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090" tabRatio="673" firstSheet="1" activeTab="1"/>
  </bookViews>
  <sheets>
    <sheet name="表格使用说明" sheetId="19" state="hidden" r:id="rId1"/>
    <sheet name="运营数据表" sheetId="3" r:id="rId2"/>
    <sheet name="业绩报告" sheetId="6" r:id="rId3"/>
    <sheet name="单品每日销量" sheetId="27" r:id="rId4"/>
    <sheet name="各店铺各站点销售额及广告费" sheetId="29" r:id="rId5"/>
    <sheet name="LIEN店铺数据环比" sheetId="26" state="hidden" r:id="rId6"/>
    <sheet name="广告数据" sheetId="21" r:id="rId7"/>
    <sheet name="Business report" sheetId="22" r:id="rId8"/>
    <sheet name="库存数量" sheetId="23" r:id="rId9"/>
    <sheet name="清洁刷周汇总" sheetId="28" state="hidden" r:id="rId10"/>
    <sheet name="按压周汇总" sheetId="25" state="hidden" r:id="rId11"/>
    <sheet name="3个月内打造计划" sheetId="24" state="hidden" r:id="rId12"/>
    <sheet name="FBA发货数量" sheetId="30" r:id="rId13"/>
    <sheet name="站点目录" sheetId="9" r:id="rId14"/>
    <sheet name="base" sheetId="20" r:id="rId15"/>
  </sheets>
  <definedNames>
    <definedName name="_xlnm._FilterDatabase" localSheetId="6" hidden="1">广告数据!$A$1:$K$1384</definedName>
    <definedName name="_xlnm._FilterDatabase" localSheetId="7" hidden="1">'Business report'!$A$1:$O$634</definedName>
    <definedName name="_AMO_UniqueIdentifier" hidden="1">"'27f763d7-bbb0-4cca-939e-6d7edce99f00'"</definedName>
    <definedName name="BSR【站点】">运营数据表!#REF!</definedName>
    <definedName name="站点">站点目录!$A$2:$A$11</definedName>
  </definedNames>
  <calcPr calcId="144525"/>
</workbook>
</file>

<file path=xl/comments1.xml><?xml version="1.0" encoding="utf-8"?>
<comments xmlns="http://schemas.openxmlformats.org/spreadsheetml/2006/main">
  <authors>
    <author>Administrator</author>
  </authors>
  <commentList>
    <comment ref="O22" authorId="0">
      <text>
        <r>
          <rPr>
            <sz val="9"/>
            <rFont val="宋体"/>
            <charset val="134"/>
          </rPr>
          <t>前台排名未更新</t>
        </r>
      </text>
    </comment>
  </commentList>
</comments>
</file>

<file path=xl/comments2.xml><?xml version="1.0" encoding="utf-8"?>
<comments xmlns="http://schemas.openxmlformats.org/spreadsheetml/2006/main">
  <authors>
    <author>Administrator</author>
  </authors>
  <commentList>
    <comment ref="AG2" authorId="0">
      <text>
        <r>
          <rPr>
            <sz val="9"/>
            <rFont val="宋体"/>
            <charset val="134"/>
          </rPr>
          <t>有一个墨西哥站点的</t>
        </r>
      </text>
    </comment>
    <comment ref="AK2" authorId="0">
      <text>
        <r>
          <rPr>
            <sz val="9"/>
            <rFont val="宋体"/>
            <charset val="134"/>
          </rPr>
          <t xml:space="preserve">有一个墨西哥站点
</t>
        </r>
      </text>
    </comment>
    <comment ref="AL2" authorId="0">
      <text>
        <r>
          <rPr>
            <sz val="9"/>
            <rFont val="宋体"/>
            <charset val="134"/>
          </rPr>
          <t>一个墨西哥
一个加拿大</t>
        </r>
      </text>
    </comment>
    <comment ref="AN2" authorId="0">
      <text>
        <r>
          <rPr>
            <sz val="9"/>
            <rFont val="宋体"/>
            <charset val="134"/>
          </rPr>
          <t>官方送测</t>
        </r>
      </text>
    </comment>
    <comment ref="AO2" authorId="0">
      <text>
        <r>
          <rPr>
            <sz val="9"/>
            <rFont val="宋体"/>
            <charset val="134"/>
          </rPr>
          <t>加拿大1个
官方送测1个</t>
        </r>
      </text>
    </comment>
    <comment ref="AP2" authorId="0">
      <text>
        <r>
          <rPr>
            <sz val="9"/>
            <rFont val="宋体"/>
            <charset val="134"/>
          </rPr>
          <t>官方送测1个</t>
        </r>
      </text>
    </comment>
    <comment ref="AR2" authorId="0">
      <text>
        <r>
          <rPr>
            <sz val="9"/>
            <rFont val="宋体"/>
            <charset val="134"/>
          </rPr>
          <t>官方送测1个</t>
        </r>
      </text>
    </comment>
    <comment ref="AS2" authorId="0">
      <text>
        <r>
          <rPr>
            <sz val="9"/>
            <rFont val="宋体"/>
            <charset val="134"/>
          </rPr>
          <t>官方送测1个
换货一个</t>
        </r>
      </text>
    </comment>
    <comment ref="AV2" authorId="0">
      <text>
        <r>
          <rPr>
            <sz val="9"/>
            <rFont val="宋体"/>
            <charset val="134"/>
          </rPr>
          <t>墨西哥一个</t>
        </r>
      </text>
    </comment>
    <comment ref="BC2" authorId="0">
      <text>
        <r>
          <rPr>
            <sz val="9"/>
            <rFont val="宋体"/>
            <charset val="134"/>
          </rPr>
          <t>有两个墨西哥</t>
        </r>
      </text>
    </comment>
    <comment ref="BK2" authorId="0">
      <text>
        <r>
          <rPr>
            <sz val="9"/>
            <rFont val="宋体"/>
            <charset val="134"/>
          </rPr>
          <t>墨西哥一个</t>
        </r>
      </text>
    </comment>
    <comment ref="BL2" authorId="0">
      <text>
        <r>
          <rPr>
            <sz val="9"/>
            <rFont val="宋体"/>
            <charset val="134"/>
          </rPr>
          <t>墨西哥一个</t>
        </r>
      </text>
    </comment>
    <comment ref="BN2" authorId="0">
      <text>
        <r>
          <rPr>
            <sz val="9"/>
            <rFont val="宋体"/>
            <charset val="134"/>
          </rPr>
          <t>墨西哥一个</t>
        </r>
      </text>
    </comment>
    <comment ref="BO2" authorId="0">
      <text>
        <r>
          <rPr>
            <sz val="9"/>
            <rFont val="宋体"/>
            <charset val="134"/>
          </rPr>
          <t>墨西哥一个</t>
        </r>
      </text>
    </comment>
    <comment ref="BQ2" authorId="0">
      <text>
        <r>
          <rPr>
            <sz val="9"/>
            <rFont val="宋体"/>
            <charset val="134"/>
          </rPr>
          <t>加拿大站一个</t>
        </r>
      </text>
    </comment>
    <comment ref="AO3" authorId="0">
      <text>
        <r>
          <rPr>
            <sz val="9"/>
            <rFont val="宋体"/>
            <charset val="134"/>
          </rPr>
          <t>2个官方送测</t>
        </r>
      </text>
    </comment>
    <comment ref="G4" authorId="0">
      <text>
        <r>
          <rPr>
            <sz val="9"/>
            <rFont val="宋体"/>
            <charset val="134"/>
          </rPr>
          <t>官方送测</t>
        </r>
      </text>
    </comment>
    <comment ref="I4" authorId="0">
      <text>
        <r>
          <rPr>
            <sz val="9"/>
            <rFont val="宋体"/>
            <charset val="134"/>
          </rPr>
          <t>官方送测</t>
        </r>
      </text>
    </comment>
    <comment ref="J4" authorId="0">
      <text>
        <r>
          <rPr>
            <sz val="9"/>
            <rFont val="宋体"/>
            <charset val="134"/>
          </rPr>
          <t>官方送测</t>
        </r>
      </text>
    </comment>
    <comment ref="M4" authorId="0">
      <text>
        <r>
          <rPr>
            <sz val="9"/>
            <rFont val="宋体"/>
            <charset val="134"/>
          </rPr>
          <t>官方送测</t>
        </r>
      </text>
    </comment>
    <comment ref="P4" authorId="0">
      <text>
        <r>
          <rPr>
            <sz val="9"/>
            <rFont val="宋体"/>
            <charset val="134"/>
          </rPr>
          <t>官方送测</t>
        </r>
      </text>
    </comment>
    <comment ref="X4" authorId="0">
      <text>
        <r>
          <rPr>
            <sz val="9"/>
            <rFont val="宋体"/>
            <charset val="134"/>
          </rPr>
          <t>官方送测</t>
        </r>
      </text>
    </comment>
    <comment ref="Y4" authorId="0">
      <text>
        <r>
          <rPr>
            <sz val="9"/>
            <rFont val="宋体"/>
            <charset val="134"/>
          </rPr>
          <t>官方送测</t>
        </r>
      </text>
    </comment>
    <comment ref="Z4" authorId="0">
      <text>
        <r>
          <rPr>
            <sz val="9"/>
            <rFont val="宋体"/>
            <charset val="134"/>
          </rPr>
          <t>官方送测</t>
        </r>
      </text>
    </comment>
    <comment ref="AC4" authorId="0">
      <text>
        <r>
          <rPr>
            <sz val="9"/>
            <rFont val="宋体"/>
            <charset val="134"/>
          </rPr>
          <t xml:space="preserve">一个官方送测
</t>
        </r>
      </text>
    </comment>
    <comment ref="AH4" authorId="0">
      <text>
        <r>
          <rPr>
            <sz val="9"/>
            <rFont val="宋体"/>
            <charset val="134"/>
          </rPr>
          <t>官方送测</t>
        </r>
      </text>
    </comment>
    <comment ref="Z9" authorId="0">
      <text>
        <r>
          <rPr>
            <sz val="9"/>
            <rFont val="宋体"/>
            <charset val="134"/>
          </rPr>
          <t>多渠道1个做红人推广</t>
        </r>
      </text>
    </comment>
    <comment ref="AB9" authorId="0">
      <text>
        <r>
          <rPr>
            <sz val="9"/>
            <rFont val="宋体"/>
            <charset val="134"/>
          </rPr>
          <t>多渠道1个做红人推广</t>
        </r>
      </text>
    </comment>
    <comment ref="AE9" authorId="0">
      <text>
        <r>
          <rPr>
            <sz val="9"/>
            <rFont val="宋体"/>
            <charset val="134"/>
          </rPr>
          <t xml:space="preserve">多渠道一个做红人推广
官方测评一个
</t>
        </r>
      </text>
    </comment>
    <comment ref="AF9" authorId="0">
      <text>
        <r>
          <rPr>
            <sz val="9"/>
            <rFont val="宋体"/>
            <charset val="134"/>
          </rPr>
          <t>多渠道1个做红人推广</t>
        </r>
      </text>
    </comment>
    <comment ref="AH9" authorId="0">
      <text>
        <r>
          <rPr>
            <sz val="9"/>
            <rFont val="宋体"/>
            <charset val="134"/>
          </rPr>
          <t>多渠道1个做红人推广</t>
        </r>
      </text>
    </comment>
    <comment ref="AM9" authorId="0">
      <text>
        <r>
          <rPr>
            <sz val="9"/>
            <rFont val="宋体"/>
            <charset val="134"/>
          </rPr>
          <t>多渠道1个做红人推广</t>
        </r>
      </text>
    </comment>
    <comment ref="AR9" authorId="0">
      <text>
        <r>
          <rPr>
            <sz val="9"/>
            <rFont val="宋体"/>
            <charset val="134"/>
          </rPr>
          <t>官方送测3个</t>
        </r>
      </text>
    </comment>
    <comment ref="AS9" authorId="0">
      <text>
        <r>
          <rPr>
            <sz val="9"/>
            <rFont val="宋体"/>
            <charset val="134"/>
          </rPr>
          <t>多渠道一个红人推广
4个官方送测</t>
        </r>
      </text>
    </comment>
    <comment ref="AT9" authorId="0">
      <text>
        <r>
          <rPr>
            <sz val="9"/>
            <rFont val="宋体"/>
            <charset val="134"/>
          </rPr>
          <t>官方送测2个</t>
        </r>
      </text>
    </comment>
    <comment ref="AV9" authorId="0">
      <text>
        <r>
          <rPr>
            <sz val="9"/>
            <rFont val="宋体"/>
            <charset val="134"/>
          </rPr>
          <t>官方送测1个</t>
        </r>
      </text>
    </comment>
    <comment ref="AW9" authorId="0">
      <text>
        <r>
          <rPr>
            <sz val="9"/>
            <rFont val="宋体"/>
            <charset val="134"/>
          </rPr>
          <t xml:space="preserve">官方送测2个
</t>
        </r>
      </text>
    </comment>
    <comment ref="AY9" authorId="0">
      <text>
        <r>
          <rPr>
            <sz val="9"/>
            <rFont val="宋体"/>
            <charset val="134"/>
          </rPr>
          <t>官方送测1</t>
        </r>
      </text>
    </comment>
    <comment ref="AZ9" authorId="0">
      <text>
        <r>
          <rPr>
            <sz val="9"/>
            <rFont val="宋体"/>
            <charset val="134"/>
          </rPr>
          <t>官方送测3</t>
        </r>
      </text>
    </comment>
    <comment ref="BC9" authorId="0">
      <text>
        <r>
          <rPr>
            <sz val="9"/>
            <rFont val="宋体"/>
            <charset val="134"/>
          </rPr>
          <t>官方送测1个</t>
        </r>
      </text>
    </comment>
    <comment ref="BF9" authorId="0">
      <text>
        <r>
          <rPr>
            <sz val="9"/>
            <rFont val="宋体"/>
            <charset val="134"/>
          </rPr>
          <t>官方送测1个</t>
        </r>
      </text>
    </comment>
    <comment ref="BG9" authorId="0">
      <text>
        <r>
          <rPr>
            <sz val="9"/>
            <rFont val="宋体"/>
            <charset val="134"/>
          </rPr>
          <t>官方送测1个</t>
        </r>
      </text>
    </comment>
    <comment ref="BH9" authorId="0">
      <text>
        <r>
          <rPr>
            <sz val="9"/>
            <rFont val="宋体"/>
            <charset val="134"/>
          </rPr>
          <t>官方送测1个</t>
        </r>
      </text>
    </comment>
    <comment ref="BK9" authorId="0">
      <text>
        <r>
          <rPr>
            <sz val="9"/>
            <rFont val="宋体"/>
            <charset val="134"/>
          </rPr>
          <t>官方送测1个</t>
        </r>
      </text>
    </comment>
    <comment ref="BN9" authorId="0">
      <text>
        <r>
          <rPr>
            <sz val="9"/>
            <rFont val="宋体"/>
            <charset val="134"/>
          </rPr>
          <t>官方送测1个</t>
        </r>
      </text>
    </comment>
    <comment ref="BO9" authorId="0">
      <text>
        <r>
          <rPr>
            <sz val="9"/>
            <rFont val="宋体"/>
            <charset val="134"/>
          </rPr>
          <t xml:space="preserve">官方送测2个	</t>
        </r>
      </text>
    </comment>
    <comment ref="BP9" authorId="0">
      <text>
        <r>
          <rPr>
            <sz val="9"/>
            <rFont val="宋体"/>
            <charset val="134"/>
          </rPr>
          <t>官方送测1个</t>
        </r>
      </text>
    </comment>
    <comment ref="AM10" authorId="0">
      <text>
        <r>
          <rPr>
            <sz val="9"/>
            <rFont val="宋体"/>
            <charset val="134"/>
          </rPr>
          <t xml:space="preserve">多渠道3个做红人推广
</t>
        </r>
      </text>
    </comment>
    <comment ref="AN10" authorId="0">
      <text>
        <r>
          <rPr>
            <sz val="9"/>
            <rFont val="宋体"/>
            <charset val="134"/>
          </rPr>
          <t>多渠道两个做红人推广
官方送测一个</t>
        </r>
      </text>
    </comment>
    <comment ref="AO10" authorId="0">
      <text>
        <r>
          <rPr>
            <sz val="9"/>
            <rFont val="宋体"/>
            <charset val="134"/>
          </rPr>
          <t>多渠道一个红人推广</t>
        </r>
      </text>
    </comment>
    <comment ref="AS10" authorId="0">
      <text>
        <r>
          <rPr>
            <sz val="9"/>
            <rFont val="宋体"/>
            <charset val="134"/>
          </rPr>
          <t>多渠道一个红人推广</t>
        </r>
      </text>
    </comment>
    <comment ref="AT10" authorId="0">
      <text>
        <r>
          <rPr>
            <sz val="9"/>
            <rFont val="宋体"/>
            <charset val="134"/>
          </rPr>
          <t>官方送测1个</t>
        </r>
      </text>
    </comment>
    <comment ref="AV10" authorId="0">
      <text>
        <r>
          <rPr>
            <sz val="9"/>
            <rFont val="宋体"/>
            <charset val="134"/>
          </rPr>
          <t>多渠道红人推广一个</t>
        </r>
      </text>
    </comment>
    <comment ref="AX10" authorId="0">
      <text>
        <r>
          <rPr>
            <sz val="9"/>
            <rFont val="宋体"/>
            <charset val="134"/>
          </rPr>
          <t>官方送测1个</t>
        </r>
      </text>
    </comment>
    <comment ref="BG10" authorId="0">
      <text>
        <r>
          <rPr>
            <b/>
            <sz val="9"/>
            <rFont val="宋体"/>
            <charset val="134"/>
          </rPr>
          <t>2个官方送测</t>
        </r>
      </text>
    </comment>
    <comment ref="BJ10" authorId="0">
      <text>
        <r>
          <rPr>
            <sz val="9"/>
            <rFont val="宋体"/>
            <charset val="134"/>
          </rPr>
          <t>官方送测1个</t>
        </r>
      </text>
    </comment>
    <comment ref="BK10" authorId="0">
      <text>
        <r>
          <rPr>
            <sz val="9"/>
            <rFont val="宋体"/>
            <charset val="134"/>
          </rPr>
          <t xml:space="preserve">官方送测2个	</t>
        </r>
      </text>
    </comment>
    <comment ref="BL10" authorId="0">
      <text>
        <r>
          <rPr>
            <sz val="9"/>
            <rFont val="宋体"/>
            <charset val="134"/>
          </rPr>
          <t xml:space="preserve">官方送测2个	</t>
        </r>
      </text>
    </comment>
    <comment ref="BM10" authorId="0">
      <text>
        <r>
          <rPr>
            <sz val="9"/>
            <rFont val="宋体"/>
            <charset val="134"/>
          </rPr>
          <t xml:space="preserve">官方送测2个	</t>
        </r>
      </text>
    </comment>
    <comment ref="BN10" authorId="0">
      <text>
        <r>
          <rPr>
            <sz val="9"/>
            <rFont val="宋体"/>
            <charset val="134"/>
          </rPr>
          <t>官方送测1个</t>
        </r>
      </text>
    </comment>
    <comment ref="BO10" authorId="0">
      <text>
        <r>
          <rPr>
            <sz val="9"/>
            <rFont val="宋体"/>
            <charset val="134"/>
          </rPr>
          <t xml:space="preserve">官方送测2个	</t>
        </r>
      </text>
    </comment>
    <comment ref="BP10" authorId="0">
      <text>
        <r>
          <rPr>
            <sz val="9"/>
            <rFont val="宋体"/>
            <charset val="134"/>
          </rPr>
          <t>官方送测3个</t>
        </r>
      </text>
    </comment>
    <comment ref="BQ10" authorId="0">
      <text>
        <r>
          <rPr>
            <sz val="9"/>
            <rFont val="宋体"/>
            <charset val="134"/>
          </rPr>
          <t xml:space="preserve">官方送测4
</t>
        </r>
      </text>
    </comment>
  </commentList>
</comments>
</file>

<file path=xl/comments3.xml><?xml version="1.0" encoding="utf-8"?>
<comments xmlns="http://schemas.openxmlformats.org/spreadsheetml/2006/main">
  <authors>
    <author>Administrator</author>
  </authors>
  <commentList>
    <comment ref="J2" authorId="0">
      <text>
        <r>
          <rPr>
            <sz val="9"/>
            <rFont val="宋体"/>
            <charset val="134"/>
          </rPr>
          <t>商品点击次数</t>
        </r>
      </text>
    </comment>
    <comment ref="L2" authorId="0">
      <text>
        <r>
          <rPr>
            <sz val="9"/>
            <rFont val="宋体"/>
            <charset val="134"/>
          </rPr>
          <t>用户访问次数，同一用户24小时内都指视为一次</t>
        </r>
      </text>
    </comment>
  </commentList>
</comments>
</file>

<file path=xl/comments4.xml><?xml version="1.0" encoding="utf-8"?>
<comments xmlns="http://schemas.openxmlformats.org/spreadsheetml/2006/main">
  <authors>
    <author>Administrator</author>
  </authors>
  <commentList>
    <comment ref="B2" authorId="0">
      <text>
        <r>
          <rPr>
            <sz val="9"/>
            <rFont val="宋体"/>
            <charset val="134"/>
          </rPr>
          <t>6.18-6.24</t>
        </r>
      </text>
    </comment>
    <comment ref="C2" authorId="0">
      <text>
        <r>
          <rPr>
            <b/>
            <sz val="9"/>
            <rFont val="宋体"/>
            <charset val="134"/>
          </rPr>
          <t>6.25-7.1</t>
        </r>
      </text>
    </comment>
    <comment ref="D2" authorId="0">
      <text>
        <r>
          <rPr>
            <b/>
            <sz val="9"/>
            <rFont val="宋体"/>
            <charset val="134"/>
          </rPr>
          <t>7.2-7.8</t>
        </r>
      </text>
    </comment>
    <comment ref="E2" authorId="0">
      <text>
        <r>
          <rPr>
            <sz val="9"/>
            <rFont val="宋体"/>
            <charset val="134"/>
          </rPr>
          <t>7.9-7.15</t>
        </r>
      </text>
    </comment>
    <comment ref="F2" authorId="0">
      <text>
        <r>
          <rPr>
            <b/>
            <sz val="9"/>
            <rFont val="宋体"/>
            <charset val="134"/>
          </rPr>
          <t>7.16-7.22</t>
        </r>
      </text>
    </comment>
    <comment ref="G2" authorId="0">
      <text>
        <r>
          <rPr>
            <b/>
            <sz val="9"/>
            <rFont val="宋体"/>
            <charset val="134"/>
          </rPr>
          <t>7.23-7.29</t>
        </r>
      </text>
    </comment>
    <comment ref="H2" authorId="0">
      <text>
        <r>
          <rPr>
            <b/>
            <sz val="9"/>
            <rFont val="宋体"/>
            <charset val="134"/>
          </rPr>
          <t xml:space="preserve">7.30-8.5
</t>
        </r>
      </text>
    </comment>
    <comment ref="I2" authorId="0">
      <text>
        <r>
          <rPr>
            <b/>
            <sz val="9"/>
            <rFont val="宋体"/>
            <charset val="134"/>
          </rPr>
          <t>8.6-8.12</t>
        </r>
      </text>
    </comment>
    <comment ref="J2" authorId="0">
      <text>
        <r>
          <rPr>
            <b/>
            <sz val="9"/>
            <rFont val="宋体"/>
            <charset val="134"/>
          </rPr>
          <t>8.13-8.19</t>
        </r>
      </text>
    </comment>
    <comment ref="K2" authorId="0">
      <text>
        <r>
          <rPr>
            <b/>
            <sz val="9"/>
            <rFont val="宋体"/>
            <charset val="134"/>
          </rPr>
          <t>8.20-8.26</t>
        </r>
      </text>
    </comment>
    <comment ref="L2" authorId="0">
      <text>
        <r>
          <rPr>
            <b/>
            <sz val="9"/>
            <rFont val="宋体"/>
            <charset val="134"/>
          </rPr>
          <t>8.27-9.2</t>
        </r>
      </text>
    </comment>
    <comment ref="M2" authorId="0">
      <text>
        <r>
          <rPr>
            <b/>
            <sz val="9"/>
            <rFont val="宋体"/>
            <charset val="134"/>
          </rPr>
          <t>9.3-9.9</t>
        </r>
      </text>
    </comment>
    <comment ref="N2" authorId="0">
      <text>
        <r>
          <rPr>
            <b/>
            <sz val="9"/>
            <rFont val="宋体"/>
            <charset val="134"/>
          </rPr>
          <t>9.10-9.16</t>
        </r>
      </text>
    </comment>
    <comment ref="O2" authorId="0">
      <text>
        <r>
          <rPr>
            <b/>
            <sz val="9"/>
            <rFont val="宋体"/>
            <charset val="134"/>
          </rPr>
          <t>9.17-9.23</t>
        </r>
      </text>
    </comment>
    <comment ref="P2" authorId="0">
      <text>
        <r>
          <rPr>
            <b/>
            <sz val="9"/>
            <rFont val="宋体"/>
            <charset val="134"/>
          </rPr>
          <t>9.24-9.30</t>
        </r>
      </text>
    </comment>
    <comment ref="Q2" authorId="0">
      <text>
        <r>
          <rPr>
            <b/>
            <sz val="9"/>
            <rFont val="宋体"/>
            <charset val="134"/>
          </rPr>
          <t xml:space="preserve">10.1-10.7
</t>
        </r>
      </text>
    </comment>
  </commentList>
</comments>
</file>

<file path=xl/comments5.xml><?xml version="1.0" encoding="utf-8"?>
<comments xmlns="http://schemas.openxmlformats.org/spreadsheetml/2006/main">
  <authors>
    <author>Administrator</author>
  </authors>
  <commentList>
    <comment ref="R2" authorId="0">
      <text>
        <r>
          <rPr>
            <sz val="9"/>
            <rFont val="宋体"/>
            <charset val="134"/>
          </rPr>
          <t>7.18-8.12</t>
        </r>
      </text>
    </comment>
    <comment ref="S2" authorId="0">
      <text>
        <r>
          <rPr>
            <sz val="9"/>
            <rFont val="宋体"/>
            <charset val="134"/>
          </rPr>
          <t xml:space="preserve">8.13-9.9
</t>
        </r>
      </text>
    </comment>
    <comment ref="T2" authorId="0">
      <text>
        <r>
          <rPr>
            <sz val="9"/>
            <rFont val="宋体"/>
            <charset val="134"/>
          </rPr>
          <t xml:space="preserve">9.10-10.7
</t>
        </r>
      </text>
    </comment>
  </commentList>
</comments>
</file>

<file path=xl/comments6.xml><?xml version="1.0" encoding="utf-8"?>
<comments xmlns="http://schemas.openxmlformats.org/spreadsheetml/2006/main">
  <authors>
    <author>Administrator</author>
  </authors>
  <commentList>
    <comment ref="I2" authorId="0">
      <text>
        <r>
          <rPr>
            <sz val="9"/>
            <rFont val="宋体"/>
            <charset val="134"/>
          </rPr>
          <t xml:space="preserve">荣凯
</t>
        </r>
      </text>
    </comment>
    <comment ref="L2" authorId="0">
      <text>
        <r>
          <rPr>
            <sz val="9"/>
            <rFont val="宋体"/>
            <charset val="134"/>
          </rPr>
          <t>单价52/KG</t>
        </r>
      </text>
    </comment>
    <comment ref="I4" authorId="0">
      <text>
        <r>
          <rPr>
            <sz val="9"/>
            <rFont val="宋体"/>
            <charset val="134"/>
          </rPr>
          <t>荣凯</t>
        </r>
      </text>
    </comment>
    <comment ref="L4" authorId="0">
      <text>
        <r>
          <rPr>
            <b/>
            <sz val="9"/>
            <rFont val="宋体"/>
            <charset val="134"/>
          </rPr>
          <t>50/kg</t>
        </r>
      </text>
    </comment>
    <comment ref="I6" authorId="0">
      <text>
        <r>
          <rPr>
            <sz val="9"/>
            <rFont val="宋体"/>
            <charset val="134"/>
          </rPr>
          <t>荣凯</t>
        </r>
      </text>
    </comment>
    <comment ref="L6" authorId="0">
      <text>
        <r>
          <rPr>
            <sz val="9"/>
            <rFont val="宋体"/>
            <charset val="134"/>
          </rPr>
          <t>16/kg</t>
        </r>
      </text>
    </comment>
    <comment ref="O6" authorId="0">
      <text>
        <r>
          <rPr>
            <sz val="9"/>
            <rFont val="宋体"/>
            <charset val="134"/>
          </rPr>
          <t>不用进，总体积重是：427</t>
        </r>
      </text>
    </comment>
    <comment ref="I8" authorId="0">
      <text>
        <r>
          <rPr>
            <sz val="9"/>
            <rFont val="宋体"/>
            <charset val="134"/>
          </rPr>
          <t>荣凯</t>
        </r>
      </text>
    </comment>
    <comment ref="L8" authorId="0">
      <text>
        <r>
          <rPr>
            <sz val="9"/>
            <rFont val="宋体"/>
            <charset val="134"/>
          </rPr>
          <t>44/KG</t>
        </r>
      </text>
    </comment>
    <comment ref="I9" authorId="0">
      <text>
        <r>
          <rPr>
            <sz val="9"/>
            <rFont val="宋体"/>
            <charset val="134"/>
          </rPr>
          <t xml:space="preserve">优迪
</t>
        </r>
      </text>
    </comment>
    <comment ref="L9" authorId="0">
      <text>
        <r>
          <rPr>
            <b/>
            <sz val="9"/>
            <rFont val="宋体"/>
            <charset val="134"/>
          </rPr>
          <t>33/KG</t>
        </r>
      </text>
    </comment>
    <comment ref="I10" authorId="0">
      <text>
        <r>
          <rPr>
            <sz val="9"/>
            <rFont val="宋体"/>
            <charset val="134"/>
          </rPr>
          <t xml:space="preserve">荣凯
</t>
        </r>
      </text>
    </comment>
    <comment ref="L10" authorId="0">
      <text>
        <r>
          <rPr>
            <b/>
            <sz val="9"/>
            <rFont val="宋体"/>
            <charset val="134"/>
          </rPr>
          <t>13/kg+300</t>
        </r>
      </text>
    </comment>
    <comment ref="I11" authorId="0">
      <text>
        <r>
          <rPr>
            <sz val="9"/>
            <rFont val="宋体"/>
            <charset val="134"/>
          </rPr>
          <t xml:space="preserve">荣凯
</t>
        </r>
      </text>
    </comment>
    <comment ref="L11" authorId="0">
      <text>
        <r>
          <rPr>
            <sz val="9"/>
            <rFont val="宋体"/>
            <charset val="134"/>
          </rPr>
          <t>47/KG</t>
        </r>
      </text>
    </comment>
    <comment ref="I12" authorId="0">
      <text>
        <r>
          <rPr>
            <sz val="9"/>
            <rFont val="宋体"/>
            <charset val="134"/>
          </rPr>
          <t>荣凯</t>
        </r>
      </text>
    </comment>
    <comment ref="L12" authorId="0">
      <text>
        <r>
          <rPr>
            <b/>
            <sz val="9"/>
            <rFont val="宋体"/>
            <charset val="134"/>
          </rPr>
          <t>15/kg</t>
        </r>
      </text>
    </comment>
    <comment ref="I13" authorId="0">
      <text>
        <r>
          <rPr>
            <sz val="9"/>
            <rFont val="宋体"/>
            <charset val="134"/>
          </rPr>
          <t>荣凯</t>
        </r>
      </text>
    </comment>
    <comment ref="L13" authorId="0">
      <text>
        <r>
          <rPr>
            <b/>
            <sz val="9"/>
            <rFont val="宋体"/>
            <charset val="134"/>
          </rPr>
          <t xml:space="preserve">15/KG
</t>
        </r>
      </text>
    </comment>
    <comment ref="S13" authorId="0">
      <text>
        <r>
          <rPr>
            <sz val="9"/>
            <rFont val="宋体"/>
            <charset val="134"/>
          </rPr>
          <t>按照人民币63换算</t>
        </r>
      </text>
    </comment>
    <comment ref="I14" authorId="0">
      <text>
        <r>
          <rPr>
            <sz val="9"/>
            <rFont val="宋体"/>
            <charset val="134"/>
          </rPr>
          <t>航程</t>
        </r>
      </text>
    </comment>
    <comment ref="L14" authorId="0">
      <text>
        <r>
          <rPr>
            <sz val="9"/>
            <rFont val="宋体"/>
            <charset val="134"/>
          </rPr>
          <t>15/KG
加100块保险</t>
        </r>
      </text>
    </comment>
    <comment ref="I16" authorId="0">
      <text>
        <r>
          <rPr>
            <sz val="9"/>
            <rFont val="宋体"/>
            <charset val="134"/>
          </rPr>
          <t>荣凯</t>
        </r>
      </text>
    </comment>
    <comment ref="L16" authorId="0">
      <text>
        <r>
          <rPr>
            <b/>
            <sz val="9"/>
            <rFont val="宋体"/>
            <charset val="134"/>
          </rPr>
          <t>13/KG</t>
        </r>
      </text>
    </comment>
    <comment ref="I18" authorId="0">
      <text>
        <r>
          <rPr>
            <sz val="9"/>
            <rFont val="宋体"/>
            <charset val="134"/>
          </rPr>
          <t>荣凯</t>
        </r>
      </text>
    </comment>
    <comment ref="L18" authorId="0">
      <text>
        <r>
          <rPr>
            <b/>
            <sz val="9"/>
            <rFont val="宋体"/>
            <charset val="134"/>
          </rPr>
          <t>44/KG</t>
        </r>
      </text>
    </comment>
    <comment ref="I19" authorId="0">
      <text>
        <r>
          <rPr>
            <sz val="9"/>
            <rFont val="宋体"/>
            <charset val="134"/>
          </rPr>
          <t xml:space="preserve">荣凯
</t>
        </r>
      </text>
    </comment>
    <comment ref="L19" authorId="0">
      <text>
        <r>
          <rPr>
            <sz val="9"/>
            <rFont val="宋体"/>
            <charset val="134"/>
          </rPr>
          <t>15.5/KG</t>
        </r>
      </text>
    </comment>
  </commentList>
</comments>
</file>

<file path=xl/sharedStrings.xml><?xml version="1.0" encoding="utf-8"?>
<sst xmlns="http://schemas.openxmlformats.org/spreadsheetml/2006/main" count="12096" uniqueCount="1298">
  <si>
    <t>1. 数据导入</t>
  </si>
  <si>
    <t>①</t>
  </si>
  <si>
    <t>业绩报告</t>
  </si>
  <si>
    <t>下载路径：亚马逊卖家后台&gt;Business Report&gt;Child Asin Report (筛选当天数据)</t>
  </si>
  <si>
    <t>②</t>
  </si>
  <si>
    <t>Base</t>
  </si>
  <si>
    <t>将所在站点销售的产品信息（站点，品名，ASIN,SKU）登记到这个BASE表中</t>
  </si>
  <si>
    <t>③</t>
  </si>
  <si>
    <t>站点目录（二级目录）</t>
  </si>
  <si>
    <t>将所在站点销售的产品品名进行登记</t>
  </si>
  <si>
    <t>④</t>
  </si>
  <si>
    <t>广告数据</t>
  </si>
  <si>
    <t>从广告报表直接导出全部复制到本栏</t>
  </si>
  <si>
    <t>年份</t>
  </si>
  <si>
    <t>月份</t>
  </si>
  <si>
    <t>日期</t>
  </si>
  <si>
    <t>运营数据表</t>
  </si>
  <si>
    <t>周环比</t>
  </si>
  <si>
    <t>销售站点</t>
  </si>
  <si>
    <t>总浏览量/PV</t>
  </si>
  <si>
    <t>US</t>
  </si>
  <si>
    <t>访客数/UV</t>
  </si>
  <si>
    <t>自然浏览量/pv</t>
  </si>
  <si>
    <t>产品名</t>
  </si>
  <si>
    <t>总销量</t>
  </si>
  <si>
    <t>按压皂液器</t>
  </si>
  <si>
    <t>转化率</t>
  </si>
  <si>
    <t>销售额</t>
  </si>
  <si>
    <t>自然单</t>
  </si>
  <si>
    <t>售价</t>
  </si>
  <si>
    <t>评分</t>
  </si>
  <si>
    <t>评论数</t>
  </si>
  <si>
    <t>大类</t>
  </si>
  <si>
    <t>大类排名</t>
  </si>
  <si>
    <t>小类</t>
  </si>
  <si>
    <t>小类排名</t>
  </si>
  <si>
    <t>关键词1</t>
  </si>
  <si>
    <t>自然位1</t>
  </si>
  <si>
    <t xml:space="preserve"> </t>
  </si>
  <si>
    <t>广告位1</t>
  </si>
  <si>
    <t>关键词2</t>
  </si>
  <si>
    <t>自然位2</t>
  </si>
  <si>
    <t>广告位2</t>
  </si>
  <si>
    <t>关键词3</t>
  </si>
  <si>
    <t>自然位3</t>
  </si>
  <si>
    <t>广告位3</t>
  </si>
  <si>
    <t>关键词4</t>
  </si>
  <si>
    <t>自然位4</t>
  </si>
  <si>
    <t>广告位4</t>
  </si>
  <si>
    <t>关键词5</t>
  </si>
  <si>
    <t>自然位5</t>
  </si>
  <si>
    <t>广告位5</t>
  </si>
  <si>
    <t>关键词6</t>
  </si>
  <si>
    <t>自然位6</t>
  </si>
  <si>
    <t>广告位6</t>
  </si>
  <si>
    <t>关键词7</t>
  </si>
  <si>
    <t>自然位7</t>
  </si>
  <si>
    <t>广告位7</t>
  </si>
  <si>
    <t>自动广告曝光量</t>
  </si>
  <si>
    <t>自动广告点击量</t>
  </si>
  <si>
    <t>自动单量</t>
  </si>
  <si>
    <t>自动广告点击率</t>
  </si>
  <si>
    <t>自动广告转化率</t>
  </si>
  <si>
    <t>自动广告花费</t>
  </si>
  <si>
    <t>自动acos</t>
  </si>
  <si>
    <t>自动广告销售额</t>
  </si>
  <si>
    <t>视频广告曝光量</t>
  </si>
  <si>
    <t>视频广告点击量</t>
  </si>
  <si>
    <t>视频单量</t>
  </si>
  <si>
    <t>视频广告点击率</t>
  </si>
  <si>
    <t>视频广告转化率</t>
  </si>
  <si>
    <t>视频广告花费</t>
  </si>
  <si>
    <t>视频广告销售额</t>
  </si>
  <si>
    <t>视频acos</t>
  </si>
  <si>
    <t>精确广告曝光量</t>
  </si>
  <si>
    <t>精确广告点击量</t>
  </si>
  <si>
    <t>精确单量</t>
  </si>
  <si>
    <t>精确广告点击率</t>
  </si>
  <si>
    <t>精确广告转化率</t>
  </si>
  <si>
    <t>精确广告花费</t>
  </si>
  <si>
    <t>精确广告销售额</t>
  </si>
  <si>
    <t>精确acos</t>
  </si>
  <si>
    <t>展示广告展现</t>
  </si>
  <si>
    <t>展示广告点击量</t>
  </si>
  <si>
    <t>展示广告单量</t>
  </si>
  <si>
    <t>展示广告点击率</t>
  </si>
  <si>
    <t>展示广告转化率</t>
  </si>
  <si>
    <t>展示广告花费</t>
  </si>
  <si>
    <t>展示广告销售额</t>
  </si>
  <si>
    <t>展示广告acos</t>
  </si>
  <si>
    <t>品类广告展现</t>
  </si>
  <si>
    <t>品类广告点击量</t>
  </si>
  <si>
    <t>品类广告单量</t>
  </si>
  <si>
    <t>品类广告点击率</t>
  </si>
  <si>
    <t>品类广告转化率</t>
  </si>
  <si>
    <t>品类广告花费</t>
  </si>
  <si>
    <t>品类广告销售额</t>
  </si>
  <si>
    <t>品类广告acos</t>
  </si>
  <si>
    <t>广告曝光量（总）</t>
  </si>
  <si>
    <t>广告点击量（总）</t>
  </si>
  <si>
    <t>广告单量</t>
  </si>
  <si>
    <t>广告点击率（总）</t>
  </si>
  <si>
    <t>广告转化率（总）</t>
  </si>
  <si>
    <t>广告花费（总）</t>
  </si>
  <si>
    <t>广告销售额（总）</t>
  </si>
  <si>
    <t>acos（总）</t>
  </si>
  <si>
    <t>平均点击花费</t>
  </si>
  <si>
    <t>广告费/总销售额</t>
  </si>
  <si>
    <t>操作记录</t>
  </si>
  <si>
    <t>站点</t>
  </si>
  <si>
    <t>产品</t>
  </si>
  <si>
    <t>ASIN</t>
  </si>
  <si>
    <t>访客数</t>
  </si>
  <si>
    <t>总流量</t>
  </si>
  <si>
    <t>订单数</t>
  </si>
  <si>
    <t>自动销售额</t>
  </si>
  <si>
    <t>精确销售额</t>
  </si>
  <si>
    <t>展示广告曝光量</t>
  </si>
  <si>
    <t>展示广告点击</t>
  </si>
  <si>
    <t>品类广告曝光量</t>
  </si>
  <si>
    <t>品类广告点击</t>
  </si>
  <si>
    <t>操作记录1</t>
  </si>
  <si>
    <t>操作记录2</t>
  </si>
  <si>
    <t>操作记录3</t>
  </si>
  <si>
    <t>B0B17717D3</t>
  </si>
  <si>
    <t>开了15%优惠券</t>
  </si>
  <si>
    <t>报了vine，已领取一个</t>
  </si>
  <si>
    <t>开手动精准广告，预算在15-20美金之间</t>
  </si>
  <si>
    <t>UK</t>
  </si>
  <si>
    <t>消毒盒</t>
  </si>
  <si>
    <t>B08HD197ZZ</t>
  </si>
  <si>
    <t>Home &amp; Kitchen</t>
  </si>
  <si>
    <t>426,619</t>
  </si>
  <si>
    <t xml:space="preserve"> Bathroom Countertop Soap Dispensers</t>
  </si>
  <si>
    <t>soap pump and sponge holder</t>
  </si>
  <si>
    <t>第4页 第21位</t>
  </si>
  <si>
    <t>soap dispenser and sponge holder</t>
  </si>
  <si>
    <t>第7页 第10位</t>
  </si>
  <si>
    <t>第1页 第7位</t>
  </si>
  <si>
    <t>soap dispenser with sponge holder</t>
  </si>
  <si>
    <t>第7页 第18位</t>
  </si>
  <si>
    <t>第1页 第6位</t>
  </si>
  <si>
    <t>sponge holder and soap dispenser</t>
  </si>
  <si>
    <t>第6页 第48位</t>
  </si>
  <si>
    <t>dish soap dispenser with sponge holder</t>
  </si>
  <si>
    <t>前7页无排名</t>
  </si>
  <si>
    <t>第1页 第34位</t>
  </si>
  <si>
    <t>soap dispenser kitchen sink</t>
  </si>
  <si>
    <t>sponge holder for kitchen sink</t>
  </si>
  <si>
    <t>第1页 第5位</t>
  </si>
  <si>
    <t>广告部分关键词降竞价</t>
  </si>
  <si>
    <t>上了两个QA</t>
  </si>
  <si>
    <t>367567</t>
  </si>
  <si>
    <t>soap dispenser pump</t>
  </si>
  <si>
    <t>第5页 第50位</t>
  </si>
  <si>
    <t>dishwashing liquid dispenser for kitchen</t>
  </si>
  <si>
    <t>第2页 第19位</t>
  </si>
  <si>
    <t>dish soap pump</t>
  </si>
  <si>
    <t>第4页 第22位</t>
  </si>
  <si>
    <t>soap dispenser holder</t>
  </si>
  <si>
    <t>第3页 第9位</t>
  </si>
  <si>
    <t>dish sponge holder</t>
  </si>
  <si>
    <t>第6页 第62位</t>
  </si>
  <si>
    <t>第2页 第4位</t>
  </si>
  <si>
    <t>soap pump</t>
  </si>
  <si>
    <t>第5页 第51位</t>
  </si>
  <si>
    <t>关键词竞价调整</t>
  </si>
  <si>
    <t>324,327</t>
  </si>
  <si>
    <t>第4页 第8位</t>
  </si>
  <si>
    <t>第1页 第4位</t>
  </si>
  <si>
    <t>第5页 第48位</t>
  </si>
  <si>
    <t>第6页 第38位</t>
  </si>
  <si>
    <t>第3页 第51位</t>
  </si>
  <si>
    <t>第3页 第10位</t>
  </si>
  <si>
    <t>第4页 第10位</t>
  </si>
  <si>
    <t>蓝色比粉色曝光多但点击持平，更换蓝色主图</t>
  </si>
  <si>
    <t>242,241</t>
  </si>
  <si>
    <t>第2页 第59位</t>
  </si>
  <si>
    <t>soap pump and sponges caddy</t>
  </si>
  <si>
    <t>第1页 第68位</t>
  </si>
  <si>
    <t>第1页 第46位</t>
  </si>
  <si>
    <t>第2页 第43位</t>
  </si>
  <si>
    <t>第2页 第30位</t>
  </si>
  <si>
    <t>第2页 第5位</t>
  </si>
  <si>
    <t>kitchen soap dispenser with sponge holder</t>
  </si>
  <si>
    <t>第3页 第29位</t>
  </si>
  <si>
    <t>第4页 第37位</t>
  </si>
  <si>
    <t>第1页 第56位</t>
  </si>
  <si>
    <t>第2页 第25位</t>
  </si>
  <si>
    <t>删减部分关键词和竞价调整</t>
  </si>
  <si>
    <t>143,673</t>
  </si>
  <si>
    <t>第2页 第44位</t>
  </si>
  <si>
    <t>第1页 第77位</t>
  </si>
  <si>
    <t>第1页 第60位</t>
  </si>
  <si>
    <t>第1页 第50位</t>
  </si>
  <si>
    <t>第2页 第21位</t>
  </si>
  <si>
    <t>第2页 第7位</t>
  </si>
  <si>
    <t>第1页 第44位</t>
  </si>
  <si>
    <t>第2页 第61位</t>
  </si>
  <si>
    <t>第1页 第18位</t>
  </si>
  <si>
    <t>第1页 第73位</t>
  </si>
  <si>
    <t>开了自动广告</t>
  </si>
  <si>
    <t>213,068</t>
  </si>
  <si>
    <t>第1页 第75位</t>
  </si>
  <si>
    <t>第4页 第54位</t>
  </si>
  <si>
    <t>第2页 第31位</t>
  </si>
  <si>
    <t>soap dispenser kitchen</t>
  </si>
  <si>
    <t>第3页 第61位</t>
  </si>
  <si>
    <t>sponge soap dispenser</t>
  </si>
  <si>
    <t>第1页 第21位</t>
  </si>
  <si>
    <t>第2页 第42位</t>
  </si>
  <si>
    <t>第1页 第57位</t>
  </si>
  <si>
    <t>竞价调整</t>
  </si>
  <si>
    <t>183,166</t>
  </si>
  <si>
    <t>第2页 第16位</t>
  </si>
  <si>
    <t>第4页 第47位</t>
  </si>
  <si>
    <t>soap pump dispenser</t>
  </si>
  <si>
    <t>第7页 第32位</t>
  </si>
  <si>
    <t>第2页 第37位</t>
  </si>
  <si>
    <t>第1页 第47位</t>
  </si>
  <si>
    <t>第1页 第53位</t>
  </si>
  <si>
    <t>第1页 第20位</t>
  </si>
  <si>
    <t>338006</t>
  </si>
  <si>
    <t>第3页 第47位</t>
  </si>
  <si>
    <t>第1页 第48位</t>
  </si>
  <si>
    <t>第1页 第71位</t>
  </si>
  <si>
    <t>第4页 第26位</t>
  </si>
  <si>
    <t>第1页 第49位</t>
  </si>
  <si>
    <t>第4页 第63位</t>
  </si>
  <si>
    <t>暂停部分关键词和竞价调整</t>
  </si>
  <si>
    <t>215,539</t>
  </si>
  <si>
    <t>第5页 第49位</t>
  </si>
  <si>
    <t>第2页 第35位</t>
  </si>
  <si>
    <t>第3页 第30位</t>
  </si>
  <si>
    <t>第1页 第19位</t>
  </si>
  <si>
    <t>第5页 第19位</t>
  </si>
  <si>
    <t>208,000</t>
  </si>
  <si>
    <t>第3页 第44位</t>
  </si>
  <si>
    <t>第6页 第22位</t>
  </si>
  <si>
    <t>第2页 第23位</t>
  </si>
  <si>
    <t>第4页 第39位</t>
  </si>
  <si>
    <t>第2页 第32位</t>
  </si>
  <si>
    <t>第3页 第8位</t>
  </si>
  <si>
    <t>第1页 第31位</t>
  </si>
  <si>
    <t>soap dispensing sponge holder</t>
  </si>
  <si>
    <t>soap dispenser for kitchen sink</t>
  </si>
  <si>
    <t>第4页 第32位</t>
  </si>
  <si>
    <t>第3页 第62位</t>
  </si>
  <si>
    <t>第2页 第29位</t>
  </si>
  <si>
    <t>第3页 第5位</t>
  </si>
  <si>
    <t>第2页 第28位</t>
  </si>
  <si>
    <t>第2页 第67位</t>
  </si>
  <si>
    <t>第2页 第60位</t>
  </si>
  <si>
    <t>第1页 第63位</t>
  </si>
  <si>
    <t>第2页 第41位</t>
  </si>
  <si>
    <t>第3页 第63位</t>
  </si>
  <si>
    <t>第2页 第53位</t>
  </si>
  <si>
    <t>第1页 第36位</t>
  </si>
  <si>
    <t>第1页 第64位</t>
  </si>
  <si>
    <t>第1页 第72位</t>
  </si>
  <si>
    <t>第1页 第37位</t>
  </si>
  <si>
    <t>第1页 第51位</t>
  </si>
  <si>
    <t>自动的曝光突然高是同类商品组竞价上调了0.17</t>
  </si>
  <si>
    <t>第1页 第65位</t>
  </si>
  <si>
    <t>第3页 第56位</t>
  </si>
  <si>
    <t>第3页 第22位</t>
  </si>
  <si>
    <t>第2页 第17位</t>
  </si>
  <si>
    <t>第2页 第49位</t>
  </si>
  <si>
    <t>第1页 第33位</t>
  </si>
  <si>
    <t>dish liquid dispenser</t>
  </si>
  <si>
    <t>第3页 第52位</t>
  </si>
  <si>
    <t>112605</t>
  </si>
  <si>
    <t>第2页 第18位</t>
  </si>
  <si>
    <t>第2页 第64位</t>
  </si>
  <si>
    <t>第2页 第27位</t>
  </si>
  <si>
    <t>第1页 第1位</t>
  </si>
  <si>
    <t>72,905</t>
  </si>
  <si>
    <t>第2页 第9位</t>
  </si>
  <si>
    <t>第2页 第33位</t>
  </si>
  <si>
    <t>第1页 第45位</t>
  </si>
  <si>
    <t>第2页 第55位</t>
  </si>
  <si>
    <t>第2页 第39位</t>
  </si>
  <si>
    <t>第1页 第38位</t>
  </si>
  <si>
    <t>竞价、预算调整</t>
  </si>
  <si>
    <t>142241</t>
  </si>
  <si>
    <t>第2页 第8位</t>
  </si>
  <si>
    <t>第2页 第24位</t>
  </si>
  <si>
    <t>第1页 第17位</t>
  </si>
  <si>
    <t>第2页 第36位</t>
  </si>
  <si>
    <t>86,959</t>
  </si>
  <si>
    <t>第2页 第66位</t>
  </si>
  <si>
    <t>第3页 第36位</t>
  </si>
  <si>
    <t>第1页 第35位</t>
  </si>
  <si>
    <t>81,065</t>
  </si>
  <si>
    <t>第6页 第46位</t>
  </si>
  <si>
    <t xml:space="preserve">dish soap dispenser with sponge holder
</t>
  </si>
  <si>
    <t xml:space="preserve">第2页 第50位
</t>
  </si>
  <si>
    <t xml:space="preserve">第2页 第39位
</t>
  </si>
  <si>
    <t xml:space="preserve">soap pump dispenser
</t>
  </si>
  <si>
    <t xml:space="preserve">第3页 第48位
</t>
  </si>
  <si>
    <t xml:space="preserve">第1页 第52位
</t>
  </si>
  <si>
    <t xml:space="preserve">kitchen soap dispenser with sponge holder
</t>
  </si>
  <si>
    <t xml:space="preserve">第3页 第35位
</t>
  </si>
  <si>
    <t xml:space="preserve">第2页 第5位
</t>
  </si>
  <si>
    <t xml:space="preserve">sponge holder for kitchen sink
</t>
  </si>
  <si>
    <t xml:space="preserve">kitchen sponge soap dispenser
</t>
  </si>
  <si>
    <t xml:space="preserve">第1页 第18位
</t>
  </si>
  <si>
    <t xml:space="preserve">dishwashing liquid dispenser for kitchen
</t>
  </si>
  <si>
    <t xml:space="preserve">第1页 第73位
</t>
  </si>
  <si>
    <t xml:space="preserve">第1页 第7位
</t>
  </si>
  <si>
    <t>97669</t>
  </si>
  <si>
    <t>第6页 第47位</t>
  </si>
  <si>
    <t>第1页 第69位</t>
  </si>
  <si>
    <t>kitchen sponge soap dispenser</t>
  </si>
  <si>
    <t>第1页 第16位</t>
  </si>
  <si>
    <t>第2页 第1位</t>
  </si>
  <si>
    <t>第4页 第16位</t>
  </si>
  <si>
    <t>第6页 第68位</t>
  </si>
  <si>
    <t>第3页 第43位</t>
  </si>
  <si>
    <t>第3页 第68位</t>
  </si>
  <si>
    <t>第2页 第58位</t>
  </si>
  <si>
    <t>第4页 第5位</t>
  </si>
  <si>
    <t>soap sponge dispenser</t>
  </si>
  <si>
    <t>第1页 第29位</t>
  </si>
  <si>
    <t>第3页 第32位</t>
  </si>
  <si>
    <t>第6页 第67位</t>
  </si>
  <si>
    <t>视频广告审核通过投放</t>
  </si>
  <si>
    <t>116061</t>
  </si>
  <si>
    <t>第5页 第28位</t>
  </si>
  <si>
    <t>第2页 第2位</t>
  </si>
  <si>
    <t>第4页 第34位</t>
  </si>
  <si>
    <t>第1页 第23位</t>
  </si>
  <si>
    <t>第3页 第38位</t>
  </si>
  <si>
    <t>84071</t>
  </si>
  <si>
    <t>soap dispenser  for kitchen sink</t>
  </si>
  <si>
    <t>第4页 第61位</t>
  </si>
  <si>
    <t>第2页 第51位</t>
  </si>
  <si>
    <t>第4页 第6位</t>
  </si>
  <si>
    <t>第5页 第65位</t>
  </si>
  <si>
    <t>dish soap holder for kitchen counter</t>
  </si>
  <si>
    <t>dishwasher soap dispenser</t>
  </si>
  <si>
    <t>第1页 第39位</t>
  </si>
  <si>
    <t>竞品展示广告投放，关键词增减和竞价调整</t>
  </si>
  <si>
    <t>CA</t>
  </si>
  <si>
    <t>B0B2VGN91Y</t>
  </si>
  <si>
    <t>第1页 第58位</t>
  </si>
  <si>
    <t>sponge pump caddy</t>
  </si>
  <si>
    <t>sponge holder soap pump</t>
  </si>
  <si>
    <t>第1页 第40位</t>
  </si>
  <si>
    <t>dish soap dispenseer for kitchen sink</t>
  </si>
  <si>
    <t>第1页 第54位</t>
  </si>
  <si>
    <t>第5页 第68位</t>
  </si>
  <si>
    <t>第1页 第67位</t>
  </si>
  <si>
    <t>第3页 第64位</t>
  </si>
  <si>
    <t>第1页 第42位</t>
  </si>
  <si>
    <t>Home</t>
  </si>
  <si>
    <t>Bathroom Lotion Dispensers</t>
  </si>
  <si>
    <t>第1页 第52位</t>
  </si>
  <si>
    <t>第5页 第4位</t>
  </si>
  <si>
    <t>第3页 第54位</t>
  </si>
  <si>
    <t>第3页 第39位</t>
  </si>
  <si>
    <t>Baby Products</t>
  </si>
  <si>
    <t>15,613</t>
  </si>
  <si>
    <t>Bottle Sterilisers</t>
  </si>
  <si>
    <t>64,785</t>
  </si>
  <si>
    <t>第3页 第7位</t>
  </si>
  <si>
    <t>第2页 第40位</t>
  </si>
  <si>
    <t>第1页 第43位</t>
  </si>
  <si>
    <t>第2页 第68位</t>
  </si>
  <si>
    <t>第3页 第57位</t>
  </si>
  <si>
    <t>第4页 第4位</t>
  </si>
  <si>
    <t>第1页 第55位</t>
  </si>
  <si>
    <t>第5页 第39位</t>
  </si>
  <si>
    <t>第1页 第74位</t>
  </si>
  <si>
    <t>第1页 第70位</t>
  </si>
  <si>
    <t>18,657</t>
  </si>
  <si>
    <t>第1页 第76位</t>
  </si>
  <si>
    <t>第1页 第30位</t>
  </si>
  <si>
    <t>第3页 第60位</t>
  </si>
  <si>
    <t>第2页 第6位</t>
  </si>
  <si>
    <t>第3页 第67位</t>
  </si>
  <si>
    <t>第4页 第67位</t>
  </si>
  <si>
    <t>第1页 第78位</t>
  </si>
  <si>
    <t>53071</t>
  </si>
  <si>
    <t>第1页 第25位</t>
  </si>
  <si>
    <t>第1页 第59位</t>
  </si>
  <si>
    <t>50,254</t>
  </si>
  <si>
    <t>第1页 第27位</t>
  </si>
  <si>
    <t>第2页 第34位</t>
  </si>
  <si>
    <t>60239</t>
  </si>
  <si>
    <t>第1页 第32位</t>
  </si>
  <si>
    <t>第1页 第9位</t>
  </si>
  <si>
    <t>第1页 第22位</t>
  </si>
  <si>
    <t>第2页 第54位</t>
  </si>
  <si>
    <t>第5页 第40位</t>
  </si>
  <si>
    <t>62582</t>
  </si>
  <si>
    <t>第1页 第28位</t>
  </si>
  <si>
    <t>第1页 第8位</t>
  </si>
  <si>
    <t>第3页 第16位</t>
  </si>
  <si>
    <t>第3页 第41位</t>
  </si>
  <si>
    <t>68421</t>
  </si>
  <si>
    <t>78656</t>
  </si>
  <si>
    <t>第3页 第19位</t>
  </si>
  <si>
    <t>73,542</t>
  </si>
  <si>
    <t>第1页 第61位</t>
  </si>
  <si>
    <t>第3页 第20位</t>
  </si>
  <si>
    <t>第1页 第41位</t>
  </si>
  <si>
    <t>91,463</t>
  </si>
  <si>
    <t>dish soap dispenser for kitchen sink</t>
  </si>
  <si>
    <t>dish soap dispenser</t>
  </si>
  <si>
    <t>第3页 第66位</t>
  </si>
  <si>
    <t>第5页 第59位</t>
  </si>
  <si>
    <t>第3页 第69位</t>
  </si>
  <si>
    <t>第3页 第28位</t>
  </si>
  <si>
    <t>第5页 第63位</t>
  </si>
  <si>
    <t>dishwashing soap dispenser</t>
  </si>
  <si>
    <t>soap dispenser</t>
  </si>
  <si>
    <t>第3页 第35位</t>
  </si>
  <si>
    <t>91075</t>
  </si>
  <si>
    <t>第6页 第27位</t>
  </si>
  <si>
    <t>第3页 第18位</t>
  </si>
  <si>
    <t>第3页 第46位</t>
  </si>
  <si>
    <t>89933</t>
  </si>
  <si>
    <t>第2页 第62位</t>
  </si>
  <si>
    <t>第6页 第51位</t>
  </si>
  <si>
    <t>第3页 第21位</t>
  </si>
  <si>
    <t>第5页 第42位</t>
  </si>
  <si>
    <t>第3页 第27位</t>
  </si>
  <si>
    <t>第5页 第38位</t>
  </si>
  <si>
    <t>75,482</t>
  </si>
  <si>
    <t>第6页 第55位</t>
  </si>
  <si>
    <t>第3页 第17位</t>
  </si>
  <si>
    <t>39556</t>
  </si>
  <si>
    <t>第3页 第31位</t>
  </si>
  <si>
    <t>第7页 第17位</t>
  </si>
  <si>
    <t>第3页 第24位</t>
  </si>
  <si>
    <t>45080</t>
  </si>
  <si>
    <t>第5页 第64位</t>
  </si>
  <si>
    <t>第2页 第3位</t>
  </si>
  <si>
    <t>43,084</t>
  </si>
  <si>
    <t>第3页 第37位</t>
  </si>
  <si>
    <t>第6页 第42位</t>
  </si>
  <si>
    <t>第5页 第62位</t>
  </si>
  <si>
    <t>第2页 第46位</t>
  </si>
  <si>
    <t>第4页 第38位</t>
  </si>
  <si>
    <t>第4页 第20位</t>
  </si>
  <si>
    <t>第2页 第20位</t>
  </si>
  <si>
    <t>11.99~12.99</t>
  </si>
  <si>
    <t>第6页 第37位</t>
  </si>
  <si>
    <t>第4页 第36位</t>
  </si>
  <si>
    <t>电动清洁刷</t>
  </si>
  <si>
    <t>B0B4S8YQYW</t>
  </si>
  <si>
    <t>12.99~13.99</t>
  </si>
  <si>
    <t>48,082</t>
  </si>
  <si>
    <t>第7页 第4位</t>
  </si>
  <si>
    <t>第2页 第47位</t>
  </si>
  <si>
    <t>第5页 第26位</t>
  </si>
  <si>
    <t>第2页 第10位</t>
  </si>
  <si>
    <t>第4页 第23位</t>
  </si>
  <si>
    <t>40510</t>
  </si>
  <si>
    <t>第4页 第65位</t>
  </si>
  <si>
    <t>13.99-14.99</t>
  </si>
  <si>
    <t>53802</t>
  </si>
  <si>
    <t>第2页 第22位</t>
  </si>
  <si>
    <t>第5页 第44位</t>
  </si>
  <si>
    <t>electric spin scrubber</t>
  </si>
  <si>
    <t>electric cleaning brush</t>
  </si>
  <si>
    <t>spin scrubber</t>
  </si>
  <si>
    <t>electric scrubber brush for cleaning</t>
  </si>
  <si>
    <t>electric cleaning brush scrubber</t>
  </si>
  <si>
    <t>electric brush for cleaning</t>
  </si>
  <si>
    <t>第3页 第3位</t>
  </si>
  <si>
    <t>portable electric spin scrubber</t>
  </si>
  <si>
    <t>第3页 第4位</t>
  </si>
  <si>
    <t>78,515</t>
  </si>
  <si>
    <t>第6页 第21位</t>
  </si>
  <si>
    <t>第6页 第69位</t>
  </si>
  <si>
    <t>第2页 第69位</t>
  </si>
  <si>
    <t>第2页 第48位</t>
  </si>
  <si>
    <t>第6页 第9位</t>
  </si>
  <si>
    <t>第4页 第28位</t>
  </si>
  <si>
    <t>第2页 第52位</t>
  </si>
  <si>
    <t>第6页 第7位</t>
  </si>
  <si>
    <t>40900</t>
  </si>
  <si>
    <t>第3页 第26位</t>
  </si>
  <si>
    <t>68965</t>
  </si>
  <si>
    <t>第5页 第5位</t>
  </si>
  <si>
    <t>第1页 第26位</t>
  </si>
  <si>
    <t>89445</t>
  </si>
  <si>
    <t>第2页 第15位</t>
  </si>
  <si>
    <t>第4页 第18位</t>
  </si>
  <si>
    <t>89,931</t>
  </si>
  <si>
    <t>第6页 第18位</t>
  </si>
  <si>
    <t>第2页 第45位</t>
  </si>
  <si>
    <t>第5页 第56位</t>
  </si>
  <si>
    <t>第3页 第45位</t>
  </si>
  <si>
    <t>Health &amp; Household</t>
  </si>
  <si>
    <t>Household Cleaning Brushes</t>
  </si>
  <si>
    <t>第5页 第34位</t>
  </si>
  <si>
    <t>第4页 第7位</t>
  </si>
  <si>
    <t>第4页 第53位</t>
  </si>
  <si>
    <t>86,921</t>
  </si>
  <si>
    <t>第5页 第20位</t>
  </si>
  <si>
    <t>第4页 第49位</t>
  </si>
  <si>
    <t>349,309</t>
  </si>
  <si>
    <t>第4页 第40位</t>
  </si>
  <si>
    <t>第2页 第26位</t>
  </si>
  <si>
    <t>第4页 第51位</t>
  </si>
  <si>
    <t>第3页 第65位</t>
  </si>
  <si>
    <t>62,897</t>
  </si>
  <si>
    <t>第5页 第29位</t>
  </si>
  <si>
    <t>390,683</t>
  </si>
  <si>
    <t>51,176</t>
  </si>
  <si>
    <t>第3页 第33位</t>
  </si>
  <si>
    <t>第4页 第42位</t>
  </si>
  <si>
    <t>第5页 第60位</t>
  </si>
  <si>
    <t>第6页 第6位</t>
  </si>
  <si>
    <t>第4页 第62位</t>
  </si>
  <si>
    <t>第3页 第6位</t>
  </si>
  <si>
    <t>420914</t>
  </si>
  <si>
    <t>第6页 第52位</t>
  </si>
  <si>
    <t>第3页 第40位</t>
  </si>
  <si>
    <t>470360</t>
  </si>
  <si>
    <t>第6页 第31位</t>
  </si>
  <si>
    <t>第6页 第41位</t>
  </si>
  <si>
    <t>45749</t>
  </si>
  <si>
    <t>第6页 第40位</t>
  </si>
  <si>
    <t>soap dispenser sponge holder</t>
  </si>
  <si>
    <t>dishwasher dispenser</t>
  </si>
  <si>
    <t>第1页 第3位</t>
  </si>
  <si>
    <t>第6页 第16位</t>
  </si>
  <si>
    <t>50,443</t>
  </si>
  <si>
    <t>第1页 第2位</t>
  </si>
  <si>
    <t>546,449</t>
  </si>
  <si>
    <t>第6页 第25位</t>
  </si>
  <si>
    <t>第6页 第39位</t>
  </si>
  <si>
    <t>54,703</t>
  </si>
  <si>
    <t>第4页 第56位</t>
  </si>
  <si>
    <t>569,436</t>
  </si>
  <si>
    <t>第4页 第30位</t>
  </si>
  <si>
    <t>46,087</t>
  </si>
  <si>
    <t>第5页 第58位</t>
  </si>
  <si>
    <t>577,289</t>
  </si>
  <si>
    <t>超声波清洗机</t>
  </si>
  <si>
    <t>B0B6YNH4X6</t>
  </si>
  <si>
    <t>多渠道送测1个</t>
  </si>
  <si>
    <t>36,369</t>
  </si>
  <si>
    <t>第5页 第18位</t>
  </si>
  <si>
    <t>597,483</t>
  </si>
  <si>
    <t>第5页 第45位</t>
  </si>
  <si>
    <t>第4页 第9位</t>
  </si>
  <si>
    <t>40048</t>
  </si>
  <si>
    <t>第4页 第33位</t>
  </si>
  <si>
    <t>615238</t>
  </si>
  <si>
    <t>第6页 第35位</t>
  </si>
  <si>
    <t>41,350</t>
  </si>
  <si>
    <t>626,557</t>
  </si>
  <si>
    <t>43,053</t>
  </si>
  <si>
    <t>222216</t>
  </si>
  <si>
    <t>第5页 第53位</t>
  </si>
  <si>
    <t>第7页 第23位</t>
  </si>
  <si>
    <t>第6页 第45位</t>
  </si>
  <si>
    <t>第6页 第57位</t>
  </si>
  <si>
    <t>第2页 第50位</t>
  </si>
  <si>
    <t>第3页 第25位</t>
  </si>
  <si>
    <t>第4页 第69位</t>
  </si>
  <si>
    <t>第1页 第62位</t>
  </si>
  <si>
    <t>第7页 第20位</t>
  </si>
  <si>
    <t>第7页 第33位</t>
  </si>
  <si>
    <t>第4页 第57位</t>
  </si>
  <si>
    <t>Industrial &amp; Scientific</t>
  </si>
  <si>
    <t>102,112</t>
  </si>
  <si>
    <t>Lab Ultrasonic Cleaners</t>
  </si>
  <si>
    <t>44,520</t>
  </si>
  <si>
    <t>第5页 第7位</t>
  </si>
  <si>
    <t>第5页 第25位</t>
  </si>
  <si>
    <t>316,170</t>
  </si>
  <si>
    <t>第7页 第34位</t>
  </si>
  <si>
    <t>51,595</t>
  </si>
  <si>
    <t>ultrasonic cleaner</t>
  </si>
  <si>
    <t>第15页 第27位</t>
  </si>
  <si>
    <t>ultrasonic jewelry cleaner</t>
  </si>
  <si>
    <t>第8页 第23位</t>
  </si>
  <si>
    <t>ultrasonic jewelry cleaner machine</t>
  </si>
  <si>
    <t>第14页 第14位</t>
  </si>
  <si>
    <t>jewelry cleaner ultrasonic machine</t>
  </si>
  <si>
    <t>第8页 第7位</t>
  </si>
  <si>
    <t>lab ultrasonic cleaners</t>
  </si>
  <si>
    <t>第14页 第13位</t>
  </si>
  <si>
    <t>sonic jewelry cleaner</t>
  </si>
  <si>
    <t>第10页 第18位</t>
  </si>
  <si>
    <t>sonic jewelry cleaner machine</t>
  </si>
  <si>
    <t>第10页 第17位</t>
  </si>
  <si>
    <t>41,133</t>
  </si>
  <si>
    <t>364,726</t>
  </si>
  <si>
    <t>第5页 第55位</t>
  </si>
  <si>
    <t>第8页 第17位</t>
  </si>
  <si>
    <t>第4页 第24位</t>
  </si>
  <si>
    <t>第8页 第6位</t>
  </si>
  <si>
    <t>第6页 第14位</t>
  </si>
  <si>
    <t>37107</t>
  </si>
  <si>
    <t>414477</t>
  </si>
  <si>
    <t>第5页 第23位</t>
  </si>
  <si>
    <t>第20页 第17位</t>
  </si>
  <si>
    <t>第12页 第19位</t>
  </si>
  <si>
    <t>第10页 第29位</t>
  </si>
  <si>
    <t>第4页 第17位</t>
  </si>
  <si>
    <t>第15页 第5位</t>
  </si>
  <si>
    <t>第6页 第29位</t>
  </si>
  <si>
    <t>第8页 第19位</t>
  </si>
  <si>
    <t>第1页 第66位</t>
  </si>
  <si>
    <t>第6页 第17位</t>
  </si>
  <si>
    <t>46185</t>
  </si>
  <si>
    <t>第5页 第15位</t>
  </si>
  <si>
    <t>第4页 第15位</t>
  </si>
  <si>
    <t>第4页 第13位</t>
  </si>
  <si>
    <t>48,199</t>
  </si>
  <si>
    <t>第2页 第63位</t>
  </si>
  <si>
    <t>700,930</t>
  </si>
  <si>
    <t>第6页 第59位</t>
  </si>
  <si>
    <t>第6页 第23位</t>
  </si>
  <si>
    <t>第6页 第30位</t>
  </si>
  <si>
    <t>28,332</t>
  </si>
  <si>
    <t>第7页 第26位</t>
  </si>
  <si>
    <t>第4页 第31位</t>
  </si>
  <si>
    <t>第4页 第29位</t>
  </si>
  <si>
    <t>第7页 第16位</t>
  </si>
  <si>
    <t>53,760</t>
  </si>
  <si>
    <t>第3页 第55位</t>
  </si>
  <si>
    <t>713,920</t>
  </si>
  <si>
    <t>第6页 第33位</t>
  </si>
  <si>
    <t>第6页 第60位</t>
  </si>
  <si>
    <t>第6页 第20位</t>
  </si>
  <si>
    <t>第6页 第36位</t>
  </si>
  <si>
    <t>第9页 第12位</t>
  </si>
  <si>
    <t>第11页 第24位</t>
  </si>
  <si>
    <t>第5页 第24位</t>
  </si>
  <si>
    <t>第10页 第23位</t>
  </si>
  <si>
    <t>第5页 第14位</t>
  </si>
  <si>
    <t>第3页 第15位</t>
  </si>
  <si>
    <t>第4页 第3位</t>
  </si>
  <si>
    <t>第7页 第3位</t>
  </si>
  <si>
    <t>DIY &amp; Tools</t>
  </si>
  <si>
    <t>74,022</t>
  </si>
  <si>
    <t>Scrubbers</t>
  </si>
  <si>
    <t>第1页 第24位</t>
  </si>
  <si>
    <t>cleaning brush electric</t>
  </si>
  <si>
    <t>electric scrubbing brush</t>
  </si>
  <si>
    <t>第6页 第53位</t>
  </si>
  <si>
    <t>electric brush cleaner</t>
  </si>
  <si>
    <t>第2页 第38位</t>
  </si>
  <si>
    <t>electric spin cleaner</t>
  </si>
  <si>
    <t>前5页无排名</t>
  </si>
  <si>
    <t>11.99-12.99</t>
  </si>
  <si>
    <t>40,115</t>
  </si>
  <si>
    <t>第7页 第9位</t>
  </si>
  <si>
    <t>第6页 第49位</t>
  </si>
  <si>
    <t>第5页 第61位</t>
  </si>
  <si>
    <t>第8页 第24位</t>
  </si>
  <si>
    <t>第11页 第20位</t>
  </si>
  <si>
    <t>第3页 第2位</t>
  </si>
  <si>
    <t>前4页无排名</t>
  </si>
  <si>
    <t>53,178</t>
  </si>
  <si>
    <t>733,716</t>
  </si>
  <si>
    <t>第5页 第27位</t>
  </si>
  <si>
    <t>第6页 第24位</t>
  </si>
  <si>
    <t>第6页 第26位</t>
  </si>
  <si>
    <t>第7页 第27位</t>
  </si>
  <si>
    <t>第5页 第67位</t>
  </si>
  <si>
    <t>42,722</t>
  </si>
  <si>
    <t>第9页 第24位</t>
  </si>
  <si>
    <t>第19页 第21位</t>
  </si>
  <si>
    <t>第5页 第21位</t>
  </si>
  <si>
    <t>第18页 第31位</t>
  </si>
  <si>
    <t>第7页 第14位</t>
  </si>
  <si>
    <t>143,455</t>
  </si>
  <si>
    <t>第4页 第44位</t>
  </si>
  <si>
    <t>58,812</t>
  </si>
  <si>
    <t>第4页 第25位</t>
  </si>
  <si>
    <t>743,051</t>
  </si>
  <si>
    <t>第7页 第25位</t>
  </si>
  <si>
    <t>spin cleaning brush</t>
  </si>
  <si>
    <t>cleaning spin brush</t>
  </si>
  <si>
    <t>第6页 第13位</t>
  </si>
  <si>
    <t>第14页 第17位</t>
  </si>
  <si>
    <t>第4页 第19位</t>
  </si>
  <si>
    <t>第20页 第14位</t>
  </si>
  <si>
    <t>ultra sonicare jewelry cleaner</t>
  </si>
  <si>
    <t>第8页 第11位</t>
  </si>
  <si>
    <t>第5页 第17位</t>
  </si>
  <si>
    <t>167,632</t>
  </si>
  <si>
    <t>第4页 第46位</t>
  </si>
  <si>
    <t>50,456</t>
  </si>
  <si>
    <t>第6页 第66位</t>
  </si>
  <si>
    <t>第12页 第17位</t>
  </si>
  <si>
    <t>第10页 第20位</t>
  </si>
  <si>
    <t>第6页 第19位</t>
  </si>
  <si>
    <t>第13页 第29位</t>
  </si>
  <si>
    <t>第4页 第48位</t>
  </si>
  <si>
    <t>70,447</t>
  </si>
  <si>
    <t>764,965</t>
  </si>
  <si>
    <t>第6页 第56位</t>
  </si>
  <si>
    <t>31,261</t>
  </si>
  <si>
    <t>第13页 第22位</t>
  </si>
  <si>
    <t>前20页无排名</t>
  </si>
  <si>
    <t>第5页 第6位</t>
  </si>
  <si>
    <t>213,697</t>
  </si>
  <si>
    <t>第4页 第55位</t>
  </si>
  <si>
    <t>53,084</t>
  </si>
  <si>
    <t>第4页 第41位</t>
  </si>
  <si>
    <t>157,761</t>
  </si>
  <si>
    <t>第7页 第19位</t>
  </si>
  <si>
    <t>第6页 第63位</t>
  </si>
  <si>
    <t>electric scrub brush for cleaning</t>
  </si>
  <si>
    <t>第1页 第14位</t>
  </si>
  <si>
    <t>前19页无排名</t>
  </si>
  <si>
    <t>235,847</t>
  </si>
  <si>
    <t>26,569</t>
  </si>
  <si>
    <t>第6页 第5位</t>
  </si>
  <si>
    <t>第2页 第57位</t>
  </si>
  <si>
    <t>第2页 第56位</t>
  </si>
  <si>
    <t>第8页 第5位</t>
  </si>
  <si>
    <t>第14页 第19位</t>
  </si>
  <si>
    <t>第4页 第27位</t>
  </si>
  <si>
    <t>第13页 第19位</t>
  </si>
  <si>
    <t>32,879</t>
  </si>
  <si>
    <t>263,029</t>
  </si>
  <si>
    <t>第4页 第52位</t>
  </si>
  <si>
    <t>第5页 第10位</t>
  </si>
  <si>
    <t>45,589</t>
  </si>
  <si>
    <t>第7页 第21位</t>
  </si>
  <si>
    <t>第18页 第19位</t>
  </si>
  <si>
    <t>第5页 第30位</t>
  </si>
  <si>
    <t>第12页 第18位</t>
  </si>
  <si>
    <t>275,174</t>
  </si>
  <si>
    <t>44,085</t>
  </si>
  <si>
    <t>305,923</t>
  </si>
  <si>
    <t>第4页 第60位</t>
  </si>
  <si>
    <t>第5页 第66位</t>
  </si>
  <si>
    <t>第9页 第22位</t>
  </si>
  <si>
    <t>手持吸尘器</t>
  </si>
  <si>
    <t>B0B9XQYG9D</t>
  </si>
  <si>
    <t>Handheld Vacuums</t>
  </si>
  <si>
    <t>handheld vacuum cordless</t>
  </si>
  <si>
    <t>handheld vacuum</t>
  </si>
  <si>
    <t>portable vacuum</t>
  </si>
  <si>
    <t>cordless handheld vacuum</t>
  </si>
  <si>
    <t>handheld cordless vacuum</t>
  </si>
  <si>
    <t>rechargeable handheld vacuum</t>
  </si>
  <si>
    <t>cordless vacuum handheld</t>
  </si>
  <si>
    <t>289,163</t>
  </si>
  <si>
    <t>bathroom cleaning brush</t>
  </si>
  <si>
    <t>electric scrubber</t>
  </si>
  <si>
    <t>electric spin scrubber for bathroom</t>
  </si>
  <si>
    <t>electric scrubber for cleaning</t>
  </si>
  <si>
    <t>bathroom scrubber</t>
  </si>
  <si>
    <t>36,451</t>
  </si>
  <si>
    <t>337,071</t>
  </si>
  <si>
    <t>第6页 第61位</t>
  </si>
  <si>
    <t>第5页 第35位</t>
  </si>
  <si>
    <t>101,730</t>
  </si>
  <si>
    <t>第10页 第15位</t>
  </si>
  <si>
    <t>第5页 第13位</t>
  </si>
  <si>
    <t>810,726</t>
  </si>
  <si>
    <t>303,365</t>
  </si>
  <si>
    <t>第6页 第58位</t>
  </si>
  <si>
    <t>27,852</t>
  </si>
  <si>
    <t>372,635</t>
  </si>
  <si>
    <t>315,380</t>
  </si>
  <si>
    <t>46,559</t>
  </si>
  <si>
    <t>第9页 第5位</t>
  </si>
  <si>
    <t>第8页 第20位</t>
  </si>
  <si>
    <t>第4页 第11位</t>
  </si>
  <si>
    <t>1,018,573</t>
  </si>
  <si>
    <t>第13页 第20位</t>
  </si>
  <si>
    <t>第13页 第28位</t>
  </si>
  <si>
    <t>第14页 第22位</t>
  </si>
  <si>
    <t>JP</t>
  </si>
  <si>
    <t>28,821</t>
  </si>
  <si>
    <t>404,829</t>
  </si>
  <si>
    <t>第7页 第7位</t>
  </si>
  <si>
    <t>第7页 第6位</t>
  </si>
  <si>
    <t>第4页 第43位</t>
  </si>
  <si>
    <t>324,092</t>
  </si>
  <si>
    <t>第2页 第13位</t>
  </si>
  <si>
    <t>第2页 第14位</t>
  </si>
  <si>
    <t>39,417</t>
  </si>
  <si>
    <t>第7页 第24位</t>
  </si>
  <si>
    <t>第11页 第21位</t>
  </si>
  <si>
    <t>第10页 第19位</t>
  </si>
  <si>
    <t>第3页 第14位</t>
  </si>
  <si>
    <t>404,307</t>
  </si>
  <si>
    <t>第19页 第22位</t>
  </si>
  <si>
    <t>第1页 第15位</t>
  </si>
  <si>
    <t>産業・研究開発用品</t>
  </si>
  <si>
    <t>9,365</t>
  </si>
  <si>
    <t>超音波洗浄機</t>
  </si>
  <si>
    <t>30,537</t>
  </si>
  <si>
    <t>432,469</t>
  </si>
  <si>
    <t>第6页 第4位</t>
  </si>
  <si>
    <t>333,835</t>
  </si>
  <si>
    <t>第8页 第30位</t>
  </si>
  <si>
    <t>第5页 第22位</t>
  </si>
  <si>
    <t>超 音波 洗浄 機</t>
  </si>
  <si>
    <t>メガネ 洗浄 超 音波</t>
  </si>
  <si>
    <t>前10页无排名</t>
  </si>
  <si>
    <t>超 音波 洗浄 機 メガネ</t>
  </si>
  <si>
    <t>音波 洗浄 機</t>
  </si>
  <si>
    <t>メガネ 洗浄 機</t>
  </si>
  <si>
    <t>超 音波 洗浄 機 小型</t>
  </si>
  <si>
    <t>超 音波 洗浄 機 時計</t>
  </si>
  <si>
    <t>41,813</t>
  </si>
  <si>
    <t>第3页 第58位</t>
  </si>
  <si>
    <t>456,699</t>
  </si>
  <si>
    <t>第5页 第41位</t>
  </si>
  <si>
    <t>342,232</t>
  </si>
  <si>
    <t>第3页 第11位</t>
  </si>
  <si>
    <t>39,147</t>
  </si>
  <si>
    <t>第17页 第21位</t>
  </si>
  <si>
    <t>第8页 第16位</t>
  </si>
  <si>
    <t>第9页 第19位</t>
  </si>
  <si>
    <t>第3页 第13位</t>
  </si>
  <si>
    <t>第19页 第15位</t>
  </si>
  <si>
    <t>第8页 第1位</t>
  </si>
  <si>
    <t>489,881</t>
  </si>
  <si>
    <t>第18页 第8位</t>
  </si>
  <si>
    <t>第12页 第21位</t>
  </si>
  <si>
    <t>第19页 第13位</t>
  </si>
  <si>
    <t>第9页 第6位</t>
  </si>
  <si>
    <t>32,566</t>
  </si>
  <si>
    <t>225,118</t>
  </si>
  <si>
    <t>第5页 第43位</t>
  </si>
  <si>
    <t>第6页 第43位</t>
  </si>
  <si>
    <t>第6页 第28位</t>
  </si>
  <si>
    <t>第7页 第36位</t>
  </si>
  <si>
    <t>第7页 第37位</t>
  </si>
  <si>
    <t>第1页 第12位</t>
  </si>
  <si>
    <t>第6页 第10位</t>
  </si>
  <si>
    <t>第20页 第6位</t>
  </si>
  <si>
    <t>第2页 第12位</t>
  </si>
  <si>
    <t>第5页 第11位</t>
  </si>
  <si>
    <t>776,893</t>
  </si>
  <si>
    <t>第18页 第11位</t>
  </si>
  <si>
    <t>第16页 第8位</t>
  </si>
  <si>
    <t>第11页 第10位</t>
  </si>
  <si>
    <t>30,666</t>
  </si>
  <si>
    <t>音波 洗浄 機 メガネ</t>
  </si>
  <si>
    <t>第8页 第3位</t>
  </si>
  <si>
    <t>35,476</t>
  </si>
  <si>
    <t>292,215</t>
  </si>
  <si>
    <t>363,312</t>
  </si>
  <si>
    <t>Health &amp; Personal Care</t>
  </si>
  <si>
    <t>19,543</t>
  </si>
  <si>
    <t>第1页 第11位</t>
  </si>
  <si>
    <t>第2页 第11位</t>
  </si>
  <si>
    <t>344,918</t>
  </si>
  <si>
    <t>第18页 第10位</t>
  </si>
  <si>
    <t>40,169</t>
  </si>
  <si>
    <t>第9页 第36位</t>
  </si>
  <si>
    <t>第3页 第34位</t>
  </si>
  <si>
    <t>shower scrubber electric</t>
  </si>
  <si>
    <t>第12页 第22位</t>
  </si>
  <si>
    <t>第15页 第21位</t>
  </si>
  <si>
    <t>第19页 第23位</t>
  </si>
  <si>
    <t>第1页 第13位</t>
  </si>
  <si>
    <t>35,506</t>
  </si>
  <si>
    <t>364,704</t>
  </si>
  <si>
    <t>118,267</t>
  </si>
  <si>
    <t>20,704</t>
  </si>
  <si>
    <t>18,540</t>
  </si>
  <si>
    <t>第19页 第20位</t>
  </si>
  <si>
    <t>handheld vacuum cordless rechargeable</t>
  </si>
  <si>
    <t>398,786</t>
  </si>
  <si>
    <t>68,984</t>
  </si>
  <si>
    <t>19,175</t>
  </si>
  <si>
    <t>20,586</t>
  </si>
  <si>
    <t>322,966</t>
  </si>
  <si>
    <t>第18页 第13位</t>
  </si>
  <si>
    <t>第14页 第11位</t>
  </si>
  <si>
    <t>第18页 第6位</t>
  </si>
  <si>
    <t>6,683</t>
  </si>
  <si>
    <t>413,725</t>
  </si>
  <si>
    <t>15,701</t>
  </si>
  <si>
    <t>第6页 第15位</t>
  </si>
  <si>
    <t>第17页 第20位</t>
  </si>
  <si>
    <t>第3页 第1位</t>
  </si>
  <si>
    <t>第15页 第14位</t>
  </si>
  <si>
    <t>第14页 第24位</t>
  </si>
  <si>
    <t>第1页 第10位</t>
  </si>
  <si>
    <t>6,190</t>
  </si>
  <si>
    <t>31,258</t>
  </si>
  <si>
    <t>第6页 第44位</t>
  </si>
  <si>
    <t>434,035</t>
  </si>
  <si>
    <t>74,813</t>
  </si>
  <si>
    <t>20,554</t>
  </si>
  <si>
    <t>11,607</t>
  </si>
  <si>
    <t>第18页 第18位</t>
  </si>
  <si>
    <t>第5页 第3位</t>
  </si>
  <si>
    <t>10,259</t>
  </si>
  <si>
    <t>32,375</t>
  </si>
  <si>
    <t>第6页 第65位</t>
  </si>
  <si>
    <t>25,918</t>
  </si>
  <si>
    <t>575,846</t>
  </si>
  <si>
    <t>4,768</t>
  </si>
  <si>
    <t>35,239</t>
  </si>
  <si>
    <t>469,036</t>
  </si>
  <si>
    <t>第7页 第5位</t>
  </si>
  <si>
    <t>172,618</t>
  </si>
  <si>
    <t>25,810</t>
  </si>
  <si>
    <t>400,340</t>
  </si>
  <si>
    <t>第13页 第30位</t>
  </si>
  <si>
    <t>第17页 第17位</t>
  </si>
  <si>
    <t>第12页 第5位</t>
  </si>
  <si>
    <t>192,283</t>
  </si>
  <si>
    <t>30,223</t>
  </si>
  <si>
    <t>47,306</t>
  </si>
  <si>
    <t>第9页 第23位</t>
  </si>
  <si>
    <t>第7页 第15位</t>
  </si>
  <si>
    <t>第9页 第20位</t>
  </si>
  <si>
    <t>672,032</t>
  </si>
  <si>
    <t>第9页 第4位</t>
  </si>
  <si>
    <t>hand held vacuuming cordless</t>
  </si>
  <si>
    <t>第16页 第4位</t>
  </si>
  <si>
    <t>11,429</t>
  </si>
  <si>
    <t>37166</t>
  </si>
  <si>
    <t>181805</t>
  </si>
  <si>
    <t>31675</t>
  </si>
  <si>
    <t>36727</t>
  </si>
  <si>
    <t>502514</t>
  </si>
  <si>
    <t>193958</t>
  </si>
  <si>
    <t>44490</t>
  </si>
  <si>
    <t>907717</t>
  </si>
  <si>
    <t>36802</t>
  </si>
  <si>
    <t>511964</t>
  </si>
  <si>
    <t>956394</t>
  </si>
  <si>
    <t>5475</t>
  </si>
  <si>
    <t>30720</t>
  </si>
  <si>
    <t>521507</t>
  </si>
  <si>
    <t>99880</t>
  </si>
  <si>
    <t>15237</t>
  </si>
  <si>
    <t>1180102</t>
  </si>
  <si>
    <t>4395</t>
  </si>
  <si>
    <t>25739</t>
  </si>
  <si>
    <t>22653</t>
  </si>
  <si>
    <t>1216009</t>
  </si>
  <si>
    <t>7342</t>
  </si>
  <si>
    <t>29860</t>
  </si>
  <si>
    <t>532668</t>
  </si>
  <si>
    <t>19152</t>
  </si>
  <si>
    <t>15021</t>
  </si>
  <si>
    <t>551317</t>
  </si>
  <si>
    <t>195960</t>
  </si>
  <si>
    <t>17513</t>
  </si>
  <si>
    <t>11668</t>
  </si>
  <si>
    <t>563973</t>
  </si>
  <si>
    <t>8926</t>
  </si>
  <si>
    <t>24893</t>
  </si>
  <si>
    <t>564,099</t>
  </si>
  <si>
    <t>11,374</t>
  </si>
  <si>
    <t>8,018</t>
  </si>
  <si>
    <t>840,100</t>
  </si>
  <si>
    <t>7,267</t>
  </si>
  <si>
    <t>28,871</t>
  </si>
  <si>
    <t>179,882</t>
  </si>
  <si>
    <t>219,874</t>
  </si>
  <si>
    <t>11,361</t>
  </si>
  <si>
    <t>14,076</t>
  </si>
  <si>
    <t>14,452</t>
  </si>
  <si>
    <t>35,650</t>
  </si>
  <si>
    <t>11,415</t>
  </si>
  <si>
    <t>1,077,784</t>
  </si>
  <si>
    <t>5,172</t>
  </si>
  <si>
    <t>37,224</t>
  </si>
  <si>
    <t>11,966</t>
  </si>
  <si>
    <t>1,195,943</t>
  </si>
  <si>
    <t>5,724</t>
  </si>
  <si>
    <t>27283</t>
  </si>
  <si>
    <t>12813</t>
  </si>
  <si>
    <t>309759</t>
  </si>
  <si>
    <t>2703</t>
  </si>
  <si>
    <t>28347</t>
  </si>
  <si>
    <t>7842</t>
  </si>
  <si>
    <t>484152</t>
  </si>
  <si>
    <t>2792</t>
  </si>
  <si>
    <t>27877</t>
  </si>
  <si>
    <t>4046</t>
  </si>
  <si>
    <t>540312</t>
  </si>
  <si>
    <t>2,224</t>
  </si>
  <si>
    <t>LIEN店铺</t>
  </si>
  <si>
    <t>粉色皂液器</t>
  </si>
  <si>
    <t>蓝色皂液器</t>
  </si>
  <si>
    <t>美国电动清洁刷</t>
  </si>
  <si>
    <t>加拿大电动清洁刷</t>
  </si>
  <si>
    <t>英国电动清洁刷</t>
  </si>
  <si>
    <t>英国消毒盒</t>
  </si>
  <si>
    <t>二代皂液器</t>
  </si>
  <si>
    <t>UTUT店铺</t>
  </si>
  <si>
    <t>日本超声波清洗机</t>
  </si>
  <si>
    <t>美元汇率</t>
  </si>
  <si>
    <t>英磅汇率</t>
  </si>
  <si>
    <t>加元汇率</t>
  </si>
  <si>
    <t>墨西哥比索</t>
  </si>
  <si>
    <t>日元</t>
  </si>
  <si>
    <t>LIEN店</t>
  </si>
  <si>
    <t>UTUT店</t>
  </si>
  <si>
    <t>美国站</t>
  </si>
  <si>
    <t>英国站</t>
  </si>
  <si>
    <t>加拿大站</t>
  </si>
  <si>
    <t>墨西哥站</t>
  </si>
  <si>
    <t>日本站</t>
  </si>
  <si>
    <t>总销售额</t>
  </si>
  <si>
    <t>总广告费</t>
  </si>
  <si>
    <t>费率</t>
  </si>
  <si>
    <t>已订购商品销售额</t>
  </si>
  <si>
    <t>广告费</t>
  </si>
  <si>
    <t>LIEN美国站</t>
  </si>
  <si>
    <t>周</t>
  </si>
  <si>
    <t>每周销量环比增长速度</t>
  </si>
  <si>
    <t>每日销量环比增长速度</t>
  </si>
  <si>
    <t>价格</t>
  </si>
  <si>
    <t>页面浏览量</t>
  </si>
  <si>
    <t>浏览量环比增长速度</t>
  </si>
  <si>
    <t>会话次数</t>
  </si>
  <si>
    <t>会话环比增长速度</t>
  </si>
  <si>
    <t>上一周有会员日</t>
  </si>
  <si>
    <t>单价往上调整</t>
  </si>
  <si>
    <t>粉色缺货</t>
  </si>
  <si>
    <t>12.99-13.99</t>
  </si>
  <si>
    <t>计划名称</t>
  </si>
  <si>
    <t>曝光量</t>
  </si>
  <si>
    <t>点击次数</t>
  </si>
  <si>
    <t>点击率 (CTR)(%)</t>
  </si>
  <si>
    <t>花费(CNY)</t>
  </si>
  <si>
    <t>每次点击费用 (CPC)</t>
  </si>
  <si>
    <t>订单</t>
  </si>
  <si>
    <t>(ACOS)(%)</t>
  </si>
  <si>
    <t>LIENTEK-自动广告</t>
  </si>
  <si>
    <t>一代手动</t>
  </si>
  <si>
    <t>二代自动</t>
  </si>
  <si>
    <t>二代手动</t>
  </si>
  <si>
    <t>按压皂液器精确</t>
  </si>
  <si>
    <t>消毒盒精确</t>
  </si>
  <si>
    <t>按压皂液器自动</t>
  </si>
  <si>
    <t>按压皂液器视频</t>
  </si>
  <si>
    <t>按压皂液器展示</t>
  </si>
  <si>
    <t>电动清洁刷精确</t>
  </si>
  <si>
    <t>电动清洁刷视频</t>
  </si>
  <si>
    <t>电动清洁刷自动</t>
  </si>
  <si>
    <t>超声波清洗机精确</t>
  </si>
  <si>
    <t>超声波清洗机品类</t>
  </si>
  <si>
    <t>电动清洁刷品类</t>
  </si>
  <si>
    <t>手持吸尘器精确</t>
  </si>
  <si>
    <t>手持吸尘器品类</t>
  </si>
  <si>
    <t>手持吸尘器自动</t>
  </si>
  <si>
    <t>超声波清洗机自动</t>
  </si>
  <si>
    <t>超声波清洗机展示</t>
  </si>
  <si>
    <t>超声波清洗机视频</t>
  </si>
  <si>
    <t>二代展示</t>
  </si>
  <si>
    <t>电动清洁刷展示</t>
  </si>
  <si>
    <t>会话百分比</t>
  </si>
  <si>
    <t>页面浏览量百分比</t>
  </si>
  <si>
    <t xml:space="preserve">推荐报价（购买按钮）百分比
</t>
  </si>
  <si>
    <t>已订购商品数量</t>
  </si>
  <si>
    <t>商品会话百分比</t>
  </si>
  <si>
    <t>订单商品种类数</t>
  </si>
  <si>
    <t>B09DWPF545</t>
  </si>
  <si>
    <t>MX</t>
  </si>
  <si>
    <t>B0B2VCWLQS</t>
  </si>
  <si>
    <t>已发货数量</t>
  </si>
  <si>
    <t>产品名称</t>
  </si>
  <si>
    <t>FNSKU</t>
  </si>
  <si>
    <t>SKU</t>
  </si>
  <si>
    <t>可售数量</t>
  </si>
  <si>
    <t>二代</t>
  </si>
  <si>
    <t>B09B94XS9J</t>
  </si>
  <si>
    <t>X002ZARLKB</t>
  </si>
  <si>
    <t>L5Plus</t>
  </si>
  <si>
    <t>二代带支架</t>
  </si>
  <si>
    <t>B09BVQRFNR</t>
  </si>
  <si>
    <t>X002ZA2SW7</t>
  </si>
  <si>
    <t>L5Plus-Stand</t>
  </si>
  <si>
    <t>按压皂液器粉色</t>
  </si>
  <si>
    <t>B0B12L7C9L</t>
  </si>
  <si>
    <t>X0038Z2U67</t>
  </si>
  <si>
    <t>Sakura Pink</t>
  </si>
  <si>
    <t>按压皂液器蓝色</t>
  </si>
  <si>
    <t>B0B12LKM4S</t>
  </si>
  <si>
    <t>X0038YSSP5</t>
  </si>
  <si>
    <t>Sky Blue</t>
  </si>
  <si>
    <t>X0018CPPYN</t>
  </si>
  <si>
    <t>XDH-001</t>
  </si>
  <si>
    <t>X003AJ142H</t>
  </si>
  <si>
    <t>DDQJS T6</t>
  </si>
  <si>
    <t>X003AM4HM3</t>
  </si>
  <si>
    <t>DDQJS T6-CA</t>
  </si>
  <si>
    <t>X001LGTUMJ</t>
  </si>
  <si>
    <t>DDQJS T6-UK</t>
  </si>
  <si>
    <t>X003BIQFCV</t>
  </si>
  <si>
    <t>Ultrasonic Cleaner C1</t>
  </si>
  <si>
    <t>200+400</t>
  </si>
  <si>
    <t>X0011EPRBB</t>
  </si>
  <si>
    <t>Ultrasonic Cleaner C1 JP</t>
  </si>
  <si>
    <t>X003CTILFX</t>
  </si>
  <si>
    <t>Hand Vacuum Cleaner</t>
  </si>
  <si>
    <t>96+304</t>
  </si>
  <si>
    <t>电动清洁刷新品上线3个月内打造计划</t>
  </si>
  <si>
    <t>8.5-8.11</t>
  </si>
  <si>
    <t>8.12-8.18</t>
  </si>
  <si>
    <t>19-25</t>
  </si>
  <si>
    <t>26-9.1</t>
  </si>
  <si>
    <t>2--8</t>
  </si>
  <si>
    <t>9--15</t>
  </si>
  <si>
    <t>16-22</t>
  </si>
  <si>
    <t>23-29</t>
  </si>
  <si>
    <t>30-10.6</t>
  </si>
  <si>
    <t>7--13</t>
  </si>
  <si>
    <t>14-20</t>
  </si>
  <si>
    <t>21-27</t>
  </si>
  <si>
    <t>时间节奏</t>
  </si>
  <si>
    <t>第一周</t>
  </si>
  <si>
    <t>第二周</t>
  </si>
  <si>
    <t>第三周</t>
  </si>
  <si>
    <t>第四周</t>
  </si>
  <si>
    <t>第五周</t>
  </si>
  <si>
    <t>第六周</t>
  </si>
  <si>
    <t>第七周</t>
  </si>
  <si>
    <t>第八周</t>
  </si>
  <si>
    <t>第九周</t>
  </si>
  <si>
    <t>第十周</t>
  </si>
  <si>
    <t>第十一周</t>
  </si>
  <si>
    <t>第十二周</t>
  </si>
  <si>
    <t>第十三周</t>
  </si>
  <si>
    <t>第十四周</t>
  </si>
  <si>
    <t>第十五周</t>
  </si>
  <si>
    <t>第十六周</t>
  </si>
  <si>
    <t>销量目标值</t>
  </si>
  <si>
    <t>上评论数量</t>
  </si>
  <si>
    <t>预估自然单</t>
  </si>
  <si>
    <t>广告单</t>
  </si>
  <si>
    <t>预估广告单</t>
  </si>
  <si>
    <t>安排QA数量</t>
  </si>
  <si>
    <t>Coupon折扣数</t>
  </si>
  <si>
    <t>自然流量</t>
  </si>
  <si>
    <t>预估自然流量</t>
  </si>
  <si>
    <t>listing转化率</t>
  </si>
  <si>
    <t>广告点击量</t>
  </si>
  <si>
    <t>预估点击量</t>
  </si>
  <si>
    <t>广告转化率</t>
  </si>
  <si>
    <t>实际广告开支</t>
  </si>
  <si>
    <t>预估广告开支</t>
  </si>
  <si>
    <t>预估销售额</t>
  </si>
  <si>
    <t>按压皂液器新品上线3个月内打造计划</t>
  </si>
  <si>
    <t>15-20%</t>
  </si>
  <si>
    <t>新品上线3个月内打造计划</t>
  </si>
  <si>
    <t>第1天</t>
  </si>
  <si>
    <t>第2天</t>
  </si>
  <si>
    <t>第3天</t>
  </si>
  <si>
    <t>第4天</t>
  </si>
  <si>
    <t>第5天</t>
  </si>
  <si>
    <t>第6天</t>
  </si>
  <si>
    <t>第7天</t>
  </si>
  <si>
    <t>第8天</t>
  </si>
  <si>
    <t>第9天</t>
  </si>
  <si>
    <t>第10天</t>
  </si>
  <si>
    <t>第11天</t>
  </si>
  <si>
    <t>第12天</t>
  </si>
  <si>
    <t>第13天</t>
  </si>
  <si>
    <t>第14天</t>
  </si>
  <si>
    <t>第3周</t>
  </si>
  <si>
    <t>第4周</t>
  </si>
  <si>
    <t>第二个月</t>
  </si>
  <si>
    <t>第三个月</t>
  </si>
  <si>
    <t>第四个月</t>
  </si>
  <si>
    <t>目标类目排名</t>
  </si>
  <si>
    <t>确保小类排名稳健递升</t>
  </si>
  <si>
    <t>开始催评论</t>
  </si>
  <si>
    <t>安排订单真人送测单</t>
  </si>
  <si>
    <t>预计广告开支</t>
  </si>
  <si>
    <t>本周主要工作内容：</t>
  </si>
  <si>
    <t>1.调整广告</t>
  </si>
  <si>
    <t>2.可以催评的订单开始催评工作  评论回评达标率为1-3%个点</t>
  </si>
  <si>
    <t>3.站外红人的收费标准开会确认是否做</t>
  </si>
  <si>
    <t>4.按压皂液器 视频拍摄完成后开一组视频广告</t>
  </si>
  <si>
    <t>5.手持式吸尘器开发一款</t>
  </si>
  <si>
    <t>名字</t>
  </si>
  <si>
    <t>数量</t>
  </si>
  <si>
    <t>总数</t>
  </si>
  <si>
    <t>箱数</t>
  </si>
  <si>
    <t>货件编号</t>
  </si>
  <si>
    <t>渠道</t>
  </si>
  <si>
    <t>单号</t>
  </si>
  <si>
    <t>货件状态</t>
  </si>
  <si>
    <t>运费</t>
  </si>
  <si>
    <t>平均单个运费</t>
  </si>
  <si>
    <t>箱子尺寸</t>
  </si>
  <si>
    <t>体积重</t>
  </si>
  <si>
    <t>实重</t>
  </si>
  <si>
    <t>签收时间</t>
  </si>
  <si>
    <t>报关</t>
  </si>
  <si>
    <t>LIEN美国</t>
  </si>
  <si>
    <t>10箱</t>
  </si>
  <si>
    <t>FBA16Q4S7PQS</t>
  </si>
  <si>
    <t>空派</t>
  </si>
  <si>
    <t>1Z84V2W20393850662</t>
  </si>
  <si>
    <t>已完成</t>
  </si>
  <si>
    <t>56*34*54</t>
  </si>
  <si>
    <t>18KG</t>
  </si>
  <si>
    <t>14.1KG</t>
  </si>
  <si>
    <t>18天签收</t>
  </si>
  <si>
    <t>8箱</t>
  </si>
  <si>
    <t>FBA16S63VCGB</t>
  </si>
  <si>
    <t>UPS红单</t>
  </si>
  <si>
    <t xml:space="preserve">1Z90577R0498594187  1Z90577R0497979424  
</t>
  </si>
  <si>
    <t>57*55*34</t>
  </si>
  <si>
    <t>21.5KG</t>
  </si>
  <si>
    <t>14KG</t>
  </si>
  <si>
    <t>5天签收</t>
  </si>
  <si>
    <t>24箱</t>
  </si>
  <si>
    <t>FBA16SBGFNYS</t>
  </si>
  <si>
    <t>美森限时达</t>
  </si>
  <si>
    <t>1ZVY77570338055818</t>
  </si>
  <si>
    <t>正在接收</t>
  </si>
  <si>
    <t>17.765KG</t>
  </si>
  <si>
    <t>13.9KG</t>
  </si>
  <si>
    <t>28天签收</t>
  </si>
  <si>
    <t>FBA16SD620C9</t>
  </si>
  <si>
    <t>1Z801FA50496260477
1Z801FA50499813427</t>
  </si>
  <si>
    <t>50*45*53</t>
  </si>
  <si>
    <t>24KG</t>
  </si>
  <si>
    <t>15.7KG</t>
  </si>
  <si>
    <t>7天签收</t>
  </si>
  <si>
    <t>LIEN加拿大</t>
  </si>
  <si>
    <t>5箱</t>
  </si>
  <si>
    <t>FBA16RY5NR2Q</t>
  </si>
  <si>
    <t>加拿大限时提CLX专线-6000</t>
  </si>
  <si>
    <t>1Z5A651E6854487233</t>
  </si>
  <si>
    <t>20KG</t>
  </si>
  <si>
    <t>LIEN英国</t>
  </si>
  <si>
    <t>FBA15G3DSG27</t>
  </si>
  <si>
    <t>铁路</t>
  </si>
  <si>
    <t>39天签收</t>
  </si>
  <si>
    <t>预计8.30到英国</t>
  </si>
  <si>
    <t>UTUT美国</t>
  </si>
  <si>
    <t>FBA16TDXHPF0</t>
  </si>
  <si>
    <t>1Z6R77620430721566
1Z6R77620431490617</t>
  </si>
  <si>
    <t>61*31*38</t>
  </si>
  <si>
    <t>13.8KG</t>
  </si>
  <si>
    <t>20箱</t>
  </si>
  <si>
    <t>FBA16TF09KTH</t>
  </si>
  <si>
    <t>1Z8717R30332973894</t>
  </si>
  <si>
    <t>开船30天签收</t>
  </si>
  <si>
    <t>ETD:8-24 ETA：9-4</t>
  </si>
  <si>
    <t>9.6到港，9.16海关已放行，等提柜和派送，预计一周</t>
  </si>
  <si>
    <t>UTUT日本</t>
  </si>
  <si>
    <t>FBA15D5365JB</t>
  </si>
  <si>
    <t>海运</t>
  </si>
  <si>
    <t>总价JPY 505466</t>
  </si>
  <si>
    <t>8.28开船，7-12天签收，二截七开</t>
  </si>
  <si>
    <t>9.13已到港，海关查验</t>
  </si>
  <si>
    <t>FBA16TDZCBB6</t>
  </si>
  <si>
    <t>1Z2TT8670395558332</t>
  </si>
  <si>
    <t>57*56*34</t>
  </si>
  <si>
    <t>16.8KG</t>
  </si>
  <si>
    <t>单价$2</t>
  </si>
  <si>
    <t>8.24开船</t>
  </si>
  <si>
    <t>9.9待交仓，3-5天送仓</t>
  </si>
  <si>
    <t>39箱</t>
  </si>
  <si>
    <t>FBA16TDWGKFJ</t>
  </si>
  <si>
    <t>以星限时达</t>
  </si>
  <si>
    <t>1Z84V2W20393024724</t>
  </si>
  <si>
    <t>ETD：8.24，ETA：9.6</t>
  </si>
  <si>
    <t>开船23天签收</t>
  </si>
  <si>
    <t>6箱</t>
  </si>
  <si>
    <t>FBA16TX4BNQ5</t>
  </si>
  <si>
    <t>1Z801FA50492562998
1Z801FA50499796009</t>
  </si>
  <si>
    <t>60*59*39</t>
  </si>
  <si>
    <t>28KG</t>
  </si>
  <si>
    <t>18.6KG</t>
  </si>
  <si>
    <t>9天签收</t>
  </si>
  <si>
    <t>19箱</t>
  </si>
  <si>
    <t>FBA16TX6VPK1</t>
  </si>
  <si>
    <t>1Z8E80X30394677387</t>
  </si>
  <si>
    <t>8.31开船</t>
  </si>
  <si>
    <t>19天签收</t>
  </si>
  <si>
    <t>FR</t>
  </si>
  <si>
    <t>DE</t>
  </si>
  <si>
    <t>ES</t>
  </si>
  <si>
    <t>IT</t>
  </si>
  <si>
    <t>AU</t>
  </si>
  <si>
    <t>一代</t>
  </si>
  <si>
    <t>列1</t>
  </si>
  <si>
    <t>列2</t>
  </si>
  <si>
    <t>返回目录</t>
  </si>
  <si>
    <t>zdcw-he-01</t>
  </si>
  <si>
    <t>B08S6T58G8</t>
  </si>
  <si>
    <t>xcpsy-FPQ2</t>
  </si>
  <si>
    <t>Sponge Soap Dispenser</t>
  </si>
  <si>
    <t>UTUT</t>
  </si>
</sst>
</file>

<file path=xl/styles.xml><?xml version="1.0" encoding="utf-8"?>
<styleSheet xmlns="http://schemas.openxmlformats.org/spreadsheetml/2006/main">
  <numFmts count="27">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_);[Red]\(0\)"/>
    <numFmt numFmtId="178" formatCode="[$£-809]#,##0.00;\-[$£-809]#,##0.00"/>
    <numFmt numFmtId="179" formatCode="&quot;\&quot;#,##0.00_);\(&quot;\&quot;#,##0.00\)"/>
    <numFmt numFmtId="180" formatCode="#,##0.00_ "/>
    <numFmt numFmtId="181" formatCode="yyyy/m/d;@"/>
    <numFmt numFmtId="182" formatCode="0_ "/>
    <numFmt numFmtId="183" formatCode="0.00_ "/>
    <numFmt numFmtId="184" formatCode="[$JPY]\ #,##0;[$JPY]\ \-#,##0"/>
    <numFmt numFmtId="185" formatCode="&quot;US$&quot;#,##0.00_);\(&quot;US$&quot;#,##0.00\)"/>
    <numFmt numFmtId="186" formatCode="[$£-809]#,##0.00_);\([$£-809]#,##0.00\)"/>
    <numFmt numFmtId="187" formatCode="[$C$-4C0A]\ #,##0.00_);\([$C$-4C0A]\ #,##0.00\)"/>
    <numFmt numFmtId="188" formatCode="[$MXN]\ #,##0.00;[$MXN]\ \-#,##0.00"/>
    <numFmt numFmtId="189" formatCode="m\$General"/>
    <numFmt numFmtId="190" formatCode="[$CAD]\ #,##0.00;[$CAD]\ \-#,##0.00"/>
    <numFmt numFmtId="191" formatCode="&quot;US$&quot;#,##0.00;\-&quot;US$&quot;#,##0.00"/>
    <numFmt numFmtId="192" formatCode="[$JPY]\ #,##0.00;[$JPY]\ \-#,##0.00"/>
    <numFmt numFmtId="193" formatCode="\C\$General"/>
    <numFmt numFmtId="194" formatCode="&quot;￥&quot;#,##0.00_);[Red]\(&quot;￥&quot;#,##0.00\)"/>
    <numFmt numFmtId="195" formatCode="0.0_ "/>
    <numFmt numFmtId="196" formatCode="0.00_);[Red]\(0.00\)"/>
    <numFmt numFmtId="197" formatCode="#,##0_ "/>
  </numFmts>
  <fonts count="59">
    <font>
      <sz val="11"/>
      <color theme="1"/>
      <name val="宋体"/>
      <charset val="134"/>
      <scheme val="minor"/>
    </font>
    <font>
      <sz val="11"/>
      <color theme="1"/>
      <name val="微软雅黑"/>
      <charset val="134"/>
    </font>
    <font>
      <b/>
      <sz val="11"/>
      <color theme="0"/>
      <name val="微软雅黑"/>
      <charset val="134"/>
    </font>
    <font>
      <sz val="9"/>
      <color rgb="FF666666"/>
      <name val="微软雅黑"/>
      <charset val="134"/>
    </font>
    <font>
      <b/>
      <sz val="11"/>
      <color theme="0"/>
      <name val="宋体"/>
      <charset val="134"/>
      <scheme val="minor"/>
    </font>
    <font>
      <b/>
      <sz val="14"/>
      <color theme="0"/>
      <name val="微软雅黑"/>
      <charset val="134"/>
    </font>
    <font>
      <sz val="9"/>
      <color theme="1"/>
      <name val="微软雅黑"/>
      <charset val="134"/>
    </font>
    <font>
      <b/>
      <sz val="10"/>
      <color theme="0"/>
      <name val="微软雅黑"/>
      <charset val="134"/>
    </font>
    <font>
      <sz val="10"/>
      <color theme="0"/>
      <name val="微软雅黑"/>
      <charset val="134"/>
    </font>
    <font>
      <b/>
      <sz val="9"/>
      <color theme="1"/>
      <name val="微软雅黑"/>
      <charset val="134"/>
    </font>
    <font>
      <sz val="12"/>
      <name val="宋体"/>
      <charset val="134"/>
    </font>
    <font>
      <b/>
      <sz val="14"/>
      <color rgb="FF000000"/>
      <name val="微软雅黑"/>
      <charset val="134"/>
    </font>
    <font>
      <sz val="11"/>
      <color rgb="FF000000"/>
      <name val="宋体"/>
      <charset val="134"/>
      <scheme val="minor"/>
    </font>
    <font>
      <b/>
      <sz val="14"/>
      <color rgb="FFFF0000"/>
      <name val="宋体"/>
      <charset val="134"/>
      <scheme val="minor"/>
    </font>
    <font>
      <sz val="14"/>
      <color rgb="FFFF0000"/>
      <name val="宋体"/>
      <charset val="134"/>
      <scheme val="minor"/>
    </font>
    <font>
      <b/>
      <sz val="12"/>
      <color rgb="FF000000"/>
      <name val="宋体"/>
      <charset val="134"/>
      <scheme val="minor"/>
    </font>
    <font>
      <sz val="10"/>
      <color rgb="FF000000"/>
      <name val="微软雅黑"/>
      <charset val="134"/>
    </font>
    <font>
      <b/>
      <sz val="11"/>
      <color rgb="FF000000"/>
      <name val="宋体"/>
      <charset val="134"/>
      <scheme val="minor"/>
    </font>
    <font>
      <b/>
      <sz val="11"/>
      <color theme="1"/>
      <name val="宋体"/>
      <charset val="134"/>
      <scheme val="minor"/>
    </font>
    <font>
      <b/>
      <sz val="9"/>
      <color theme="0"/>
      <name val="微软雅黑"/>
      <charset val="134"/>
    </font>
    <font>
      <sz val="9"/>
      <color theme="1" tint="0.349986266670736"/>
      <name val="微软雅黑"/>
      <charset val="134"/>
    </font>
    <font>
      <sz val="9"/>
      <color theme="0"/>
      <name val="微软雅黑"/>
      <charset val="134"/>
    </font>
    <font>
      <sz val="10"/>
      <color theme="1"/>
      <name val="微软雅黑"/>
      <charset val="134"/>
    </font>
    <font>
      <sz val="9"/>
      <color rgb="FF9C6500"/>
      <name val="微软雅黑"/>
      <charset val="134"/>
    </font>
    <font>
      <sz val="11"/>
      <name val="等线"/>
      <charset val="134"/>
    </font>
    <font>
      <sz val="10"/>
      <name val="等线"/>
      <charset val="134"/>
    </font>
    <font>
      <sz val="9"/>
      <name val="微软雅黑"/>
      <charset val="134"/>
    </font>
    <font>
      <sz val="9.75"/>
      <color rgb="FF333333"/>
      <name val="Verdana"/>
      <charset val="0"/>
    </font>
    <font>
      <sz val="24"/>
      <color theme="0"/>
      <name val="微软雅黑"/>
      <charset val="134"/>
    </font>
    <font>
      <b/>
      <sz val="11"/>
      <name val="微软雅黑"/>
      <charset val="134"/>
    </font>
    <font>
      <sz val="10"/>
      <color rgb="FFFF0000"/>
      <name val="微软雅黑"/>
      <charset val="134"/>
    </font>
    <font>
      <sz val="10"/>
      <color rgb="FF9C6500"/>
      <name val="微软雅黑"/>
      <charset val="134"/>
    </font>
    <font>
      <sz val="10"/>
      <name val="微软雅黑"/>
      <charset val="134"/>
    </font>
    <font>
      <b/>
      <sz val="10"/>
      <name val="微软雅黑"/>
      <charset val="134"/>
    </font>
    <font>
      <sz val="11"/>
      <color theme="0"/>
      <name val="宋体"/>
      <charset val="134"/>
      <scheme val="minor"/>
    </font>
    <font>
      <sz val="12"/>
      <color theme="1"/>
      <name val="微软雅黑"/>
      <charset val="134"/>
    </font>
    <font>
      <b/>
      <sz val="11"/>
      <color theme="1"/>
      <name val="微软雅黑"/>
      <charset val="134"/>
    </font>
    <font>
      <sz val="11"/>
      <color rgb="FFFF0000"/>
      <name val="微软雅黑"/>
      <charset val="134"/>
    </font>
    <font>
      <b/>
      <sz val="9"/>
      <color rgb="FFFF0000"/>
      <name val="微软雅黑"/>
      <charset val="134"/>
    </font>
    <font>
      <sz val="14"/>
      <color rgb="FFFF0000"/>
      <name val="微软雅黑"/>
      <charset val="134"/>
    </font>
    <font>
      <b/>
      <sz val="11"/>
      <color rgb="FF3F3F3F"/>
      <name val="宋体"/>
      <charset val="134"/>
      <scheme val="minor"/>
    </font>
    <font>
      <sz val="11"/>
      <color rgb="FF3F3F76"/>
      <name val="宋体"/>
      <charset val="134"/>
      <scheme val="minor"/>
    </font>
    <font>
      <b/>
      <sz val="11"/>
      <color rgb="FFFA7D00"/>
      <name val="宋体"/>
      <charset val="134"/>
      <scheme val="minor"/>
    </font>
    <font>
      <sz val="11"/>
      <color rgb="FF9C0006"/>
      <name val="宋体"/>
      <charset val="134"/>
      <scheme val="minor"/>
    </font>
    <font>
      <u/>
      <sz val="11"/>
      <color rgb="FF0000FF"/>
      <name val="宋体"/>
      <charset val="134"/>
      <scheme val="minor"/>
    </font>
    <font>
      <u/>
      <sz val="11"/>
      <color rgb="FF800080"/>
      <name val="宋体"/>
      <charset val="134"/>
      <scheme val="minor"/>
    </font>
    <font>
      <b/>
      <sz val="11"/>
      <color theme="3"/>
      <name val="宋体"/>
      <charset val="134"/>
      <scheme val="minor"/>
    </font>
    <font>
      <sz val="11"/>
      <color rgb="FFFF0000"/>
      <name val="宋体"/>
      <charset val="134"/>
      <scheme val="minor"/>
    </font>
    <font>
      <sz val="18"/>
      <color theme="3"/>
      <name val="宋体"/>
      <charset val="134"/>
      <scheme val="major"/>
    </font>
    <font>
      <i/>
      <sz val="11"/>
      <color rgb="FF7F7F7F"/>
      <name val="宋体"/>
      <charset val="134"/>
      <scheme val="minor"/>
    </font>
    <font>
      <b/>
      <sz val="15"/>
      <color theme="3"/>
      <name val="宋体"/>
      <charset val="134"/>
      <scheme val="minor"/>
    </font>
    <font>
      <b/>
      <sz val="13"/>
      <color theme="3"/>
      <name val="宋体"/>
      <charset val="134"/>
      <scheme val="minor"/>
    </font>
    <font>
      <sz val="11"/>
      <color rgb="FFFA7D00"/>
      <name val="宋体"/>
      <charset val="134"/>
      <scheme val="minor"/>
    </font>
    <font>
      <sz val="11"/>
      <color rgb="FF006100"/>
      <name val="宋体"/>
      <charset val="134"/>
      <scheme val="minor"/>
    </font>
    <font>
      <sz val="11"/>
      <color rgb="FF9C5700"/>
      <name val="宋体"/>
      <charset val="134"/>
      <scheme val="minor"/>
    </font>
    <font>
      <sz val="11"/>
      <color rgb="FF9C6500"/>
      <name val="宋体"/>
      <charset val="134"/>
      <scheme val="minor"/>
    </font>
    <font>
      <b/>
      <sz val="18"/>
      <color theme="3"/>
      <name val="宋体"/>
      <charset val="134"/>
      <scheme val="major"/>
    </font>
    <font>
      <sz val="9"/>
      <name val="宋体"/>
      <charset val="134"/>
    </font>
    <font>
      <b/>
      <sz val="9"/>
      <name val="宋体"/>
      <charset val="134"/>
    </font>
  </fonts>
  <fills count="83">
    <fill>
      <patternFill patternType="none"/>
    </fill>
    <fill>
      <patternFill patternType="gray125"/>
    </fill>
    <fill>
      <patternFill patternType="solid">
        <fgColor theme="1"/>
        <bgColor theme="1"/>
      </patternFill>
    </fill>
    <fill>
      <patternFill patternType="solid">
        <fgColor theme="0" tint="-0.149723807489242"/>
        <bgColor theme="0" tint="-0.149723807489242"/>
      </patternFill>
    </fill>
    <fill>
      <patternFill patternType="solid">
        <fgColor theme="1"/>
        <bgColor indexed="64"/>
      </patternFill>
    </fill>
    <fill>
      <patternFill patternType="solid">
        <fgColor theme="5"/>
        <bgColor theme="5"/>
      </patternFill>
    </fill>
    <fill>
      <patternFill patternType="solid">
        <fgColor theme="6"/>
        <bgColor theme="6"/>
      </patternFill>
    </fill>
    <fill>
      <patternFill patternType="solid">
        <fgColor theme="7"/>
        <bgColor theme="7"/>
      </patternFill>
    </fill>
    <fill>
      <patternFill patternType="solid">
        <fgColor theme="8"/>
        <bgColor theme="8"/>
      </patternFill>
    </fill>
    <fill>
      <patternFill patternType="solid">
        <fgColor theme="9"/>
        <bgColor theme="9"/>
      </patternFill>
    </fill>
    <fill>
      <patternFill patternType="solid">
        <fgColor theme="5" tint="0.799951170384838"/>
        <bgColor theme="5" tint="0.799951170384838"/>
      </patternFill>
    </fill>
    <fill>
      <patternFill patternType="solid">
        <fgColor theme="6" tint="0.799951170384838"/>
        <bgColor theme="6" tint="0.799951170384838"/>
      </patternFill>
    </fill>
    <fill>
      <patternFill patternType="solid">
        <fgColor theme="7" tint="0.799951170384838"/>
        <bgColor theme="7" tint="0.799951170384838"/>
      </patternFill>
    </fill>
    <fill>
      <patternFill patternType="solid">
        <fgColor theme="8" tint="0.799951170384838"/>
        <bgColor theme="8" tint="0.799951170384838"/>
      </patternFill>
    </fill>
    <fill>
      <patternFill patternType="solid">
        <fgColor theme="9" tint="0.799951170384838"/>
        <bgColor theme="9" tint="0.799951170384838"/>
      </patternFill>
    </fill>
    <fill>
      <patternFill patternType="solid">
        <fgColor rgb="FFFFFF00"/>
        <bgColor indexed="64"/>
      </patternFill>
    </fill>
    <fill>
      <patternFill patternType="solid">
        <fgColor rgb="FFBFBFBF"/>
        <bgColor indexed="64"/>
      </patternFill>
    </fill>
    <fill>
      <patternFill patternType="solid">
        <fgColor theme="2"/>
        <bgColor indexed="64"/>
      </patternFill>
    </fill>
    <fill>
      <patternFill patternType="solid">
        <fgColor theme="2" tint="-0.1"/>
        <bgColor indexed="64"/>
      </patternFill>
    </fill>
    <fill>
      <patternFill patternType="solid">
        <fgColor theme="4"/>
        <bgColor theme="4"/>
      </patternFill>
    </fill>
    <fill>
      <patternFill patternType="solid">
        <fgColor theme="4" tint="-0.249977111117893"/>
        <bgColor indexed="64"/>
      </patternFill>
    </fill>
    <fill>
      <patternFill patternType="solid">
        <fgColor rgb="FFFFEB9C"/>
        <bgColor indexed="64"/>
      </patternFill>
    </fill>
    <fill>
      <patternFill patternType="solid">
        <fgColor theme="8"/>
        <bgColor indexed="64"/>
      </patternFill>
    </fill>
    <fill>
      <patternFill patternType="solid">
        <fgColor theme="6" tint="0.399639881588183"/>
        <bgColor indexed="64"/>
      </patternFill>
    </fill>
    <fill>
      <patternFill patternType="solid">
        <fgColor theme="1" tint="0.249977111117893"/>
        <bgColor indexed="64"/>
      </patternFill>
    </fill>
    <fill>
      <patternFill patternType="solid">
        <fgColor theme="1" tint="0.349986266670736"/>
        <bgColor indexed="64"/>
      </patternFill>
    </fill>
    <fill>
      <patternFill patternType="solid">
        <fgColor rgb="FFFFFFCC"/>
        <bgColor indexed="64"/>
      </patternFill>
    </fill>
    <fill>
      <patternFill patternType="solid">
        <fgColor theme="3" tint="0.599993896298105"/>
        <bgColor indexed="64"/>
      </patternFill>
    </fill>
    <fill>
      <patternFill patternType="solid">
        <fgColor theme="4" tint="0.799981688894314"/>
        <bgColor indexed="64"/>
      </patternFill>
    </fill>
    <fill>
      <patternFill patternType="solid">
        <fgColor theme="0" tint="-0.149998474074526"/>
        <bgColor indexed="64"/>
      </patternFill>
    </fill>
    <fill>
      <patternFill patternType="solid">
        <fgColor theme="7" tint="0.399731437116611"/>
        <bgColor indexed="64"/>
      </patternFill>
    </fill>
    <fill>
      <patternFill patternType="solid">
        <fgColor rgb="FFDFF8AD"/>
        <bgColor indexed="64"/>
      </patternFill>
    </fill>
    <fill>
      <patternFill patternType="solid">
        <fgColor theme="7" tint="0.799951170384838"/>
        <bgColor indexed="64"/>
      </patternFill>
    </fill>
    <fill>
      <patternFill patternType="solid">
        <fgColor theme="5"/>
        <bgColor indexed="64"/>
      </patternFill>
    </fill>
    <fill>
      <patternFill patternType="solid">
        <fgColor theme="5" tint="0.799645985290078"/>
        <bgColor indexed="64"/>
      </patternFill>
    </fill>
    <fill>
      <patternFill patternType="solid">
        <fgColor theme="6" tint="0.6"/>
        <bgColor indexed="64"/>
      </patternFill>
    </fill>
    <fill>
      <patternFill patternType="solid">
        <fgColor theme="9" tint="0.799981688894314"/>
        <bgColor indexed="64"/>
      </patternFill>
    </fill>
    <fill>
      <patternFill patternType="solid">
        <fgColor theme="4" tint="0.799645985290078"/>
        <bgColor indexed="64"/>
      </patternFill>
    </fill>
    <fill>
      <patternFill patternType="solid">
        <fgColor theme="6" tint="0.799951170384838"/>
        <bgColor indexed="64"/>
      </patternFill>
    </fill>
    <fill>
      <patternFill patternType="solid">
        <fgColor rgb="FFF2F2F2"/>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45066682943"/>
        <bgColor indexed="64"/>
      </patternFill>
    </fill>
    <fill>
      <patternFill patternType="solid">
        <fgColor theme="5" tint="0.399975585192419"/>
        <bgColor indexed="64"/>
      </patternFill>
    </fill>
    <fill>
      <patternFill patternType="solid">
        <fgColor theme="5" tint="0.399945066682943"/>
        <bgColor indexed="64"/>
      </patternFill>
    </fill>
    <fill>
      <patternFill patternType="solid">
        <fgColor theme="4" tint="0.399945066682943"/>
        <bgColor indexed="64"/>
      </patternFill>
    </fill>
    <fill>
      <patternFill patternType="solid">
        <fgColor theme="7" tint="0.399945066682943"/>
        <bgColor indexed="64"/>
      </patternFill>
    </fill>
    <fill>
      <patternFill patternType="solid">
        <fgColor theme="8" tint="0.799981688894314"/>
        <bgColor indexed="64"/>
      </patternFill>
    </fill>
    <fill>
      <patternFill patternType="solid">
        <fgColor rgb="FFA5A5A5"/>
        <bgColor indexed="64"/>
      </patternFill>
    </fill>
    <fill>
      <patternFill patternType="solid">
        <fgColor theme="7" tint="0.599993896298105"/>
        <bgColor indexed="64"/>
      </patternFill>
    </fill>
    <fill>
      <patternFill patternType="solid">
        <fgColor theme="9" tint="0.799951170384838"/>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theme="8" tint="0.799951170384838"/>
        <bgColor indexed="64"/>
      </patternFill>
    </fill>
    <fill>
      <patternFill patternType="solid">
        <fgColor theme="4"/>
        <bgColor indexed="64"/>
      </patternFill>
    </fill>
    <fill>
      <patternFill patternType="solid">
        <fgColor theme="4" tint="0.799951170384838"/>
        <bgColor indexed="64"/>
      </patternFill>
    </fill>
    <fill>
      <patternFill patternType="solid">
        <fgColor theme="5" tint="0.799951170384838"/>
        <bgColor indexed="64"/>
      </patternFill>
    </fill>
    <fill>
      <patternFill patternType="solid">
        <fgColor theme="6"/>
        <bgColor indexed="64"/>
      </patternFill>
    </fill>
    <fill>
      <patternFill patternType="solid">
        <fgColor theme="7"/>
        <bgColor indexed="64"/>
      </patternFill>
    </fill>
    <fill>
      <patternFill patternType="solid">
        <fgColor theme="8" tint="0.599993896298105"/>
        <bgColor indexed="64"/>
      </patternFill>
    </fill>
    <fill>
      <patternFill patternType="solid">
        <fgColor theme="8" tint="0.399945066682943"/>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45066682943"/>
        <bgColor indexed="64"/>
      </patternFill>
    </fill>
    <fill>
      <patternFill patternType="solid">
        <fgColor theme="6" tint="0.799645985290078"/>
        <bgColor indexed="64"/>
      </patternFill>
    </fill>
    <fill>
      <patternFill patternType="solid">
        <fgColor theme="7" tint="0.799645985290078"/>
        <bgColor indexed="64"/>
      </patternFill>
    </fill>
    <fill>
      <patternFill patternType="solid">
        <fgColor theme="7" tint="0.799981688894314"/>
        <bgColor indexed="64"/>
      </patternFill>
    </fill>
    <fill>
      <patternFill patternType="solid">
        <fgColor theme="8" tint="0.799645985290078"/>
        <bgColor indexed="64"/>
      </patternFill>
    </fill>
    <fill>
      <patternFill patternType="solid">
        <fgColor theme="9" tint="0.799645985290078"/>
        <bgColor indexed="64"/>
      </patternFill>
    </fill>
    <fill>
      <patternFill patternType="solid">
        <fgColor theme="4" tint="0.399639881588183"/>
        <bgColor indexed="64"/>
      </patternFill>
    </fill>
    <fill>
      <patternFill patternType="solid">
        <fgColor theme="4" tint="0.399975585192419"/>
        <bgColor indexed="64"/>
      </patternFill>
    </fill>
    <fill>
      <patternFill patternType="solid">
        <fgColor theme="5" tint="0.399639881588183"/>
        <bgColor indexed="64"/>
      </patternFill>
    </fill>
    <fill>
      <patternFill patternType="solid">
        <fgColor theme="6" tint="0.399975585192419"/>
        <bgColor indexed="64"/>
      </patternFill>
    </fill>
    <fill>
      <patternFill patternType="solid">
        <fgColor theme="7" tint="0.399639881588183"/>
        <bgColor indexed="64"/>
      </patternFill>
    </fill>
    <fill>
      <patternFill patternType="solid">
        <fgColor theme="7" tint="0.399975585192419"/>
        <bgColor indexed="64"/>
      </patternFill>
    </fill>
    <fill>
      <patternFill patternType="solid">
        <fgColor theme="8" tint="0.399639881588183"/>
        <bgColor indexed="64"/>
      </patternFill>
    </fill>
    <fill>
      <patternFill patternType="solid">
        <fgColor theme="8" tint="0.399975585192419"/>
        <bgColor indexed="64"/>
      </patternFill>
    </fill>
    <fill>
      <patternFill patternType="solid">
        <fgColor theme="9" tint="0.399639881588183"/>
        <bgColor indexed="64"/>
      </patternFill>
    </fill>
    <fill>
      <patternFill patternType="solid">
        <fgColor theme="9" tint="0.399975585192419"/>
        <bgColor indexed="64"/>
      </patternFill>
    </fill>
  </fills>
  <borders count="53">
    <border>
      <left/>
      <right/>
      <top/>
      <bottom/>
      <diagonal/>
    </border>
    <border>
      <left style="thin">
        <color auto="1"/>
      </left>
      <right style="thin">
        <color theme="1"/>
      </right>
      <top style="thin">
        <color auto="1"/>
      </top>
      <bottom style="thin">
        <color theme="1"/>
      </bottom>
      <diagonal/>
    </border>
    <border>
      <left style="thin">
        <color theme="1"/>
      </left>
      <right/>
      <top style="thin">
        <color auto="1"/>
      </top>
      <bottom style="thin">
        <color theme="1"/>
      </bottom>
      <diagonal/>
    </border>
    <border>
      <left/>
      <right/>
      <top style="thin">
        <color auto="1"/>
      </top>
      <bottom style="thin">
        <color theme="1"/>
      </bottom>
      <diagonal/>
    </border>
    <border>
      <left/>
      <right style="thin">
        <color auto="1"/>
      </right>
      <top style="thin">
        <color auto="1"/>
      </top>
      <bottom style="thin">
        <color theme="1"/>
      </bottom>
      <diagonal/>
    </border>
    <border>
      <left style="thin">
        <color auto="1"/>
      </left>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auto="1"/>
      </right>
      <top style="thin">
        <color theme="1"/>
      </top>
      <bottom style="thin">
        <color theme="1"/>
      </bottom>
      <diagonal/>
    </border>
    <border>
      <left style="thin">
        <color auto="1"/>
      </left>
      <right/>
      <top style="thin">
        <color theme="1"/>
      </top>
      <bottom style="thin">
        <color auto="1"/>
      </bottom>
      <diagonal/>
    </border>
    <border>
      <left style="thin">
        <color theme="1"/>
      </left>
      <right/>
      <top style="thin">
        <color theme="1"/>
      </top>
      <bottom style="thin">
        <color auto="1"/>
      </bottom>
      <diagonal/>
    </border>
    <border>
      <left/>
      <right/>
      <top style="thin">
        <color theme="1"/>
      </top>
      <bottom style="thin">
        <color auto="1"/>
      </bottom>
      <diagonal/>
    </border>
    <border>
      <left/>
      <right style="thin">
        <color auto="1"/>
      </right>
      <top style="thin">
        <color theme="1"/>
      </top>
      <bottom style="thin">
        <color auto="1"/>
      </bottom>
      <diagonal/>
    </border>
    <border>
      <left style="thin">
        <color auto="1"/>
      </left>
      <right style="thin">
        <color auto="1"/>
      </right>
      <top style="thin">
        <color auto="1"/>
      </top>
      <bottom style="thin">
        <color auto="1"/>
      </bottom>
      <diagonal/>
    </border>
    <border>
      <left/>
      <right/>
      <top style="thin">
        <color theme="1"/>
      </top>
      <bottom/>
      <diagonal/>
    </border>
    <border>
      <left/>
      <right/>
      <top style="thin">
        <color theme="5" tint="0.399945066682943"/>
      </top>
      <bottom/>
      <diagonal/>
    </border>
    <border>
      <left/>
      <right/>
      <top style="thin">
        <color theme="6" tint="0.399945066682943"/>
      </top>
      <bottom/>
      <diagonal/>
    </border>
    <border>
      <left/>
      <right/>
      <top style="thin">
        <color theme="7" tint="0.399945066682943"/>
      </top>
      <bottom/>
      <diagonal/>
    </border>
    <border>
      <left/>
      <right/>
      <top style="thin">
        <color theme="8" tint="0.399945066682943"/>
      </top>
      <bottom/>
      <diagonal/>
    </border>
    <border>
      <left/>
      <right/>
      <top style="thin">
        <color theme="9" tint="0.399945066682943"/>
      </top>
      <bottom/>
      <diagonal/>
    </border>
    <border>
      <left/>
      <right/>
      <top style="thick">
        <color theme="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theme="4"/>
      </left>
      <right/>
      <top style="thin">
        <color theme="4"/>
      </top>
      <bottom/>
      <diagonal/>
    </border>
    <border>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45066682943"/>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medium">
        <color theme="4" tint="0.399639881588183"/>
      </bottom>
      <diagonal/>
    </border>
    <border>
      <left/>
      <right/>
      <top/>
      <bottom style="medium">
        <color theme="4" tint="0.399975585192419"/>
      </bottom>
      <diagonal/>
    </border>
  </borders>
  <cellStyleXfs count="140">
    <xf numFmtId="0" fontId="0" fillId="0" borderId="0"/>
    <xf numFmtId="42" fontId="0" fillId="0" borderId="0" applyFont="0" applyFill="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40" fillId="39" borderId="43" applyNumberFormat="0" applyAlignment="0" applyProtection="0">
      <alignment vertical="center"/>
    </xf>
    <xf numFmtId="0" fontId="41" fillId="40" borderId="2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0" fillId="41" borderId="0" applyNumberFormat="0" applyBorder="0" applyAlignment="0" applyProtection="0">
      <alignment vertical="center"/>
    </xf>
    <xf numFmtId="0" fontId="42" fillId="39" borderId="24" applyNumberFormat="0" applyAlignment="0" applyProtection="0">
      <alignment vertical="center"/>
    </xf>
    <xf numFmtId="0" fontId="43" fillId="42" borderId="0" applyNumberFormat="0" applyBorder="0" applyAlignment="0" applyProtection="0">
      <alignment vertical="center"/>
    </xf>
    <xf numFmtId="43" fontId="0" fillId="0" borderId="0" applyFont="0" applyFill="0" applyBorder="0" applyAlignment="0" applyProtection="0">
      <alignment vertical="center"/>
    </xf>
    <xf numFmtId="0" fontId="0" fillId="43" borderId="0" applyNumberFormat="0" applyBorder="0" applyAlignment="0" applyProtection="0">
      <alignment vertical="center"/>
    </xf>
    <xf numFmtId="0" fontId="44" fillId="0" borderId="0" applyNumberFormat="0" applyFill="0" applyBorder="0" applyAlignment="0" applyProtection="0">
      <alignment vertical="center"/>
    </xf>
    <xf numFmtId="9" fontId="0" fillId="0" borderId="0" applyFont="0" applyFill="0" applyBorder="0" applyAlignment="0" applyProtection="0">
      <alignment vertical="center"/>
    </xf>
    <xf numFmtId="0" fontId="45" fillId="0" borderId="0" applyNumberFormat="0" applyFill="0" applyBorder="0" applyAlignment="0" applyProtection="0">
      <alignment vertical="center"/>
    </xf>
    <xf numFmtId="0" fontId="0" fillId="26" borderId="44" applyNumberFormat="0" applyFont="0" applyAlignment="0" applyProtection="0">
      <alignment vertical="center"/>
    </xf>
    <xf numFmtId="0" fontId="34" fillId="44" borderId="0" applyNumberFormat="0" applyBorder="0" applyAlignment="0" applyProtection="0">
      <alignment vertical="center"/>
    </xf>
    <xf numFmtId="0" fontId="0" fillId="45" borderId="0" applyNumberFormat="0" applyBorder="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45" applyNumberFormat="0" applyFill="0" applyAlignment="0" applyProtection="0">
      <alignment vertical="center"/>
    </xf>
    <xf numFmtId="0" fontId="51" fillId="0" borderId="46" applyNumberFormat="0" applyFill="0" applyAlignment="0" applyProtection="0">
      <alignment vertical="center"/>
    </xf>
    <xf numFmtId="0" fontId="0" fillId="46" borderId="0" applyNumberFormat="0" applyBorder="0" applyAlignment="0" applyProtection="0">
      <alignment vertical="center"/>
    </xf>
    <xf numFmtId="0" fontId="46" fillId="0" borderId="47" applyNumberFormat="0" applyFill="0" applyAlignment="0" applyProtection="0">
      <alignment vertical="center"/>
    </xf>
    <xf numFmtId="0" fontId="0" fillId="47" borderId="0" applyNumberFormat="0" applyBorder="0" applyAlignment="0" applyProtection="0">
      <alignment vertical="center"/>
    </xf>
    <xf numFmtId="0" fontId="40" fillId="39" borderId="43" applyNumberFormat="0" applyAlignment="0" applyProtection="0">
      <alignment vertical="center"/>
    </xf>
    <xf numFmtId="0" fontId="42" fillId="39" borderId="24" applyNumberFormat="0" applyAlignment="0" applyProtection="0">
      <alignment vertical="center"/>
    </xf>
    <xf numFmtId="0" fontId="0" fillId="48" borderId="0" applyNumberFormat="0" applyBorder="0" applyAlignment="0" applyProtection="0">
      <alignment vertical="center"/>
    </xf>
    <xf numFmtId="0" fontId="4" fillId="49" borderId="48" applyNumberFormat="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34" fillId="33" borderId="0" applyNumberFormat="0" applyBorder="0" applyAlignment="0" applyProtection="0">
      <alignment vertical="center"/>
    </xf>
    <xf numFmtId="0" fontId="52" fillId="0" borderId="49" applyNumberFormat="0" applyFill="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18" fillId="0" borderId="50" applyNumberFormat="0" applyFill="0" applyAlignment="0" applyProtection="0">
      <alignment vertical="center"/>
    </xf>
    <xf numFmtId="0" fontId="53" fillId="54" borderId="0" applyNumberFormat="0" applyBorder="0" applyAlignment="0" applyProtection="0">
      <alignment vertical="center"/>
    </xf>
    <xf numFmtId="0" fontId="0" fillId="55" borderId="0" applyNumberFormat="0" applyBorder="0" applyAlignment="0" applyProtection="0">
      <alignment vertical="center"/>
    </xf>
    <xf numFmtId="0" fontId="54" fillId="21" borderId="0" applyNumberFormat="0" applyBorder="0" applyAlignment="0" applyProtection="0">
      <alignment vertical="center"/>
    </xf>
    <xf numFmtId="0" fontId="0" fillId="56" borderId="0" applyNumberFormat="0" applyBorder="0" applyAlignment="0" applyProtection="0">
      <alignment vertical="center"/>
    </xf>
    <xf numFmtId="0" fontId="0" fillId="57" borderId="0" applyNumberFormat="0" applyBorder="0" applyAlignment="0" applyProtection="0">
      <alignment vertical="center"/>
    </xf>
    <xf numFmtId="0" fontId="34" fillId="58" borderId="0" applyNumberFormat="0" applyBorder="0" applyAlignment="0" applyProtection="0">
      <alignment vertical="center"/>
    </xf>
    <xf numFmtId="0" fontId="0" fillId="36" borderId="0" applyNumberFormat="0" applyBorder="0" applyAlignment="0" applyProtection="0">
      <alignment vertical="center"/>
    </xf>
    <xf numFmtId="0" fontId="0" fillId="59" borderId="0" applyNumberFormat="0" applyBorder="0" applyAlignment="0" applyProtection="0">
      <alignment vertical="center"/>
    </xf>
    <xf numFmtId="0" fontId="52" fillId="0" borderId="49" applyNumberFormat="0" applyFill="0" applyAlignment="0" applyProtection="0">
      <alignment vertical="center"/>
    </xf>
    <xf numFmtId="0" fontId="0" fillId="52" borderId="0" applyNumberFormat="0" applyBorder="0" applyAlignment="0" applyProtection="0">
      <alignment vertical="center"/>
    </xf>
    <xf numFmtId="0" fontId="0" fillId="60" borderId="0" applyNumberFormat="0" applyBorder="0" applyAlignment="0" applyProtection="0">
      <alignment vertical="center"/>
    </xf>
    <xf numFmtId="0" fontId="40" fillId="39" borderId="43" applyNumberFormat="0" applyAlignment="0" applyProtection="0">
      <alignment vertical="center"/>
    </xf>
    <xf numFmtId="0" fontId="0" fillId="55" borderId="0" applyNumberFormat="0" applyBorder="0" applyAlignment="0" applyProtection="0">
      <alignment vertical="center"/>
    </xf>
    <xf numFmtId="0" fontId="34" fillId="61" borderId="0" applyNumberFormat="0" applyBorder="0" applyAlignment="0" applyProtection="0">
      <alignment vertical="center"/>
    </xf>
    <xf numFmtId="0" fontId="34" fillId="62" borderId="0" applyNumberFormat="0" applyBorder="0" applyAlignment="0" applyProtection="0">
      <alignment vertical="center"/>
    </xf>
    <xf numFmtId="0" fontId="0" fillId="28" borderId="0" applyNumberFormat="0" applyBorder="0" applyAlignment="0" applyProtection="0">
      <alignment vertical="center"/>
    </xf>
    <xf numFmtId="0" fontId="0" fillId="32" borderId="0" applyNumberFormat="0" applyBorder="0" applyAlignment="0" applyProtection="0">
      <alignment vertical="center"/>
    </xf>
    <xf numFmtId="0" fontId="0" fillId="50" borderId="0" applyNumberFormat="0" applyBorder="0" applyAlignment="0" applyProtection="0">
      <alignment vertical="center"/>
    </xf>
    <xf numFmtId="0" fontId="42" fillId="39" borderId="24" applyNumberFormat="0" applyAlignment="0" applyProtection="0">
      <alignment vertical="center"/>
    </xf>
    <xf numFmtId="0" fontId="34" fillId="22" borderId="0" applyNumberFormat="0" applyBorder="0" applyAlignment="0" applyProtection="0">
      <alignment vertical="center"/>
    </xf>
    <xf numFmtId="0" fontId="0" fillId="63" borderId="0" applyNumberFormat="0" applyBorder="0" applyAlignment="0" applyProtection="0">
      <alignment vertical="center"/>
    </xf>
    <xf numFmtId="0" fontId="0" fillId="64" borderId="0" applyNumberFormat="0" applyBorder="0" applyAlignment="0" applyProtection="0">
      <alignment vertical="center"/>
    </xf>
    <xf numFmtId="0" fontId="34" fillId="65" borderId="0" applyNumberFormat="0" applyBorder="0" applyAlignment="0" applyProtection="0">
      <alignment vertical="center"/>
    </xf>
    <xf numFmtId="0" fontId="55" fillId="21" borderId="0" applyNumberFormat="0" applyBorder="0" applyAlignment="0" applyProtection="0">
      <alignment vertical="center"/>
    </xf>
    <xf numFmtId="0" fontId="0" fillId="66" borderId="0" applyNumberFormat="0" applyBorder="0" applyAlignment="0" applyProtection="0">
      <alignment vertical="center"/>
    </xf>
    <xf numFmtId="0" fontId="0" fillId="67" borderId="0" applyNumberFormat="0" applyBorder="0" applyAlignment="0" applyProtection="0">
      <alignment vertical="center"/>
    </xf>
    <xf numFmtId="0" fontId="0" fillId="34" borderId="0" applyNumberFormat="0" applyBorder="0" applyAlignment="0" applyProtection="0">
      <alignment vertical="center"/>
    </xf>
    <xf numFmtId="0" fontId="0" fillId="68" borderId="0" applyNumberFormat="0" applyBorder="0" applyAlignment="0" applyProtection="0">
      <alignment vertical="center"/>
    </xf>
    <xf numFmtId="0" fontId="0" fillId="0" borderId="0"/>
    <xf numFmtId="0" fontId="0" fillId="69" borderId="0" applyNumberFormat="0" applyBorder="0" applyAlignment="0" applyProtection="0">
      <alignment vertical="center"/>
    </xf>
    <xf numFmtId="0" fontId="0" fillId="0" borderId="0">
      <alignment vertical="center"/>
    </xf>
    <xf numFmtId="0" fontId="0" fillId="70" borderId="0" applyNumberFormat="0" applyBorder="0" applyAlignment="0" applyProtection="0">
      <alignment vertical="center"/>
    </xf>
    <xf numFmtId="0" fontId="0" fillId="71" borderId="0" applyNumberFormat="0" applyBorder="0" applyAlignment="0" applyProtection="0">
      <alignment vertical="center"/>
    </xf>
    <xf numFmtId="0" fontId="0" fillId="72" borderId="0" applyNumberFormat="0" applyBorder="0" applyAlignment="0" applyProtection="0">
      <alignment vertical="center"/>
    </xf>
    <xf numFmtId="0" fontId="0" fillId="52" borderId="0" applyNumberFormat="0" applyBorder="0" applyAlignment="0" applyProtection="0">
      <alignment vertical="center"/>
    </xf>
    <xf numFmtId="0" fontId="0" fillId="55"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50" borderId="0" applyNumberFormat="0" applyBorder="0" applyAlignment="0" applyProtection="0">
      <alignment vertical="center"/>
    </xf>
    <xf numFmtId="0" fontId="0" fillId="63" borderId="0" applyNumberFormat="0" applyBorder="0" applyAlignment="0" applyProtection="0">
      <alignment vertical="center"/>
    </xf>
    <xf numFmtId="0" fontId="0" fillId="63" borderId="0" applyNumberFormat="0" applyBorder="0" applyAlignment="0" applyProtection="0">
      <alignment vertical="center"/>
    </xf>
    <xf numFmtId="0" fontId="0" fillId="66" borderId="0" applyNumberFormat="0" applyBorder="0" applyAlignment="0" applyProtection="0">
      <alignment vertical="center"/>
    </xf>
    <xf numFmtId="0" fontId="0" fillId="66" borderId="0" applyNumberFormat="0" applyBorder="0" applyAlignment="0" applyProtection="0">
      <alignment vertical="center"/>
    </xf>
    <xf numFmtId="0" fontId="34" fillId="73" borderId="0" applyNumberFormat="0" applyBorder="0" applyAlignment="0" applyProtection="0">
      <alignment vertical="center"/>
    </xf>
    <xf numFmtId="0" fontId="34" fillId="74" borderId="0" applyNumberFormat="0" applyBorder="0" applyAlignment="0" applyProtection="0">
      <alignment vertical="center"/>
    </xf>
    <xf numFmtId="0" fontId="34" fillId="75" borderId="0" applyNumberFormat="0" applyBorder="0" applyAlignment="0" applyProtection="0">
      <alignment vertical="center"/>
    </xf>
    <xf numFmtId="0" fontId="34" fillId="23" borderId="0" applyNumberFormat="0" applyBorder="0" applyAlignment="0" applyProtection="0">
      <alignment vertical="center"/>
    </xf>
    <xf numFmtId="0" fontId="34" fillId="76" borderId="0" applyNumberFormat="0" applyBorder="0" applyAlignment="0" applyProtection="0">
      <alignment vertical="center"/>
    </xf>
    <xf numFmtId="0" fontId="34" fillId="77" borderId="0" applyNumberFormat="0" applyBorder="0" applyAlignment="0" applyProtection="0">
      <alignment vertical="center"/>
    </xf>
    <xf numFmtId="0" fontId="34" fillId="78" borderId="0" applyNumberFormat="0" applyBorder="0" applyAlignment="0" applyProtection="0">
      <alignment vertical="center"/>
    </xf>
    <xf numFmtId="0" fontId="34" fillId="79" borderId="0" applyNumberFormat="0" applyBorder="0" applyAlignment="0" applyProtection="0">
      <alignment vertical="center"/>
    </xf>
    <xf numFmtId="0" fontId="34" fillId="80" borderId="0" applyNumberFormat="0" applyBorder="0" applyAlignment="0" applyProtection="0">
      <alignment vertical="center"/>
    </xf>
    <xf numFmtId="0" fontId="34" fillId="81" borderId="0" applyNumberFormat="0" applyBorder="0" applyAlignment="0" applyProtection="0">
      <alignment vertical="center"/>
    </xf>
    <xf numFmtId="0" fontId="34" fillId="82" borderId="0" applyNumberFormat="0" applyBorder="0" applyAlignment="0" applyProtection="0">
      <alignment vertical="center"/>
    </xf>
    <xf numFmtId="0" fontId="0" fillId="0" borderId="0">
      <alignment vertical="center"/>
    </xf>
    <xf numFmtId="0" fontId="0" fillId="0" borderId="0"/>
    <xf numFmtId="0" fontId="56" fillId="0" borderId="0" applyNumberFormat="0" applyFill="0" applyBorder="0" applyAlignment="0" applyProtection="0">
      <alignment vertical="center"/>
    </xf>
    <xf numFmtId="0" fontId="0" fillId="26" borderId="44" applyNumberFormat="0" applyFont="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46" fillId="0" borderId="51" applyNumberFormat="0" applyFill="0" applyAlignment="0" applyProtection="0">
      <alignment vertical="center"/>
    </xf>
    <xf numFmtId="0" fontId="46" fillId="0" borderId="52" applyNumberFormat="0" applyFill="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43" fillId="42" borderId="0" applyNumberFormat="0" applyBorder="0" applyAlignment="0" applyProtection="0">
      <alignment vertical="center"/>
    </xf>
    <xf numFmtId="0" fontId="43" fillId="42" borderId="0" applyNumberFormat="0" applyBorder="0" applyAlignment="0" applyProtection="0">
      <alignment vertical="center"/>
    </xf>
    <xf numFmtId="0" fontId="0" fillId="0" borderId="0">
      <alignment vertical="center"/>
    </xf>
    <xf numFmtId="0" fontId="53" fillId="54" borderId="0" applyNumberFormat="0" applyBorder="0" applyAlignment="0" applyProtection="0">
      <alignment vertical="center"/>
    </xf>
    <xf numFmtId="0" fontId="53" fillId="54" borderId="0" applyNumberFormat="0" applyBorder="0" applyAlignment="0" applyProtection="0">
      <alignment vertical="center"/>
    </xf>
    <xf numFmtId="0" fontId="18" fillId="0" borderId="50" applyNumberFormat="0" applyFill="0" applyAlignment="0" applyProtection="0">
      <alignment vertical="center"/>
    </xf>
    <xf numFmtId="0" fontId="18" fillId="0" borderId="50" applyNumberFormat="0" applyFill="0" applyAlignment="0" applyProtection="0">
      <alignment vertical="center"/>
    </xf>
    <xf numFmtId="44" fontId="0" fillId="0" borderId="0" applyFont="0" applyFill="0" applyBorder="0" applyAlignment="0" applyProtection="0">
      <alignment vertical="center"/>
    </xf>
    <xf numFmtId="0" fontId="4" fillId="49" borderId="48" applyNumberFormat="0" applyAlignment="0" applyProtection="0">
      <alignment vertical="center"/>
    </xf>
    <xf numFmtId="0" fontId="4" fillId="49" borderId="48" applyNumberFormat="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52" fillId="0" borderId="49" applyNumberFormat="0" applyFill="0" applyAlignment="0" applyProtection="0">
      <alignment vertical="center"/>
    </xf>
    <xf numFmtId="0" fontId="34" fillId="58" borderId="0" applyNumberFormat="0" applyBorder="0" applyAlignment="0" applyProtection="0">
      <alignment vertical="center"/>
    </xf>
    <xf numFmtId="0" fontId="34" fillId="58" borderId="0" applyNumberFormat="0" applyBorder="0" applyAlignment="0" applyProtection="0">
      <alignment vertical="center"/>
    </xf>
    <xf numFmtId="0" fontId="34" fillId="33" borderId="0" applyNumberFormat="0" applyBorder="0" applyAlignment="0" applyProtection="0">
      <alignment vertical="center"/>
    </xf>
    <xf numFmtId="0" fontId="34" fillId="33" borderId="0" applyNumberFormat="0" applyBorder="0" applyAlignment="0" applyProtection="0">
      <alignment vertical="center"/>
    </xf>
    <xf numFmtId="0" fontId="34" fillId="61" borderId="0" applyNumberFormat="0" applyBorder="0" applyAlignment="0" applyProtection="0">
      <alignment vertical="center"/>
    </xf>
    <xf numFmtId="0" fontId="34" fillId="61" borderId="0" applyNumberFormat="0" applyBorder="0" applyAlignment="0" applyProtection="0">
      <alignment vertical="center"/>
    </xf>
    <xf numFmtId="0" fontId="34" fillId="62" borderId="0" applyNumberFormat="0" applyBorder="0" applyAlignment="0" applyProtection="0">
      <alignment vertical="center"/>
    </xf>
    <xf numFmtId="0" fontId="34" fillId="6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65" borderId="0" applyNumberFormat="0" applyBorder="0" applyAlignment="0" applyProtection="0">
      <alignment vertical="center"/>
    </xf>
    <xf numFmtId="0" fontId="34" fillId="65" borderId="0" applyNumberFormat="0" applyBorder="0" applyAlignment="0" applyProtection="0">
      <alignment vertical="center"/>
    </xf>
    <xf numFmtId="0" fontId="55" fillId="21" borderId="0" applyNumberFormat="0" applyBorder="0" applyAlignment="0" applyProtection="0">
      <alignment vertical="center"/>
    </xf>
    <xf numFmtId="0" fontId="41" fillId="40" borderId="24" applyNumberFormat="0" applyAlignment="0" applyProtection="0">
      <alignment vertical="center"/>
    </xf>
    <xf numFmtId="0" fontId="41" fillId="40" borderId="24" applyNumberFormat="0" applyAlignment="0" applyProtection="0">
      <alignment vertical="center"/>
    </xf>
    <xf numFmtId="0" fontId="0" fillId="26" borderId="44" applyNumberFormat="0" applyFont="0" applyAlignment="0" applyProtection="0">
      <alignment vertical="center"/>
    </xf>
    <xf numFmtId="0" fontId="0" fillId="26" borderId="44" applyNumberFormat="0" applyFont="0" applyAlignment="0" applyProtection="0">
      <alignment vertical="center"/>
    </xf>
  </cellStyleXfs>
  <cellXfs count="386">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Fill="1" applyBorder="1"/>
    <xf numFmtId="0" fontId="2" fillId="2" borderId="1" xfId="0" applyFont="1" applyFill="1" applyBorder="1" applyAlignment="1">
      <alignment horizontal="center" vertical="center"/>
    </xf>
    <xf numFmtId="0" fontId="2" fillId="2" borderId="2" xfId="0" applyNumberFormat="1" applyFont="1" applyFill="1" applyBorder="1" applyAlignment="1" applyProtection="1"/>
    <xf numFmtId="0" fontId="2" fillId="2" borderId="3" xfId="0" applyNumberFormat="1" applyFont="1" applyFill="1" applyBorder="1" applyAlignment="1" applyProtection="1"/>
    <xf numFmtId="0" fontId="2" fillId="2" borderId="4" xfId="0" applyNumberFormat="1" applyFont="1" applyFill="1" applyBorder="1" applyAlignment="1" applyProtection="1"/>
    <xf numFmtId="0" fontId="3" fillId="0" borderId="5" xfId="0" applyFont="1" applyFill="1" applyBorder="1" applyAlignment="1">
      <alignment horizontal="center" vertical="center"/>
    </xf>
    <xf numFmtId="0" fontId="3" fillId="0" borderId="6" xfId="0" applyNumberFormat="1" applyFont="1" applyFill="1" applyBorder="1" applyAlignment="1" applyProtection="1"/>
    <xf numFmtId="0" fontId="3" fillId="3" borderId="7" xfId="0" applyNumberFormat="1" applyFont="1" applyFill="1" applyBorder="1" applyAlignment="1" applyProtection="1"/>
    <xf numFmtId="0" fontId="3" fillId="3" borderId="6" xfId="0" applyNumberFormat="1" applyFont="1" applyFill="1" applyBorder="1" applyAlignment="1" applyProtection="1">
      <alignment horizontal="left"/>
    </xf>
    <xf numFmtId="0" fontId="3" fillId="0" borderId="7" xfId="0" applyNumberFormat="1" applyFont="1" applyFill="1" applyBorder="1" applyAlignment="1" applyProtection="1"/>
    <xf numFmtId="0" fontId="3" fillId="3" borderId="8" xfId="0" applyNumberFormat="1" applyFont="1" applyFill="1" applyBorder="1" applyAlignment="1" applyProtection="1"/>
    <xf numFmtId="0" fontId="3" fillId="0" borderId="8" xfId="0" applyNumberFormat="1" applyFont="1" applyFill="1" applyBorder="1" applyAlignment="1" applyProtection="1"/>
    <xf numFmtId="0" fontId="3" fillId="3" borderId="6" xfId="0" applyNumberFormat="1" applyFont="1" applyFill="1" applyBorder="1" applyAlignment="1" applyProtection="1"/>
    <xf numFmtId="0" fontId="4" fillId="4" borderId="0" xfId="13" applyFont="1" applyFill="1" applyAlignment="1">
      <alignment horizontal="center" vertical="center"/>
    </xf>
    <xf numFmtId="0" fontId="5" fillId="0" borderId="0" xfId="13" applyFont="1" applyFill="1" applyBorder="1" applyAlignment="1">
      <alignment vertical="center"/>
    </xf>
    <xf numFmtId="0" fontId="3" fillId="0" borderId="9" xfId="0" applyFont="1" applyFill="1" applyBorder="1" applyAlignment="1">
      <alignment horizontal="center" vertical="center"/>
    </xf>
    <xf numFmtId="0" fontId="3" fillId="3" borderId="10" xfId="0" applyNumberFormat="1" applyFont="1" applyFill="1" applyBorder="1" applyAlignment="1" applyProtection="1"/>
    <xf numFmtId="0" fontId="3" fillId="3" borderId="11" xfId="0" applyNumberFormat="1" applyFont="1" applyFill="1" applyBorder="1" applyAlignment="1" applyProtection="1"/>
    <xf numFmtId="0" fontId="3" fillId="3" borderId="12" xfId="0" applyNumberFormat="1" applyFont="1" applyFill="1" applyBorder="1" applyAlignment="1" applyProtection="1"/>
    <xf numFmtId="0" fontId="6" fillId="0" borderId="0" xfId="0" applyFont="1" applyFill="1"/>
    <xf numFmtId="0" fontId="6" fillId="0" borderId="0" xfId="67" applyFont="1"/>
    <xf numFmtId="0" fontId="6" fillId="0" borderId="0" xfId="0" applyFont="1"/>
    <xf numFmtId="0" fontId="7" fillId="4" borderId="13" xfId="67" applyFont="1" applyFill="1" applyBorder="1"/>
    <xf numFmtId="0" fontId="6" fillId="0" borderId="13" xfId="67" applyFont="1" applyBorder="1"/>
    <xf numFmtId="0" fontId="7" fillId="2" borderId="0" xfId="0" applyFont="1" applyFill="1" applyBorder="1"/>
    <xf numFmtId="0" fontId="7" fillId="5" borderId="0" xfId="0" applyFont="1" applyFill="1" applyBorder="1"/>
    <xf numFmtId="0" fontId="7" fillId="6" borderId="0" xfId="0" applyFont="1" applyFill="1" applyBorder="1"/>
    <xf numFmtId="0" fontId="7" fillId="7" borderId="0" xfId="0" applyFont="1" applyFill="1" applyBorder="1"/>
    <xf numFmtId="0" fontId="7" fillId="8" borderId="0" xfId="0" applyFont="1" applyFill="1" applyBorder="1"/>
    <xf numFmtId="0" fontId="7" fillId="9" borderId="0" xfId="0" applyFont="1" applyFill="1" applyBorder="1"/>
    <xf numFmtId="0" fontId="6" fillId="0" borderId="14" xfId="0" applyFont="1" applyBorder="1"/>
    <xf numFmtId="0" fontId="6" fillId="10" borderId="15" xfId="0" applyFont="1" applyFill="1" applyBorder="1"/>
    <xf numFmtId="0" fontId="6" fillId="11" borderId="16" xfId="0" applyFont="1" applyFill="1" applyBorder="1"/>
    <xf numFmtId="0" fontId="6" fillId="12" borderId="17" xfId="0" applyFont="1" applyFill="1" applyBorder="1"/>
    <xf numFmtId="0" fontId="6" fillId="13" borderId="18" xfId="0" applyFont="1" applyFill="1" applyBorder="1"/>
    <xf numFmtId="0" fontId="6" fillId="14" borderId="19" xfId="0" applyFont="1" applyFill="1" applyBorder="1" applyAlignment="1">
      <alignment horizontal="left"/>
    </xf>
    <xf numFmtId="0" fontId="6" fillId="0" borderId="0" xfId="0" applyFont="1" applyBorder="1"/>
    <xf numFmtId="0" fontId="6" fillId="0" borderId="0" xfId="0" applyFont="1" applyFill="1" applyBorder="1"/>
    <xf numFmtId="0" fontId="7" fillId="0" borderId="0" xfId="0" applyFont="1" applyFill="1" applyBorder="1"/>
    <xf numFmtId="0" fontId="8" fillId="0" borderId="0" xfId="0" applyFont="1" applyFill="1" applyBorder="1"/>
    <xf numFmtId="0" fontId="6" fillId="0" borderId="14" xfId="0" applyFont="1" applyFill="1" applyBorder="1"/>
    <xf numFmtId="0" fontId="6" fillId="0" borderId="20" xfId="0" applyFont="1" applyFill="1" applyBorder="1"/>
    <xf numFmtId="0" fontId="9" fillId="0" borderId="0" xfId="0" applyFont="1"/>
    <xf numFmtId="0" fontId="10" fillId="0" borderId="0" xfId="0" applyFont="1" applyFill="1" applyBorder="1" applyAlignment="1">
      <alignment horizontal="center" vertical="center"/>
    </xf>
    <xf numFmtId="0" fontId="10" fillId="0" borderId="0" xfId="0" applyFont="1" applyFill="1" applyBorder="1" applyAlignment="1">
      <alignment vertical="center"/>
    </xf>
    <xf numFmtId="14" fontId="10" fillId="0" borderId="0" xfId="0" applyNumberFormat="1" applyFont="1" applyFill="1" applyBorder="1" applyAlignment="1">
      <alignment horizontal="center" vertical="center"/>
    </xf>
    <xf numFmtId="14" fontId="10" fillId="0" borderId="0" xfId="0" applyNumberFormat="1" applyFont="1" applyFill="1" applyBorder="1" applyAlignment="1">
      <alignment vertical="center"/>
    </xf>
    <xf numFmtId="0" fontId="10" fillId="0" borderId="0" xfId="0" applyFont="1" applyFill="1" applyBorder="1" applyAlignment="1">
      <alignment horizontal="center" vertical="center" wrapText="1"/>
    </xf>
    <xf numFmtId="181" fontId="10" fillId="0" borderId="0" xfId="0" applyNumberFormat="1" applyFont="1" applyFill="1" applyBorder="1" applyAlignment="1">
      <alignment horizontal="center" vertical="center"/>
    </xf>
    <xf numFmtId="0" fontId="11" fillId="0" borderId="21" xfId="0" applyNumberFormat="1" applyFont="1" applyBorder="1" applyAlignment="1">
      <alignment horizontal="center" vertical="center"/>
    </xf>
    <xf numFmtId="0" fontId="12" fillId="0" borderId="21" xfId="0" applyNumberFormat="1" applyFont="1" applyBorder="1" applyAlignment="1">
      <alignment horizontal="center" vertical="center"/>
    </xf>
    <xf numFmtId="0" fontId="13" fillId="0" borderId="21" xfId="0" applyNumberFormat="1" applyFont="1" applyBorder="1" applyAlignment="1">
      <alignment horizontal="center" vertical="center"/>
    </xf>
    <xf numFmtId="0" fontId="14" fillId="15" borderId="21" xfId="0" applyNumberFormat="1" applyFont="1" applyFill="1" applyBorder="1" applyAlignment="1">
      <alignment horizontal="center" vertical="center"/>
    </xf>
    <xf numFmtId="182" fontId="14" fillId="15" borderId="21" xfId="0" applyNumberFormat="1" applyFont="1" applyFill="1" applyBorder="1" applyAlignment="1">
      <alignment horizontal="center" vertical="center"/>
    </xf>
    <xf numFmtId="0" fontId="14" fillId="0" borderId="22" xfId="0" applyNumberFormat="1" applyFont="1" applyBorder="1" applyAlignment="1">
      <alignment horizontal="center" vertical="center"/>
    </xf>
    <xf numFmtId="0" fontId="14" fillId="0" borderId="23" xfId="0" applyNumberFormat="1" applyFont="1" applyBorder="1" applyAlignment="1">
      <alignment horizontal="center" vertical="center"/>
    </xf>
    <xf numFmtId="0" fontId="14" fillId="0" borderId="21" xfId="0" applyNumberFormat="1" applyFont="1" applyBorder="1" applyAlignment="1">
      <alignment horizontal="center" vertical="center"/>
    </xf>
    <xf numFmtId="182" fontId="14" fillId="0" borderId="21" xfId="0" applyNumberFormat="1" applyFont="1" applyBorder="1" applyAlignment="1">
      <alignment horizontal="center" vertical="center"/>
    </xf>
    <xf numFmtId="0" fontId="15" fillId="16" borderId="21" xfId="0" applyNumberFormat="1" applyFont="1" applyFill="1" applyBorder="1" applyAlignment="1">
      <alignment horizontal="center" vertical="center"/>
    </xf>
    <xf numFmtId="0" fontId="12" fillId="15" borderId="21" xfId="0" applyNumberFormat="1" applyFont="1" applyFill="1" applyBorder="1" applyAlignment="1">
      <alignment horizontal="center" vertical="center"/>
    </xf>
    <xf numFmtId="0" fontId="0" fillId="15" borderId="0" xfId="0" applyFill="1"/>
    <xf numFmtId="182" fontId="16" fillId="15" borderId="21" xfId="0" applyNumberFormat="1" applyFont="1" applyFill="1" applyBorder="1" applyAlignment="1">
      <alignment horizontal="center" vertical="center"/>
    </xf>
    <xf numFmtId="0" fontId="17" fillId="16" borderId="21" xfId="0" applyNumberFormat="1" applyFont="1" applyFill="1" applyBorder="1" applyAlignment="1">
      <alignment horizontal="center" vertical="center"/>
    </xf>
    <xf numFmtId="0" fontId="15" fillId="0" borderId="21" xfId="0" applyNumberFormat="1" applyFont="1" applyBorder="1" applyAlignment="1">
      <alignment horizontal="center" vertical="center"/>
    </xf>
    <xf numFmtId="9" fontId="12" fillId="15" borderId="21" xfId="0" applyNumberFormat="1" applyFont="1" applyFill="1" applyBorder="1" applyAlignment="1">
      <alignment horizontal="center" vertical="center"/>
    </xf>
    <xf numFmtId="0" fontId="16" fillId="15" borderId="24" xfId="0" applyNumberFormat="1" applyFont="1" applyFill="1" applyBorder="1" applyAlignment="1">
      <alignment horizontal="center" vertical="top"/>
    </xf>
    <xf numFmtId="10" fontId="16" fillId="15" borderId="24" xfId="0" applyNumberFormat="1" applyFont="1" applyFill="1" applyBorder="1" applyAlignment="1">
      <alignment horizontal="center" vertical="center"/>
    </xf>
    <xf numFmtId="182" fontId="15" fillId="0" borderId="21" xfId="0" applyNumberFormat="1" applyFont="1" applyBorder="1" applyAlignment="1">
      <alignment horizontal="center" vertical="center"/>
    </xf>
    <xf numFmtId="10" fontId="16" fillId="15" borderId="21" xfId="0" applyNumberFormat="1" applyFont="1" applyFill="1" applyBorder="1" applyAlignment="1">
      <alignment horizontal="center" vertical="center"/>
    </xf>
    <xf numFmtId="0" fontId="0" fillId="0" borderId="21" xfId="0" applyBorder="1"/>
    <xf numFmtId="0" fontId="0" fillId="0" borderId="21" xfId="0" applyBorder="1" applyAlignment="1">
      <alignment horizontal="center"/>
    </xf>
    <xf numFmtId="9" fontId="0" fillId="0" borderId="21" xfId="0" applyNumberFormat="1" applyBorder="1" applyAlignment="1">
      <alignment horizontal="center"/>
    </xf>
    <xf numFmtId="0" fontId="14" fillId="0" borderId="25" xfId="0" applyNumberFormat="1" applyFont="1" applyBorder="1" applyAlignment="1">
      <alignment horizontal="center" vertical="center"/>
    </xf>
    <xf numFmtId="0" fontId="0" fillId="0" borderId="0" xfId="0" applyFill="1"/>
    <xf numFmtId="0" fontId="0" fillId="17" borderId="0" xfId="0" applyFill="1" applyAlignment="1">
      <alignment horizontal="center"/>
    </xf>
    <xf numFmtId="0" fontId="18" fillId="0" borderId="0" xfId="0" applyFont="1" applyFill="1" applyAlignment="1">
      <alignment horizontal="left"/>
    </xf>
    <xf numFmtId="0" fontId="0" fillId="18" borderId="0" xfId="0" applyFill="1" applyAlignment="1">
      <alignment horizontal="center"/>
    </xf>
    <xf numFmtId="0" fontId="0" fillId="0" borderId="0" xfId="0" applyFill="1" applyAlignment="1">
      <alignment horizontal="center"/>
    </xf>
    <xf numFmtId="0" fontId="0" fillId="0" borderId="0" xfId="0" applyFill="1" applyAlignment="1">
      <alignment horizontal="left"/>
    </xf>
    <xf numFmtId="0" fontId="11" fillId="0" borderId="21" xfId="0" applyNumberFormat="1" applyFont="1" applyFill="1" applyBorder="1" applyAlignment="1">
      <alignment horizontal="center" vertical="center"/>
    </xf>
    <xf numFmtId="0" fontId="12" fillId="0" borderId="21" xfId="0" applyNumberFormat="1" applyFont="1" applyFill="1" applyBorder="1" applyAlignment="1">
      <alignment horizontal="center" vertical="center"/>
    </xf>
    <xf numFmtId="0" fontId="13" fillId="0" borderId="21" xfId="0" applyNumberFormat="1" applyFont="1" applyFill="1" applyBorder="1" applyAlignment="1">
      <alignment horizontal="center" vertical="center"/>
    </xf>
    <xf numFmtId="0" fontId="14" fillId="0" borderId="21" xfId="0" applyNumberFormat="1" applyFont="1" applyFill="1" applyBorder="1" applyAlignment="1">
      <alignment horizontal="center" vertical="center"/>
    </xf>
    <xf numFmtId="182" fontId="14" fillId="0" borderId="21" xfId="0" applyNumberFormat="1" applyFont="1" applyFill="1" applyBorder="1" applyAlignment="1">
      <alignment horizontal="center" vertical="center"/>
    </xf>
    <xf numFmtId="0" fontId="15" fillId="17" borderId="21" xfId="0" applyNumberFormat="1" applyFont="1" applyFill="1" applyBorder="1" applyAlignment="1">
      <alignment horizontal="center" vertical="center"/>
    </xf>
    <xf numFmtId="0" fontId="12" fillId="17" borderId="21" xfId="0" applyNumberFormat="1" applyFont="1" applyFill="1" applyBorder="1" applyAlignment="1">
      <alignment horizontal="center" vertical="center"/>
    </xf>
    <xf numFmtId="0" fontId="12" fillId="17" borderId="26" xfId="0" applyNumberFormat="1" applyFont="1" applyFill="1" applyBorder="1" applyAlignment="1">
      <alignment horizontal="center" vertical="center"/>
    </xf>
    <xf numFmtId="0" fontId="15" fillId="0" borderId="21" xfId="0" applyNumberFormat="1" applyFont="1" applyFill="1" applyBorder="1" applyAlignment="1">
      <alignment horizontal="left" vertical="center"/>
    </xf>
    <xf numFmtId="0" fontId="17" fillId="0" borderId="13" xfId="0" applyNumberFormat="1" applyFont="1" applyFill="1" applyBorder="1" applyAlignment="1">
      <alignment horizontal="left" vertical="center"/>
    </xf>
    <xf numFmtId="0" fontId="15" fillId="18" borderId="21" xfId="0" applyNumberFormat="1" applyFont="1" applyFill="1" applyBorder="1" applyAlignment="1">
      <alignment horizontal="center" vertical="center"/>
    </xf>
    <xf numFmtId="0" fontId="12" fillId="18" borderId="22" xfId="0" applyNumberFormat="1" applyFont="1" applyFill="1" applyBorder="1" applyAlignment="1">
      <alignment horizontal="center" vertical="center"/>
    </xf>
    <xf numFmtId="0" fontId="0" fillId="18" borderId="13" xfId="0" applyFill="1" applyBorder="1" applyAlignment="1">
      <alignment horizontal="center"/>
    </xf>
    <xf numFmtId="182" fontId="16" fillId="18" borderId="25" xfId="0" applyNumberFormat="1" applyFont="1" applyFill="1" applyBorder="1" applyAlignment="1">
      <alignment horizontal="center" vertical="center"/>
    </xf>
    <xf numFmtId="182" fontId="16" fillId="18" borderId="21" xfId="0" applyNumberFormat="1" applyFont="1" applyFill="1" applyBorder="1" applyAlignment="1">
      <alignment horizontal="center" vertical="center"/>
    </xf>
    <xf numFmtId="0" fontId="15" fillId="0" borderId="21" xfId="0" applyNumberFormat="1" applyFont="1" applyFill="1" applyBorder="1" applyAlignment="1">
      <alignment horizontal="center" vertical="center"/>
    </xf>
    <xf numFmtId="0" fontId="12" fillId="0" borderId="27" xfId="0" applyNumberFormat="1" applyFont="1" applyFill="1" applyBorder="1" applyAlignment="1">
      <alignment horizontal="center" vertical="center"/>
    </xf>
    <xf numFmtId="9" fontId="12" fillId="0" borderId="21" xfId="0" applyNumberFormat="1" applyFont="1" applyFill="1" applyBorder="1" applyAlignment="1">
      <alignment horizontal="center" vertical="center"/>
    </xf>
    <xf numFmtId="0" fontId="12" fillId="18" borderId="21" xfId="0" applyNumberFormat="1" applyFont="1" applyFill="1" applyBorder="1" applyAlignment="1">
      <alignment horizontal="center" vertical="center"/>
    </xf>
    <xf numFmtId="0" fontId="16" fillId="18" borderId="24" xfId="0" applyNumberFormat="1" applyFont="1" applyFill="1" applyBorder="1" applyAlignment="1">
      <alignment horizontal="center" vertical="top"/>
    </xf>
    <xf numFmtId="10" fontId="16" fillId="0" borderId="24" xfId="0" applyNumberFormat="1" applyFont="1" applyFill="1" applyBorder="1" applyAlignment="1">
      <alignment horizontal="center" vertical="center"/>
    </xf>
    <xf numFmtId="182" fontId="15" fillId="18" borderId="21" xfId="0" applyNumberFormat="1" applyFont="1" applyFill="1" applyBorder="1" applyAlignment="1">
      <alignment horizontal="center" vertical="center"/>
    </xf>
    <xf numFmtId="182" fontId="15" fillId="0" borderId="21" xfId="0" applyNumberFormat="1" applyFont="1" applyFill="1" applyBorder="1" applyAlignment="1">
      <alignment horizontal="center" vertical="center"/>
    </xf>
    <xf numFmtId="10" fontId="16" fillId="0" borderId="21" xfId="0" applyNumberFormat="1" applyFont="1" applyFill="1" applyBorder="1" applyAlignment="1">
      <alignment horizontal="center" vertical="center"/>
    </xf>
    <xf numFmtId="0" fontId="0" fillId="18" borderId="21" xfId="0" applyFill="1" applyBorder="1" applyAlignment="1">
      <alignment horizontal="center"/>
    </xf>
    <xf numFmtId="0" fontId="0" fillId="0" borderId="21" xfId="0" applyFill="1" applyBorder="1" applyAlignment="1">
      <alignment horizontal="left"/>
    </xf>
    <xf numFmtId="0" fontId="0" fillId="0" borderId="21" xfId="0" applyFill="1" applyBorder="1"/>
    <xf numFmtId="0" fontId="0" fillId="0" borderId="21" xfId="0" applyFill="1" applyBorder="1" applyAlignment="1">
      <alignment horizontal="center"/>
    </xf>
    <xf numFmtId="9" fontId="0" fillId="0" borderId="21" xfId="0" applyNumberFormat="1" applyFill="1" applyBorder="1" applyAlignment="1">
      <alignment horizontal="center"/>
    </xf>
    <xf numFmtId="58" fontId="12" fillId="0" borderId="21" xfId="0" applyNumberFormat="1" applyFont="1" applyFill="1" applyBorder="1" applyAlignment="1">
      <alignment horizontal="center" vertical="center"/>
    </xf>
    <xf numFmtId="14" fontId="0" fillId="0" borderId="0" xfId="0" applyNumberFormat="1"/>
    <xf numFmtId="183" fontId="0" fillId="0" borderId="0" xfId="0" applyNumberFormat="1"/>
    <xf numFmtId="0" fontId="19" fillId="19" borderId="28" xfId="0" applyFont="1" applyFill="1" applyBorder="1" applyAlignment="1" applyProtection="1">
      <alignment horizontal="center" vertical="center" wrapText="1"/>
      <protection hidden="1"/>
    </xf>
    <xf numFmtId="0" fontId="19" fillId="19" borderId="29" xfId="0" applyFont="1" applyFill="1" applyBorder="1" applyAlignment="1" applyProtection="1">
      <alignment horizontal="center" vertical="center" wrapText="1"/>
      <protection hidden="1"/>
    </xf>
    <xf numFmtId="0" fontId="19" fillId="19" borderId="29" xfId="0" applyFont="1" applyFill="1" applyBorder="1" applyAlignment="1" applyProtection="1">
      <alignment horizontal="center" vertical="center"/>
      <protection hidden="1"/>
    </xf>
    <xf numFmtId="14" fontId="20" fillId="0" borderId="30" xfId="0" applyNumberFormat="1" applyFont="1" applyBorder="1" applyAlignment="1" applyProtection="1">
      <alignment horizontal="center" shrinkToFit="1"/>
      <protection hidden="1"/>
    </xf>
    <xf numFmtId="14" fontId="20" fillId="0" borderId="31" xfId="0" applyNumberFormat="1" applyFont="1" applyBorder="1" applyAlignment="1" applyProtection="1">
      <alignment horizontal="center" vertical="center" shrinkToFit="1"/>
      <protection hidden="1"/>
    </xf>
    <xf numFmtId="0" fontId="0" fillId="0" borderId="0" xfId="0" applyFill="1" applyAlignment="1">
      <alignment vertical="center"/>
    </xf>
    <xf numFmtId="10" fontId="0" fillId="0" borderId="0" xfId="0" applyNumberFormat="1" applyFill="1" applyAlignment="1">
      <alignment vertical="center"/>
    </xf>
    <xf numFmtId="10" fontId="0" fillId="0" borderId="0" xfId="0" applyNumberFormat="1" applyFill="1" applyAlignment="1">
      <alignment vertical="center" wrapText="1"/>
    </xf>
    <xf numFmtId="183" fontId="19" fillId="19" borderId="29" xfId="0" applyNumberFormat="1" applyFont="1" applyFill="1" applyBorder="1" applyAlignment="1" applyProtection="1">
      <alignment horizontal="center" vertical="center" wrapText="1"/>
      <protection hidden="1"/>
    </xf>
    <xf numFmtId="185" fontId="0" fillId="0" borderId="0" xfId="0" applyNumberFormat="1" applyFill="1" applyAlignment="1">
      <alignment vertical="center"/>
    </xf>
    <xf numFmtId="186" fontId="0" fillId="0" borderId="0" xfId="0" applyNumberFormat="1" applyFill="1" applyAlignment="1">
      <alignment vertical="center"/>
    </xf>
    <xf numFmtId="186" fontId="0" fillId="0" borderId="0" xfId="0" applyNumberFormat="1" applyFill="1" applyAlignment="1">
      <alignment vertical="center" wrapText="1"/>
    </xf>
    <xf numFmtId="187" fontId="0" fillId="0" borderId="0" xfId="0" applyNumberFormat="1" applyFill="1" applyAlignment="1">
      <alignment vertical="center"/>
    </xf>
    <xf numFmtId="10" fontId="0" fillId="0" borderId="0" xfId="0" applyNumberFormat="1" applyFont="1" applyFill="1" applyBorder="1" applyAlignment="1" applyProtection="1">
      <alignment vertical="center"/>
    </xf>
    <xf numFmtId="188" fontId="0" fillId="0" borderId="0" xfId="0" applyNumberFormat="1"/>
    <xf numFmtId="190" fontId="0" fillId="0" borderId="0" xfId="0" applyNumberFormat="1"/>
    <xf numFmtId="10" fontId="0" fillId="0" borderId="0" xfId="0" applyNumberFormat="1"/>
    <xf numFmtId="185" fontId="0" fillId="0" borderId="0" xfId="0" applyNumberFormat="1" applyFont="1" applyFill="1" applyAlignment="1">
      <alignment vertical="center"/>
    </xf>
    <xf numFmtId="9" fontId="0" fillId="0" borderId="0" xfId="14" applyNumberFormat="1" applyAlignment="1"/>
    <xf numFmtId="182" fontId="0" fillId="0" borderId="0" xfId="0" applyNumberFormat="1"/>
    <xf numFmtId="184" fontId="0" fillId="0" borderId="0" xfId="0" applyNumberFormat="1"/>
    <xf numFmtId="10" fontId="0" fillId="0" borderId="0" xfId="14" applyNumberFormat="1" applyAlignment="1"/>
    <xf numFmtId="180" fontId="0" fillId="0" borderId="0" xfId="0" applyNumberFormat="1"/>
    <xf numFmtId="0" fontId="21" fillId="20" borderId="0" xfId="0" applyFont="1" applyFill="1" applyBorder="1" applyAlignment="1">
      <alignment vertical="center"/>
    </xf>
    <xf numFmtId="10" fontId="21" fillId="20" borderId="0" xfId="14" applyNumberFormat="1" applyFont="1" applyFill="1" applyBorder="1" applyAlignment="1">
      <alignment vertical="center"/>
    </xf>
    <xf numFmtId="180" fontId="21" fillId="20" borderId="0" xfId="0" applyNumberFormat="1" applyFont="1" applyFill="1" applyBorder="1" applyAlignment="1">
      <alignment vertical="center"/>
    </xf>
    <xf numFmtId="14" fontId="20" fillId="0" borderId="31" xfId="0" applyNumberFormat="1" applyFont="1" applyBorder="1" applyAlignment="1" applyProtection="1">
      <alignment horizontal="center" shrinkToFit="1"/>
      <protection hidden="1"/>
    </xf>
    <xf numFmtId="0" fontId="0" fillId="0" borderId="0" xfId="0" applyFill="1" applyBorder="1" applyAlignment="1">
      <alignment vertical="center"/>
    </xf>
    <xf numFmtId="3" fontId="0" fillId="0" borderId="0" xfId="0" applyNumberFormat="1" applyFill="1" applyBorder="1" applyAlignment="1">
      <alignment vertical="center"/>
    </xf>
    <xf numFmtId="10" fontId="0" fillId="0" borderId="0" xfId="14" applyNumberFormat="1" applyFill="1" applyBorder="1" applyAlignment="1">
      <alignment vertical="center"/>
    </xf>
    <xf numFmtId="191" fontId="0" fillId="0" borderId="0" xfId="0" applyNumberFormat="1" applyFill="1" applyBorder="1" applyAlignment="1">
      <alignment vertical="center"/>
    </xf>
    <xf numFmtId="180" fontId="0" fillId="0" borderId="0" xfId="0" applyNumberFormat="1" applyFill="1" applyBorder="1" applyAlignment="1">
      <alignment vertical="center"/>
    </xf>
    <xf numFmtId="191" fontId="0" fillId="0" borderId="0" xfId="0" applyNumberFormat="1"/>
    <xf numFmtId="3" fontId="0" fillId="0" borderId="0" xfId="0" applyNumberFormat="1"/>
    <xf numFmtId="178" fontId="0" fillId="0" borderId="0" xfId="0" applyNumberFormat="1"/>
    <xf numFmtId="3" fontId="0" fillId="0" borderId="0" xfId="0" applyNumberFormat="1" applyAlignment="1">
      <alignment wrapText="1"/>
    </xf>
    <xf numFmtId="192" fontId="0" fillId="0" borderId="0" xfId="0" applyNumberFormat="1"/>
    <xf numFmtId="0" fontId="0" fillId="0" borderId="0" xfId="0" applyFill="1" applyAlignment="1">
      <alignment vertical="center"/>
    </xf>
    <xf numFmtId="0" fontId="0" fillId="0" borderId="0" xfId="0" applyFont="1" applyFill="1" applyBorder="1" applyAlignment="1">
      <alignment vertical="center"/>
    </xf>
    <xf numFmtId="185" fontId="0" fillId="0" borderId="0" xfId="0" applyNumberFormat="1" applyFont="1" applyFill="1" applyBorder="1" applyAlignment="1">
      <alignment vertical="center"/>
    </xf>
    <xf numFmtId="0" fontId="0" fillId="0" borderId="0" xfId="0" applyAlignment="1">
      <alignment horizontal="center"/>
    </xf>
    <xf numFmtId="14" fontId="0" fillId="0" borderId="0" xfId="0" applyNumberFormat="1" applyFont="1" applyFill="1" applyBorder="1" applyAlignment="1">
      <alignment vertical="center"/>
    </xf>
    <xf numFmtId="9" fontId="10" fillId="0" borderId="0" xfId="14" applyNumberFormat="1" applyFont="1" applyAlignment="1">
      <alignment horizontal="center" vertical="center"/>
    </xf>
    <xf numFmtId="14" fontId="0" fillId="0" borderId="0" xfId="0" applyNumberFormat="1" applyAlignment="1">
      <alignment wrapText="1"/>
    </xf>
    <xf numFmtId="0" fontId="0" fillId="0" borderId="0" xfId="0" applyAlignment="1">
      <alignment wrapText="1"/>
    </xf>
    <xf numFmtId="193" fontId="0" fillId="0" borderId="0" xfId="0" applyNumberFormat="1"/>
    <xf numFmtId="189" fontId="0" fillId="0" borderId="0" xfId="0" applyNumberFormat="1"/>
    <xf numFmtId="194" fontId="0" fillId="0" borderId="0" xfId="0" applyNumberFormat="1"/>
    <xf numFmtId="185" fontId="0" fillId="0" borderId="0" xfId="0" applyNumberFormat="1" applyFont="1" applyFill="1" applyAlignment="1">
      <alignment horizontal="center" vertical="center"/>
    </xf>
    <xf numFmtId="189" fontId="0" fillId="0" borderId="0" xfId="0" applyNumberFormat="1" applyFont="1" applyFill="1" applyAlignment="1">
      <alignment horizontal="center" vertical="center"/>
    </xf>
    <xf numFmtId="193" fontId="0" fillId="0" borderId="0" xfId="0" applyNumberFormat="1" applyAlignment="1">
      <alignment horizontal="center"/>
    </xf>
    <xf numFmtId="189" fontId="0" fillId="0" borderId="0" xfId="0" applyNumberFormat="1" applyAlignment="1">
      <alignment horizontal="center"/>
    </xf>
    <xf numFmtId="193" fontId="0" fillId="0" borderId="0" xfId="0" applyNumberFormat="1" applyFont="1" applyFill="1" applyBorder="1" applyAlignment="1">
      <alignment vertical="center"/>
    </xf>
    <xf numFmtId="189" fontId="0" fillId="0" borderId="0" xfId="0" applyNumberFormat="1" applyFont="1" applyFill="1" applyBorder="1" applyAlignment="1">
      <alignment vertical="center"/>
    </xf>
    <xf numFmtId="190" fontId="0" fillId="0" borderId="0" xfId="0" applyNumberFormat="1" applyAlignment="1">
      <alignment wrapText="1"/>
    </xf>
    <xf numFmtId="194" fontId="0" fillId="0" borderId="0" xfId="0" applyNumberFormat="1" applyAlignment="1">
      <alignment horizontal="center" vertical="center"/>
    </xf>
    <xf numFmtId="0" fontId="0" fillId="0" borderId="0" xfId="0" applyAlignment="1">
      <alignment horizontal="center" vertical="center"/>
    </xf>
    <xf numFmtId="0" fontId="6" fillId="0" borderId="0" xfId="0" applyFont="1" applyAlignment="1" applyProtection="1">
      <alignment horizontal="center" vertical="center" wrapText="1"/>
      <protection hidden="1"/>
    </xf>
    <xf numFmtId="0" fontId="22" fillId="0" borderId="0" xfId="0" applyFont="1" applyAlignment="1" applyProtection="1">
      <alignment shrinkToFit="1"/>
      <protection hidden="1"/>
    </xf>
    <xf numFmtId="0" fontId="22" fillId="0" borderId="0" xfId="0" applyFont="1" applyFill="1" applyBorder="1" applyAlignment="1" applyProtection="1">
      <alignment wrapText="1"/>
      <protection hidden="1"/>
    </xf>
    <xf numFmtId="0" fontId="22" fillId="0" borderId="0" xfId="0" applyFont="1" applyFill="1" applyBorder="1" applyAlignment="1" applyProtection="1">
      <protection hidden="1"/>
    </xf>
    <xf numFmtId="0" fontId="22" fillId="0" borderId="0" xfId="0" applyFont="1" applyAlignment="1" applyProtection="1">
      <alignment horizontal="center" wrapText="1"/>
      <protection hidden="1"/>
    </xf>
    <xf numFmtId="0" fontId="22" fillId="0" borderId="0" xfId="0" applyFont="1" applyAlignment="1" applyProtection="1">
      <protection hidden="1"/>
    </xf>
    <xf numFmtId="0" fontId="22" fillId="0" borderId="0" xfId="6" applyNumberFormat="1" applyFont="1" applyAlignment="1" applyProtection="1">
      <alignment horizontal="center" wrapText="1"/>
      <protection hidden="1"/>
    </xf>
    <xf numFmtId="195" fontId="20" fillId="0" borderId="0" xfId="0" applyNumberFormat="1" applyFont="1" applyFill="1" applyAlignment="1" applyProtection="1">
      <alignment horizontal="center" vertical="center"/>
      <protection hidden="1"/>
    </xf>
    <xf numFmtId="0" fontId="22" fillId="0" borderId="0" xfId="0" applyFont="1" applyAlignment="1" applyProtection="1">
      <alignment wrapText="1"/>
      <protection hidden="1"/>
    </xf>
    <xf numFmtId="10" fontId="22" fillId="0" borderId="0" xfId="14" applyNumberFormat="1" applyFont="1" applyAlignment="1" applyProtection="1">
      <alignment horizontal="center" wrapText="1"/>
      <protection hidden="1"/>
    </xf>
    <xf numFmtId="9" fontId="22" fillId="0" borderId="0" xfId="14" applyFont="1" applyAlignment="1" applyProtection="1">
      <alignment shrinkToFit="1"/>
      <protection hidden="1"/>
    </xf>
    <xf numFmtId="196" fontId="22" fillId="0" borderId="0" xfId="0" applyNumberFormat="1" applyFont="1" applyAlignment="1" applyProtection="1">
      <alignment horizontal="right" wrapText="1"/>
      <protection hidden="1"/>
    </xf>
    <xf numFmtId="10" fontId="22" fillId="0" borderId="0" xfId="14" applyNumberFormat="1" applyFont="1" applyAlignment="1" applyProtection="1">
      <alignment horizontal="right" shrinkToFit="1"/>
      <protection hidden="1"/>
    </xf>
    <xf numFmtId="10" fontId="22" fillId="0" borderId="0" xfId="14" applyNumberFormat="1" applyFont="1" applyAlignment="1" applyProtection="1">
      <alignment wrapText="1"/>
      <protection hidden="1"/>
    </xf>
    <xf numFmtId="10" fontId="22" fillId="0" borderId="0" xfId="14" applyNumberFormat="1" applyFont="1" applyAlignment="1" applyProtection="1">
      <alignment horizontal="right" wrapText="1"/>
      <protection hidden="1"/>
    </xf>
    <xf numFmtId="196" fontId="22" fillId="0" borderId="0" xfId="0" applyNumberFormat="1" applyFont="1" applyAlignment="1" applyProtection="1">
      <alignment wrapText="1"/>
      <protection hidden="1"/>
    </xf>
    <xf numFmtId="0" fontId="6" fillId="0" borderId="0" xfId="0" applyFont="1" applyAlignment="1" applyProtection="1">
      <alignment horizontal="center" vertical="center"/>
      <protection hidden="1"/>
    </xf>
    <xf numFmtId="0" fontId="6" fillId="0" borderId="0" xfId="6" applyNumberFormat="1" applyFont="1" applyAlignment="1" applyProtection="1">
      <alignment horizontal="center" vertical="center" wrapText="1"/>
      <protection hidden="1"/>
    </xf>
    <xf numFmtId="14" fontId="20" fillId="0" borderId="0" xfId="0" applyNumberFormat="1" applyFont="1" applyAlignment="1" applyProtection="1">
      <alignment horizontal="center" shrinkToFit="1"/>
      <protection hidden="1"/>
    </xf>
    <xf numFmtId="0" fontId="20" fillId="0" borderId="0" xfId="0" applyFont="1" applyFill="1" applyAlignment="1" applyProtection="1">
      <alignment vertical="center"/>
      <protection hidden="1"/>
    </xf>
    <xf numFmtId="0" fontId="20" fillId="0" borderId="0" xfId="0" applyFont="1" applyFill="1" applyBorder="1" applyAlignment="1" applyProtection="1">
      <alignment horizontal="center" wrapText="1"/>
      <protection hidden="1"/>
    </xf>
    <xf numFmtId="14" fontId="20" fillId="0" borderId="0" xfId="0" applyNumberFormat="1" applyFont="1" applyFill="1" applyBorder="1" applyAlignment="1" applyProtection="1">
      <alignment horizontal="center" vertical="center" shrinkToFit="1"/>
      <protection hidden="1"/>
    </xf>
    <xf numFmtId="0" fontId="20" fillId="0" borderId="0" xfId="6" applyNumberFormat="1" applyFont="1" applyFill="1" applyBorder="1" applyAlignment="1" applyProtection="1">
      <alignment horizontal="center" wrapText="1"/>
      <protection hidden="1"/>
    </xf>
    <xf numFmtId="0" fontId="20" fillId="0" borderId="0" xfId="0" applyFont="1" applyFill="1" applyBorder="1" applyAlignment="1" applyProtection="1">
      <alignment horizontal="center"/>
      <protection hidden="1"/>
    </xf>
    <xf numFmtId="0" fontId="20" fillId="0" borderId="0" xfId="6" applyNumberFormat="1" applyFont="1" applyFill="1" applyBorder="1" applyAlignment="1" applyProtection="1">
      <alignment horizontal="center"/>
      <protection hidden="1"/>
    </xf>
    <xf numFmtId="0" fontId="23" fillId="21" borderId="0" xfId="62" applyFont="1" applyAlignment="1" applyProtection="1">
      <alignment horizontal="center" vertical="center" wrapText="1"/>
      <protection hidden="1"/>
    </xf>
    <xf numFmtId="0" fontId="21" fillId="22" borderId="0" xfId="131" applyFont="1" applyAlignment="1" applyProtection="1">
      <alignment horizontal="center" vertical="center" wrapText="1"/>
      <protection hidden="1"/>
    </xf>
    <xf numFmtId="0" fontId="20" fillId="0" borderId="0" xfId="0" applyFont="1" applyFill="1" applyAlignment="1" applyProtection="1">
      <alignment horizontal="center" vertical="center"/>
      <protection hidden="1"/>
    </xf>
    <xf numFmtId="3" fontId="20" fillId="0" borderId="0" xfId="0" applyNumberFormat="1" applyFont="1" applyFill="1" applyAlignment="1" applyProtection="1">
      <alignment horizontal="center" vertical="center"/>
      <protection hidden="1"/>
    </xf>
    <xf numFmtId="0" fontId="20" fillId="0" borderId="0" xfId="0" applyFont="1" applyFill="1" applyBorder="1" applyAlignment="1" applyProtection="1">
      <alignment horizontal="center" vertical="center" wrapText="1"/>
      <protection hidden="1"/>
    </xf>
    <xf numFmtId="0" fontId="20" fillId="0" borderId="0" xfId="0" applyFont="1" applyFill="1" applyAlignment="1" applyProtection="1">
      <alignment horizontal="center" vertical="center" wrapText="1"/>
      <protection hidden="1"/>
    </xf>
    <xf numFmtId="49" fontId="20" fillId="0" borderId="0" xfId="0" applyNumberFormat="1" applyFont="1" applyFill="1" applyAlignment="1" applyProtection="1">
      <alignment horizontal="center" vertical="center"/>
      <protection hidden="1"/>
    </xf>
    <xf numFmtId="0" fontId="24" fillId="0" borderId="0" xfId="0" applyFont="1" applyFill="1" applyAlignment="1">
      <alignment horizontal="left" vertical="center"/>
    </xf>
    <xf numFmtId="0" fontId="25" fillId="0" borderId="0" xfId="0" applyFont="1" applyFill="1" applyBorder="1" applyAlignment="1">
      <alignment horizontal="left" vertical="center"/>
    </xf>
    <xf numFmtId="0" fontId="25" fillId="0" borderId="0" xfId="0" applyFont="1" applyFill="1" applyAlignment="1">
      <alignment horizontal="left" vertical="center"/>
    </xf>
    <xf numFmtId="0" fontId="20" fillId="0" borderId="0" xfId="0" applyFont="1" applyFill="1" applyBorder="1" applyAlignment="1" applyProtection="1">
      <alignment horizontal="center" vertical="center"/>
      <protection hidden="1"/>
    </xf>
    <xf numFmtId="0" fontId="24" fillId="0" borderId="0" xfId="0" applyFont="1" applyFill="1" applyAlignment="1">
      <alignment horizontal="center" vertical="center"/>
    </xf>
    <xf numFmtId="0" fontId="22" fillId="0" borderId="0" xfId="0" applyFont="1" applyFill="1" applyAlignment="1" applyProtection="1">
      <alignment wrapText="1"/>
      <protection hidden="1"/>
    </xf>
    <xf numFmtId="197" fontId="25" fillId="0" borderId="0" xfId="0" applyNumberFormat="1" applyFont="1" applyFill="1" applyAlignment="1">
      <alignment horizontal="right" vertical="center"/>
    </xf>
    <xf numFmtId="0" fontId="26" fillId="23" borderId="0" xfId="85" applyFont="1" applyAlignment="1" applyProtection="1">
      <alignment horizontal="center" vertical="center" wrapText="1"/>
      <protection hidden="1"/>
    </xf>
    <xf numFmtId="10" fontId="26" fillId="23" borderId="0" xfId="14" applyNumberFormat="1" applyFont="1" applyFill="1" applyAlignment="1" applyProtection="1">
      <alignment horizontal="center" vertical="center" wrapText="1"/>
      <protection hidden="1"/>
    </xf>
    <xf numFmtId="0" fontId="22" fillId="0" borderId="0" xfId="0" applyFont="1" applyAlignment="1" applyProtection="1">
      <alignment horizontal="center"/>
      <protection hidden="1"/>
    </xf>
    <xf numFmtId="10" fontId="22" fillId="0" borderId="0" xfId="14" applyNumberFormat="1" applyFont="1" applyAlignment="1" applyProtection="1">
      <alignment horizontal="center"/>
      <protection hidden="1"/>
    </xf>
    <xf numFmtId="196" fontId="26" fillId="23" borderId="0" xfId="85" applyNumberFormat="1" applyFont="1" applyAlignment="1" applyProtection="1">
      <alignment horizontal="center" vertical="center" wrapText="1"/>
      <protection hidden="1"/>
    </xf>
    <xf numFmtId="10" fontId="22" fillId="0" borderId="0" xfId="14" applyNumberFormat="1" applyFont="1" applyAlignment="1" applyProtection="1">
      <alignment shrinkToFit="1"/>
      <protection hidden="1"/>
    </xf>
    <xf numFmtId="179" fontId="26" fillId="23" borderId="0" xfId="85" applyNumberFormat="1" applyFont="1" applyAlignment="1" applyProtection="1">
      <alignment horizontal="center" vertical="center" wrapText="1"/>
      <protection hidden="1"/>
    </xf>
    <xf numFmtId="10" fontId="26" fillId="23" borderId="0" xfId="14" applyNumberFormat="1" applyFont="1" applyFill="1" applyAlignment="1" applyProtection="1">
      <alignment horizontal="right" vertical="center" wrapText="1"/>
      <protection hidden="1"/>
    </xf>
    <xf numFmtId="196" fontId="22" fillId="0" borderId="0" xfId="0" applyNumberFormat="1" applyFont="1" applyAlignment="1" applyProtection="1">
      <protection hidden="1"/>
    </xf>
    <xf numFmtId="0" fontId="26" fillId="23" borderId="13" xfId="85" applyFont="1" applyBorder="1" applyAlignment="1" applyProtection="1">
      <alignment horizontal="center" vertical="center" wrapText="1"/>
      <protection hidden="1"/>
    </xf>
    <xf numFmtId="49" fontId="20" fillId="0" borderId="0" xfId="0" applyNumberFormat="1" applyFont="1" applyFill="1" applyBorder="1" applyAlignment="1" applyProtection="1">
      <alignment horizontal="center" vertical="center"/>
      <protection hidden="1"/>
    </xf>
    <xf numFmtId="3" fontId="27" fillId="0" borderId="0" xfId="0" applyNumberFormat="1" applyFont="1" applyAlignment="1">
      <alignment horizontal="center"/>
    </xf>
    <xf numFmtId="0" fontId="27" fillId="0" borderId="0" xfId="0" applyFont="1" applyAlignment="1">
      <alignment horizontal="center"/>
    </xf>
    <xf numFmtId="177" fontId="22" fillId="0" borderId="0" xfId="0" applyNumberFormat="1" applyFont="1" applyAlignment="1" applyProtection="1">
      <alignment wrapText="1"/>
      <protection hidden="1"/>
    </xf>
    <xf numFmtId="183" fontId="22" fillId="0" borderId="0" xfId="0" applyNumberFormat="1" applyFont="1" applyAlignment="1" applyProtection="1">
      <alignment wrapText="1"/>
      <protection hidden="1"/>
    </xf>
    <xf numFmtId="3" fontId="20" fillId="0" borderId="0" xfId="0" applyNumberFormat="1" applyFont="1" applyFill="1" applyBorder="1" applyAlignment="1" applyProtection="1">
      <alignment horizontal="center" vertical="center"/>
      <protection hidden="1"/>
    </xf>
    <xf numFmtId="10" fontId="1" fillId="0" borderId="0" xfId="0" applyNumberFormat="1" applyFont="1" applyBorder="1" applyProtection="1">
      <protection locked="0"/>
    </xf>
    <xf numFmtId="196" fontId="1" fillId="0" borderId="0" xfId="0" applyNumberFormat="1" applyFont="1" applyBorder="1" applyProtection="1">
      <protection locked="0"/>
    </xf>
    <xf numFmtId="191" fontId="1" fillId="0" borderId="0" xfId="0" applyNumberFormat="1" applyFont="1" applyBorder="1" applyProtection="1">
      <protection locked="0"/>
    </xf>
    <xf numFmtId="26" fontId="1" fillId="0" borderId="0" xfId="0" applyNumberFormat="1" applyFont="1" applyBorder="1" applyProtection="1">
      <protection locked="0"/>
    </xf>
    <xf numFmtId="0" fontId="1" fillId="0" borderId="0" xfId="0" applyNumberFormat="1" applyFont="1" applyProtection="1">
      <protection locked="0"/>
    </xf>
    <xf numFmtId="26" fontId="1" fillId="0" borderId="0" xfId="0" applyNumberFormat="1" applyFont="1" applyProtection="1">
      <protection locked="0"/>
    </xf>
    <xf numFmtId="177" fontId="1" fillId="0" borderId="0" xfId="0" applyNumberFormat="1" applyFont="1" applyProtection="1">
      <protection locked="0"/>
    </xf>
    <xf numFmtId="196" fontId="1" fillId="0" borderId="0" xfId="0" applyNumberFormat="1" applyFont="1" applyProtection="1">
      <protection locked="0"/>
    </xf>
    <xf numFmtId="10" fontId="1" fillId="0" borderId="0" xfId="14" applyNumberFormat="1" applyFont="1" applyAlignment="1" applyProtection="1">
      <protection locked="0"/>
    </xf>
    <xf numFmtId="196" fontId="1" fillId="0" borderId="0" xfId="14" applyNumberFormat="1" applyFont="1" applyAlignment="1" applyProtection="1">
      <protection locked="0"/>
    </xf>
    <xf numFmtId="180" fontId="1" fillId="0" borderId="0" xfId="0" applyNumberFormat="1" applyFont="1" applyProtection="1">
      <protection locked="0"/>
    </xf>
    <xf numFmtId="0" fontId="1" fillId="0" borderId="0" xfId="0" applyFont="1" applyBorder="1" applyProtection="1">
      <protection locked="0"/>
    </xf>
    <xf numFmtId="0" fontId="22" fillId="0" borderId="0" xfId="0" applyFont="1" applyBorder="1" applyAlignment="1" applyProtection="1">
      <alignment horizontal="left" vertical="center" indent="1"/>
      <protection locked="0"/>
    </xf>
    <xf numFmtId="0" fontId="22" fillId="0" borderId="0" xfId="0" applyFont="1" applyBorder="1" applyAlignment="1" applyProtection="1">
      <alignment horizontal="center" vertical="center"/>
      <protection locked="0"/>
    </xf>
    <xf numFmtId="0" fontId="22" fillId="0" borderId="0" xfId="0" applyFont="1" applyFill="1" applyBorder="1" applyAlignment="1" applyProtection="1">
      <alignment horizontal="left" vertical="center" indent="1"/>
      <protection locked="0"/>
    </xf>
    <xf numFmtId="0" fontId="7" fillId="20" borderId="13" xfId="94" applyFont="1" applyFill="1" applyBorder="1" applyAlignment="1" applyProtection="1">
      <alignment horizontal="center"/>
      <protection locked="0"/>
    </xf>
    <xf numFmtId="183" fontId="7" fillId="24" borderId="13" xfId="94" applyNumberFormat="1" applyFont="1" applyFill="1" applyBorder="1" applyAlignment="1" applyProtection="1">
      <alignment horizontal="center" vertical="center"/>
      <protection locked="0"/>
    </xf>
    <xf numFmtId="0" fontId="7" fillId="24" borderId="13" xfId="94" applyFont="1" applyFill="1" applyBorder="1" applyAlignment="1" applyProtection="1">
      <alignment horizontal="center" vertical="center"/>
      <protection locked="0"/>
    </xf>
    <xf numFmtId="0" fontId="8" fillId="20" borderId="13" xfId="94" applyFont="1" applyFill="1" applyBorder="1" applyAlignment="1" applyProtection="1">
      <alignment horizontal="center"/>
      <protection locked="0"/>
    </xf>
    <xf numFmtId="0" fontId="28" fillId="24" borderId="0" xfId="0" applyFont="1" applyFill="1" applyBorder="1" applyAlignment="1" applyProtection="1">
      <alignment horizontal="center" vertical="center"/>
      <protection locked="0"/>
    </xf>
    <xf numFmtId="14" fontId="7" fillId="24" borderId="0" xfId="0" applyNumberFormat="1" applyFont="1" applyFill="1" applyBorder="1" applyAlignment="1" applyProtection="1">
      <alignment horizontal="left" vertical="center" indent="1"/>
      <protection hidden="1"/>
    </xf>
    <xf numFmtId="14" fontId="7" fillId="24" borderId="0" xfId="0" applyNumberFormat="1" applyFont="1" applyFill="1" applyBorder="1" applyAlignment="1" applyProtection="1">
      <alignment horizontal="center" vertical="center"/>
      <protection hidden="1"/>
    </xf>
    <xf numFmtId="0" fontId="7" fillId="24" borderId="0" xfId="0" applyFont="1" applyFill="1" applyBorder="1" applyAlignment="1" applyProtection="1">
      <alignment horizontal="left" vertical="center" indent="1"/>
      <protection hidden="1"/>
    </xf>
    <xf numFmtId="0" fontId="7" fillId="24" borderId="0" xfId="0" applyFont="1" applyFill="1" applyBorder="1" applyAlignment="1" applyProtection="1">
      <alignment horizontal="center" vertical="center"/>
      <protection hidden="1"/>
    </xf>
    <xf numFmtId="183" fontId="2" fillId="24" borderId="0" xfId="0" applyNumberFormat="1" applyFont="1" applyFill="1" applyBorder="1" applyAlignment="1" applyProtection="1">
      <alignment horizontal="center" vertical="center"/>
      <protection locked="0"/>
    </xf>
    <xf numFmtId="0" fontId="8" fillId="25" borderId="0" xfId="0" applyFont="1" applyFill="1" applyBorder="1" applyAlignment="1" applyProtection="1">
      <alignment horizontal="left" vertical="center" indent="1"/>
      <protection locked="0"/>
    </xf>
    <xf numFmtId="0" fontId="22" fillId="0" borderId="32" xfId="0" applyFont="1" applyFill="1" applyBorder="1" applyAlignment="1" applyProtection="1">
      <alignment horizontal="left" vertical="center" indent="1"/>
      <protection hidden="1"/>
    </xf>
    <xf numFmtId="0" fontId="22" fillId="0" borderId="32" xfId="0" applyFont="1" applyFill="1" applyBorder="1" applyAlignment="1" applyProtection="1">
      <alignment horizontal="center" vertical="center"/>
      <protection hidden="1"/>
    </xf>
    <xf numFmtId="183" fontId="29" fillId="15" borderId="0" xfId="0" applyNumberFormat="1" applyFont="1" applyFill="1" applyBorder="1" applyAlignment="1" applyProtection="1">
      <alignment horizontal="center" vertical="center"/>
      <protection locked="0"/>
    </xf>
    <xf numFmtId="0" fontId="22" fillId="0" borderId="32" xfId="0" applyFont="1" applyFill="1" applyBorder="1" applyAlignment="1" applyProtection="1">
      <alignment horizontal="left" vertical="top"/>
      <protection hidden="1"/>
    </xf>
    <xf numFmtId="0" fontId="22" fillId="0" borderId="32" xfId="0" applyFont="1" applyFill="1" applyBorder="1" applyAlignment="1" applyProtection="1">
      <alignment horizontal="center" vertical="top"/>
      <protection hidden="1"/>
    </xf>
    <xf numFmtId="0" fontId="22" fillId="26" borderId="32" xfId="0" applyFont="1" applyFill="1" applyBorder="1" applyAlignment="1" applyProtection="1">
      <alignment horizontal="left" vertical="center" indent="1"/>
      <protection hidden="1"/>
    </xf>
    <xf numFmtId="0" fontId="22" fillId="26" borderId="32" xfId="0" applyFont="1" applyFill="1" applyBorder="1" applyAlignment="1" applyProtection="1">
      <alignment horizontal="center" vertical="center"/>
      <protection hidden="1"/>
    </xf>
    <xf numFmtId="0" fontId="29" fillId="15" borderId="13" xfId="0" applyFont="1" applyFill="1" applyBorder="1" applyAlignment="1" applyProtection="1">
      <alignment horizontal="center" vertical="center"/>
      <protection locked="0"/>
    </xf>
    <xf numFmtId="10" fontId="8" fillId="25" borderId="0" xfId="0" applyNumberFormat="1" applyFont="1" applyFill="1" applyBorder="1" applyAlignment="1" applyProtection="1">
      <alignment horizontal="left" vertical="center" indent="1"/>
      <protection locked="0"/>
    </xf>
    <xf numFmtId="10" fontId="22" fillId="0" borderId="32" xfId="0" applyNumberFormat="1" applyFont="1" applyFill="1" applyBorder="1" applyAlignment="1" applyProtection="1">
      <alignment horizontal="left" vertical="center" indent="1"/>
      <protection hidden="1"/>
    </xf>
    <xf numFmtId="10" fontId="22" fillId="0" borderId="32" xfId="0" applyNumberFormat="1" applyFont="1" applyFill="1" applyBorder="1" applyAlignment="1" applyProtection="1">
      <alignment horizontal="center" vertical="center"/>
      <protection hidden="1"/>
    </xf>
    <xf numFmtId="196" fontId="2" fillId="24" borderId="13" xfId="0" applyNumberFormat="1" applyFont="1" applyFill="1" applyBorder="1" applyAlignment="1" applyProtection="1">
      <alignment horizontal="center" vertical="center"/>
      <protection locked="0"/>
    </xf>
    <xf numFmtId="196" fontId="8" fillId="25" borderId="0" xfId="0" applyNumberFormat="1" applyFont="1" applyFill="1" applyBorder="1" applyAlignment="1" applyProtection="1">
      <alignment horizontal="left" vertical="center" indent="1"/>
      <protection locked="0"/>
    </xf>
    <xf numFmtId="196" fontId="22" fillId="0" borderId="32" xfId="0" applyNumberFormat="1" applyFont="1" applyFill="1" applyBorder="1" applyAlignment="1" applyProtection="1">
      <alignment horizontal="left" vertical="center" indent="1"/>
      <protection hidden="1"/>
    </xf>
    <xf numFmtId="196" fontId="22" fillId="0" borderId="32" xfId="0" applyNumberFormat="1" applyFont="1" applyFill="1" applyBorder="1" applyAlignment="1" applyProtection="1">
      <alignment horizontal="center" vertical="center"/>
      <protection hidden="1"/>
    </xf>
    <xf numFmtId="191" fontId="2" fillId="24" borderId="0" xfId="0" applyNumberFormat="1" applyFont="1" applyFill="1" applyBorder="1" applyAlignment="1" applyProtection="1">
      <alignment horizontal="center" vertical="center"/>
      <protection locked="0"/>
    </xf>
    <xf numFmtId="191" fontId="8" fillId="25" borderId="0" xfId="0" applyNumberFormat="1" applyFont="1" applyFill="1" applyBorder="1" applyAlignment="1" applyProtection="1">
      <alignment horizontal="left" vertical="center" indent="1"/>
      <protection locked="0"/>
    </xf>
    <xf numFmtId="196" fontId="1" fillId="0" borderId="0" xfId="0" applyNumberFormat="1" applyFont="1" applyBorder="1" applyAlignment="1" applyProtection="1">
      <alignment vertical="center"/>
      <protection locked="0"/>
    </xf>
    <xf numFmtId="10" fontId="1" fillId="0" borderId="0" xfId="0" applyNumberFormat="1" applyFont="1" applyBorder="1" applyAlignment="1" applyProtection="1">
      <alignment vertical="center"/>
      <protection locked="0"/>
    </xf>
    <xf numFmtId="0" fontId="30" fillId="0" borderId="32" xfId="0" applyFont="1" applyFill="1" applyBorder="1" applyAlignment="1" applyProtection="1">
      <alignment horizontal="left" vertical="center" indent="1"/>
      <protection hidden="1"/>
    </xf>
    <xf numFmtId="0" fontId="30" fillId="0" borderId="32" xfId="0" applyFont="1" applyFill="1" applyBorder="1" applyAlignment="1" applyProtection="1">
      <alignment horizontal="center" vertical="center"/>
      <protection hidden="1"/>
    </xf>
    <xf numFmtId="10" fontId="31" fillId="21" borderId="0" xfId="62" applyNumberFormat="1" applyFont="1" applyBorder="1" applyAlignment="1" applyProtection="1">
      <alignment horizontal="left" vertical="center" indent="1"/>
      <protection locked="0"/>
    </xf>
    <xf numFmtId="0" fontId="32" fillId="0" borderId="32" xfId="0" applyFont="1" applyFill="1" applyBorder="1" applyAlignment="1" applyProtection="1">
      <alignment horizontal="left" vertical="center" indent="1"/>
      <protection hidden="1"/>
    </xf>
    <xf numFmtId="0" fontId="1" fillId="0" borderId="0" xfId="0" applyNumberFormat="1" applyFont="1" applyBorder="1" applyAlignment="1" applyProtection="1">
      <alignment vertical="center"/>
      <protection locked="0"/>
    </xf>
    <xf numFmtId="0" fontId="8" fillId="25" borderId="0" xfId="0" applyNumberFormat="1" applyFont="1" applyFill="1" applyBorder="1" applyAlignment="1" applyProtection="1">
      <alignment horizontal="left" vertical="center" indent="1"/>
      <protection locked="0"/>
    </xf>
    <xf numFmtId="0" fontId="32" fillId="0" borderId="32" xfId="0" applyNumberFormat="1" applyFont="1" applyFill="1" applyBorder="1" applyAlignment="1" applyProtection="1">
      <alignment horizontal="left" vertical="center" indent="1"/>
      <protection hidden="1"/>
    </xf>
    <xf numFmtId="0" fontId="32" fillId="0" borderId="13" xfId="0" applyFont="1" applyFill="1" applyBorder="1" applyAlignment="1" applyProtection="1">
      <alignment horizontal="left" vertical="center" indent="1"/>
      <protection hidden="1"/>
    </xf>
    <xf numFmtId="0" fontId="22" fillId="0" borderId="13" xfId="0" applyFont="1" applyFill="1" applyBorder="1" applyAlignment="1" applyProtection="1">
      <alignment horizontal="left" vertical="center" indent="1"/>
      <protection hidden="1"/>
    </xf>
    <xf numFmtId="177" fontId="1" fillId="0" borderId="0" xfId="0" applyNumberFormat="1" applyFont="1" applyBorder="1" applyAlignment="1" applyProtection="1">
      <alignment vertical="center"/>
      <protection locked="0"/>
    </xf>
    <xf numFmtId="177" fontId="1" fillId="27" borderId="13" xfId="0" applyNumberFormat="1" applyFont="1" applyFill="1" applyBorder="1" applyProtection="1">
      <protection locked="0"/>
    </xf>
    <xf numFmtId="177" fontId="22" fillId="0" borderId="13" xfId="0" applyNumberFormat="1" applyFont="1" applyFill="1" applyBorder="1" applyAlignment="1" applyProtection="1">
      <alignment horizontal="left" vertical="center" indent="1"/>
      <protection hidden="1"/>
    </xf>
    <xf numFmtId="0" fontId="1" fillId="27" borderId="13" xfId="0" applyFont="1" applyFill="1" applyBorder="1" applyProtection="1">
      <protection locked="0"/>
    </xf>
    <xf numFmtId="182" fontId="22" fillId="0" borderId="13" xfId="0" applyNumberFormat="1" applyFont="1" applyFill="1" applyBorder="1" applyAlignment="1" applyProtection="1">
      <alignment horizontal="left" vertical="center" indent="1"/>
      <protection hidden="1"/>
    </xf>
    <xf numFmtId="10" fontId="22" fillId="0" borderId="13" xfId="14" applyNumberFormat="1" applyFont="1" applyFill="1" applyBorder="1" applyAlignment="1" applyProtection="1">
      <alignment horizontal="left" vertical="center" indent="1"/>
      <protection hidden="1"/>
    </xf>
    <xf numFmtId="196" fontId="1" fillId="27" borderId="13" xfId="0" applyNumberFormat="1" applyFont="1" applyFill="1" applyBorder="1" applyProtection="1">
      <protection locked="0"/>
    </xf>
    <xf numFmtId="196" fontId="22" fillId="0" borderId="13" xfId="0" applyNumberFormat="1" applyFont="1" applyFill="1" applyBorder="1" applyAlignment="1" applyProtection="1">
      <alignment horizontal="left" vertical="center" indent="1"/>
      <protection hidden="1"/>
    </xf>
    <xf numFmtId="9" fontId="22" fillId="0" borderId="13" xfId="14" applyFont="1" applyFill="1" applyBorder="1" applyAlignment="1" applyProtection="1">
      <alignment horizontal="left" vertical="center" indent="1"/>
      <protection hidden="1"/>
    </xf>
    <xf numFmtId="177" fontId="1" fillId="28" borderId="13" xfId="0" applyNumberFormat="1" applyFont="1" applyFill="1" applyBorder="1" applyProtection="1">
      <protection locked="0"/>
    </xf>
    <xf numFmtId="0" fontId="1" fillId="28" borderId="13" xfId="0" applyFont="1" applyFill="1" applyBorder="1" applyProtection="1">
      <protection locked="0"/>
    </xf>
    <xf numFmtId="49" fontId="22" fillId="0" borderId="13" xfId="0" applyNumberFormat="1" applyFont="1" applyFill="1" applyBorder="1" applyAlignment="1" applyProtection="1">
      <alignment horizontal="left" vertical="center" indent="1"/>
      <protection hidden="1"/>
    </xf>
    <xf numFmtId="10" fontId="1" fillId="0" borderId="0" xfId="14" applyNumberFormat="1" applyFont="1" applyBorder="1" applyAlignment="1" applyProtection="1">
      <alignment vertical="center"/>
      <protection locked="0"/>
    </xf>
    <xf numFmtId="10" fontId="1" fillId="28" borderId="13" xfId="14" applyNumberFormat="1" applyFont="1" applyFill="1" applyBorder="1" applyAlignment="1" applyProtection="1">
      <protection locked="0"/>
    </xf>
    <xf numFmtId="196" fontId="1" fillId="28" borderId="13" xfId="0" applyNumberFormat="1" applyFont="1" applyFill="1" applyBorder="1" applyProtection="1">
      <protection locked="0"/>
    </xf>
    <xf numFmtId="10" fontId="1" fillId="27" borderId="13" xfId="14" applyNumberFormat="1" applyFont="1" applyFill="1" applyBorder="1" applyAlignment="1" applyProtection="1">
      <protection locked="0"/>
    </xf>
    <xf numFmtId="196" fontId="1" fillId="0" borderId="0" xfId="14" applyNumberFormat="1" applyFont="1" applyBorder="1" applyAlignment="1" applyProtection="1">
      <alignment vertical="center"/>
      <protection locked="0"/>
    </xf>
    <xf numFmtId="196" fontId="1" fillId="27" borderId="13" xfId="14" applyNumberFormat="1" applyFont="1" applyFill="1" applyBorder="1" applyAlignment="1" applyProtection="1">
      <protection locked="0"/>
    </xf>
    <xf numFmtId="196" fontId="22" fillId="0" borderId="13" xfId="14" applyNumberFormat="1" applyFont="1" applyFill="1" applyBorder="1" applyAlignment="1" applyProtection="1">
      <alignment horizontal="left" vertical="center" indent="1"/>
      <protection hidden="1"/>
    </xf>
    <xf numFmtId="177" fontId="1" fillId="29" borderId="13" xfId="0" applyNumberFormat="1" applyFont="1" applyFill="1" applyBorder="1" applyProtection="1">
      <protection locked="0"/>
    </xf>
    <xf numFmtId="0" fontId="33" fillId="30" borderId="0" xfId="0" applyFont="1" applyFill="1" applyBorder="1" applyAlignment="1" applyProtection="1">
      <alignment horizontal="left" vertical="center" indent="1"/>
      <protection hidden="1"/>
    </xf>
    <xf numFmtId="0" fontId="33" fillId="31" borderId="0" xfId="0" applyFont="1" applyFill="1" applyBorder="1" applyAlignment="1" applyProtection="1">
      <alignment horizontal="left" vertical="center" indent="1"/>
      <protection hidden="1"/>
    </xf>
    <xf numFmtId="0" fontId="22" fillId="32" borderId="32" xfId="0" applyNumberFormat="1" applyFont="1" applyFill="1" applyBorder="1" applyAlignment="1" applyProtection="1">
      <alignment horizontal="left" vertical="center" indent="1"/>
      <protection hidden="1"/>
    </xf>
    <xf numFmtId="0" fontId="22" fillId="32" borderId="32" xfId="14" applyNumberFormat="1" applyFont="1" applyFill="1" applyBorder="1" applyAlignment="1" applyProtection="1">
      <alignment horizontal="left" vertical="center" indent="1"/>
      <protection hidden="1"/>
    </xf>
    <xf numFmtId="0" fontId="22" fillId="32" borderId="32" xfId="0" applyFont="1" applyFill="1" applyBorder="1" applyAlignment="1" applyProtection="1">
      <alignment horizontal="left" vertical="center" indent="1"/>
      <protection hidden="1"/>
    </xf>
    <xf numFmtId="10" fontId="22" fillId="32" borderId="32" xfId="14" applyNumberFormat="1" applyFont="1" applyFill="1" applyBorder="1" applyAlignment="1" applyProtection="1">
      <alignment horizontal="left" vertical="center" indent="1"/>
      <protection hidden="1"/>
    </xf>
    <xf numFmtId="196" fontId="22" fillId="32" borderId="32" xfId="0" applyNumberFormat="1" applyFont="1" applyFill="1" applyBorder="1" applyAlignment="1" applyProtection="1">
      <alignment horizontal="left" vertical="center" indent="1"/>
      <protection hidden="1"/>
    </xf>
    <xf numFmtId="182" fontId="22" fillId="26" borderId="32" xfId="0" applyNumberFormat="1" applyFont="1" applyFill="1" applyBorder="1" applyAlignment="1" applyProtection="1">
      <alignment horizontal="left" vertical="center" indent="1"/>
      <protection hidden="1"/>
    </xf>
    <xf numFmtId="183" fontId="22" fillId="32" borderId="32" xfId="0" applyNumberFormat="1" applyFont="1" applyFill="1" applyBorder="1" applyAlignment="1" applyProtection="1">
      <alignment horizontal="left" vertical="center" indent="1"/>
      <protection hidden="1"/>
    </xf>
    <xf numFmtId="26" fontId="22" fillId="32" borderId="32" xfId="0" applyNumberFormat="1" applyFont="1" applyFill="1" applyBorder="1" applyAlignment="1" applyProtection="1">
      <alignment horizontal="left" vertical="center" indent="1"/>
      <protection locked="0"/>
    </xf>
    <xf numFmtId="182" fontId="22" fillId="32" borderId="32" xfId="0" applyNumberFormat="1" applyFont="1" applyFill="1" applyBorder="1" applyAlignment="1" applyProtection="1">
      <alignment horizontal="left" vertical="center" indent="1"/>
      <protection hidden="1"/>
    </xf>
    <xf numFmtId="0" fontId="22" fillId="32" borderId="13" xfId="0" applyNumberFormat="1" applyFont="1" applyFill="1" applyBorder="1" applyAlignment="1" applyProtection="1">
      <alignment horizontal="left" vertical="center" indent="1"/>
      <protection hidden="1"/>
    </xf>
    <xf numFmtId="0" fontId="22" fillId="0" borderId="13" xfId="0" applyNumberFormat="1" applyFont="1" applyFill="1" applyBorder="1" applyAlignment="1" applyProtection="1">
      <alignment horizontal="left" vertical="center" indent="1"/>
      <protection hidden="1"/>
    </xf>
    <xf numFmtId="182" fontId="22" fillId="32" borderId="13" xfId="0" applyNumberFormat="1" applyFont="1" applyFill="1" applyBorder="1" applyAlignment="1" applyProtection="1">
      <alignment horizontal="left" vertical="center" indent="1"/>
      <protection hidden="1"/>
    </xf>
    <xf numFmtId="177" fontId="22" fillId="32" borderId="13" xfId="0" applyNumberFormat="1" applyFont="1" applyFill="1" applyBorder="1" applyAlignment="1" applyProtection="1">
      <alignment horizontal="left" vertical="center" indent="1"/>
      <protection hidden="1"/>
    </xf>
    <xf numFmtId="10" fontId="22" fillId="32" borderId="13" xfId="0" applyNumberFormat="1" applyFont="1" applyFill="1" applyBorder="1" applyAlignment="1" applyProtection="1">
      <alignment horizontal="left" vertical="center" indent="1"/>
      <protection hidden="1"/>
    </xf>
    <xf numFmtId="10" fontId="22" fillId="0" borderId="13" xfId="0" applyNumberFormat="1" applyFont="1" applyFill="1" applyBorder="1" applyAlignment="1" applyProtection="1">
      <alignment horizontal="left" vertical="center" indent="1"/>
      <protection hidden="1"/>
    </xf>
    <xf numFmtId="196" fontId="22" fillId="32" borderId="13" xfId="0" applyNumberFormat="1" applyFont="1" applyFill="1" applyBorder="1" applyAlignment="1" applyProtection="1">
      <alignment horizontal="left" vertical="center" indent="1"/>
      <protection hidden="1"/>
    </xf>
    <xf numFmtId="196" fontId="22" fillId="0" borderId="13" xfId="0" applyNumberFormat="1" applyFont="1" applyFill="1" applyBorder="1" applyAlignment="1" applyProtection="1">
      <alignment horizontal="left" vertical="center" indent="1"/>
      <protection locked="0" hidden="1"/>
    </xf>
    <xf numFmtId="10" fontId="22" fillId="32" borderId="13" xfId="14" applyNumberFormat="1" applyFont="1" applyFill="1" applyBorder="1" applyAlignment="1" applyProtection="1">
      <alignment horizontal="left" vertical="center" indent="1"/>
      <protection hidden="1"/>
    </xf>
    <xf numFmtId="196" fontId="22" fillId="32" borderId="13" xfId="14" applyNumberFormat="1" applyFont="1" applyFill="1" applyBorder="1" applyAlignment="1" applyProtection="1">
      <alignment horizontal="left" vertical="center" indent="1"/>
      <protection hidden="1"/>
    </xf>
    <xf numFmtId="0" fontId="34" fillId="33" borderId="0" xfId="125" applyBorder="1" applyAlignment="1" applyProtection="1">
      <alignment horizontal="center" vertical="center"/>
      <protection locked="0"/>
    </xf>
    <xf numFmtId="10" fontId="0" fillId="34" borderId="32" xfId="14" applyNumberFormat="1" applyFont="1" applyFill="1" applyBorder="1" applyAlignment="1" applyProtection="1">
      <protection hidden="1"/>
    </xf>
    <xf numFmtId="9" fontId="0" fillId="34" borderId="32" xfId="14" applyFont="1" applyFill="1" applyBorder="1" applyAlignment="1" applyProtection="1">
      <protection hidden="1"/>
    </xf>
    <xf numFmtId="191" fontId="22" fillId="32" borderId="32" xfId="0" applyNumberFormat="1" applyFont="1" applyFill="1" applyBorder="1" applyAlignment="1" applyProtection="1">
      <alignment horizontal="left" vertical="center" indent="1"/>
      <protection hidden="1"/>
    </xf>
    <xf numFmtId="191" fontId="0" fillId="34" borderId="32" xfId="65" applyNumberFormat="1" applyBorder="1" applyAlignment="1" applyProtection="1">
      <protection hidden="1"/>
    </xf>
    <xf numFmtId="196" fontId="22" fillId="32" borderId="32" xfId="0" applyNumberFormat="1" applyFont="1" applyFill="1" applyBorder="1" applyAlignment="1" applyProtection="1">
      <alignment horizontal="left" vertical="center" indent="1"/>
      <protection locked="0"/>
    </xf>
    <xf numFmtId="196" fontId="0" fillId="34" borderId="32" xfId="65" applyNumberFormat="1" applyBorder="1" applyAlignment="1" applyProtection="1">
      <protection locked="0"/>
    </xf>
    <xf numFmtId="183" fontId="22" fillId="32" borderId="32" xfId="0" applyNumberFormat="1" applyFont="1" applyFill="1" applyBorder="1" applyAlignment="1" applyProtection="1">
      <alignment horizontal="left" vertical="center" indent="1"/>
      <protection locked="0"/>
    </xf>
    <xf numFmtId="26" fontId="0" fillId="34" borderId="32" xfId="65" applyNumberFormat="1" applyBorder="1" applyAlignment="1" applyProtection="1">
      <protection locked="0"/>
    </xf>
    <xf numFmtId="182" fontId="30" fillId="32" borderId="32" xfId="0" applyNumberFormat="1" applyFont="1" applyFill="1" applyBorder="1" applyAlignment="1" applyProtection="1">
      <alignment horizontal="left" vertical="center" indent="1"/>
      <protection locked="0"/>
    </xf>
    <xf numFmtId="182" fontId="22" fillId="32" borderId="32" xfId="0" applyNumberFormat="1" applyFont="1" applyFill="1" applyBorder="1" applyAlignment="1" applyProtection="1">
      <alignment horizontal="left" vertical="center" indent="1"/>
      <protection locked="0"/>
    </xf>
    <xf numFmtId="0" fontId="22" fillId="32" borderId="13" xfId="0" applyNumberFormat="1" applyFont="1" applyFill="1" applyBorder="1" applyAlignment="1" applyProtection="1">
      <alignment horizontal="left" vertical="center" indent="1"/>
      <protection locked="0"/>
    </xf>
    <xf numFmtId="0" fontId="0" fillId="34" borderId="13" xfId="65" applyNumberFormat="1" applyBorder="1" applyAlignment="1" applyProtection="1">
      <protection locked="0"/>
    </xf>
    <xf numFmtId="182" fontId="22" fillId="32" borderId="13" xfId="0" applyNumberFormat="1" applyFont="1" applyFill="1" applyBorder="1" applyAlignment="1" applyProtection="1">
      <alignment horizontal="left" vertical="center" indent="1"/>
      <protection locked="0"/>
    </xf>
    <xf numFmtId="26" fontId="0" fillId="34" borderId="13" xfId="65" applyNumberFormat="1" applyBorder="1" applyAlignment="1" applyProtection="1">
      <protection locked="0"/>
    </xf>
    <xf numFmtId="177" fontId="22" fillId="32" borderId="13" xfId="0" applyNumberFormat="1" applyFont="1" applyFill="1" applyBorder="1" applyAlignment="1" applyProtection="1">
      <alignment horizontal="left" vertical="center" indent="1"/>
      <protection locked="0"/>
    </xf>
    <xf numFmtId="177" fontId="0" fillId="34" borderId="13" xfId="65" applyNumberFormat="1" applyBorder="1" applyAlignment="1" applyProtection="1">
      <protection locked="0"/>
    </xf>
    <xf numFmtId="9" fontId="22" fillId="32" borderId="13" xfId="0" applyNumberFormat="1" applyFont="1" applyFill="1" applyBorder="1" applyAlignment="1" applyProtection="1">
      <alignment horizontal="left" vertical="center" indent="1"/>
      <protection locked="0"/>
    </xf>
    <xf numFmtId="196" fontId="22" fillId="32" borderId="13" xfId="0" applyNumberFormat="1" applyFont="1" applyFill="1" applyBorder="1" applyAlignment="1" applyProtection="1">
      <alignment horizontal="left" vertical="center" indent="1"/>
      <protection locked="0"/>
    </xf>
    <xf numFmtId="196" fontId="0" fillId="34" borderId="13" xfId="65" applyNumberFormat="1" applyBorder="1" applyAlignment="1" applyProtection="1">
      <protection locked="0"/>
    </xf>
    <xf numFmtId="10" fontId="22" fillId="32" borderId="13" xfId="14" applyNumberFormat="1" applyFont="1" applyFill="1" applyBorder="1" applyAlignment="1" applyProtection="1">
      <alignment horizontal="left" vertical="center" indent="1"/>
      <protection locked="0"/>
    </xf>
    <xf numFmtId="10" fontId="0" fillId="34" borderId="13" xfId="14" applyNumberFormat="1" applyFont="1" applyFill="1" applyBorder="1" applyAlignment="1" applyProtection="1">
      <protection locked="0"/>
    </xf>
    <xf numFmtId="10" fontId="1" fillId="0" borderId="0" xfId="14" applyNumberFormat="1" applyFont="1" applyBorder="1" applyAlignment="1" applyProtection="1">
      <protection locked="0"/>
    </xf>
    <xf numFmtId="196" fontId="22" fillId="32" borderId="13" xfId="14" applyNumberFormat="1" applyFont="1" applyFill="1" applyBorder="1" applyAlignment="1" applyProtection="1">
      <alignment horizontal="left" vertical="center" indent="1"/>
      <protection locked="0"/>
    </xf>
    <xf numFmtId="196" fontId="0" fillId="34" borderId="13" xfId="14" applyNumberFormat="1" applyFont="1" applyFill="1" applyBorder="1" applyAlignment="1" applyProtection="1">
      <protection locked="0"/>
    </xf>
    <xf numFmtId="196" fontId="1" fillId="0" borderId="0" xfId="14" applyNumberFormat="1" applyFont="1" applyBorder="1" applyAlignment="1" applyProtection="1">
      <protection locked="0"/>
    </xf>
    <xf numFmtId="0" fontId="1" fillId="29" borderId="13" xfId="0" applyFont="1" applyFill="1" applyBorder="1" applyProtection="1">
      <protection locked="0"/>
    </xf>
    <xf numFmtId="196" fontId="1" fillId="29" borderId="13" xfId="0" applyNumberFormat="1" applyFont="1" applyFill="1" applyBorder="1" applyProtection="1">
      <protection locked="0"/>
    </xf>
    <xf numFmtId="0" fontId="1" fillId="35" borderId="13" xfId="0" applyFont="1" applyFill="1" applyBorder="1" applyProtection="1">
      <protection locked="0"/>
    </xf>
    <xf numFmtId="182" fontId="22" fillId="0" borderId="13" xfId="0" applyNumberFormat="1" applyFont="1" applyFill="1" applyBorder="1" applyAlignment="1" applyProtection="1">
      <alignment horizontal="center" vertical="center"/>
      <protection hidden="1"/>
    </xf>
    <xf numFmtId="10" fontId="22" fillId="0" borderId="13" xfId="14" applyNumberFormat="1" applyFont="1" applyFill="1" applyBorder="1" applyAlignment="1" applyProtection="1">
      <alignment horizontal="center" vertical="center"/>
      <protection hidden="1"/>
    </xf>
    <xf numFmtId="196" fontId="22" fillId="0" borderId="13" xfId="0" applyNumberFormat="1" applyFont="1" applyFill="1" applyBorder="1" applyAlignment="1" applyProtection="1">
      <alignment horizontal="center" vertical="center"/>
      <protection hidden="1"/>
    </xf>
    <xf numFmtId="180" fontId="1" fillId="0" borderId="0" xfId="0" applyNumberFormat="1" applyFont="1" applyBorder="1" applyAlignment="1" applyProtection="1">
      <alignment vertical="center"/>
      <protection locked="0"/>
    </xf>
    <xf numFmtId="180" fontId="1" fillId="28" borderId="13" xfId="0" applyNumberFormat="1" applyFont="1" applyFill="1" applyBorder="1" applyProtection="1">
      <protection locked="0"/>
    </xf>
    <xf numFmtId="180" fontId="22" fillId="0" borderId="13" xfId="0" applyNumberFormat="1" applyFont="1" applyFill="1" applyBorder="1" applyAlignment="1" applyProtection="1">
      <alignment horizontal="center" vertical="center"/>
      <protection hidden="1"/>
    </xf>
    <xf numFmtId="0" fontId="22" fillId="0" borderId="13" xfId="0" applyFont="1" applyFill="1" applyBorder="1" applyAlignment="1" applyProtection="1">
      <alignment horizontal="center" vertical="center"/>
      <protection hidden="1"/>
    </xf>
    <xf numFmtId="0" fontId="22" fillId="0" borderId="33" xfId="0" applyFont="1" applyFill="1" applyBorder="1" applyAlignment="1" applyProtection="1">
      <alignment horizontal="left" vertical="center" indent="1"/>
      <protection hidden="1"/>
    </xf>
    <xf numFmtId="0" fontId="35" fillId="36" borderId="34" xfId="0" applyFont="1" applyFill="1" applyBorder="1" applyAlignment="1" applyProtection="1">
      <alignment horizontal="center" vertical="center"/>
      <protection locked="0"/>
    </xf>
    <xf numFmtId="0" fontId="22" fillId="0" borderId="13" xfId="0" applyFont="1" applyFill="1" applyBorder="1" applyAlignment="1" applyProtection="1">
      <alignment horizontal="center" vertical="center" wrapText="1"/>
      <protection hidden="1"/>
    </xf>
    <xf numFmtId="0" fontId="22" fillId="0" borderId="35" xfId="0" applyFont="1" applyFill="1" applyBorder="1" applyAlignment="1" applyProtection="1">
      <alignment horizontal="center" vertical="center" wrapText="1"/>
      <protection hidden="1"/>
    </xf>
    <xf numFmtId="0" fontId="35" fillId="36" borderId="36" xfId="0" applyFont="1" applyFill="1" applyBorder="1" applyAlignment="1" applyProtection="1">
      <alignment horizontal="center" vertical="center"/>
      <protection locked="0"/>
    </xf>
    <xf numFmtId="0" fontId="22" fillId="0" borderId="0" xfId="0" applyFont="1" applyFill="1" applyAlignment="1" applyProtection="1">
      <alignment vertical="center"/>
      <protection hidden="1"/>
    </xf>
    <xf numFmtId="0" fontId="22" fillId="0" borderId="37" xfId="0" applyFont="1" applyFill="1" applyBorder="1" applyAlignment="1" applyProtection="1">
      <alignment vertical="center"/>
      <protection hidden="1"/>
    </xf>
    <xf numFmtId="0" fontId="22" fillId="0" borderId="38" xfId="0" applyFont="1" applyFill="1" applyBorder="1" applyAlignment="1" applyProtection="1">
      <alignment vertical="center"/>
      <protection hidden="1"/>
    </xf>
    <xf numFmtId="0" fontId="22" fillId="0" borderId="37" xfId="0" applyFont="1" applyFill="1" applyBorder="1" applyAlignment="1" applyProtection="1">
      <alignment horizontal="center" vertical="center"/>
      <protection hidden="1"/>
    </xf>
    <xf numFmtId="0" fontId="35" fillId="36" borderId="39" xfId="0" applyFont="1" applyFill="1" applyBorder="1" applyAlignment="1" applyProtection="1">
      <alignment horizontal="center" vertical="center"/>
      <protection locked="0"/>
    </xf>
    <xf numFmtId="0" fontId="22" fillId="0" borderId="40" xfId="0" applyFont="1" applyFill="1" applyBorder="1" applyAlignment="1" applyProtection="1">
      <alignment vertical="center"/>
      <protection hidden="1"/>
    </xf>
    <xf numFmtId="0" fontId="22" fillId="0" borderId="41" xfId="0" applyFont="1" applyFill="1" applyBorder="1" applyAlignment="1" applyProtection="1">
      <alignment vertical="center"/>
      <protection hidden="1"/>
    </xf>
    <xf numFmtId="0" fontId="22" fillId="0" borderId="42" xfId="0" applyFont="1" applyFill="1" applyBorder="1" applyAlignment="1" applyProtection="1">
      <alignment vertical="center"/>
      <protection hidden="1"/>
    </xf>
    <xf numFmtId="0" fontId="22" fillId="0" borderId="41" xfId="0" applyFont="1" applyFill="1" applyBorder="1" applyAlignment="1" applyProtection="1">
      <alignment horizontal="center" vertical="center"/>
      <protection hidden="1"/>
    </xf>
    <xf numFmtId="183" fontId="22" fillId="32" borderId="13" xfId="0" applyNumberFormat="1" applyFont="1" applyFill="1" applyBorder="1" applyAlignment="1" applyProtection="1">
      <alignment horizontal="left" vertical="center" indent="1"/>
      <protection hidden="1"/>
    </xf>
    <xf numFmtId="183" fontId="22" fillId="0" borderId="13" xfId="0" applyNumberFormat="1" applyFont="1" applyFill="1" applyBorder="1" applyAlignment="1" applyProtection="1">
      <alignment horizontal="left" vertical="center" indent="1"/>
      <protection hidden="1"/>
    </xf>
    <xf numFmtId="180" fontId="22" fillId="0" borderId="13" xfId="0" applyNumberFormat="1" applyFont="1" applyFill="1" applyBorder="1" applyAlignment="1" applyProtection="1">
      <alignment horizontal="left" vertical="center" indent="1"/>
      <protection hidden="1"/>
    </xf>
    <xf numFmtId="0" fontId="22" fillId="0" borderId="35" xfId="0" applyFont="1" applyFill="1" applyBorder="1" applyAlignment="1" applyProtection="1">
      <alignment vertical="center" wrapText="1"/>
      <protection hidden="1"/>
    </xf>
    <xf numFmtId="182" fontId="22" fillId="32" borderId="35" xfId="0" applyNumberFormat="1" applyFont="1" applyFill="1" applyBorder="1" applyAlignment="1" applyProtection="1">
      <alignment horizontal="left" vertical="center" indent="1"/>
      <protection hidden="1"/>
    </xf>
    <xf numFmtId="0" fontId="22" fillId="0" borderId="13" xfId="0" applyFont="1" applyFill="1" applyBorder="1" applyAlignment="1" applyProtection="1">
      <alignment vertical="center" wrapText="1"/>
      <protection hidden="1"/>
    </xf>
    <xf numFmtId="176" fontId="22" fillId="32" borderId="13" xfId="0" applyNumberFormat="1" applyFont="1" applyFill="1" applyBorder="1" applyAlignment="1" applyProtection="1">
      <alignment horizontal="left" vertical="center" indent="1"/>
      <protection locked="0"/>
    </xf>
    <xf numFmtId="180" fontId="0" fillId="34" borderId="13" xfId="65" applyNumberFormat="1" applyBorder="1" applyAlignment="1" applyProtection="1">
      <protection locked="0"/>
    </xf>
    <xf numFmtId="0" fontId="36" fillId="0" borderId="0" xfId="0" applyFont="1" applyAlignment="1">
      <alignment horizontal="left"/>
    </xf>
    <xf numFmtId="0" fontId="36" fillId="0" borderId="0" xfId="0" applyFont="1" applyAlignment="1">
      <alignment horizontal="center" vertical="center"/>
    </xf>
    <xf numFmtId="0" fontId="37" fillId="0" borderId="0" xfId="0" applyFont="1"/>
    <xf numFmtId="0" fontId="38" fillId="0" borderId="0" xfId="0" applyFont="1" applyFill="1"/>
    <xf numFmtId="0" fontId="39" fillId="15" borderId="0" xfId="0" applyFont="1" applyFill="1" applyAlignment="1">
      <alignment horizontal="center"/>
    </xf>
    <xf numFmtId="0" fontId="1" fillId="15" borderId="0" xfId="0" applyFont="1" applyFill="1" applyAlignment="1">
      <alignment horizontal="center"/>
    </xf>
    <xf numFmtId="0" fontId="1" fillId="15" borderId="0" xfId="0" applyFont="1" applyFill="1"/>
  </cellXfs>
  <cellStyles count="140">
    <cellStyle name="常规" xfId="0" builtinId="0"/>
    <cellStyle name="货币[0]" xfId="1" builtinId="7"/>
    <cellStyle name="20% - 强调文字颜色 1 2" xfId="2"/>
    <cellStyle name="20% - 强调文字颜色 3" xfId="3" builtinId="38"/>
    <cellStyle name="输出 3" xfId="4"/>
    <cellStyle name="输入" xfId="5" builtinId="20"/>
    <cellStyle name="货币" xfId="6" builtinId="4"/>
    <cellStyle name="千位分隔[0]" xfId="7" builtinId="6"/>
    <cellStyle name="40% - 强调文字颜色 3" xfId="8" builtinId="39"/>
    <cellStyle name="计算 2" xfId="9"/>
    <cellStyle name="差" xfId="10" builtinId="27"/>
    <cellStyle name="千位分隔" xfId="11" builtinId="3"/>
    <cellStyle name="60% - 强调文字颜色 3" xfId="12" builtinId="40"/>
    <cellStyle name="超链接" xfId="13" builtinId="8"/>
    <cellStyle name="百分比" xfId="14" builtinId="5"/>
    <cellStyle name="已访问的超链接" xfId="15" builtinId="9"/>
    <cellStyle name="注释" xfId="16" builtinId="10"/>
    <cellStyle name="60% - 强调文字颜色 2 3" xfId="17"/>
    <cellStyle name="60% - 强调文字颜色 2" xfId="18" builtinId="36"/>
    <cellStyle name="标题 4" xfId="19" builtinId="19"/>
    <cellStyle name="警告文本" xfId="20" builtinId="11"/>
    <cellStyle name="标题" xfId="21" builtinId="15"/>
    <cellStyle name="解释性文本" xfId="22" builtinId="53"/>
    <cellStyle name="标题 1" xfId="23" builtinId="16"/>
    <cellStyle name="标题 2" xfId="24" builtinId="17"/>
    <cellStyle name="60% - 强调文字颜色 1" xfId="25" builtinId="32"/>
    <cellStyle name="标题 3" xfId="26" builtinId="18"/>
    <cellStyle name="60% - 强调文字颜色 4" xfId="27" builtinId="44"/>
    <cellStyle name="输出" xfId="28" builtinId="21"/>
    <cellStyle name="计算" xfId="29" builtinId="22"/>
    <cellStyle name="20% - 强调文字颜色 5 3" xfId="30"/>
    <cellStyle name="检查单元格" xfId="31" builtinId="23"/>
    <cellStyle name="40% - 强调文字颜色 4 2" xfId="32"/>
    <cellStyle name="20% - 强调文字颜色 6" xfId="33" builtinId="50"/>
    <cellStyle name="强调文字颜色 2" xfId="34" builtinId="33"/>
    <cellStyle name="链接单元格" xfId="35" builtinId="24"/>
    <cellStyle name="40% - 强调文字颜色 1 2" xfId="36"/>
    <cellStyle name="20% - 强调文字颜色 2 3" xfId="37"/>
    <cellStyle name="汇总" xfId="38" builtinId="25"/>
    <cellStyle name="好" xfId="39" builtinId="26"/>
    <cellStyle name="40% - 强调文字颜色 2 2" xfId="40"/>
    <cellStyle name="适中" xfId="41" builtinId="28"/>
    <cellStyle name="20% - 强调文字颜色 3 3" xfId="42"/>
    <cellStyle name="20% - 强调文字颜色 5" xfId="43" builtinId="46"/>
    <cellStyle name="强调文字颜色 1" xfId="44" builtinId="29"/>
    <cellStyle name="20% - 强调文字颜色 6 3" xfId="45"/>
    <cellStyle name="20% - 强调文字颜色 1" xfId="46" builtinId="30"/>
    <cellStyle name="链接单元格 3" xfId="47"/>
    <cellStyle name="40% - 强调文字颜色 1" xfId="48" builtinId="31"/>
    <cellStyle name="20% - 强调文字颜色 2" xfId="49" builtinId="34"/>
    <cellStyle name="输出 2" xfId="50"/>
    <cellStyle name="40% - 强调文字颜色 2" xfId="51" builtinId="35"/>
    <cellStyle name="强调文字颜色 3" xfId="52" builtinId="37"/>
    <cellStyle name="强调文字颜色 4" xfId="53" builtinId="41"/>
    <cellStyle name="20% - 强调文字颜色 1 3" xfId="54"/>
    <cellStyle name="20% - 强调文字颜色 4" xfId="55" builtinId="42"/>
    <cellStyle name="40% - 强调文字颜色 4" xfId="56" builtinId="43"/>
    <cellStyle name="计算 3" xfId="57"/>
    <cellStyle name="强调文字颜色 5" xfId="58" builtinId="45"/>
    <cellStyle name="40% - 强调文字颜色 5" xfId="59" builtinId="47"/>
    <cellStyle name="60% - 强调文字颜色 5" xfId="60" builtinId="48"/>
    <cellStyle name="强调文字颜色 6" xfId="61" builtinId="49"/>
    <cellStyle name="适中 2" xfId="62"/>
    <cellStyle name="40% - 强调文字颜色 6" xfId="63" builtinId="51"/>
    <cellStyle name="60% - 强调文字颜色 6" xfId="64" builtinId="52"/>
    <cellStyle name="20% - 强调文字颜色 2 2" xfId="65"/>
    <cellStyle name="20% - 强调文字颜色 3 2" xfId="66"/>
    <cellStyle name="常规 3" xfId="67"/>
    <cellStyle name="20% - 强调文字颜色 4 2" xfId="68"/>
    <cellStyle name="常规 4" xfId="69"/>
    <cellStyle name="20% - 强调文字颜色 4 3" xfId="70"/>
    <cellStyle name="20% - 强调文字颜色 5 2" xfId="71"/>
    <cellStyle name="20% - 强调文字颜色 6 2" xfId="72"/>
    <cellStyle name="40% - 强调文字颜色 1 3" xfId="73"/>
    <cellStyle name="40% - 强调文字颜色 2 3" xfId="74"/>
    <cellStyle name="40% - 强调文字颜色 3 2" xfId="75"/>
    <cellStyle name="40% - 强调文字颜色 3 3" xfId="76"/>
    <cellStyle name="40% - 强调文字颜色 4 3" xfId="77"/>
    <cellStyle name="40% - 强调文字颜色 5 2" xfId="78"/>
    <cellStyle name="40% - 强调文字颜色 5 3" xfId="79"/>
    <cellStyle name="40% - 强调文字颜色 6 2" xfId="80"/>
    <cellStyle name="40% - 强调文字颜色 6 3" xfId="81"/>
    <cellStyle name="60% - 强调文字颜色 1 2" xfId="82"/>
    <cellStyle name="60% - 强调文字颜色 1 3" xfId="83"/>
    <cellStyle name="60% - 强调文字颜色 2 2" xfId="84"/>
    <cellStyle name="60% - 强调文字颜色 3 2" xfId="85"/>
    <cellStyle name="60% - 强调文字颜色 3 3" xfId="86"/>
    <cellStyle name="60% - 强调文字颜色 4 2" xfId="87"/>
    <cellStyle name="60% - 强调文字颜色 4 3" xfId="88"/>
    <cellStyle name="60% - 强调文字颜色 5 2" xfId="89"/>
    <cellStyle name="60% - 强调文字颜色 5 3" xfId="90"/>
    <cellStyle name="60% - 强调文字颜色 6 2" xfId="91"/>
    <cellStyle name="60% - 强调文字颜色 6 3" xfId="92"/>
    <cellStyle name="Normal 2" xfId="93"/>
    <cellStyle name="Normal 2 2" xfId="94"/>
    <cellStyle name="标题 5" xfId="95"/>
    <cellStyle name="Note 2" xfId="96"/>
    <cellStyle name="Percent 2" xfId="97"/>
    <cellStyle name="百分比 2" xfId="98"/>
    <cellStyle name="标题 1 2" xfId="99"/>
    <cellStyle name="标题 1 3" xfId="100"/>
    <cellStyle name="标题 2 2" xfId="101"/>
    <cellStyle name="标题 2 3" xfId="102"/>
    <cellStyle name="标题 3 2" xfId="103"/>
    <cellStyle name="标题 3 3" xfId="104"/>
    <cellStyle name="标题 4 2" xfId="105"/>
    <cellStyle name="标题 4 3" xfId="106"/>
    <cellStyle name="标题 6" xfId="107"/>
    <cellStyle name="差 2" xfId="108"/>
    <cellStyle name="差 3" xfId="109"/>
    <cellStyle name="常规 2" xfId="110"/>
    <cellStyle name="好 2" xfId="111"/>
    <cellStyle name="好 3" xfId="112"/>
    <cellStyle name="汇总 2" xfId="113"/>
    <cellStyle name="汇总 3" xfId="114"/>
    <cellStyle name="货币 2" xfId="115"/>
    <cellStyle name="检查单元格 2" xfId="116"/>
    <cellStyle name="检查单元格 3" xfId="117"/>
    <cellStyle name="解释性文本 2" xfId="118"/>
    <cellStyle name="解释性文本 3" xfId="119"/>
    <cellStyle name="警告文本 2" xfId="120"/>
    <cellStyle name="警告文本 3" xfId="121"/>
    <cellStyle name="链接单元格 2" xfId="122"/>
    <cellStyle name="强调文字颜色 1 2" xfId="123"/>
    <cellStyle name="强调文字颜色 1 3" xfId="124"/>
    <cellStyle name="强调文字颜色 2 2" xfId="125"/>
    <cellStyle name="强调文字颜色 2 3" xfId="126"/>
    <cellStyle name="强调文字颜色 3 2" xfId="127"/>
    <cellStyle name="强调文字颜色 3 3" xfId="128"/>
    <cellStyle name="强调文字颜色 4 2" xfId="129"/>
    <cellStyle name="强调文字颜色 4 3" xfId="130"/>
    <cellStyle name="强调文字颜色 5 2" xfId="131"/>
    <cellStyle name="强调文字颜色 5 3" xfId="132"/>
    <cellStyle name="强调文字颜色 6 2" xfId="133"/>
    <cellStyle name="强调文字颜色 6 3" xfId="134"/>
    <cellStyle name="适中 3" xfId="135"/>
    <cellStyle name="输入 2" xfId="136"/>
    <cellStyle name="输入 3" xfId="137"/>
    <cellStyle name="注释 2" xfId="138"/>
    <cellStyle name="注释 3" xfId="139"/>
  </cellStyles>
  <dxfs count="90">
    <dxf>
      <font>
        <name val="微软雅黑"/>
        <scheme val="none"/>
        <charset val="134"/>
        <family val="32"/>
        <b val="0"/>
        <i val="0"/>
        <strike val="0"/>
        <u val="none"/>
        <sz val="9"/>
        <color theme="1" tint="0.349986266670736"/>
      </font>
      <numFmt numFmtId="14" formatCode="yyyy/m/d"/>
      <alignment horizontal="center" shrinkToFit="1"/>
      <protection hidden="1"/>
    </dxf>
    <dxf>
      <font>
        <name val="微软雅黑"/>
        <scheme val="none"/>
        <charset val="134"/>
        <family val="32"/>
        <b val="0"/>
        <i val="0"/>
        <strike val="0"/>
        <u val="none"/>
        <sz val="9"/>
        <color theme="1" tint="0.349986266670736"/>
      </font>
      <numFmt numFmtId="14" formatCode="yyyy/m/d"/>
      <fill>
        <patternFill patternType="none"/>
      </fill>
      <alignment horizontal="center" vertical="center" shrinkToFit="1"/>
      <border>
        <left/>
        <right/>
        <top/>
        <bottom/>
      </border>
      <protection hidden="1"/>
    </dxf>
    <dxf>
      <font>
        <name val="微软雅黑"/>
        <scheme val="none"/>
        <charset val="134"/>
        <family val="32"/>
        <b val="0"/>
        <i val="0"/>
        <strike val="0"/>
        <u val="none"/>
        <sz val="9"/>
        <color theme="1" tint="0.349986266670736"/>
      </font>
      <fill>
        <patternFill patternType="none"/>
      </fill>
      <alignment vertical="center"/>
      <protection hidden="1"/>
    </dxf>
    <dxf>
      <font>
        <name val="微软雅黑"/>
        <scheme val="none"/>
        <charset val="134"/>
        <family val="32"/>
        <b val="0"/>
        <i val="0"/>
        <strike val="0"/>
        <u val="none"/>
        <sz val="9"/>
        <color theme="1" tint="0.349986266670736"/>
      </font>
      <fill>
        <patternFill patternType="none"/>
      </fill>
      <alignment vertical="center"/>
      <protection hidden="1"/>
    </dxf>
    <dxf>
      <font>
        <name val="微软雅黑"/>
        <scheme val="none"/>
        <charset val="134"/>
        <family val="32"/>
        <b val="0"/>
        <i val="0"/>
        <strike val="0"/>
        <u val="none"/>
        <sz val="9"/>
        <color theme="1" tint="0.349986266670736"/>
      </font>
      <fill>
        <patternFill patternType="none"/>
      </fill>
      <alignment horizontal="center" wrapText="1"/>
      <border>
        <left/>
        <right/>
        <top/>
        <bottom/>
      </border>
      <protection hidden="1"/>
    </dxf>
    <dxf>
      <font>
        <name val="微软雅黑"/>
        <scheme val="none"/>
        <charset val="134"/>
        <family val="32"/>
        <b val="0"/>
        <i val="0"/>
        <strike val="0"/>
        <u val="none"/>
        <sz val="9"/>
        <color theme="1" tint="0.349986266670736"/>
      </font>
      <fill>
        <patternFill patternType="none"/>
      </fill>
      <alignment horizontal="center" wrapText="1"/>
      <border>
        <left/>
        <right/>
        <top/>
        <bottom/>
      </border>
      <protection hidden="1"/>
    </dxf>
    <dxf>
      <font>
        <name val="微软雅黑"/>
        <scheme val="none"/>
        <charset val="134"/>
        <family val="32"/>
        <b val="0"/>
        <i val="0"/>
        <strike val="0"/>
        <u val="none"/>
        <sz val="9"/>
        <color theme="1" tint="0.349986266670736"/>
      </font>
      <fill>
        <patternFill patternType="none"/>
      </fill>
      <alignment horizontal="center" wrapText="1"/>
      <border>
        <left/>
        <right/>
        <top/>
        <bottom/>
      </border>
      <protection hidden="1"/>
    </dxf>
    <dxf>
      <font>
        <name val="微软雅黑"/>
        <scheme val="none"/>
        <charset val="134"/>
        <family val="32"/>
        <b val="0"/>
        <i val="0"/>
        <strike val="0"/>
        <u val="none"/>
        <sz val="9"/>
        <color theme="1" tint="0.349986266670736"/>
      </font>
      <numFmt numFmtId="0" formatCode="General"/>
      <fill>
        <patternFill patternType="none"/>
      </fill>
      <alignment horizontal="center" wrapText="1"/>
      <border>
        <left/>
        <right/>
        <top/>
        <bottom/>
      </border>
      <protection hidden="1"/>
    </dxf>
    <dxf>
      <font>
        <name val="微软雅黑"/>
        <scheme val="none"/>
        <charset val="134"/>
        <family val="32"/>
        <b val="0"/>
        <i val="0"/>
        <strike val="0"/>
        <u val="none"/>
        <sz val="9"/>
        <color theme="1" tint="0.349986266670736"/>
      </font>
      <fill>
        <patternFill patternType="none"/>
      </fill>
      <alignment horizontal="center" vertical="center"/>
      <protection hidden="1"/>
    </dxf>
    <dxf>
      <font>
        <name val="微软雅黑"/>
        <scheme val="none"/>
        <charset val="134"/>
        <family val="32"/>
        <b val="0"/>
        <i val="0"/>
        <strike val="0"/>
        <u val="none"/>
        <sz val="9"/>
        <color theme="1" tint="0.349986266670736"/>
      </font>
      <fill>
        <patternFill patternType="none"/>
      </fill>
      <alignment horizontal="center" vertical="center"/>
      <protection hidden="1"/>
    </dxf>
    <dxf>
      <font>
        <name val="微软雅黑"/>
        <scheme val="none"/>
        <charset val="134"/>
        <family val="32"/>
        <b val="0"/>
        <i val="0"/>
        <strike val="0"/>
        <u val="none"/>
        <sz val="9"/>
        <color theme="1" tint="0.349986266670736"/>
      </font>
      <fill>
        <patternFill patternType="none"/>
      </fill>
      <alignment horizontal="center" vertical="center"/>
      <protection hidden="1"/>
    </dxf>
    <dxf>
      <font>
        <name val="微软雅黑"/>
        <scheme val="none"/>
        <charset val="134"/>
        <family val="32"/>
        <b val="0"/>
        <i val="0"/>
        <strike val="0"/>
        <u val="none"/>
        <sz val="9"/>
        <color theme="1" tint="0.349986266670736"/>
      </font>
      <fill>
        <patternFill patternType="none"/>
      </fill>
      <alignment horizontal="center" vertical="center"/>
      <protection hidden="1"/>
    </dxf>
    <dxf>
      <font>
        <name val="微软雅黑"/>
        <scheme val="none"/>
        <charset val="134"/>
        <family val="32"/>
        <b val="0"/>
        <i val="0"/>
        <strike val="0"/>
        <u val="none"/>
        <sz val="9"/>
        <color theme="1" tint="0.349986266670736"/>
      </font>
      <numFmt numFmtId="49" formatCode="@"/>
      <fill>
        <patternFill patternType="none"/>
      </fill>
      <alignment horizontal="center" vertical="center"/>
      <protection hidden="1"/>
    </dxf>
    <dxf>
      <font>
        <name val="微软雅黑"/>
        <scheme val="none"/>
        <charset val="134"/>
        <family val="32"/>
        <b val="0"/>
        <i val="0"/>
        <strike val="0"/>
        <u val="none"/>
        <sz val="9"/>
        <color theme="1" tint="0.349986266670736"/>
      </font>
      <fill>
        <patternFill patternType="none"/>
      </fill>
      <alignment horizontal="center" vertical="center"/>
      <protection hidden="1"/>
    </dxf>
    <dxf>
      <font>
        <name val="微软雅黑"/>
        <scheme val="none"/>
        <charset val="134"/>
        <family val="32"/>
        <b val="0"/>
        <i val="0"/>
        <strike val="0"/>
        <u val="none"/>
        <sz val="9"/>
        <color theme="1" tint="0.349986266670736"/>
      </font>
      <fill>
        <patternFill patternType="none"/>
      </fill>
      <alignment horizontal="center" vertical="center"/>
      <protection hidden="1"/>
    </dxf>
    <dxf>
      <font>
        <name val="微软雅黑"/>
        <scheme val="none"/>
        <charset val="134"/>
        <family val="32"/>
        <b val="0"/>
        <i val="0"/>
        <strike val="0"/>
        <u val="none"/>
        <sz val="9"/>
        <color theme="1" tint="0.349986266670736"/>
      </font>
      <fill>
        <patternFill patternType="none"/>
      </fill>
      <alignment horizontal="center" vertical="center" wrapText="1"/>
      <border>
        <left/>
        <right/>
        <top/>
        <bottom/>
      </border>
      <protection hidden="1"/>
    </dxf>
    <dxf>
      <font>
        <name val="微软雅黑"/>
        <scheme val="none"/>
        <charset val="134"/>
        <family val="32"/>
        <b val="0"/>
        <i val="0"/>
        <strike val="0"/>
        <u val="none"/>
        <sz val="9"/>
        <color theme="1" tint="0.349986266670736"/>
      </font>
      <fill>
        <patternFill patternType="none"/>
      </fill>
      <alignment horizontal="center" vertical="center" wrapText="1"/>
      <border>
        <left/>
        <right/>
        <top/>
        <bottom/>
      </border>
      <protection hidden="1"/>
    </dxf>
    <dxf>
      <font>
        <name val="微软雅黑"/>
        <scheme val="none"/>
        <charset val="134"/>
        <family val="32"/>
        <b val="0"/>
        <i val="0"/>
        <strike val="0"/>
        <u val="none"/>
        <sz val="9"/>
        <color theme="1" tint="0.349986266670736"/>
      </font>
      <fill>
        <patternFill patternType="none"/>
      </fill>
      <alignment horizontal="center" vertical="center" wrapText="1"/>
      <border>
        <left/>
        <right/>
        <top/>
        <bottom/>
      </border>
      <protection hidden="1"/>
    </dxf>
    <dxf>
      <font>
        <name val="微软雅黑"/>
        <scheme val="none"/>
        <charset val="134"/>
        <family val="32"/>
        <b val="0"/>
        <i val="0"/>
        <strike val="0"/>
        <u val="none"/>
        <sz val="9"/>
        <color theme="1" tint="0.349986266670736"/>
      </font>
      <fill>
        <patternFill patternType="none"/>
      </fill>
      <alignment horizontal="center" vertical="center" wrapText="1"/>
      <border>
        <left/>
        <right/>
        <top/>
        <bottom/>
      </border>
      <protection hidden="1"/>
    </dxf>
    <dxf>
      <font>
        <name val="微软雅黑"/>
        <scheme val="none"/>
        <charset val="134"/>
        <family val="32"/>
        <b val="0"/>
        <i val="0"/>
        <strike val="0"/>
        <u val="none"/>
        <sz val="9"/>
        <color theme="1" tint="0.349986266670736"/>
      </font>
      <fill>
        <patternFill patternType="none"/>
      </fill>
      <alignment horizontal="center" vertical="center" wrapText="1"/>
      <border>
        <left/>
        <right/>
        <top/>
        <bottom/>
      </border>
      <protection hidden="1"/>
    </dxf>
    <dxf>
      <font>
        <name val="微软雅黑"/>
        <scheme val="none"/>
        <charset val="134"/>
        <family val="32"/>
        <b val="0"/>
        <i val="0"/>
        <strike val="0"/>
        <u val="none"/>
        <sz val="9"/>
        <color theme="1" tint="0.349986266670736"/>
      </font>
      <fill>
        <patternFill patternType="none"/>
      </fill>
      <alignment horizontal="center" vertical="center" wrapText="1"/>
      <border>
        <left/>
        <right/>
        <top/>
        <bottom/>
      </border>
      <protection hidden="1"/>
    </dxf>
    <dxf>
      <font>
        <name val="微软雅黑"/>
        <scheme val="none"/>
        <charset val="134"/>
        <family val="32"/>
        <b val="0"/>
        <i val="0"/>
        <strike val="0"/>
        <u val="none"/>
        <sz val="9"/>
        <color theme="1" tint="0.349986266670736"/>
      </font>
      <fill>
        <patternFill patternType="none"/>
      </fill>
      <alignment horizontal="center" vertical="center" wrapText="1"/>
      <border>
        <left/>
        <right/>
        <top/>
        <bottom/>
      </border>
      <protection hidden="1"/>
    </dxf>
    <dxf>
      <font>
        <name val="微软雅黑"/>
        <scheme val="none"/>
        <charset val="134"/>
        <family val="32"/>
        <b val="0"/>
        <i val="0"/>
        <strike val="0"/>
        <u val="none"/>
        <sz val="9"/>
        <color theme="1" tint="0.349986266670736"/>
      </font>
      <fill>
        <patternFill patternType="none"/>
      </fill>
      <alignment horizontal="center" vertical="center" wrapText="1"/>
      <border>
        <left/>
        <right/>
        <top/>
        <bottom/>
      </border>
      <protection hidden="1"/>
    </dxf>
    <dxf>
      <font>
        <name val="微软雅黑"/>
        <scheme val="none"/>
        <charset val="134"/>
        <family val="32"/>
        <b val="0"/>
        <i val="0"/>
        <strike val="0"/>
        <u val="none"/>
        <sz val="9"/>
        <color theme="1" tint="0.349986266670736"/>
      </font>
      <fill>
        <patternFill patternType="none"/>
      </fill>
      <alignment horizontal="center" vertical="center" wrapText="1"/>
      <border>
        <left/>
        <right/>
        <top/>
        <bottom/>
      </border>
      <protection hidden="1"/>
    </dxf>
    <dxf>
      <font>
        <name val="微软雅黑"/>
        <scheme val="none"/>
        <charset val="134"/>
        <family val="32"/>
        <b val="0"/>
        <i val="0"/>
        <strike val="0"/>
        <u val="none"/>
        <sz val="9"/>
        <color theme="1" tint="0.349986266670736"/>
      </font>
      <fill>
        <patternFill patternType="none"/>
      </fill>
      <alignment horizontal="center" vertical="center" wrapText="1"/>
      <border>
        <left/>
        <right/>
        <top/>
        <bottom/>
      </border>
      <protection hidden="1"/>
    </dxf>
    <dxf>
      <font>
        <name val="微软雅黑"/>
        <scheme val="none"/>
        <charset val="134"/>
        <family val="32"/>
        <b val="0"/>
        <i val="0"/>
        <strike val="0"/>
        <u val="none"/>
        <sz val="9"/>
        <color theme="1" tint="0.349986266670736"/>
      </font>
      <fill>
        <patternFill patternType="none"/>
      </fill>
      <alignment horizontal="center" vertical="center" wrapText="1"/>
      <border>
        <left/>
        <right/>
        <top/>
        <bottom/>
      </border>
      <protection hidden="1"/>
    </dxf>
    <dxf>
      <font>
        <name val="微软雅黑"/>
        <scheme val="none"/>
        <charset val="134"/>
        <family val="32"/>
        <b val="0"/>
        <i val="0"/>
        <strike val="0"/>
        <u val="none"/>
        <sz val="9"/>
        <color theme="1" tint="0.349986266670736"/>
      </font>
      <fill>
        <patternFill patternType="none"/>
      </fill>
      <alignment horizontal="center" vertical="center" wrapText="1"/>
      <border>
        <left/>
        <right/>
        <top/>
        <bottom/>
      </border>
      <protection hidden="1"/>
    </dxf>
    <dxf>
      <font>
        <name val="微软雅黑"/>
        <scheme val="none"/>
        <charset val="134"/>
        <family val="32"/>
        <b val="0"/>
        <i val="0"/>
        <strike val="0"/>
        <u val="none"/>
        <sz val="9"/>
        <color theme="1" tint="0.349986266670736"/>
      </font>
      <fill>
        <patternFill patternType="none"/>
      </fill>
      <alignment horizontal="center" vertical="center" wrapText="1"/>
      <border>
        <left/>
        <right/>
        <top/>
        <bottom/>
      </border>
      <protection hidden="1"/>
    </dxf>
    <dxf>
      <font>
        <name val="微软雅黑"/>
        <scheme val="none"/>
        <charset val="134"/>
        <family val="32"/>
        <b val="0"/>
        <i val="0"/>
        <strike val="0"/>
        <u val="none"/>
        <sz val="9"/>
        <color theme="1" tint="0.349986266670736"/>
      </font>
      <fill>
        <patternFill patternType="none"/>
      </fill>
      <alignment horizontal="center" vertical="center" wrapText="1"/>
      <border>
        <left/>
        <right/>
        <top/>
        <bottom/>
      </border>
      <protection hidden="1"/>
    </dxf>
    <dxf>
      <font>
        <name val="微软雅黑"/>
        <scheme val="none"/>
        <charset val="134"/>
        <family val="32"/>
        <b val="0"/>
        <i val="0"/>
        <strike val="0"/>
        <u val="none"/>
        <sz val="9"/>
        <color theme="1" tint="0.349986266670736"/>
      </font>
      <fill>
        <patternFill patternType="none"/>
      </fill>
      <alignment horizontal="center" vertical="center" wrapText="1"/>
      <border>
        <left/>
        <right/>
        <top/>
        <bottom/>
      </border>
      <protection hidden="1"/>
    </dxf>
    <dxf>
      <font>
        <name val="微软雅黑"/>
        <scheme val="none"/>
        <charset val="134"/>
        <family val="32"/>
        <b val="0"/>
        <i val="0"/>
        <strike val="0"/>
        <u val="none"/>
        <sz val="9"/>
        <color theme="1" tint="0.349986266670736"/>
      </font>
      <fill>
        <patternFill patternType="none"/>
      </fill>
      <alignment horizontal="center" vertical="center" wrapText="1"/>
      <border>
        <left/>
        <right/>
        <top/>
        <bottom/>
      </border>
      <protection hidden="1"/>
    </dxf>
    <dxf>
      <font>
        <name val="微软雅黑"/>
        <scheme val="none"/>
        <charset val="134"/>
        <family val="32"/>
        <b val="0"/>
        <i val="0"/>
        <strike val="0"/>
        <u val="none"/>
        <sz val="9"/>
        <color theme="1" tint="0.349986266670736"/>
      </font>
      <fill>
        <patternFill patternType="none"/>
      </fill>
      <alignment horizontal="center" vertical="center" wrapText="1"/>
      <border>
        <left/>
        <right/>
        <top/>
        <bottom/>
      </border>
      <protection hidden="1"/>
    </dxf>
    <dxf>
      <font>
        <name val="微软雅黑"/>
        <scheme val="none"/>
        <charset val="134"/>
        <family val="32"/>
        <b val="0"/>
        <i val="0"/>
        <strike val="0"/>
        <u val="none"/>
        <sz val="9"/>
        <color theme="1" tint="0.349986266670736"/>
      </font>
      <fill>
        <patternFill patternType="none"/>
      </fill>
      <alignment horizontal="center" vertical="center" wrapText="1"/>
      <border>
        <left/>
        <right/>
        <top/>
        <bottom/>
      </border>
      <protection hidden="1"/>
    </dxf>
    <dxf>
      <font>
        <name val="微软雅黑"/>
        <scheme val="none"/>
        <charset val="134"/>
        <family val="32"/>
        <b val="0"/>
        <i val="0"/>
        <strike val="0"/>
        <u val="none"/>
        <sz val="9"/>
        <color theme="1" tint="0.349986266670736"/>
      </font>
      <fill>
        <patternFill patternType="none"/>
      </fill>
      <alignment horizontal="center" vertical="center" wrapText="1"/>
      <border>
        <left/>
        <right/>
        <top/>
        <bottom/>
      </border>
      <protection hidden="1"/>
    </dxf>
    <dxf>
      <font>
        <name val="微软雅黑"/>
        <scheme val="none"/>
        <charset val="134"/>
        <family val="32"/>
        <b val="0"/>
        <i val="0"/>
        <strike val="0"/>
        <u val="none"/>
        <sz val="9"/>
        <color theme="1" tint="0.349986266670736"/>
      </font>
      <fill>
        <patternFill patternType="none"/>
      </fill>
      <alignment horizontal="center" vertical="center" wrapText="1"/>
      <border>
        <left/>
        <right/>
        <top/>
        <bottom/>
      </border>
      <protection hidden="1"/>
    </dxf>
    <dxf>
      <font>
        <name val="微软雅黑"/>
        <scheme val="none"/>
        <charset val="134"/>
        <family val="32"/>
        <b val="0"/>
        <i val="0"/>
        <strike val="0"/>
        <u val="none"/>
        <sz val="9"/>
        <color theme="1" tint="0.349986266670736"/>
      </font>
      <fill>
        <patternFill patternType="none"/>
      </fill>
      <alignment horizontal="center" vertical="center" wrapText="1"/>
      <border>
        <left/>
        <right/>
        <top/>
        <bottom/>
      </border>
      <protection hidden="1"/>
    </dxf>
    <dxf>
      <font>
        <name val="微软雅黑"/>
        <scheme val="none"/>
        <charset val="134"/>
        <family val="32"/>
        <b val="0"/>
        <i val="0"/>
        <strike val="0"/>
        <u val="none"/>
        <sz val="10"/>
        <color theme="1"/>
      </font>
      <alignment wrapText="1"/>
      <protection hidden="1"/>
    </dxf>
    <dxf>
      <font>
        <name val="微软雅黑"/>
        <scheme val="none"/>
        <charset val="134"/>
        <family val="32"/>
        <b val="0"/>
        <i val="0"/>
        <strike val="0"/>
        <u val="none"/>
        <sz val="10"/>
        <color theme="1"/>
      </font>
      <alignment horizontal="center" wrapText="1"/>
      <protection hidden="1"/>
    </dxf>
    <dxf>
      <font>
        <name val="微软雅黑"/>
        <scheme val="none"/>
        <charset val="134"/>
        <family val="32"/>
        <b val="0"/>
        <i val="0"/>
        <strike val="0"/>
        <u val="none"/>
        <sz val="10"/>
        <color theme="1"/>
      </font>
      <numFmt numFmtId="10" formatCode="0.00%"/>
      <alignment horizontal="center" vertical="center" shrinkToFit="1"/>
      <protection hidden="1"/>
    </dxf>
    <dxf>
      <font>
        <name val="微软雅黑"/>
        <scheme val="none"/>
        <charset val="134"/>
        <family val="32"/>
        <b val="0"/>
        <i val="0"/>
        <strike val="0"/>
        <u val="none"/>
        <sz val="10"/>
        <color theme="1"/>
      </font>
      <alignment horizontal="center" wrapText="1"/>
      <protection hidden="1"/>
    </dxf>
    <dxf>
      <font>
        <name val="微软雅黑"/>
        <scheme val="none"/>
        <charset val="134"/>
        <family val="32"/>
        <b val="0"/>
        <i val="0"/>
        <strike val="0"/>
        <u val="none"/>
        <sz val="10"/>
        <color theme="1"/>
      </font>
      <alignment shrinkToFit="1"/>
      <protection hidden="1"/>
    </dxf>
    <dxf>
      <font>
        <name val="微软雅黑"/>
        <scheme val="none"/>
        <charset val="134"/>
        <family val="32"/>
        <b val="0"/>
        <i val="0"/>
        <strike val="0"/>
        <u val="none"/>
        <sz val="10"/>
        <color theme="1"/>
      </font>
      <numFmt numFmtId="196" formatCode="0.00_);[Red]\(0.00\)"/>
      <alignment horizontal="center" wrapText="1"/>
      <protection hidden="1"/>
    </dxf>
    <dxf>
      <font>
        <name val="微软雅黑"/>
        <scheme val="none"/>
        <charset val="134"/>
        <family val="32"/>
        <b val="0"/>
        <i val="0"/>
        <strike val="0"/>
        <u val="none"/>
        <sz val="10"/>
        <color theme="1"/>
      </font>
      <numFmt numFmtId="196" formatCode="0.00_);[Red]\(0.00\)"/>
      <alignment horizontal="right" wrapText="1"/>
      <protection hidden="1"/>
    </dxf>
    <dxf>
      <font>
        <name val="微软雅黑"/>
        <scheme val="none"/>
        <charset val="134"/>
        <family val="32"/>
        <b val="0"/>
        <i val="0"/>
        <strike val="0"/>
        <u val="none"/>
        <sz val="10"/>
        <color theme="1"/>
      </font>
      <alignment horizontal="right" shrinkToFit="1"/>
      <protection hidden="1"/>
    </dxf>
    <dxf>
      <font>
        <name val="微软雅黑"/>
        <scheme val="none"/>
        <charset val="134"/>
        <family val="32"/>
        <b val="0"/>
        <i val="0"/>
        <strike val="0"/>
        <u val="none"/>
        <sz val="10"/>
        <color theme="1"/>
      </font>
      <alignment wrapText="1"/>
      <protection hidden="1"/>
    </dxf>
    <dxf>
      <font>
        <name val="微软雅黑"/>
        <scheme val="none"/>
        <charset val="134"/>
        <family val="32"/>
        <b val="0"/>
        <i val="0"/>
        <strike val="0"/>
        <u val="none"/>
        <sz val="10"/>
        <color theme="1"/>
      </font>
      <alignment wrapText="1"/>
      <protection hidden="1"/>
    </dxf>
    <dxf>
      <font>
        <name val="微软雅黑"/>
        <scheme val="none"/>
        <charset val="134"/>
        <family val="32"/>
        <b val="0"/>
        <i val="0"/>
        <strike val="0"/>
        <u val="none"/>
        <sz val="10"/>
        <color theme="1"/>
      </font>
      <alignment wrapText="1"/>
      <protection hidden="1"/>
    </dxf>
    <dxf>
      <font>
        <name val="微软雅黑"/>
        <scheme val="none"/>
        <charset val="134"/>
        <family val="32"/>
        <b val="0"/>
        <i val="0"/>
        <strike val="0"/>
        <u val="none"/>
        <sz val="10"/>
        <color theme="1"/>
      </font>
      <numFmt numFmtId="10" formatCode="0.00%"/>
      <alignment shrinkToFit="1"/>
      <protection hidden="1"/>
    </dxf>
    <dxf>
      <font>
        <name val="微软雅黑"/>
        <scheme val="none"/>
        <charset val="134"/>
        <family val="32"/>
        <b val="0"/>
        <i val="0"/>
        <strike val="0"/>
        <u val="none"/>
        <sz val="10"/>
        <color theme="1"/>
      </font>
      <numFmt numFmtId="10" formatCode="0.00%"/>
      <alignment shrinkToFit="1"/>
      <protection hidden="1"/>
    </dxf>
    <dxf>
      <font>
        <name val="微软雅黑"/>
        <scheme val="none"/>
        <charset val="134"/>
        <family val="32"/>
        <b val="0"/>
        <i val="0"/>
        <strike val="0"/>
        <u val="none"/>
        <sz val="10"/>
        <color theme="1"/>
      </font>
      <alignment wrapText="1"/>
      <protection hidden="1"/>
    </dxf>
    <dxf>
      <font>
        <name val="微软雅黑"/>
        <scheme val="none"/>
        <charset val="134"/>
        <family val="32"/>
        <b val="0"/>
        <i val="0"/>
        <strike val="0"/>
        <u val="none"/>
        <sz val="10"/>
        <color theme="1"/>
      </font>
      <alignment wrapText="1"/>
      <protection hidden="1"/>
    </dxf>
    <dxf>
      <font>
        <name val="微软雅黑"/>
        <scheme val="none"/>
        <charset val="134"/>
        <family val="32"/>
        <b val="0"/>
        <i val="0"/>
        <strike val="0"/>
        <u val="none"/>
        <sz val="10"/>
        <color theme="1"/>
      </font>
      <numFmt numFmtId="10" formatCode="0.00%"/>
      <alignment horizontal="right" shrinkToFit="1"/>
      <protection hidden="1"/>
    </dxf>
    <dxf>
      <font>
        <name val="微软雅黑"/>
        <scheme val="none"/>
        <charset val="134"/>
        <family val="32"/>
        <b val="0"/>
        <i val="0"/>
        <strike val="0"/>
        <u val="none"/>
        <sz val="10"/>
        <color theme="1"/>
      </font>
      <alignment wrapText="1"/>
      <protection hidden="1"/>
    </dxf>
    <dxf>
      <font>
        <name val="微软雅黑"/>
        <scheme val="none"/>
        <charset val="134"/>
        <family val="32"/>
        <b val="0"/>
        <i val="0"/>
        <strike val="0"/>
        <u val="none"/>
        <sz val="10"/>
        <color theme="1"/>
      </font>
      <alignment wrapText="1"/>
      <protection hidden="1"/>
    </dxf>
    <dxf>
      <font>
        <name val="微软雅黑"/>
        <scheme val="none"/>
        <charset val="134"/>
        <family val="32"/>
        <b val="0"/>
        <i val="0"/>
        <strike val="0"/>
        <u val="none"/>
        <sz val="10"/>
        <color theme="1"/>
      </font>
      <alignment wrapText="1"/>
      <protection hidden="1"/>
    </dxf>
    <dxf>
      <font>
        <name val="微软雅黑"/>
        <scheme val="none"/>
        <charset val="134"/>
        <family val="32"/>
        <b val="0"/>
        <i val="0"/>
        <strike val="0"/>
        <u val="none"/>
        <sz val="10"/>
        <color theme="1"/>
      </font>
      <numFmt numFmtId="10" formatCode="0.00%"/>
      <alignment shrinkToFit="1"/>
      <protection hidden="1"/>
    </dxf>
    <dxf>
      <font>
        <name val="微软雅黑"/>
        <scheme val="none"/>
        <charset val="134"/>
        <family val="32"/>
        <b val="0"/>
        <i val="0"/>
        <strike val="0"/>
        <u val="none"/>
        <sz val="10"/>
        <color theme="1"/>
      </font>
      <numFmt numFmtId="10" formatCode="0.00%"/>
      <alignment shrinkToFit="1"/>
      <protection hidden="1"/>
    </dxf>
    <dxf>
      <font>
        <name val="微软雅黑"/>
        <scheme val="none"/>
        <charset val="134"/>
        <family val="32"/>
        <b val="0"/>
        <i val="0"/>
        <strike val="0"/>
        <u val="none"/>
        <sz val="10"/>
        <color theme="1"/>
      </font>
      <numFmt numFmtId="196" formatCode="0.00_);[Red]\(0.00\)"/>
      <alignment wrapText="1"/>
      <protection hidden="1"/>
    </dxf>
    <dxf>
      <font>
        <name val="微软雅黑"/>
        <scheme val="none"/>
        <charset val="134"/>
        <family val="32"/>
        <b val="0"/>
        <i val="0"/>
        <strike val="0"/>
        <u val="none"/>
        <sz val="10"/>
        <color theme="1"/>
      </font>
      <numFmt numFmtId="196" formatCode="0.00_);[Red]\(0.00\)"/>
      <alignment wrapText="1"/>
      <protection hidden="1"/>
    </dxf>
    <dxf>
      <font>
        <name val="微软雅黑"/>
        <scheme val="none"/>
        <charset val="134"/>
        <family val="32"/>
        <b val="0"/>
        <i val="0"/>
        <strike val="0"/>
        <u val="none"/>
        <sz val="10"/>
        <color theme="1"/>
      </font>
      <numFmt numFmtId="10" formatCode="0.00%"/>
      <alignment shrinkToFit="1"/>
      <protection hidden="1"/>
    </dxf>
    <dxf>
      <font>
        <name val="微软雅黑"/>
        <scheme val="none"/>
        <charset val="134"/>
        <family val="32"/>
        <b val="0"/>
        <i val="0"/>
        <strike val="0"/>
        <u val="none"/>
        <sz val="10"/>
        <color theme="1"/>
      </font>
      <alignment shrinkToFit="1"/>
      <protection hidden="1"/>
    </dxf>
    <dxf>
      <font>
        <name val="微软雅黑"/>
        <scheme val="none"/>
        <charset val="134"/>
        <family val="32"/>
        <b val="0"/>
        <i val="0"/>
        <strike val="0"/>
        <u val="none"/>
        <sz val="10"/>
        <color theme="1"/>
      </font>
      <alignment shrinkToFit="1"/>
      <protection hidden="1"/>
    </dxf>
    <dxf>
      <font>
        <name val="微软雅黑"/>
        <scheme val="none"/>
        <charset val="134"/>
        <family val="32"/>
        <b val="0"/>
        <i val="0"/>
        <strike val="0"/>
        <u val="none"/>
        <sz val="10"/>
        <color theme="1"/>
      </font>
      <alignment shrinkToFit="1"/>
      <protection hidden="1"/>
    </dxf>
    <dxf>
      <font>
        <name val="微软雅黑"/>
        <scheme val="none"/>
        <charset val="134"/>
        <family val="32"/>
        <b val="0"/>
        <i val="0"/>
        <strike val="0"/>
        <u val="none"/>
        <sz val="10"/>
        <color theme="1"/>
      </font>
      <numFmt numFmtId="10" formatCode="0.00%"/>
      <alignment shrinkToFit="1"/>
      <protection hidden="1"/>
    </dxf>
    <dxf>
      <font>
        <name val="微软雅黑"/>
        <scheme val="none"/>
        <charset val="134"/>
        <family val="32"/>
        <b val="0"/>
        <i val="0"/>
        <strike val="0"/>
        <u val="none"/>
        <sz val="10"/>
        <color theme="1"/>
      </font>
      <numFmt numFmtId="10" formatCode="0.00%"/>
      <alignment shrinkToFit="1"/>
      <protection hidden="1"/>
    </dxf>
    <dxf>
      <font>
        <name val="微软雅黑"/>
        <scheme val="none"/>
        <charset val="134"/>
        <family val="32"/>
        <b val="0"/>
        <i val="0"/>
        <strike val="0"/>
        <u val="none"/>
        <sz val="10"/>
        <color theme="1"/>
      </font>
      <alignment shrinkToFit="1"/>
      <protection hidden="1"/>
    </dxf>
    <dxf>
      <font>
        <name val="微软雅黑"/>
        <scheme val="none"/>
        <charset val="134"/>
        <family val="32"/>
        <b val="0"/>
        <i val="0"/>
        <strike val="0"/>
        <u val="none"/>
        <sz val="10"/>
        <color theme="1"/>
      </font>
      <alignment shrinkToFit="1"/>
      <protection hidden="1"/>
    </dxf>
    <dxf>
      <font>
        <name val="微软雅黑"/>
        <scheme val="none"/>
        <charset val="134"/>
        <family val="32"/>
        <b val="0"/>
        <i val="0"/>
        <strike val="0"/>
        <u val="none"/>
        <sz val="10"/>
        <color theme="1"/>
      </font>
      <numFmt numFmtId="10" formatCode="0.00%"/>
      <alignment shrinkToFit="1"/>
      <protection hidden="1"/>
    </dxf>
    <dxf>
      <font>
        <name val="微软雅黑"/>
        <scheme val="none"/>
        <charset val="134"/>
        <family val="32"/>
        <b val="0"/>
        <i val="0"/>
        <strike val="0"/>
        <u val="none"/>
        <sz val="10"/>
        <color theme="1"/>
      </font>
      <fill>
        <patternFill patternType="none"/>
      </fill>
      <alignment wrapText="1"/>
      <border>
        <left/>
        <right/>
        <top/>
        <bottom/>
      </border>
      <protection hidden="1"/>
    </dxf>
    <dxf>
      <font>
        <name val="微软雅黑"/>
        <scheme val="none"/>
        <charset val="134"/>
        <family val="32"/>
        <b val="0"/>
        <i val="0"/>
        <strike val="0"/>
        <u val="none"/>
        <sz val="10"/>
        <color theme="1"/>
      </font>
      <fill>
        <patternFill patternType="none"/>
      </fill>
      <alignment wrapText="1"/>
      <border>
        <left/>
        <right/>
        <top/>
        <bottom/>
      </border>
      <protection hidden="1"/>
    </dxf>
    <dxf>
      <font>
        <name val="微软雅黑"/>
        <scheme val="none"/>
        <charset val="134"/>
        <family val="32"/>
        <b val="0"/>
        <i val="0"/>
        <strike val="0"/>
        <u val="none"/>
        <sz val="10"/>
        <color theme="1"/>
      </font>
      <fill>
        <patternFill patternType="none"/>
      </fill>
      <alignment wrapText="1"/>
      <border>
        <left/>
        <right/>
        <top/>
        <bottom/>
      </border>
      <protection hidden="1"/>
    </dxf>
    <dxf>
      <font>
        <name val="微软雅黑"/>
        <scheme val="none"/>
        <charset val="134"/>
        <family val="32"/>
        <b val="0"/>
        <i val="0"/>
        <strike val="0"/>
        <u val="none"/>
        <sz val="9"/>
        <color theme="1"/>
      </font>
      <fill>
        <patternFill patternType="none"/>
      </fill>
      <border>
        <left/>
        <right/>
        <top/>
        <bottom/>
      </border>
    </dxf>
    <dxf>
      <font>
        <name val="微软雅黑"/>
        <scheme val="none"/>
        <charset val="134"/>
        <family val="32"/>
        <b val="0"/>
        <i val="0"/>
        <strike val="0"/>
        <u val="none"/>
        <sz val="9"/>
        <color theme="1"/>
      </font>
      <border>
        <left/>
        <right/>
        <top/>
        <bottom/>
      </border>
    </dxf>
    <dxf>
      <font>
        <name val="微软雅黑"/>
        <scheme val="none"/>
        <charset val="134"/>
        <family val="32"/>
        <b val="0"/>
        <i val="0"/>
        <strike val="0"/>
        <u val="none"/>
        <sz val="9"/>
        <color theme="1"/>
      </font>
      <fill>
        <patternFill patternType="solid">
          <fgColor theme="5" tint="0.799951170384838"/>
          <bgColor theme="5" tint="0.799951170384838"/>
        </patternFill>
      </fill>
      <border>
        <left/>
        <right/>
        <top style="thin">
          <color theme="5" tint="0.399945066682943"/>
        </top>
        <bottom/>
      </border>
    </dxf>
    <dxf>
      <font>
        <name val="微软雅黑"/>
        <scheme val="none"/>
        <charset val="134"/>
        <family val="32"/>
        <b val="0"/>
        <i val="0"/>
        <strike val="0"/>
        <u val="none"/>
        <sz val="9"/>
        <color theme="1"/>
      </font>
      <fill>
        <patternFill patternType="solid">
          <fgColor theme="6" tint="0.799951170384838"/>
          <bgColor theme="6" tint="0.799951170384838"/>
        </patternFill>
      </fill>
      <border>
        <left/>
        <right/>
        <top style="thin">
          <color theme="6" tint="0.399945066682943"/>
        </top>
        <bottom/>
      </border>
    </dxf>
    <dxf>
      <font>
        <name val="微软雅黑"/>
        <scheme val="none"/>
        <charset val="134"/>
        <family val="32"/>
        <b val="0"/>
        <i val="0"/>
        <strike val="0"/>
        <u val="none"/>
        <sz val="9"/>
        <color theme="1"/>
      </font>
      <fill>
        <patternFill patternType="solid">
          <fgColor theme="8" tint="0.799951170384838"/>
          <bgColor theme="8" tint="0.799951170384838"/>
        </patternFill>
      </fill>
      <border>
        <left/>
        <right/>
        <top style="thin">
          <color theme="8" tint="0.399945066682943"/>
        </top>
        <bottom/>
      </border>
    </dxf>
    <dxf>
      <font>
        <name val="微软雅黑"/>
        <scheme val="none"/>
        <charset val="134"/>
        <family val="32"/>
        <b val="0"/>
        <i val="0"/>
        <strike val="0"/>
        <u val="none"/>
        <sz val="9"/>
        <color theme="1"/>
      </font>
      <fill>
        <patternFill patternType="solid">
          <fgColor theme="9" tint="0.799951170384838"/>
          <bgColor theme="9" tint="0.799951170384838"/>
        </patternFill>
      </fill>
      <alignment horizontal="left"/>
      <border>
        <left/>
        <right/>
        <top style="thin">
          <color theme="9" tint="0.399945066682943"/>
        </top>
        <bottom/>
      </border>
    </dxf>
    <dxf>
      <font>
        <name val="微软雅黑"/>
        <scheme val="none"/>
        <charset val="134"/>
        <family val="32"/>
        <b val="0"/>
        <i val="0"/>
        <strike val="0"/>
        <u val="none"/>
        <sz val="9"/>
        <color theme="1"/>
      </font>
      <fill>
        <patternFill patternType="none"/>
      </fill>
      <border>
        <left/>
        <right/>
        <top style="thin">
          <color theme="1"/>
        </top>
        <bottom/>
      </border>
    </dxf>
    <dxf>
      <font>
        <name val="微软雅黑"/>
        <scheme val="none"/>
        <charset val="134"/>
        <family val="32"/>
        <b val="0"/>
        <i val="0"/>
        <strike val="0"/>
        <u val="none"/>
        <sz val="9"/>
        <color theme="1"/>
      </font>
      <fill>
        <patternFill patternType="none"/>
      </fill>
      <border>
        <left/>
        <right/>
        <top style="thin">
          <color theme="4" tint="0.399945066682943"/>
        </top>
        <bottom/>
      </border>
    </dxf>
    <dxf>
      <font>
        <name val="微软雅黑"/>
        <scheme val="none"/>
        <charset val="134"/>
        <family val="32"/>
        <b val="0"/>
        <i val="0"/>
        <strike val="0"/>
        <u val="none"/>
        <sz val="9"/>
        <color theme="1"/>
      </font>
      <fill>
        <patternFill patternType="none"/>
      </fill>
      <border>
        <left/>
        <right/>
        <top style="thick">
          <color theme="0"/>
        </top>
        <bottom/>
      </border>
    </dxf>
    <dxf>
      <font>
        <name val="微软雅黑"/>
        <scheme val="none"/>
        <charset val="134"/>
        <family val="32"/>
        <b val="0"/>
        <i val="0"/>
        <strike val="0"/>
        <u val="none"/>
        <sz val="9"/>
        <color theme="1"/>
      </font>
      <fill>
        <patternFill patternType="solid">
          <fgColor theme="7" tint="0.799951170384838"/>
          <bgColor theme="7" tint="0.799951170384838"/>
        </patternFill>
      </fill>
      <border>
        <left/>
        <right/>
        <top style="thin">
          <color theme="7" tint="0.399945066682943"/>
        </top>
        <bottom/>
      </border>
    </dxf>
    <dxf>
      <fill>
        <patternFill patternType="solid">
          <bgColor theme="0" tint="-0.149754325998718"/>
        </patternFill>
      </fill>
    </dxf>
    <dxf>
      <font>
        <name val="微软雅黑"/>
        <scheme val="none"/>
        <charset val="134"/>
        <family val="32"/>
        <b val="0"/>
        <i val="0"/>
        <strike val="0"/>
        <u val="none"/>
        <sz val="11"/>
        <color theme="1"/>
      </font>
    </dxf>
    <dxf>
      <font>
        <name val="微软雅黑"/>
        <scheme val="none"/>
        <charset val="134"/>
        <family val="32"/>
        <b val="0"/>
        <i val="0"/>
        <strike val="0"/>
        <u val="none"/>
        <sz val="11"/>
        <color theme="1"/>
      </font>
    </dxf>
    <dxf>
      <font>
        <name val="微软雅黑"/>
        <scheme val="none"/>
        <charset val="134"/>
        <family val="32"/>
        <b val="0"/>
        <i val="0"/>
        <strike val="0"/>
        <u val="none"/>
        <sz val="11"/>
        <color theme="1"/>
      </font>
    </dxf>
    <dxf>
      <font>
        <name val="微软雅黑"/>
        <scheme val="none"/>
        <charset val="134"/>
        <family val="32"/>
        <b val="0"/>
        <i val="0"/>
        <strike val="0"/>
        <u val="none"/>
        <sz val="11"/>
        <color theme="1"/>
      </font>
      <alignment horizontal="center" vertical="center"/>
    </dxf>
    <dxf>
      <font>
        <name val="微软雅黑"/>
        <scheme val="none"/>
        <charset val="134"/>
        <family val="32"/>
        <b val="0"/>
        <i val="0"/>
        <strike val="0"/>
        <u val="none"/>
        <sz val="11"/>
        <color theme="1"/>
      </font>
    </dxf>
    <dxf>
      <font>
        <name val="微软雅黑"/>
        <scheme val="none"/>
        <charset val="134"/>
        <family val="32"/>
        <b val="0"/>
        <i val="0"/>
        <strike val="0"/>
        <u val="none"/>
        <sz val="11"/>
        <color theme="1"/>
      </font>
    </dxf>
    <dxf>
      <font>
        <name val="微软雅黑"/>
        <scheme val="none"/>
        <charset val="134"/>
        <family val="32"/>
        <b val="0"/>
        <i val="0"/>
        <strike val="0"/>
        <u val="none"/>
        <sz val="11"/>
        <color theme="1"/>
      </font>
    </dxf>
    <dxf>
      <font>
        <name val="微软雅黑"/>
        <scheme val="none"/>
        <charset val="134"/>
        <family val="32"/>
        <b val="0"/>
        <i val="0"/>
        <strike val="0"/>
        <u val="none"/>
        <sz val="11"/>
        <color theme="1"/>
      </font>
    </dxf>
  </dxfs>
  <tableStyles count="0" defaultTableStyle="TableStyleMedium2"/>
  <colors>
    <mruColors>
      <color rgb="00C4D79B"/>
      <color rgb="00FF0000"/>
      <color rgb="00404040"/>
      <color rgb="00F2DCDB"/>
      <color rgb="00FFFFFF"/>
      <color rgb="00D9D9D9"/>
      <color rgb="00E4DFEC"/>
      <color rgb="00666666"/>
      <color rgb="00595959"/>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463550</xdr:colOff>
      <xdr:row>8</xdr:row>
      <xdr:rowOff>83185</xdr:rowOff>
    </xdr:from>
    <xdr:to>
      <xdr:col>12</xdr:col>
      <xdr:colOff>284480</xdr:colOff>
      <xdr:row>12</xdr:row>
      <xdr:rowOff>44450</xdr:rowOff>
    </xdr:to>
    <xdr:pic>
      <xdr:nvPicPr>
        <xdr:cNvPr id="242441" name="图片 14"/>
        <xdr:cNvPicPr>
          <a:picLocks noChangeAspect="1"/>
        </xdr:cNvPicPr>
      </xdr:nvPicPr>
      <xdr:blipFill>
        <a:blip r:embed="rId1"/>
        <a:stretch>
          <a:fillRect/>
        </a:stretch>
      </xdr:blipFill>
      <xdr:spPr>
        <a:xfrm>
          <a:off x="2908300" y="1759585"/>
          <a:ext cx="4850130" cy="799465"/>
        </a:xfrm>
        <a:prstGeom prst="rect">
          <a:avLst/>
        </a:prstGeom>
        <a:noFill/>
        <a:ln w="9525">
          <a:noFill/>
        </a:ln>
      </xdr:spPr>
    </xdr:pic>
    <xdr:clientData/>
  </xdr:twoCellAnchor>
</xdr:wsDr>
</file>

<file path=xl/tables/table1.xml><?xml version="1.0" encoding="utf-8"?>
<table xmlns="http://schemas.openxmlformats.org/spreadsheetml/2006/main" id="2" name="业绩报告" displayName="业绩报告" ref="A1:CA704" totalsRowShown="0">
  <sortState ref="A1:CA704">
    <sortCondition ref="A1:A624"/>
  </sortState>
  <tableColumns count="79">
    <tableColumn id="1" name="日期" dataDxfId="0"/>
    <tableColumn id="2" name="站点" dataDxfId="1"/>
    <tableColumn id="3" name="产品" dataDxfId="2"/>
    <tableColumn id="4" name="ASIN" dataDxfId="3"/>
    <tableColumn id="5" name="访客数" dataDxfId="4"/>
    <tableColumn id="6" name="总流量" dataDxfId="5"/>
    <tableColumn id="7" name="订单数" dataDxfId="6"/>
    <tableColumn id="8" name="销售额" dataDxfId="7"/>
    <tableColumn id="9" name="售价" dataDxfId="8"/>
    <tableColumn id="10" name="评分" dataDxfId="9"/>
    <tableColumn id="11" name="评论数" dataDxfId="10"/>
    <tableColumn id="12" name="大类" dataDxfId="11"/>
    <tableColumn id="13" name="大类排名" dataDxfId="12"/>
    <tableColumn id="14" name="小类" dataDxfId="13"/>
    <tableColumn id="15" name="小类排名" dataDxfId="14"/>
    <tableColumn id="16" name="关键词1" dataDxfId="15"/>
    <tableColumn id="17" name="自然位1" dataDxfId="16"/>
    <tableColumn id="18" name="广告位1" dataDxfId="17"/>
    <tableColumn id="19" name="关键词2" dataDxfId="18"/>
    <tableColumn id="20" name="自然位2" dataDxfId="19"/>
    <tableColumn id="21" name="广告位2" dataDxfId="20"/>
    <tableColumn id="22" name="关键词3" dataDxfId="21"/>
    <tableColumn id="23" name="自然位3" dataDxfId="22"/>
    <tableColumn id="24" name="广告位3" dataDxfId="23"/>
    <tableColumn id="25" name="关键词4" dataDxfId="24"/>
    <tableColumn id="26" name="自然位4" dataDxfId="25"/>
    <tableColumn id="27" name="广告位4" dataDxfId="26"/>
    <tableColumn id="28" name="关键词5" dataDxfId="27"/>
    <tableColumn id="29" name="自然位5" dataDxfId="28"/>
    <tableColumn id="30" name="广告位5" dataDxfId="29"/>
    <tableColumn id="31" name="关键词6" dataDxfId="30"/>
    <tableColumn id="32" name="自然位6" dataDxfId="31"/>
    <tableColumn id="33" name="广告位6" dataDxfId="32"/>
    <tableColumn id="34" name="关键词7" dataDxfId="33"/>
    <tableColumn id="35" name="自然位7" dataDxfId="34"/>
    <tableColumn id="36" name="广告位7" dataDxfId="35"/>
    <tableColumn id="37" name="自动广告曝光量" dataDxfId="36"/>
    <tableColumn id="38" name="自动广告点击量" dataDxfId="37"/>
    <tableColumn id="39" name="自动广告点击率" dataDxfId="38"/>
    <tableColumn id="40" name="自动单量" dataDxfId="39"/>
    <tableColumn id="41" name="自动广告转化率" dataDxfId="40"/>
    <tableColumn id="42" name="自动广告花费" dataDxfId="41"/>
    <tableColumn id="43" name="自动销售额" dataDxfId="42"/>
    <tableColumn id="44" name="自动acos" dataDxfId="43"/>
    <tableColumn id="45" name="视频广告曝光量" dataDxfId="44"/>
    <tableColumn id="46" name="视频广告点击量" dataDxfId="45"/>
    <tableColumn id="47" name="视频单量" dataDxfId="46"/>
    <tableColumn id="48" name="视频广告点击率" dataDxfId="47"/>
    <tableColumn id="49" name="视频广告转化率" dataDxfId="48"/>
    <tableColumn id="50" name="视频广告花费" dataDxfId="49"/>
    <tableColumn id="51" name="视频广告销售额" dataDxfId="50"/>
    <tableColumn id="52" name="视频acos" dataDxfId="51"/>
    <tableColumn id="53" name="精确广告曝光量" dataDxfId="52"/>
    <tableColumn id="54" name="精确广告点击量" dataDxfId="53"/>
    <tableColumn id="55" name="精确单量" dataDxfId="54"/>
    <tableColumn id="56" name="精确广告点击率" dataDxfId="55"/>
    <tableColumn id="57" name="精确广告转化率" dataDxfId="56"/>
    <tableColumn id="58" name="精确广告花费" dataDxfId="57"/>
    <tableColumn id="59" name="精确销售额" dataDxfId="58"/>
    <tableColumn id="60" name="精确acos" dataDxfId="59"/>
    <tableColumn id="61" name="展示广告曝光量" dataDxfId="60"/>
    <tableColumn id="62" name="展示广告点击" dataDxfId="61"/>
    <tableColumn id="63" name="展示广告单量" dataDxfId="62"/>
    <tableColumn id="64" name="展示广告点击率" dataDxfId="63"/>
    <tableColumn id="65" name="展示广告转化率" dataDxfId="64"/>
    <tableColumn id="66" name="展示广告花费" dataDxfId="65"/>
    <tableColumn id="67" name="展示广告销售额" dataDxfId="66"/>
    <tableColumn id="68" name="展示广告acos" dataDxfId="67"/>
    <tableColumn id="72" name="品类广告曝光量"/>
    <tableColumn id="73" name="品类广告点击"/>
    <tableColumn id="74" name="品类广告单量"/>
    <tableColumn id="75" name="品类广告点击率"/>
    <tableColumn id="76" name="品类广告转化率"/>
    <tableColumn id="77" name="品类广告花费"/>
    <tableColumn id="78" name="品类广告销售额"/>
    <tableColumn id="79" name="品类广告acos"/>
    <tableColumn id="69" name="操作记录1" dataDxfId="68"/>
    <tableColumn id="70" name="操作记录2" dataDxfId="69"/>
    <tableColumn id="71" name="操作记录3" dataDxfId="70"/>
  </tableColumns>
  <tableStyleInfo name="TableStyleLight9" showFirstColumn="0" showLastColumn="0" showRowStripes="1" showColumnStripes="0"/>
</table>
</file>

<file path=xl/tables/table2.xml><?xml version="1.0" encoding="utf-8"?>
<table xmlns="http://schemas.openxmlformats.org/spreadsheetml/2006/main" id="12" name="AU" displayName="AU" ref="L2:L3" insertRow="1" totalsRowShown="0">
  <tableColumns count="1">
    <tableColumn id="1" name="AU" dataDxfId="71"/>
  </tableColumns>
  <tableStyleInfo name="TableStyleLight14" showFirstColumn="0" showLastColumn="0" showRowStripes="1" showColumnStripes="0"/>
</table>
</file>

<file path=xl/tables/table3.xml><?xml version="1.0" encoding="utf-8"?>
<table xmlns="http://schemas.openxmlformats.org/spreadsheetml/2006/main" id="13" name="US" displayName="US" ref="C2:C10" totalsRowShown="0">
  <autoFilter ref="C2:C10"/>
  <tableColumns count="1">
    <tableColumn id="1" name="US" dataDxfId="72"/>
  </tableColumns>
  <tableStyleInfo name="TableStyleMedium1" showFirstColumn="0" showLastColumn="0" showRowStripes="1" showColumnStripes="0"/>
</table>
</file>

<file path=xl/tables/table4.xml><?xml version="1.0" encoding="utf-8"?>
<table xmlns="http://schemas.openxmlformats.org/spreadsheetml/2006/main" id="14" name="JP" displayName="JP" ref="D2:D5" totalsRowShown="0">
  <autoFilter ref="D2:D5"/>
  <tableColumns count="1">
    <tableColumn id="1" name="JP" dataDxfId="73"/>
  </tableColumns>
  <tableStyleInfo name="TableStyleMedium2" showFirstColumn="0" showLastColumn="0" showRowStripes="1" showColumnStripes="0"/>
</table>
</file>

<file path=xl/tables/table5.xml><?xml version="1.0" encoding="utf-8"?>
<table xmlns="http://schemas.openxmlformats.org/spreadsheetml/2006/main" id="15" name="UK" displayName="UK" ref="E2:E5" totalsRowShown="0">
  <autoFilter ref="E2:E5"/>
  <tableColumns count="1">
    <tableColumn id="1" name="UK" dataDxfId="74"/>
  </tableColumns>
  <tableStyleInfo name="TableStyleLight11" showFirstColumn="0" showLastColumn="0" showRowStripes="1" showColumnStripes="0"/>
</table>
</file>

<file path=xl/tables/table6.xml><?xml version="1.0" encoding="utf-8"?>
<table xmlns="http://schemas.openxmlformats.org/spreadsheetml/2006/main" id="16" name="DE" displayName="DE" ref="G2:G5" totalsRowShown="0">
  <autoFilter ref="G2:G5"/>
  <tableColumns count="1">
    <tableColumn id="1" name="DE" dataDxfId="75"/>
  </tableColumns>
  <tableStyleInfo name="TableStyleLight13" showFirstColumn="0" showLastColumn="0" showRowStripes="1" showColumnStripes="0"/>
</table>
</file>

<file path=xl/tables/table7.xml><?xml version="1.0" encoding="utf-8"?>
<table xmlns="http://schemas.openxmlformats.org/spreadsheetml/2006/main" id="17" name="ES" displayName="ES" ref="H2:H4" totalsRowShown="0">
  <autoFilter ref="H2:H4"/>
  <tableColumns count="1">
    <tableColumn id="1" name="ES" dataDxfId="76"/>
  </tableColumns>
  <tableStyleInfo name="TableStyleLight14" showFirstColumn="0" showLastColumn="0" showRowStripes="1" showColumnStripes="0"/>
</table>
</file>

<file path=xl/tables/table8.xml><?xml version="1.0" encoding="utf-8"?>
<table xmlns="http://schemas.openxmlformats.org/spreadsheetml/2006/main" id="18" name="IT" displayName="IT" ref="I2:I6" totalsRowShown="0">
  <autoFilter ref="I2:I6"/>
  <tableColumns count="1">
    <tableColumn id="1" name="IT" dataDxfId="77"/>
  </tableColumns>
  <tableStyleInfo name="TableStyleLight9" showFirstColumn="0" showLastColumn="0" showRowStripes="1" showColumnStripes="0"/>
</table>
</file>

<file path=xl/tables/table9.xml><?xml version="1.0" encoding="utf-8"?>
<table xmlns="http://schemas.openxmlformats.org/spreadsheetml/2006/main" id="19" name="CA" displayName="CA" ref="J2:J6" totalsRowShown="0">
  <autoFilter ref="J2:J6"/>
  <tableColumns count="1">
    <tableColumn id="1" name="CA" dataDxfId="78"/>
  </tableColumns>
  <tableStyleInfo name="TableStyleLight10" showFirstColumn="0" showLastColumn="0" showRowStripes="1" showColumnStripes="0"/>
</table>
</file>

<file path=xl/tables/table10.xml><?xml version="1.0" encoding="utf-8"?>
<table xmlns="http://schemas.openxmlformats.org/spreadsheetml/2006/main" id="20" name="MX" displayName="MX" ref="K2:K3" totalsRowShown="0">
  <autoFilter ref="K2:K3"/>
  <tableColumns count="1">
    <tableColumn id="1" name="MX" dataDxfId="79"/>
  </tableColumns>
  <tableStyleInfo name="TableStyleMedium5" showFirstColumn="0" showLastColumn="0" showRowStripes="1" showColumnStripes="0"/>
</table>
</file>

<file path=xl/tables/table11.xml><?xml version="1.0" encoding="utf-8"?>
<table xmlns="http://schemas.openxmlformats.org/spreadsheetml/2006/main" id="21" name="FR" displayName="FR" ref="F2:F4" totalsRowShown="0">
  <autoFilter ref="F2:F4"/>
  <tableColumns count="1">
    <tableColumn id="1" name="FR" dataDxfId="80"/>
  </tableColumns>
  <tableStyleInfo name="TableStyleMedium5" showFirstColumn="0" showLastColumn="0" showRowStripes="1" showColumnStripes="0"/>
</table>
</file>

<file path=xl/tables/table12.xml><?xml version="1.0" encoding="utf-8"?>
<table xmlns="http://schemas.openxmlformats.org/spreadsheetml/2006/main" id="1" name="年份" displayName="年份" ref="A1:A7" totalsRowShown="0">
  <autoFilter ref="A1:A7"/>
  <tableColumns count="1">
    <tableColumn id="1" name="年份" dataDxfId="82"/>
  </tableColumns>
  <tableStyleInfo name="TableStyleMedium1" showFirstColumn="0" showLastColumn="0" showRowStripes="1" showColumnStripes="0"/>
</table>
</file>

<file path=xl/tables/table13.xml><?xml version="1.0" encoding="utf-8"?>
<table xmlns="http://schemas.openxmlformats.org/spreadsheetml/2006/main" id="3" name="月份" displayName="月份" ref="A8:A20" totalsRowShown="0">
  <autoFilter ref="A8:A20"/>
  <tableColumns count="1">
    <tableColumn id="1" name="月份" dataDxfId="83"/>
  </tableColumns>
  <tableStyleInfo name="TableStyleMedium1" showFirstColumn="0" showLastColumn="0" showRowStripes="1" showColumnStripes="0"/>
</table>
</file>

<file path=xl/tables/table14.xml><?xml version="1.0" encoding="utf-8"?>
<table xmlns="http://schemas.openxmlformats.org/spreadsheetml/2006/main" id="4" name="日期" displayName="日期" ref="A23:A54" totalsRowShown="0">
  <autoFilter ref="A23:A54"/>
  <tableColumns count="1">
    <tableColumn id="1" name="日期" dataDxfId="84"/>
  </tableColumns>
  <tableStyleInfo name="TableStyleMedium1" showFirstColumn="0" showLastColumn="0" showRowStripes="1" showColumnStripes="0"/>
</table>
</file>

<file path=xl/tables/table15.xml><?xml version="1.0" encoding="utf-8"?>
<table xmlns="http://schemas.openxmlformats.org/spreadsheetml/2006/main" id="5" name="Base" displayName="Base" ref="C:H" totalsRowShown="0">
  <autoFilter ref="C1:H1048576"/>
  <tableColumns count="6">
    <tableColumn id="1" name="站点" dataDxfId="85"/>
    <tableColumn id="2" name="产品名" dataDxfId="86"/>
    <tableColumn id="3" name="SKU" dataDxfId="87"/>
    <tableColumn id="4" name="ASIN" dataDxfId="88"/>
    <tableColumn id="5" name="列1" dataDxfId="89"/>
    <tableColumn id="6" name="列2"/>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14.xml.rels><?xml version="1.0" encoding="UTF-8" standalone="yes"?>
<Relationships xmlns="http://schemas.openxmlformats.org/package/2006/relationships"><Relationship Id="rId9" Type="http://schemas.openxmlformats.org/officeDocument/2006/relationships/table" Target="../tables/table10.xml"/><Relationship Id="rId8" Type="http://schemas.openxmlformats.org/officeDocument/2006/relationships/table" Target="../tables/table9.xml"/><Relationship Id="rId7" Type="http://schemas.openxmlformats.org/officeDocument/2006/relationships/table" Target="../tables/table8.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 Id="rId3" Type="http://schemas.openxmlformats.org/officeDocument/2006/relationships/table" Target="../tables/table4.xml"/><Relationship Id="rId2" Type="http://schemas.openxmlformats.org/officeDocument/2006/relationships/table" Target="../tables/table3.xml"/><Relationship Id="rId10" Type="http://schemas.openxmlformats.org/officeDocument/2006/relationships/table" Target="../tables/table11.xml"/><Relationship Id="rId1"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4" Type="http://schemas.openxmlformats.org/officeDocument/2006/relationships/table" Target="../tables/table15.xml"/><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2:H21"/>
  <sheetViews>
    <sheetView workbookViewId="0">
      <selection activeCell="M10" sqref="M10"/>
    </sheetView>
  </sheetViews>
  <sheetFormatPr defaultColWidth="8.89090909090909" defaultRowHeight="16.5" outlineLevelCol="7"/>
  <cols>
    <col min="1" max="1" width="4" style="1" customWidth="1"/>
    <col min="2" max="2" width="13" style="1" customWidth="1"/>
    <col min="3" max="16384" width="9" style="1"/>
  </cols>
  <sheetData>
    <row r="2" spans="1:2">
      <c r="A2" s="379" t="s">
        <v>0</v>
      </c>
      <c r="B2" s="379"/>
    </row>
    <row r="3" spans="1:2">
      <c r="A3" s="380" t="s">
        <v>1</v>
      </c>
      <c r="B3" s="1" t="s">
        <v>2</v>
      </c>
    </row>
    <row r="4" spans="1:7">
      <c r="A4" s="380"/>
      <c r="B4" s="381" t="s">
        <v>3</v>
      </c>
      <c r="C4" s="381"/>
      <c r="D4" s="381"/>
      <c r="E4" s="381"/>
      <c r="F4" s="381"/>
      <c r="G4" s="381"/>
    </row>
    <row r="5" spans="1:2">
      <c r="A5" s="380"/>
      <c r="B5" s="24"/>
    </row>
    <row r="6" spans="1:2">
      <c r="A6" s="380" t="s">
        <v>4</v>
      </c>
      <c r="B6" s="1" t="s">
        <v>5</v>
      </c>
    </row>
    <row r="7" spans="1:2">
      <c r="A7" s="380"/>
      <c r="B7" s="381" t="s">
        <v>6</v>
      </c>
    </row>
    <row r="8" spans="1:1">
      <c r="A8" s="380"/>
    </row>
    <row r="9" spans="1:2">
      <c r="A9" s="380" t="s">
        <v>7</v>
      </c>
      <c r="B9" s="1" t="s">
        <v>8</v>
      </c>
    </row>
    <row r="10" spans="1:2">
      <c r="A10" s="380"/>
      <c r="B10" s="381" t="s">
        <v>9</v>
      </c>
    </row>
    <row r="11" spans="1:1">
      <c r="A11" s="380"/>
    </row>
    <row r="12" spans="1:1">
      <c r="A12" s="380"/>
    </row>
    <row r="13" spans="1:1">
      <c r="A13" s="380"/>
    </row>
    <row r="14" spans="1:3">
      <c r="A14" s="380" t="s">
        <v>10</v>
      </c>
      <c r="B14" s="1" t="s">
        <v>11</v>
      </c>
      <c r="C14" s="1" t="s">
        <v>12</v>
      </c>
    </row>
    <row r="15" spans="2:2">
      <c r="B15" s="381"/>
    </row>
    <row r="17" spans="1:3">
      <c r="A17" s="379"/>
      <c r="B17" s="379"/>
      <c r="C17" s="382"/>
    </row>
    <row r="18" ht="19" spans="2:8">
      <c r="B18" s="383"/>
      <c r="C18" s="384"/>
      <c r="D18" s="384"/>
      <c r="E18" s="384"/>
      <c r="F18" s="384"/>
      <c r="G18" s="384"/>
      <c r="H18" s="384"/>
    </row>
    <row r="19" ht="111.75" customHeight="1"/>
    <row r="20" spans="2:2">
      <c r="B20" s="385"/>
    </row>
    <row r="21" ht="202.5" customHeight="1"/>
  </sheetData>
  <sheetProtection autoFilter="0"/>
  <mergeCells count="3">
    <mergeCell ref="A2:B2"/>
    <mergeCell ref="A17:B17"/>
    <mergeCell ref="B18:H18"/>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X98"/>
  <sheetViews>
    <sheetView showGridLines="0" tabSelected="1" zoomScale="90" zoomScaleNormal="90" workbookViewId="0">
      <pane xSplit="2" ySplit="4" topLeftCell="C5" activePane="bottomRight" state="frozen"/>
      <selection/>
      <selection pane="topRight"/>
      <selection pane="bottomLeft"/>
      <selection pane="bottomRight" activeCell="E2" sqref="E2"/>
    </sheetView>
  </sheetViews>
  <sheetFormatPr defaultColWidth="11" defaultRowHeight="16.5"/>
  <cols>
    <col min="1" max="1" width="15.6272727272727" style="237" customWidth="1"/>
    <col min="2" max="2" width="16.6272727272727" style="237" customWidth="1"/>
    <col min="3" max="3" width="22.6272727272727" style="238" customWidth="1" outlineLevel="1"/>
    <col min="4" max="4" width="22.0181818181818" style="238" customWidth="1" outlineLevel="1"/>
    <col min="5" max="5" width="17.1636363636364" style="238" customWidth="1" outlineLevel="1"/>
    <col min="6" max="6" width="14.8363636363636" style="238" customWidth="1" outlineLevel="1"/>
    <col min="7" max="7" width="15.9454545454545" style="238" customWidth="1" outlineLevel="1"/>
    <col min="8" max="8" width="16.7636363636364" style="239" customWidth="1" outlineLevel="1"/>
    <col min="9" max="9" width="15.3545454545455" style="238" customWidth="1" outlineLevel="1"/>
    <col min="10" max="10" width="13.5" style="240" customWidth="1"/>
    <col min="11" max="17" width="14.6272727272727" style="238" customWidth="1" outlineLevel="1"/>
    <col min="18" max="18" width="17.6272727272727" style="240" customWidth="1"/>
    <col min="19" max="19" width="17.6272727272727" style="237" hidden="1" customWidth="1"/>
    <col min="20" max="16384" width="11" style="237"/>
  </cols>
  <sheetData>
    <row r="1" ht="14.5" spans="1:6">
      <c r="A1" s="241">
        <v>2022</v>
      </c>
      <c r="B1" s="242" t="s">
        <v>13</v>
      </c>
      <c r="C1" s="241">
        <v>10</v>
      </c>
      <c r="D1" s="243" t="s">
        <v>14</v>
      </c>
      <c r="E1" s="244">
        <v>7</v>
      </c>
      <c r="F1" s="243" t="s">
        <v>15</v>
      </c>
    </row>
    <row r="2" ht="6" customHeight="1"/>
    <row r="3" ht="14.5" spans="1:19">
      <c r="A3" s="245" t="s">
        <v>16</v>
      </c>
      <c r="B3" s="245"/>
      <c r="C3" s="246">
        <f>DATE($A$1,$C$1,$E$1)</f>
        <v>44841</v>
      </c>
      <c r="D3" s="246">
        <f t="shared" ref="D3:I3" si="0">DATE(YEAR(C3),MONTH(C3),DAY(C3)+1)</f>
        <v>44842</v>
      </c>
      <c r="E3" s="246">
        <f t="shared" si="0"/>
        <v>44843</v>
      </c>
      <c r="F3" s="246">
        <f t="shared" si="0"/>
        <v>44844</v>
      </c>
      <c r="G3" s="246">
        <f t="shared" si="0"/>
        <v>44845</v>
      </c>
      <c r="H3" s="247">
        <f t="shared" si="0"/>
        <v>44846</v>
      </c>
      <c r="I3" s="246">
        <f t="shared" si="0"/>
        <v>44847</v>
      </c>
      <c r="J3" s="300" t="str">
        <f>WEEKNUM(C3,2)&amp;"周"</f>
        <v>41周</v>
      </c>
      <c r="K3" s="246">
        <f>DATE(YEAR(C3),MONTH(C3),DAY(C3)-1)</f>
        <v>44840</v>
      </c>
      <c r="L3" s="246">
        <f t="shared" ref="L3:Q3" si="1">DATE(YEAR(K3),MONTH(K3),DAY(K3)-1)</f>
        <v>44839</v>
      </c>
      <c r="M3" s="246">
        <f t="shared" si="1"/>
        <v>44838</v>
      </c>
      <c r="N3" s="246">
        <f t="shared" si="1"/>
        <v>44837</v>
      </c>
      <c r="O3" s="246">
        <f t="shared" si="1"/>
        <v>44836</v>
      </c>
      <c r="P3" s="246">
        <f t="shared" si="1"/>
        <v>44835</v>
      </c>
      <c r="Q3" s="246">
        <f t="shared" si="1"/>
        <v>44834</v>
      </c>
      <c r="R3" s="300" t="str">
        <f>WEEKNUM(K3,2)-1&amp;"周"</f>
        <v>40周</v>
      </c>
      <c r="S3" s="321" t="s">
        <v>17</v>
      </c>
    </row>
    <row r="4" ht="14.5" spans="1:19">
      <c r="A4" s="245"/>
      <c r="B4" s="245"/>
      <c r="C4" s="248" t="str">
        <f t="shared" ref="C4:I4" si="2">"星期"&amp;WEEKDAY(C3,2)</f>
        <v>星期5</v>
      </c>
      <c r="D4" s="248" t="str">
        <f t="shared" si="2"/>
        <v>星期6</v>
      </c>
      <c r="E4" s="248" t="str">
        <f t="shared" si="2"/>
        <v>星期7</v>
      </c>
      <c r="F4" s="248" t="str">
        <f t="shared" si="2"/>
        <v>星期1</v>
      </c>
      <c r="G4" s="248" t="str">
        <f t="shared" si="2"/>
        <v>星期2</v>
      </c>
      <c r="H4" s="249" t="str">
        <f t="shared" si="2"/>
        <v>星期3</v>
      </c>
      <c r="I4" s="248" t="str">
        <f t="shared" si="2"/>
        <v>星期4</v>
      </c>
      <c r="J4" s="301"/>
      <c r="K4" s="248" t="str">
        <f t="shared" ref="K4:Q4" si="3">"星期"&amp;WEEKDAY(K3,2)</f>
        <v>星期4</v>
      </c>
      <c r="L4" s="248" t="str">
        <f t="shared" si="3"/>
        <v>星期3</v>
      </c>
      <c r="M4" s="248" t="str">
        <f t="shared" si="3"/>
        <v>星期2</v>
      </c>
      <c r="N4" s="248" t="str">
        <f t="shared" si="3"/>
        <v>星期1</v>
      </c>
      <c r="O4" s="248" t="str">
        <f t="shared" si="3"/>
        <v>星期7</v>
      </c>
      <c r="P4" s="248" t="str">
        <f t="shared" si="3"/>
        <v>星期6</v>
      </c>
      <c r="Q4" s="248" t="str">
        <f t="shared" si="3"/>
        <v>星期5</v>
      </c>
      <c r="R4" s="301"/>
      <c r="S4" s="321"/>
    </row>
    <row r="5" spans="1:19">
      <c r="A5" s="250" t="s">
        <v>18</v>
      </c>
      <c r="B5" s="251" t="s">
        <v>19</v>
      </c>
      <c r="C5" s="252">
        <f t="array" ref="C5">IFERROR(VLOOKUP(C$3&amp;$A6&amp;$A9,IF({1,0},业绩报告!$A$2:$A$8229&amp;业绩报告!$B$2:$B$8229&amp;业绩报告!$C$2:$C$8229,业绩报告!$F$2:$F$8229),2,0),"")</f>
        <v>571</v>
      </c>
      <c r="D5" s="252">
        <f t="array" ref="D5">IFERROR(VLOOKUP(D$3&amp;$A6&amp;$A9,IF({1,0},业绩报告!$A$2:$A$8229&amp;业绩报告!$B$2:$B$8229&amp;业绩报告!$C$2:$C$8229,业绩报告!$F$2:$F$8229),2,0),"")</f>
        <v>534</v>
      </c>
      <c r="E5" s="252">
        <f t="array" ref="E5">IFERROR(VLOOKUP(E$3&amp;$A6&amp;$A9,IF({1,0},业绩报告!$A$2:$A$8229&amp;业绩报告!$B$2:$B$8229&amp;业绩报告!$C$2:$C$8229,业绩报告!$F$2:$F$8229),2,0),"")</f>
        <v>668</v>
      </c>
      <c r="F5" s="252">
        <f t="array" ref="F5">IFERROR(VLOOKUP(F$3&amp;$A6&amp;$A9,IF({1,0},业绩报告!$A$2:$A$8229&amp;业绩报告!$B$2:$B$8229&amp;业绩报告!$C$2:$C$8229,业绩报告!$F$2:$F$8229),2,0),"")</f>
        <v>506</v>
      </c>
      <c r="G5" s="252">
        <f t="array" ref="G5">IFERROR(VLOOKUP(G$3&amp;$A6&amp;$A9,IF({1,0},业绩报告!$A$2:$A$8229&amp;业绩报告!$B$2:$B$8229&amp;业绩报告!$C$2:$C$8229,业绩报告!$F$2:$F$8229),2,0),"")</f>
        <v>533</v>
      </c>
      <c r="H5" s="253">
        <f t="array" ref="H5">IFERROR(VLOOKUP(H$3&amp;$A6&amp;$A9,IF({1,0},业绩报告!$A$2:$A$8229&amp;业绩报告!$B$2:$B$8229&amp;业绩报告!$C$2:$C$8229,业绩报告!$F$2:$F$8229),2,0),"")</f>
        <v>0</v>
      </c>
      <c r="I5" s="252">
        <f t="array" ref="I5">IFERROR(VLOOKUP(I$3&amp;$A6&amp;$A9,IF({1,0},业绩报告!$A$2:$A$8229&amp;业绩报告!$B$2:$B$8229&amp;业绩报告!$C$2:$C$8229,业绩报告!$F$2:$F$8229),2,0),"")</f>
        <v>0</v>
      </c>
      <c r="J5" s="302">
        <f>SUM(C5:I5)</f>
        <v>2812</v>
      </c>
      <c r="K5" s="252">
        <f t="array" ref="K5">IFERROR(VLOOKUP(K$3&amp;$A6&amp;$A9,IF({1,0},业绩报告!$A$2:$A$8229&amp;业绩报告!$B$2:$B$8229&amp;业绩报告!$C$2:$C$8229,业绩报告!$F$2:$F$8229),2,0),"")</f>
        <v>895</v>
      </c>
      <c r="L5" s="252">
        <f t="array" ref="L5">IFERROR(VLOOKUP(L$3&amp;$A6&amp;$A9,IF({1,0},业绩报告!$A$2:$A$8229&amp;业绩报告!$B$2:$B$8229&amp;业绩报告!$C$2:$C$8229,业绩报告!$F$2:$F$8229),2,0),"")</f>
        <v>827</v>
      </c>
      <c r="M5" s="252">
        <f t="array" ref="M5">IFERROR(VLOOKUP(M$3&amp;$A6&amp;$A9,IF({1,0},业绩报告!$A$2:$A$8229&amp;业绩报告!$B$2:$B$8229&amp;业绩报告!$C$2:$C$8229,业绩报告!$F$2:$F$8229),2,0),"")</f>
        <v>639</v>
      </c>
      <c r="N5" s="252">
        <f t="array" ref="N5">IFERROR(VLOOKUP(N$3&amp;$A6&amp;$A9,IF({1,0},业绩报告!$A$2:$A$8229&amp;业绩报告!$B$2:$B$8229&amp;业绩报告!$C$2:$C$8229,业绩报告!$F$2:$F$8229),2,0),"")</f>
        <v>812</v>
      </c>
      <c r="O5" s="252">
        <f t="array" ref="O5">IFERROR(VLOOKUP(O$3&amp;$A6&amp;$A9,IF({1,0},业绩报告!$A$2:$A$8229&amp;业绩报告!$B$2:$B$8229&amp;业绩报告!$C$2:$C$8229,业绩报告!$F$2:$F$8229),2,0),"")</f>
        <v>947</v>
      </c>
      <c r="P5" s="252">
        <f t="array" ref="P5">IFERROR(VLOOKUP(P$3&amp;$A6&amp;$A9,IF({1,0},业绩报告!$A$2:$A$8229&amp;业绩报告!$B$2:$B$8229&amp;业绩报告!$C$2:$C$8229,业绩报告!$F$2:$F$8229),2,0),"")</f>
        <v>555</v>
      </c>
      <c r="Q5" s="252">
        <f t="array" ref="Q5">IFERROR(VLOOKUP(Q$3&amp;$A6&amp;$A9,IF({1,0},业绩报告!$A$2:$A$8229&amp;业绩报告!$B$2:$B$8229&amp;业绩报告!$C$2:$C$8229,业绩报告!$F$2:$F$8229),2,0),"")</f>
        <v>391</v>
      </c>
      <c r="R5" s="302">
        <f>SUM(K5:Q5)</f>
        <v>5066</v>
      </c>
      <c r="S5" s="322"/>
    </row>
    <row r="6" spans="1:19">
      <c r="A6" s="254" t="s">
        <v>20</v>
      </c>
      <c r="B6" s="251" t="s">
        <v>21</v>
      </c>
      <c r="C6" s="252">
        <f t="array" ref="C6">IFERROR(VLOOKUP(C$3&amp;$A6&amp;$A9,IF({1,0},业绩报告!$A$2:$A$8229&amp;业绩报告!$B$2:$B$8229&amp;业绩报告!$C$2:$C$8229,业绩报告!$E$2:$E$8229),2,0),"")</f>
        <v>426</v>
      </c>
      <c r="D6" s="252">
        <f t="array" ref="D6">IFERROR(VLOOKUP(D$3&amp;$A6&amp;$A9,IF({1,0},业绩报告!$A$2:$A$8229&amp;业绩报告!$B$2:$B$8229&amp;业绩报告!$C$2:$C$8229,业绩报告!$E$2:$E$8229),2,0),"")</f>
        <v>404</v>
      </c>
      <c r="E6" s="252">
        <f t="array" ref="E6">IFERROR(VLOOKUP(E$3&amp;$A6&amp;$A9,IF({1,0},业绩报告!$A$2:$A$8229&amp;业绩报告!$B$2:$B$8229&amp;业绩报告!$C$2:$C$8229,业绩报告!$E$2:$E$8229),2,0),"")</f>
        <v>486</v>
      </c>
      <c r="F6" s="252">
        <f t="array" ref="F6">IFERROR(VLOOKUP(F$3&amp;$A6&amp;$A9,IF({1,0},业绩报告!$A$2:$A$8229&amp;业绩报告!$B$2:$B$8229&amp;业绩报告!$C$2:$C$8229,业绩报告!$E$2:$E$8229),2,0),"")</f>
        <v>385</v>
      </c>
      <c r="G6" s="252">
        <f t="array" ref="G6">IFERROR(VLOOKUP(G$3&amp;$A6&amp;$A9,IF({1,0},业绩报告!$A$2:$A$8229&amp;业绩报告!$B$2:$B$8229&amp;业绩报告!$C$2:$C$8229,业绩报告!$E$2:$E$8229),2,0),"")</f>
        <v>406</v>
      </c>
      <c r="H6" s="253">
        <f t="array" ref="H6">IFERROR(VLOOKUP(H$3&amp;$A6&amp;$A9,IF({1,0},业绩报告!$A$2:$A$8229&amp;业绩报告!$B$2:$B$8229&amp;业绩报告!$C$2:$C$8229,业绩报告!$E$2:$E$8229),2,0),"")</f>
        <v>0</v>
      </c>
      <c r="I6" s="252">
        <f t="array" ref="I6">IFERROR(VLOOKUP(I$3&amp;$A6&amp;$A9,IF({1,0},业绩报告!$A$2:$A$8229&amp;业绩报告!$B$2:$B$8229&amp;业绩报告!$C$2:$C$8229,业绩报告!$E$2:$E$8229),2,0),"")</f>
        <v>0</v>
      </c>
      <c r="J6" s="303">
        <f t="shared" ref="J6:J11" si="4">SUM(C6:I6)</f>
        <v>2107</v>
      </c>
      <c r="K6" s="252">
        <f t="array" ref="K6">IFERROR(VLOOKUP(K$3&amp;$A6&amp;$A9,IF({1,0},业绩报告!$A$2:$A$8229&amp;业绩报告!$B$2:$B$8229&amp;业绩报告!$C$2:$C$8229,业绩报告!$E$2:$E$8229),2,0),"")</f>
        <v>677</v>
      </c>
      <c r="L6" s="252">
        <f t="array" ref="L6">IFERROR(VLOOKUP(L$3&amp;$A6&amp;$A9,IF({1,0},业绩报告!$A$2:$A$8229&amp;业绩报告!$B$2:$B$8229&amp;业绩报告!$C$2:$C$8229,业绩报告!$E$2:$E$8229),2,0),"")</f>
        <v>632</v>
      </c>
      <c r="M6" s="252">
        <f t="array" ref="M6">IFERROR(VLOOKUP(M$3&amp;$A6&amp;$A9,IF({1,0},业绩报告!$A$2:$A$8229&amp;业绩报告!$B$2:$B$8229&amp;业绩报告!$C$2:$C$8229,业绩报告!$E$2:$E$8229),2,0),"")</f>
        <v>474</v>
      </c>
      <c r="N6" s="252">
        <f t="array" ref="N6">IFERROR(VLOOKUP(N$3&amp;$A6&amp;$A9,IF({1,0},业绩报告!$A$2:$A$8229&amp;业绩报告!$B$2:$B$8229&amp;业绩报告!$C$2:$C$8229,业绩报告!$E$2:$E$8229),2,0),"")</f>
        <v>631</v>
      </c>
      <c r="O6" s="252">
        <f t="array" ref="O6">IFERROR(VLOOKUP(O$3&amp;$A6&amp;$A9,IF({1,0},业绩报告!$A$2:$A$8229&amp;业绩报告!$B$2:$B$8229&amp;业绩报告!$C$2:$C$8229,业绩报告!$E$2:$E$8229),2,0),"")</f>
        <v>689</v>
      </c>
      <c r="P6" s="252">
        <f t="array" ref="P6">IFERROR(VLOOKUP(P$3&amp;$A6&amp;$A9,IF({1,0},业绩报告!$A$2:$A$8229&amp;业绩报告!$B$2:$B$8229&amp;业绩报告!$C$2:$C$8229,业绩报告!$E$2:$E$8229),2,0),"")</f>
        <v>386</v>
      </c>
      <c r="Q6" s="252">
        <f t="array" ref="Q6">IFERROR(VLOOKUP(Q$3&amp;$A6&amp;$A9,IF({1,0},业绩报告!$A$2:$A$8229&amp;业绩报告!$B$2:$B$8229&amp;业绩报告!$C$2:$C$8229,业绩报告!$E$2:$E$8229),2,0),"")</f>
        <v>303</v>
      </c>
      <c r="R6" s="303">
        <f>SUM(K6:Q6)</f>
        <v>3792</v>
      </c>
      <c r="S6" s="322"/>
    </row>
    <row r="7" spans="1:19">
      <c r="A7" s="254" t="s">
        <v>20</v>
      </c>
      <c r="B7" s="251" t="s">
        <v>22</v>
      </c>
      <c r="C7" s="255">
        <f>C5-C81</f>
        <v>495</v>
      </c>
      <c r="D7" s="255">
        <f>D5-D81</f>
        <v>475</v>
      </c>
      <c r="E7" s="255">
        <f t="shared" ref="C7:F7" si="5">E5-E81</f>
        <v>581</v>
      </c>
      <c r="F7" s="255">
        <f t="shared" si="5"/>
        <v>431</v>
      </c>
      <c r="G7" s="255">
        <f t="shared" ref="D7:J7" si="6">G5-G81</f>
        <v>442</v>
      </c>
      <c r="H7" s="256">
        <f t="shared" si="6"/>
        <v>-98</v>
      </c>
      <c r="I7" s="255">
        <f t="shared" si="6"/>
        <v>0</v>
      </c>
      <c r="J7" s="255">
        <f t="shared" si="6"/>
        <v>2326</v>
      </c>
      <c r="K7" s="255">
        <f t="shared" ref="K7:R7" si="7">K5-K81</f>
        <v>804</v>
      </c>
      <c r="L7" s="255">
        <f t="shared" si="7"/>
        <v>718</v>
      </c>
      <c r="M7" s="255">
        <f t="shared" si="7"/>
        <v>551</v>
      </c>
      <c r="N7" s="255">
        <f t="shared" si="7"/>
        <v>722</v>
      </c>
      <c r="O7" s="255">
        <f t="shared" si="7"/>
        <v>826</v>
      </c>
      <c r="P7" s="255">
        <f t="shared" si="7"/>
        <v>468</v>
      </c>
      <c r="Q7" s="255">
        <f t="shared" si="7"/>
        <v>324</v>
      </c>
      <c r="R7" s="255">
        <f t="shared" si="7"/>
        <v>4413</v>
      </c>
      <c r="S7" s="322"/>
    </row>
    <row r="8" spans="1:19">
      <c r="A8" s="250" t="s">
        <v>23</v>
      </c>
      <c r="B8" s="251" t="s">
        <v>24</v>
      </c>
      <c r="C8" s="257">
        <f t="array" ref="C8">IFERROR(VLOOKUP(C$3&amp;$A6&amp;$A9,IF({1,0},业绩报告!$A$2:$A$8229&amp;业绩报告!$B$2:$B$8229&amp;业绩报告!$C$2:$C$8229,业绩报告!$G$2:$G$8229),2,0),"")</f>
        <v>31</v>
      </c>
      <c r="D8" s="257">
        <f t="array" ref="D8">IFERROR(VLOOKUP(D$3&amp;$A6&amp;$A9,IF({1,0},业绩报告!$A$2:$A$8229&amp;业绩报告!$B$2:$B$8229&amp;业绩报告!$C$2:$C$8229,业绩报告!$G$2:$G$8229),2,0),"")</f>
        <v>27</v>
      </c>
      <c r="E8" s="257">
        <f t="array" ref="E8">IFERROR(VLOOKUP(E$3&amp;$A6&amp;$A9,IF({1,0},业绩报告!$A$2:$A$8229&amp;业绩报告!$B$2:$B$8229&amp;业绩报告!$C$2:$C$8229,业绩报告!$G$2:$G$8229),2,0),"")</f>
        <v>18</v>
      </c>
      <c r="F8" s="257">
        <f t="array" ref="F8">IFERROR(VLOOKUP(F$3&amp;$A6&amp;$A9,IF({1,0},业绩报告!$A$2:$A$8229&amp;业绩报告!$B$2:$B$8229&amp;业绩报告!$C$2:$C$8229,业绩报告!$G$2:$G$8229),2,0),"")</f>
        <v>27</v>
      </c>
      <c r="G8" s="257">
        <f t="array" ref="G8">IFERROR(VLOOKUP(G$3&amp;$A6&amp;$A9,IF({1,0},业绩报告!$A$2:$A$8229&amp;业绩报告!$B$2:$B$8229&amp;业绩报告!$C$2:$C$8229,业绩报告!$G$2:$G$8229),2,0),"")</f>
        <v>44</v>
      </c>
      <c r="H8" s="258">
        <f t="array" ref="H8">IFERROR(VLOOKUP(H$3&amp;$A6&amp;$A9,IF({1,0},业绩报告!$A$2:$A$8229&amp;业绩报告!$B$2:$B$8229&amp;业绩报告!$C$2:$C$8229,业绩报告!$G$2:$G$8229),2,0),"")</f>
        <v>55</v>
      </c>
      <c r="I8" s="258">
        <f t="array" ref="I8">IFERROR(VLOOKUP(I$3&amp;$A6&amp;$A9,IF({1,0},业绩报告!$A$2:$A$8229&amp;业绩报告!$B$2:$B$8229&amp;业绩报告!$C$2:$C$8229,业绩报告!$G$2:$G$8229),2,0),"")</f>
        <v>0</v>
      </c>
      <c r="J8" s="304">
        <f t="shared" si="4"/>
        <v>202</v>
      </c>
      <c r="K8" s="257">
        <f t="array" ref="K8">IFERROR(VLOOKUP(K$3&amp;$A6&amp;$A9,IF({1,0},业绩报告!$A$2:$A$8229&amp;业绩报告!$B$2:$B$8229&amp;业绩报告!$C$2:$C$8229,业绩报告!$G$2:$G$8229),2,0),"")</f>
        <v>31</v>
      </c>
      <c r="L8" s="257">
        <f t="array" ref="L8">IFERROR(VLOOKUP(L$3&amp;$A6&amp;$A9,IF({1,0},业绩报告!$A$2:$A$8229&amp;业绩报告!$B$2:$B$8229&amp;业绩报告!$C$2:$C$8229,业绩报告!$G$2:$G$8229),2,0),"")</f>
        <v>28</v>
      </c>
      <c r="M8" s="257">
        <f t="array" ref="M8">IFERROR(VLOOKUP(M$3&amp;$A6&amp;$A9,IF({1,0},业绩报告!$A$2:$A$8229&amp;业绩报告!$B$2:$B$8229&amp;业绩报告!$C$2:$C$8229,业绩报告!$G$2:$G$8229),2,0),"")</f>
        <v>36</v>
      </c>
      <c r="N8" s="257">
        <f t="array" ref="N8">IFERROR(VLOOKUP(N$3&amp;$A6&amp;$A9,IF({1,0},业绩报告!$A$2:$A$8229&amp;业绩报告!$B$2:$B$8229&amp;业绩报告!$C$2:$C$8229,业绩报告!$G$2:$G$8229),2,0),"")</f>
        <v>39</v>
      </c>
      <c r="O8" s="257">
        <f t="array" ref="O8">IFERROR(VLOOKUP(O$3&amp;$A6&amp;$A9,IF({1,0},业绩报告!$A$2:$A$8229&amp;业绩报告!$B$2:$B$8229&amp;业绩报告!$C$2:$C$8229,业绩报告!$G$2:$G$8229),2,0),"")</f>
        <v>38</v>
      </c>
      <c r="P8" s="257">
        <f t="array" ref="P8">IFERROR(VLOOKUP(P$3&amp;$A6&amp;$A9,IF({1,0},业绩报告!$A$2:$A$8229&amp;业绩报告!$B$2:$B$8229&amp;业绩报告!$C$2:$C$8229,业绩报告!$G$2:$G$8229),2,0),"")</f>
        <v>29</v>
      </c>
      <c r="Q8" s="257">
        <f t="array" ref="Q8">IFERROR(VLOOKUP(Q$3&amp;$A6&amp;$A9,IF({1,0},业绩报告!$A$2:$A$8229&amp;业绩报告!$B$2:$B$8229&amp;业绩报告!$C$2:$C$8229,业绩报告!$G$2:$G$8229),2,0),"")</f>
        <v>23</v>
      </c>
      <c r="R8" s="304">
        <f>SUM(K8:Q8)</f>
        <v>224</v>
      </c>
      <c r="S8" s="322"/>
    </row>
    <row r="9" s="226" customFormat="1" spans="1:19">
      <c r="A9" s="259" t="s">
        <v>25</v>
      </c>
      <c r="B9" s="260" t="s">
        <v>26</v>
      </c>
      <c r="C9" s="261">
        <f t="shared" ref="C9:F9" si="8">IFERROR(C8/C6,"0")</f>
        <v>0.0727699530516432</v>
      </c>
      <c r="D9" s="261">
        <f t="shared" si="8"/>
        <v>0.0668316831683168</v>
      </c>
      <c r="E9" s="261">
        <f t="shared" si="8"/>
        <v>0.037037037037037</v>
      </c>
      <c r="F9" s="261">
        <f t="shared" si="8"/>
        <v>0.0701298701298701</v>
      </c>
      <c r="G9" s="261">
        <f t="shared" ref="D9:K9" si="9">IFERROR(G8/G6,"0")</f>
        <v>0.108374384236453</v>
      </c>
      <c r="H9" s="262" t="str">
        <f t="shared" si="9"/>
        <v>0</v>
      </c>
      <c r="I9" s="261" t="str">
        <f t="shared" si="9"/>
        <v>0</v>
      </c>
      <c r="J9" s="305">
        <f t="shared" si="9"/>
        <v>0.0958709065021357</v>
      </c>
      <c r="K9" s="261">
        <f t="shared" si="9"/>
        <v>0.0457902511078287</v>
      </c>
      <c r="L9" s="261">
        <f t="shared" ref="L9:R9" si="10">IFERROR(L8/L6,"0")</f>
        <v>0.0443037974683544</v>
      </c>
      <c r="M9" s="261">
        <f t="shared" si="10"/>
        <v>0.0759493670886076</v>
      </c>
      <c r="N9" s="261">
        <f t="shared" si="10"/>
        <v>0.0618066561014263</v>
      </c>
      <c r="O9" s="261">
        <f t="shared" si="10"/>
        <v>0.0551523947750363</v>
      </c>
      <c r="P9" s="261">
        <f t="shared" si="10"/>
        <v>0.0751295336787565</v>
      </c>
      <c r="Q9" s="261">
        <f t="shared" si="10"/>
        <v>0.0759075907590759</v>
      </c>
      <c r="R9" s="305">
        <f t="shared" si="10"/>
        <v>0.0590717299578059</v>
      </c>
      <c r="S9" s="322"/>
    </row>
    <row r="10" s="227" customFormat="1" spans="1:19">
      <c r="A10" s="263" t="str">
        <f t="array" ref="A10">VLOOKUP($A$6&amp;$A$9,IF({1,0},base!$C$2:$C$13&amp;base!$D$2:$D$13,base!$F$2:$F$13),2,0)</f>
        <v>B0B17717D3</v>
      </c>
      <c r="B10" s="264" t="s">
        <v>27</v>
      </c>
      <c r="C10" s="265">
        <f t="array" ref="C10">IFERROR(VLOOKUP(C$3&amp;$A6&amp;$A9,IF({1,0},业绩报告!$A$2:$A$8229&amp;业绩报告!$B$2:$B$8229&amp;业绩报告!$C$2:$C$8229,业绩报告!$H$2:$H$8229),2,0),"")</f>
        <v>371.69</v>
      </c>
      <c r="D10" s="265">
        <f t="array" ref="D10">IFERROR(VLOOKUP(D$3&amp;$A6&amp;$A9,IF({1,0},业绩报告!$A$2:$A$8229&amp;业绩报告!$B$2:$B$8229&amp;业绩报告!$C$2:$C$8229,业绩报告!$H$2:$H$8229),2,0),"")</f>
        <v>323.73</v>
      </c>
      <c r="E10" s="265">
        <f t="array" ref="E10">IFERROR(VLOOKUP(E$3&amp;$A6&amp;$A9,IF({1,0},业绩报告!$A$2:$A$8229&amp;业绩报告!$B$2:$B$8229&amp;业绩报告!$C$2:$C$8229,业绩报告!$H$2:$H$8229),2,0),"")</f>
        <v>215.82</v>
      </c>
      <c r="F10" s="265">
        <f t="array" ref="F10">IFERROR(VLOOKUP(F$3&amp;$A6&amp;$A9,IF({1,0},业绩报告!$A$2:$A$8229&amp;业绩报告!$B$2:$B$8229&amp;业绩报告!$C$2:$C$8229,业绩报告!$H$2:$H$8229),2,0),"")</f>
        <v>323.73</v>
      </c>
      <c r="G10" s="265">
        <f t="array" ref="G10">IFERROR(VLOOKUP(G$3&amp;$A6&amp;$A9,IF({1,0},业绩报告!$A$2:$A$8229&amp;业绩报告!$B$2:$B$8229&amp;业绩报告!$C$2:$C$8229,业绩报告!$H$2:$H$8229),2,0),"")</f>
        <v>429.16</v>
      </c>
      <c r="H10" s="266">
        <f t="array" ref="H10">IFERROR(VLOOKUP(H$3&amp;$A6&amp;$A9,IF({1,0},业绩报告!$A$2:$A$8229&amp;业绩报告!$B$2:$B$8229&amp;业绩报告!$C$2:$C$8229,业绩报告!$H$2:$H$8229),2,0),"")</f>
        <v>539.45</v>
      </c>
      <c r="I10" s="265">
        <f t="array" ref="I10">IFERROR(VLOOKUP(I$3&amp;$A6&amp;$A9,IF({1,0},业绩报告!$A$2:$A$8229&amp;业绩报告!$B$2:$B$8229&amp;业绩报告!$C$2:$C$8229,业绩报告!$H$2:$H$8229),2,0),"")</f>
        <v>0</v>
      </c>
      <c r="J10" s="306">
        <f>IFERROR(SUM(C10:I10),"0")</f>
        <v>2203.58</v>
      </c>
      <c r="K10" s="265">
        <f t="array" ref="K10">IFERROR(VLOOKUP(K$3&amp;$A6&amp;$A9,IF({1,0},业绩报告!$A$2:$A$8229&amp;业绩报告!$B$2:$B$8229&amp;业绩报告!$C$2:$C$8229,业绩报告!$H$2:$H$8229),2,0),"")</f>
        <v>371.69</v>
      </c>
      <c r="L10" s="265">
        <f t="array" ref="L10">IFERROR(VLOOKUP(L$3&amp;$A6&amp;$A9,IF({1,0},业绩报告!$A$2:$A$8229&amp;业绩报告!$B$2:$B$8229&amp;业绩报告!$C$2:$C$8229,业绩报告!$H$2:$H$8229),2,0),"")</f>
        <v>335.72</v>
      </c>
      <c r="M10" s="265">
        <f t="array" ref="M10">IFERROR(VLOOKUP(M$3&amp;$A6&amp;$A9,IF({1,0},业绩报告!$A$2:$A$8229&amp;业绩报告!$B$2:$B$8229&amp;业绩报告!$C$2:$C$8229,业绩报告!$H$2:$H$8229),2,0),"")</f>
        <v>431.64</v>
      </c>
      <c r="N10" s="265">
        <f t="array" ref="N10">IFERROR(VLOOKUP(N$3&amp;$A6&amp;$A9,IF({1,0},业绩报告!$A$2:$A$8229&amp;业绩报告!$B$2:$B$8229&amp;业绩报告!$C$2:$C$8229,业绩报告!$H$2:$H$8229),2,0),"")</f>
        <v>467.61</v>
      </c>
      <c r="O10" s="265">
        <f t="array" ref="O10">IFERROR(VLOOKUP(O$3&amp;$A6&amp;$A9,IF({1,0},业绩报告!$A$2:$A$8229&amp;业绩报告!$B$2:$B$8229&amp;业绩报告!$C$2:$C$8229,业绩报告!$H$2:$H$8229),2,0),"")</f>
        <v>455.62</v>
      </c>
      <c r="P10" s="265">
        <f t="array" ref="P10">IFERROR(VLOOKUP(P$3&amp;$A6&amp;$A9,IF({1,0},业绩报告!$A$2:$A$8229&amp;业绩报告!$B$2:$B$8229&amp;业绩报告!$C$2:$C$8229,业绩报告!$H$2:$H$8229),2,0),"")</f>
        <v>347.71</v>
      </c>
      <c r="Q10" s="265">
        <f t="array" ref="Q10">IFERROR(VLOOKUP(Q$3&amp;$A6&amp;$A9,IF({1,0},业绩报告!$A$2:$A$8229&amp;业绩报告!$B$2:$B$8229&amp;业绩报告!$C$2:$C$8229,业绩报告!$H$2:$H$8229),2,0),"")</f>
        <v>275.77</v>
      </c>
      <c r="R10" s="306">
        <f>K10+L10+M10+N10+O10+P10+Q10</f>
        <v>2685.76</v>
      </c>
      <c r="S10" s="323"/>
    </row>
    <row r="11" s="228" customFormat="1" spans="1:19">
      <c r="A11" s="267"/>
      <c r="B11" s="268" t="s">
        <v>28</v>
      </c>
      <c r="C11" s="257">
        <f>C8-C82</f>
        <v>28</v>
      </c>
      <c r="D11" s="257">
        <f>D8-D82</f>
        <v>27</v>
      </c>
      <c r="E11" s="257">
        <f t="shared" ref="E11:I11" si="11">E8-E82</f>
        <v>12</v>
      </c>
      <c r="F11" s="257">
        <f t="shared" si="11"/>
        <v>22</v>
      </c>
      <c r="G11" s="257">
        <f t="shared" si="11"/>
        <v>40</v>
      </c>
      <c r="H11" s="257">
        <f t="shared" si="11"/>
        <v>48</v>
      </c>
      <c r="I11" s="257">
        <f t="shared" si="11"/>
        <v>0</v>
      </c>
      <c r="J11" s="304">
        <f t="shared" si="4"/>
        <v>177</v>
      </c>
      <c r="K11" s="257">
        <f t="shared" ref="K11:Q11" si="12">K8-K82</f>
        <v>30</v>
      </c>
      <c r="L11" s="257">
        <f t="shared" si="12"/>
        <v>21</v>
      </c>
      <c r="M11" s="257">
        <f t="shared" si="12"/>
        <v>26</v>
      </c>
      <c r="N11" s="307">
        <f t="shared" si="12"/>
        <v>28</v>
      </c>
      <c r="O11" s="307">
        <f t="shared" si="12"/>
        <v>28</v>
      </c>
      <c r="P11" s="307">
        <f t="shared" si="12"/>
        <v>20</v>
      </c>
      <c r="Q11" s="307">
        <f t="shared" si="12"/>
        <v>18</v>
      </c>
      <c r="R11" s="324"/>
      <c r="S11" s="325"/>
    </row>
    <row r="12" s="227" customFormat="1" spans="1:19">
      <c r="A12" s="269"/>
      <c r="B12" s="264" t="s">
        <v>29</v>
      </c>
      <c r="C12" s="265">
        <f t="array" ref="C12">IFERROR(VLOOKUP(C$3&amp;$A6&amp;$A9,IF({1,0},业绩报告!$A$2:$A$8229&amp;业绩报告!$B$2:$B$8229&amp;业绩报告!$C$2:$C$8229,业绩报告!$I$2:$I$8229),2,0),"")</f>
        <v>11.99</v>
      </c>
      <c r="D12" s="265">
        <f t="array" ref="D12">IFERROR(VLOOKUP(D$3&amp;$A6&amp;$A9,IF({1,0},业绩报告!$A$2:$A$8229&amp;业绩报告!$B$2:$B$8229&amp;业绩报告!$C$2:$C$8229,业绩报告!$I$2:$I$8229),2,0),"")</f>
        <v>11.99</v>
      </c>
      <c r="E12" s="265">
        <f t="array" ref="E12">IFERROR(VLOOKUP(E$3&amp;$A6&amp;$A9,IF({1,0},业绩报告!$A$2:$A$8229&amp;业绩报告!$B$2:$B$8229&amp;业绩报告!$C$2:$C$8229,业绩报告!$I$2:$I$8229),2,0),"")</f>
        <v>11.99</v>
      </c>
      <c r="F12" s="265">
        <f t="array" ref="F12">IFERROR(VLOOKUP(F$3&amp;$A6&amp;$A9,IF({1,0},业绩报告!$A$2:$A$8229&amp;业绩报告!$B$2:$B$8229&amp;业绩报告!$C$2:$C$8229,业绩报告!$I$2:$I$8229),2,0),"")</f>
        <v>11.99</v>
      </c>
      <c r="G12" s="265">
        <f t="array" ref="G12">IFERROR(VLOOKUP(G$3&amp;$A6&amp;$A9,IF({1,0},业绩报告!$A$2:$A$8229&amp;业绩报告!$B$2:$B$8229&amp;业绩报告!$C$2:$C$8229,业绩报告!$I$2:$I$8229),2,0),"")</f>
        <v>9.59</v>
      </c>
      <c r="H12" s="266">
        <f t="array" ref="H12">IFERROR(VLOOKUP(H$3&amp;$A6&amp;$A9,IF({1,0},业绩报告!$A$2:$A$8229&amp;业绩报告!$B$2:$B$8229&amp;业绩报告!$C$2:$C$8229,业绩报告!$I$2:$I$8229),2,0),"")</f>
        <v>9.59</v>
      </c>
      <c r="I12" s="265">
        <f t="array" ref="I12">IFERROR(VLOOKUP(I$3&amp;$A6&amp;$A9,IF({1,0},业绩报告!$A$2:$A$8229&amp;业绩报告!$B$2:$B$8229&amp;业绩报告!$C$2:$C$8229,业绩报告!$I$2:$I$8229),2,0),"")</f>
        <v>11.99</v>
      </c>
      <c r="J12" s="306">
        <f>AVERAGE(C12:I12)</f>
        <v>11.3042857142857</v>
      </c>
      <c r="K12" s="265">
        <f t="array" ref="K12">IFERROR(VLOOKUP(K$3&amp;$A6&amp;$A9,IF({1,0},业绩报告!$A$2:$A$8229&amp;业绩报告!$B$2:$B$8229&amp;业绩报告!$C$2:$C$8229,业绩报告!$I$2:$I$8229),2,0),"")</f>
        <v>11.99</v>
      </c>
      <c r="L12" s="265">
        <f t="array" ref="L12">IFERROR(VLOOKUP(L$3&amp;$A6&amp;$A9,IF({1,0},业绩报告!$A$2:$A$8229&amp;业绩报告!$B$2:$B$8229&amp;业绩报告!$C$2:$C$8229,业绩报告!$I$2:$I$8229),2,0),"")</f>
        <v>11.99</v>
      </c>
      <c r="M12" s="265">
        <f t="array" ref="M12">IFERROR(VLOOKUP(M$3&amp;$A6&amp;$A9,IF({1,0},业绩报告!$A$2:$A$8229&amp;业绩报告!$B$2:$B$8229&amp;业绩报告!$C$2:$C$8229,业绩报告!$I$2:$I$8229),2,0),"")</f>
        <v>11.99</v>
      </c>
      <c r="N12" s="265">
        <f t="array" ref="N12">IFERROR(VLOOKUP(N$3&amp;$A6&amp;$A9,IF({1,0},业绩报告!$A$2:$A$8229&amp;业绩报告!$B$2:$B$8229&amp;业绩报告!$C$2:$C$8229,业绩报告!$I$2:$I$8229),2,0),"")</f>
        <v>11.99</v>
      </c>
      <c r="O12" s="265">
        <f t="array" ref="O12">IFERROR(VLOOKUP(O$3&amp;$A6&amp;$A9,IF({1,0},业绩报告!$A$2:$A$8229&amp;业绩报告!$B$2:$B$8229&amp;业绩报告!$C$2:$C$8229,业绩报告!$I$2:$I$8229),2,0),"")</f>
        <v>11.99</v>
      </c>
      <c r="P12" s="265">
        <f t="array" ref="P12">IFERROR(VLOOKUP(P$3&amp;$A6&amp;$A9,IF({1,0},业绩报告!$A$2:$A$8229&amp;业绩报告!$B$2:$B$8229&amp;业绩报告!$C$2:$C$8229,业绩报告!$I$2:$I$8229),2,0),"")</f>
        <v>11.99</v>
      </c>
      <c r="Q12" s="265">
        <f t="array" ref="Q12">IFERROR(VLOOKUP(Q$3&amp;$A6&amp;$A9,IF({1,0},业绩报告!$A$2:$A$8229&amp;业绩报告!$B$2:$B$8229&amp;业绩报告!$C$2:$C$8229,业绩报告!$I$2:$I$8229),2,0),"")</f>
        <v>11.99</v>
      </c>
      <c r="R12" s="326"/>
      <c r="S12" s="327"/>
    </row>
    <row r="13" s="229" customFormat="1" spans="1:19">
      <c r="A13" s="270"/>
      <c r="B13" s="260" t="s">
        <v>30</v>
      </c>
      <c r="C13" s="252">
        <f t="array" ref="C13">IFERROR(VLOOKUP(C$3&amp;$A6&amp;$A9,IF({1,0},业绩报告!$A$2:$A$8229&amp;业绩报告!$B$2:$B$8229&amp;业绩报告!$C$2:$C$8229,业绩报告!$J$2:$J$8229),2,0),"")</f>
        <v>4.4</v>
      </c>
      <c r="D13" s="252">
        <f t="array" ref="D13">IFERROR(VLOOKUP(D$3&amp;$A6&amp;$A9,IF({1,0},业绩报告!$A$2:$A$8229&amp;业绩报告!$B$2:$B$8229&amp;业绩报告!$C$2:$C$8229,业绩报告!$J$2:$J$8229),2,0),"")</f>
        <v>4.5</v>
      </c>
      <c r="E13" s="252">
        <f t="array" ref="E13">IFERROR(VLOOKUP(E$3&amp;$A6&amp;$A9,IF({1,0},业绩报告!$A$2:$A$8229&amp;业绩报告!$B$2:$B$8229&amp;业绩报告!$C$2:$C$8229,业绩报告!$J$2:$J$8229),2,0),"")</f>
        <v>4.5</v>
      </c>
      <c r="F13" s="252">
        <f t="array" ref="F13">IFERROR(VLOOKUP(F$3&amp;$A6&amp;$A9,IF({1,0},业绩报告!$A$2:$A$8229&amp;业绩报告!$B$2:$B$8229&amp;业绩报告!$C$2:$C$8229,业绩报告!$J$2:$J$8229),2,0),"")</f>
        <v>4.4</v>
      </c>
      <c r="G13" s="252">
        <f t="array" ref="G13">IFERROR(VLOOKUP(G$3&amp;$A6&amp;$A9,IF({1,0},业绩报告!$A$2:$A$8229&amp;业绩报告!$B$2:$B$8229&amp;业绩报告!$C$2:$C$8229,业绩报告!$J$2:$J$8229),2,0),"")</f>
        <v>4.5</v>
      </c>
      <c r="H13" s="253">
        <f t="array" ref="H13">IFERROR(VLOOKUP(H$3&amp;$A6&amp;$A9,IF({1,0},业绩报告!$A$2:$A$8229&amp;业绩报告!$B$2:$B$8229&amp;业绩报告!$C$2:$C$8229,业绩报告!$J$2:$J$8229),2,0),"")</f>
        <v>4.5</v>
      </c>
      <c r="I13" s="252">
        <f t="array" ref="I13">IFERROR(VLOOKUP(I$3&amp;$A6&amp;$A9,IF({1,0},业绩报告!$A$2:$A$8229&amp;业绩报告!$B$2:$B$8229&amp;业绩报告!$C$2:$C$8229,业绩报告!$J$2:$J$8229),2,0),"")</f>
        <v>4.5</v>
      </c>
      <c r="J13" s="308">
        <f>AVERAGE(C13:I13)</f>
        <v>4.47142857142857</v>
      </c>
      <c r="K13" s="252">
        <f t="array" ref="K13">IFERROR(VLOOKUP(K$3&amp;$A6&amp;$A9,IF({1,0},业绩报告!$A$2:$A$8229&amp;业绩报告!$B$2:$B$8229&amp;业绩报告!$C$2:$C$8229,业绩报告!$J$2:$J$8229),2,0),"")</f>
        <v>4.5</v>
      </c>
      <c r="L13" s="252">
        <f t="array" ref="L13">IFERROR(VLOOKUP(L$3&amp;$A6&amp;$A9,IF({1,0},业绩报告!$A$2:$A$8229&amp;业绩报告!$B$2:$B$8229&amp;业绩报告!$C$2:$C$8229,业绩报告!$J$2:$J$8229),2,0),"")</f>
        <v>4.5</v>
      </c>
      <c r="M13" s="252">
        <f t="array" ref="M13">IFERROR(VLOOKUP(M$3&amp;$A6&amp;$A9,IF({1,0},业绩报告!$A$2:$A$8229&amp;业绩报告!$B$2:$B$8229&amp;业绩报告!$C$2:$C$8229,业绩报告!$J$2:$J$8229),2,0),"")</f>
        <v>4.5</v>
      </c>
      <c r="N13" s="252">
        <f t="array" ref="N13">IFERROR(VLOOKUP(N$3&amp;$A6&amp;$A9,IF({1,0},业绩报告!$A$2:$A$8229&amp;业绩报告!$B$2:$B$8229&amp;业绩报告!$C$2:$C$8229,业绩报告!$J$2:$J$8229),2,0),"")</f>
        <v>4.5</v>
      </c>
      <c r="O13" s="252">
        <f t="array" ref="O13">IFERROR(VLOOKUP(O$3&amp;$A6&amp;$A9,IF({1,0},业绩报告!$A$2:$A$8229&amp;业绩报告!$B$2:$B$8229&amp;业绩报告!$C$2:$C$8229,业绩报告!$J$2:$J$8229),2,0),"")</f>
        <v>4.5</v>
      </c>
      <c r="P13" s="252">
        <f t="array" ref="P13">IFERROR(VLOOKUP(P$3&amp;$A6&amp;$A9,IF({1,0},业绩报告!$A$2:$A$8229&amp;业绩报告!$B$2:$B$8229&amp;业绩报告!$C$2:$C$8229,业绩报告!$J$2:$J$8229),2,0),"")</f>
        <v>4.4</v>
      </c>
      <c r="Q13" s="252">
        <f t="array" ref="Q13">IFERROR(VLOOKUP(Q$3&amp;$A6&amp;$A9,IF({1,0},业绩报告!$A$2:$A$8229&amp;业绩报告!$B$2:$B$8229&amp;业绩报告!$C$2:$C$8229,业绩报告!$J$2:$J$8229),2,0),"")</f>
        <v>4.5</v>
      </c>
      <c r="R13" s="328"/>
      <c r="S13" s="329"/>
    </row>
    <row r="14" s="229" customFormat="1" spans="1:19">
      <c r="A14" s="270"/>
      <c r="B14" s="260" t="s">
        <v>31</v>
      </c>
      <c r="C14" s="252">
        <f t="array" ref="C14">IFERROR(VLOOKUP(C$3&amp;$A6&amp;$A9,IF({1,0},业绩报告!$A$2:$A$8229&amp;业绩报告!$B$2:$B$8229&amp;业绩报告!$C$2:$C$8229,业绩报告!$K$2:$K$8229),2,0),"")</f>
        <v>120</v>
      </c>
      <c r="D14" s="252">
        <f t="array" ref="D14">IFERROR(VLOOKUP(D$3&amp;$A6&amp;$A9,IF({1,0},业绩报告!$A$2:$A$8229&amp;业绩报告!$B$2:$B$8229&amp;业绩报告!$C$2:$C$8229,业绩报告!$K$2:$K$8229),2,0),"")</f>
        <v>122</v>
      </c>
      <c r="E14" s="252">
        <f t="array" ref="E14">IFERROR(VLOOKUP(E$3&amp;$A6&amp;$A9,IF({1,0},业绩报告!$A$2:$A$8229&amp;业绩报告!$B$2:$B$8229&amp;业绩报告!$C$2:$C$8229,业绩报告!$K$2:$K$8229),2,0),"")</f>
        <v>123</v>
      </c>
      <c r="F14" s="252">
        <f t="array" ref="F14">IFERROR(VLOOKUP(F$3&amp;$A6&amp;$A9,IF({1,0},业绩报告!$A$2:$A$8229&amp;业绩报告!$B$2:$B$8229&amp;业绩报告!$C$2:$C$8229,业绩报告!$K$2:$K$8229),2,0),"")</f>
        <v>126</v>
      </c>
      <c r="G14" s="252">
        <f t="array" ref="G14">IFERROR(VLOOKUP(G$3&amp;$A6&amp;$A9,IF({1,0},业绩报告!$A$2:$A$8229&amp;业绩报告!$B$2:$B$8229&amp;业绩报告!$C$2:$C$8229,业绩报告!$K$2:$K$8229),2,0),"")</f>
        <v>132</v>
      </c>
      <c r="H14" s="253">
        <f t="array" ref="H14">IFERROR(VLOOKUP(H$3&amp;$A6&amp;$A9,IF({1,0},业绩报告!$A$2:$A$8229&amp;业绩报告!$B$2:$B$8229&amp;业绩报告!$C$2:$C$8229,业绩报告!$K$2:$K$8229),2,0),"")</f>
        <v>137</v>
      </c>
      <c r="I14" s="252">
        <f t="array" ref="I14">IFERROR(VLOOKUP(I$3&amp;$A6&amp;$A9,IF({1,0},业绩报告!$A$2:$A$8229&amp;业绩报告!$B$2:$B$8229&amp;业绩报告!$C$2:$C$8229,业绩报告!$K$2:$K$8229),2,0),"")</f>
        <v>137</v>
      </c>
      <c r="J14" s="308">
        <f>AVERAGE(C14:I14)</f>
        <v>128.142857142857</v>
      </c>
      <c r="K14" s="252">
        <f t="array" ref="K14">IFERROR(VLOOKUP(K$3&amp;$A6&amp;$A9,IF({1,0},业绩报告!$A$2:$A$8229&amp;业绩报告!$B$2:$B$8229&amp;业绩报告!$C$2:$C$8229,业绩报告!$K$2:$K$8229),2,0),"")</f>
        <v>119</v>
      </c>
      <c r="L14" s="252">
        <f t="array" ref="L14">IFERROR(VLOOKUP(L$3&amp;$A6&amp;$A9,IF({1,0},业绩报告!$A$2:$A$8229&amp;业绩报告!$B$2:$B$8229&amp;业绩报告!$C$2:$C$8229,业绩报告!$K$2:$K$8229),2,0),"")</f>
        <v>118</v>
      </c>
      <c r="M14" s="252">
        <f t="array" ref="M14">IFERROR(VLOOKUP(M$3&amp;$A6&amp;$A9,IF({1,0},业绩报告!$A$2:$A$8229&amp;业绩报告!$B$2:$B$8229&amp;业绩报告!$C$2:$C$8229,业绩报告!$K$2:$K$8229),2,0),"")</f>
        <v>118</v>
      </c>
      <c r="N14" s="252">
        <f t="array" ref="N14">IFERROR(VLOOKUP(N$3&amp;$A6&amp;$A9,IF({1,0},业绩报告!$A$2:$A$8229&amp;业绩报告!$B$2:$B$8229&amp;业绩报告!$C$2:$C$8229,业绩报告!$K$2:$K$8229),2,0),"")</f>
        <v>118</v>
      </c>
      <c r="O14" s="252">
        <f t="array" ref="O14">IFERROR(VLOOKUP(O$3&amp;$A6&amp;$A9,IF({1,0},业绩报告!$A$2:$A$8229&amp;业绩报告!$B$2:$B$8229&amp;业绩报告!$C$2:$C$8229,业绩报告!$K$2:$K$8229),2,0),"")</f>
        <v>115</v>
      </c>
      <c r="P14" s="252">
        <f t="array" ref="P14">IFERROR(VLOOKUP(P$3&amp;$A6&amp;$A9,IF({1,0},业绩报告!$A$2:$A$8229&amp;业绩报告!$B$2:$B$8229&amp;业绩报告!$C$2:$C$8229,业绩报告!$K$2:$K$8229),2,0),"")</f>
        <v>113</v>
      </c>
      <c r="Q14" s="252">
        <f t="array" ref="Q14">IFERROR(VLOOKUP(Q$3&amp;$A6&amp;$A9,IF({1,0},业绩报告!$A$2:$A$8229&amp;业绩报告!$B$2:$B$8229&amp;业绩报告!$C$2:$C$8229,业绩报告!$K$2:$K$8229),2,0),"")</f>
        <v>111</v>
      </c>
      <c r="R14" s="328"/>
      <c r="S14" s="329"/>
    </row>
    <row r="15" s="229" customFormat="1" spans="1:19">
      <c r="A15" s="270"/>
      <c r="B15" s="260" t="s">
        <v>32</v>
      </c>
      <c r="C15" s="252" t="str">
        <f t="array" ref="C15">IFERROR(VLOOKUP(C$3&amp;$A6&amp;$A9,IF({1,0},业绩报告!$A$2:$A$8229&amp;业绩报告!$B$2:$B$8229&amp;业绩报告!$C$2:$C$8229,业绩报告!$L$2:$L$8229),2,0),"")</f>
        <v>Home &amp; Kitchen</v>
      </c>
      <c r="D15" s="252" t="str">
        <f t="array" ref="D15">IFERROR(VLOOKUP(D$3&amp;$A6&amp;$A9,IF({1,0},业绩报告!$A$2:$A$8229&amp;业绩报告!$B$2:$B$8229&amp;业绩报告!$C$2:$C$8229,业绩报告!$L$2:$L$8229),2,0),"")</f>
        <v>Home &amp; Kitchen</v>
      </c>
      <c r="E15" s="252" t="str">
        <f t="array" ref="E15">IFERROR(VLOOKUP(E$3&amp;$A6&amp;$A9,IF({1,0},业绩报告!$A$2:$A$8229&amp;业绩报告!$B$2:$B$8229&amp;业绩报告!$C$2:$C$8229,业绩报告!$L$2:$L$8229),2,0),"")</f>
        <v>Home &amp; Kitchen</v>
      </c>
      <c r="F15" s="252" t="str">
        <f t="array" ref="F15">IFERROR(VLOOKUP(F$3&amp;$A6&amp;$A9,IF({1,0},业绩报告!$A$2:$A$8229&amp;业绩报告!$B$2:$B$8229&amp;业绩报告!$C$2:$C$8229,业绩报告!$L$2:$L$8229),2,0),"")</f>
        <v>Home &amp; Kitchen</v>
      </c>
      <c r="G15" s="252" t="str">
        <f t="array" ref="G15">IFERROR(VLOOKUP(G$3&amp;$A6&amp;$A9,IF({1,0},业绩报告!$A$2:$A$8229&amp;业绩报告!$B$2:$B$8229&amp;业绩报告!$C$2:$C$8229,业绩报告!$L$2:$L$8229),2,0),"")</f>
        <v>Home &amp; Kitchen</v>
      </c>
      <c r="H15" s="253" t="str">
        <f t="array" ref="H15">IFERROR(VLOOKUP(H$3&amp;$A6&amp;$A9,IF({1,0},业绩报告!$A$2:$A$8229&amp;业绩报告!$B$2:$B$8229&amp;业绩报告!$C$2:$C$8229,业绩报告!$L$2:$L$8229),2,0),"")</f>
        <v>Home &amp; Kitchen</v>
      </c>
      <c r="I15" s="252" t="str">
        <f t="array" ref="I15">IFERROR(VLOOKUP(I$3&amp;$A6&amp;$A9,IF({1,0},业绩报告!$A$2:$A$8229&amp;业绩报告!$B$2:$B$8229&amp;业绩报告!$C$2:$C$8229,业绩报告!$L$2:$L$8229),2,0),"")</f>
        <v>Home &amp; Kitchen</v>
      </c>
      <c r="J15" s="309"/>
      <c r="K15" s="252" t="str">
        <f t="array" ref="K15">IFERROR(VLOOKUP(K$3&amp;$A6&amp;$A9,IF({1,0},业绩报告!$A$2:$A$8229&amp;业绩报告!$B$2:$B$8229&amp;业绩报告!$C$2:$C$8229,业绩报告!$L$2:$L$8229),2,0),"")</f>
        <v>Home &amp; Kitchen</v>
      </c>
      <c r="L15" s="252" t="str">
        <f t="array" ref="L15">IFERROR(VLOOKUP(L$3&amp;$A6&amp;$A9,IF({1,0},业绩报告!$A$2:$A$8229&amp;业绩报告!$B$2:$B$8229&amp;业绩报告!$C$2:$C$8229,业绩报告!$L$2:$L$8229),2,0),"")</f>
        <v>Home &amp; Kitchen</v>
      </c>
      <c r="M15" s="252" t="str">
        <f t="array" ref="M15">IFERROR(VLOOKUP(M$3&amp;$A6&amp;$A9,IF({1,0},业绩报告!$A$2:$A$8229&amp;业绩报告!$B$2:$B$8229&amp;业绩报告!$C$2:$C$8229,业绩报告!$L$2:$L$8229),2,0),"")</f>
        <v>Home &amp; Kitchen</v>
      </c>
      <c r="N15" s="252" t="str">
        <f t="array" ref="N15">IFERROR(VLOOKUP(N$3&amp;$A6&amp;$A9,IF({1,0},业绩报告!$A$2:$A$8229&amp;业绩报告!$B$2:$B$8229&amp;业绩报告!$C$2:$C$8229,业绩报告!$L$2:$L$8229),2,0),"")</f>
        <v>Home &amp; Kitchen</v>
      </c>
      <c r="O15" s="252" t="str">
        <f t="array" ref="O15">IFERROR(VLOOKUP(O$3&amp;$A6&amp;$A9,IF({1,0},业绩报告!$A$2:$A$8229&amp;业绩报告!$B$2:$B$8229&amp;业绩报告!$C$2:$C$8229,业绩报告!$L$2:$L$8229),2,0),"")</f>
        <v>Home &amp; Kitchen</v>
      </c>
      <c r="P15" s="252" t="str">
        <f t="array" ref="P15">IFERROR(VLOOKUP(P$3&amp;$A6&amp;$A9,IF({1,0},业绩报告!$A$2:$A$8229&amp;业绩报告!$B$2:$B$8229&amp;业绩报告!$C$2:$C$8229,业绩报告!$L$2:$L$8229),2,0),"")</f>
        <v>Home &amp; Kitchen</v>
      </c>
      <c r="Q15" s="252" t="str">
        <f t="array" ref="Q15">IFERROR(VLOOKUP(Q$3&amp;$A6&amp;$A9,IF({1,0},业绩报告!$A$2:$A$8229&amp;业绩报告!$B$2:$B$8229&amp;业绩报告!$C$2:$C$8229,业绩报告!$L$2:$L$8229),2,0),"")</f>
        <v>Home &amp; Kitchen</v>
      </c>
      <c r="R15" s="309"/>
      <c r="S15" s="329"/>
    </row>
    <row r="16" s="229" customFormat="1" spans="1:19">
      <c r="A16" s="270"/>
      <c r="B16" s="260" t="s">
        <v>33</v>
      </c>
      <c r="C16" s="271" t="str">
        <f t="array" ref="C16">IFERROR(VLOOKUP(C$3&amp;$A6&amp;$A9,IF({1,0},业绩报告!$A$2:$A$8229&amp;业绩报告!$B$2:$B$8229&amp;业绩报告!$C$2:$C$8229,业绩报告!$M$2:$M$8229),2,0),"")</f>
        <v>24893</v>
      </c>
      <c r="D16" s="271" t="str">
        <f t="array" ref="D16">IFERROR(VLOOKUP(D$3&amp;$A6&amp;$A9,IF({1,0},业绩报告!$A$2:$A$8229&amp;业绩报告!$B$2:$B$8229&amp;业绩报告!$C$2:$C$8229,业绩报告!$M$2:$M$8229),2,0),"")</f>
        <v>28,871</v>
      </c>
      <c r="E16" s="271" t="str">
        <f t="array" ref="E16">IFERROR(VLOOKUP(E$3&amp;$A6&amp;$A9,IF({1,0},业绩报告!$A$2:$A$8229&amp;业绩报告!$B$2:$B$8229&amp;业绩报告!$C$2:$C$8229,业绩报告!$M$2:$M$8229),2,0),"")</f>
        <v>35,650</v>
      </c>
      <c r="F16" s="271" t="str">
        <f t="array" ref="F16">IFERROR(VLOOKUP(F$3&amp;$A6&amp;$A9,IF({1,0},业绩报告!$A$2:$A$8229&amp;业绩报告!$B$2:$B$8229&amp;业绩报告!$C$2:$C$8229,业绩报告!$M$2:$M$8229),2,0),"")</f>
        <v>37,224</v>
      </c>
      <c r="G16" s="271" t="str">
        <f t="array" ref="G16">IFERROR(VLOOKUP(G$3&amp;$A6&amp;$A9,IF({1,0},业绩报告!$A$2:$A$8229&amp;业绩报告!$B$2:$B$8229&amp;业绩报告!$C$2:$C$8229,业绩报告!$M$2:$M$8229),2,0),"")</f>
        <v>27283</v>
      </c>
      <c r="H16" s="272" t="str">
        <f t="array" ref="H16">IFERROR(VLOOKUP(H$3&amp;$A6&amp;$A9,IF({1,0},业绩报告!$A$2:$A$8229&amp;业绩报告!$B$2:$B$8229&amp;业绩报告!$C$2:$C$8229,业绩报告!$M$2:$M$8229),2,0),"")</f>
        <v>28347</v>
      </c>
      <c r="I16" s="271" t="str">
        <f t="array" ref="I16">IFERROR(VLOOKUP(I$3&amp;$A6&amp;$A9,IF({1,0},业绩报告!$A$2:$A$8229&amp;业绩报告!$B$2:$B$8229&amp;业绩报告!$C$2:$C$8229,业绩报告!$M$2:$M$8229),2,0),"")</f>
        <v>27877</v>
      </c>
      <c r="J16" s="310" t="e">
        <f>AVERAGE(C16:I16)</f>
        <v>#DIV/0!</v>
      </c>
      <c r="K16" s="271">
        <f t="array" ref="K16">IFERROR(VLOOKUP(K$3&amp;$A6&amp;$A9,IF({1,0},业绩报告!$A$2:$A$8229&amp;业绩报告!$B$2:$B$8229&amp;业绩报告!$C$2:$C$8229,业绩报告!$M$2:$M$8229),2,0),"")</f>
        <v>25634</v>
      </c>
      <c r="L16" s="271" t="str">
        <f t="array" ref="L16">IFERROR(VLOOKUP(L$3&amp;$A6&amp;$A9,IF({1,0},业绩报告!$A$2:$A$8229&amp;业绩报告!$B$2:$B$8229&amp;业绩报告!$C$2:$C$8229,业绩报告!$M$2:$M$8229),2,0),"")</f>
        <v>29860</v>
      </c>
      <c r="M16" s="271">
        <f t="array" ref="M16">IFERROR(VLOOKUP(M$3&amp;$A6&amp;$A9,IF({1,0},业绩报告!$A$2:$A$8229&amp;业绩报告!$B$2:$B$8229&amp;业绩报告!$C$2:$C$8229,业绩报告!$M$2:$M$8229),2,0),"")</f>
        <v>25653</v>
      </c>
      <c r="N16" s="271" t="str">
        <f t="array" ref="N16">IFERROR(VLOOKUP(N$3&amp;$A6&amp;$A9,IF({1,0},业绩报告!$A$2:$A$8229&amp;业绩报告!$B$2:$B$8229&amp;业绩报告!$C$2:$C$8229,业绩报告!$M$2:$M$8229),2,0),"")</f>
        <v>30720</v>
      </c>
      <c r="O16" s="271" t="str">
        <f t="array" ref="O16">IFERROR(VLOOKUP(O$3&amp;$A6&amp;$A9,IF({1,0},业绩报告!$A$2:$A$8229&amp;业绩报告!$B$2:$B$8229&amp;业绩报告!$C$2:$C$8229,业绩报告!$M$2:$M$8229),2,0),"")</f>
        <v>36802</v>
      </c>
      <c r="P16" s="271" t="str">
        <f t="array" ref="P16">IFERROR(VLOOKUP(P$3&amp;$A6&amp;$A9,IF({1,0},业绩报告!$A$2:$A$8229&amp;业绩报告!$B$2:$B$8229&amp;业绩报告!$C$2:$C$8229,业绩报告!$M$2:$M$8229),2,0),"")</f>
        <v>36727</v>
      </c>
      <c r="Q16" s="271" t="str">
        <f t="array" ref="Q16">IFERROR(VLOOKUP(Q$3&amp;$A6&amp;$A9,IF({1,0},业绩报告!$A$2:$A$8229&amp;业绩报告!$B$2:$B$8229&amp;业绩报告!$C$2:$C$8229,业绩报告!$M$2:$M$8229),2,0),"")</f>
        <v>37166</v>
      </c>
      <c r="R16" s="330">
        <f>AVERAGE(K16:Q16)</f>
        <v>25643.5</v>
      </c>
      <c r="S16" s="329"/>
    </row>
    <row r="17" s="229" customFormat="1" spans="1:19">
      <c r="A17" s="270"/>
      <c r="B17" s="260" t="s">
        <v>34</v>
      </c>
      <c r="C17" s="252" t="str">
        <f t="array" ref="C17">IFERROR(VLOOKUP(C$3&amp;$A6&amp;$A9,IF({1,0},业绩报告!$A$2:$A$8229&amp;业绩报告!$B$2:$B$8229&amp;业绩报告!$C$2:$C$8229,业绩报告!$N$2:$N$8229),2,0),"")</f>
        <v> Bathroom Countertop Soap Dispensers</v>
      </c>
      <c r="D17" s="252" t="str">
        <f t="array" ref="D17">IFERROR(VLOOKUP(D$3&amp;$A6&amp;$A9,IF({1,0},业绩报告!$A$2:$A$8229&amp;业绩报告!$B$2:$B$8229&amp;业绩报告!$C$2:$C$8229,业绩报告!$N$2:$N$8229),2,0),"")</f>
        <v> Bathroom Countertop Soap Dispensers</v>
      </c>
      <c r="E17" s="252" t="str">
        <f t="array" ref="E17">IFERROR(VLOOKUP(E$3&amp;$A6&amp;$A9,IF({1,0},业绩报告!$A$2:$A$8229&amp;业绩报告!$B$2:$B$8229&amp;业绩报告!$C$2:$C$8229,业绩报告!$N$2:$N$8229),2,0),"")</f>
        <v> Bathroom Countertop Soap Dispensers</v>
      </c>
      <c r="F17" s="252" t="str">
        <f t="array" ref="F17">IFERROR(VLOOKUP(F$3&amp;$A6&amp;$A9,IF({1,0},业绩报告!$A$2:$A$8229&amp;业绩报告!$B$2:$B$8229&amp;业绩报告!$C$2:$C$8229,业绩报告!$N$2:$N$8229),2,0),"")</f>
        <v> Bathroom Countertop Soap Dispensers</v>
      </c>
      <c r="G17" s="252" t="str">
        <f t="array" ref="G17">IFERROR(VLOOKUP(G$3&amp;$A6&amp;$A9,IF({1,0},业绩报告!$A$2:$A$8229&amp;业绩报告!$B$2:$B$8229&amp;业绩报告!$C$2:$C$8229,业绩报告!$N$2:$N$8229),2,0),"")</f>
        <v> Bathroom Countertop Soap Dispensers</v>
      </c>
      <c r="H17" s="253" t="str">
        <f t="array" ref="H17">IFERROR(VLOOKUP(H$3&amp;$A6&amp;$A9,IF({1,0},业绩报告!$A$2:$A$8229&amp;业绩报告!$B$2:$B$8229&amp;业绩报告!$C$2:$C$8229,业绩报告!$N$2:$N$8229),2,0),"")</f>
        <v> Bathroom Countertop Soap Dispensers</v>
      </c>
      <c r="I17" s="252" t="str">
        <f t="array" ref="I17">IFERROR(VLOOKUP(I$3&amp;$A6&amp;$A9,IF({1,0},业绩报告!$A$2:$A$8229&amp;业绩报告!$B$2:$B$8229&amp;业绩报告!$C$2:$C$8229,业绩报告!$N$2:$N$8229),2,0),"")</f>
        <v> Bathroom Countertop Soap Dispensers</v>
      </c>
      <c r="J17" s="309"/>
      <c r="K17" s="252" t="str">
        <f t="array" ref="K17">IFERROR(VLOOKUP(K$3&amp;$A6&amp;$A9,IF({1,0},业绩报告!$A$2:$A$8229&amp;业绩报告!$B$2:$B$8229&amp;业绩报告!$C$2:$C$8229,业绩报告!$N$2:$N$8229),2,0),"")</f>
        <v> Bathroom Countertop Soap Dispensers</v>
      </c>
      <c r="L17" s="252" t="str">
        <f t="array" ref="L17">IFERROR(VLOOKUP(L$3&amp;$A6&amp;$A9,IF({1,0},业绩报告!$A$2:$A$8229&amp;业绩报告!$B$2:$B$8229&amp;业绩报告!$C$2:$C$8229,业绩报告!$N$2:$N$8229),2,0),"")</f>
        <v> Bathroom Countertop Soap Dispensers</v>
      </c>
      <c r="M17" s="252" t="str">
        <f t="array" ref="M17">IFERROR(VLOOKUP(M$3&amp;$A6&amp;$A9,IF({1,0},业绩报告!$A$2:$A$8229&amp;业绩报告!$B$2:$B$8229&amp;业绩报告!$C$2:$C$8229,业绩报告!$N$2:$N$8229),2,0),"")</f>
        <v> Bathroom Countertop Soap Dispensers</v>
      </c>
      <c r="N17" s="252" t="str">
        <f t="array" ref="N17">IFERROR(VLOOKUP(N$3&amp;$A6&amp;$A9,IF({1,0},业绩报告!$A$2:$A$8229&amp;业绩报告!$B$2:$B$8229&amp;业绩报告!$C$2:$C$8229,业绩报告!$N$2:$N$8229),2,0),"")</f>
        <v> Bathroom Countertop Soap Dispensers</v>
      </c>
      <c r="O17" s="252" t="str">
        <f t="array" ref="O17">IFERROR(VLOOKUP(O$3&amp;$A6&amp;$A9,IF({1,0},业绩报告!$A$2:$A$8229&amp;业绩报告!$B$2:$B$8229&amp;业绩报告!$C$2:$C$8229,业绩报告!$N$2:$N$8229),2,0),"")</f>
        <v> Bathroom Countertop Soap Dispensers</v>
      </c>
      <c r="P17" s="252" t="str">
        <f t="array" ref="P17">IFERROR(VLOOKUP(P$3&amp;$A6&amp;$A9,IF({1,0},业绩报告!$A$2:$A$8229&amp;业绩报告!$B$2:$B$8229&amp;业绩报告!$C$2:$C$8229,业绩报告!$N$2:$N$8229),2,0),"")</f>
        <v> Bathroom Countertop Soap Dispensers</v>
      </c>
      <c r="Q17" s="252" t="str">
        <f t="array" ref="Q17">IFERROR(VLOOKUP(Q$3&amp;$A6&amp;$A9,IF({1,0},业绩报告!$A$2:$A$8229&amp;业绩报告!$B$2:$B$8229&amp;业绩报告!$C$2:$C$8229,业绩报告!$N$2:$N$8229),2,0),"")</f>
        <v> Bathroom Countertop Soap Dispensers</v>
      </c>
      <c r="R17" s="309"/>
      <c r="S17" s="329"/>
    </row>
    <row r="18" s="229" customFormat="1" spans="1:19">
      <c r="A18" s="270"/>
      <c r="B18" s="260" t="s">
        <v>35</v>
      </c>
      <c r="C18" s="271">
        <f t="array" ref="C18">IFERROR(VLOOKUP(C$3&amp;$A6&amp;$A9,IF({1,0},业绩报告!$A$2:$A$8229&amp;业绩报告!$B$2:$B$8229&amp;业绩报告!$C$2:$C$8229,业绩报告!$O$2:$O$8229),2,0),"")</f>
        <v>67</v>
      </c>
      <c r="D18" s="271">
        <f t="array" ref="D18">IFERROR(VLOOKUP(D$3&amp;$A6&amp;$A9,IF({1,0},业绩报告!$A$2:$A$8229&amp;业绩报告!$B$2:$B$8229&amp;业绩报告!$C$2:$C$8229,业绩报告!$O$2:$O$8229),2,0),"")</f>
        <v>80</v>
      </c>
      <c r="E18" s="271">
        <f t="array" ref="E18">IFERROR(VLOOKUP(E$3&amp;$A6&amp;$A9,IF({1,0},业绩报告!$A$2:$A$8229&amp;业绩报告!$B$2:$B$8229&amp;业绩报告!$C$2:$C$8229,业绩报告!$O$2:$O$8229),2,0),"")</f>
        <v>98</v>
      </c>
      <c r="F18" s="271">
        <f t="array" ref="F18">IFERROR(VLOOKUP(F$3&amp;$A6&amp;$A9,IF({1,0},业绩报告!$A$2:$A$8229&amp;业绩报告!$B$2:$B$8229&amp;业绩报告!$C$2:$C$8229,业绩报告!$O$2:$O$8229),2,0),"")</f>
        <v>99</v>
      </c>
      <c r="G18" s="271">
        <f t="array" ref="G18">IFERROR(VLOOKUP(G$3&amp;$A6&amp;$A9,IF({1,0},业绩报告!$A$2:$A$8229&amp;业绩报告!$B$2:$B$8229&amp;业绩报告!$C$2:$C$8229,业绩报告!$O$2:$O$8229),2,0),"")</f>
        <v>76</v>
      </c>
      <c r="H18" s="272">
        <f t="array" ref="H18">IFERROR(VLOOKUP(H$3&amp;$A6&amp;$A9,IF({1,0},业绩报告!$A$2:$A$8229&amp;业绩报告!$B$2:$B$8229&amp;业绩报告!$C$2:$C$8229,业绩报告!$O$2:$O$8229),2,0),"")</f>
        <v>81</v>
      </c>
      <c r="I18" s="271">
        <f t="array" ref="I18">IFERROR(VLOOKUP(I$3&amp;$A6&amp;$A9,IF({1,0},业绩报告!$A$2:$A$8229&amp;业绩报告!$B$2:$B$8229&amp;业绩报告!$C$2:$C$8229,业绩报告!$O$2:$O$8229),2,0),"")</f>
        <v>76</v>
      </c>
      <c r="J18" s="310">
        <f>AVERAGE(C18:I18)</f>
        <v>82.4285714285714</v>
      </c>
      <c r="K18" s="252">
        <f t="array" ref="K18">IFERROR(VLOOKUP(K$3&amp;$A6&amp;$A9,IF({1,0},业绩报告!$A$2:$A$8229&amp;业绩报告!$B$2:$B$8229&amp;业绩报告!$C$2:$C$8229,业绩报告!$O$2:$O$8229),2,0),"")</f>
        <v>77</v>
      </c>
      <c r="L18" s="252">
        <f t="array" ref="L18">IFERROR(VLOOKUP(L$3&amp;$A6&amp;$A9,IF({1,0},业绩报告!$A$2:$A$8229&amp;业绩报告!$B$2:$B$8229&amp;业绩报告!$C$2:$C$8229,业绩报告!$O$2:$O$8229),2,0),"")</f>
        <v>82</v>
      </c>
      <c r="M18" s="252">
        <f t="array" ref="M18">IFERROR(VLOOKUP(M$3&amp;$A6&amp;$A9,IF({1,0},业绩报告!$A$2:$A$8229&amp;业绩报告!$B$2:$B$8229&amp;业绩报告!$C$2:$C$8229,业绩报告!$O$2:$O$8229),2,0),"")</f>
        <v>73</v>
      </c>
      <c r="N18" s="252">
        <f t="array" ref="N18">IFERROR(VLOOKUP(N$3&amp;$A6&amp;$A9,IF({1,0},业绩报告!$A$2:$A$8229&amp;业绩报告!$B$2:$B$8229&amp;业绩报告!$C$2:$C$8229,业绩报告!$O$2:$O$8229),2,0),"")</f>
        <v>83</v>
      </c>
      <c r="O18" s="252">
        <f t="array" ref="O18">IFERROR(VLOOKUP(O$3&amp;$A6&amp;$A9,IF({1,0},业绩报告!$A$2:$A$8229&amp;业绩报告!$B$2:$B$8229&amp;业绩报告!$C$2:$C$8229,业绩报告!$O$2:$O$8229),2,0),"")</f>
        <v>97</v>
      </c>
      <c r="P18" s="252">
        <f t="array" ref="P18">IFERROR(VLOOKUP(P$3&amp;$A6&amp;$A9,IF({1,0},业绩报告!$A$2:$A$8229&amp;业绩报告!$B$2:$B$8229&amp;业绩报告!$C$2:$C$8229,业绩报告!$O$2:$O$8229),2,0),"")</f>
        <v>102</v>
      </c>
      <c r="Q18" s="252">
        <f t="array" ref="Q18">IFERROR(VLOOKUP(Q$3&amp;$A6&amp;$A9,IF({1,0},业绩报告!$A$2:$A$8229&amp;业绩报告!$B$2:$B$8229&amp;业绩报告!$C$2:$C$8229,业绩报告!$O$2:$O$8229),2,0),"")</f>
        <v>110</v>
      </c>
      <c r="R18" s="331"/>
      <c r="S18" s="329"/>
    </row>
    <row r="19" s="229" customFormat="1" hidden="1" spans="1:19">
      <c r="A19" s="270"/>
      <c r="B19" s="273" t="s">
        <v>36</v>
      </c>
      <c r="C19" s="252">
        <f t="array" ref="C19">IFERROR(VLOOKUP(C$3&amp;$A6&amp;$A9,IF({1,0},业绩报告!$A$2:$A$8229&amp;业绩报告!$B$2:$B$8229&amp;业绩报告!$C$2:$C$8229,业绩报告!$P$2:$P$8229),2,0),"")</f>
        <v>0</v>
      </c>
      <c r="D19" s="252">
        <f t="array" ref="D19">IFERROR(VLOOKUP(D$3&amp;$A6&amp;$A9,IF({1,0},业绩报告!$A$2:$A$8229&amp;业绩报告!$B$2:$B$8229&amp;业绩报告!$C$2:$C$8229,业绩报告!$P$2:$P$8229),2,0),"")</f>
        <v>0</v>
      </c>
      <c r="E19" s="252">
        <f t="array" ref="E19">IFERROR(VLOOKUP(E$3&amp;$A6&amp;$A9,IF({1,0},业绩报告!$A$2:$A$8229&amp;业绩报告!$B$2:$B$8229&amp;业绩报告!$C$2:$C$8229,业绩报告!$P$2:$P$8229),2,0),"")</f>
        <v>0</v>
      </c>
      <c r="F19" s="252">
        <f t="array" ref="F19">IFERROR(VLOOKUP(F$3&amp;$A6&amp;$A9,IF({1,0},业绩报告!$A$2:$A$8229&amp;业绩报告!$B$2:$B$8229&amp;业绩报告!$C$2:$C$8229,业绩报告!$P$2:$P$8229),2,0),"")</f>
        <v>0</v>
      </c>
      <c r="G19" s="252">
        <f t="array" ref="G19">IFERROR(VLOOKUP(G$3&amp;$A6&amp;$A9,IF({1,0},业绩报告!$A$2:$A$8229&amp;业绩报告!$B$2:$B$8229&amp;业绩报告!$C$2:$C$8229,业绩报告!$P$2:$P$8229),2,0),"")</f>
        <v>0</v>
      </c>
      <c r="H19" s="252">
        <f t="array" ref="H19">IFERROR(VLOOKUP(H$3&amp;$A6&amp;$A9,IF({1,0},业绩报告!$A$2:$A$8229&amp;业绩报告!$B$2:$B$8229&amp;业绩报告!$C$2:$C$8229,业绩报告!$P$2:$P$8229),2,0),"")</f>
        <v>0</v>
      </c>
      <c r="I19" s="252">
        <f t="array" ref="I19">IFERROR(VLOOKUP(I$3&amp;$A6&amp;$A9,IF({1,0},业绩报告!$A$2:$A$8229&amp;业绩报告!$B$2:$B$8229&amp;业绩报告!$C$2:$C$8229,业绩报告!$P$2:$P$8229),2,0),"")</f>
        <v>0</v>
      </c>
      <c r="J19" s="310"/>
      <c r="K19" s="252">
        <f t="array" ref="K19">IFERROR(VLOOKUP(K$3&amp;$A6&amp;$A9,IF({1,0},业绩报告!$A$2:$A$8229&amp;业绩报告!$B$2:$B$8229&amp;业绩报告!$C$2:$C$8229,业绩报告!$P$2:$P$8229),2,0),"")</f>
        <v>0</v>
      </c>
      <c r="L19" s="252">
        <f t="array" ref="L19">IFERROR(VLOOKUP(L$3&amp;$A6&amp;$A9,IF({1,0},业绩报告!$A$2:$A$8229&amp;业绩报告!$B$2:$B$8229&amp;业绩报告!$C$2:$C$8229,业绩报告!$P$2:$P$8229),2,0),"")</f>
        <v>0</v>
      </c>
      <c r="M19" s="252">
        <f t="array" ref="M19">IFERROR(VLOOKUP(M$3&amp;$A6&amp;$A9,IF({1,0},业绩报告!$A$2:$A$8229&amp;业绩报告!$B$2:$B$8229&amp;业绩报告!$C$2:$C$8229,业绩报告!$P$2:$P$8229),2,0),"")</f>
        <v>0</v>
      </c>
      <c r="N19" s="252">
        <f t="array" ref="N19">IFERROR(VLOOKUP(N$3&amp;$A6&amp;$A9,IF({1,0},业绩报告!$A$2:$A$8229&amp;业绩报告!$B$2:$B$8229&amp;业绩报告!$C$2:$C$8229,业绩报告!$P$2:$P$8229),2,0),"")</f>
        <v>0</v>
      </c>
      <c r="O19" s="252">
        <f t="array" ref="O19">IFERROR(VLOOKUP(O$3&amp;$A6&amp;$A9,IF({1,0},业绩报告!$A$2:$A$8229&amp;业绩报告!$B$2:$B$8229&amp;业绩报告!$C$2:$C$8229,业绩报告!$P$2:$P$8229),2,0),"")</f>
        <v>0</v>
      </c>
      <c r="P19" s="252">
        <f t="array" ref="P19">IFERROR(VLOOKUP(P$3&amp;$A6&amp;$A9,IF({1,0},业绩报告!$A$2:$A$8229&amp;业绩报告!$B$2:$B$8229&amp;业绩报告!$C$2:$C$8229,业绩报告!$P$2:$P$8229),2,0),"")</f>
        <v>0</v>
      </c>
      <c r="Q19" s="252">
        <f t="array" ref="Q19">IFERROR(VLOOKUP(Q$3&amp;$A6&amp;$A9,IF({1,0},业绩报告!$A$2:$A$8229&amp;业绩报告!$B$2:$B$8229&amp;业绩报告!$C$2:$C$8229,业绩报告!$P$2:$P$8229),2,0),"")</f>
        <v>0</v>
      </c>
      <c r="R19" s="331"/>
      <c r="S19" s="329"/>
    </row>
    <row r="20" s="229" customFormat="1" hidden="1" spans="1:19">
      <c r="A20" s="270"/>
      <c r="B20" s="273" t="s">
        <v>37</v>
      </c>
      <c r="C20" s="274">
        <f t="array" ref="C20">IFERROR(VLOOKUP(C$3&amp;$A6&amp;$A9,IF({1,0},业绩报告!$A$2:$A$8229&amp;业绩报告!$B$2:$B$8229&amp;业绩报告!$C$2:$C$8229,业绩报告!$Q$2:$Q$8229),2,0),"")</f>
        <v>0</v>
      </c>
      <c r="D20" s="274">
        <f t="array" ref="D20">IFERROR(VLOOKUP(D$3&amp;$A6&amp;$A9,IF({1,0},业绩报告!$A$2:$A$8229&amp;业绩报告!$B$2:$B$8229&amp;业绩报告!$C$2:$C$8229,业绩报告!$Q$2:$Q$8229),2,0),"")</f>
        <v>0</v>
      </c>
      <c r="E20" s="274">
        <f t="array" ref="E20">IFERROR(VLOOKUP(E$3&amp;$A6&amp;$A9,IF({1,0},业绩报告!$A$2:$A$8229&amp;业绩报告!$B$2:$B$8229&amp;业绩报告!$C$2:$C$8229,业绩报告!$Q$2:$Q$8229),2,0),"")</f>
        <v>0</v>
      </c>
      <c r="F20" s="274">
        <f t="array" ref="F20">IFERROR(VLOOKUP(F$3&amp;$A6&amp;$A9,IF({1,0},业绩报告!$A$2:$A$8229&amp;业绩报告!$B$2:$B$8229&amp;业绩报告!$C$2:$C$8229,业绩报告!$Q$2:$Q$8229),2,0),"")</f>
        <v>0</v>
      </c>
      <c r="G20" s="274">
        <f t="array" ref="G20">IFERROR(VLOOKUP(G$3&amp;$A6&amp;$A9,IF({1,0},业绩报告!$A$2:$A$8229&amp;业绩报告!$B$2:$B$8229&amp;业绩报告!$C$2:$C$8229,业绩报告!$Q$2:$Q$8229),2,0),"")</f>
        <v>0</v>
      </c>
      <c r="H20" s="274">
        <f t="array" ref="H20">IFERROR(VLOOKUP(H$3&amp;$A6&amp;$A9,IF({1,0},业绩报告!$A$2:$A$8229&amp;业绩报告!$B$2:$B$8229&amp;业绩报告!$C$2:$C$8229,业绩报告!$Q$2:$Q$8229),2,0),"")</f>
        <v>0</v>
      </c>
      <c r="I20" s="274">
        <f t="array" ref="I20">IFERROR(VLOOKUP(I$3&amp;$A6&amp;$A9,IF({1,0},业绩报告!$A$2:$A$8229&amp;业绩报告!$B$2:$B$8229&amp;业绩报告!$C$2:$C$8229,业绩报告!$Q$2:$Q$8229),2,0),"")</f>
        <v>0</v>
      </c>
      <c r="J20" s="310" t="s">
        <v>38</v>
      </c>
      <c r="K20" s="252">
        <f t="array" ref="K20">IFERROR(VLOOKUP(K$3&amp;$A6&amp;$A9,IF({1,0},业绩报告!$A$2:$A$8229&amp;业绩报告!$B$2:$B$8229&amp;业绩报告!$C$2:$C$8229,业绩报告!$Q$2:$Q$8229),2,0),"")</f>
        <v>0</v>
      </c>
      <c r="L20" s="252">
        <f t="array" ref="L20">IFERROR(VLOOKUP(L$3&amp;$A6&amp;$A9,IF({1,0},业绩报告!$A$2:$A$8229&amp;业绩报告!$B$2:$B$8229&amp;业绩报告!$C$2:$C$8229,业绩报告!$Q$2:$Q$8229),2,0),"")</f>
        <v>0</v>
      </c>
      <c r="M20" s="252">
        <f t="array" ref="M20">IFERROR(VLOOKUP(M$3&amp;$A6&amp;$A9,IF({1,0},业绩报告!$A$2:$A$8229&amp;业绩报告!$B$2:$B$8229&amp;业绩报告!$C$2:$C$8229,业绩报告!$Q$2:$Q$8229),2,0),"")</f>
        <v>0</v>
      </c>
      <c r="N20" s="252">
        <f t="array" ref="N20">IFERROR(VLOOKUP(N$3&amp;$A6&amp;$A9,IF({1,0},业绩报告!$A$2:$A$8229&amp;业绩报告!$B$2:$B$8229&amp;业绩报告!$C$2:$C$8229,业绩报告!$Q$2:$Q$8229),2,0),"")</f>
        <v>0</v>
      </c>
      <c r="O20" s="252">
        <f t="array" ref="O20">IFERROR(VLOOKUP(O$3&amp;$A6&amp;$A9,IF({1,0},业绩报告!$A$2:$A$8229&amp;业绩报告!$B$2:$B$8229&amp;业绩报告!$C$2:$C$8229,业绩报告!$Q$2:$Q$8229),2,0),"")</f>
        <v>0</v>
      </c>
      <c r="P20" s="252">
        <f t="array" ref="P20">IFERROR(VLOOKUP(P$3&amp;$A6&amp;$A9,IF({1,0},业绩报告!$A$2:$A$8229&amp;业绩报告!$B$2:$B$8229&amp;业绩报告!$C$2:$C$8229,业绩报告!$Q$2:$Q$8229),2,0),"")</f>
        <v>0</v>
      </c>
      <c r="Q20" s="252">
        <f t="array" ref="Q20">IFERROR(VLOOKUP(Q$3&amp;$A6&amp;$A9,IF({1,0},业绩报告!$A$2:$A$8229&amp;业绩报告!$B$2:$B$8229&amp;业绩报告!$C$2:$C$8229,业绩报告!$Q$2:$Q$8229),2,0),"")</f>
        <v>0</v>
      </c>
      <c r="R20" s="331"/>
      <c r="S20" s="329"/>
    </row>
    <row r="21" s="229" customFormat="1" hidden="1" spans="1:19">
      <c r="A21" s="270"/>
      <c r="B21" s="273" t="s">
        <v>39</v>
      </c>
      <c r="C21" s="274">
        <f t="array" ref="C21">IFERROR(VLOOKUP(C$3&amp;$A6&amp;$A9,IF({1,0},业绩报告!$A$2:$A$8229&amp;业绩报告!$B$2:$B$8229&amp;业绩报告!$C$2:$C$8229,业绩报告!$R$2:$R$8229),2,0),"")</f>
        <v>0</v>
      </c>
      <c r="D21" s="274">
        <f t="array" ref="D21">IFERROR(VLOOKUP(D$3&amp;$A6&amp;$A9,IF({1,0},业绩报告!$A$2:$A$8229&amp;业绩报告!$B$2:$B$8229&amp;业绩报告!$C$2:$C$8229,业绩报告!$R$2:$R$8229),2,0),"")</f>
        <v>0</v>
      </c>
      <c r="E21" s="274">
        <f t="array" ref="E21">IFERROR(VLOOKUP(E$3&amp;$A6&amp;$A9,IF({1,0},业绩报告!$A$2:$A$8229&amp;业绩报告!$B$2:$B$8229&amp;业绩报告!$C$2:$C$8229,业绩报告!$R$2:$R$8229),2,0),"")</f>
        <v>0</v>
      </c>
      <c r="F21" s="274">
        <f t="array" ref="F21">IFERROR(VLOOKUP(F$3&amp;$A6&amp;$A9,IF({1,0},业绩报告!$A$2:$A$8229&amp;业绩报告!$B$2:$B$8229&amp;业绩报告!$C$2:$C$8229,业绩报告!$R$2:$R$8229),2,0),"")</f>
        <v>0</v>
      </c>
      <c r="G21" s="274">
        <f t="array" ref="G21">IFERROR(VLOOKUP(G$3&amp;$A6&amp;$A9,IF({1,0},业绩报告!$A$2:$A$8229&amp;业绩报告!$B$2:$B$8229&amp;业绩报告!$C$2:$C$8229,业绩报告!$R$2:$R$8229),2,0),"")</f>
        <v>0</v>
      </c>
      <c r="H21" s="274">
        <f t="array" ref="H21">IFERROR(VLOOKUP(H$3&amp;$A6&amp;$A9,IF({1,0},业绩报告!$A$2:$A$8229&amp;业绩报告!$B$2:$B$8229&amp;业绩报告!$C$2:$C$8229,业绩报告!$R$2:$R$8229),2,0),"")</f>
        <v>0</v>
      </c>
      <c r="I21" s="274">
        <f t="array" ref="I21">IFERROR(VLOOKUP(I$3&amp;$A6&amp;$A9,IF({1,0},业绩报告!$A$2:$A$8229&amp;业绩报告!$B$2:$B$8229&amp;业绩报告!$C$2:$C$8229,业绩报告!$R$2:$R$8229),2,0),"")</f>
        <v>0</v>
      </c>
      <c r="J21" s="310"/>
      <c r="K21" s="252">
        <f t="array" ref="K21">IFERROR(VLOOKUP(K$3&amp;$A6&amp;$A9,IF({1,0},业绩报告!$A$2:$A$8229&amp;业绩报告!$B$2:$B$8229&amp;业绩报告!$C$2:$C$8229,业绩报告!$R$2:$R$8229),2,0),"")</f>
        <v>0</v>
      </c>
      <c r="L21" s="252">
        <f t="array" ref="L21">IFERROR(VLOOKUP(L$3&amp;$A6&amp;$A9,IF({1,0},业绩报告!$A$2:$A$8229&amp;业绩报告!$B$2:$B$8229&amp;业绩报告!$C$2:$C$8229,业绩报告!$R$2:$R$8229),2,0),"")</f>
        <v>0</v>
      </c>
      <c r="M21" s="252">
        <f t="array" ref="M21">IFERROR(VLOOKUP(M$3&amp;$A6&amp;$A9,IF({1,0},业绩报告!$A$2:$A$8229&amp;业绩报告!$B$2:$B$8229&amp;业绩报告!$C$2:$C$8229,业绩报告!$R$2:$R$8229),2,0),"")</f>
        <v>0</v>
      </c>
      <c r="N21" s="252">
        <f t="array" ref="N21">IFERROR(VLOOKUP(N$3&amp;$A6&amp;$A9,IF({1,0},业绩报告!$A$2:$A$8229&amp;业绩报告!$B$2:$B$8229&amp;业绩报告!$C$2:$C$8229,业绩报告!$R$2:$R$8229),2,0),"")</f>
        <v>0</v>
      </c>
      <c r="O21" s="252">
        <f t="array" ref="O21">IFERROR(VLOOKUP(O$3&amp;$A6&amp;$A9,IF({1,0},业绩报告!$A$2:$A$8229&amp;业绩报告!$B$2:$B$8229&amp;业绩报告!$C$2:$C$8229,业绩报告!$R$2:$R$8229),2,0),"")</f>
        <v>0</v>
      </c>
      <c r="P21" s="252">
        <f t="array" ref="P21">IFERROR(VLOOKUP(P$3&amp;$A6&amp;$A9,IF({1,0},业绩报告!$A$2:$A$8229&amp;业绩报告!$B$2:$B$8229&amp;业绩报告!$C$2:$C$8229,业绩报告!$R$2:$R$8229),2,0),"")</f>
        <v>0</v>
      </c>
      <c r="Q21" s="252">
        <f t="array" ref="Q21">IFERROR(VLOOKUP(Q$3&amp;$A6&amp;$A9,IF({1,0},业绩报告!$A$2:$A$8229&amp;业绩报告!$B$2:$B$8229&amp;业绩报告!$C$2:$C$8229,业绩报告!$R$2:$R$8229),2,0),"")</f>
        <v>0</v>
      </c>
      <c r="R21" s="331"/>
      <c r="S21" s="329"/>
    </row>
    <row r="22" s="229" customFormat="1" hidden="1" spans="1:19">
      <c r="A22" s="270"/>
      <c r="B22" s="260" t="s">
        <v>40</v>
      </c>
      <c r="C22" s="274">
        <f t="array" ref="C22">IFERROR(VLOOKUP(C$3&amp;$A6&amp;$A9,IF({1,0},业绩报告!$A$2:$A$8229&amp;业绩报告!$B$2:$B$8229&amp;业绩报告!$C$2:$C$8229,业绩报告!$S$2:$S$8229),2,0),"")</f>
        <v>0</v>
      </c>
      <c r="D22" s="274">
        <f t="array" ref="D22">IFERROR(VLOOKUP(D$3&amp;$A6&amp;$A9,IF({1,0},业绩报告!$A$2:$A$8229&amp;业绩报告!$B$2:$B$8229&amp;业绩报告!$C$2:$C$8229,业绩报告!$S$2:$S$8229),2,0),"")</f>
        <v>0</v>
      </c>
      <c r="E22" s="274">
        <f t="array" ref="E22">IFERROR(VLOOKUP(E$3&amp;$A6&amp;$A9,IF({1,0},业绩报告!$A$2:$A$8229&amp;业绩报告!$B$2:$B$8229&amp;业绩报告!$C$2:$C$8229,业绩报告!$S$2:$S$8229),2,0),"")</f>
        <v>0</v>
      </c>
      <c r="F22" s="274">
        <f t="array" ref="F22">IFERROR(VLOOKUP(F$3&amp;$A6&amp;$A9,IF({1,0},业绩报告!$A$2:$A$8229&amp;业绩报告!$B$2:$B$8229&amp;业绩报告!$C$2:$C$8229,业绩报告!$S$2:$S$8229),2,0),"")</f>
        <v>0</v>
      </c>
      <c r="G22" s="274">
        <f t="array" ref="G22">IFERROR(VLOOKUP(G$3&amp;$A6&amp;$A9,IF({1,0},业绩报告!$A$2:$A$8229&amp;业绩报告!$B$2:$B$8229&amp;业绩报告!$C$2:$C$8229,业绩报告!$S$2:$S$8229),2,0),"")</f>
        <v>0</v>
      </c>
      <c r="H22" s="274">
        <f t="array" ref="H22">IFERROR(VLOOKUP(H$3&amp;$A6&amp;$A9,IF({1,0},业绩报告!$A$2:$A$8229&amp;业绩报告!$B$2:$B$8229&amp;业绩报告!$C$2:$C$8229,业绩报告!$S$2:$S$8229),2,0),"")</f>
        <v>0</v>
      </c>
      <c r="I22" s="274">
        <f t="array" ref="I22">IFERROR(VLOOKUP(I$3&amp;$A6&amp;$A9,IF({1,0},业绩报告!$A$2:$A$8229&amp;业绩报告!$B$2:$B$8229&amp;业绩报告!$C$2:$C$8229,业绩报告!$S$2:$S$8229),2,0),"")</f>
        <v>0</v>
      </c>
      <c r="J22" s="310"/>
      <c r="K22" s="252">
        <f t="array" ref="K22">IFERROR(VLOOKUP(K$3&amp;$A6&amp;$A9,IF({1,0},业绩报告!$A$2:$A$8229&amp;业绩报告!$B$2:$B$8229&amp;业绩报告!$C$2:$C$8229,业绩报告!$S$2:$S$8229),2,0),"")</f>
        <v>0</v>
      </c>
      <c r="L22" s="252">
        <f t="array" ref="L22">IFERROR(VLOOKUP(L$3&amp;$A6&amp;$A9,IF({1,0},业绩报告!$A$2:$A$8229&amp;业绩报告!$B$2:$B$8229&amp;业绩报告!$C$2:$C$8229,业绩报告!$S$2:$S$8229),2,0),"")</f>
        <v>0</v>
      </c>
      <c r="M22" s="252">
        <f t="array" ref="M22">IFERROR(VLOOKUP(M$3&amp;$A6&amp;$A9,IF({1,0},业绩报告!$A$2:$A$8229&amp;业绩报告!$B$2:$B$8229&amp;业绩报告!$C$2:$C$8229,业绩报告!$S$2:$S$8229),2,0),"")</f>
        <v>0</v>
      </c>
      <c r="N22" s="252">
        <f t="array" ref="N22">IFERROR(VLOOKUP(N$3&amp;$A6&amp;$A9,IF({1,0},业绩报告!$A$2:$A$8229&amp;业绩报告!$B$2:$B$8229&amp;业绩报告!$C$2:$C$8229,业绩报告!$S$2:$S$8229),2,0),"")</f>
        <v>0</v>
      </c>
      <c r="O22" s="252">
        <f t="array" ref="O22">IFERROR(VLOOKUP(O$3&amp;$A6&amp;$A9,IF({1,0},业绩报告!$A$2:$A$8229&amp;业绩报告!$B$2:$B$8229&amp;业绩报告!$C$2:$C$8229,业绩报告!$S$2:$S$8229),2,0),"")</f>
        <v>0</v>
      </c>
      <c r="P22" s="252">
        <f t="array" ref="P22">IFERROR(VLOOKUP(P$3&amp;$A6&amp;$A9,IF({1,0},业绩报告!$A$2:$A$8229&amp;业绩报告!$B$2:$B$8229&amp;业绩报告!$C$2:$C$8229,业绩报告!$S$2:$S$8229),2,0),"")</f>
        <v>0</v>
      </c>
      <c r="Q22" s="252">
        <f t="array" ref="Q22">IFERROR(VLOOKUP(Q$3&amp;$A6&amp;$A9,IF({1,0},业绩报告!$A$2:$A$8229&amp;业绩报告!$B$2:$B$8229&amp;业绩报告!$C$2:$C$8229,业绩报告!$S$2:$S$8229),2,0),"")</f>
        <v>0</v>
      </c>
      <c r="R22" s="331"/>
      <c r="S22" s="329"/>
    </row>
    <row r="23" s="229" customFormat="1" hidden="1" spans="1:19">
      <c r="A23" s="270"/>
      <c r="B23" s="260" t="s">
        <v>41</v>
      </c>
      <c r="C23" s="274">
        <f t="array" ref="C23">IFERROR(VLOOKUP(C$3&amp;$A6&amp;$A9,IF({1,0},业绩报告!$A$2:$A$8229&amp;业绩报告!$B$2:$B$8229&amp;业绩报告!$C$2:$C$8229,业绩报告!$T$2:$T$8229),2,0),"")</f>
        <v>0</v>
      </c>
      <c r="D23" s="274">
        <f t="array" ref="D23">IFERROR(VLOOKUP(D$3&amp;$A6&amp;$A9,IF({1,0},业绩报告!$A$2:$A$8229&amp;业绩报告!$B$2:$B$8229&amp;业绩报告!$C$2:$C$8229,业绩报告!$T$2:$T$8229),2,0),"")</f>
        <v>0</v>
      </c>
      <c r="E23" s="274">
        <f t="array" ref="E23">IFERROR(VLOOKUP(E$3&amp;$A6&amp;$A9,IF({1,0},业绩报告!$A$2:$A$8229&amp;业绩报告!$B$2:$B$8229&amp;业绩报告!$C$2:$C$8229,业绩报告!$T$2:$T$8229),2,0),"")</f>
        <v>0</v>
      </c>
      <c r="F23" s="274">
        <f t="array" ref="F23">IFERROR(VLOOKUP(F$3&amp;$A6&amp;$A9,IF({1,0},业绩报告!$A$2:$A$8229&amp;业绩报告!$B$2:$B$8229&amp;业绩报告!$C$2:$C$8229,业绩报告!$T$2:$T$8229),2,0),"")</f>
        <v>0</v>
      </c>
      <c r="G23" s="274">
        <f t="array" ref="G23">IFERROR(VLOOKUP(G$3&amp;$A6&amp;$A9,IF({1,0},业绩报告!$A$2:$A$8229&amp;业绩报告!$B$2:$B$8229&amp;业绩报告!$C$2:$C$8229,业绩报告!$T$2:$T$8229),2,0),"")</f>
        <v>0</v>
      </c>
      <c r="H23" s="274">
        <f t="array" ref="H23">IFERROR(VLOOKUP(H$3&amp;$A6&amp;$A9,IF({1,0},业绩报告!$A$2:$A$8229&amp;业绩报告!$B$2:$B$8229&amp;业绩报告!$C$2:$C$8229,业绩报告!$T$2:$T$8229),2,0),"")</f>
        <v>0</v>
      </c>
      <c r="I23" s="274">
        <f t="array" ref="I23">IFERROR(VLOOKUP(I$3&amp;$A6&amp;$A9,IF({1,0},业绩报告!$A$2:$A$8229&amp;业绩报告!$B$2:$B$8229&amp;业绩报告!$C$2:$C$8229,业绩报告!$T$2:$T$8229),2,0),"")</f>
        <v>0</v>
      </c>
      <c r="J23" s="310"/>
      <c r="K23" s="252">
        <f t="array" ref="K23">IFERROR(VLOOKUP(K$3&amp;$A6&amp;$A9,IF({1,0},业绩报告!$A$2:$A$8229&amp;业绩报告!$B$2:$B$8229&amp;业绩报告!$C$2:$C$8229,业绩报告!$T$2:$T$8229),2,0),"")</f>
        <v>0</v>
      </c>
      <c r="L23" s="252">
        <f t="array" ref="L23">IFERROR(VLOOKUP(L$3&amp;$A6&amp;$A9,IF({1,0},业绩报告!$A$2:$A$8229&amp;业绩报告!$B$2:$B$8229&amp;业绩报告!$C$2:$C$8229,业绩报告!$T$2:$T$8229),2,0),"")</f>
        <v>0</v>
      </c>
      <c r="M23" s="252">
        <f t="array" ref="M23">IFERROR(VLOOKUP(M$3&amp;$A6&amp;$A9,IF({1,0},业绩报告!$A$2:$A$8229&amp;业绩报告!$B$2:$B$8229&amp;业绩报告!$C$2:$C$8229,业绩报告!$T$2:$T$8229),2,0),"")</f>
        <v>0</v>
      </c>
      <c r="N23" s="252">
        <f t="array" ref="N23">IFERROR(VLOOKUP(N$3&amp;$A6&amp;$A9,IF({1,0},业绩报告!$A$2:$A$8229&amp;业绩报告!$B$2:$B$8229&amp;业绩报告!$C$2:$C$8229,业绩报告!$T$2:$T$8229),2,0),"")</f>
        <v>0</v>
      </c>
      <c r="O23" s="252">
        <f t="array" ref="O23">IFERROR(VLOOKUP(O$3&amp;$A6&amp;$A9,IF({1,0},业绩报告!$A$2:$A$8229&amp;业绩报告!$B$2:$B$8229&amp;业绩报告!$C$2:$C$8229,业绩报告!$T$2:$T$8229),2,0),"")</f>
        <v>0</v>
      </c>
      <c r="P23" s="252">
        <f t="array" ref="P23">IFERROR(VLOOKUP(P$3&amp;$A6&amp;$A9,IF({1,0},业绩报告!$A$2:$A$8229&amp;业绩报告!$B$2:$B$8229&amp;业绩报告!$C$2:$C$8229,业绩报告!$T$2:$T$8229),2,0),"")</f>
        <v>0</v>
      </c>
      <c r="Q23" s="252">
        <f t="array" ref="Q23">IFERROR(VLOOKUP(Q$3&amp;$A6&amp;$A9,IF({1,0},业绩报告!$A$2:$A$8229&amp;业绩报告!$B$2:$B$8229&amp;业绩报告!$C$2:$C$8229,业绩报告!$T$2:$T$8229),2,0),"")</f>
        <v>0</v>
      </c>
      <c r="R23" s="331"/>
      <c r="S23" s="329"/>
    </row>
    <row r="24" s="229" customFormat="1" hidden="1" spans="1:19">
      <c r="A24" s="270"/>
      <c r="B24" s="260" t="s">
        <v>42</v>
      </c>
      <c r="C24" s="274">
        <f t="array" ref="C24">IFERROR(VLOOKUP(C$3&amp;$A6&amp;$A9,IF({1,0},业绩报告!$A$2:$A$8229&amp;业绩报告!$B$2:$B$8229&amp;业绩报告!$C$2:$C$8229,业绩报告!$U$2:$U$8229),2,0),"")</f>
        <v>0</v>
      </c>
      <c r="D24" s="274">
        <f t="array" ref="D24">IFERROR(VLOOKUP(D$3&amp;$A6&amp;$A9,IF({1,0},业绩报告!$A$2:$A$8229&amp;业绩报告!$B$2:$B$8229&amp;业绩报告!$C$2:$C$8229,业绩报告!$U$2:$U$8229),2,0),"")</f>
        <v>0</v>
      </c>
      <c r="E24" s="274">
        <f t="array" ref="E24">IFERROR(VLOOKUP(E$3&amp;$A6&amp;$A9,IF({1,0},业绩报告!$A$2:$A$8229&amp;业绩报告!$B$2:$B$8229&amp;业绩报告!$C$2:$C$8229,业绩报告!$U$2:$U$8229),2,0),"")</f>
        <v>0</v>
      </c>
      <c r="F24" s="274">
        <f t="array" ref="F24">IFERROR(VLOOKUP(F$3&amp;$A6&amp;$A9,IF({1,0},业绩报告!$A$2:$A$8229&amp;业绩报告!$B$2:$B$8229&amp;业绩报告!$C$2:$C$8229,业绩报告!$U$2:$U$8229),2,0),"")</f>
        <v>0</v>
      </c>
      <c r="G24" s="274">
        <f t="array" ref="G24">IFERROR(VLOOKUP(G$3&amp;$A6&amp;$A9,IF({1,0},业绩报告!$A$2:$A$8229&amp;业绩报告!$B$2:$B$8229&amp;业绩报告!$C$2:$C$8229,业绩报告!$U$2:$U$8229),2,0),"")</f>
        <v>0</v>
      </c>
      <c r="H24" s="274">
        <f t="array" ref="H24">IFERROR(VLOOKUP(H$3&amp;$A6&amp;$A9,IF({1,0},业绩报告!$A$2:$A$8229&amp;业绩报告!$B$2:$B$8229&amp;业绩报告!$C$2:$C$8229,业绩报告!$U$2:$U$8229),2,0),"")</f>
        <v>0</v>
      </c>
      <c r="I24" s="274">
        <f t="array" ref="I24">IFERROR(VLOOKUP(I$3&amp;$A6&amp;$A9,IF({1,0},业绩报告!$A$2:$A$8229&amp;业绩报告!$B$2:$B$8229&amp;业绩报告!$C$2:$C$8229,业绩报告!$U$2:$U$8229),2,0),"")</f>
        <v>0</v>
      </c>
      <c r="J24" s="310"/>
      <c r="K24" s="252">
        <f t="array" ref="K24">IFERROR(VLOOKUP(K$3&amp;$A6&amp;$A9,IF({1,0},业绩报告!$A$2:$A$8229&amp;业绩报告!$B$2:$B$8229&amp;业绩报告!$C$2:$C$8229,业绩报告!$U$2:$U$8229),2,0),"")</f>
        <v>0</v>
      </c>
      <c r="L24" s="252">
        <f t="array" ref="L24">IFERROR(VLOOKUP(L$3&amp;$A6&amp;$A9,IF({1,0},业绩报告!$A$2:$A$8229&amp;业绩报告!$B$2:$B$8229&amp;业绩报告!$C$2:$C$8229,业绩报告!$U$2:$U$8229),2,0),"")</f>
        <v>0</v>
      </c>
      <c r="M24" s="252">
        <f t="array" ref="M24">IFERROR(VLOOKUP(M$3&amp;$A6&amp;$A9,IF({1,0},业绩报告!$A$2:$A$8229&amp;业绩报告!$B$2:$B$8229&amp;业绩报告!$C$2:$C$8229,业绩报告!$U$2:$U$8229),2,0),"")</f>
        <v>0</v>
      </c>
      <c r="N24" s="252">
        <f t="array" ref="N24">IFERROR(VLOOKUP(N$3&amp;$A6&amp;$A9,IF({1,0},业绩报告!$A$2:$A$8229&amp;业绩报告!$B$2:$B$8229&amp;业绩报告!$C$2:$C$8229,业绩报告!$U$2:$U$8229),2,0),"")</f>
        <v>0</v>
      </c>
      <c r="O24" s="252">
        <f t="array" ref="O24">IFERROR(VLOOKUP(O$3&amp;$A6&amp;$A9,IF({1,0},业绩报告!$A$2:$A$8229&amp;业绩报告!$B$2:$B$8229&amp;业绩报告!$C$2:$C$8229,业绩报告!$U$2:$U$8229),2,0),"")</f>
        <v>0</v>
      </c>
      <c r="P24" s="252">
        <f t="array" ref="P24">IFERROR(VLOOKUP(P$3&amp;$A6&amp;$A9,IF({1,0},业绩报告!$A$2:$A$8229&amp;业绩报告!$B$2:$B$8229&amp;业绩报告!$C$2:$C$8229,业绩报告!$U$2:$U$8229),2,0),"")</f>
        <v>0</v>
      </c>
      <c r="Q24" s="252">
        <f t="array" ref="Q24">IFERROR(VLOOKUP(Q$3&amp;$A6&amp;$A9,IF({1,0},业绩报告!$A$2:$A$8229&amp;业绩报告!$B$2:$B$8229&amp;业绩报告!$C$2:$C$8229,业绩报告!$U$2:$U$8229),2,0),"")</f>
        <v>0</v>
      </c>
      <c r="R24" s="331"/>
      <c r="S24" s="329"/>
    </row>
    <row r="25" s="229" customFormat="1" hidden="1" spans="1:19">
      <c r="A25" s="270"/>
      <c r="B25" s="273" t="s">
        <v>43</v>
      </c>
      <c r="C25" s="274">
        <f t="array" ref="C25">IFERROR(VLOOKUP(C$3&amp;$A6&amp;$A9,IF({1,0},业绩报告!$A$2:$A$8229&amp;业绩报告!$B$2:$B$8229&amp;业绩报告!$C$2:$C$8229,业绩报告!$V$2:$V$8229),2,0),"")</f>
        <v>0</v>
      </c>
      <c r="D25" s="274">
        <f t="array" ref="D25">IFERROR(VLOOKUP(D$3&amp;$A6&amp;$A9,IF({1,0},业绩报告!$A$2:$A$8229&amp;业绩报告!$B$2:$B$8229&amp;业绩报告!$C$2:$C$8229,业绩报告!$V$2:$V$8229),2,0),"")</f>
        <v>0</v>
      </c>
      <c r="E25" s="274">
        <f t="array" ref="E25">IFERROR(VLOOKUP(E$3&amp;$A6&amp;$A9,IF({1,0},业绩报告!$A$2:$A$8229&amp;业绩报告!$B$2:$B$8229&amp;业绩报告!$C$2:$C$8229,业绩报告!$V$2:$V$8229),2,0),"")</f>
        <v>0</v>
      </c>
      <c r="F25" s="274">
        <f t="array" ref="F25">IFERROR(VLOOKUP(F$3&amp;$A6&amp;$A9,IF({1,0},业绩报告!$A$2:$A$8229&amp;业绩报告!$B$2:$B$8229&amp;业绩报告!$C$2:$C$8229,业绩报告!$V$2:$V$8229),2,0),"")</f>
        <v>0</v>
      </c>
      <c r="G25" s="274">
        <f t="array" ref="G25">IFERROR(VLOOKUP(G$3&amp;$A6&amp;$A9,IF({1,0},业绩报告!$A$2:$A$8229&amp;业绩报告!$B$2:$B$8229&amp;业绩报告!$C$2:$C$8229,业绩报告!$V$2:$V$8229),2,0),"")</f>
        <v>0</v>
      </c>
      <c r="H25" s="274">
        <f t="array" ref="H25">IFERROR(VLOOKUP(H$3&amp;$A6&amp;$A9,IF({1,0},业绩报告!$A$2:$A$8229&amp;业绩报告!$B$2:$B$8229&amp;业绩报告!$C$2:$C$8229,业绩报告!$V$2:$V$8229),2,0),"")</f>
        <v>0</v>
      </c>
      <c r="I25" s="274">
        <f t="array" ref="I25">IFERROR(VLOOKUP(I$3&amp;$A6&amp;$A9,IF({1,0},业绩报告!$A$2:$A$8229&amp;业绩报告!$B$2:$B$8229&amp;业绩报告!$C$2:$C$8229,业绩报告!$V$2:$V$8229),2,0),"")</f>
        <v>0</v>
      </c>
      <c r="J25" s="310"/>
      <c r="K25" s="252">
        <f t="array" ref="K25">IFERROR(VLOOKUP(K$3&amp;$A6&amp;$A9,IF({1,0},业绩报告!$A$2:$A$8229&amp;业绩报告!$B$2:$B$8229&amp;业绩报告!$C$2:$C$8229,业绩报告!$V$2:$V$8229),2,0),"")</f>
        <v>0</v>
      </c>
      <c r="L25" s="252">
        <f t="array" ref="L25">IFERROR(VLOOKUP(L$3&amp;$A6&amp;$A9,IF({1,0},业绩报告!$A$2:$A$8229&amp;业绩报告!$B$2:$B$8229&amp;业绩报告!$C$2:$C$8229,业绩报告!$V$2:$V$8229),2,0),"")</f>
        <v>0</v>
      </c>
      <c r="M25" s="252">
        <f t="array" ref="M25">IFERROR(VLOOKUP(M$3&amp;$A6&amp;$A9,IF({1,0},业绩报告!$A$2:$A$8229&amp;业绩报告!$B$2:$B$8229&amp;业绩报告!$C$2:$C$8229,业绩报告!$V$2:$V$8229),2,0),"")</f>
        <v>0</v>
      </c>
      <c r="N25" s="252">
        <f t="array" ref="N25">IFERROR(VLOOKUP(N$3&amp;$A6&amp;$A9,IF({1,0},业绩报告!$A$2:$A$8229&amp;业绩报告!$B$2:$B$8229&amp;业绩报告!$C$2:$C$8229,业绩报告!$V$2:$V$8229),2,0),"")</f>
        <v>0</v>
      </c>
      <c r="O25" s="252">
        <f t="array" ref="O25">IFERROR(VLOOKUP(O$3&amp;$A6&amp;$A9,IF({1,0},业绩报告!$A$2:$A$8229&amp;业绩报告!$B$2:$B$8229&amp;业绩报告!$C$2:$C$8229,业绩报告!$V$2:$V$8229),2,0),"")</f>
        <v>0</v>
      </c>
      <c r="P25" s="252">
        <f t="array" ref="P25">IFERROR(VLOOKUP(P$3&amp;$A6&amp;$A9,IF({1,0},业绩报告!$A$2:$A$8229&amp;业绩报告!$B$2:$B$8229&amp;业绩报告!$C$2:$C$8229,业绩报告!$V$2:$V$8229),2,0),"")</f>
        <v>0</v>
      </c>
      <c r="Q25" s="252">
        <f t="array" ref="Q25">IFERROR(VLOOKUP(Q$3&amp;$A6&amp;$A9,IF({1,0},业绩报告!$A$2:$A$8229&amp;业绩报告!$B$2:$B$8229&amp;业绩报告!$C$2:$C$8229,业绩报告!$V$2:$V$8229),2,0),"")</f>
        <v>0</v>
      </c>
      <c r="R25" s="331"/>
      <c r="S25" s="329"/>
    </row>
    <row r="26" s="229" customFormat="1" hidden="1" spans="1:19">
      <c r="A26" s="270"/>
      <c r="B26" s="273" t="s">
        <v>44</v>
      </c>
      <c r="C26" s="274">
        <f t="array" ref="C26">IFERROR(VLOOKUP(C$3&amp;$A6&amp;$A9,IF({1,0},业绩报告!$A$2:$A$8229&amp;业绩报告!$B$2:$B$8229&amp;业绩报告!$C$2:$C$8229,业绩报告!$W$2:$W$8229),2,0),"")</f>
        <v>0</v>
      </c>
      <c r="D26" s="274">
        <f t="array" ref="D26">IFERROR(VLOOKUP(D$3&amp;$A6&amp;$A9,IF({1,0},业绩报告!$A$2:$A$8229&amp;业绩报告!$B$2:$B$8229&amp;业绩报告!$C$2:$C$8229,业绩报告!$W$2:$W$8229),2,0),"")</f>
        <v>0</v>
      </c>
      <c r="E26" s="274">
        <f t="array" ref="E26">IFERROR(VLOOKUP(E$3&amp;$A6&amp;$A9,IF({1,0},业绩报告!$A$2:$A$8229&amp;业绩报告!$B$2:$B$8229&amp;业绩报告!$C$2:$C$8229,业绩报告!$W$2:$W$8229),2,0),"")</f>
        <v>0</v>
      </c>
      <c r="F26" s="274">
        <f t="array" ref="F26">IFERROR(VLOOKUP(F$3&amp;$A6&amp;$A9,IF({1,0},业绩报告!$A$2:$A$8229&amp;业绩报告!$B$2:$B$8229&amp;业绩报告!$C$2:$C$8229,业绩报告!$W$2:$W$8229),2,0),"")</f>
        <v>0</v>
      </c>
      <c r="G26" s="274">
        <f t="array" ref="G26">IFERROR(VLOOKUP(G$3&amp;$A6&amp;$A9,IF({1,0},业绩报告!$A$2:$A$8229&amp;业绩报告!$B$2:$B$8229&amp;业绩报告!$C$2:$C$8229,业绩报告!$W$2:$W$8229),2,0),"")</f>
        <v>0</v>
      </c>
      <c r="H26" s="274">
        <f t="array" ref="H26">IFERROR(VLOOKUP(H$3&amp;$A6&amp;$A9,IF({1,0},业绩报告!$A$2:$A$8229&amp;业绩报告!$B$2:$B$8229&amp;业绩报告!$C$2:$C$8229,业绩报告!$W$2:$W$8229),2,0),"")</f>
        <v>0</v>
      </c>
      <c r="I26" s="274">
        <f t="array" ref="I26">IFERROR(VLOOKUP(I$3&amp;$A6&amp;$A9,IF({1,0},业绩报告!$A$2:$A$8229&amp;业绩报告!$B$2:$B$8229&amp;业绩报告!$C$2:$C$8229,业绩报告!$W$2:$W$8229),2,0),"")</f>
        <v>0</v>
      </c>
      <c r="J26" s="310"/>
      <c r="K26" s="252">
        <f t="array" ref="K26">IFERROR(VLOOKUP(K$3&amp;$A6&amp;$A9,IF({1,0},业绩报告!$A$2:$A$8229&amp;业绩报告!$B$2:$B$8229&amp;业绩报告!$C$2:$C$8229,业绩报告!$W$2:$W$8229),2,0),"")</f>
        <v>0</v>
      </c>
      <c r="L26" s="252">
        <f t="array" ref="L26">IFERROR(VLOOKUP(L$3&amp;$A6&amp;$A9,IF({1,0},业绩报告!$A$2:$A$8229&amp;业绩报告!$B$2:$B$8229&amp;业绩报告!$C$2:$C$8229,业绩报告!$W$2:$W$8229),2,0),"")</f>
        <v>0</v>
      </c>
      <c r="M26" s="252">
        <f t="array" ref="M26">IFERROR(VLOOKUP(M$3&amp;$A6&amp;$A9,IF({1,0},业绩报告!$A$2:$A$8229&amp;业绩报告!$B$2:$B$8229&amp;业绩报告!$C$2:$C$8229,业绩报告!$W$2:$W$8229),2,0),"")</f>
        <v>0</v>
      </c>
      <c r="N26" s="252">
        <f t="array" ref="N26">IFERROR(VLOOKUP(N$3&amp;$A6&amp;$A9,IF({1,0},业绩报告!$A$2:$A$8229&amp;业绩报告!$B$2:$B$8229&amp;业绩报告!$C$2:$C$8229,业绩报告!$W$2:$W$8229),2,0),"")</f>
        <v>0</v>
      </c>
      <c r="O26" s="252">
        <f t="array" ref="O26">IFERROR(VLOOKUP(O$3&amp;$A6&amp;$A9,IF({1,0},业绩报告!$A$2:$A$8229&amp;业绩报告!$B$2:$B$8229&amp;业绩报告!$C$2:$C$8229,业绩报告!$W$2:$W$8229),2,0),"")</f>
        <v>0</v>
      </c>
      <c r="P26" s="252">
        <f t="array" ref="P26">IFERROR(VLOOKUP(P$3&amp;$A6&amp;$A9,IF({1,0},业绩报告!$A$2:$A$8229&amp;业绩报告!$B$2:$B$8229&amp;业绩报告!$C$2:$C$8229,业绩报告!$W$2:$W$8229),2,0),"")</f>
        <v>0</v>
      </c>
      <c r="Q26" s="252">
        <f t="array" ref="Q26">IFERROR(VLOOKUP(Q$3&amp;$A6&amp;$A9,IF({1,0},业绩报告!$A$2:$A$8229&amp;业绩报告!$B$2:$B$8229&amp;业绩报告!$C$2:$C$8229,业绩报告!$W$2:$W$8229),2,0),"")</f>
        <v>0</v>
      </c>
      <c r="R26" s="331"/>
      <c r="S26" s="329"/>
    </row>
    <row r="27" s="229" customFormat="1" hidden="1" spans="1:19">
      <c r="A27" s="270"/>
      <c r="B27" s="273" t="s">
        <v>45</v>
      </c>
      <c r="C27" s="274">
        <f t="array" ref="C27">IFERROR(VLOOKUP(C$3&amp;$A6&amp;$A9,IF({1,0},业绩报告!$A$2:$A$8229&amp;业绩报告!$B$2:$B$8229&amp;业绩报告!$C$2:$C$8229,业绩报告!$X$2:$X$8229),2,0),"")</f>
        <v>0</v>
      </c>
      <c r="D27" s="274">
        <f t="array" ref="D27">IFERROR(VLOOKUP(D$3&amp;$A6&amp;$A9,IF({1,0},业绩报告!$A$2:$A$8229&amp;业绩报告!$B$2:$B$8229&amp;业绩报告!$C$2:$C$8229,业绩报告!$X$2:$X$8229),2,0),"")</f>
        <v>0</v>
      </c>
      <c r="E27" s="274">
        <f t="array" ref="E27">IFERROR(VLOOKUP(E$3&amp;$A6&amp;$A9,IF({1,0},业绩报告!$A$2:$A$8229&amp;业绩报告!$B$2:$B$8229&amp;业绩报告!$C$2:$C$8229,业绩报告!$X$2:$X$8229),2,0),"")</f>
        <v>0</v>
      </c>
      <c r="F27" s="274">
        <f t="array" ref="F27">IFERROR(VLOOKUP(F$3&amp;$A6&amp;$A9,IF({1,0},业绩报告!$A$2:$A$8229&amp;业绩报告!$B$2:$B$8229&amp;业绩报告!$C$2:$C$8229,业绩报告!$X$2:$X$8229),2,0),"")</f>
        <v>0</v>
      </c>
      <c r="G27" s="274">
        <f t="array" ref="G27">IFERROR(VLOOKUP(G$3&amp;$A6&amp;$A9,IF({1,0},业绩报告!$A$2:$A$8229&amp;业绩报告!$B$2:$B$8229&amp;业绩报告!$C$2:$C$8229,业绩报告!$X$2:$X$8229),2,0),"")</f>
        <v>0</v>
      </c>
      <c r="H27" s="274">
        <f t="array" ref="H27">IFERROR(VLOOKUP(H$3&amp;$A6&amp;$A9,IF({1,0},业绩报告!$A$2:$A$8229&amp;业绩报告!$B$2:$B$8229&amp;业绩报告!$C$2:$C$8229,业绩报告!$X$2:$X$8229),2,0),"")</f>
        <v>0</v>
      </c>
      <c r="I27" s="274">
        <f t="array" ref="I27">IFERROR(VLOOKUP(I$3&amp;$A6&amp;$A9,IF({1,0},业绩报告!$A$2:$A$8229&amp;业绩报告!$B$2:$B$8229&amp;业绩报告!$C$2:$C$8229,业绩报告!$X$2:$X$8229),2,0),"")</f>
        <v>0</v>
      </c>
      <c r="J27" s="310"/>
      <c r="K27" s="252">
        <f t="array" ref="K27">IFERROR(VLOOKUP(K$3&amp;$A6&amp;$A9,IF({1,0},业绩报告!$A$2:$A$8229&amp;业绩报告!$B$2:$B$8229&amp;业绩报告!$C$2:$C$8229,业绩报告!$X$2:$X$8229),2,0),"")</f>
        <v>0</v>
      </c>
      <c r="L27" s="252">
        <f t="array" ref="L27">IFERROR(VLOOKUP(L$3&amp;$A6&amp;$A9,IF({1,0},业绩报告!$A$2:$A$8229&amp;业绩报告!$B$2:$B$8229&amp;业绩报告!$C$2:$C$8229,业绩报告!$X$2:$X$8229),2,0),"")</f>
        <v>0</v>
      </c>
      <c r="M27" s="252">
        <f t="array" ref="M27">IFERROR(VLOOKUP(M$3&amp;$A6&amp;$A9,IF({1,0},业绩报告!$A$2:$A$8229&amp;业绩报告!$B$2:$B$8229&amp;业绩报告!$C$2:$C$8229,业绩报告!$X$2:$X$8229),2,0),"")</f>
        <v>0</v>
      </c>
      <c r="N27" s="252">
        <f t="array" ref="N27">IFERROR(VLOOKUP(N$3&amp;$A6&amp;$A9,IF({1,0},业绩报告!$A$2:$A$8229&amp;业绩报告!$B$2:$B$8229&amp;业绩报告!$C$2:$C$8229,业绩报告!$X$2:$X$8229),2,0),"")</f>
        <v>0</v>
      </c>
      <c r="O27" s="252">
        <f t="array" ref="O27">IFERROR(VLOOKUP(O$3&amp;$A6&amp;$A9,IF({1,0},业绩报告!$A$2:$A$8229&amp;业绩报告!$B$2:$B$8229&amp;业绩报告!$C$2:$C$8229,业绩报告!$X$2:$X$8229),2,0),"")</f>
        <v>0</v>
      </c>
      <c r="P27" s="252">
        <f t="array" ref="P27">IFERROR(VLOOKUP(P$3&amp;$A6&amp;$A9,IF({1,0},业绩报告!$A$2:$A$8229&amp;业绩报告!$B$2:$B$8229&amp;业绩报告!$C$2:$C$8229,业绩报告!$X$2:$X$8229),2,0),"")</f>
        <v>0</v>
      </c>
      <c r="Q27" s="252">
        <f t="array" ref="Q27">IFERROR(VLOOKUP(Q$3&amp;$A6&amp;$A9,IF({1,0},业绩报告!$A$2:$A$8229&amp;业绩报告!$B$2:$B$8229&amp;业绩报告!$C$2:$C$8229,业绩报告!$X$2:$X$8229),2,0),"")</f>
        <v>0</v>
      </c>
      <c r="R27" s="331"/>
      <c r="S27" s="329"/>
    </row>
    <row r="28" s="230" customFormat="1" hidden="1" spans="1:19">
      <c r="A28" s="275"/>
      <c r="B28" s="276" t="s">
        <v>46</v>
      </c>
      <c r="C28" s="277">
        <f t="array" ref="C28">IFERROR(VLOOKUP(C$3&amp;$A6&amp;$A9,IF({1,0},业绩报告!$A$2:$A$8229&amp;业绩报告!$B$2:$B$8229&amp;业绩报告!$C$2:$C$8229,业绩报告!$Y$2:$Y$8229),2,0),"")</f>
        <v>0</v>
      </c>
      <c r="D28" s="277">
        <f t="array" ref="D28">IFERROR(VLOOKUP(D$3&amp;$A6&amp;$A9,IF({1,0},业绩报告!$A$2:$A$8229&amp;业绩报告!$B$2:$B$8229&amp;业绩报告!$C$2:$C$8229,业绩报告!$Y$2:$Y$8229),2,0),"")</f>
        <v>0</v>
      </c>
      <c r="E28" s="277">
        <f t="array" ref="E28">IFERROR(VLOOKUP(E$3&amp;$A6&amp;$A9,IF({1,0},业绩报告!$A$2:$A$8229&amp;业绩报告!$B$2:$B$8229&amp;业绩报告!$C$2:$C$8229,业绩报告!$Y$2:$Y$8229),2,0),"")</f>
        <v>0</v>
      </c>
      <c r="F28" s="277">
        <f t="array" ref="F28">IFERROR(VLOOKUP(F$3&amp;$A6&amp;$A9,IF({1,0},业绩报告!$A$2:$A$8229&amp;业绩报告!$B$2:$B$8229&amp;业绩报告!$C$2:$C$8229,业绩报告!$Y$2:$Y$8229),2,0),"")</f>
        <v>0</v>
      </c>
      <c r="G28" s="277">
        <f t="array" ref="G28">IFERROR(VLOOKUP(G$3&amp;$A6&amp;$A9,IF({1,0},业绩报告!$A$2:$A$8229&amp;业绩报告!$B$2:$B$8229&amp;业绩报告!$C$2:$C$8229,业绩报告!$Y$2:$Y$8229),2,0),"")</f>
        <v>0</v>
      </c>
      <c r="H28" s="277">
        <f t="array" ref="H28">IFERROR(VLOOKUP(H$3&amp;$A6&amp;$A9,IF({1,0},业绩报告!$A$2:$A$8229&amp;业绩报告!$B$2:$B$8229&amp;业绩报告!$C$2:$C$8229,业绩报告!$Y$2:$Y$8229),2,0),"")</f>
        <v>0</v>
      </c>
      <c r="I28" s="277">
        <f t="array" ref="I28">IFERROR(VLOOKUP(I$3&amp;$A6&amp;$A9,IF({1,0},业绩报告!$A$2:$A$8229&amp;业绩报告!$B$2:$B$8229&amp;业绩报告!$C$2:$C$8229,业绩报告!$Y$2:$Y$8229),2,0),"")</f>
        <v>0</v>
      </c>
      <c r="J28" s="311"/>
      <c r="K28" s="312">
        <f t="array" ref="K28">IFERROR(VLOOKUP(K$3&amp;$A6&amp;$A9,IF({1,0},业绩报告!$A$2:$A$8229&amp;业绩报告!$B$2:$B$8229&amp;业绩报告!$C$2:$C$8229,业绩报告!$Y$2:$Y$8229),2,0),"")</f>
        <v>0</v>
      </c>
      <c r="L28" s="312">
        <f t="array" ref="L28">IFERROR(VLOOKUP(L$3&amp;$A6&amp;$A9,IF({1,0},业绩报告!$A$2:$A$8229&amp;业绩报告!$B$2:$B$8229&amp;业绩报告!$C$2:$C$8229,业绩报告!$Y$2:$Y$8229),2,0),"")</f>
        <v>0</v>
      </c>
      <c r="M28" s="312">
        <f t="array" ref="M28">IFERROR(VLOOKUP(M$3&amp;$A6&amp;$A9,IF({1,0},业绩报告!$A$2:$A$8229&amp;业绩报告!$B$2:$B$8229&amp;业绩报告!$C$2:$C$8229,业绩报告!$Y$2:$Y$8229),2,0),"")</f>
        <v>0</v>
      </c>
      <c r="N28" s="312">
        <f t="array" ref="N28">IFERROR(VLOOKUP(N$3&amp;$A6&amp;$A9,IF({1,0},业绩报告!$A$2:$A$8229&amp;业绩报告!$B$2:$B$8229&amp;业绩报告!$C$2:$C$8229,业绩报告!$Y$2:$Y$8229),2,0),"")</f>
        <v>0</v>
      </c>
      <c r="O28" s="312">
        <f t="array" ref="O28">IFERROR(VLOOKUP(O$3&amp;$A6&amp;$A9,IF({1,0},业绩报告!$A$2:$A$8229&amp;业绩报告!$B$2:$B$8229&amp;业绩报告!$C$2:$C$8229,业绩报告!$Y$2:$Y$8229),2,0),"")</f>
        <v>0</v>
      </c>
      <c r="P28" s="312">
        <f t="array" ref="P28">IFERROR(VLOOKUP(P$3&amp;$A6&amp;$A9,IF({1,0},业绩报告!$A$2:$A$8229&amp;业绩报告!$B$2:$B$8229&amp;业绩报告!$C$2:$C$8229,业绩报告!$Y$2:$Y$8229),2,0),"")</f>
        <v>0</v>
      </c>
      <c r="Q28" s="312">
        <f t="array" ref="Q28">IFERROR(VLOOKUP(Q$3&amp;$A6&amp;$A9,IF({1,0},业绩报告!$A$2:$A$8229&amp;业绩报告!$B$2:$B$8229&amp;业绩报告!$C$2:$C$8229,业绩报告!$Y$2:$Y$8229),2,0),"")</f>
        <v>0</v>
      </c>
      <c r="R28" s="332"/>
      <c r="S28" s="333"/>
    </row>
    <row r="29" s="231" customFormat="1" hidden="1" spans="1:19">
      <c r="A29" s="270"/>
      <c r="B29" s="260" t="s">
        <v>47</v>
      </c>
      <c r="C29" s="278">
        <f t="array" ref="C29">IFERROR(VLOOKUP(C$3&amp;$A6&amp;$A9,IF({1,0},业绩报告!$A$2:$A$8229&amp;业绩报告!$B$2:$B$8229&amp;业绩报告!$C$2:$C$8229,业绩报告!$Z$2:$Z$8229),2,0),"")</f>
        <v>0</v>
      </c>
      <c r="D29" s="278">
        <f t="array" ref="D29">IFERROR(VLOOKUP(D$3&amp;$A6&amp;$A9,IF({1,0},业绩报告!$A$2:$A$8229&amp;业绩报告!$B$2:$B$8229&amp;业绩报告!$C$2:$C$8229,业绩报告!$Z$2:$Z$8229),2,0),"")</f>
        <v>0</v>
      </c>
      <c r="E29" s="278">
        <f t="array" ref="E29">IFERROR(VLOOKUP(E$3&amp;$A6&amp;$A9,IF({1,0},业绩报告!$A$2:$A$8229&amp;业绩报告!$B$2:$B$8229&amp;业绩报告!$C$2:$C$8229,业绩报告!$Z$2:$Z$8229),2,0),"")</f>
        <v>0</v>
      </c>
      <c r="F29" s="278">
        <f t="array" ref="F29">IFERROR(VLOOKUP(F$3&amp;$A6&amp;$A9,IF({1,0},业绩报告!$A$2:$A$8229&amp;业绩报告!$B$2:$B$8229&amp;业绩报告!$C$2:$C$8229,业绩报告!$Z$2:$Z$8229),2,0),"")</f>
        <v>0</v>
      </c>
      <c r="G29" s="278">
        <f t="array" ref="G29">IFERROR(VLOOKUP(G$3&amp;$A6&amp;$A9,IF({1,0},业绩报告!$A$2:$A$8229&amp;业绩报告!$B$2:$B$8229&amp;业绩报告!$C$2:$C$8229,业绩报告!$Z$2:$Z$8229),2,0),"")</f>
        <v>0</v>
      </c>
      <c r="H29" s="278">
        <f t="array" ref="H29">IFERROR(VLOOKUP(H$3&amp;$A6&amp;$A9,IF({1,0},业绩报告!$A$2:$A$8229&amp;业绩报告!$B$2:$B$8229&amp;业绩报告!$C$2:$C$8229,业绩报告!$Z$2:$Z$8229),2,0),"")</f>
        <v>0</v>
      </c>
      <c r="I29" s="278">
        <f t="array" ref="I29">IFERROR(VLOOKUP(I$3&amp;$A6&amp;$A9,IF({1,0},业绩报告!$A$2:$A$8229&amp;业绩报告!$B$2:$B$8229&amp;业绩报告!$C$2:$C$8229,业绩报告!$Z$2:$Z$8229),2,0),"")</f>
        <v>0</v>
      </c>
      <c r="J29" s="313"/>
      <c r="K29" s="279">
        <f t="array" ref="K29">IFERROR(VLOOKUP(K$3&amp;$A6&amp;$A9,IF({1,0},业绩报告!$A$2:$A$8229&amp;业绩报告!$B$2:$B$8229&amp;业绩报告!$C$2:$C$8229,业绩报告!$Z$2:$Z$8229),2,0),"")</f>
        <v>0</v>
      </c>
      <c r="L29" s="279">
        <f t="array" ref="L29">IFERROR(VLOOKUP(L$3&amp;$A6&amp;$A9,IF({1,0},业绩报告!$A$2:$A$8229&amp;业绩报告!$B$2:$B$8229&amp;业绩报告!$C$2:$C$8229,业绩报告!$Z$2:$Z$8229),2,0),"")</f>
        <v>0</v>
      </c>
      <c r="M29" s="279">
        <f t="array" ref="M29">IFERROR(VLOOKUP(M$3&amp;$A6&amp;$A9,IF({1,0},业绩报告!$A$2:$A$8229&amp;业绩报告!$B$2:$B$8229&amp;业绩报告!$C$2:$C$8229,业绩报告!$Z$2:$Z$8229),2,0),"")</f>
        <v>0</v>
      </c>
      <c r="N29" s="279">
        <f t="array" ref="N29">IFERROR(VLOOKUP(N$3&amp;$A6&amp;$A9,IF({1,0},业绩报告!$A$2:$A$8229&amp;业绩报告!$B$2:$B$8229&amp;业绩报告!$C$2:$C$8229,业绩报告!$Z$2:$Z$8229),2,0),"")</f>
        <v>0</v>
      </c>
      <c r="O29" s="279">
        <f t="array" ref="O29">IFERROR(VLOOKUP(O$3&amp;$A6&amp;$A9,IF({1,0},业绩报告!$A$2:$A$8229&amp;业绩报告!$B$2:$B$8229&amp;业绩报告!$C$2:$C$8229,业绩报告!$Z$2:$Z$8229),2,0),"")</f>
        <v>0</v>
      </c>
      <c r="P29" s="279">
        <f t="array" ref="P29">IFERROR(VLOOKUP(P$3&amp;$A6&amp;$A9,IF({1,0},业绩报告!$A$2:$A$8229&amp;业绩报告!$B$2:$B$8229&amp;业绩报告!$C$2:$C$8229,业绩报告!$Z$2:$Z$8229),2,0),"")</f>
        <v>0</v>
      </c>
      <c r="Q29" s="279">
        <f t="array" ref="Q29">IFERROR(VLOOKUP(Q$3&amp;$A6&amp;$A9,IF({1,0},业绩报告!$A$2:$A$8229&amp;业绩报告!$B$2:$B$8229&amp;业绩报告!$C$2:$C$8229,业绩报告!$Z$2:$Z$8229),2,0),"")</f>
        <v>0</v>
      </c>
      <c r="R29" s="334"/>
      <c r="S29" s="335"/>
    </row>
    <row r="30" s="231" customFormat="1" hidden="1" spans="1:19">
      <c r="A30" s="270"/>
      <c r="B30" s="260" t="s">
        <v>48</v>
      </c>
      <c r="C30" s="278">
        <f t="array" ref="C30">IFERROR(VLOOKUP(C$3&amp;$A6&amp;$A9,IF({1,0},业绩报告!$A$2:$A$8229&amp;业绩报告!$B$2:$B$8229&amp;业绩报告!$C$2:$C$8229,业绩报告!$AA$2:$AA$8229),2,0),"")</f>
        <v>0</v>
      </c>
      <c r="D30" s="278">
        <f t="array" ref="D30">IFERROR(VLOOKUP(D$3&amp;$A6&amp;$A9,IF({1,0},业绩报告!$A$2:$A$8229&amp;业绩报告!$B$2:$B$8229&amp;业绩报告!$C$2:$C$8229,业绩报告!$AA$2:$AA$8229),2,0),"")</f>
        <v>0</v>
      </c>
      <c r="E30" s="278">
        <f t="array" ref="E30">IFERROR(VLOOKUP(E$3&amp;$A6&amp;$A9,IF({1,0},业绩报告!$A$2:$A$8229&amp;业绩报告!$B$2:$B$8229&amp;业绩报告!$C$2:$C$8229,业绩报告!$AA$2:$AA$8229),2,0),"")</f>
        <v>0</v>
      </c>
      <c r="F30" s="278">
        <f t="array" ref="F30">IFERROR(VLOOKUP(F$3&amp;$A6&amp;$A9,IF({1,0},业绩报告!$A$2:$A$8229&amp;业绩报告!$B$2:$B$8229&amp;业绩报告!$C$2:$C$8229,业绩报告!$AA$2:$AA$8229),2,0),"")</f>
        <v>0</v>
      </c>
      <c r="G30" s="278">
        <f t="array" ref="G30">IFERROR(VLOOKUP(G$3&amp;$A6&amp;$A9,IF({1,0},业绩报告!$A$2:$A$8229&amp;业绩报告!$B$2:$B$8229&amp;业绩报告!$C$2:$C$8229,业绩报告!$AA$2:$AA$8229),2,0),"")</f>
        <v>0</v>
      </c>
      <c r="H30" s="278">
        <f t="array" ref="H30">IFERROR(VLOOKUP(H$3&amp;$A6&amp;$A9,IF({1,0},业绩报告!$A$2:$A$8229&amp;业绩报告!$B$2:$B$8229&amp;业绩报告!$C$2:$C$8229,业绩报告!$AA$2:$AA$8229),2,0),"")</f>
        <v>0</v>
      </c>
      <c r="I30" s="278">
        <f t="array" ref="I30">IFERROR(VLOOKUP(I$3&amp;$A6&amp;$A9,IF({1,0},业绩报告!$A$2:$A$8229&amp;业绩报告!$B$2:$B$8229&amp;业绩报告!$C$2:$C$8229,业绩报告!$AA$2:$AA$8229),2,0),"")</f>
        <v>0</v>
      </c>
      <c r="J30" s="313"/>
      <c r="K30" s="279">
        <f t="array" ref="K30">IFERROR(VLOOKUP(K$3&amp;$A6&amp;$A9,IF({1,0},业绩报告!$A$2:$A$8229&amp;业绩报告!$B$2:$B$8229&amp;业绩报告!$C$2:$C$8229,业绩报告!$AA$2:$AA$8229),2,0),"")</f>
        <v>0</v>
      </c>
      <c r="L30" s="279">
        <f t="array" ref="L30">IFERROR(VLOOKUP(L$3&amp;$A6&amp;$A9,IF({1,0},业绩报告!$A$2:$A$8229&amp;业绩报告!$B$2:$B$8229&amp;业绩报告!$C$2:$C$8229,业绩报告!$AA$2:$AA$8229),2,0),"")</f>
        <v>0</v>
      </c>
      <c r="M30" s="279">
        <f t="array" ref="M30">IFERROR(VLOOKUP(M$3&amp;$A6&amp;$A9,IF({1,0},业绩报告!$A$2:$A$8229&amp;业绩报告!$B$2:$B$8229&amp;业绩报告!$C$2:$C$8229,业绩报告!$AA$2:$AA$8229),2,0),"")</f>
        <v>0</v>
      </c>
      <c r="N30" s="279">
        <f t="array" ref="N30">IFERROR(VLOOKUP(N$3&amp;$A6&amp;$A9,IF({1,0},业绩报告!$A$2:$A$8229&amp;业绩报告!$B$2:$B$8229&amp;业绩报告!$C$2:$C$8229,业绩报告!$AA$2:$AA$8229),2,0),"")</f>
        <v>0</v>
      </c>
      <c r="O30" s="279">
        <f t="array" ref="O30">IFERROR(VLOOKUP(O$3&amp;$A6&amp;$A9,IF({1,0},业绩报告!$A$2:$A$8229&amp;业绩报告!$B$2:$B$8229&amp;业绩报告!$C$2:$C$8229,业绩报告!$AA$2:$AA$8229),2,0),"")</f>
        <v>0</v>
      </c>
      <c r="P30" s="279">
        <f t="array" ref="P30">IFERROR(VLOOKUP(P$3&amp;$A6&amp;$A9,IF({1,0},业绩报告!$A$2:$A$8229&amp;业绩报告!$B$2:$B$8229&amp;业绩报告!$C$2:$C$8229,业绩报告!$AA$2:$AA$8229),2,0),"")</f>
        <v>0</v>
      </c>
      <c r="Q30" s="279">
        <f t="array" ref="Q30">IFERROR(VLOOKUP(Q$3&amp;$A6&amp;$A9,IF({1,0},业绩报告!$A$2:$A$8229&amp;业绩报告!$B$2:$B$8229&amp;业绩报告!$C$2:$C$8229,业绩报告!$AA$2:$AA$8229),2,0),"")</f>
        <v>0</v>
      </c>
      <c r="R30" s="334"/>
      <c r="S30" s="335"/>
    </row>
    <row r="31" s="231" customFormat="1" hidden="1" spans="1:19">
      <c r="A31" s="270"/>
      <c r="B31" s="273" t="s">
        <v>49</v>
      </c>
      <c r="C31" s="279">
        <f t="array" ref="C31">IFERROR(VLOOKUP(C$3&amp;$A6&amp;$A9,IF({1,0},业绩报告!$A$2:$A$8229&amp;业绩报告!$B$2:$B$8229&amp;业绩报告!$C$2:$C$8229,业绩报告!$AB$2:$AB$8229),2,0),"")</f>
        <v>0</v>
      </c>
      <c r="D31" s="279">
        <f t="array" ref="D31">IFERROR(VLOOKUP(D$3&amp;$A6&amp;$A9,IF({1,0},业绩报告!$A$2:$A$8229&amp;业绩报告!$B$2:$B$8229&amp;业绩报告!$C$2:$C$8229,业绩报告!$AB$2:$AB$8229),2,0),"")</f>
        <v>0</v>
      </c>
      <c r="E31" s="279">
        <f t="array" ref="E31">IFERROR(VLOOKUP(E$3&amp;$A6&amp;$A9,IF({1,0},业绩报告!$A$2:$A$8229&amp;业绩报告!$B$2:$B$8229&amp;业绩报告!$C$2:$C$8229,业绩报告!$AB$2:$AB$8229),2,0),"")</f>
        <v>0</v>
      </c>
      <c r="F31" s="279">
        <f t="array" ref="F31">IFERROR(VLOOKUP(F$3&amp;$A6&amp;$A9,IF({1,0},业绩报告!$A$2:$A$8229&amp;业绩报告!$B$2:$B$8229&amp;业绩报告!$C$2:$C$8229,业绩报告!$AB$2:$AB$8229),2,0),"")</f>
        <v>0</v>
      </c>
      <c r="G31" s="279">
        <f t="array" ref="G31">IFERROR(VLOOKUP(G$3&amp;$A6&amp;$A9,IF({1,0},业绩报告!$A$2:$A$8229&amp;业绩报告!$B$2:$B$8229&amp;业绩报告!$C$2:$C$8229,业绩报告!$AB$2:$AB$8229),2,0),"")</f>
        <v>0</v>
      </c>
      <c r="H31" s="279">
        <f t="array" ref="H31">IFERROR(VLOOKUP(H$3&amp;$A6&amp;$A9,IF({1,0},业绩报告!$A$2:$A$8229&amp;业绩报告!$B$2:$B$8229&amp;业绩报告!$C$2:$C$8229,业绩报告!$AB$2:$AB$8229),2,0),"")</f>
        <v>0</v>
      </c>
      <c r="I31" s="279">
        <f t="array" ref="I31">IFERROR(VLOOKUP(I$3&amp;$A6&amp;$A9,IF({1,0},业绩报告!$A$2:$A$8229&amp;业绩报告!$B$2:$B$8229&amp;业绩报告!$C$2:$C$8229,业绩报告!$AB$2:$AB$8229),2,0),"")</f>
        <v>0</v>
      </c>
      <c r="J31" s="313"/>
      <c r="K31" s="279">
        <f t="array" ref="K31">IFERROR(VLOOKUP(K$3&amp;$A6&amp;$A9,IF({1,0},业绩报告!$A$2:$A$8229&amp;业绩报告!$B$2:$B$8229&amp;业绩报告!$C$2:$C$8229,业绩报告!$AB$2:$AB$8229),2,0),"")</f>
        <v>0</v>
      </c>
      <c r="L31" s="279">
        <f t="array" ref="L31">IFERROR(VLOOKUP(L$3&amp;$A6&amp;$A9,IF({1,0},业绩报告!$A$2:$A$8229&amp;业绩报告!$B$2:$B$8229&amp;业绩报告!$C$2:$C$8229,业绩报告!$AB$2:$AB$8229),2,0),"")</f>
        <v>0</v>
      </c>
      <c r="M31" s="279">
        <f t="array" ref="M31">IFERROR(VLOOKUP(M$3&amp;$A6&amp;$A9,IF({1,0},业绩报告!$A$2:$A$8229&amp;业绩报告!$B$2:$B$8229&amp;业绩报告!$C$2:$C$8229,业绩报告!$AB$2:$AB$8229),2,0),"")</f>
        <v>0</v>
      </c>
      <c r="N31" s="279">
        <f t="array" ref="N31">IFERROR(VLOOKUP(N$3&amp;$A6&amp;$A9,IF({1,0},业绩报告!$A$2:$A$8229&amp;业绩报告!$B$2:$B$8229&amp;业绩报告!$C$2:$C$8229,业绩报告!$AB$2:$AB$8229),2,0),"")</f>
        <v>0</v>
      </c>
      <c r="O31" s="279">
        <f t="array" ref="O31">IFERROR(VLOOKUP(O$3&amp;$A6&amp;$A9,IF({1,0},业绩报告!$A$2:$A$8229&amp;业绩报告!$B$2:$B$8229&amp;业绩报告!$C$2:$C$8229,业绩报告!$AB$2:$AB$8229),2,0),"")</f>
        <v>0</v>
      </c>
      <c r="P31" s="279">
        <f t="array" ref="P31">IFERROR(VLOOKUP(P$3&amp;$A6&amp;$A9,IF({1,0},业绩报告!$A$2:$A$8229&amp;业绩报告!$B$2:$B$8229&amp;业绩报告!$C$2:$C$8229,业绩报告!$AB$2:$AB$8229),2,0),"")</f>
        <v>0</v>
      </c>
      <c r="Q31" s="279">
        <f t="array" ref="Q31">IFERROR(VLOOKUP(Q$3&amp;$A6&amp;$A9,IF({1,0},业绩报告!$A$2:$A$8229&amp;业绩报告!$B$2:$B$8229&amp;业绩报告!$C$2:$C$8229,业绩报告!$AB$2:$AB$8229),2,0),"")</f>
        <v>0</v>
      </c>
      <c r="R31" s="334"/>
      <c r="S31" s="335"/>
    </row>
    <row r="32" s="231" customFormat="1" hidden="1" spans="1:19">
      <c r="A32" s="270"/>
      <c r="B32" s="273" t="s">
        <v>50</v>
      </c>
      <c r="C32" s="279">
        <f t="array" ref="C32">IFERROR(VLOOKUP(C$3&amp;$A6&amp;$A9,IF({1,0},业绩报告!$A$2:$A$8229&amp;业绩报告!$B$2:$B$8229&amp;业绩报告!$C$2:$C$8229,业绩报告!$AC$2:$AC$8229),2,0),"")</f>
        <v>0</v>
      </c>
      <c r="D32" s="279">
        <f t="array" ref="D32">IFERROR(VLOOKUP(D$3&amp;$A6&amp;$A9,IF({1,0},业绩报告!$A$2:$A$8229&amp;业绩报告!$B$2:$B$8229&amp;业绩报告!$C$2:$C$8229,业绩报告!$AC$2:$AC$8229),2,0),"")</f>
        <v>0</v>
      </c>
      <c r="E32" s="279">
        <f t="array" ref="E32">IFERROR(VLOOKUP(E$3&amp;$A6&amp;$A9,IF({1,0},业绩报告!$A$2:$A$8229&amp;业绩报告!$B$2:$B$8229&amp;业绩报告!$C$2:$C$8229,业绩报告!$AC$2:$AC$8229),2,0),"")</f>
        <v>0</v>
      </c>
      <c r="F32" s="279">
        <f t="array" ref="F32">IFERROR(VLOOKUP(F$3&amp;$A6&amp;$A9,IF({1,0},业绩报告!$A$2:$A$8229&amp;业绩报告!$B$2:$B$8229&amp;业绩报告!$C$2:$C$8229,业绩报告!$AC$2:$AC$8229),2,0),"")</f>
        <v>0</v>
      </c>
      <c r="G32" s="279">
        <f t="array" ref="G32">IFERROR(VLOOKUP(G$3&amp;$A6&amp;$A9,IF({1,0},业绩报告!$A$2:$A$8229&amp;业绩报告!$B$2:$B$8229&amp;业绩报告!$C$2:$C$8229,业绩报告!$AC$2:$AC$8229),2,0),"")</f>
        <v>0</v>
      </c>
      <c r="H32" s="279">
        <f t="array" ref="H32">IFERROR(VLOOKUP(H$3&amp;$A6&amp;$A9,IF({1,0},业绩报告!$A$2:$A$8229&amp;业绩报告!$B$2:$B$8229&amp;业绩报告!$C$2:$C$8229,业绩报告!$AC$2:$AC$8229),2,0),"")</f>
        <v>0</v>
      </c>
      <c r="I32" s="279">
        <f t="array" ref="I32">IFERROR(VLOOKUP(I$3&amp;$A6&amp;$A9,IF({1,0},业绩报告!$A$2:$A$8229&amp;业绩报告!$B$2:$B$8229&amp;业绩报告!$C$2:$C$8229,业绩报告!$AC$2:$AC$8229),2,0),"")</f>
        <v>0</v>
      </c>
      <c r="J32" s="313"/>
      <c r="K32" s="279">
        <f t="array" ref="K32">IFERROR(VLOOKUP(K$3&amp;$A6&amp;$A9,IF({1,0},业绩报告!$A$2:$A$8229&amp;业绩报告!$B$2:$B$8229&amp;业绩报告!$C$2:$C$8229,业绩报告!$AC$2:$AC$8229),2,0),"")</f>
        <v>0</v>
      </c>
      <c r="L32" s="279">
        <f t="array" ref="L32">IFERROR(VLOOKUP(L$3&amp;$A6&amp;$A9,IF({1,0},业绩报告!$A$2:$A$8229&amp;业绩报告!$B$2:$B$8229&amp;业绩报告!$C$2:$C$8229,业绩报告!$AC$2:$AC$8229),2,0),"")</f>
        <v>0</v>
      </c>
      <c r="M32" s="279">
        <f t="array" ref="M32">IFERROR(VLOOKUP(M$3&amp;$A6&amp;$A9,IF({1,0},业绩报告!$A$2:$A$8229&amp;业绩报告!$B$2:$B$8229&amp;业绩报告!$C$2:$C$8229,业绩报告!$AC$2:$AC$8229),2,0),"")</f>
        <v>0</v>
      </c>
      <c r="N32" s="279">
        <f t="array" ref="N32">IFERROR(VLOOKUP(N$3&amp;$A6&amp;$A9,IF({1,0},业绩报告!$A$2:$A$8229&amp;业绩报告!$B$2:$B$8229&amp;业绩报告!$C$2:$C$8229,业绩报告!$AC$2:$AC$8229),2,0),"")</f>
        <v>0</v>
      </c>
      <c r="O32" s="279">
        <f t="array" ref="O32">IFERROR(VLOOKUP(O$3&amp;$A6&amp;$A9,IF({1,0},业绩报告!$A$2:$A$8229&amp;业绩报告!$B$2:$B$8229&amp;业绩报告!$C$2:$C$8229,业绩报告!$AC$2:$AC$8229),2,0),"")</f>
        <v>0</v>
      </c>
      <c r="P32" s="279">
        <f t="array" ref="P32">IFERROR(VLOOKUP(P$3&amp;$A6&amp;$A9,IF({1,0},业绩报告!$A$2:$A$8229&amp;业绩报告!$B$2:$B$8229&amp;业绩报告!$C$2:$C$8229,业绩报告!$AC$2:$AC$8229),2,0),"")</f>
        <v>0</v>
      </c>
      <c r="Q32" s="279">
        <f t="array" ref="Q32">IFERROR(VLOOKUP(Q$3&amp;$A6&amp;$A9,IF({1,0},业绩报告!$A$2:$A$8229&amp;业绩报告!$B$2:$B$8229&amp;业绩报告!$C$2:$C$8229,业绩报告!$AC$2:$AC$8229),2,0),"")</f>
        <v>0</v>
      </c>
      <c r="R32" s="334"/>
      <c r="S32" s="335"/>
    </row>
    <row r="33" s="231" customFormat="1" hidden="1" spans="1:19">
      <c r="A33" s="270"/>
      <c r="B33" s="273" t="s">
        <v>51</v>
      </c>
      <c r="C33" s="279">
        <f t="array" ref="C33">IFERROR(VLOOKUP(C$3&amp;$A6&amp;$A9,IF({1,0},业绩报告!$A$2:$A$8229&amp;业绩报告!$B$2:$B$8229&amp;业绩报告!$C$2:$C$8229,业绩报告!$AD$2:$AD$8229),2,0),"")</f>
        <v>0</v>
      </c>
      <c r="D33" s="279">
        <f t="array" ref="D33">IFERROR(VLOOKUP(D$3&amp;$A6&amp;$A9,IF({1,0},业绩报告!$A$2:$A$8229&amp;业绩报告!$B$2:$B$8229&amp;业绩报告!$C$2:$C$8229,业绩报告!$AD$2:$AD$8229),2,0),"")</f>
        <v>0</v>
      </c>
      <c r="E33" s="279">
        <f t="array" ref="E33">IFERROR(VLOOKUP(E$3&amp;$A6&amp;$A9,IF({1,0},业绩报告!$A$2:$A$8229&amp;业绩报告!$B$2:$B$8229&amp;业绩报告!$C$2:$C$8229,业绩报告!$AD$2:$AD$8229),2,0),"")</f>
        <v>0</v>
      </c>
      <c r="F33" s="279">
        <f t="array" ref="F33">IFERROR(VLOOKUP(F$3&amp;$A6&amp;$A9,IF({1,0},业绩报告!$A$2:$A$8229&amp;业绩报告!$B$2:$B$8229&amp;业绩报告!$C$2:$C$8229,业绩报告!$AD$2:$AD$8229),2,0),"")</f>
        <v>0</v>
      </c>
      <c r="G33" s="279">
        <f t="array" ref="G33">IFERROR(VLOOKUP(G$3&amp;$A6&amp;$A9,IF({1,0},业绩报告!$A$2:$A$8229&amp;业绩报告!$B$2:$B$8229&amp;业绩报告!$C$2:$C$8229,业绩报告!$AD$2:$AD$8229),2,0),"")</f>
        <v>0</v>
      </c>
      <c r="H33" s="279">
        <f t="array" ref="H33">IFERROR(VLOOKUP(H$3&amp;$A6&amp;$A9,IF({1,0},业绩报告!$A$2:$A$8229&amp;业绩报告!$B$2:$B$8229&amp;业绩报告!$C$2:$C$8229,业绩报告!$AD$2:$AD$8229),2,0),"")</f>
        <v>0</v>
      </c>
      <c r="I33" s="279">
        <f t="array" ref="I33">IFERROR(VLOOKUP(I$3&amp;$A6&amp;$A9,IF({1,0},业绩报告!$A$2:$A$8229&amp;业绩报告!$B$2:$B$8229&amp;业绩报告!$C$2:$C$8229,业绩报告!$AD$2:$AD$8229),2,0),"")</f>
        <v>0</v>
      </c>
      <c r="J33" s="313"/>
      <c r="K33" s="279">
        <f t="array" ref="K33">IFERROR(VLOOKUP(K$3&amp;$A6&amp;$A9,IF({1,0},业绩报告!$A$2:$A$8229&amp;业绩报告!$B$2:$B$8229&amp;业绩报告!$C$2:$C$8229,业绩报告!$AD$2:$AD$8229),2,0),"")</f>
        <v>0</v>
      </c>
      <c r="L33" s="279">
        <f t="array" ref="L33">IFERROR(VLOOKUP(L$3&amp;$A6&amp;$A9,IF({1,0},业绩报告!$A$2:$A$8229&amp;业绩报告!$B$2:$B$8229&amp;业绩报告!$C$2:$C$8229,业绩报告!$AD$2:$AD$8229),2,0),"")</f>
        <v>0</v>
      </c>
      <c r="M33" s="279">
        <f t="array" ref="M33">IFERROR(VLOOKUP(M$3&amp;$A6&amp;$A9,IF({1,0},业绩报告!$A$2:$A$8229&amp;业绩报告!$B$2:$B$8229&amp;业绩报告!$C$2:$C$8229,业绩报告!$AD$2:$AD$8229),2,0),"")</f>
        <v>0</v>
      </c>
      <c r="N33" s="279">
        <f t="array" ref="N33">IFERROR(VLOOKUP(N$3&amp;$A6&amp;$A9,IF({1,0},业绩报告!$A$2:$A$8229&amp;业绩报告!$B$2:$B$8229&amp;业绩报告!$C$2:$C$8229,业绩报告!$AD$2:$AD$8229),2,0),"")</f>
        <v>0</v>
      </c>
      <c r="O33" s="279">
        <f t="array" ref="O33">IFERROR(VLOOKUP(O$3&amp;$A6&amp;$A9,IF({1,0},业绩报告!$A$2:$A$8229&amp;业绩报告!$B$2:$B$8229&amp;业绩报告!$C$2:$C$8229,业绩报告!$AD$2:$AD$8229),2,0),"")</f>
        <v>0</v>
      </c>
      <c r="P33" s="279">
        <f t="array" ref="P33">IFERROR(VLOOKUP(P$3&amp;$A6&amp;$A9,IF({1,0},业绩报告!$A$2:$A$8229&amp;业绩报告!$B$2:$B$8229&amp;业绩报告!$C$2:$C$8229,业绩报告!$AD$2:$AD$8229),2,0),"")</f>
        <v>0</v>
      </c>
      <c r="Q33" s="279">
        <f t="array" ref="Q33">IFERROR(VLOOKUP(Q$3&amp;$A6&amp;$A9,IF({1,0},业绩报告!$A$2:$A$8229&amp;业绩报告!$B$2:$B$8229&amp;业绩报告!$C$2:$C$8229,业绩报告!$AD$2:$AD$8229),2,0),"")</f>
        <v>0</v>
      </c>
      <c r="R33" s="334"/>
      <c r="S33" s="335"/>
    </row>
    <row r="34" s="231" customFormat="1" hidden="1" spans="1:19">
      <c r="A34" s="270"/>
      <c r="B34" s="260" t="s">
        <v>52</v>
      </c>
      <c r="C34" s="279">
        <f t="array" ref="C34">IFERROR(VLOOKUP(C$3&amp;$A6&amp;$A9,IF({1,0},业绩报告!$A$2:$A$8229&amp;业绩报告!$B$2:$B$8229&amp;业绩报告!$C$2:$C$8229,业绩报告!$AE$2:$AE$8229),2,0),"")</f>
        <v>0</v>
      </c>
      <c r="D34" s="279">
        <f t="array" ref="D34">IFERROR(VLOOKUP(D$3&amp;$A6&amp;$A9,IF({1,0},业绩报告!$A$2:$A$8229&amp;业绩报告!$B$2:$B$8229&amp;业绩报告!$C$2:$C$8229,业绩报告!$AE$2:$AE$8229),2,0),"")</f>
        <v>0</v>
      </c>
      <c r="E34" s="279">
        <f t="array" ref="E34">IFERROR(VLOOKUP(E$3&amp;$A6&amp;$A9,IF({1,0},业绩报告!$A$2:$A$8229&amp;业绩报告!$B$2:$B$8229&amp;业绩报告!$C$2:$C$8229,业绩报告!$AE$2:$AE$8229),2,0),"")</f>
        <v>0</v>
      </c>
      <c r="F34" s="279">
        <f t="array" ref="F34">IFERROR(VLOOKUP(F$3&amp;$A6&amp;$A9,IF({1,0},业绩报告!$A$2:$A$8229&amp;业绩报告!$B$2:$B$8229&amp;业绩报告!$C$2:$C$8229,业绩报告!$AE$2:$AE$8229),2,0),"")</f>
        <v>0</v>
      </c>
      <c r="G34" s="279">
        <f t="array" ref="G34">IFERROR(VLOOKUP(G$3&amp;$A6&amp;$A9,IF({1,0},业绩报告!$A$2:$A$8229&amp;业绩报告!$B$2:$B$8229&amp;业绩报告!$C$2:$C$8229,业绩报告!$AE$2:$AE$8229),2,0),"")</f>
        <v>0</v>
      </c>
      <c r="H34" s="279">
        <f t="array" ref="H34">IFERROR(VLOOKUP(H$3&amp;$A6&amp;$A9,IF({1,0},业绩报告!$A$2:$A$8229&amp;业绩报告!$B$2:$B$8229&amp;业绩报告!$C$2:$C$8229,业绩报告!$AE$2:$AE$8229),2,0),"")</f>
        <v>0</v>
      </c>
      <c r="I34" s="279">
        <f t="array" ref="I34">IFERROR(VLOOKUP(I$3&amp;$A6&amp;$A9,IF({1,0},业绩报告!$A$2:$A$8229&amp;业绩报告!$B$2:$B$8229&amp;业绩报告!$C$2:$C$8229,业绩报告!$AE$2:$AE$8229),2,0),"")</f>
        <v>0</v>
      </c>
      <c r="J34" s="313"/>
      <c r="K34" s="279">
        <f t="array" ref="K34">IFERROR(VLOOKUP(K$3&amp;$A6&amp;$A9,IF({1,0},业绩报告!$A$2:$A$8229&amp;业绩报告!$B$2:$B$8229&amp;业绩报告!$C$2:$C$8229,业绩报告!$AE$2:$AE$8229),2,0),"")</f>
        <v>0</v>
      </c>
      <c r="L34" s="279">
        <f t="array" ref="L34">IFERROR(VLOOKUP(L$3&amp;$A6&amp;$A9,IF({1,0},业绩报告!$A$2:$A$8229&amp;业绩报告!$B$2:$B$8229&amp;业绩报告!$C$2:$C$8229,业绩报告!$AE$2:$AE$8229),2,0),"")</f>
        <v>0</v>
      </c>
      <c r="M34" s="279">
        <f t="array" ref="M34">IFERROR(VLOOKUP(M$3&amp;$A6&amp;$A9,IF({1,0},业绩报告!$A$2:$A$8229&amp;业绩报告!$B$2:$B$8229&amp;业绩报告!$C$2:$C$8229,业绩报告!$AE$2:$AE$8229),2,0),"")</f>
        <v>0</v>
      </c>
      <c r="N34" s="279">
        <f t="array" ref="N34">IFERROR(VLOOKUP(N$3&amp;$A6&amp;$A9,IF({1,0},业绩报告!$A$2:$A$8229&amp;业绩报告!$B$2:$B$8229&amp;业绩报告!$C$2:$C$8229,业绩报告!$AE$2:$AE$8229),2,0),"")</f>
        <v>0</v>
      </c>
      <c r="O34" s="279">
        <f t="array" ref="O34">IFERROR(VLOOKUP(O$3&amp;$A6&amp;$A9,IF({1,0},业绩报告!$A$2:$A$8229&amp;业绩报告!$B$2:$B$8229&amp;业绩报告!$C$2:$C$8229,业绩报告!$AE$2:$AE$8229),2,0),"")</f>
        <v>0</v>
      </c>
      <c r="P34" s="279">
        <f t="array" ref="P34">IFERROR(VLOOKUP(P$3&amp;$A6&amp;$A9,IF({1,0},业绩报告!$A$2:$A$8229&amp;业绩报告!$B$2:$B$8229&amp;业绩报告!$C$2:$C$8229,业绩报告!$AE$2:$AE$8229),2,0),"")</f>
        <v>0</v>
      </c>
      <c r="Q34" s="279">
        <f t="array" ref="Q34">IFERROR(VLOOKUP(Q$3&amp;$A6&amp;$A9,IF({1,0},业绩报告!$A$2:$A$8229&amp;业绩报告!$B$2:$B$8229&amp;业绩报告!$C$2:$C$8229,业绩报告!$AE$2:$AE$8229),2,0),"")</f>
        <v>0</v>
      </c>
      <c r="R34" s="334"/>
      <c r="S34" s="335"/>
    </row>
    <row r="35" s="231" customFormat="1" hidden="1" spans="1:19">
      <c r="A35" s="270"/>
      <c r="B35" s="260" t="s">
        <v>53</v>
      </c>
      <c r="C35" s="279">
        <f t="array" ref="C35">IFERROR(VLOOKUP(C$3&amp;$A6&amp;$A9,IF({1,0},业绩报告!$A$2:$A$8229&amp;业绩报告!$B$2:$B$8229&amp;业绩报告!$C$2:$C$8229,业绩报告!$AF$2:$AF$8229),2,0),"")</f>
        <v>0</v>
      </c>
      <c r="D35" s="279">
        <f t="array" ref="D35">IFERROR(VLOOKUP(D$3&amp;$A6&amp;$A9,IF({1,0},业绩报告!$A$2:$A$8229&amp;业绩报告!$B$2:$B$8229&amp;业绩报告!$C$2:$C$8229,业绩报告!$AF$2:$AF$8229),2,0),"")</f>
        <v>0</v>
      </c>
      <c r="E35" s="279">
        <f t="array" ref="E35">IFERROR(VLOOKUP(E$3&amp;$A6&amp;$A9,IF({1,0},业绩报告!$A$2:$A$8229&amp;业绩报告!$B$2:$B$8229&amp;业绩报告!$C$2:$C$8229,业绩报告!$AF$2:$AF$8229),2,0),"")</f>
        <v>0</v>
      </c>
      <c r="F35" s="279">
        <f t="array" ref="F35">IFERROR(VLOOKUP(F$3&amp;$A6&amp;$A9,IF({1,0},业绩报告!$A$2:$A$8229&amp;业绩报告!$B$2:$B$8229&amp;业绩报告!$C$2:$C$8229,业绩报告!$AF$2:$AF$8229),2,0),"")</f>
        <v>0</v>
      </c>
      <c r="G35" s="279">
        <f t="array" ref="G35">IFERROR(VLOOKUP(G$3&amp;$A6&amp;$A9,IF({1,0},业绩报告!$A$2:$A$8229&amp;业绩报告!$B$2:$B$8229&amp;业绩报告!$C$2:$C$8229,业绩报告!$AF$2:$AF$8229),2,0),"")</f>
        <v>0</v>
      </c>
      <c r="H35" s="279">
        <f t="array" ref="H35">IFERROR(VLOOKUP(H$3&amp;$A6&amp;$A9,IF({1,0},业绩报告!$A$2:$A$8229&amp;业绩报告!$B$2:$B$8229&amp;业绩报告!$C$2:$C$8229,业绩报告!$AF$2:$AF$8229),2,0),"")</f>
        <v>0</v>
      </c>
      <c r="I35" s="279">
        <f t="array" ref="I35">IFERROR(VLOOKUP(I$3&amp;$A6&amp;$A9,IF({1,0},业绩报告!$A$2:$A$8229&amp;业绩报告!$B$2:$B$8229&amp;业绩报告!$C$2:$C$8229,业绩报告!$AF$2:$AF$8229),2,0),"")</f>
        <v>0</v>
      </c>
      <c r="J35" s="313"/>
      <c r="K35" s="279">
        <f t="array" ref="K35">IFERROR(VLOOKUP(K$3&amp;$A6&amp;$A9,IF({1,0},业绩报告!$A$2:$A$8229&amp;业绩报告!$B$2:$B$8229&amp;业绩报告!$C$2:$C$8229,业绩报告!$AF$2:$AF$8229),2,0),"")</f>
        <v>0</v>
      </c>
      <c r="L35" s="279">
        <f t="array" ref="L35">IFERROR(VLOOKUP(L$3&amp;$A6&amp;$A9,IF({1,0},业绩报告!$A$2:$A$8229&amp;业绩报告!$B$2:$B$8229&amp;业绩报告!$C$2:$C$8229,业绩报告!$AF$2:$AF$8229),2,0),"")</f>
        <v>0</v>
      </c>
      <c r="M35" s="279">
        <f t="array" ref="M35">IFERROR(VLOOKUP(M$3&amp;$A6&amp;$A9,IF({1,0},业绩报告!$A$2:$A$8229&amp;业绩报告!$B$2:$B$8229&amp;业绩报告!$C$2:$C$8229,业绩报告!$AF$2:$AF$8229),2,0),"")</f>
        <v>0</v>
      </c>
      <c r="N35" s="279">
        <f t="array" ref="N35">IFERROR(VLOOKUP(N$3&amp;$A6&amp;$A9,IF({1,0},业绩报告!$A$2:$A$8229&amp;业绩报告!$B$2:$B$8229&amp;业绩报告!$C$2:$C$8229,业绩报告!$AF$2:$AF$8229),2,0),"")</f>
        <v>0</v>
      </c>
      <c r="O35" s="279">
        <f t="array" ref="O35">IFERROR(VLOOKUP(O$3&amp;$A6&amp;$A9,IF({1,0},业绩报告!$A$2:$A$8229&amp;业绩报告!$B$2:$B$8229&amp;业绩报告!$C$2:$C$8229,业绩报告!$AF$2:$AF$8229),2,0),"")</f>
        <v>0</v>
      </c>
      <c r="P35" s="279">
        <f t="array" ref="P35">IFERROR(VLOOKUP(P$3&amp;$A6&amp;$A9,IF({1,0},业绩报告!$A$2:$A$8229&amp;业绩报告!$B$2:$B$8229&amp;业绩报告!$C$2:$C$8229,业绩报告!$AF$2:$AF$8229),2,0),"")</f>
        <v>0</v>
      </c>
      <c r="Q35" s="279">
        <f t="array" ref="Q35">IFERROR(VLOOKUP(Q$3&amp;$A6&amp;$A9,IF({1,0},业绩报告!$A$2:$A$8229&amp;业绩报告!$B$2:$B$8229&amp;业绩报告!$C$2:$C$8229,业绩报告!$AF$2:$AF$8229),2,0),"")</f>
        <v>0</v>
      </c>
      <c r="R35" s="334"/>
      <c r="S35" s="335"/>
    </row>
    <row r="36" s="231" customFormat="1" hidden="1" spans="1:19">
      <c r="A36" s="270"/>
      <c r="B36" s="260" t="s">
        <v>54</v>
      </c>
      <c r="C36" s="279">
        <f t="array" ref="C36">IFERROR(VLOOKUP(C$3&amp;$A6&amp;$A9,IF({1,0},业绩报告!$A$2:$A$8229&amp;业绩报告!$B$2:$B$8229&amp;业绩报告!$C$2:$C$8229,业绩报告!$AG$2:$AG$8229),2,0),"")</f>
        <v>0</v>
      </c>
      <c r="D36" s="279">
        <f t="array" ref="D36">IFERROR(VLOOKUP(D$3&amp;$A6&amp;$A9,IF({1,0},业绩报告!$A$2:$A$8229&amp;业绩报告!$B$2:$B$8229&amp;业绩报告!$C$2:$C$8229,业绩报告!$AG$2:$AG$8229),2,0),"")</f>
        <v>0</v>
      </c>
      <c r="E36" s="279">
        <f t="array" ref="E36">IFERROR(VLOOKUP(E$3&amp;$A6&amp;$A9,IF({1,0},业绩报告!$A$2:$A$8229&amp;业绩报告!$B$2:$B$8229&amp;业绩报告!$C$2:$C$8229,业绩报告!$AG$2:$AG$8229),2,0),"")</f>
        <v>0</v>
      </c>
      <c r="F36" s="279">
        <f t="array" ref="F36">IFERROR(VLOOKUP(F$3&amp;$A6&amp;$A9,IF({1,0},业绩报告!$A$2:$A$8229&amp;业绩报告!$B$2:$B$8229&amp;业绩报告!$C$2:$C$8229,业绩报告!$AG$2:$AG$8229),2,0),"")</f>
        <v>0</v>
      </c>
      <c r="G36" s="279">
        <f t="array" ref="G36">IFERROR(VLOOKUP(G$3&amp;$A6&amp;$A9,IF({1,0},业绩报告!$A$2:$A$8229&amp;业绩报告!$B$2:$B$8229&amp;业绩报告!$C$2:$C$8229,业绩报告!$AG$2:$AG$8229),2,0),"")</f>
        <v>0</v>
      </c>
      <c r="H36" s="279">
        <f t="array" ref="H36">IFERROR(VLOOKUP(H$3&amp;$A6&amp;$A9,IF({1,0},业绩报告!$A$2:$A$8229&amp;业绩报告!$B$2:$B$8229&amp;业绩报告!$C$2:$C$8229,业绩报告!$AG$2:$AG$8229),2,0),"")</f>
        <v>0</v>
      </c>
      <c r="I36" s="279">
        <f t="array" ref="I36">IFERROR(VLOOKUP(I$3&amp;$A6&amp;$A9,IF({1,0},业绩报告!$A$2:$A$8229&amp;业绩报告!$B$2:$B$8229&amp;业绩报告!$C$2:$C$8229,业绩报告!$AG$2:$AG$8229),2,0),"")</f>
        <v>0</v>
      </c>
      <c r="J36" s="313"/>
      <c r="K36" s="279">
        <f t="array" ref="K36">IFERROR(VLOOKUP(K$3&amp;$A6&amp;$A9,IF({1,0},业绩报告!$A$2:$A$8229&amp;业绩报告!$B$2:$B$8229&amp;业绩报告!$C$2:$C$8229,业绩报告!$AG$2:$AG$8229),2,0),"")</f>
        <v>0</v>
      </c>
      <c r="L36" s="279">
        <f t="array" ref="L36">IFERROR(VLOOKUP(L$3&amp;$A6&amp;$A9,IF({1,0},业绩报告!$A$2:$A$8229&amp;业绩报告!$B$2:$B$8229&amp;业绩报告!$C$2:$C$8229,业绩报告!$AG$2:$AG$8229),2,0),"")</f>
        <v>0</v>
      </c>
      <c r="M36" s="279">
        <f t="array" ref="M36">IFERROR(VLOOKUP(M$3&amp;$A6&amp;$A9,IF({1,0},业绩报告!$A$2:$A$8229&amp;业绩报告!$B$2:$B$8229&amp;业绩报告!$C$2:$C$8229,业绩报告!$AG$2:$AG$8229),2,0),"")</f>
        <v>0</v>
      </c>
      <c r="N36" s="279">
        <f t="array" ref="N36">IFERROR(VLOOKUP(N$3&amp;$A6&amp;$A9,IF({1,0},业绩报告!$A$2:$A$8229&amp;业绩报告!$B$2:$B$8229&amp;业绩报告!$C$2:$C$8229,业绩报告!$AG$2:$AG$8229),2,0),"")</f>
        <v>0</v>
      </c>
      <c r="O36" s="279">
        <f t="array" ref="O36">IFERROR(VLOOKUP(O$3&amp;$A6&amp;$A9,IF({1,0},业绩报告!$A$2:$A$8229&amp;业绩报告!$B$2:$B$8229&amp;业绩报告!$C$2:$C$8229,业绩报告!$AG$2:$AG$8229),2,0),"")</f>
        <v>0</v>
      </c>
      <c r="P36" s="279">
        <f t="array" ref="P36">IFERROR(VLOOKUP(P$3&amp;$A6&amp;$A9,IF({1,0},业绩报告!$A$2:$A$8229&amp;业绩报告!$B$2:$B$8229&amp;业绩报告!$C$2:$C$8229,业绩报告!$AG$2:$AG$8229),2,0),"")</f>
        <v>0</v>
      </c>
      <c r="Q36" s="279">
        <f t="array" ref="Q36">IFERROR(VLOOKUP(Q$3&amp;$A6&amp;$A9,IF({1,0},业绩报告!$A$2:$A$8229&amp;业绩报告!$B$2:$B$8229&amp;业绩报告!$C$2:$C$8229,业绩报告!$AG$2:$AG$8229),2,0),"")</f>
        <v>0</v>
      </c>
      <c r="R36" s="334"/>
      <c r="S36" s="335"/>
    </row>
    <row r="37" s="231" customFormat="1" hidden="1" spans="1:19">
      <c r="A37" s="270"/>
      <c r="B37" s="273" t="s">
        <v>55</v>
      </c>
      <c r="C37" s="279">
        <f t="array" ref="C37">IFERROR(VLOOKUP(C$3&amp;$A6&amp;$A9,IF({1,0},业绩报告!$A$2:$A$8229&amp;业绩报告!$B$2:$B$8229&amp;业绩报告!$C$2:$C$8229,业绩报告!$AH$2:$AH$8229),2,0),"")</f>
        <v>0</v>
      </c>
      <c r="D37" s="279">
        <f t="array" ref="D37">IFERROR(VLOOKUP(D$3&amp;$A6&amp;$A9,IF({1,0},业绩报告!$A$2:$A$8229&amp;业绩报告!$B$2:$B$8229&amp;业绩报告!$C$2:$C$8229,业绩报告!$AH$2:$AH$8229),2,0),"")</f>
        <v>0</v>
      </c>
      <c r="E37" s="279">
        <f t="array" ref="E37">IFERROR(VLOOKUP(E$3&amp;$A6&amp;$A9,IF({1,0},业绩报告!$A$2:$A$8229&amp;业绩报告!$B$2:$B$8229&amp;业绩报告!$C$2:$C$8229,业绩报告!$AH$2:$AH$8229),2,0),"")</f>
        <v>0</v>
      </c>
      <c r="F37" s="279">
        <f t="array" ref="F37">IFERROR(VLOOKUP(F$3&amp;$A6&amp;$A9,IF({1,0},业绩报告!$A$2:$A$8229&amp;业绩报告!$B$2:$B$8229&amp;业绩报告!$C$2:$C$8229,业绩报告!$AH$2:$AH$8229),2,0),"")</f>
        <v>0</v>
      </c>
      <c r="G37" s="279">
        <f t="array" ref="G37">IFERROR(VLOOKUP(G$3&amp;$A6&amp;$A9,IF({1,0},业绩报告!$A$2:$A$8229&amp;业绩报告!$B$2:$B$8229&amp;业绩报告!$C$2:$C$8229,业绩报告!$AH$2:$AH$8229),2,0),"")</f>
        <v>0</v>
      </c>
      <c r="H37" s="279">
        <f t="array" ref="H37">IFERROR(VLOOKUP(H$3&amp;$A6&amp;$A9,IF({1,0},业绩报告!$A$2:$A$8229&amp;业绩报告!$B$2:$B$8229&amp;业绩报告!$C$2:$C$8229,业绩报告!$AH$2:$AH$8229),2,0),"")</f>
        <v>0</v>
      </c>
      <c r="I37" s="279">
        <f t="array" ref="I37">IFERROR(VLOOKUP(I$3&amp;$A6&amp;$A9,IF({1,0},业绩报告!$A$2:$A$8229&amp;业绩报告!$B$2:$B$8229&amp;业绩报告!$C$2:$C$8229,业绩报告!$AH$2:$AH$8229),2,0),"")</f>
        <v>0</v>
      </c>
      <c r="J37" s="313" t="s">
        <v>38</v>
      </c>
      <c r="K37" s="279">
        <f t="array" ref="K37">IFERROR(VLOOKUP(I$3&amp;$A6&amp;$A9,IF({1,0},业绩报告!$A$2:$A$8229&amp;业绩报告!$B$2:$B$8229&amp;业绩报告!$C$2:$C$8229,业绩报告!$AH$2:$AH$8229),2,0),"")</f>
        <v>0</v>
      </c>
      <c r="L37" s="279" t="str">
        <f t="array" ref="L37">IFERROR(VLOOKUP(J$3&amp;$A6&amp;$A9,IF({1,0},业绩报告!$A$2:$A$8229&amp;业绩报告!$B$2:$B$8229&amp;业绩报告!$C$2:$C$8229,业绩报告!$AH$2:$AH$8229),2,0),"")</f>
        <v/>
      </c>
      <c r="M37" s="279">
        <f t="array" ref="M37">IFERROR(VLOOKUP(K$3&amp;$A6&amp;$A9,IF({1,0},业绩报告!$A$2:$A$8229&amp;业绩报告!$B$2:$B$8229&amp;业绩报告!$C$2:$C$8229,业绩报告!$AH$2:$AH$8229),2,0),"")</f>
        <v>0</v>
      </c>
      <c r="N37" s="279">
        <f t="array" ref="N37">IFERROR(VLOOKUP(L$3&amp;$A6&amp;$A9,IF({1,0},业绩报告!$A$2:$A$8229&amp;业绩报告!$B$2:$B$8229&amp;业绩报告!$C$2:$C$8229,业绩报告!$AH$2:$AH$8229),2,0),"")</f>
        <v>0</v>
      </c>
      <c r="O37" s="279">
        <f t="array" ref="O37">IFERROR(VLOOKUP(M$3&amp;$A6&amp;$A9,IF({1,0},业绩报告!$A$2:$A$8229&amp;业绩报告!$B$2:$B$8229&amp;业绩报告!$C$2:$C$8229,业绩报告!$AH$2:$AH$8229),2,0),"")</f>
        <v>0</v>
      </c>
      <c r="P37" s="279">
        <f t="array" ref="P37">IFERROR(VLOOKUP(N$3&amp;$A6&amp;$A9,IF({1,0},业绩报告!$A$2:$A$8229&amp;业绩报告!$B$2:$B$8229&amp;业绩报告!$C$2:$C$8229,业绩报告!$AH$2:$AH$8229),2,0),"")</f>
        <v>0</v>
      </c>
      <c r="Q37" s="279">
        <f t="array" ref="Q37">IFERROR(VLOOKUP(O$3&amp;$A6&amp;$A9,IF({1,0},业绩报告!$A$2:$A$8229&amp;业绩报告!$B$2:$B$8229&amp;业绩报告!$C$2:$C$8229,业绩报告!$AH$2:$AH$8229),2,0),"")</f>
        <v>0</v>
      </c>
      <c r="R37" s="334"/>
      <c r="S37" s="335"/>
    </row>
    <row r="38" s="231" customFormat="1" hidden="1" spans="1:19">
      <c r="A38" s="270"/>
      <c r="B38" s="273" t="s">
        <v>56</v>
      </c>
      <c r="C38" s="279">
        <f t="array" ref="C38">IFERROR(VLOOKUP(C$3&amp;$A6&amp;$A9,IF({1,0},业绩报告!$A$2:$A$8229&amp;业绩报告!$B$2:$B$8229&amp;业绩报告!$C$2:$C$8229,业绩报告!$AI$2:$AI$8229),2,0),"")</f>
        <v>0</v>
      </c>
      <c r="D38" s="279">
        <f t="array" ref="D38">IFERROR(VLOOKUP(D$3&amp;$A6&amp;$A9,IF({1,0},业绩报告!$A$2:$A$8229&amp;业绩报告!$B$2:$B$8229&amp;业绩报告!$C$2:$C$8229,业绩报告!$AI$2:$AI$8229),2,0),"")</f>
        <v>0</v>
      </c>
      <c r="E38" s="279">
        <f t="array" ref="E38">IFERROR(VLOOKUP(E$3&amp;$A6&amp;$A9,IF({1,0},业绩报告!$A$2:$A$8229&amp;业绩报告!$B$2:$B$8229&amp;业绩报告!$C$2:$C$8229,业绩报告!$AI$2:$AI$8229),2,0),"")</f>
        <v>0</v>
      </c>
      <c r="F38" s="279">
        <f t="array" ref="F38">IFERROR(VLOOKUP(F$3&amp;$A6&amp;$A9,IF({1,0},业绩报告!$A$2:$A$8229&amp;业绩报告!$B$2:$B$8229&amp;业绩报告!$C$2:$C$8229,业绩报告!$AI$2:$AI$8229),2,0),"")</f>
        <v>0</v>
      </c>
      <c r="G38" s="279">
        <f t="array" ref="G38">IFERROR(VLOOKUP(G$3&amp;$A6&amp;$A9,IF({1,0},业绩报告!$A$2:$A$8229&amp;业绩报告!$B$2:$B$8229&amp;业绩报告!$C$2:$C$8229,业绩报告!$AI$2:$AI$8229),2,0),"")</f>
        <v>0</v>
      </c>
      <c r="H38" s="279">
        <f t="array" ref="H38">IFERROR(VLOOKUP(H$3&amp;$A6&amp;$A9,IF({1,0},业绩报告!$A$2:$A$8229&amp;业绩报告!$B$2:$B$8229&amp;业绩报告!$C$2:$C$8229,业绩报告!$AI$2:$AI$8229),2,0),"")</f>
        <v>0</v>
      </c>
      <c r="I38" s="279">
        <f t="array" ref="I38">IFERROR(VLOOKUP(I$3&amp;$A6&amp;$A9,IF({1,0},业绩报告!$A$2:$A$8229&amp;业绩报告!$B$2:$B$8229&amp;业绩报告!$C$2:$C$8229,业绩报告!$AI$2:$AI$8229),2,0),"")</f>
        <v>0</v>
      </c>
      <c r="J38" s="313"/>
      <c r="K38" s="279">
        <f t="array" ref="K38">IFERROR(VLOOKUP(K$3&amp;$A6&amp;$A9,IF({1,0},业绩报告!$A$2:$A$8229&amp;业绩报告!$B$2:$B$8229&amp;业绩报告!$C$2:$C$8229,业绩报告!$AI$2:$AI$8229),2,0),"")</f>
        <v>0</v>
      </c>
      <c r="L38" s="279">
        <f t="array" ref="L38">IFERROR(VLOOKUP(L$3&amp;$A6&amp;$A9,IF({1,0},业绩报告!$A$2:$A$8229&amp;业绩报告!$B$2:$B$8229&amp;业绩报告!$C$2:$C$8229,业绩报告!$AI$2:$AI$8229),2,0),"")</f>
        <v>0</v>
      </c>
      <c r="M38" s="279">
        <f t="array" ref="M38">IFERROR(VLOOKUP(M$3&amp;$A6&amp;$A9,IF({1,0},业绩报告!$A$2:$A$8229&amp;业绩报告!$B$2:$B$8229&amp;业绩报告!$C$2:$C$8229,业绩报告!$AI$2:$AI$8229),2,0),"")</f>
        <v>0</v>
      </c>
      <c r="N38" s="279">
        <f t="array" ref="N38">IFERROR(VLOOKUP(N$3&amp;$A6&amp;$A9,IF({1,0},业绩报告!$A$2:$A$8229&amp;业绩报告!$B$2:$B$8229&amp;业绩报告!$C$2:$C$8229,业绩报告!$AI$2:$AI$8229),2,0),"")</f>
        <v>0</v>
      </c>
      <c r="O38" s="279">
        <f t="array" ref="O38">IFERROR(VLOOKUP(O$3&amp;$A6&amp;$A9,IF({1,0},业绩报告!$A$2:$A$8229&amp;业绩报告!$B$2:$B$8229&amp;业绩报告!$C$2:$C$8229,业绩报告!$AI$2:$AI$8229),2,0),"")</f>
        <v>0</v>
      </c>
      <c r="P38" s="279">
        <f t="array" ref="P38">IFERROR(VLOOKUP(P$3&amp;$A6&amp;$A9,IF({1,0},业绩报告!$A$2:$A$8229&amp;业绩报告!$B$2:$B$8229&amp;业绩报告!$C$2:$C$8229,业绩报告!$AI$2:$AI$8229),2,0),"")</f>
        <v>0</v>
      </c>
      <c r="Q38" s="279">
        <f t="array" ref="Q38">IFERROR(VLOOKUP(Q$3&amp;$A6&amp;$A9,IF({1,0},业绩报告!$A$2:$A$8229&amp;业绩报告!$B$2:$B$8229&amp;业绩报告!$C$2:$C$8229,业绩报告!$AI$2:$AI$8229),2,0),"")</f>
        <v>0</v>
      </c>
      <c r="R38" s="334"/>
      <c r="S38" s="335"/>
    </row>
    <row r="39" s="231" customFormat="1" hidden="1" spans="1:19">
      <c r="A39" s="270"/>
      <c r="B39" s="273" t="s">
        <v>57</v>
      </c>
      <c r="C39" s="279">
        <f t="array" ref="C39">IFERROR(VLOOKUP(C$3&amp;$A6&amp;$A9,IF({1,0},业绩报告!$A$2:$A$8229&amp;业绩报告!$B$2:$B$8229&amp;业绩报告!$C$2:$C$8229,业绩报告!$AJ$2:$AJ$8229),2,0),"")</f>
        <v>0</v>
      </c>
      <c r="D39" s="279">
        <f t="array" ref="D39">IFERROR(VLOOKUP(D$3&amp;$A6&amp;$A9,IF({1,0},业绩报告!$A$2:$A$8229&amp;业绩报告!$B$2:$B$8229&amp;业绩报告!$C$2:$C$8229,业绩报告!$AJ$2:$AJ$8229),2,0),"")</f>
        <v>0</v>
      </c>
      <c r="E39" s="279">
        <f t="array" ref="E39">IFERROR(VLOOKUP(E$3&amp;$A6&amp;$A9,IF({1,0},业绩报告!$A$2:$A$8229&amp;业绩报告!$B$2:$B$8229&amp;业绩报告!$C$2:$C$8229,业绩报告!$AJ$2:$AJ$8229),2,0),"")</f>
        <v>0</v>
      </c>
      <c r="F39" s="279">
        <f t="array" ref="F39">IFERROR(VLOOKUP(F$3&amp;$A6&amp;$A9,IF({1,0},业绩报告!$A$2:$A$8229&amp;业绩报告!$B$2:$B$8229&amp;业绩报告!$C$2:$C$8229,业绩报告!$AJ$2:$AJ$8229),2,0),"")</f>
        <v>0</v>
      </c>
      <c r="G39" s="279">
        <f t="array" ref="G39">IFERROR(VLOOKUP(G$3&amp;$A6&amp;$A9,IF({1,0},业绩报告!$A$2:$A$8229&amp;业绩报告!$B$2:$B$8229&amp;业绩报告!$C$2:$C$8229,业绩报告!$AJ$2:$AJ$8229),2,0),"")</f>
        <v>0</v>
      </c>
      <c r="H39" s="279">
        <f t="array" ref="H39">IFERROR(VLOOKUP(H$3&amp;$A6&amp;$A9,IF({1,0},业绩报告!$A$2:$A$8229&amp;业绩报告!$B$2:$B$8229&amp;业绩报告!$C$2:$C$8229,业绩报告!$AJ$2:$AJ$8229),2,0),"")</f>
        <v>0</v>
      </c>
      <c r="I39" s="279">
        <f t="array" ref="I39">IFERROR(VLOOKUP(I$3&amp;$A6&amp;$A9,IF({1,0},业绩报告!$A$2:$A$8229&amp;业绩报告!$B$2:$B$8229&amp;业绩报告!$C$2:$C$8229,业绩报告!$AJ$2:$AJ$8229),2,0),"")</f>
        <v>0</v>
      </c>
      <c r="J39" s="313"/>
      <c r="K39" s="279">
        <f t="array" ref="K39">IFERROR(VLOOKUP(I$3&amp;$A6&amp;$A9,IF({1,0},业绩报告!$A$2:$A$8229&amp;业绩报告!$B$2:$B$8229&amp;业绩报告!$C$2:$C$8229,业绩报告!$AJ$2:$AJ$8229),2,0),"")</f>
        <v>0</v>
      </c>
      <c r="L39" s="279" t="str">
        <f t="array" ref="L39">IFERROR(VLOOKUP(J$3&amp;$A6&amp;$A9,IF({1,0},业绩报告!$A$2:$A$8229&amp;业绩报告!$B$2:$B$8229&amp;业绩报告!$C$2:$C$8229,业绩报告!$AJ$2:$AJ$8229),2,0),"")</f>
        <v/>
      </c>
      <c r="M39" s="279">
        <f t="array" ref="M39">IFERROR(VLOOKUP(K$3&amp;$A6&amp;$A9,IF({1,0},业绩报告!$A$2:$A$8229&amp;业绩报告!$B$2:$B$8229&amp;业绩报告!$C$2:$C$8229,业绩报告!$AJ$2:$AJ$8229),2,0),"")</f>
        <v>0</v>
      </c>
      <c r="N39" s="279">
        <f t="array" ref="N39">IFERROR(VLOOKUP(L$3&amp;$A6&amp;$A9,IF({1,0},业绩报告!$A$2:$A$8229&amp;业绩报告!$B$2:$B$8229&amp;业绩报告!$C$2:$C$8229,业绩报告!$AJ$2:$AJ$8229),2,0),"")</f>
        <v>0</v>
      </c>
      <c r="O39" s="279">
        <f t="array" ref="O39">IFERROR(VLOOKUP(M$3&amp;$A6&amp;$A9,IF({1,0},业绩报告!$A$2:$A$8229&amp;业绩报告!$B$2:$B$8229&amp;业绩报告!$C$2:$C$8229,业绩报告!$AJ$2:$AJ$8229),2,0),"")</f>
        <v>0</v>
      </c>
      <c r="P39" s="279">
        <f t="array" ref="P39">IFERROR(VLOOKUP(N$3&amp;$A6&amp;$A9,IF({1,0},业绩报告!$A$2:$A$8229&amp;业绩报告!$B$2:$B$8229&amp;业绩报告!$C$2:$C$8229,业绩报告!$AJ$2:$AJ$8229),2,0),"")</f>
        <v>0</v>
      </c>
      <c r="Q39" s="279">
        <f t="array" ref="Q39">IFERROR(VLOOKUP(O$3&amp;$A6&amp;$A9,IF({1,0},业绩报告!$A$2:$A$8229&amp;业绩报告!$B$2:$B$8229&amp;业绩报告!$C$2:$C$8229,业绩报告!$AJ$2:$AJ$8229),2,0),"")</f>
        <v>0</v>
      </c>
      <c r="R39" s="334"/>
      <c r="S39" s="335"/>
    </row>
    <row r="40" s="232" customFormat="1" spans="1:19">
      <c r="A40" s="280"/>
      <c r="B40" s="281" t="s">
        <v>58</v>
      </c>
      <c r="C40" s="282">
        <f t="array" ref="C40">IFERROR(VLOOKUP(C$3&amp;$A6&amp;$A9,IF({1,0},业绩报告!$A$2:$A$8229&amp;业绩报告!$B$2:$B$8229&amp;业绩报告!$C$2:$C$8229,业绩报告!$AK$2:$AK$8229),2,0),"0")</f>
        <v>4202</v>
      </c>
      <c r="D40" s="282">
        <f t="array" ref="D40">IFERROR(VLOOKUP(D$3&amp;$A6&amp;$A9,IF({1,0},业绩报告!$A$2:$A$8229&amp;业绩报告!$B$2:$B$8229&amp;业绩报告!$C$2:$C$8229,业绩报告!$AK$2:$AK$8229),2,0),"0")</f>
        <v>2534</v>
      </c>
      <c r="E40" s="282">
        <f t="array" ref="E40">IFERROR(VLOOKUP(E$3&amp;$A6&amp;$A9,IF({1,0},业绩报告!$A$2:$A$8229&amp;业绩报告!$B$2:$B$8229&amp;业绩报告!$C$2:$C$8229,业绩报告!$AK$2:$AK$8229),2,0),"0")</f>
        <v>3156</v>
      </c>
      <c r="F40" s="282">
        <f t="array" ref="F40">IFERROR(VLOOKUP(F$3&amp;$A6&amp;$A9,IF({1,0},业绩报告!$A$2:$A$8229&amp;业绩报告!$B$2:$B$8229&amp;业绩报告!$C$2:$C$8229,业绩报告!$AK$2:$AK$8229),2,0),"0")</f>
        <v>2257</v>
      </c>
      <c r="G40" s="282">
        <f t="array" ref="G40">IFERROR(VLOOKUP(G$3&amp;$A6&amp;$A9,IF({1,0},业绩报告!$A$2:$A$8229&amp;业绩报告!$B$2:$B$8229&amp;业绩报告!$C$2:$C$8229,业绩报告!$AK$2:$AK$8229),2,0),"0")</f>
        <v>4057</v>
      </c>
      <c r="H40" s="282">
        <f t="array" ref="H40">IFERROR(VLOOKUP(H$3&amp;$A6&amp;$A9,IF({1,0},业绩报告!$A$2:$A$8229&amp;业绩报告!$B$2:$B$8229&amp;业绩报告!$C$2:$C$8229,业绩报告!$AK$2:$AK$8229),2,0),"0")</f>
        <v>3915</v>
      </c>
      <c r="I40" s="282">
        <f t="array" ref="I40">IFERROR(VLOOKUP(I$3&amp;$A6&amp;$A9,IF({1,0},业绩报告!$A$2:$A$8229&amp;业绩报告!$B$2:$B$8229&amp;业绩报告!$C$2:$C$8229,业绩报告!$AK$2:$AK$8229),2,0),"0")</f>
        <v>0</v>
      </c>
      <c r="J40" s="314">
        <f>SUM(C40:I40)</f>
        <v>20121</v>
      </c>
      <c r="K40" s="282">
        <f t="array" ref="K40">IFERROR(VLOOKUP(K$3&amp;$A6&amp;$A9,IF({1,0},业绩报告!$A$2:$A$8229&amp;业绩报告!$B$2:$B$8229&amp;业绩报告!$C$2:$C$8229,业绩报告!$AK$2:$AK$8229),2,0),"")</f>
        <v>4592</v>
      </c>
      <c r="L40" s="282">
        <f t="array" ref="L40">IFERROR(VLOOKUP(L$3&amp;$A6&amp;$A9,IF({1,0},业绩报告!$A$2:$A$8229&amp;业绩报告!$B$2:$B$8229&amp;业绩报告!$C$2:$C$8229,业绩报告!$AK$2:$AK$8229),2,0),"")</f>
        <v>5606</v>
      </c>
      <c r="M40" s="282">
        <f t="array" ref="M40">IFERROR(VLOOKUP(M$3&amp;$A6&amp;$A9,IF({1,0},业绩报告!$A$2:$A$8229&amp;业绩报告!$B$2:$B$8229&amp;业绩报告!$C$2:$C$8229,业绩报告!$AK$2:$AK$8229),2,0),"")</f>
        <v>5079</v>
      </c>
      <c r="N40" s="282">
        <f t="array" ref="N40">IFERROR(VLOOKUP(N$3&amp;$A6&amp;$A9,IF({1,0},业绩报告!$A$2:$A$8229&amp;业绩报告!$B$2:$B$8229&amp;业绩报告!$C$2:$C$8229,业绩报告!$AK$2:$AK$8229),2,0),"")</f>
        <v>5386</v>
      </c>
      <c r="O40" s="282">
        <f t="array" ref="O40">IFERROR(VLOOKUP(O$3&amp;$A6&amp;$A9,IF({1,0},业绩报告!$A$2:$A$8229&amp;业绩报告!$B$2:$B$8229&amp;业绩报告!$C$2:$C$8229,业绩报告!$AK$2:$AK$8229),2,0),"")</f>
        <v>10642</v>
      </c>
      <c r="P40" s="282">
        <f t="array" ref="P40">IFERROR(VLOOKUP(P$3&amp;$A6&amp;$A9,IF({1,0},业绩报告!$A$2:$A$8229&amp;业绩报告!$B$2:$B$8229&amp;业绩报告!$C$2:$C$8229,业绩报告!$AK$2:$AK$8229),2,0),"")</f>
        <v>8122</v>
      </c>
      <c r="Q40" s="282">
        <f t="array" ref="Q40">IFERROR(VLOOKUP(Q$3&amp;$A6&amp;$A9,IF({1,0},业绩报告!$A$2:$A$8229&amp;业绩报告!$B$2:$B$8229&amp;业绩报告!$C$2:$C$8229,业绩报告!$AK$2:$AK$8229),2,0),"")</f>
        <v>3567</v>
      </c>
      <c r="R40" s="336">
        <f>SUM(K40:Q40)</f>
        <v>42994</v>
      </c>
      <c r="S40" s="337"/>
    </row>
    <row r="41" s="231" customFormat="1" spans="1:19">
      <c r="A41" s="270"/>
      <c r="B41" s="283" t="s">
        <v>59</v>
      </c>
      <c r="C41" s="284">
        <f t="array" ref="C41">IFERROR(VLOOKUP(C$3&amp;$A6&amp;$A9,IF({1,0},业绩报告!$A$2:$A$8229&amp;业绩报告!$B$2:$B$8229&amp;业绩报告!$C$2:$C$8229,业绩报告!$AL$2:$AL$8229),2,0),"0")</f>
        <v>28</v>
      </c>
      <c r="D41" s="284">
        <f t="array" ref="D41">IFERROR(VLOOKUP(D$3&amp;$A6&amp;$A9,IF({1,0},业绩报告!$A$2:$A$8229&amp;业绩报告!$B$2:$B$8229&amp;业绩报告!$C$2:$C$8229,业绩报告!$AL$2:$AL$8229),2,0),"0")</f>
        <v>10</v>
      </c>
      <c r="E41" s="284">
        <f t="array" ref="E41">IFERROR(VLOOKUP(E$3&amp;$A6&amp;$A9,IF({1,0},业绩报告!$A$2:$A$8229&amp;业绩报告!$B$2:$B$8229&amp;业绩报告!$C$2:$C$8229,业绩报告!$AL$2:$AL$8229),2,0),"0")</f>
        <v>16</v>
      </c>
      <c r="F41" s="284">
        <f t="array" ref="F41">IFERROR(VLOOKUP(F$3&amp;$A6&amp;$A9,IF({1,0},业绩报告!$A$2:$A$8229&amp;业绩报告!$B$2:$B$8229&amp;业绩报告!$C$2:$C$8229,业绩报告!$AL$2:$AL$8229),2,0),"0")</f>
        <v>19</v>
      </c>
      <c r="G41" s="284">
        <f t="array" ref="G41">IFERROR(VLOOKUP(G$3&amp;$A6&amp;$A9,IF({1,0},业绩报告!$A$2:$A$8229&amp;业绩报告!$B$2:$B$8229&amp;业绩报告!$C$2:$C$8229,业绩报告!$AL$2:$AL$8229),2,0),"0")</f>
        <v>22</v>
      </c>
      <c r="H41" s="284">
        <f t="array" ref="H41">IFERROR(VLOOKUP(H$3&amp;$A6&amp;$A9,IF({1,0},业绩报告!$A$2:$A$8229&amp;业绩报告!$B$2:$B$8229&amp;业绩报告!$C$2:$C$8229,业绩报告!$AL$2:$AL$8229),2,0),"0")</f>
        <v>36</v>
      </c>
      <c r="I41" s="284">
        <f t="array" ref="I41">IFERROR(VLOOKUP(I$3&amp;$A6&amp;$A9,IF({1,0},业绩报告!$A$2:$A$8229&amp;业绩报告!$B$2:$B$8229&amp;业绩报告!$C$2:$C$8229,业绩报告!$AL$2:$AL$8229),2,0),"0")</f>
        <v>0</v>
      </c>
      <c r="J41" s="313">
        <f>SUM(C41:I41)</f>
        <v>131</v>
      </c>
      <c r="K41" s="279">
        <f t="array" ref="K41">IFERROR(VLOOKUP(K$3&amp;$A6&amp;$A9,IF({1,0},业绩报告!$A$2:$A$8229&amp;业绩报告!$B$2:$B$8229&amp;业绩报告!$C$2:$C$8229,业绩报告!$AL$2:$AL$8229),2,0),"")</f>
        <v>30</v>
      </c>
      <c r="L41" s="279">
        <f t="array" ref="L41">IFERROR(VLOOKUP(L$3&amp;$A6&amp;$A9,IF({1,0},业绩报告!$A$2:$A$8229&amp;业绩报告!$B$2:$B$8229&amp;业绩报告!$C$2:$C$8229,业绩报告!$AL$2:$AL$8229),2,0),"")</f>
        <v>46</v>
      </c>
      <c r="M41" s="279">
        <f t="array" ref="M41">IFERROR(VLOOKUP(M$3&amp;$A6&amp;$A9,IF({1,0},业绩报告!$A$2:$A$8229&amp;业绩报告!$B$2:$B$8229&amp;业绩报告!$C$2:$C$8229,业绩报告!$AL$2:$AL$8229),2,0),"")</f>
        <v>35</v>
      </c>
      <c r="N41" s="279">
        <f t="array" ref="N41">IFERROR(VLOOKUP(N$3&amp;$A6&amp;$A9,IF({1,0},业绩报告!$A$2:$A$8229&amp;业绩报告!$B$2:$B$8229&amp;业绩报告!$C$2:$C$8229,业绩报告!$AL$2:$AL$8229),2,0),"")</f>
        <v>41</v>
      </c>
      <c r="O41" s="279">
        <f t="array" ref="O41">IFERROR(VLOOKUP(O$3&amp;$A6&amp;$A9,IF({1,0},业绩报告!$A$2:$A$8229&amp;业绩报告!$B$2:$B$8229&amp;业绩报告!$C$2:$C$8229,业绩报告!$AL$2:$AL$8229),2,0),"")</f>
        <v>48</v>
      </c>
      <c r="P41" s="279">
        <f t="array" ref="P41">IFERROR(VLOOKUP(P$3&amp;$A6&amp;$A9,IF({1,0},业绩报告!$A$2:$A$8229&amp;业绩报告!$B$2:$B$8229&amp;业绩报告!$C$2:$C$8229,业绩报告!$AL$2:$AL$8229),2,0),"")</f>
        <v>44</v>
      </c>
      <c r="Q41" s="279">
        <f t="array" ref="Q41">IFERROR(VLOOKUP(Q$3&amp;$A6&amp;$A9,IF({1,0},业绩报告!$A$2:$A$8229&amp;业绩报告!$B$2:$B$8229&amp;业绩报告!$C$2:$C$8229,业绩报告!$AL$2:$AL$8229),2,0),"")</f>
        <v>16</v>
      </c>
      <c r="R41" s="334">
        <f>SUM(K41:Q41)</f>
        <v>260</v>
      </c>
      <c r="S41" s="335"/>
    </row>
    <row r="42" s="231" customFormat="1" spans="1:19">
      <c r="A42" s="270"/>
      <c r="B42" s="283" t="s">
        <v>60</v>
      </c>
      <c r="C42" s="284">
        <f t="array" ref="C42">IFERROR(VLOOKUP(C$3&amp;$A6&amp;$A9,IF({1,0},业绩报告!$A$2:$A$8229&amp;业绩报告!$B$2:$B$8229&amp;业绩报告!$C$2:$C$8229,业绩报告!$AN$2:$AN$8229),2,0),"0")</f>
        <v>1</v>
      </c>
      <c r="D42" s="284">
        <f t="array" ref="D42">IFERROR(VLOOKUP(D$3&amp;$A6&amp;$A9,IF({1,0},业绩报告!$A$2:$A$8229&amp;业绩报告!$B$2:$B$8229&amp;业绩报告!$C$2:$C$8229,业绩报告!$AN$2:$AN$8229),2,0),"0")</f>
        <v>0</v>
      </c>
      <c r="E42" s="284">
        <f t="array" ref="E42">IFERROR(VLOOKUP(E$3&amp;$A6&amp;$A9,IF({1,0},业绩报告!$A$2:$A$8229&amp;业绩报告!$B$2:$B$8229&amp;业绩报告!$C$2:$C$8229,业绩报告!$AN$2:$AN$8229),2,0),"0")</f>
        <v>0</v>
      </c>
      <c r="F42" s="284">
        <f t="array" ref="F42">IFERROR(VLOOKUP(F$3&amp;$A6&amp;$A9,IF({1,0},业绩报告!$A$2:$A$8229&amp;业绩报告!$B$2:$B$8229&amp;业绩报告!$C$2:$C$8229,业绩报告!$AN$2:$AN$8229),2,0),"0")</f>
        <v>1</v>
      </c>
      <c r="G42" s="284">
        <f t="array" ref="G42">IFERROR(VLOOKUP(G$3&amp;$A6&amp;$A9,IF({1,0},业绩报告!$A$2:$A$8229&amp;业绩报告!$B$2:$B$8229&amp;业绩报告!$C$2:$C$8229,业绩报告!$AN$2:$AN$8229),2,0),"0")</f>
        <v>1</v>
      </c>
      <c r="H42" s="284">
        <f t="array" ref="H42">IFERROR(VLOOKUP(H$3&amp;$A6&amp;$A9,IF({1,0},业绩报告!$A$2:$A$8229&amp;业绩报告!$B$2:$B$8229&amp;业绩报告!$C$2:$C$8229,业绩报告!$AN$2:$AN$8229),2,0),"0")</f>
        <v>4</v>
      </c>
      <c r="I42" s="284">
        <f t="array" ref="I42">IFERROR(VLOOKUP(I$3&amp;$A6&amp;$A9,IF({1,0},业绩报告!$A$2:$A$8229&amp;业绩报告!$B$2:$B$8229&amp;业绩报告!$C$2:$C$8229,业绩报告!$AN$2:$AN$8229),2,0),"0")</f>
        <v>0</v>
      </c>
      <c r="J42" s="313">
        <f>SUM(C42:I42)</f>
        <v>7</v>
      </c>
      <c r="K42" s="279">
        <f t="array" ref="K42">IFERROR(VLOOKUP(K$3&amp;$A6&amp;$A9,IF({1,0},业绩报告!$A$2:$A$8229&amp;业绩报告!$B$2:$B$8229&amp;业绩报告!$C$2:$C$8229,业绩报告!$AN$2:$AN$8229),2,0),"")</f>
        <v>0</v>
      </c>
      <c r="L42" s="279">
        <f t="array" ref="L42">IFERROR(VLOOKUP(L$3&amp;$A6&amp;$A9,IF({1,0},业绩报告!$A$2:$A$8229&amp;业绩报告!$B$2:$B$8229&amp;业绩报告!$C$2:$C$8229,业绩报告!$AN$2:$AN$8229),2,0),"")</f>
        <v>2</v>
      </c>
      <c r="M42" s="279">
        <f t="array" ref="M42">IFERROR(VLOOKUP(M$3&amp;$A6&amp;$A9,IF({1,0},业绩报告!$A$2:$A$8229&amp;业绩报告!$B$2:$B$8229&amp;业绩报告!$C$2:$C$8229,业绩报告!$AN$2:$AN$8229),2,0),"")</f>
        <v>3</v>
      </c>
      <c r="N42" s="279">
        <f t="array" ref="N42">IFERROR(VLOOKUP(N$3&amp;$A6&amp;$A9,IF({1,0},业绩报告!$A$2:$A$8229&amp;业绩报告!$B$2:$B$8229&amp;业绩报告!$C$2:$C$8229,业绩报告!$AN$2:$AN$8229),2,0),"")</f>
        <v>5</v>
      </c>
      <c r="O42" s="279">
        <f t="array" ref="O42">IFERROR(VLOOKUP(O$3&amp;$A6&amp;$A9,IF({1,0},业绩报告!$A$2:$A$8229&amp;业绩报告!$B$2:$B$8229&amp;业绩报告!$C$2:$C$8229,业绩报告!$AN$2:$AN$8229),2,0),"")</f>
        <v>1</v>
      </c>
      <c r="P42" s="279">
        <f t="array" ref="P42">IFERROR(VLOOKUP(P$3&amp;$A6&amp;$A9,IF({1,0},业绩报告!$A$2:$A$8229&amp;业绩报告!$B$2:$B$8229&amp;业绩报告!$C$2:$C$8229,业绩报告!$AN$2:$AN$8229),2,0),"")</f>
        <v>3</v>
      </c>
      <c r="Q42" s="279">
        <f t="array" ref="Q42">IFERROR(VLOOKUP(Q$3&amp;$A6&amp;$A9,IF({1,0},业绩报告!$A$2:$A$8229&amp;业绩报告!$B$2:$B$8229&amp;业绩报告!$C$2:$C$8229,业绩报告!$AN$2:$AN$8229),2,0),"")</f>
        <v>0</v>
      </c>
      <c r="R42" s="334">
        <f>SUM(K42:Q42)</f>
        <v>14</v>
      </c>
      <c r="S42" s="335"/>
    </row>
    <row r="43" s="231" customFormat="1" spans="1:19">
      <c r="A43" s="270"/>
      <c r="B43" s="283" t="s">
        <v>61</v>
      </c>
      <c r="C43" s="285">
        <f t="array" ref="C43">IFERROR(VLOOKUP(C$3&amp;$A6&amp;$A9,IF({1,0},业绩报告!$A$2:$A$8229&amp;业绩报告!$B$2:$B$8229&amp;业绩报告!$C$2:$C$8229,业绩报告!$AM$2:$AM$8229),2,0),"")</f>
        <v>0.00666349357448834</v>
      </c>
      <c r="D43" s="285">
        <f t="array" ref="D43">IFERROR(VLOOKUP(D$3&amp;$A6&amp;$A9,IF({1,0},业绩报告!$A$2:$A$8229&amp;业绩报告!$B$2:$B$8229&amp;业绩报告!$C$2:$C$8229,业绩报告!$AM$2:$AM$8229),2,0),"")</f>
        <v>0.00394632991318074</v>
      </c>
      <c r="E43" s="285">
        <f t="array" ref="E43">IFERROR(VLOOKUP(E$3&amp;$A6&amp;$A9,IF({1,0},业绩报告!$A$2:$A$8229&amp;业绩报告!$B$2:$B$8229&amp;业绩报告!$C$2:$C$8229,业绩报告!$AM$2:$AM$8229),2,0),"")</f>
        <v>0.00506970849176172</v>
      </c>
      <c r="F43" s="285">
        <f t="array" ref="F43">IFERROR(VLOOKUP(F$3&amp;$A6&amp;$A9,IF({1,0},业绩报告!$A$2:$A$8229&amp;业绩报告!$B$2:$B$8229&amp;业绩报告!$C$2:$C$8229,业绩报告!$AM$2:$AM$8229),2,0),"")</f>
        <v>0.00841825431989366</v>
      </c>
      <c r="G43" s="285">
        <f t="array" ref="G43">IFERROR(VLOOKUP(G$3&amp;$A6&amp;$A9,IF({1,0},业绩报告!$A$2:$A$8229&amp;业绩报告!$B$2:$B$8229&amp;业绩报告!$C$2:$C$8229,业绩报告!$AM$2:$AM$8229),2,0),"")</f>
        <v>0.00542272615232931</v>
      </c>
      <c r="H43" s="285">
        <f t="array" ref="H43">IFERROR(VLOOKUP(H$3&amp;$A6&amp;$A9,IF({1,0},业绩报告!$A$2:$A$8229&amp;业绩报告!$B$2:$B$8229&amp;业绩报告!$C$2:$C$8229,业绩报告!$AM$2:$AM$8229),2,0),"")</f>
        <v>0.00919540229885057</v>
      </c>
      <c r="I43" s="285" t="str">
        <f t="array" ref="I43">IFERROR(VLOOKUP(I$3&amp;$A6&amp;$A9,IF({1,0},业绩报告!$A$2:$A$8229&amp;业绩报告!$B$2:$B$8229&amp;业绩报告!$C$2:$C$8229,业绩报告!$AM$2:$AM$8229),2,0),"")</f>
        <v>0</v>
      </c>
      <c r="J43" s="315">
        <f>AVERAGE(C43:I43)</f>
        <v>0.00645265245841739</v>
      </c>
      <c r="K43" s="316">
        <f t="array" ref="K43">IFERROR(VLOOKUP(K$3&amp;$A6&amp;$A9,IF({1,0},业绩报告!$A$2:$A$8229&amp;业绩报告!$B$2:$B$8229&amp;业绩报告!$C$2:$C$8229,业绩报告!$AM$2:$AM$8229),2,0),"")</f>
        <v>0.00653310104529617</v>
      </c>
      <c r="L43" s="316">
        <f t="array" ref="L43">IFERROR(VLOOKUP(L$3&amp;$A6&amp;$A9,IF({1,0},业绩报告!$A$2:$A$8229&amp;业绩报告!$B$2:$B$8229&amp;业绩报告!$C$2:$C$8229,业绩报告!$AM$2:$AM$8229),2,0),"")</f>
        <v>0.00820549411344988</v>
      </c>
      <c r="M43" s="316">
        <f t="array" ref="M43">IFERROR(VLOOKUP(M$3&amp;$A6&amp;$A9,IF({1,0},业绩报告!$A$2:$A$8229&amp;业绩报告!$B$2:$B$8229&amp;业绩报告!$C$2:$C$8229,业绩报告!$AM$2:$AM$8229),2,0),"")</f>
        <v>0.00689112029927151</v>
      </c>
      <c r="N43" s="316">
        <f t="array" ref="N43">IFERROR(VLOOKUP(N$3&amp;$A6&amp;$A9,IF({1,0},业绩报告!$A$2:$A$8229&amp;业绩报告!$B$2:$B$8229&amp;业绩报告!$C$2:$C$8229,业绩报告!$AM$2:$AM$8229),2,0),"")</f>
        <v>0.00761232825844783</v>
      </c>
      <c r="O43" s="316">
        <f t="array" ref="O43">IFERROR(VLOOKUP(O$3&amp;$A6&amp;$A9,IF({1,0},业绩报告!$A$2:$A$8229&amp;业绩报告!$B$2:$B$8229&amp;业绩报告!$C$2:$C$8229,业绩报告!$AM$2:$AM$8229),2,0),"")</f>
        <v>0.00451043037023116</v>
      </c>
      <c r="P43" s="316">
        <f t="array" ref="P43">IFERROR(VLOOKUP(P$3&amp;$A6&amp;$A9,IF({1,0},业绩报告!$A$2:$A$8229&amp;业绩报告!$B$2:$B$8229&amp;业绩报告!$C$2:$C$8229,业绩报告!$AM$2:$AM$8229),2,0),"")</f>
        <v>0.00541738488057129</v>
      </c>
      <c r="Q43" s="316">
        <f t="array" ref="Q43">IFERROR(VLOOKUP(Q$3&amp;$A6&amp;$A9,IF({1,0},业绩报告!$A$2:$A$8229&amp;业绩报告!$B$2:$B$8229&amp;业绩报告!$C$2:$C$8229,业绩报告!$AM$2:$AM$8229),2,0),"")</f>
        <v>0.00448556209700028</v>
      </c>
      <c r="R43" s="338">
        <f>AVERAGE(K43:Q43)</f>
        <v>0.00623648872346687</v>
      </c>
      <c r="S43" s="335"/>
    </row>
    <row r="44" s="231" customFormat="1" spans="1:19">
      <c r="A44" s="270"/>
      <c r="B44" s="283" t="s">
        <v>62</v>
      </c>
      <c r="C44" s="285">
        <f t="array" ref="C44">IFERROR(VLOOKUP(C$3&amp;$A6&amp;$A9,IF({1,0},业绩报告!$A$2:$A$8229&amp;业绩报告!$B$2:$B$8229&amp;业绩报告!$C$2:$C$8229,业绩报告!$AO$2:$AO$8229),2,0),"0")</f>
        <v>0.0357142857142857</v>
      </c>
      <c r="D44" s="285">
        <f t="array" ref="D44">IFERROR(VLOOKUP(D$3&amp;$A6&amp;$A9,IF({1,0},业绩报告!$A$2:$A$8229&amp;业绩报告!$B$2:$B$8229&amp;业绩报告!$C$2:$C$8229,业绩报告!$AO$2:$AO$8229),2,0),"0")</f>
        <v>0</v>
      </c>
      <c r="E44" s="285">
        <f t="array" ref="E44">IFERROR(VLOOKUP(E$3&amp;$A6&amp;$A9,IF({1,0},业绩报告!$A$2:$A$8229&amp;业绩报告!$B$2:$B$8229&amp;业绩报告!$C$2:$C$8229,业绩报告!$AO$2:$AO$8229),2,0),"0")</f>
        <v>0</v>
      </c>
      <c r="F44" s="285">
        <f t="array" ref="F44">IFERROR(VLOOKUP(F$3&amp;$A6&amp;$A9,IF({1,0},业绩报告!$A$2:$A$8229&amp;业绩报告!$B$2:$B$8229&amp;业绩报告!$C$2:$C$8229,业绩报告!$AO$2:$AO$8229),2,0),"0")</f>
        <v>0.0526315789473684</v>
      </c>
      <c r="G44" s="285">
        <f t="array" ref="G44">IFERROR(VLOOKUP(G$3&amp;$A6&amp;$A9,IF({1,0},业绩报告!$A$2:$A$8229&amp;业绩报告!$B$2:$B$8229&amp;业绩报告!$C$2:$C$8229,业绩报告!$AO$2:$AO$8229),2,0),"0")</f>
        <v>0.0454545454545455</v>
      </c>
      <c r="H44" s="285">
        <f t="array" ref="H44">IFERROR(VLOOKUP(H$3&amp;$A6&amp;$A9,IF({1,0},业绩报告!$A$2:$A$8229&amp;业绩报告!$B$2:$B$8229&amp;业绩报告!$C$2:$C$8229,业绩报告!$AO$2:$AO$8229),2,0),"0")</f>
        <v>0.111111111111111</v>
      </c>
      <c r="I44" s="285" t="str">
        <f t="array" ref="I44">IFERROR(VLOOKUP(I$3&amp;$A6&amp;$A9,IF({1,0},业绩报告!$A$2:$A$8229&amp;业绩报告!$B$2:$B$8229&amp;业绩报告!$C$2:$C$8229,业绩报告!$AO$2:$AO$8229),2,0),"0")</f>
        <v>0</v>
      </c>
      <c r="J44" s="315">
        <f>AVERAGE(C44:I44)</f>
        <v>0.0408185868712184</v>
      </c>
      <c r="K44" s="285">
        <f t="array" ref="K44">IFERROR(VLOOKUP(K$3&amp;$A6&amp;$A9,IF({1,0},业绩报告!$A$2:$A$8229&amp;业绩报告!$B$2:$B$8229&amp;业绩报告!$C$2:$C$8229,业绩报告!$AO$2:$AO$8229),2,0),"0")</f>
        <v>0</v>
      </c>
      <c r="L44" s="285">
        <f t="array" ref="L44">IFERROR(VLOOKUP(L$3&amp;$A6&amp;$A9,IF({1,0},业绩报告!$A$2:$A$8229&amp;业绩报告!$B$2:$B$8229&amp;业绩报告!$C$2:$C$8229,业绩报告!$AO$2:$AO$8229),2,0),"0")</f>
        <v>0.0434782608695652</v>
      </c>
      <c r="M44" s="285">
        <f t="array" ref="M44">IFERROR(VLOOKUP(M$3&amp;$A6&amp;$A9,IF({1,0},业绩报告!$A$2:$A$8229&amp;业绩报告!$B$2:$B$8229&amp;业绩报告!$C$2:$C$8229,业绩报告!$AO$2:$AO$8229),2,0),"0")</f>
        <v>0.0857142857142857</v>
      </c>
      <c r="N44" s="285">
        <f t="array" ref="N44">IFERROR(VLOOKUP(N$3&amp;$A6&amp;$A9,IF({1,0},业绩报告!$A$2:$A$8229&amp;业绩报告!$B$2:$B$8229&amp;业绩报告!$C$2:$C$8229,业绩报告!$AO$2:$AO$8229),2,0),"0")</f>
        <v>0.121951219512195</v>
      </c>
      <c r="O44" s="285">
        <f t="array" ref="O44">IFERROR(VLOOKUP(O$3&amp;$A6&amp;$A9,IF({1,0},业绩报告!$A$2:$A$8229&amp;业绩报告!$B$2:$B$8229&amp;业绩报告!$C$2:$C$8229,业绩报告!$AO$2:$AO$8229),2,0),"0")</f>
        <v>0.0208333333333333</v>
      </c>
      <c r="P44" s="285">
        <f t="array" ref="P44">IFERROR(VLOOKUP(P$3&amp;$A6&amp;$A9,IF({1,0},业绩报告!$A$2:$A$8229&amp;业绩报告!$B$2:$B$8229&amp;业绩报告!$C$2:$C$8229,业绩报告!$AO$2:$AO$8229),2,0),"0")</f>
        <v>0.0681818181818182</v>
      </c>
      <c r="Q44" s="285">
        <f t="array" ref="Q44">IFERROR(VLOOKUP(Q$3&amp;$A6&amp;$A9,IF({1,0},业绩报告!$A$2:$A$8229&amp;业绩报告!$B$2:$B$8229&amp;业绩报告!$C$2:$C$8229,业绩报告!$AO$2:$AO$8229),2,0),"0")</f>
        <v>0</v>
      </c>
      <c r="R44" s="334">
        <f>AVERAGE(K44:Q44)</f>
        <v>0.0485941310873139</v>
      </c>
      <c r="S44" s="335"/>
    </row>
    <row r="45" s="233" customFormat="1" spans="1:19">
      <c r="A45" s="269"/>
      <c r="B45" s="286" t="s">
        <v>63</v>
      </c>
      <c r="C45" s="287">
        <f t="array" ref="C45">IFERROR(VLOOKUP(C$3&amp;$A6&amp;$A9,IF({1,0},业绩报告!$A$2:$A$8229&amp;业绩报告!$B$2:$B$8229&amp;业绩报告!$C$2:$C$8229,业绩报告!$AP$2:$AP$8229),2,0),"0")</f>
        <v>8.14</v>
      </c>
      <c r="D45" s="287">
        <f t="array" ref="D45">IFERROR(VLOOKUP(D$3&amp;$A6&amp;$A9,IF({1,0},业绩报告!$A$2:$A$8229&amp;业绩报告!$B$2:$B$8229&amp;业绩报告!$C$2:$C$8229,业绩报告!$AP$2:$AP$8229),2,0),"0")</f>
        <v>2.38</v>
      </c>
      <c r="E45" s="287">
        <f t="array" ref="E45">IFERROR(VLOOKUP(E$3&amp;$A6&amp;$A9,IF({1,0},业绩报告!$A$2:$A$8229&amp;业绩报告!$B$2:$B$8229&amp;业绩报告!$C$2:$C$8229,业绩报告!$AP$2:$AP$8229),2,0),"0")</f>
        <v>3.85</v>
      </c>
      <c r="F45" s="287">
        <f t="array" ref="F45">IFERROR(VLOOKUP(F$3&amp;$A6&amp;$A9,IF({1,0},业绩报告!$A$2:$A$8229&amp;业绩报告!$B$2:$B$8229&amp;业绩报告!$C$2:$C$8229,业绩报告!$AP$2:$AP$8229),2,0),"0")</f>
        <v>4.75</v>
      </c>
      <c r="G45" s="287">
        <f t="array" ref="G45">IFERROR(VLOOKUP(G$3&amp;$A6&amp;$A9,IF({1,0},业绩报告!$A$2:$A$8229&amp;业绩报告!$B$2:$B$8229&amp;业绩报告!$C$2:$C$8229,业绩报告!$AP$2:$AP$8229),2,0),"0")</f>
        <v>5.12</v>
      </c>
      <c r="H45" s="287">
        <f t="array" ref="H45">IFERROR(VLOOKUP(H$3&amp;$A6&amp;$A9,IF({1,0},业绩报告!$A$2:$A$8229&amp;业绩报告!$B$2:$B$8229&amp;业绩报告!$C$2:$C$8229,业绩报告!$AP$2:$AP$8229),2,0),"0")</f>
        <v>8.63</v>
      </c>
      <c r="I45" s="287">
        <f t="array" ref="I45">IFERROR(VLOOKUP(I$3&amp;$A6&amp;$A9,IF({1,0},业绩报告!$A$2:$A$8229&amp;业绩报告!$B$2:$B$8229&amp;业绩报告!$C$2:$C$8229,业绩报告!$AP$2:$AP$8229),2,0),"0")</f>
        <v>0</v>
      </c>
      <c r="J45" s="317">
        <f>SUM(C45:I45)</f>
        <v>32.87</v>
      </c>
      <c r="K45" s="287">
        <f t="array" ref="K45">IFERROR(VLOOKUP(K$3&amp;$A6&amp;$A9,IF({1,0},业绩报告!$A$2:$A$8229&amp;业绩报告!$B$2:$B$8229&amp;业绩报告!$C$2:$C$8229,业绩报告!$AP$2:$AP$8229),2,0),"")</f>
        <v>8.49</v>
      </c>
      <c r="L45" s="287">
        <f t="array" ref="L45">IFERROR(VLOOKUP(L$3&amp;$A6&amp;$A9,IF({1,0},业绩报告!$A$2:$A$8229&amp;业绩报告!$B$2:$B$8229&amp;业绩报告!$C$2:$C$8229,业绩报告!$AP$2:$AP$8229),2,0),"")</f>
        <v>14.54</v>
      </c>
      <c r="M45" s="287">
        <f t="array" ref="M45">IFERROR(VLOOKUP(M$3&amp;$A6&amp;$A9,IF({1,0},业绩报告!$A$2:$A$8229&amp;业绩报告!$B$2:$B$8229&amp;业绩报告!$C$2:$C$8229,业绩报告!$AP$2:$AP$8229),2,0),"")</f>
        <v>10.77</v>
      </c>
      <c r="N45" s="287">
        <f t="array" ref="N45">IFERROR(VLOOKUP(N$3&amp;$A6&amp;$A9,IF({1,0},业绩报告!$A$2:$A$8229&amp;业绩报告!$B$2:$B$8229&amp;业绩报告!$C$2:$C$8229,业绩报告!$AP$2:$AP$8229),2,0),"")</f>
        <v>11.97</v>
      </c>
      <c r="O45" s="287">
        <f t="array" ref="O45">IFERROR(VLOOKUP(O$3&amp;$A6&amp;$A9,IF({1,0},业绩报告!$A$2:$A$8229&amp;业绩报告!$B$2:$B$8229&amp;业绩报告!$C$2:$C$8229,业绩报告!$AP$2:$AP$8229),2,0),"")</f>
        <v>14.27</v>
      </c>
      <c r="P45" s="287">
        <f t="array" ref="P45">IFERROR(VLOOKUP(P$3&amp;$A6&amp;$A9,IF({1,0},业绩报告!$A$2:$A$8229&amp;业绩报告!$B$2:$B$8229&amp;业绩报告!$C$2:$C$8229,业绩报告!$AP$2:$AP$8229),2,0),"")</f>
        <v>13.17</v>
      </c>
      <c r="Q45" s="287">
        <f t="array" ref="Q45">IFERROR(VLOOKUP(Q$3&amp;$A6&amp;$A9,IF({1,0},业绩报告!$A$2:$A$8229&amp;业绩报告!$B$2:$B$8229&amp;业绩报告!$C$2:$C$8229,业绩报告!$AP$2:$AP$8229),2,0),"")</f>
        <v>4.93</v>
      </c>
      <c r="R45" s="339">
        <f>SUM(K45:Q45)</f>
        <v>78.14</v>
      </c>
      <c r="S45" s="340"/>
    </row>
    <row r="46" s="231" customFormat="1" spans="1:19">
      <c r="A46" s="270"/>
      <c r="B46" s="283" t="s">
        <v>64</v>
      </c>
      <c r="C46" s="288">
        <f t="array" ref="C46">IFERROR(VLOOKUP(C$3&amp;$A6&amp;$A9,IF({1,0},业绩报告!$A$2:$A$8229&amp;业绩报告!$B$2:$B$8229&amp;业绩报告!$C$2:$C$8229,业绩报告!$AR$2:$AR$8229),2,0),"")</f>
        <v>0.678899082568807</v>
      </c>
      <c r="D46" s="288" t="str">
        <f t="array" ref="D46">IFERROR(VLOOKUP(D$3&amp;$A6&amp;$A9,IF({1,0},业绩报告!$A$2:$A$8229&amp;业绩报告!$B$2:$B$8229&amp;业绩报告!$C$2:$C$8229,业绩报告!$AR$2:$AR$8229),2,0),"")</f>
        <v>0</v>
      </c>
      <c r="E46" s="288" t="str">
        <f t="array" ref="E46">IFERROR(VLOOKUP(E$3&amp;$A6&amp;$A9,IF({1,0},业绩报告!$A$2:$A$8229&amp;业绩报告!$B$2:$B$8229&amp;业绩报告!$C$2:$C$8229,业绩报告!$AR$2:$AR$8229),2,0),"")</f>
        <v>0</v>
      </c>
      <c r="F46" s="288">
        <f t="array" ref="F46">IFERROR(VLOOKUP(F$3&amp;$A6&amp;$A9,IF({1,0},业绩报告!$A$2:$A$8229&amp;业绩报告!$B$2:$B$8229&amp;业绩报告!$C$2:$C$8229,业绩报告!$AR$2:$AR$8229),2,0),"")</f>
        <v>0.396163469557965</v>
      </c>
      <c r="G46" s="288">
        <f t="array" ref="G46">IFERROR(VLOOKUP(G$3&amp;$A6&amp;$A9,IF({1,0},业绩报告!$A$2:$A$8229&amp;业绩报告!$B$2:$B$8229&amp;业绩报告!$C$2:$C$8229,业绩报告!$AR$2:$AR$8229),2,0),"")</f>
        <v>0.533889468196038</v>
      </c>
      <c r="H46" s="288">
        <f t="array" ref="H46">IFERROR(VLOOKUP(H$3&amp;$A6&amp;$A9,IF({1,0},业绩报告!$A$2:$A$8229&amp;业绩报告!$B$2:$B$8229&amp;业绩报告!$C$2:$C$8229,业绩报告!$AR$2:$AR$8229),2,0),"")</f>
        <v>0.224973931178311</v>
      </c>
      <c r="I46" s="288" t="str">
        <f t="array" ref="I46">IFERROR(VLOOKUP(I$3&amp;$A6&amp;$A9,IF({1,0},业绩报告!$A$2:$A$8229&amp;业绩报告!$B$2:$B$8229&amp;业绩报告!$C$2:$C$8229,业绩报告!$AR$2:$AR$8229),2,0),"")</f>
        <v>0</v>
      </c>
      <c r="J46" s="315">
        <f>J45/J47</f>
        <v>0.548381715048382</v>
      </c>
      <c r="K46" s="316" t="str">
        <f t="array" ref="K46">IFERROR(VLOOKUP(K$3&amp;$A6&amp;$A9,IF({1,0},业绩报告!$A$2:$A$8229&amp;业绩报告!$B$2:$B$8229&amp;业绩报告!$C$2:$C$8229,业绩报告!$AR$2:$AR$8229),2,0),"")</f>
        <v>0</v>
      </c>
      <c r="L46" s="316">
        <f t="array" ref="L46">IFERROR(VLOOKUP(L$3&amp;$A6&amp;$A9,IF({1,0},业绩报告!$A$2:$A$8229&amp;业绩报告!$B$2:$B$8229&amp;业绩报告!$C$2:$C$8229,业绩报告!$AR$2:$AR$8229),2,0),"")</f>
        <v>0.606338615512927</v>
      </c>
      <c r="M46" s="316">
        <f t="array" ref="M46">IFERROR(VLOOKUP(M$3&amp;$A6&amp;$A9,IF({1,0},业绩报告!$A$2:$A$8229&amp;业绩报告!$B$2:$B$8229&amp;业绩报告!$C$2:$C$8229,业绩报告!$AR$2:$AR$8229),2,0),"")</f>
        <v>0.299416180150125</v>
      </c>
      <c r="N46" s="316">
        <f t="array" ref="N46">IFERROR(VLOOKUP(N$3&amp;$A6&amp;$A9,IF({1,0},业绩报告!$A$2:$A$8229&amp;业绩报告!$B$2:$B$8229&amp;业绩报告!$C$2:$C$8229,业绩报告!$AR$2:$AR$8229),2,0),"")</f>
        <v>0.199666388657214</v>
      </c>
      <c r="O46" s="316">
        <f t="array" ref="O46">IFERROR(VLOOKUP(O$3&amp;$A6&amp;$A9,IF({1,0},业绩报告!$A$2:$A$8229&amp;业绩报告!$B$2:$B$8229&amp;业绩报告!$C$2:$C$8229,业绩报告!$AR$2:$AR$8229),2,0),"")</f>
        <v>1.19015846538782</v>
      </c>
      <c r="P46" s="316">
        <f t="array" ref="P46">IFERROR(VLOOKUP(P$3&amp;$A6&amp;$A9,IF({1,0},业绩报告!$A$2:$A$8229&amp;业绩报告!$B$2:$B$8229&amp;业绩报告!$C$2:$C$8229,业绩报告!$AR$2:$AR$8229),2,0),"")</f>
        <v>0.366138448707256</v>
      </c>
      <c r="Q46" s="316" t="str">
        <f t="array" ref="Q46">IFERROR(VLOOKUP(Q$3&amp;$A6&amp;$A9,IF({1,0},业绩报告!$A$2:$A$8229&amp;业绩报告!$B$2:$B$8229&amp;业绩报告!$C$2:$C$8229,业绩报告!$AR$2:$AR$8229),2,0),"")</f>
        <v>0</v>
      </c>
      <c r="R46" s="334">
        <f>R45/R47</f>
        <v>0.465506970094126</v>
      </c>
      <c r="S46" s="335"/>
    </row>
    <row r="47" s="233" customFormat="1" spans="1:19">
      <c r="A47" s="269"/>
      <c r="B47" s="286" t="s">
        <v>65</v>
      </c>
      <c r="C47" s="287">
        <f t="array" ref="C47">IFERROR(VLOOKUP(C$3&amp;$A6&amp;$A9,IF({1,0},业绩报告!$A$2:$A$8229&amp;业绩报告!$B$2:$B$8229&amp;业绩报告!$C$2:$C$8229,业绩报告!$AQ$2:$AQ$8229),2,0),"0")</f>
        <v>11.99</v>
      </c>
      <c r="D47" s="287">
        <f t="array" ref="D47">IFERROR(VLOOKUP(D$3&amp;$A6&amp;$A9,IF({1,0},业绩报告!$A$2:$A$8229&amp;业绩报告!$B$2:$B$8229&amp;业绩报告!$C$2:$C$8229,业绩报告!$AQ$2:$AQ$8229),2,0),"0")</f>
        <v>0</v>
      </c>
      <c r="E47" s="287">
        <f t="array" ref="E47">IFERROR(VLOOKUP(E$3&amp;$A6&amp;$A9,IF({1,0},业绩报告!$A$2:$A$8229&amp;业绩报告!$B$2:$B$8229&amp;业绩报告!$C$2:$C$8229,业绩报告!$AQ$2:$AQ$8229),2,0),"0")</f>
        <v>0</v>
      </c>
      <c r="F47" s="287" t="str">
        <f>IFERROR(VLOOKUP(F$3&amp;$A6&amp;$A9,IF({1,0},业绩报告!$A$2:$A$8229&amp;业绩报告!$B$2:$B$8229&amp;业绩报告!$C$2:$C$8229,业绩报告!$AQ$2:$AQ$8229),2,0),"0")</f>
        <v>0</v>
      </c>
      <c r="G47" s="287">
        <f t="array" ref="G47">IFERROR(VLOOKUP(G$3&amp;$A6&amp;$A9,IF({1,0},业绩报告!$A$2:$A$8229&amp;业绩报告!$B$2:$B$8229&amp;业绩报告!$C$2:$C$8229,业绩报告!$AQ$2:$AQ$8229),2,0),"0")</f>
        <v>9.59</v>
      </c>
      <c r="H47" s="287">
        <f t="array" ref="H47">IFERROR(VLOOKUP(H$3&amp;$A6&amp;$A9,IF({1,0},业绩报告!$A$2:$A$8229&amp;业绩报告!$B$2:$B$8229&amp;业绩报告!$C$2:$C$8229,业绩报告!$AQ$2:$AQ$8229),2,0),"0")</f>
        <v>38.36</v>
      </c>
      <c r="I47" s="287">
        <f t="array" ref="I47">IFERROR(VLOOKUP(I$3&amp;$A6&amp;$A9,IF({1,0},业绩报告!$A$2:$A$8229&amp;业绩报告!$B$2:$B$8229&amp;业绩报告!$C$2:$C$8229,业绩报告!$AQ$2:$AQ$8229),2,0),"0")</f>
        <v>0</v>
      </c>
      <c r="J47" s="317">
        <f>SUM(C47:I47)</f>
        <v>59.94</v>
      </c>
      <c r="K47" s="287">
        <f t="array" ref="K47">IFERROR(VLOOKUP(K$3&amp;$A6&amp;$A9,IF({1,0},业绩报告!$A$2:$A$8229&amp;业绩报告!$B$2:$B$8229&amp;业绩报告!$C$2:$C$8229,业绩报告!$AQ$2:$AQ$8229),2,0),"")</f>
        <v>0</v>
      </c>
      <c r="L47" s="287">
        <f t="array" ref="L47">IFERROR(VLOOKUP(L$3&amp;$A6&amp;$A9,IF({1,0},业绩报告!$A$2:$A$8229&amp;业绩报告!$B$2:$B$8229&amp;业绩报告!$C$2:$C$8229,业绩报告!$AQ$2:$AQ$8229),2,0),"")</f>
        <v>23.98</v>
      </c>
      <c r="M47" s="318">
        <f t="array" ref="M47">IFERROR(VLOOKUP(M$3&amp;$A6&amp;$A9,IF({1,0},业绩报告!$A$2:$A$8229&amp;业绩报告!$B$2:$B$8229&amp;业绩报告!$C$2:$C$8229,业绩报告!$AQ$2:$AQ$8229),2,0),"")</f>
        <v>35.97</v>
      </c>
      <c r="N47" s="287">
        <f t="array" ref="N47">IFERROR(VLOOKUP(N$3&amp;$A6&amp;$A9,IF({1,0},业绩报告!$A$2:$A$8229&amp;业绩报告!$B$2:$B$8229&amp;业绩报告!$C$2:$C$8229,业绩报告!$AQ$2:$AQ$8229),2,0),"")</f>
        <v>59.95</v>
      </c>
      <c r="O47" s="287">
        <f t="array" ref="O47">IFERROR(VLOOKUP(O$3&amp;$A6&amp;$A9,IF({1,0},业绩报告!$A$2:$A$8229&amp;业绩报告!$B$2:$B$8229&amp;业绩报告!$C$2:$C$8229,业绩报告!$AQ$2:$AQ$8229),2,0),"")</f>
        <v>11.99</v>
      </c>
      <c r="P47" s="287">
        <f t="array" ref="P47">IFERROR(VLOOKUP(P$3&amp;$A6&amp;$A9,IF({1,0},业绩报告!$A$2:$A$8229&amp;业绩报告!$B$2:$B$8229&amp;业绩报告!$C$2:$C$8229,业绩报告!$AQ$2:$AQ$8229),2,0),"")</f>
        <v>35.97</v>
      </c>
      <c r="Q47" s="287">
        <f t="array" ref="Q47">IFERROR(VLOOKUP(Q$3&amp;$A6&amp;$A9,IF({1,0},业绩报告!$A$2:$A$8229&amp;业绩报告!$B$2:$B$8229&amp;业绩报告!$C$2:$C$8229,业绩报告!$AQ$2:$AQ$8229),2,0),"")</f>
        <v>0</v>
      </c>
      <c r="R47" s="339">
        <f>SUM(K47:Q47)</f>
        <v>167.86</v>
      </c>
      <c r="S47" s="340"/>
    </row>
    <row r="48" s="232" customFormat="1" spans="1:19">
      <c r="A48" s="280"/>
      <c r="B48" s="289" t="s">
        <v>66</v>
      </c>
      <c r="C48" s="279" t="str">
        <f t="array" ref="C48">IFERROR(VLOOKUP(C$3&amp;$A6&amp;$A9,IF({1,0},业绩报告!$A$2:$A$8229&amp;业绩报告!$B$2:$B$8229&amp;业绩报告!$C$2:$C$8229,业绩报告!$AS$2:$AS$8229),2,0),"")</f>
        <v>0</v>
      </c>
      <c r="D48" s="282" t="str">
        <f t="array" ref="D48">IFERROR(VLOOKUP(D$3&amp;$A6&amp;$A9,IF({1,0},业绩报告!$A$2:$A$8229&amp;业绩报告!$B$2:$B$8229&amp;业绩报告!$C$2:$C$8229,业绩报告!$AS$2:$AS$8229),2,0),"")</f>
        <v>0</v>
      </c>
      <c r="E48" s="282" t="str">
        <f t="array" ref="E48">IFERROR(VLOOKUP(E$3&amp;$A6&amp;$A9,IF({1,0},业绩报告!$A$2:$A$8229&amp;业绩报告!$B$2:$B$8229&amp;业绩报告!$C$2:$C$8229,业绩报告!$AS$2:$AS$8229),2,0),"")</f>
        <v>0</v>
      </c>
      <c r="F48" s="282" t="str">
        <f t="array" ref="F48">IFERROR(VLOOKUP(F$3&amp;$A6&amp;$A9,IF({1,0},业绩报告!$A$2:$A$8229&amp;业绩报告!$B$2:$B$8229&amp;业绩报告!$C$2:$C$8229,业绩报告!$AS$2:$AS$8229),2,0),"")</f>
        <v>0</v>
      </c>
      <c r="G48" s="282" t="str">
        <f t="array" ref="G48">IFERROR(VLOOKUP(G$3&amp;$A6&amp;$A9,IF({1,0},业绩报告!$A$2:$A$8229&amp;业绩报告!$B$2:$B$8229&amp;业绩报告!$C$2:$C$8229,业绩报告!$AS$2:$AS$8229),2,0),"")</f>
        <v>0</v>
      </c>
      <c r="H48" s="282" t="str">
        <f t="array" ref="H48">IFERROR(VLOOKUP(H$3&amp;$A6&amp;$A9,IF({1,0},业绩报告!$A$2:$A$8229&amp;业绩报告!$B$2:$B$8229&amp;业绩报告!$C$2:$C$8229,业绩报告!$AS$2:$AS$8229),2,0),"")</f>
        <v>0</v>
      </c>
      <c r="I48" s="282" t="str">
        <f t="array" ref="I48">IFERROR(VLOOKUP(I$3&amp;$A6&amp;$A9,IF({1,0},业绩报告!$A$2:$A$8229&amp;业绩报告!$B$2:$B$8229&amp;业绩报告!$C$2:$C$8229,业绩报告!$AS$2:$AS$8229),2,0),"")</f>
        <v>0</v>
      </c>
      <c r="J48" s="314">
        <f>SUM(C48:I48)</f>
        <v>0</v>
      </c>
      <c r="K48" s="282" t="str">
        <f t="array" ref="K48">IFERROR(VLOOKUP(K$3&amp;$A6&amp;$A9,IF({1,0},业绩报告!$A$2:$A$8229&amp;业绩报告!$B$2:$B$8229&amp;业绩报告!$C$2:$C$8229,业绩报告!$AS$2:$AS$8229),2,0),"")</f>
        <v>0</v>
      </c>
      <c r="L48" s="282" t="str">
        <f t="array" ref="L48">IFERROR(VLOOKUP(L$3&amp;$A6&amp;$A9,IF({1,0},业绩报告!$A$2:$A$8229&amp;业绩报告!$B$2:$B$8229&amp;业绩报告!$C$2:$C$8229,业绩报告!$AS$2:$AS$8229),2,0),"")</f>
        <v>0</v>
      </c>
      <c r="M48" s="282" t="str">
        <f t="array" ref="M48">IFERROR(VLOOKUP(M$3&amp;$A6&amp;$A9,IF({1,0},业绩报告!$A$2:$A$8229&amp;业绩报告!$B$2:$B$8229&amp;业绩报告!$C$2:$C$8229,业绩报告!$AS$2:$AS$8229),2,0),"")</f>
        <v>0</v>
      </c>
      <c r="N48" s="282" t="str">
        <f t="array" ref="N48">IFERROR(VLOOKUP(N$3&amp;$A6&amp;$A9,IF({1,0},业绩报告!$A$2:$A$8229&amp;业绩报告!$B$2:$B$8229&amp;业绩报告!$C$2:$C$8229,业绩报告!$AS$2:$AS$8229),2,0),"")</f>
        <v>0</v>
      </c>
      <c r="O48" s="282" t="str">
        <f t="array" ref="O48">IFERROR(VLOOKUP(O$3&amp;$A6&amp;$A9,IF({1,0},业绩报告!$A$2:$A$8229&amp;业绩报告!$B$2:$B$8229&amp;业绩报告!$C$2:$C$8229,业绩报告!$AS$2:$AS$8229),2,0),"")</f>
        <v>0</v>
      </c>
      <c r="P48" s="282" t="str">
        <f t="array" ref="P48">IFERROR(VLOOKUP(P$3&amp;$A6&amp;$A9,IF({1,0},业绩报告!$A$2:$A$8229&amp;业绩报告!$B$2:$B$8229&amp;业绩报告!$C$2:$C$8229,业绩报告!$AS$2:$AS$8229),2,0),"")</f>
        <v>0</v>
      </c>
      <c r="Q48" s="282" t="str">
        <f t="array" ref="Q48">IFERROR(VLOOKUP(Q$3&amp;$A6&amp;$A9,IF({1,0},业绩报告!$A$2:$A$8229&amp;业绩报告!$B$2:$B$8229&amp;业绩报告!$C$2:$C$8229,业绩报告!$AS$2:$AS$8229),2,0),"")</f>
        <v>0</v>
      </c>
      <c r="R48" s="336">
        <f>SUM(K48:Q48)</f>
        <v>0</v>
      </c>
      <c r="S48" s="337"/>
    </row>
    <row r="49" s="231" customFormat="1" spans="1:19">
      <c r="A49" s="270"/>
      <c r="B49" s="290" t="s">
        <v>67</v>
      </c>
      <c r="C49" s="279" t="str">
        <f t="array" ref="C49">IFERROR(VLOOKUP(C$3&amp;$A6&amp;$A9,IF({1,0},业绩报告!$A$2:$A$8229&amp;业绩报告!$B$2:$B$8229&amp;业绩报告!$C$2:$C$8229,业绩报告!$AT$2:$AT$8229),2,0),"")</f>
        <v>0</v>
      </c>
      <c r="D49" s="284" t="str">
        <f t="array" ref="D49">IFERROR(VLOOKUP(D$3&amp;$A6&amp;$A9,IF({1,0},业绩报告!$A$2:$A$8229&amp;业绩报告!$B$2:$B$8229&amp;业绩报告!$C$2:$C$8229,业绩报告!$AT$2:$AT$8229),2,0),"")</f>
        <v>0</v>
      </c>
      <c r="E49" s="284" t="str">
        <f t="array" ref="E49">IFERROR(VLOOKUP(E$3&amp;$A6&amp;$A9,IF({1,0},业绩报告!$A$2:$A$8229&amp;业绩报告!$B$2:$B$8229&amp;业绩报告!$C$2:$C$8229,业绩报告!$AT$2:$AT$8229),2,0),"")</f>
        <v>0</v>
      </c>
      <c r="F49" s="284" t="str">
        <f t="array" ref="F49">IFERROR(VLOOKUP(F$3&amp;$A6&amp;$A9,IF({1,0},业绩报告!$A$2:$A$8229&amp;业绩报告!$B$2:$B$8229&amp;业绩报告!$C$2:$C$8229,业绩报告!$AT$2:$AT$8229),2,0),"")</f>
        <v>0</v>
      </c>
      <c r="G49" s="284" t="str">
        <f t="array" ref="G49">IFERROR(VLOOKUP(G$3&amp;$A6&amp;$A9,IF({1,0},业绩报告!$A$2:$A$8229&amp;业绩报告!$B$2:$B$8229&amp;业绩报告!$C$2:$C$8229,业绩报告!$AT$2:$AT$8229),2,0),"")</f>
        <v>0</v>
      </c>
      <c r="H49" s="284" t="str">
        <f t="array" ref="H49">IFERROR(VLOOKUP(H$3&amp;$A6&amp;$A9,IF({1,0},业绩报告!$A$2:$A$8229&amp;业绩报告!$B$2:$B$8229&amp;业绩报告!$C$2:$C$8229,业绩报告!$AT$2:$AT$8229),2,0),"")</f>
        <v>0</v>
      </c>
      <c r="I49" s="284" t="str">
        <f t="array" ref="I49">IFERROR(VLOOKUP(I$3&amp;$A6&amp;$A9,IF({1,0},业绩报告!$A$2:$A$8229&amp;业绩报告!$B$2:$B$8229&amp;业绩报告!$C$2:$C$8229,业绩报告!$AT$2:$AT$8229),2,0),"")</f>
        <v>0</v>
      </c>
      <c r="J49" s="313">
        <f>SUM(C49:I49)</f>
        <v>0</v>
      </c>
      <c r="K49" s="279" t="str">
        <f t="array" ref="K49">IFERROR(VLOOKUP(K$3&amp;$A6&amp;$A9,IF({1,0},业绩报告!$A$2:$A$8229&amp;业绩报告!$B$2:$B$8229&amp;业绩报告!$C$2:$C$8229,业绩报告!$AT$2:$AT$8229),2,0),"")</f>
        <v>0</v>
      </c>
      <c r="L49" s="279" t="str">
        <f t="array" ref="L49">IFERROR(VLOOKUP(L$3&amp;$A6&amp;$A9,IF({1,0},业绩报告!$A$2:$A$8229&amp;业绩报告!$B$2:$B$8229&amp;业绩报告!$C$2:$C$8229,业绩报告!$AT$2:$AT$8229),2,0),"")</f>
        <v>0</v>
      </c>
      <c r="M49" s="279" t="str">
        <f t="array" ref="M49">IFERROR(VLOOKUP(M$3&amp;$A6&amp;$A9,IF({1,0},业绩报告!$A$2:$A$8229&amp;业绩报告!$B$2:$B$8229&amp;业绩报告!$C$2:$C$8229,业绩报告!$AT$2:$AT$8229),2,0),"")</f>
        <v>0</v>
      </c>
      <c r="N49" s="279" t="str">
        <f t="array" ref="N49">IFERROR(VLOOKUP(N$3&amp;$A6&amp;$A9,IF({1,0},业绩报告!$A$2:$A$8229&amp;业绩报告!$B$2:$B$8229&amp;业绩报告!$C$2:$C$8229,业绩报告!$AT$2:$AT$8229),2,0),"")</f>
        <v>0</v>
      </c>
      <c r="O49" s="279" t="str">
        <f t="array" ref="O49">IFERROR(VLOOKUP(O$3&amp;$A6&amp;$A9,IF({1,0},业绩报告!$A$2:$A$8229&amp;业绩报告!$B$2:$B$8229&amp;业绩报告!$C$2:$C$8229,业绩报告!$AT$2:$AT$8229),2,0),"")</f>
        <v>0</v>
      </c>
      <c r="P49" s="279" t="str">
        <f t="array" ref="P49">IFERROR(VLOOKUP(P$3&amp;$A6&amp;$A9,IF({1,0},业绩报告!$A$2:$A$8229&amp;业绩报告!$B$2:$B$8229&amp;业绩报告!$C$2:$C$8229,业绩报告!$AT$2:$AT$8229),2,0),"")</f>
        <v>0</v>
      </c>
      <c r="Q49" s="279" t="str">
        <f t="array" ref="Q49">IFERROR(VLOOKUP(Q$3&amp;$A6&amp;$A9,IF({1,0},业绩报告!$A$2:$A$8229&amp;业绩报告!$B$2:$B$8229&amp;业绩报告!$C$2:$C$8229,业绩报告!$AT$2:$AT$8229),2,0),"")</f>
        <v>0</v>
      </c>
      <c r="R49" s="334">
        <f>SUM(K49:Q49)</f>
        <v>0</v>
      </c>
      <c r="S49" s="335"/>
    </row>
    <row r="50" s="231" customFormat="1" spans="1:19">
      <c r="A50" s="270"/>
      <c r="B50" s="290" t="s">
        <v>68</v>
      </c>
      <c r="C50" s="291" t="str">
        <f t="array" ref="C50">IFERROR(VLOOKUP(C$3&amp;$A6&amp;$A9,IF({1,0},业绩报告!$A$2:$A$8229&amp;业绩报告!$B$2:$B$8229&amp;业绩报告!$C$2:$C$8229,业绩报告!$AU$2:$AU$8229),2,0),"")</f>
        <v>0</v>
      </c>
      <c r="D50" s="284" t="str">
        <f t="array" ref="D50">IFERROR(VLOOKUP(D$3&amp;$A6&amp;$A9,IF({1,0},业绩报告!$A$2:$A$8229&amp;业绩报告!$B$2:$B$8229&amp;业绩报告!$C$2:$C$8229,业绩报告!$AU$2:$AU$8229),2,0),"")</f>
        <v>0</v>
      </c>
      <c r="E50" s="284" t="str">
        <f t="array" ref="E50">IFERROR(VLOOKUP(E$3&amp;$A6&amp;$A9,IF({1,0},业绩报告!$A$2:$A$8229&amp;业绩报告!$B$2:$B$8229&amp;业绩报告!$C$2:$C$8229,业绩报告!$AU$2:$AU$8229),2,0),"")</f>
        <v>0</v>
      </c>
      <c r="F50" s="284" t="str">
        <f t="array" ref="F50">IFERROR(VLOOKUP(F$3&amp;$A6&amp;$A9,IF({1,0},业绩报告!$A$2:$A$8229&amp;业绩报告!$B$2:$B$8229&amp;业绩报告!$C$2:$C$8229,业绩报告!$AU$2:$AU$8229),2,0),"")</f>
        <v>0</v>
      </c>
      <c r="G50" s="284" t="str">
        <f t="array" ref="G50">IFERROR(VLOOKUP(G$3&amp;$A6&amp;$A9,IF({1,0},业绩报告!$A$2:$A$8229&amp;业绩报告!$B$2:$B$8229&amp;业绩报告!$C$2:$C$8229,业绩报告!$AU$2:$AU$8229),2,0),"")</f>
        <v>0</v>
      </c>
      <c r="H50" s="284" t="str">
        <f t="array" ref="H50">IFERROR(VLOOKUP(H$3&amp;$A6&amp;$A9,IF({1,0},业绩报告!$A$2:$A$8229&amp;业绩报告!$B$2:$B$8229&amp;业绩报告!$C$2:$C$8229,业绩报告!$AU$2:$AU$8229),2,0),"")</f>
        <v>0</v>
      </c>
      <c r="I50" s="284" t="str">
        <f t="array" ref="I50">IFERROR(VLOOKUP(I$3&amp;$A6&amp;$A9,IF({1,0},业绩报告!$A$2:$A$8229&amp;业绩报告!$B$2:$B$8229&amp;业绩报告!$C$2:$C$8229,业绩报告!$AU$2:$AU$8229),2,0),"")</f>
        <v>0</v>
      </c>
      <c r="J50" s="313">
        <f>SUM(C50:I50)</f>
        <v>0</v>
      </c>
      <c r="K50" s="279" t="str">
        <f t="array" ref="K50">IFERROR(VLOOKUP(K$3&amp;$A6&amp;$A9,IF({1,0},业绩报告!$A$2:$A$8229&amp;业绩报告!$B$2:$B$8229&amp;业绩报告!$C$2:$C$8229,业绩报告!$AU$2:$AU$8229),2,0),"")</f>
        <v>0</v>
      </c>
      <c r="L50" s="279" t="str">
        <f t="array" ref="L50">IFERROR(VLOOKUP(L$3&amp;$A6&amp;$A9,IF({1,0},业绩报告!$A$2:$A$8229&amp;业绩报告!$B$2:$B$8229&amp;业绩报告!$C$2:$C$8229,业绩报告!$AU$2:$AU$8229),2,0),"")</f>
        <v>0</v>
      </c>
      <c r="M50" s="279" t="str">
        <f t="array" ref="M50">IFERROR(VLOOKUP(M$3&amp;$A6&amp;$A9,IF({1,0},业绩报告!$A$2:$A$8229&amp;业绩报告!$B$2:$B$8229&amp;业绩报告!$C$2:$C$8229,业绩报告!$AU$2:$AU$8229),2,0),"")</f>
        <v>0</v>
      </c>
      <c r="N50" s="279" t="str">
        <f t="array" ref="N50">IFERROR(VLOOKUP(N$3&amp;$A6&amp;$A9,IF({1,0},业绩报告!$A$2:$A$8229&amp;业绩报告!$B$2:$B$8229&amp;业绩报告!$C$2:$C$8229,业绩报告!$AU$2:$AU$8229),2,0),"")</f>
        <v>0</v>
      </c>
      <c r="O50" s="279" t="str">
        <f t="array" ref="O50">IFERROR(VLOOKUP(O$3&amp;$A6&amp;$A9,IF({1,0},业绩报告!$A$2:$A$8229&amp;业绩报告!$B$2:$B$8229&amp;业绩报告!$C$2:$C$8229,业绩报告!$AU$2:$AU$8229),2,0),"")</f>
        <v>0</v>
      </c>
      <c r="P50" s="279" t="str">
        <f t="array" ref="P50">IFERROR(VLOOKUP(P$3&amp;$A6&amp;$A9,IF({1,0},业绩报告!$A$2:$A$8229&amp;业绩报告!$B$2:$B$8229&amp;业绩报告!$C$2:$C$8229,业绩报告!$AU$2:$AU$8229),2,0),"")</f>
        <v>0</v>
      </c>
      <c r="Q50" s="279" t="str">
        <f t="array" ref="Q50">IFERROR(VLOOKUP(Q$3&amp;$A6&amp;$A9,IF({1,0},业绩报告!$A$2:$A$8229&amp;业绩报告!$B$2:$B$8229&amp;业绩报告!$C$2:$C$8229,业绩报告!$AU$2:$AU$8229),2,0),"")</f>
        <v>0</v>
      </c>
      <c r="R50" s="334">
        <f>SUM(K50:Q50)</f>
        <v>0</v>
      </c>
      <c r="S50" s="335"/>
    </row>
    <row r="51" s="234" customFormat="1" spans="1:24">
      <c r="A51" s="292"/>
      <c r="B51" s="293" t="s">
        <v>69</v>
      </c>
      <c r="C51" s="285" t="str">
        <f t="array" ref="C51">IFERROR(VLOOKUP(C$3&amp;$A6&amp;$A9,IF({1,0},业绩报告!$A$2:$A$8229&amp;业绩报告!$B$2:$B$8229&amp;业绩报告!$C$2:$C$8229,业绩报告!$AV$2:$AV$8229),2,0),"")</f>
        <v>0</v>
      </c>
      <c r="D51" s="285" t="str">
        <f t="array" ref="D51">IFERROR(VLOOKUP(D$3&amp;$A6&amp;$A9,IF({1,0},业绩报告!$A$2:$A$8229&amp;业绩报告!$B$2:$B$8229&amp;业绩报告!$C$2:$C$8229,业绩报告!$AV$2:$AV$8229),2,0),"")</f>
        <v>0</v>
      </c>
      <c r="E51" s="285" t="str">
        <f t="array" ref="E51">IFERROR(VLOOKUP(E$3&amp;$A6&amp;$A9,IF({1,0},业绩报告!$A$2:$A$8229&amp;业绩报告!$B$2:$B$8229&amp;业绩报告!$C$2:$C$8229,业绩报告!$AV$2:$AV$8229),2,0),"")</f>
        <v>0</v>
      </c>
      <c r="F51" s="285" t="str">
        <f t="array" ref="F51">IFERROR(VLOOKUP(F$3&amp;$A6&amp;$A9,IF({1,0},业绩报告!$A$2:$A$8229&amp;业绩报告!$B$2:$B$8229&amp;业绩报告!$C$2:$C$8229,业绩报告!$AV$2:$AV$8229),2,0),"")</f>
        <v>0</v>
      </c>
      <c r="G51" s="285" t="str">
        <f t="array" ref="G51">IFERROR(VLOOKUP(G$3&amp;$A6&amp;$A9,IF({1,0},业绩报告!$A$2:$A$8229&amp;业绩报告!$B$2:$B$8229&amp;业绩报告!$C$2:$C$8229,业绩报告!$AV$2:$AV$8229),2,0),"")</f>
        <v>0</v>
      </c>
      <c r="H51" s="285" t="str">
        <f t="array" ref="H51">IFERROR(VLOOKUP(H$3&amp;$A6&amp;$A9,IF({1,0},业绩报告!$A$2:$A$8229&amp;业绩报告!$B$2:$B$8229&amp;业绩报告!$C$2:$C$8229,业绩报告!$AV$2:$AV$8229),2,0),"")</f>
        <v>0</v>
      </c>
      <c r="I51" s="285" t="str">
        <f t="array" ref="I51">IFERROR(VLOOKUP(I$3&amp;$A6&amp;$A9,IF({1,0},业绩报告!$A$2:$A$8229&amp;业绩报告!$B$2:$B$8229&amp;业绩报告!$C$2:$C$8229,业绩报告!$AV$2:$AV$8229),2,0),"")</f>
        <v>0</v>
      </c>
      <c r="J51" s="319" t="e">
        <f>AVERAGE(C51:I51)</f>
        <v>#DIV/0!</v>
      </c>
      <c r="K51" s="285" t="str">
        <f t="array" ref="K51">IFERROR(VLOOKUP(K$3&amp;$A6&amp;$A9,IF({1,0},业绩报告!$A$2:$A$8229&amp;业绩报告!$B$2:$B$8229&amp;业绩报告!$C$2:$C$8229,业绩报告!$AV$2:$AV$8229),2,0),"")</f>
        <v>0</v>
      </c>
      <c r="L51" s="285" t="str">
        <f t="array" ref="L51">IFERROR(VLOOKUP(L$3&amp;$A6&amp;$A9,IF({1,0},业绩报告!$A$2:$A$8229&amp;业绩报告!$B$2:$B$8229&amp;业绩报告!$C$2:$C$8229,业绩报告!$AV$2:$AV$8229),2,0),"")</f>
        <v>0</v>
      </c>
      <c r="M51" s="285" t="str">
        <f t="array" ref="M51">IFERROR(VLOOKUP(M$3&amp;$A6&amp;$A9,IF({1,0},业绩报告!$A$2:$A$8229&amp;业绩报告!$B$2:$B$8229&amp;业绩报告!$C$2:$C$8229,业绩报告!$AV$2:$AV$8229),2,0),"")</f>
        <v>0</v>
      </c>
      <c r="N51" s="285" t="str">
        <f t="array" ref="N51">IFERROR(VLOOKUP(N$3&amp;$A6&amp;$A9,IF({1,0},业绩报告!$A$2:$A$8229&amp;业绩报告!$B$2:$B$8229&amp;业绩报告!$C$2:$C$8229,业绩报告!$AV$2:$AV$8229),2,0),"")</f>
        <v>0</v>
      </c>
      <c r="O51" s="285" t="str">
        <f t="array" ref="O51">IFERROR(VLOOKUP(O$3&amp;$A6&amp;$A9,IF({1,0},业绩报告!$A$2:$A$8229&amp;业绩报告!$B$2:$B$8229&amp;业绩报告!$C$2:$C$8229,业绩报告!$AV$2:$AV$8229),2,0),"")</f>
        <v>0</v>
      </c>
      <c r="P51" s="285" t="str">
        <f t="array" ref="P51">IFERROR(VLOOKUP(P$3&amp;$A6&amp;$A9,IF({1,0},业绩报告!$A$2:$A$8229&amp;业绩报告!$B$2:$B$8229&amp;业绩报告!$C$2:$C$8229,业绩报告!$AV$2:$AV$8229),2,0),"")</f>
        <v>0</v>
      </c>
      <c r="Q51" s="285" t="str">
        <f t="array" ref="Q51">IFERROR(VLOOKUP(Q$3&amp;$A6&amp;$A9,IF({1,0},业绩报告!$A$2:$A$8229&amp;业绩报告!$B$2:$B$8229&amp;业绩报告!$C$2:$C$8229,业绩报告!$AV$2:$AV$8229),2,0),"")</f>
        <v>0</v>
      </c>
      <c r="R51" s="341" t="e">
        <f>AVERAGE(K51:Q51)</f>
        <v>#DIV/0!</v>
      </c>
      <c r="S51" s="342"/>
      <c r="T51" s="343"/>
      <c r="U51" s="343"/>
      <c r="V51" s="343"/>
      <c r="W51" s="343"/>
      <c r="X51" s="343"/>
    </row>
    <row r="52" s="234" customFormat="1" spans="1:24">
      <c r="A52" s="292"/>
      <c r="B52" s="293" t="s">
        <v>70</v>
      </c>
      <c r="C52" s="285" t="str">
        <f t="array" ref="C52">IFERROR(VLOOKUP(C$3&amp;$A6&amp;$A9,IF({1,0},业绩报告!$A$2:$A$8229&amp;业绩报告!$B$2:$B$8229&amp;业绩报告!$C$2:$C$8229,业绩报告!$AW$2:$AW$8229),2,0),"")</f>
        <v>0</v>
      </c>
      <c r="D52" s="285" t="str">
        <f t="array" ref="D52">IFERROR(VLOOKUP(D$3&amp;$A6&amp;$A9,IF({1,0},业绩报告!$A$2:$A$8229&amp;业绩报告!$B$2:$B$8229&amp;业绩报告!$C$2:$C$8229,业绩报告!$AW$2:$AW$8229),2,0),"")</f>
        <v>0</v>
      </c>
      <c r="E52" s="285" t="str">
        <f t="array" ref="E52">IFERROR(VLOOKUP(E$3&amp;$A6&amp;$A9,IF({1,0},业绩报告!$A$2:$A$8229&amp;业绩报告!$B$2:$B$8229&amp;业绩报告!$C$2:$C$8229,业绩报告!$AW$2:$AW$8229),2,0),"")</f>
        <v>0</v>
      </c>
      <c r="F52" s="285" t="str">
        <f t="array" ref="F52">IFERROR(VLOOKUP(F$3&amp;$A6&amp;$A9,IF({1,0},业绩报告!$A$2:$A$8229&amp;业绩报告!$B$2:$B$8229&amp;业绩报告!$C$2:$C$8229,业绩报告!$AW$2:$AW$8229),2,0),"")</f>
        <v>0</v>
      </c>
      <c r="G52" s="285" t="str">
        <f t="array" ref="G52">IFERROR(VLOOKUP(G$3&amp;$A6&amp;$A9,IF({1,0},业绩报告!$A$2:$A$8229&amp;业绩报告!$B$2:$B$8229&amp;业绩报告!$C$2:$C$8229,业绩报告!$AW$2:$AW$8229),2,0),"")</f>
        <v>0</v>
      </c>
      <c r="H52" s="285" t="str">
        <f t="array" ref="H52">IFERROR(VLOOKUP(H$3&amp;$A6&amp;$A9,IF({1,0},业绩报告!$A$2:$A$8229&amp;业绩报告!$B$2:$B$8229&amp;业绩报告!$C$2:$C$8229,业绩报告!$AW$2:$AW$8229),2,0),"")</f>
        <v>0</v>
      </c>
      <c r="I52" s="285" t="str">
        <f t="array" ref="I52">IFERROR(VLOOKUP(I$3&amp;$A6&amp;$A9,IF({1,0},业绩报告!$A$2:$A$8229&amp;业绩报告!$B$2:$B$8229&amp;业绩报告!$C$2:$C$8229,业绩报告!$AW$2:$AW$8229),2,0),"")</f>
        <v>0</v>
      </c>
      <c r="J52" s="319" t="e">
        <f>AVERAGE(C52:I52)</f>
        <v>#DIV/0!</v>
      </c>
      <c r="K52" s="285" t="str">
        <f t="array" ref="K52">IFERROR(VLOOKUP(K$3&amp;$A6&amp;$A9,IF({1,0},业绩报告!$A$2:$A$8229&amp;业绩报告!$B$2:$B$8229&amp;业绩报告!$C$2:$C$8229,业绩报告!$AW$2:$AW$8229),2,0),"")</f>
        <v>0</v>
      </c>
      <c r="L52" s="285" t="str">
        <f t="array" ref="L52">IFERROR(VLOOKUP(L$3&amp;$A6&amp;$A9,IF({1,0},业绩报告!$A$2:$A$8229&amp;业绩报告!$B$2:$B$8229&amp;业绩报告!$C$2:$C$8229,业绩报告!$AW$2:$AW$8229),2,0),"")</f>
        <v>0</v>
      </c>
      <c r="M52" s="285" t="str">
        <f t="array" ref="M52">IFERROR(VLOOKUP(M$3&amp;$A6&amp;$A9,IF({1,0},业绩报告!$A$2:$A$8229&amp;业绩报告!$B$2:$B$8229&amp;业绩报告!$C$2:$C$8229,业绩报告!$AW$2:$AW$8229),2,0),"")</f>
        <v>0</v>
      </c>
      <c r="N52" s="285" t="str">
        <f t="array" ref="N52">IFERROR(VLOOKUP(N$3&amp;$A6&amp;$A9,IF({1,0},业绩报告!$A$2:$A$8229&amp;业绩报告!$B$2:$B$8229&amp;业绩报告!$C$2:$C$8229,业绩报告!$AW$2:$AW$8229),2,0),"")</f>
        <v>0</v>
      </c>
      <c r="O52" s="285" t="str">
        <f t="array" ref="O52">IFERROR(VLOOKUP(O$3&amp;$A6&amp;$A9,IF({1,0},业绩报告!$A$2:$A$8229&amp;业绩报告!$B$2:$B$8229&amp;业绩报告!$C$2:$C$8229,业绩报告!$AW$2:$AW$8229),2,0),"")</f>
        <v>0</v>
      </c>
      <c r="P52" s="285" t="str">
        <f t="array" ref="P52">IFERROR(VLOOKUP(P$3&amp;$A6&amp;$A9,IF({1,0},业绩报告!$A$2:$A$8229&amp;业绩报告!$B$2:$B$8229&amp;业绩报告!$C$2:$C$8229,业绩报告!$AW$2:$AW$8229),2,0),"")</f>
        <v>0</v>
      </c>
      <c r="Q52" s="285" t="str">
        <f t="array" ref="Q52">IFERROR(VLOOKUP(Q$3&amp;$A6&amp;$A9,IF({1,0},业绩报告!$A$2:$A$8229&amp;业绩报告!$B$2:$B$8229&amp;业绩报告!$C$2:$C$8229,业绩报告!$AW$2:$AW$8229),2,0),"")</f>
        <v>0</v>
      </c>
      <c r="R52" s="341" t="e">
        <f>AVERAGE(K52:Q52)</f>
        <v>#DIV/0!</v>
      </c>
      <c r="S52" s="342"/>
      <c r="T52" s="343"/>
      <c r="U52" s="343"/>
      <c r="V52" s="343"/>
      <c r="W52" s="343"/>
      <c r="X52" s="343"/>
    </row>
    <row r="53" s="233" customFormat="1" spans="1:19">
      <c r="A53" s="269"/>
      <c r="B53" s="294" t="s">
        <v>71</v>
      </c>
      <c r="C53" s="287" t="str">
        <f t="array" ref="C53">IFERROR(VLOOKUP(C$3&amp;$A6&amp;$A9,IF({1,0},业绩报告!$A$2:$A$8229&amp;业绩报告!$B$2:$B$8229&amp;业绩报告!$C$2:$C$8229,业绩报告!$AX$2:$AX$8229),2,0),"")</f>
        <v>0</v>
      </c>
      <c r="D53" s="287" t="str">
        <f t="array" ref="D53">IFERROR(VLOOKUP(D$3&amp;$A6&amp;$A9,IF({1,0},业绩报告!$A$2:$A$8229&amp;业绩报告!$B$2:$B$8229&amp;业绩报告!$C$2:$C$8229,业绩报告!$AX$2:$AX$8229),2,0),"")</f>
        <v>0</v>
      </c>
      <c r="E53" s="287" t="str">
        <f t="array" ref="E53">IFERROR(VLOOKUP(E$3&amp;$A6&amp;$A9,IF({1,0},业绩报告!$A$2:$A$8229&amp;业绩报告!$B$2:$B$8229&amp;业绩报告!$C$2:$C$8229,业绩报告!$AX$2:$AX$8229),2,0),"")</f>
        <v>0</v>
      </c>
      <c r="F53" s="287" t="str">
        <f t="array" ref="F53">IFERROR(VLOOKUP(F$3&amp;$A6&amp;$A9,IF({1,0},业绩报告!$A$2:$A$8229&amp;业绩报告!$B$2:$B$8229&amp;业绩报告!$C$2:$C$8229,业绩报告!$AX$2:$AX$8229),2,0),"")</f>
        <v>0</v>
      </c>
      <c r="G53" s="287" t="str">
        <f t="array" ref="G53">IFERROR(VLOOKUP(G$3&amp;$A6&amp;$A9,IF({1,0},业绩报告!$A$2:$A$8229&amp;业绩报告!$B$2:$B$8229&amp;业绩报告!$C$2:$C$8229,业绩报告!$AX$2:$AX$8229),2,0),"")</f>
        <v>0</v>
      </c>
      <c r="H53" s="287" t="str">
        <f t="array" ref="H53">IFERROR(VLOOKUP(H$3&amp;$A6&amp;$A9,IF({1,0},业绩报告!$A$2:$A$8229&amp;业绩报告!$B$2:$B$8229&amp;业绩报告!$C$2:$C$8229,业绩报告!$AX$2:$AX$8229),2,0),"")</f>
        <v>0</v>
      </c>
      <c r="I53" s="287" t="str">
        <f t="array" ref="I53">IFERROR(VLOOKUP(I$3&amp;$A6&amp;$A9,IF({1,0},业绩报告!$A$2:$A$8229&amp;业绩报告!$B$2:$B$8229&amp;业绩报告!$C$2:$C$8229,业绩报告!$AX$2:$AX$8229),2,0),"")</f>
        <v>0</v>
      </c>
      <c r="J53" s="317">
        <f>SUM(C53:I53)</f>
        <v>0</v>
      </c>
      <c r="K53" s="287" t="str">
        <f t="array" ref="K53">IFERROR(VLOOKUP(K$3&amp;$A6&amp;$A9,IF({1,0},业绩报告!$A$2:$A$8229&amp;业绩报告!$B$2:$B$8229&amp;业绩报告!$C$2:$C$8229,业绩报告!$AX$2:$AX$8229),2,0),"")</f>
        <v>0</v>
      </c>
      <c r="L53" s="287" t="str">
        <f t="array" ref="L53">IFERROR(VLOOKUP(L$3&amp;$A6&amp;$A9,IF({1,0},业绩报告!$A$2:$A$8229&amp;业绩报告!$B$2:$B$8229&amp;业绩报告!$C$2:$C$8229,业绩报告!$AX$2:$AX$8229),2,0),"")</f>
        <v>0</v>
      </c>
      <c r="M53" s="287" t="str">
        <f t="array" ref="M53">IFERROR(VLOOKUP(M$3&amp;$A6&amp;$A9,IF({1,0},业绩报告!$A$2:$A$8229&amp;业绩报告!$B$2:$B$8229&amp;业绩报告!$C$2:$C$8229,业绩报告!$AX$2:$AX$8229),2,0),"")</f>
        <v>0</v>
      </c>
      <c r="N53" s="287" t="str">
        <f t="array" ref="N53">IFERROR(VLOOKUP(N$3&amp;$A6&amp;$A9,IF({1,0},业绩报告!$A$2:$A$8229&amp;业绩报告!$B$2:$B$8229&amp;业绩报告!$C$2:$C$8229,业绩报告!$AX$2:$AX$8229),2,0),"")</f>
        <v>0</v>
      </c>
      <c r="O53" s="287" t="str">
        <f t="array" ref="O53">IFERROR(VLOOKUP(O$3&amp;$A6&amp;$A9,IF({1,0},业绩报告!$A$2:$A$8229&amp;业绩报告!$B$2:$B$8229&amp;业绩报告!$C$2:$C$8229,业绩报告!$AX$2:$AX$8229),2,0),"")</f>
        <v>0</v>
      </c>
      <c r="P53" s="287" t="str">
        <f t="array" ref="P53">IFERROR(VLOOKUP(P$3&amp;$A6&amp;$A9,IF({1,0},业绩报告!$A$2:$A$8229&amp;业绩报告!$B$2:$B$8229&amp;业绩报告!$C$2:$C$8229,业绩报告!$AX$2:$AX$8229),2,0),"")</f>
        <v>0</v>
      </c>
      <c r="Q53" s="287" t="str">
        <f t="array" ref="Q53">IFERROR(VLOOKUP(Q$3&amp;$A6&amp;$A9,IF({1,0},业绩报告!$A$2:$A$8229&amp;业绩报告!$B$2:$B$8229&amp;业绩报告!$C$2:$C$8229,业绩报告!$AX$2:$AX$8229),2,0),"")</f>
        <v>0</v>
      </c>
      <c r="R53" s="339">
        <f>SUM(K53:Q53)</f>
        <v>0</v>
      </c>
      <c r="S53" s="340"/>
    </row>
    <row r="54" s="233" customFormat="1" spans="1:19">
      <c r="A54" s="269"/>
      <c r="B54" s="294" t="s">
        <v>72</v>
      </c>
      <c r="C54" s="287" t="str">
        <f t="array" ref="C54">IFERROR(VLOOKUP(C$3&amp;$A6&amp;$A9,IF({1,0},业绩报告!$A$2:$A$8229&amp;业绩报告!$B$2:$B$8229&amp;业绩报告!$C$2:$C$8229,业绩报告!$AY$2:$AY$8229),2,0),"")</f>
        <v>0</v>
      </c>
      <c r="D54" s="287" t="str">
        <f t="array" ref="D54">IFERROR(VLOOKUP(D$3&amp;$A6&amp;$A9,IF({1,0},业绩报告!$A$2:$A$8229&amp;业绩报告!$B$2:$B$8229&amp;业绩报告!$C$2:$C$8229,业绩报告!$AY$2:$AY$8229),2,0),"")</f>
        <v>0</v>
      </c>
      <c r="E54" s="287" t="str">
        <f t="array" ref="E54">IFERROR(VLOOKUP(E$3&amp;$A6&amp;$A9,IF({1,0},业绩报告!$A$2:$A$8229&amp;业绩报告!$B$2:$B$8229&amp;业绩报告!$C$2:$C$8229,业绩报告!$AY$2:$AY$8229),2,0),"")</f>
        <v>0</v>
      </c>
      <c r="F54" s="287" t="str">
        <f t="array" ref="F54">IFERROR(VLOOKUP(F$3&amp;$A6&amp;$A9,IF({1,0},业绩报告!$A$2:$A$8229&amp;业绩报告!$B$2:$B$8229&amp;业绩报告!$C$2:$C$8229,业绩报告!$AY$2:$AY$8229),2,0),"")</f>
        <v>0</v>
      </c>
      <c r="G54" s="287" t="str">
        <f t="array" ref="G54">IFERROR(VLOOKUP(G$3&amp;$A6&amp;$A9,IF({1,0},业绩报告!$A$2:$A$8229&amp;业绩报告!$B$2:$B$8229&amp;业绩报告!$C$2:$C$8229,业绩报告!$AY$2:$AY$8229),2,0),"")</f>
        <v>0</v>
      </c>
      <c r="H54" s="287" t="str">
        <f t="array" ref="H54">IFERROR(VLOOKUP(H$3&amp;$A6&amp;$A9,IF({1,0},业绩报告!$A$2:$A$8229&amp;业绩报告!$B$2:$B$8229&amp;业绩报告!$C$2:$C$8229,业绩报告!$AY$2:$AY$8229),2,0),"")</f>
        <v>0</v>
      </c>
      <c r="I54" s="287" t="str">
        <f t="array" ref="I54">IFERROR(VLOOKUP(I$3&amp;$A6&amp;$A9,IF({1,0},业绩报告!$A$2:$A$8229&amp;业绩报告!$B$2:$B$8229&amp;业绩报告!$C$2:$C$8229,业绩报告!$AY$2:$AY$8229),2,0),"")</f>
        <v>0</v>
      </c>
      <c r="J54" s="317">
        <f>SUM(C54:I54)</f>
        <v>0</v>
      </c>
      <c r="K54" s="287" t="str">
        <f t="array" ref="K54">IFERROR(VLOOKUP(K$3&amp;$A6&amp;$A9,IF({1,0},业绩报告!$A$2:$A$8229&amp;业绩报告!$B$2:$B$8229&amp;业绩报告!$C$2:$C$8229,业绩报告!$AY$2:$AY$8229),2,0),"")</f>
        <v>0</v>
      </c>
      <c r="L54" s="287" t="str">
        <f t="array" ref="L54">IFERROR(VLOOKUP(L$3&amp;$A6&amp;$A9,IF({1,0},业绩报告!$A$2:$A$8229&amp;业绩报告!$B$2:$B$8229&amp;业绩报告!$C$2:$C$8229,业绩报告!$AY$2:$AY$8229),2,0),"")</f>
        <v>0</v>
      </c>
      <c r="M54" s="287" t="str">
        <f t="array" ref="M54">IFERROR(VLOOKUP(M$3&amp;$A6&amp;$A9,IF({1,0},业绩报告!$A$2:$A$8229&amp;业绩报告!$B$2:$B$8229&amp;业绩报告!$C$2:$C$8229,业绩报告!$AY$2:$AY$8229),2,0),"")</f>
        <v>0</v>
      </c>
      <c r="N54" s="287" t="str">
        <f t="array" ref="N54">IFERROR(VLOOKUP(N$3&amp;$A6&amp;$A9,IF({1,0},业绩报告!$A$2:$A$8229&amp;业绩报告!$B$2:$B$8229&amp;业绩报告!$C$2:$C$8229,业绩报告!$AY$2:$AY$8229),2,0),"")</f>
        <v>0</v>
      </c>
      <c r="O54" s="287" t="str">
        <f t="array" ref="O54">IFERROR(VLOOKUP(O$3&amp;$A6&amp;$A9,IF({1,0},业绩报告!$A$2:$A$8229&amp;业绩报告!$B$2:$B$8229&amp;业绩报告!$C$2:$C$8229,业绩报告!$AY$2:$AY$8229),2,0),"")</f>
        <v>0</v>
      </c>
      <c r="P54" s="287" t="str">
        <f t="array" ref="P54">IFERROR(VLOOKUP(P$3&amp;$A6&amp;$A9,IF({1,0},业绩报告!$A$2:$A$8229&amp;业绩报告!$B$2:$B$8229&amp;业绩报告!$C$2:$C$8229,业绩报告!$AY$2:$AY$8229),2,0),"")</f>
        <v>0</v>
      </c>
      <c r="Q54" s="287" t="str">
        <f t="array" ref="Q54">IFERROR(VLOOKUP(Q$3&amp;$A6&amp;$A9,IF({1,0},业绩报告!$A$2:$A$8229&amp;业绩报告!$B$2:$B$8229&amp;业绩报告!$C$2:$C$8229,业绩报告!$AY$2:$AY$8229),2,0),"")</f>
        <v>0</v>
      </c>
      <c r="R54" s="339">
        <f>SUM(K54:Q54)</f>
        <v>0</v>
      </c>
      <c r="S54" s="340"/>
    </row>
    <row r="55" s="234" customFormat="1" spans="1:24">
      <c r="A55" s="292"/>
      <c r="B55" s="293" t="s">
        <v>73</v>
      </c>
      <c r="C55" s="285" t="str">
        <f t="array" ref="C55">IFERROR(VLOOKUP(C$3&amp;$A6&amp;$A9,IF({1,0},业绩报告!$A$2:$A$8229&amp;业绩报告!$B$2:$B$8229&amp;业绩报告!$C$2:$C$8229,业绩报告!$AZ$2:$AZ$8229),2,0),"")</f>
        <v>0</v>
      </c>
      <c r="D55" s="285" t="str">
        <f t="array" ref="D55">IFERROR(VLOOKUP(D$3&amp;$A6&amp;$A9,IF({1,0},业绩报告!$A$2:$A$8229&amp;业绩报告!$B$2:$B$8229&amp;业绩报告!$C$2:$C$8229,业绩报告!$AZ$2:$AZ$8229),2,0),"")</f>
        <v>0</v>
      </c>
      <c r="E55" s="285" t="str">
        <f t="array" ref="E55">IFERROR(VLOOKUP(E$3&amp;$A6&amp;$A9,IF({1,0},业绩报告!$A$2:$A$8229&amp;业绩报告!$B$2:$B$8229&amp;业绩报告!$C$2:$C$8229,业绩报告!$AZ$2:$AZ$8229),2,0),"")</f>
        <v>0</v>
      </c>
      <c r="F55" s="285" t="str">
        <f t="array" ref="F55">IFERROR(VLOOKUP(F$3&amp;$A6&amp;$A9,IF({1,0},业绩报告!$A$2:$A$8229&amp;业绩报告!$B$2:$B$8229&amp;业绩报告!$C$2:$C$8229,业绩报告!$AZ$2:$AZ$8229),2,0),"")</f>
        <v>0</v>
      </c>
      <c r="G55" s="285" t="str">
        <f t="array" ref="G55">IFERROR(VLOOKUP(G$3&amp;$A6&amp;$A9,IF({1,0},业绩报告!$A$2:$A$8229&amp;业绩报告!$B$2:$B$8229&amp;业绩报告!$C$2:$C$8229,业绩报告!$AZ$2:$AZ$8229),2,0),"")</f>
        <v>0</v>
      </c>
      <c r="H55" s="285" t="str">
        <f t="array" ref="H55">IFERROR(VLOOKUP(H$3&amp;$A6&amp;$A9,IF({1,0},业绩报告!$A$2:$A$8229&amp;业绩报告!$B$2:$B$8229&amp;业绩报告!$C$2:$C$8229,业绩报告!$AZ$2:$AZ$8229),2,0),"")</f>
        <v>0</v>
      </c>
      <c r="I55" s="285" t="str">
        <f t="array" ref="I55">IFERROR(VLOOKUP(I$3&amp;$A6&amp;$A9,IF({1,0},业绩报告!$A$2:$A$8229&amp;业绩报告!$B$2:$B$8229&amp;业绩报告!$C$2:$C$8229,业绩报告!$AZ$2:$AZ$8229),2,0),"")</f>
        <v>0</v>
      </c>
      <c r="J55" s="319" t="e">
        <f>J53/J54</f>
        <v>#DIV/0!</v>
      </c>
      <c r="K55" s="285" t="str">
        <f t="array" ref="K55">IFERROR(VLOOKUP(K$3&amp;$A6&amp;$A9,IF({1,0},业绩报告!$A$2:$A$8229&amp;业绩报告!$B$2:$B$8229&amp;业绩报告!$C$2:$C$8229,业绩报告!$AZ$2:$AZ$8229),2,0),"")</f>
        <v>0</v>
      </c>
      <c r="L55" s="285" t="str">
        <f t="array" ref="L55">IFERROR(VLOOKUP(L$3&amp;$A6&amp;$A9,IF({1,0},业绩报告!$A$2:$A$8229&amp;业绩报告!$B$2:$B$8229&amp;业绩报告!$C$2:$C$8229,业绩报告!$AZ$2:$AZ$8229),2,0),"")</f>
        <v>0</v>
      </c>
      <c r="M55" s="285" t="str">
        <f t="array" ref="M55">IFERROR(VLOOKUP(M$3&amp;$A6&amp;$A9,IF({1,0},业绩报告!$A$2:$A$8229&amp;业绩报告!$B$2:$B$8229&amp;业绩报告!$C$2:$C$8229,业绩报告!$AZ$2:$AZ$8229),2,0),"")</f>
        <v>0</v>
      </c>
      <c r="N55" s="285" t="str">
        <f t="array" ref="N55">IFERROR(VLOOKUP(N$3&amp;$A6&amp;$A9,IF({1,0},业绩报告!$A$2:$A$8229&amp;业绩报告!$B$2:$B$8229&amp;业绩报告!$C$2:$C$8229,业绩报告!$AZ$2:$AZ$8229),2,0),"")</f>
        <v>0</v>
      </c>
      <c r="O55" s="285" t="str">
        <f t="array" ref="O55">IFERROR(VLOOKUP(O$3&amp;$A6&amp;$A9,IF({1,0},业绩报告!$A$2:$A$8229&amp;业绩报告!$B$2:$B$8229&amp;业绩报告!$C$2:$C$8229,业绩报告!$AZ$2:$AZ$8229),2,0),"")</f>
        <v>0</v>
      </c>
      <c r="P55" s="285" t="str">
        <f t="array" ref="P55">IFERROR(VLOOKUP(P$3&amp;$A6&amp;$A9,IF({1,0},业绩报告!$A$2:$A$8229&amp;业绩报告!$B$2:$B$8229&amp;业绩报告!$C$2:$C$8229,业绩报告!$AZ$2:$AZ$8229),2,0),"")</f>
        <v>0</v>
      </c>
      <c r="Q55" s="285" t="str">
        <f t="array" ref="Q55">IFERROR(VLOOKUP(Q$3&amp;$A6&amp;$A9,IF({1,0},业绩报告!$A$2:$A$8229&amp;业绩报告!$B$2:$B$8229&amp;业绩报告!$C$2:$C$8229,业绩报告!$AZ$2:$AZ$8229),2,0),"")</f>
        <v>0</v>
      </c>
      <c r="R55" s="341" t="e">
        <f>R53/R54</f>
        <v>#DIV/0!</v>
      </c>
      <c r="S55" s="342"/>
      <c r="T55" s="343"/>
      <c r="U55" s="343"/>
      <c r="V55" s="343"/>
      <c r="W55" s="343"/>
      <c r="X55" s="343"/>
    </row>
    <row r="56" s="232" customFormat="1" spans="1:19">
      <c r="A56" s="280"/>
      <c r="B56" s="281" t="s">
        <v>74</v>
      </c>
      <c r="C56" s="282">
        <f t="array" ref="C56">IFERROR(VLOOKUP(C$3&amp;$A6&amp;$A9,IF({1,0},业绩报告!$A$2:$A$8229&amp;业绩报告!$B$2:$B$8229&amp;业绩报告!$C$2:$C$8229,业绩报告!$BA$2:$BA$8229),2,0),"")</f>
        <v>8368</v>
      </c>
      <c r="D56" s="282">
        <f t="array" ref="D56">IFERROR(VLOOKUP(D$3&amp;$A6&amp;$A9,IF({1,0},业绩报告!$A$2:$A$8229&amp;业绩报告!$B$2:$B$8229&amp;业绩报告!$C$2:$C$8229,业绩报告!$BA$2:$BA$8229),2,0),"")</f>
        <v>12370</v>
      </c>
      <c r="E56" s="282">
        <f t="array" ref="E56">IFERROR(VLOOKUP(E$3&amp;$A6&amp;$A9,IF({1,0},业绩报告!$A$2:$A$8229&amp;业绩报告!$B$2:$B$8229&amp;业绩报告!$C$2:$C$8229,业绩报告!$BA$2:$BA$8229),2,0),"")</f>
        <v>16790</v>
      </c>
      <c r="F56" s="282">
        <f t="array" ref="F56">IFERROR(VLOOKUP(F$3&amp;$A6&amp;$A9,IF({1,0},业绩报告!$A$2:$A$8229&amp;业绩报告!$B$2:$B$8229&amp;业绩报告!$C$2:$C$8229,业绩报告!$BA$2:$BA$8229),2,0),"")</f>
        <v>11080</v>
      </c>
      <c r="G56" s="282">
        <f t="array" ref="G56">IFERROR(VLOOKUP(G$3&amp;$A6&amp;$A9,IF({1,0},业绩报告!$A$2:$A$8229&amp;业绩报告!$B$2:$B$8229&amp;业绩报告!$C$2:$C$8229,业绩报告!$BA$2:$BA$8229),2,0),"")</f>
        <v>9593</v>
      </c>
      <c r="H56" s="282">
        <f t="array" ref="H56">IFERROR(VLOOKUP(H$3&amp;$A6&amp;$A9,IF({1,0},业绩报告!$A$2:$A$8229&amp;业绩报告!$B$2:$B$8229&amp;业绩报告!$C$2:$C$8229,业绩报告!$BA$2:$BA$8229),2,0),"")</f>
        <v>10967</v>
      </c>
      <c r="I56" s="282">
        <f t="array" ref="I56">IFERROR(VLOOKUP(I$3&amp;$A6&amp;$A9,IF({1,0},业绩报告!$A$2:$A$8229&amp;业绩报告!$B$2:$B$8229&amp;业绩报告!$C$2:$C$8229,业绩报告!$BA$2:$BA$8229),2,0),"")</f>
        <v>0</v>
      </c>
      <c r="J56" s="314">
        <f>SUM(C56:I56)</f>
        <v>69168</v>
      </c>
      <c r="K56" s="282">
        <f t="array" ref="K56">IFERROR(VLOOKUP(K$3&amp;$A6&amp;$A9,IF({1,0},业绩报告!$A$2:$A$8229&amp;业绩报告!$B$2:$B$8229&amp;业绩报告!$C$2:$C$8229,业绩报告!$BA$2:$BA$8229),2,0),"")</f>
        <v>9698</v>
      </c>
      <c r="L56" s="282">
        <f t="array" ref="L56">IFERROR(VLOOKUP(L$3&amp;$A6&amp;$A9,IF({1,0},业绩报告!$A$2:$A$8229&amp;业绩报告!$B$2:$B$8229&amp;业绩报告!$C$2:$C$8229,业绩报告!$BA$2:$BA$8229),2,0),"")</f>
        <v>11641</v>
      </c>
      <c r="M56" s="282">
        <f t="array" ref="M56">IFERROR(VLOOKUP(M$3&amp;$A6&amp;$A9,IF({1,0},业绩报告!$A$2:$A$8229&amp;业绩报告!$B$2:$B$8229&amp;业绩报告!$C$2:$C$8229,业绩报告!$BA$2:$BA$8229),2,0),"")</f>
        <v>10674</v>
      </c>
      <c r="N56" s="282">
        <f t="array" ref="N56">IFERROR(VLOOKUP(N$3&amp;$A6&amp;$A9,IF({1,0},业绩报告!$A$2:$A$8229&amp;业绩报告!$B$2:$B$8229&amp;业绩报告!$C$2:$C$8229,业绩报告!$BA$2:$BA$8229),2,0),"")</f>
        <v>10648</v>
      </c>
      <c r="O56" s="282">
        <f t="array" ref="O56">IFERROR(VLOOKUP(O$3&amp;$A6&amp;$A9,IF({1,0},业绩报告!$A$2:$A$8229&amp;业绩报告!$B$2:$B$8229&amp;业绩报告!$C$2:$C$8229,业绩报告!$BA$2:$BA$8229),2,0),"")</f>
        <v>14073</v>
      </c>
      <c r="P56" s="282">
        <f t="array" ref="P56">IFERROR(VLOOKUP(P$3&amp;$A6&amp;$A9,IF({1,0},业绩报告!$A$2:$A$8229&amp;业绩报告!$B$2:$B$8229&amp;业绩报告!$C$2:$C$8229,业绩报告!$BA$2:$BA$8229),2,0),"")</f>
        <v>10843</v>
      </c>
      <c r="Q56" s="282">
        <f t="array" ref="Q56">IFERROR(VLOOKUP(Q$3&amp;$A6&amp;$A9,IF({1,0},业绩报告!$A$2:$A$8229&amp;业绩报告!$B$2:$B$8229&amp;业绩报告!$C$2:$C$8229,业绩报告!$BA$2:$BA$8229),2,0),"")</f>
        <v>8088</v>
      </c>
      <c r="R56" s="336">
        <f>SUM(K56:Q56)</f>
        <v>75665</v>
      </c>
      <c r="S56" s="337"/>
    </row>
    <row r="57" s="231" customFormat="1" spans="1:19">
      <c r="A57" s="270"/>
      <c r="B57" s="283" t="s">
        <v>75</v>
      </c>
      <c r="C57" s="284">
        <f t="array" ref="C57">IFERROR(VLOOKUP(C$3&amp;$A6&amp;$A9,IF({1,0},业绩报告!$A$2:$A$8229&amp;业绩报告!$B$2:$B$8229&amp;业绩报告!$C$2:$C$8229,业绩报告!$BB$2:$BB$8229),2,0),"")</f>
        <v>26</v>
      </c>
      <c r="D57" s="284">
        <f t="array" ref="D57">IFERROR(VLOOKUP(D$3&amp;$A6&amp;$A9,IF({1,0},业绩报告!$A$2:$A$8229&amp;业绩报告!$B$2:$B$8229&amp;业绩报告!$C$2:$C$8229,业绩报告!$BB$2:$BB$8229),2,0),"")</f>
        <v>26</v>
      </c>
      <c r="E57" s="284">
        <f t="array" ref="E57">IFERROR(VLOOKUP(E$3&amp;$A6&amp;$A9,IF({1,0},业绩报告!$A$2:$A$8229&amp;业绩报告!$B$2:$B$8229&amp;业绩报告!$C$2:$C$8229,业绩报告!$BB$2:$BB$8229),2,0),"")</f>
        <v>49</v>
      </c>
      <c r="F57" s="284">
        <f t="array" ref="F57">IFERROR(VLOOKUP(F$3&amp;$A6&amp;$A9,IF({1,0},业绩报告!$A$2:$A$8229&amp;业绩报告!$B$2:$B$8229&amp;业绩报告!$C$2:$C$8229,业绩报告!$BB$2:$BB$8229),2,0),"")</f>
        <v>37</v>
      </c>
      <c r="G57" s="284">
        <f t="array" ref="G57">IFERROR(VLOOKUP(G$3&amp;$A6&amp;$A9,IF({1,0},业绩报告!$A$2:$A$8229&amp;业绩报告!$B$2:$B$8229&amp;业绩报告!$C$2:$C$8229,业绩报告!$BB$2:$BB$8229),2,0),"")</f>
        <v>46</v>
      </c>
      <c r="H57" s="284">
        <f t="array" ref="H57">IFERROR(VLOOKUP(H$3&amp;$A6&amp;$A9,IF({1,0},业绩报告!$A$2:$A$8229&amp;业绩报告!$B$2:$B$8229&amp;业绩报告!$C$2:$C$8229,业绩报告!$BB$2:$BB$8229),2,0),"")</f>
        <v>43</v>
      </c>
      <c r="I57" s="284">
        <f t="array" ref="I57">IFERROR(VLOOKUP(I$3&amp;$A6&amp;$A9,IF({1,0},业绩报告!$A$2:$A$8229&amp;业绩报告!$B$2:$B$8229&amp;业绩报告!$C$2:$C$8229,业绩报告!$BB$2:$BB$8229),2,0),"")</f>
        <v>0</v>
      </c>
      <c r="J57" s="313">
        <f>SUM(C57:I57)</f>
        <v>227</v>
      </c>
      <c r="K57" s="279">
        <f t="array" ref="K57">IFERROR(VLOOKUP(K$3&amp;$A6&amp;$A9,IF({1,0},业绩报告!$A$2:$A$8229&amp;业绩报告!$B$2:$B$8229&amp;业绩报告!$C$2:$C$8229,业绩报告!$BB$2:$BB$8229),2,0),"")</f>
        <v>38</v>
      </c>
      <c r="L57" s="279">
        <f t="array" ref="L57">IFERROR(VLOOKUP(L$3&amp;$A6&amp;$A9,IF({1,0},业绩报告!$A$2:$A$8229&amp;业绩报告!$B$2:$B$8229&amp;业绩报告!$C$2:$C$8229,业绩报告!$BB$2:$BB$8229),2,0),"")</f>
        <v>45</v>
      </c>
      <c r="M57" s="279">
        <f t="array" ref="M57">IFERROR(VLOOKUP(M$3&amp;$A6&amp;$A9,IF({1,0},业绩报告!$A$2:$A$8229&amp;业绩报告!$B$2:$B$8229&amp;业绩报告!$C$2:$C$8229,业绩报告!$BB$2:$BB$8229),2,0),"")</f>
        <v>41</v>
      </c>
      <c r="N57" s="279">
        <f t="array" ref="N57">IFERROR(VLOOKUP(N$3&amp;$A6&amp;$A9,IF({1,0},业绩报告!$A$2:$A$8229&amp;业绩报告!$B$2:$B$8229&amp;业绩报告!$C$2:$C$8229,业绩报告!$BB$2:$BB$8229),2,0),"")</f>
        <v>33</v>
      </c>
      <c r="O57" s="279">
        <f t="array" ref="O57">IFERROR(VLOOKUP(O$3&amp;$A6&amp;$A9,IF({1,0},业绩报告!$A$2:$A$8229&amp;业绩报告!$B$2:$B$8229&amp;业绩报告!$C$2:$C$8229,业绩报告!$BB$2:$BB$8229),2,0),"")</f>
        <v>40</v>
      </c>
      <c r="P57" s="279">
        <f t="array" ref="P57">IFERROR(VLOOKUP(P$3&amp;$A6&amp;$A9,IF({1,0},业绩报告!$A$2:$A$8229&amp;业绩报告!$B$2:$B$8229&amp;业绩报告!$C$2:$C$8229,业绩报告!$BB$2:$BB$8229),2,0),"")</f>
        <v>28</v>
      </c>
      <c r="Q57" s="279">
        <f t="array" ref="Q57">IFERROR(VLOOKUP(Q$3&amp;$A6&amp;$A9,IF({1,0},业绩报告!$A$2:$A$8229&amp;业绩报告!$B$2:$B$8229&amp;业绩报告!$C$2:$C$8229,业绩报告!$BB$2:$BB$8229),2,0),"")</f>
        <v>35</v>
      </c>
      <c r="R57" s="334">
        <f>SUM(K57:Q57)</f>
        <v>260</v>
      </c>
      <c r="S57" s="335"/>
    </row>
    <row r="58" s="231" customFormat="1" spans="1:19">
      <c r="A58" s="270"/>
      <c r="B58" s="283" t="s">
        <v>76</v>
      </c>
      <c r="C58" s="284">
        <f t="array" ref="C58">IFERROR(VLOOKUP(C$3&amp;$A6&amp;$A9,IF({1,0},业绩报告!$A$2:$A$8229&amp;业绩报告!$B$2:$B$8229&amp;业绩报告!$C$2:$C$8229,业绩报告!$BC$2:$BC$8229),2,0),"")</f>
        <v>1</v>
      </c>
      <c r="D58" s="284">
        <f t="array" ref="D58">IFERROR(VLOOKUP(D$3&amp;$A6&amp;$A9,IF({1,0},业绩报告!$A$2:$A$8229&amp;业绩报告!$B$2:$B$8229&amp;业绩报告!$C$2:$C$8229,业绩报告!$BC$2:$BC$8229),2,0),"")</f>
        <v>0</v>
      </c>
      <c r="E58" s="284">
        <f t="array" ref="E58">IFERROR(VLOOKUP(E$3&amp;$A6&amp;$A9,IF({1,0},业绩报告!$A$2:$A$8229&amp;业绩报告!$B$2:$B$8229&amp;业绩报告!$C$2:$C$8229,业绩报告!$BC$2:$BC$8229),2,0),"")</f>
        <v>5</v>
      </c>
      <c r="F58" s="284">
        <f t="array" ref="F58">IFERROR(VLOOKUP(F$3&amp;$A6&amp;$A9,IF({1,0},业绩报告!$A$2:$A$8229&amp;业绩报告!$B$2:$B$8229&amp;业绩报告!$C$2:$C$8229,业绩报告!$BC$2:$BC$8229),2,0),"")</f>
        <v>0</v>
      </c>
      <c r="G58" s="284">
        <f t="array" ref="G58">IFERROR(VLOOKUP(G$3&amp;$A6&amp;$A9,IF({1,0},业绩报告!$A$2:$A$8229&amp;业绩报告!$B$2:$B$8229&amp;业绩报告!$C$2:$C$8229,业绩报告!$BC$2:$BC$8229),2,0),"")</f>
        <v>1</v>
      </c>
      <c r="H58" s="284">
        <f t="array" ref="H58">IFERROR(VLOOKUP(H$3&amp;$A6&amp;$A9,IF({1,0},业绩报告!$A$2:$A$8229&amp;业绩报告!$B$2:$B$8229&amp;业绩报告!$C$2:$C$8229,业绩报告!$BC$2:$BC$8229),2,0),"")</f>
        <v>2</v>
      </c>
      <c r="I58" s="284">
        <f t="array" ref="I58">IFERROR(VLOOKUP(I$3&amp;$A6&amp;$A9,IF({1,0},业绩报告!$A$2:$A$8229&amp;业绩报告!$B$2:$B$8229&amp;业绩报告!$C$2:$C$8229,业绩报告!$BC$2:$BC$8229),2,0),"")</f>
        <v>0</v>
      </c>
      <c r="J58" s="313">
        <f>SUM(C58:I58)</f>
        <v>9</v>
      </c>
      <c r="K58" s="279">
        <f t="array" ref="K58">IFERROR(VLOOKUP(K$3&amp;$A6&amp;$A9,IF({1,0},业绩报告!$A$2:$A$8229&amp;业绩报告!$B$2:$B$8229&amp;业绩报告!$C$2:$C$8229,业绩报告!$BC$2:$BC$8229),2,0),"")</f>
        <v>1</v>
      </c>
      <c r="L58" s="279">
        <f t="array" ref="L58">IFERROR(VLOOKUP(L$3&amp;$A6&amp;$A9,IF({1,0},业绩报告!$A$2:$A$8229&amp;业绩报告!$B$2:$B$8229&amp;业绩报告!$C$2:$C$8229,业绩报告!$BC$2:$BC$8229),2,0),"")</f>
        <v>2</v>
      </c>
      <c r="M58" s="279">
        <f t="array" ref="M58">IFERROR(VLOOKUP(M$3&amp;$A6&amp;$A9,IF({1,0},业绩报告!$A$2:$A$8229&amp;业绩报告!$B$2:$B$8229&amp;业绩报告!$C$2:$C$8229,业绩报告!$BC$2:$BC$8229),2,0),"")</f>
        <v>7</v>
      </c>
      <c r="N58" s="279">
        <f t="array" ref="N58">IFERROR(VLOOKUP(N$3&amp;$A6&amp;$A9,IF({1,0},业绩报告!$A$2:$A$8229&amp;业绩报告!$B$2:$B$8229&amp;业绩报告!$C$2:$C$8229,业绩报告!$BC$2:$BC$8229),2,0),"")</f>
        <v>3</v>
      </c>
      <c r="O58" s="279">
        <f t="array" ref="O58">IFERROR(VLOOKUP(O$3&amp;$A6&amp;$A9,IF({1,0},业绩报告!$A$2:$A$8229&amp;业绩报告!$B$2:$B$8229&amp;业绩报告!$C$2:$C$8229,业绩报告!$BC$2:$BC$8229),2,0),"")</f>
        <v>6</v>
      </c>
      <c r="P58" s="279">
        <f t="array" ref="P58">IFERROR(VLOOKUP(P$3&amp;$A6&amp;$A9,IF({1,0},业绩报告!$A$2:$A$8229&amp;业绩报告!$B$2:$B$8229&amp;业绩报告!$C$2:$C$8229,业绩报告!$BC$2:$BC$8229),2,0),"")</f>
        <v>3</v>
      </c>
      <c r="Q58" s="279">
        <f t="array" ref="Q58">IFERROR(VLOOKUP(Q$3&amp;$A6&amp;$A9,IF({1,0},业绩报告!$A$2:$A$8229&amp;业绩报告!$B$2:$B$8229&amp;业绩报告!$C$2:$C$8229,业绩报告!$BC$2:$BC$8229),2,0),"")</f>
        <v>2</v>
      </c>
      <c r="R58" s="334">
        <f>SUM(K58:Q58)</f>
        <v>24</v>
      </c>
      <c r="S58" s="335"/>
    </row>
    <row r="59" s="234" customFormat="1" spans="1:24">
      <c r="A59" s="292"/>
      <c r="B59" s="295" t="s">
        <v>77</v>
      </c>
      <c r="C59" s="285">
        <f t="array" ref="C59">IFERROR(VLOOKUP(C$3&amp;$A6&amp;$A9,IF({1,0},业绩报告!$A$2:$A$8229&amp;业绩报告!$B$2:$B$8229&amp;业绩报告!$C$2:$C$8229,业绩报告!$BD$2:$BD$8229),2,0),"")</f>
        <v>0.00310707456978968</v>
      </c>
      <c r="D59" s="285">
        <f t="array" ref="D59">IFERROR(VLOOKUP(D$3&amp;$A6&amp;$A9,IF({1,0},业绩报告!$A$2:$A$8229&amp;业绩报告!$B$2:$B$8229&amp;业绩报告!$C$2:$C$8229,业绩报告!$BD$2:$BD$8229),2,0),"")</f>
        <v>0.0021018593371059</v>
      </c>
      <c r="E59" s="285">
        <f t="array" ref="E59">IFERROR(VLOOKUP(E$3&amp;$A6&amp;$A9,IF({1,0},业绩报告!$A$2:$A$8229&amp;业绩报告!$B$2:$B$8229&amp;业绩报告!$C$2:$C$8229,业绩报告!$BD$2:$BD$8229),2,0),"")</f>
        <v>0.00291840381179273</v>
      </c>
      <c r="F59" s="285">
        <f t="array" ref="F59">IFERROR(VLOOKUP(F$3&amp;$A6&amp;$A9,IF({1,0},业绩报告!$A$2:$A$8229&amp;业绩报告!$B$2:$B$8229&amp;业绩报告!$C$2:$C$8229,业绩报告!$BD$2:$BD$8229),2,0),"")</f>
        <v>0.00333935018050542</v>
      </c>
      <c r="G59" s="285">
        <f t="array" ref="G59">IFERROR(VLOOKUP(G$3&amp;$A6&amp;$A9,IF({1,0},业绩报告!$A$2:$A$8229&amp;业绩报告!$B$2:$B$8229&amp;业绩报告!$C$2:$C$8229,业绩报告!$BD$2:$BD$8229),2,0),"")</f>
        <v>0.00479516313978943</v>
      </c>
      <c r="H59" s="285">
        <f t="array" ref="H59">IFERROR(VLOOKUP(H$3&amp;$A6&amp;$A9,IF({1,0},业绩报告!$A$2:$A$8229&amp;业绩报告!$B$2:$B$8229&amp;业绩报告!$C$2:$C$8229,业绩报告!$BD$2:$BD$8229),2,0),"")</f>
        <v>0.00392085346949941</v>
      </c>
      <c r="I59" s="285" t="str">
        <f t="array" ref="I59">IFERROR(VLOOKUP(I$3&amp;$A6&amp;$A9,IF({1,0},业绩报告!$A$2:$A$8229&amp;业绩报告!$B$2:$B$8229&amp;业绩报告!$C$2:$C$8229,业绩报告!$BD$2:$BD$8229),2,0),"")</f>
        <v>0</v>
      </c>
      <c r="J59" s="319">
        <f>AVERAGE(C59:I59)</f>
        <v>0.00336378408474709</v>
      </c>
      <c r="K59" s="285">
        <f t="array" ref="K59">IFERROR(VLOOKUP(K$3&amp;$A6&amp;$A9,IF({1,0},业绩报告!$A$2:$A$8229&amp;业绩报告!$B$2:$B$8229&amp;业绩报告!$C$2:$C$8229,业绩报告!$BD$2:$BD$8229),2,0),"")</f>
        <v>0.00391833367704681</v>
      </c>
      <c r="L59" s="285">
        <f t="array" ref="L59">IFERROR(VLOOKUP(L$3&amp;$A6&amp;$A9,IF({1,0},业绩报告!$A$2:$A$8229&amp;业绩报告!$B$2:$B$8229&amp;业绩报告!$C$2:$C$8229,业绩报告!$BD$2:$BD$8229),2,0),"")</f>
        <v>0.00386564728116141</v>
      </c>
      <c r="M59" s="285">
        <f t="array" ref="M59">IFERROR(VLOOKUP(M$3&amp;$A6&amp;$A9,IF({1,0},业绩报告!$A$2:$A$8229&amp;业绩报告!$B$2:$B$8229&amp;业绩报告!$C$2:$C$8229,业绩报告!$BD$2:$BD$8229),2,0),"")</f>
        <v>0.00384110923739929</v>
      </c>
      <c r="N59" s="285">
        <f t="array" ref="N59">IFERROR(VLOOKUP(N$3&amp;$A6&amp;$A9,IF({1,0},业绩报告!$A$2:$A$8229&amp;业绩报告!$B$2:$B$8229&amp;业绩报告!$C$2:$C$8229,业绩报告!$BD$2:$BD$8229),2,0),"")</f>
        <v>0.00309917355371901</v>
      </c>
      <c r="O59" s="285">
        <f t="array" ref="O59">IFERROR(VLOOKUP(O$3&amp;$A6&amp;$A9,IF({1,0},业绩报告!$A$2:$A$8229&amp;业绩报告!$B$2:$B$8229&amp;业绩报告!$C$2:$C$8229,业绩报告!$BD$2:$BD$8229),2,0),"")</f>
        <v>0.00284232217721879</v>
      </c>
      <c r="P59" s="285">
        <f t="array" ref="P59">IFERROR(VLOOKUP(P$3&amp;$A6&amp;$A9,IF({1,0},业绩报告!$A$2:$A$8229&amp;业绩报告!$B$2:$B$8229&amp;业绩报告!$C$2:$C$8229,业绩报告!$BD$2:$BD$8229),2,0),"")</f>
        <v>0.0025823111684958</v>
      </c>
      <c r="Q59" s="285">
        <f t="array" ref="Q59">IFERROR(VLOOKUP(Q$3&amp;$A6&amp;$A9,IF({1,0},业绩报告!$A$2:$A$8229&amp;业绩报告!$B$2:$B$8229&amp;业绩报告!$C$2:$C$8229,业绩报告!$BD$2:$BD$8229),2,0),"")</f>
        <v>0.00432739861523244</v>
      </c>
      <c r="R59" s="341">
        <f>R57/R56</f>
        <v>0.00343619903522104</v>
      </c>
      <c r="S59" s="342"/>
      <c r="T59" s="343"/>
      <c r="U59" s="343"/>
      <c r="V59" s="343"/>
      <c r="W59" s="343"/>
      <c r="X59" s="343"/>
    </row>
    <row r="60" s="234" customFormat="1" spans="1:24">
      <c r="A60" s="292"/>
      <c r="B60" s="295" t="s">
        <v>78</v>
      </c>
      <c r="C60" s="285">
        <f t="array" ref="C60">IFERROR(VLOOKUP(C$3&amp;$A6&amp;$A9,IF({1,0},业绩报告!$A$2:$A$8229&amp;业绩报告!$B$2:$B$8229&amp;业绩报告!$C$2:$C$8229,业绩报告!$BE$2:$BE$8229),2,0),"")</f>
        <v>0.0384615384615385</v>
      </c>
      <c r="D60" s="285">
        <f t="array" ref="D60">IFERROR(VLOOKUP(D$3&amp;$A6&amp;$A9,IF({1,0},业绩报告!$A$2:$A$8229&amp;业绩报告!$B$2:$B$8229&amp;业绩报告!$C$2:$C$8229,业绩报告!$BE$2:$BE$8229),2,0),"")</f>
        <v>0</v>
      </c>
      <c r="E60" s="285">
        <f t="array" ref="E60">IFERROR(VLOOKUP(E$3&amp;$A6&amp;$A9,IF({1,0},业绩报告!$A$2:$A$8229&amp;业绩报告!$B$2:$B$8229&amp;业绩报告!$C$2:$C$8229,业绩报告!$BE$2:$BE$8229),2,0),"")</f>
        <v>0.102040816326531</v>
      </c>
      <c r="F60" s="285">
        <f t="array" ref="F60">IFERROR(VLOOKUP(F$3&amp;$A6&amp;$A9,IF({1,0},业绩报告!$A$2:$A$8229&amp;业绩报告!$B$2:$B$8229&amp;业绩报告!$C$2:$C$8229,业绩报告!$BE$2:$BE$8229),2,0),"")</f>
        <v>0</v>
      </c>
      <c r="G60" s="285">
        <f t="array" ref="G60">IFERROR(VLOOKUP(G$3&amp;$A6&amp;$A9,IF({1,0},业绩报告!$A$2:$A$8229&amp;业绩报告!$B$2:$B$8229&amp;业绩报告!$C$2:$C$8229,业绩报告!$BE$2:$BE$8229),2,0),"")</f>
        <v>0.0217391304347826</v>
      </c>
      <c r="H60" s="285">
        <f t="array" ref="H60">IFERROR(VLOOKUP(H$3&amp;$A6&amp;$A9,IF({1,0},业绩报告!$A$2:$A$8229&amp;业绩报告!$B$2:$B$8229&amp;业绩报告!$C$2:$C$8229,业绩报告!$BE$2:$BE$8229),2,0),"")</f>
        <v>0.0465116279069767</v>
      </c>
      <c r="I60" s="285" t="str">
        <f t="array" ref="I60">IFERROR(VLOOKUP(I$3&amp;$A6&amp;$A9,IF({1,0},业绩报告!$A$2:$A$8229&amp;业绩报告!$B$2:$B$8229&amp;业绩报告!$C$2:$C$8229,业绩报告!$BE$2:$BE$8229),2,0),"")</f>
        <v>0</v>
      </c>
      <c r="J60" s="319">
        <f>AVERAGE(C60:I60)</f>
        <v>0.0347921855216381</v>
      </c>
      <c r="K60" s="285">
        <f t="array" ref="K60">IFERROR(VLOOKUP(K$3&amp;$A6&amp;$A9,IF({1,0},业绩报告!$A$2:$A$8229&amp;业绩报告!$B$2:$B$8229&amp;业绩报告!$C$2:$C$8229,业绩报告!$BE$2:$BE$8229),2,0),"")</f>
        <v>0.0263157894736842</v>
      </c>
      <c r="L60" s="285">
        <f t="array" ref="L60">IFERROR(VLOOKUP(L$3&amp;$A6&amp;$A9,IF({1,0},业绩报告!$A$2:$A$8229&amp;业绩报告!$B$2:$B$8229&amp;业绩报告!$C$2:$C$8229,业绩报告!$BE$2:$BE$8229),2,0),"")</f>
        <v>0.0444444444444444</v>
      </c>
      <c r="M60" s="285">
        <f t="array" ref="M60">IFERROR(VLOOKUP(M$3&amp;$A6&amp;$A9,IF({1,0},业绩报告!$A$2:$A$8229&amp;业绩报告!$B$2:$B$8229&amp;业绩报告!$C$2:$C$8229,业绩报告!$BE$2:$BE$8229),2,0),"")</f>
        <v>0.170731707317073</v>
      </c>
      <c r="N60" s="285">
        <f t="array" ref="N60">IFERROR(VLOOKUP(N$3&amp;$A6&amp;$A9,IF({1,0},业绩报告!$A$2:$A$8229&amp;业绩报告!$B$2:$B$8229&amp;业绩报告!$C$2:$C$8229,业绩报告!$BE$2:$BE$8229),2,0),"")</f>
        <v>0.0909090909090909</v>
      </c>
      <c r="O60" s="285">
        <f t="array" ref="O60">IFERROR(VLOOKUP(O$3&amp;$A6&amp;$A9,IF({1,0},业绩报告!$A$2:$A$8229&amp;业绩报告!$B$2:$B$8229&amp;业绩报告!$C$2:$C$8229,业绩报告!$BE$2:$BE$8229),2,0),"")</f>
        <v>0.15</v>
      </c>
      <c r="P60" s="285">
        <f t="array" ref="P60">IFERROR(VLOOKUP(P$3&amp;$A6&amp;$A9,IF({1,0},业绩报告!$A$2:$A$8229&amp;业绩报告!$B$2:$B$8229&amp;业绩报告!$C$2:$C$8229,业绩报告!$BE$2:$BE$8229),2,0),"")</f>
        <v>0.107142857142857</v>
      </c>
      <c r="Q60" s="285">
        <f t="array" ref="Q60">IFERROR(VLOOKUP(Q$3&amp;$A6&amp;$A9,IF({1,0},业绩报告!$A$2:$A$8229&amp;业绩报告!$B$2:$B$8229&amp;业绩报告!$C$2:$C$8229,业绩报告!$BE$2:$BE$8229),2,0),"")</f>
        <v>0.0571428571428571</v>
      </c>
      <c r="R60" s="341">
        <f>R58/R57</f>
        <v>0.0923076923076923</v>
      </c>
      <c r="S60" s="342"/>
      <c r="T60" s="343"/>
      <c r="U60" s="343"/>
      <c r="V60" s="343"/>
      <c r="W60" s="343"/>
      <c r="X60" s="343"/>
    </row>
    <row r="61" s="233" customFormat="1" spans="1:19">
      <c r="A61" s="269"/>
      <c r="B61" s="286" t="s">
        <v>79</v>
      </c>
      <c r="C61" s="287">
        <f t="array" ref="C61">IFERROR(VLOOKUP(C$3&amp;$A6&amp;$A9,IF({1,0},业绩报告!$A$2:$A$8229&amp;业绩报告!$B$2:$B$8229&amp;业绩报告!$C$2:$C$8229,业绩报告!$BF$2:$BF$8229),2,0),"")</f>
        <v>13.63</v>
      </c>
      <c r="D61" s="287">
        <f t="array" ref="D61">IFERROR(VLOOKUP(D$3&amp;$A6&amp;$A9,IF({1,0},业绩报告!$A$2:$A$8229&amp;业绩报告!$B$2:$B$8229&amp;业绩报告!$C$2:$C$8229,业绩报告!$BF$2:$BF$8229),2,0),"")</f>
        <v>11.7</v>
      </c>
      <c r="E61" s="287">
        <f t="array" ref="E61">IFERROR(VLOOKUP(E$3&amp;$A6&amp;$A9,IF({1,0},业绩报告!$A$2:$A$8229&amp;业绩报告!$B$2:$B$8229&amp;业绩报告!$C$2:$C$8229,业绩报告!$BF$2:$BF$8229),2,0),"")</f>
        <v>22.99</v>
      </c>
      <c r="F61" s="287">
        <f t="array" ref="F61">IFERROR(VLOOKUP(F$3&amp;$A6&amp;$A9,IF({1,0},业绩报告!$A$2:$A$8229&amp;业绩报告!$B$2:$B$8229&amp;业绩报告!$C$2:$C$8229,业绩报告!$BF$2:$BF$8229),2,0),"")</f>
        <v>16.85</v>
      </c>
      <c r="G61" s="287">
        <f t="array" ref="G61">IFERROR(VLOOKUP(G$3&amp;$A6&amp;$A9,IF({1,0},业绩报告!$A$2:$A$8229&amp;业绩报告!$B$2:$B$8229&amp;业绩报告!$C$2:$C$8229,业绩报告!$BF$2:$BF$8229),2,0),"")</f>
        <v>18.59</v>
      </c>
      <c r="H61" s="287">
        <f t="array" ref="H61">IFERROR(VLOOKUP(H$3&amp;$A6&amp;$A9,IF({1,0},业绩报告!$A$2:$A$8229&amp;业绩报告!$B$2:$B$8229&amp;业绩报告!$C$2:$C$8229,业绩报告!$BF$2:$BF$8229),2,0),"")</f>
        <v>18.9</v>
      </c>
      <c r="I61" s="287">
        <f t="array" ref="I61">IFERROR(VLOOKUP(I$3&amp;$A6&amp;$A9,IF({1,0},业绩报告!$A$2:$A$8229&amp;业绩报告!$B$2:$B$8229&amp;业绩报告!$C$2:$C$8229,业绩报告!$BF$2:$BF$8229),2,0),"")</f>
        <v>0</v>
      </c>
      <c r="J61" s="317">
        <f>SUM(C61:I61)</f>
        <v>102.66</v>
      </c>
      <c r="K61" s="287">
        <f t="array" ref="K61">IFERROR(VLOOKUP(K$3&amp;$A6&amp;$A9,IF({1,0},业绩报告!$A$2:$A$8229&amp;业绩报告!$B$2:$B$8229&amp;业绩报告!$C$2:$C$8229,业绩报告!$BF$2:$BF$8229),2,0),"")</f>
        <v>18.32</v>
      </c>
      <c r="L61" s="287">
        <f t="array" ref="L61">IFERROR(VLOOKUP(L$3&amp;$A6&amp;$A9,IF({1,0},业绩报告!$A$2:$A$8229&amp;业绩报告!$B$2:$B$8229&amp;业绩报告!$C$2:$C$8229,业绩报告!$BF$2:$BF$8229),2,0),"")</f>
        <v>22.76</v>
      </c>
      <c r="M61" s="287">
        <f t="array" ref="M61">IFERROR(VLOOKUP(M$3&amp;$A6&amp;$A9,IF({1,0},业绩报告!$A$2:$A$8229&amp;业绩报告!$B$2:$B$8229&amp;业绩报告!$C$2:$C$8229,业绩报告!$BF$2:$BF$8229),2,0),"")</f>
        <v>23.96</v>
      </c>
      <c r="N61" s="287">
        <f t="array" ref="N61">IFERROR(VLOOKUP(N$3&amp;$A6&amp;$A9,IF({1,0},业绩报告!$A$2:$A$8229&amp;业绩报告!$B$2:$B$8229&amp;业绩报告!$C$2:$C$8229,业绩报告!$BF$2:$BF$8229),2,0),"")</f>
        <v>17.2</v>
      </c>
      <c r="O61" s="287">
        <f t="array" ref="O61">IFERROR(VLOOKUP(O$3&amp;$A6&amp;$A9,IF({1,0},业绩报告!$A$2:$A$8229&amp;业绩报告!$B$2:$B$8229&amp;业绩报告!$C$2:$C$8229,业绩报告!$BF$2:$BF$8229),2,0),"")</f>
        <v>18.17</v>
      </c>
      <c r="P61" s="287">
        <f t="array" ref="P61">IFERROR(VLOOKUP(P$3&amp;$A6&amp;$A9,IF({1,0},业绩报告!$A$2:$A$8229&amp;业绩报告!$B$2:$B$8229&amp;业绩报告!$C$2:$C$8229,业绩报告!$BF$2:$BF$8229),2,0),"")</f>
        <v>15.66</v>
      </c>
      <c r="Q61" s="287">
        <f t="array" ref="Q61">IFERROR(VLOOKUP(Q$3&amp;$A6&amp;$A9,IF({1,0},业绩报告!$A$2:$A$8229&amp;业绩报告!$B$2:$B$8229&amp;业绩报告!$C$2:$C$8229,业绩报告!$BF$2:$BF$8229),2,0),"")</f>
        <v>18.56</v>
      </c>
      <c r="R61" s="339">
        <f>SUM(K61:Q61)</f>
        <v>134.63</v>
      </c>
      <c r="S61" s="340"/>
    </row>
    <row r="62" s="235" customFormat="1" spans="1:24">
      <c r="A62" s="296"/>
      <c r="B62" s="297" t="s">
        <v>80</v>
      </c>
      <c r="C62" s="298">
        <f t="array" ref="C62">IFERROR(VLOOKUP(C$3&amp;$A6&amp;$A9,IF({1,0},业绩报告!$A$2:$A$8229&amp;业绩报告!$B$2:$B$8229&amp;业绩报告!$C$2:$C$8229,业绩报告!$BG$2:$BG$8229),2,0),"")</f>
        <v>11.99</v>
      </c>
      <c r="D62" s="298">
        <f t="array" ref="D62">IFERROR(VLOOKUP(D$3&amp;$A6&amp;$A9,IF({1,0},业绩报告!$A$2:$A$8229&amp;业绩报告!$B$2:$B$8229&amp;业绩报告!$C$2:$C$8229,业绩报告!$BG$2:$BG$8229),2,0),"")</f>
        <v>0</v>
      </c>
      <c r="E62" s="298">
        <f t="array" ref="E62">IFERROR(VLOOKUP(E$3&amp;$A6&amp;$A9,IF({1,0},业绩报告!$A$2:$A$8229&amp;业绩报告!$B$2:$B$8229&amp;业绩报告!$C$2:$C$8229,业绩报告!$BG$2:$BG$8229),2,0),"")</f>
        <v>59.95</v>
      </c>
      <c r="F62" s="298">
        <f t="array" ref="F62">IFERROR(VLOOKUP(F$3&amp;$A6&amp;$A9,IF({1,0},业绩报告!$A$2:$A$8229&amp;业绩报告!$B$2:$B$8229&amp;业绩报告!$C$2:$C$8229,业绩报告!$BG$2:$BG$8229),2,0),"")</f>
        <v>0</v>
      </c>
      <c r="G62" s="298">
        <f t="array" ref="G62">IFERROR(VLOOKUP(G$3&amp;$A6&amp;$A9,IF({1,0},业绩报告!$A$2:$A$8229&amp;业绩报告!$B$2:$B$8229&amp;业绩报告!$C$2:$C$8229,业绩报告!$BG$2:$BG$8229),2,0),"")</f>
        <v>9.59</v>
      </c>
      <c r="H62" s="298">
        <f t="array" ref="H62">IFERROR(VLOOKUP(H$3&amp;$A6&amp;$A9,IF({1,0},业绩报告!$A$2:$A$8229&amp;业绩报告!$B$2:$B$8229&amp;业绩报告!$C$2:$C$8229,业绩报告!$BG$2:$BG$8229),2,0),"")</f>
        <v>19.18</v>
      </c>
      <c r="I62" s="298">
        <f t="array" ref="I62">IFERROR(VLOOKUP(I$3&amp;$A6&amp;$A9,IF({1,0},业绩报告!$A$2:$A$8229&amp;业绩报告!$B$2:$B$8229&amp;业绩报告!$C$2:$C$8229,业绩报告!$BG$2:$BG$8229),2,0),"")</f>
        <v>0</v>
      </c>
      <c r="J62" s="320">
        <f>SUM(C62:I62)</f>
        <v>100.71</v>
      </c>
      <c r="K62" s="298">
        <f t="array" ref="K62">IFERROR(VLOOKUP(K$3&amp;$A6&amp;$A9,IF({1,0},业绩报告!$A$2:$A$8229&amp;业绩报告!$B$2:$B$8229&amp;业绩报告!$C$2:$C$8229,业绩报告!$BG$2:$BG$8229),2,0),"")</f>
        <v>11.99</v>
      </c>
      <c r="L62" s="298">
        <f t="array" ref="L62">IFERROR(VLOOKUP(L$3&amp;$A6&amp;$A9,IF({1,0},业绩报告!$A$2:$A$8229&amp;业绩报告!$B$2:$B$8229&amp;业绩报告!$C$2:$C$8229,业绩报告!$BG$2:$BG$8229),2,0),"")</f>
        <v>23.98</v>
      </c>
      <c r="M62" s="298">
        <f t="array" ref="M62">IFERROR(VLOOKUP(M$3&amp;$A6&amp;$A9,IF({1,0},业绩报告!$A$2:$A$8229&amp;业绩报告!$B$2:$B$8229&amp;业绩报告!$C$2:$C$8229,业绩报告!$BG$2:$BG$8229),2,0),"")</f>
        <v>83.93</v>
      </c>
      <c r="N62" s="298">
        <f t="array" ref="N62">IFERROR(VLOOKUP(N$3&amp;$A6&amp;$A9,IF({1,0},业绩报告!$A$2:$A$8229&amp;业绩报告!$B$2:$B$8229&amp;业绩报告!$C$2:$C$8229,业绩报告!$BG$2:$BG$8229),2,0),"")</f>
        <v>35.97</v>
      </c>
      <c r="O62" s="298">
        <f t="array" ref="O62">IFERROR(VLOOKUP(O$3&amp;$A6&amp;$A9,IF({1,0},业绩报告!$A$2:$A$8229&amp;业绩报告!$B$2:$B$8229&amp;业绩报告!$C$2:$C$8229,业绩报告!$BG$2:$BG$8229),2,0),"")</f>
        <v>71.94</v>
      </c>
      <c r="P62" s="298">
        <f t="array" ref="P62">IFERROR(VLOOKUP(P$3&amp;$A6&amp;$A9,IF({1,0},业绩报告!$A$2:$A$8229&amp;业绩报告!$B$2:$B$8229&amp;业绩报告!$C$2:$C$8229,业绩报告!$BG$2:$BG$8229),2,0),"")</f>
        <v>35.97</v>
      </c>
      <c r="Q62" s="298">
        <f t="array" ref="Q62">IFERROR(VLOOKUP(Q$3&amp;$A6&amp;$A9,IF({1,0},业绩报告!$A$2:$A$8229&amp;业绩报告!$B$2:$B$8229&amp;业绩报告!$C$2:$C$8229,业绩报告!$BG$2:$BG$8229),2,0),"")</f>
        <v>23.98</v>
      </c>
      <c r="R62" s="344">
        <f>SUM(K62:Q62)</f>
        <v>287.76</v>
      </c>
      <c r="S62" s="345"/>
      <c r="T62" s="346"/>
      <c r="U62" s="346"/>
      <c r="V62" s="346"/>
      <c r="W62" s="346"/>
      <c r="X62" s="346"/>
    </row>
    <row r="63" s="234" customFormat="1" spans="1:24">
      <c r="A63" s="292"/>
      <c r="B63" s="295" t="s">
        <v>81</v>
      </c>
      <c r="C63" s="285">
        <f t="array" ref="C63">IFERROR(VLOOKUP(C$3&amp;$A6&amp;$A9,IF({1,0},业绩报告!$A$2:$A$8229&amp;业绩报告!$B$2:$B$8229&amp;业绩报告!$C$2:$C$8229,业绩报告!$BH$2:$BH$8229),2,0),"")</f>
        <v>1.13678065054212</v>
      </c>
      <c r="D63" s="285" t="str">
        <f t="array" ref="D63">IFERROR(VLOOKUP(D$3&amp;$A6&amp;$A9,IF({1,0},业绩报告!$A$2:$A$8229&amp;业绩报告!$B$2:$B$8229&amp;业绩报告!$C$2:$C$8229,业绩报告!$BH$2:$BH$8229),2,0),"")</f>
        <v>0</v>
      </c>
      <c r="E63" s="285">
        <f t="array" ref="E63">IFERROR(VLOOKUP(E$3&amp;$A6&amp;$A9,IF({1,0},业绩报告!$A$2:$A$8229&amp;业绩报告!$B$2:$B$8229&amp;业绩报告!$C$2:$C$8229,业绩报告!$BH$2:$BH$8229),2,0),"")</f>
        <v>0.38348623853211</v>
      </c>
      <c r="F63" s="285" t="str">
        <f t="array" ref="F63">IFERROR(VLOOKUP(F$3&amp;$A6&amp;$A9,IF({1,0},业绩报告!$A$2:$A$8229&amp;业绩报告!$B$2:$B$8229&amp;业绩报告!$C$2:$C$8229,业绩报告!$BH$2:$BH$8229),2,0),"")</f>
        <v>0</v>
      </c>
      <c r="G63" s="285">
        <f t="array" ref="G63">IFERROR(VLOOKUP(G$3&amp;$A6&amp;$A9,IF({1,0},业绩报告!$A$2:$A$8229&amp;业绩报告!$B$2:$B$8229&amp;业绩报告!$C$2:$C$8229,业绩报告!$BH$2:$BH$8229),2,0),"")</f>
        <v>1.93847758081335</v>
      </c>
      <c r="H63" s="285">
        <f t="array" ref="H63">IFERROR(VLOOKUP(H$3&amp;$A6&amp;$A9,IF({1,0},业绩报告!$A$2:$A$8229&amp;业绩报告!$B$2:$B$8229&amp;业绩报告!$C$2:$C$8229,业绩报告!$BH$2:$BH$8229),2,0),"")</f>
        <v>0.985401459854015</v>
      </c>
      <c r="I63" s="285" t="str">
        <f t="array" ref="I63">IFERROR(VLOOKUP(I$3&amp;$A6&amp;$A9,IF({1,0},业绩报告!$A$2:$A$8229&amp;业绩报告!$B$2:$B$8229&amp;业绩报告!$C$2:$C$8229,业绩报告!$BH$2:$BH$8229),2,0),"")</f>
        <v>0</v>
      </c>
      <c r="J63" s="319">
        <f>J61/J62</f>
        <v>1.01936252606494</v>
      </c>
      <c r="K63" s="285">
        <f t="array" ref="K63">IFERROR(VLOOKUP(K$3&amp;$A6&amp;$A9,IF({1,0},业绩报告!$A$2:$A$8229&amp;业绩报告!$B$2:$B$8229&amp;业绩报告!$C$2:$C$8229,业绩报告!$BH$2:$BH$8229),2,0),"")</f>
        <v>1.5279399499583</v>
      </c>
      <c r="L63" s="285">
        <f t="array" ref="L63">IFERROR(VLOOKUP(L$3&amp;$A6&amp;$A9,IF({1,0},业绩报告!$A$2:$A$8229&amp;业绩报告!$B$2:$B$8229&amp;业绩报告!$C$2:$C$8229,业绩报告!$BH$2:$BH$8229),2,0),"")</f>
        <v>0.949124270225188</v>
      </c>
      <c r="M63" s="285">
        <f t="array" ref="M63">IFERROR(VLOOKUP(M$3&amp;$A6&amp;$A9,IF({1,0},业绩报告!$A$2:$A$8229&amp;业绩报告!$B$2:$B$8229&amp;业绩报告!$C$2:$C$8229,业绩报告!$BH$2:$BH$8229),2,0),"")</f>
        <v>0.28547599189801</v>
      </c>
      <c r="N63" s="285">
        <f t="array" ref="N63">IFERROR(VLOOKUP(N$3&amp;$A6&amp;$A9,IF({1,0},业绩报告!$A$2:$A$8229&amp;业绩报告!$B$2:$B$8229&amp;业绩报告!$C$2:$C$8229,业绩报告!$BH$2:$BH$8229),2,0),"")</f>
        <v>0.478176257992772</v>
      </c>
      <c r="O63" s="285">
        <f t="array" ref="O63">IFERROR(VLOOKUP(O$3&amp;$A6&amp;$A9,IF({1,0},业绩报告!$A$2:$A$8229&amp;业绩报告!$B$2:$B$8229&amp;业绩报告!$C$2:$C$8229,业绩报告!$BH$2:$BH$8229),2,0),"")</f>
        <v>0.252571587433973</v>
      </c>
      <c r="P63" s="285">
        <f t="array" ref="P63">IFERROR(VLOOKUP(P$3&amp;$A6&amp;$A9,IF({1,0},业绩报告!$A$2:$A$8229&amp;业绩报告!$B$2:$B$8229&amp;业绩报告!$C$2:$C$8229,业绩报告!$BH$2:$BH$8229),2,0),"")</f>
        <v>0.435362802335279</v>
      </c>
      <c r="Q63" s="285">
        <f t="array" ref="Q63">IFERROR(VLOOKUP(Q$3&amp;$A6&amp;$A9,IF({1,0},业绩报告!$A$2:$A$8229&amp;业绩报告!$B$2:$B$8229&amp;业绩报告!$C$2:$C$8229,业绩报告!$BH$2:$BH$8229),2,0),"")</f>
        <v>0.773978315262719</v>
      </c>
      <c r="R63" s="341">
        <f>R61/R62</f>
        <v>0.467855157075341</v>
      </c>
      <c r="S63" s="342"/>
      <c r="T63" s="343"/>
      <c r="U63" s="343"/>
      <c r="V63" s="343"/>
      <c r="W63" s="343"/>
      <c r="X63" s="343"/>
    </row>
    <row r="64" s="232" customFormat="1" spans="1:19">
      <c r="A64" s="280"/>
      <c r="B64" s="299" t="s">
        <v>82</v>
      </c>
      <c r="C64" s="282">
        <f t="array" ref="C64">IFERROR(VLOOKUP(C$3&amp;$A6&amp;$A9,IF({1,0},业绩报告!$A$2:$A$8229&amp;业绩报告!$B$2:$B$8229&amp;业绩报告!$C$2:$C$8229,业绩报告!$BI$2:$BI$8229),2,0),"")</f>
        <v>2864</v>
      </c>
      <c r="D64" s="282">
        <f t="array" ref="D64">IFERROR(VLOOKUP(D$3&amp;$A6&amp;$A9,IF({1,0},业绩报告!$A$2:$A$8229&amp;业绩报告!$B$2:$B$8229&amp;业绩报告!$C$2:$C$8229,业绩报告!$BI$2:$BI$8229),2,0),"")</f>
        <v>4433</v>
      </c>
      <c r="E64" s="282">
        <f t="array" ref="E64">IFERROR(VLOOKUP(E$3&amp;$A6&amp;$A9,IF({1,0},业绩报告!$A$2:$A$8229&amp;业绩报告!$B$2:$B$8229&amp;业绩报告!$C$2:$C$8229,业绩报告!$BI$2:$BI$8229),2,0),"")</f>
        <v>3898</v>
      </c>
      <c r="F64" s="282">
        <f t="array" ref="F64">IFERROR(VLOOKUP(F$3&amp;$A6&amp;$A9,IF({1,0},业绩报告!$A$2:$A$8229&amp;业绩报告!$B$2:$B$8229&amp;业绩报告!$C$2:$C$8229,业绩报告!$BI$2:$BI$8229),2,0),"")</f>
        <v>2743</v>
      </c>
      <c r="G64" s="282">
        <f t="array" ref="G64">IFERROR(VLOOKUP(G$3&amp;$A6&amp;$A9,IF({1,0},业绩报告!$A$2:$A$8229&amp;业绩报告!$B$2:$B$8229&amp;业绩报告!$C$2:$C$8229,业绩报告!$BI$2:$BI$8229),2,0),"")</f>
        <v>3020</v>
      </c>
      <c r="H64" s="282">
        <f t="array" ref="H64">IFERROR(VLOOKUP(H$3&amp;$A6&amp;$A9,IF({1,0},业绩报告!$A$2:$A$8229&amp;业绩报告!$B$2:$B$8229&amp;业绩报告!$C$2:$C$8229,业绩报告!$BI$2:$BI$8229),2,0),"")</f>
        <v>2347</v>
      </c>
      <c r="I64" s="282">
        <f t="array" ref="I64">IFERROR(VLOOKUP(I$3&amp;$A6&amp;$A9,IF({1,0},业绩报告!$A$2:$A$8229&amp;业绩报告!$B$2:$B$8229&amp;业绩报告!$C$2:$C$8229,业绩报告!$BI$2:$BI$8229),2,0),"")</f>
        <v>0</v>
      </c>
      <c r="J64" s="314">
        <f>SUM(C64:I64)</f>
        <v>19305</v>
      </c>
      <c r="K64" s="282">
        <f t="array" ref="K64">IFERROR(VLOOKUP(K$3&amp;$A6&amp;$A9,IF({1,0},业绩报告!$A$2:$A$8229&amp;业绩报告!$B$2:$B$8229&amp;业绩报告!$C$2:$C$8229,业绩报告!$BI$2:$BI$8229),2,0),"")</f>
        <v>1647</v>
      </c>
      <c r="L64" s="282">
        <f t="array" ref="L64">IFERROR(VLOOKUP(L$3&amp;$A6&amp;$A9,IF({1,0},业绩报告!$A$2:$A$8229&amp;业绩报告!$B$2:$B$8229&amp;业绩报告!$C$2:$C$8229,业绩报告!$BI$2:$BI$8229),2,0),"")</f>
        <v>1597</v>
      </c>
      <c r="M64" s="282">
        <f t="array" ref="M64">IFERROR(VLOOKUP(M$3&amp;$A6&amp;$A9,IF({1,0},业绩报告!$A$2:$A$8229&amp;业绩报告!$B$2:$B$8229&amp;业绩报告!$C$2:$C$8229,业绩报告!$BI$2:$BI$8229),2,0),"")</f>
        <v>1736</v>
      </c>
      <c r="N64" s="282">
        <f t="array" ref="N64">IFERROR(VLOOKUP(N$3&amp;$A6&amp;$A9,IF({1,0},业绩报告!$A$2:$A$8229&amp;业绩报告!$B$2:$B$8229&amp;业绩报告!$C$2:$C$8229,业绩报告!$BI$2:$BI$8229),2,0),"")</f>
        <v>1854</v>
      </c>
      <c r="O64" s="282">
        <f t="array" ref="O64">IFERROR(VLOOKUP(O$3&amp;$A6&amp;$A9,IF({1,0},业绩报告!$A$2:$A$8229&amp;业绩报告!$B$2:$B$8229&amp;业绩报告!$C$2:$C$8229,业绩报告!$BI$2:$BI$8229),2,0),"")</f>
        <v>2778</v>
      </c>
      <c r="P64" s="282">
        <f t="array" ref="P64">IFERROR(VLOOKUP(P$3&amp;$A6&amp;$A9,IF({1,0},业绩报告!$A$2:$A$8229&amp;业绩报告!$B$2:$B$8229&amp;业绩报告!$C$2:$C$8229,业绩报告!$BI$2:$BI$8229),2,0),"")</f>
        <v>2251</v>
      </c>
      <c r="Q64" s="282">
        <f t="array" ref="Q64">IFERROR(VLOOKUP(Q$3&amp;$A6&amp;$A9,IF({1,0},业绩报告!$A$2:$A$8229&amp;业绩报告!$B$2:$B$8229&amp;业绩报告!$C$2:$C$8229,业绩报告!$BI$2:$BI$8229),2,0),"")</f>
        <v>1604</v>
      </c>
      <c r="R64" s="336">
        <f>SUM(K64:Q64)</f>
        <v>13467</v>
      </c>
      <c r="S64" s="337"/>
    </row>
    <row r="65" s="232" customFormat="1" spans="1:19">
      <c r="A65" s="280"/>
      <c r="B65" s="299" t="s">
        <v>83</v>
      </c>
      <c r="C65" s="282">
        <f t="array" ref="C65">IFERROR(VLOOKUP(C$3&amp;$A6&amp;$A9,IF({1,0},业绩报告!$A$2:$A$8229&amp;业绩报告!$B$2:$B$8229&amp;业绩报告!$C$2:$C$8229,业绩报告!$BJ$2:$BJ$8229),2,0),"0")</f>
        <v>22</v>
      </c>
      <c r="D65" s="282">
        <f t="array" ref="D65">IFERROR(VLOOKUP(D$3&amp;$A6&amp;$A9,IF({1,0},业绩报告!$A$2:$A$8229&amp;业绩报告!$B$2:$B$8229&amp;业绩报告!$C$2:$C$8229,业绩报告!$BJ$2:$BJ$8229),2,0),"0")</f>
        <v>23</v>
      </c>
      <c r="E65" s="282">
        <f t="array" ref="E65">IFERROR(VLOOKUP(E$3&amp;$A6&amp;$A9,IF({1,0},业绩报告!$A$2:$A$8229&amp;业绩报告!$B$2:$B$8229&amp;业绩报告!$C$2:$C$8229,业绩报告!$BJ$2:$BJ$8229),2,0),"0")</f>
        <v>22</v>
      </c>
      <c r="F65" s="282">
        <f t="array" ref="F65">IFERROR(VLOOKUP(F$3&amp;$A6&amp;$A9,IF({1,0},业绩报告!$A$2:$A$8229&amp;业绩报告!$B$2:$B$8229&amp;业绩报告!$C$2:$C$8229,业绩报告!$BJ$2:$BJ$8229),2,0),"0")</f>
        <v>19</v>
      </c>
      <c r="G65" s="282">
        <f t="array" ref="G65">IFERROR(VLOOKUP(G$3&amp;$A6&amp;$A9,IF({1,0},业绩报告!$A$2:$A$8229&amp;业绩报告!$B$2:$B$8229&amp;业绩报告!$C$2:$C$8229,业绩报告!$BJ$2:$BJ$8229),2,0),"0")</f>
        <v>23</v>
      </c>
      <c r="H65" s="282">
        <f t="array" ref="H65">IFERROR(VLOOKUP(H$3&amp;$A6&amp;$A9,IF({1,0},业绩报告!$A$2:$A$8229&amp;业绩报告!$B$2:$B$8229&amp;业绩报告!$C$2:$C$8229,业绩报告!$BJ$2:$BJ$8229),2,0),"0")</f>
        <v>19</v>
      </c>
      <c r="I65" s="282">
        <f t="array" ref="I65">IFERROR(VLOOKUP(I$3&amp;$A6&amp;$A9,IF({1,0},业绩报告!$A$2:$A$8229&amp;业绩报告!$B$2:$B$8229&amp;业绩报告!$C$2:$C$8229,业绩报告!$BJ$2:$BJ$8229),2,0),"0")</f>
        <v>0</v>
      </c>
      <c r="J65" s="314">
        <f>SUM(C65:I65)</f>
        <v>128</v>
      </c>
      <c r="K65" s="282">
        <f t="array" ref="K65">IFERROR(VLOOKUP(K$3&amp;$A6&amp;$A9,IF({1,0},业绩报告!$A$2:$A$8229&amp;业绩报告!$B$2:$B$8229&amp;业绩报告!$C$2:$C$8229,业绩报告!$BJ$2:$BJ$8229),2,0),"")</f>
        <v>23</v>
      </c>
      <c r="L65" s="282">
        <f t="array" ref="L65">IFERROR(VLOOKUP(L$3&amp;$A6&amp;$A9,IF({1,0},业绩报告!$A$2:$A$8229&amp;业绩报告!$B$2:$B$8229&amp;业绩报告!$C$2:$C$8229,业绩报告!$BJ$2:$BJ$8229),2,0),"")</f>
        <v>18</v>
      </c>
      <c r="M65" s="282">
        <f t="array" ref="M65">IFERROR(VLOOKUP(M$3&amp;$A6&amp;$A9,IF({1,0},业绩报告!$A$2:$A$8229&amp;业绩报告!$B$2:$B$8229&amp;业绩报告!$C$2:$C$8229,业绩报告!$BJ$2:$BJ$8229),2,0),"")</f>
        <v>12</v>
      </c>
      <c r="N65" s="282">
        <f t="array" ref="N65">IFERROR(VLOOKUP(N$3&amp;$A6&amp;$A9,IF({1,0},业绩报告!$A$2:$A$8229&amp;业绩报告!$B$2:$B$8229&amp;业绩报告!$C$2:$C$8229,业绩报告!$BJ$2:$BJ$8229),2,0),"")</f>
        <v>16</v>
      </c>
      <c r="O65" s="282">
        <f t="array" ref="O65">IFERROR(VLOOKUP(O$3&amp;$A6&amp;$A9,IF({1,0},业绩报告!$A$2:$A$8229&amp;业绩报告!$B$2:$B$8229&amp;业绩报告!$C$2:$C$8229,业绩报告!$BJ$2:$BJ$8229),2,0),"")</f>
        <v>33</v>
      </c>
      <c r="P65" s="282">
        <f t="array" ref="P65">IFERROR(VLOOKUP(P$3&amp;$A6&amp;$A9,IF({1,0},业绩报告!$A$2:$A$8229&amp;业绩报告!$B$2:$B$8229&amp;业绩报告!$C$2:$C$8229,业绩报告!$BJ$2:$BJ$8229),2,0),"")</f>
        <v>15</v>
      </c>
      <c r="Q65" s="282">
        <f t="array" ref="Q65">IFERROR(VLOOKUP(Q$3&amp;$A6&amp;$A9,IF({1,0},业绩报告!$A$2:$A$8229&amp;业绩报告!$B$2:$B$8229&amp;业绩报告!$C$2:$C$8229,业绩报告!$BJ$2:$BJ$8229),2,0),"")</f>
        <v>16</v>
      </c>
      <c r="R65" s="336">
        <f>SUM(K65:Q65)</f>
        <v>133</v>
      </c>
      <c r="S65" s="337"/>
    </row>
    <row r="66" s="231" customFormat="1" spans="1:19">
      <c r="A66" s="270"/>
      <c r="B66" s="347" t="s">
        <v>84</v>
      </c>
      <c r="C66" s="284">
        <f t="array" ref="C66">IFERROR(VLOOKUP(C$3&amp;$A6&amp;$A9,IF({1,0},业绩报告!$A$2:$A$8229&amp;业绩报告!$B$2:$B$8229&amp;业绩报告!$C$2:$C$8229,业绩报告!$BK$2:$BK$8229),2,0),"0")</f>
        <v>1</v>
      </c>
      <c r="D66" s="284">
        <f t="array" ref="D66">IFERROR(VLOOKUP(D$3&amp;$A6&amp;$A9,IF({1,0},业绩报告!$A$2:$A$8229&amp;业绩报告!$B$2:$B$8229&amp;业绩报告!$C$2:$C$8229,业绩报告!$BK$2:$BK$8229),2,0),"0")</f>
        <v>0</v>
      </c>
      <c r="E66" s="284">
        <f t="array" ref="E66">IFERROR(VLOOKUP(E$3&amp;$A6&amp;$A9,IF({1,0},业绩报告!$A$2:$A$8229&amp;业绩报告!$B$2:$B$8229&amp;业绩报告!$C$2:$C$8229,业绩报告!$BK$2:$BK$8229),2,0),"0")</f>
        <v>1</v>
      </c>
      <c r="F66" s="284">
        <f t="array" ref="F66">IFERROR(VLOOKUP(F$3&amp;$A6&amp;$A9,IF({1,0},业绩报告!$A$2:$A$8229&amp;业绩报告!$B$2:$B$8229&amp;业绩报告!$C$2:$C$8229,业绩报告!$BK$2:$BK$8229),2,0),"0")</f>
        <v>4</v>
      </c>
      <c r="G66" s="284">
        <f t="array" ref="G66">IFERROR(VLOOKUP(G$3&amp;$A6&amp;$A9,IF({1,0},业绩报告!$A$2:$A$8229&amp;业绩报告!$B$2:$B$8229&amp;业绩报告!$C$2:$C$8229,业绩报告!$BK$2:$BK$8229),2,0),"0")</f>
        <v>2</v>
      </c>
      <c r="H66" s="284">
        <f t="array" ref="H66">IFERROR(VLOOKUP(H$3&amp;$A6&amp;$A9,IF({1,0},业绩报告!$A$2:$A$8229&amp;业绩报告!$B$2:$B$8229&amp;业绩报告!$C$2:$C$8229,业绩报告!$BK$2:$BK$8229),2,0),"0")</f>
        <v>1</v>
      </c>
      <c r="I66" s="284">
        <f t="array" ref="I66">IFERROR(VLOOKUP(I$3&amp;$A6&amp;$A9,IF({1,0},业绩报告!$A$2:$A$8229&amp;业绩报告!$B$2:$B$8229&amp;业绩报告!$C$2:$C$8229,业绩报告!$BK$2:$BK$8229),2,0),"0")</f>
        <v>0</v>
      </c>
      <c r="J66" s="371">
        <f>SUM(C66:I66)</f>
        <v>9</v>
      </c>
      <c r="K66" s="372">
        <f t="array" ref="K66">IFERROR(VLOOKUP(K$3&amp;$A6&amp;$A9,IF({1,0},业绩报告!$A$2:$A$8229&amp;业绩报告!$B$2:$B$8229&amp;业绩报告!$C$2:$C$8229,业绩报告!$BK$2:$BK$8229),2,0),"")</f>
        <v>0</v>
      </c>
      <c r="L66" s="372">
        <f t="array" ref="L66">IFERROR(VLOOKUP(L$3&amp;$A6&amp;$A9,IF({1,0},业绩报告!$A$2:$A$8229&amp;业绩报告!$B$2:$B$8229&amp;业绩报告!$C$2:$C$8229,业绩报告!$BK$2:$BK$8229),2,0),"")</f>
        <v>3</v>
      </c>
      <c r="M66" s="372">
        <f t="array" ref="M66">IFERROR(VLOOKUP(M$3&amp;$A6&amp;$A9,IF({1,0},业绩报告!$A$2:$A$8229&amp;业绩报告!$B$2:$B$8229&amp;业绩报告!$C$2:$C$8229,业绩报告!$BK$2:$BK$8229),2,0),"")</f>
        <v>0</v>
      </c>
      <c r="N66" s="372">
        <f t="array" ref="N66">IFERROR(VLOOKUP(N$3&amp;$A6&amp;$A9,IF({1,0},业绩报告!$A$2:$A$8229&amp;业绩报告!$B$2:$B$8229&amp;业绩报告!$C$2:$C$8229,业绩报告!$BK$2:$BK$8229),2,0),"")</f>
        <v>3</v>
      </c>
      <c r="O66" s="372">
        <f t="array" ref="O66">IFERROR(VLOOKUP(O$3&amp;$A6&amp;$A9,IF({1,0},业绩报告!$A$2:$A$8229&amp;业绩报告!$B$2:$B$8229&amp;业绩报告!$C$2:$C$8229,业绩报告!$BK$2:$BK$8229),2,0),"")</f>
        <v>3</v>
      </c>
      <c r="P66" s="372">
        <f t="array" ref="P66">IFERROR(VLOOKUP(P$3&amp;$A6&amp;$A9,IF({1,0},业绩报告!$A$2:$A$8229&amp;业绩报告!$B$2:$B$8229&amp;业绩报告!$C$2:$C$8229,业绩报告!$BK$2:$BK$8229),2,0),"")</f>
        <v>3</v>
      </c>
      <c r="Q66" s="372">
        <f t="array" ref="Q66">IFERROR(VLOOKUP(Q$3&amp;$A6&amp;$A9,IF({1,0},业绩报告!$A$2:$A$8229&amp;业绩报告!$B$2:$B$8229&amp;业绩报告!$C$2:$C$8229,业绩报告!$BK$2:$BK$8229),2,0),"")</f>
        <v>3</v>
      </c>
      <c r="R66" s="339">
        <f>SUM(K66:Q66)</f>
        <v>15</v>
      </c>
      <c r="S66" s="335"/>
    </row>
    <row r="67" s="231" customFormat="1" spans="1:19">
      <c r="A67" s="270"/>
      <c r="B67" s="347" t="s">
        <v>85</v>
      </c>
      <c r="C67" s="316">
        <f t="array" ref="C67">IFERROR(VLOOKUP(C$3&amp;$A6&amp;$A9,IF({1,0},业绩报告!$A$2:$A$8229&amp;业绩报告!$B$2:$B$8229&amp;业绩报告!$C$2:$C$8229,业绩报告!$BL$2:$BL$8229),2,0),"0")</f>
        <v>0.00768156424581006</v>
      </c>
      <c r="D67" s="316">
        <f t="array" ref="D67">IFERROR(VLOOKUP(D$3&amp;$A6&amp;$A9,IF({1,0},业绩报告!$A$2:$A$8229&amp;业绩报告!$B$2:$B$8229&amp;业绩报告!$C$2:$C$8229,业绩报告!$BL$2:$BL$8229),2,0),"0")</f>
        <v>0.0051883600270697</v>
      </c>
      <c r="E67" s="316">
        <f t="array" ref="E67">IFERROR(VLOOKUP(E$3&amp;$A6&amp;$A9,IF({1,0},业绩报告!$A$2:$A$8229&amp;业绩报告!$B$2:$B$8229&amp;业绩报告!$C$2:$C$8229,业绩报告!$BL$2:$BL$8229),2,0),"0")</f>
        <v>0.00564391995895331</v>
      </c>
      <c r="F67" s="316">
        <f t="array" ref="F67">IFERROR(VLOOKUP(F$3&amp;$A6&amp;$A9,IF({1,0},业绩报告!$A$2:$A$8229&amp;业绩报告!$B$2:$B$8229&amp;业绩报告!$C$2:$C$8229,业绩报告!$BL$2:$BL$8229),2,0),"0")</f>
        <v>0.00692672256653299</v>
      </c>
      <c r="G67" s="316">
        <f t="array" ref="G67">IFERROR(VLOOKUP(G$3&amp;$A6&amp;$A9,IF({1,0},业绩报告!$A$2:$A$8229&amp;业绩报告!$B$2:$B$8229&amp;业绩报告!$C$2:$C$8229,业绩报告!$BL$2:$BL$8229),2,0),"0")</f>
        <v>0.0076158940397351</v>
      </c>
      <c r="H67" s="316">
        <f t="array" ref="H67">IFERROR(VLOOKUP(H$3&amp;$A6&amp;$A9,IF({1,0},业绩报告!$A$2:$A$8229&amp;业绩报告!$B$2:$B$8229&amp;业绩报告!$C$2:$C$8229,业绩报告!$BL$2:$BL$8229),2,0),"0")</f>
        <v>0.00809544098849595</v>
      </c>
      <c r="I67" s="316" t="str">
        <f t="array" ref="I67">IFERROR(VLOOKUP(I$3&amp;$A6&amp;$A9,IF({1,0},业绩报告!$A$2:$A$8229&amp;业绩报告!$B$2:$B$8229&amp;业绩报告!$C$2:$C$8229,业绩报告!$BL$2:$BL$8229),2,0),"0")</f>
        <v>0</v>
      </c>
      <c r="J67" s="315">
        <f>J65/J64</f>
        <v>0.00663040663040663</v>
      </c>
      <c r="K67" s="372">
        <f t="array" ref="K67">IFERROR(VLOOKUP(K$3&amp;$A6&amp;$A9,IF({1,0},业绩报告!$A$2:$A$8229&amp;业绩报告!$B$2:$B$8229&amp;业绩报告!$C$2:$C$8229,业绩报告!$BL$2:$BL$8229),2,0),"")</f>
        <v>0.0139647844565877</v>
      </c>
      <c r="L67" s="372">
        <f t="array" ref="L67">IFERROR(VLOOKUP(L$3&amp;$A6&amp;$A9,IF({1,0},业绩报告!$A$2:$A$8229&amp;业绩报告!$B$2:$B$8229&amp;业绩报告!$C$2:$C$8229,业绩报告!$BL$2:$BL$8229),2,0),"")</f>
        <v>0.0112711333750783</v>
      </c>
      <c r="M67" s="372">
        <f t="array" ref="M67">IFERROR(VLOOKUP(M$3&amp;$A6&amp;$A9,IF({1,0},业绩报告!$A$2:$A$8229&amp;业绩报告!$B$2:$B$8229&amp;业绩报告!$C$2:$C$8229,业绩报告!$BL$2:$BL$8229),2,0),"")</f>
        <v>0.00691244239631336</v>
      </c>
      <c r="N67" s="372">
        <f t="array" ref="N67">IFERROR(VLOOKUP(N$3&amp;$A6&amp;$A9,IF({1,0},业绩报告!$A$2:$A$8229&amp;业绩报告!$B$2:$B$8229&amp;业绩报告!$C$2:$C$8229,业绩报告!$BL$2:$BL$8229),2,0),"")</f>
        <v>0.00862998921251348</v>
      </c>
      <c r="O67" s="372">
        <f t="array" ref="O67">IFERROR(VLOOKUP(O$3&amp;$A6&amp;$A9,IF({1,0},业绩报告!$A$2:$A$8229&amp;业绩报告!$B$2:$B$8229&amp;业绩报告!$C$2:$C$8229,业绩报告!$BL$2:$BL$8229),2,0),"")</f>
        <v>0.0118790496760259</v>
      </c>
      <c r="P67" s="372">
        <f t="array" ref="P67">IFERROR(VLOOKUP(P$3&amp;$A6&amp;$A9,IF({1,0},业绩报告!$A$2:$A$8229&amp;业绩报告!$B$2:$B$8229&amp;业绩报告!$C$2:$C$8229,业绩报告!$BL$2:$BL$8229),2,0),"")</f>
        <v>0.00666370501999112</v>
      </c>
      <c r="Q67" s="372">
        <f t="array" ref="Q67">IFERROR(VLOOKUP(Q$3&amp;$A6&amp;$A9,IF({1,0},业绩报告!$A$2:$A$8229&amp;业绩报告!$B$2:$B$8229&amp;业绩报告!$C$2:$C$8229,业绩报告!$BL$2:$BL$8229),2,0),"")</f>
        <v>0.00997506234413965</v>
      </c>
      <c r="R67" s="377">
        <f>R65/R64</f>
        <v>0.00987599316848593</v>
      </c>
      <c r="S67" s="335"/>
    </row>
    <row r="68" s="231" customFormat="1" spans="1:19">
      <c r="A68" s="270"/>
      <c r="B68" s="347" t="s">
        <v>86</v>
      </c>
      <c r="C68" s="316">
        <f t="array" ref="C68">IFERROR(VLOOKUP(C$3&amp;$A6&amp;$A9,IF({1,0},业绩报告!$A$2:$A$8229&amp;业绩报告!$B$2:$B$8229&amp;业绩报告!$C$2:$C$8229,业绩报告!$BM$2:$BM$8229),2,0),"0")</f>
        <v>0.0454545454545455</v>
      </c>
      <c r="D68" s="316">
        <f t="array" ref="D68">IFERROR(VLOOKUP(D$3&amp;$A6&amp;$A9,IF({1,0},业绩报告!$A$2:$A$8229&amp;业绩报告!$B$2:$B$8229&amp;业绩报告!$C$2:$C$8229,业绩报告!$BM$2:$BM$8229),2,0),"0")</f>
        <v>0</v>
      </c>
      <c r="E68" s="316">
        <f t="array" ref="E68">IFERROR(VLOOKUP(E$3&amp;$A6&amp;$A9,IF({1,0},业绩报告!$A$2:$A$8229&amp;业绩报告!$B$2:$B$8229&amp;业绩报告!$C$2:$C$8229,业绩报告!$BM$2:$BM$8229),2,0),"0")</f>
        <v>0.0454545454545455</v>
      </c>
      <c r="F68" s="316">
        <f t="array" ref="F68">IFERROR(VLOOKUP(F$3&amp;$A6&amp;$A9,IF({1,0},业绩报告!$A$2:$A$8229&amp;业绩报告!$B$2:$B$8229&amp;业绩报告!$C$2:$C$8229,业绩报告!$BM$2:$BM$8229),2,0),"0")</f>
        <v>0.210526315789474</v>
      </c>
      <c r="G68" s="316">
        <f t="array" ref="G68">IFERROR(VLOOKUP(G$3&amp;$A6&amp;$A9,IF({1,0},业绩报告!$A$2:$A$8229&amp;业绩报告!$B$2:$B$8229&amp;业绩报告!$C$2:$C$8229,业绩报告!$BM$2:$BM$8229),2,0),"0")</f>
        <v>0.0869565217391304</v>
      </c>
      <c r="H68" s="316">
        <f t="array" ref="H68">IFERROR(VLOOKUP(H$3&amp;$A6&amp;$A9,IF({1,0},业绩报告!$A$2:$A$8229&amp;业绩报告!$B$2:$B$8229&amp;业绩报告!$C$2:$C$8229,业绩报告!$BM$2:$BM$8229),2,0),"0")</f>
        <v>0.0526315789473684</v>
      </c>
      <c r="I68" s="316" t="str">
        <f t="array" ref="I68">IFERROR(VLOOKUP(I$3&amp;$A6&amp;$A9,IF({1,0},业绩报告!$A$2:$A$8229&amp;业绩报告!$B$2:$B$8229&amp;业绩报告!$C$2:$C$8229,业绩报告!$BM$2:$BM$8229),2,0),"0")</f>
        <v>0</v>
      </c>
      <c r="J68" s="315">
        <f>J66/J65</f>
        <v>0.0703125</v>
      </c>
      <c r="K68" s="372">
        <f t="array" ref="K68">IFERROR(VLOOKUP(K$3&amp;$A6&amp;$A9,IF({1,0},业绩报告!$A$2:$A$8229&amp;业绩报告!$B$2:$B$8229&amp;业绩报告!$C$2:$C$8229,业绩报告!$BM$2:$BM$8229),2,0),"")</f>
        <v>0</v>
      </c>
      <c r="L68" s="372">
        <f t="array" ref="L68">IFERROR(VLOOKUP(L$3&amp;$A6&amp;$A9,IF({1,0},业绩报告!$A$2:$A$8229&amp;业绩报告!$B$2:$B$8229&amp;业绩报告!$C$2:$C$8229,业绩报告!$BM$2:$BM$8229),2,0),"")</f>
        <v>0.166666666666667</v>
      </c>
      <c r="M68" s="372">
        <f t="array" ref="M68">IFERROR(VLOOKUP(M$3&amp;$A6&amp;$A9,IF({1,0},业绩报告!$A$2:$A$8229&amp;业绩报告!$B$2:$B$8229&amp;业绩报告!$C$2:$C$8229,业绩报告!$BM$2:$BM$8229),2,0),"")</f>
        <v>0</v>
      </c>
      <c r="N68" s="372">
        <f t="array" ref="N68">IFERROR(VLOOKUP(N$3&amp;$A6&amp;$A9,IF({1,0},业绩报告!$A$2:$A$8229&amp;业绩报告!$B$2:$B$8229&amp;业绩报告!$C$2:$C$8229,业绩报告!$BM$2:$BM$8229),2,0),"")</f>
        <v>0.1875</v>
      </c>
      <c r="O68" s="372">
        <f t="array" ref="O68">IFERROR(VLOOKUP(O$3&amp;$A6&amp;$A9,IF({1,0},业绩报告!$A$2:$A$8229&amp;业绩报告!$B$2:$B$8229&amp;业绩报告!$C$2:$C$8229,业绩报告!$BM$2:$BM$8229),2,0),"")</f>
        <v>0.0909090909090909</v>
      </c>
      <c r="P68" s="372">
        <f t="array" ref="P68">IFERROR(VLOOKUP(P$3&amp;$A6&amp;$A9,IF({1,0},业绩报告!$A$2:$A$8229&amp;业绩报告!$B$2:$B$8229&amp;业绩报告!$C$2:$C$8229,业绩报告!$BM$2:$BM$8229),2,0),"")</f>
        <v>0.2</v>
      </c>
      <c r="Q68" s="372">
        <f t="array" ref="Q68">IFERROR(VLOOKUP(Q$3&amp;$A6&amp;$A9,IF({1,0},业绩报告!$A$2:$A$8229&amp;业绩报告!$B$2:$B$8229&amp;业绩报告!$C$2:$C$8229,业绩报告!$BM$2:$BM$8229),2,0),"")</f>
        <v>0.1875</v>
      </c>
      <c r="R68" s="377">
        <f>R66/R65</f>
        <v>0.112781954887218</v>
      </c>
      <c r="S68" s="335"/>
    </row>
    <row r="69" s="233" customFormat="1" spans="1:19">
      <c r="A69" s="269"/>
      <c r="B69" s="348" t="s">
        <v>87</v>
      </c>
      <c r="C69" s="287">
        <f t="array" ref="C69">IFERROR(VLOOKUP(C$3&amp;$A6&amp;$A9,IF({1,0},业绩报告!$A$2:$A$8229&amp;业绩报告!$B$2:$B$8229&amp;业绩报告!$C$2:$C$8229,业绩报告!$BN$2:$BN$8229),2,0),"0")</f>
        <v>10.95</v>
      </c>
      <c r="D69" s="287">
        <f t="array" ref="D69">IFERROR(VLOOKUP(D$3&amp;$A6&amp;$A9,IF({1,0},业绩报告!$A$2:$A$8229&amp;业绩报告!$B$2:$B$8229&amp;业绩报告!$C$2:$C$8229,业绩报告!$BN$2:$BN$8229),2,0),"0")</f>
        <v>10.28</v>
      </c>
      <c r="E69" s="287">
        <f t="array" ref="E69">IFERROR(VLOOKUP(E$3&amp;$A6&amp;$A9,IF({1,0},业绩报告!$A$2:$A$8229&amp;业绩报告!$B$2:$B$8229&amp;业绩报告!$C$2:$C$8229,业绩报告!$BN$2:$BN$8229),2,0),"0")</f>
        <v>9.94</v>
      </c>
      <c r="F69" s="287">
        <f t="array" ref="F69">IFERROR(VLOOKUP(F$3&amp;$A6&amp;$A9,IF({1,0},业绩报告!$A$2:$A$8229&amp;业绩报告!$B$2:$B$8229&amp;业绩报告!$C$2:$C$8229,业绩报告!$BN$2:$BN$8229),2,0),"0")</f>
        <v>9.87</v>
      </c>
      <c r="G69" s="287">
        <f t="array" ref="G69">IFERROR(VLOOKUP(G$3&amp;$A6&amp;$A9,IF({1,0},业绩报告!$A$2:$A$8229&amp;业绩报告!$B$2:$B$8229&amp;业绩报告!$C$2:$C$8229,业绩报告!$BN$2:$BN$8229),2,0),"0")</f>
        <v>10.1</v>
      </c>
      <c r="H69" s="287">
        <f t="array" ref="H69">IFERROR(VLOOKUP(H$3&amp;$A6&amp;$A9,IF({1,0},业绩报告!$A$2:$A$8229&amp;业绩报告!$B$2:$B$8229&amp;业绩报告!$C$2:$C$8229,业绩报告!$BN$2:$BN$8229),2,0),"0")</f>
        <v>11.38</v>
      </c>
      <c r="I69" s="287">
        <f t="array" ref="I69">IFERROR(VLOOKUP(I$3&amp;$A6&amp;$A9,IF({1,0},业绩报告!$A$2:$A$8229&amp;业绩报告!$B$2:$B$8229&amp;业绩报告!$C$2:$C$8229,业绩报告!$BN$2:$BN$8229),2,0),"0")</f>
        <v>0</v>
      </c>
      <c r="J69" s="317">
        <f>SUM(C69:I69)</f>
        <v>62.52</v>
      </c>
      <c r="K69" s="287">
        <f t="array" ref="K69">IFERROR(VLOOKUP(K$3&amp;$A6&amp;$A9,IF({1,0},业绩报告!$A$2:$A$8229&amp;业绩报告!$B$2:$B$8229&amp;业绩报告!$C$2:$C$8229,业绩报告!$BN$2:$BN$8229),2,0),"")</f>
        <v>13.72</v>
      </c>
      <c r="L69" s="287">
        <f t="array" ref="L69">IFERROR(VLOOKUP(L$3&amp;$A6&amp;$A9,IF({1,0},业绩报告!$A$2:$A$8229&amp;业绩报告!$B$2:$B$8229&amp;业绩报告!$C$2:$C$8229,业绩报告!$BN$2:$BN$8229),2,0),"")</f>
        <v>9.86</v>
      </c>
      <c r="M69" s="287">
        <f t="array" ref="M69">IFERROR(VLOOKUP(M$3&amp;$A6&amp;$A9,IF({1,0},业绩报告!$A$2:$A$8229&amp;业绩报告!$B$2:$B$8229&amp;业绩报告!$C$2:$C$8229,业绩报告!$BN$2:$BN$8229),2,0),"")</f>
        <v>6.6</v>
      </c>
      <c r="N69" s="287">
        <f t="array" ref="N69">IFERROR(VLOOKUP(N$3&amp;$A6&amp;$A9,IF({1,0},业绩报告!$A$2:$A$8229&amp;业绩报告!$B$2:$B$8229&amp;业绩报告!$C$2:$C$8229,业绩报告!$BN$2:$BN$8229),2,0),"")</f>
        <v>9.61</v>
      </c>
      <c r="O69" s="287">
        <f t="array" ref="O69">IFERROR(VLOOKUP(O$3&amp;$A6&amp;$A9,IF({1,0},业绩报告!$A$2:$A$8229&amp;业绩报告!$B$2:$B$8229&amp;业绩报告!$C$2:$C$8229,业绩报告!$BN$2:$BN$8229),2,0),"")</f>
        <v>18.9</v>
      </c>
      <c r="P69" s="287">
        <f t="array" ref="P69">IFERROR(VLOOKUP(P$3&amp;$A6&amp;$A9,IF({1,0},业绩报告!$A$2:$A$8229&amp;业绩报告!$B$2:$B$8229&amp;业绩报告!$C$2:$C$8229,业绩报告!$BN$2:$BN$8229),2,0),"")</f>
        <v>9.77</v>
      </c>
      <c r="Q69" s="287">
        <f t="array" ref="Q69">IFERROR(VLOOKUP(Q$3&amp;$A6&amp;$A9,IF({1,0},业绩报告!$A$2:$A$8229&amp;业绩报告!$B$2:$B$8229&amp;业绩报告!$C$2:$C$8229,业绩报告!$BN$2:$BN$8229),2,0),"")</f>
        <v>10.45</v>
      </c>
      <c r="R69" s="339">
        <f>SUM(K69:Q69)</f>
        <v>78.91</v>
      </c>
      <c r="S69" s="340"/>
    </row>
    <row r="70" s="233" customFormat="1" spans="1:19">
      <c r="A70" s="269"/>
      <c r="B70" s="348" t="s">
        <v>88</v>
      </c>
      <c r="C70" s="287">
        <f t="array" ref="C70">IFERROR(VLOOKUP(C$3&amp;$A6&amp;$A9,IF({1,0},业绩报告!$A$2:$A$8229&amp;业绩报告!$B$2:$B$8229&amp;业绩报告!$C$2:$C$8229,业绩报告!$BO$2:$BO$8229),2,0),"0")</f>
        <v>11.99</v>
      </c>
      <c r="D70" s="287">
        <f t="array" ref="D70">IFERROR(VLOOKUP(D$3&amp;$A6&amp;$A9,IF({1,0},业绩报告!$A$2:$A$8229&amp;业绩报告!$B$2:$B$8229&amp;业绩报告!$C$2:$C$8229,业绩报告!$BO$2:$BO$8229),2,0),"0")</f>
        <v>0</v>
      </c>
      <c r="E70" s="287">
        <f t="array" ref="E70">IFERROR(VLOOKUP(E$3&amp;$A6&amp;$A9,IF({1,0},业绩报告!$A$2:$A$8229&amp;业绩报告!$B$2:$B$8229&amp;业绩报告!$C$2:$C$8229,业绩报告!$BO$2:$BO$8229),2,0),"0")</f>
        <v>11.99</v>
      </c>
      <c r="F70" s="287">
        <f t="array" ref="F70">IFERROR(VLOOKUP(F$3&amp;$A6&amp;$A9,IF({1,0},业绩报告!$A$2:$A$8229&amp;业绩报告!$B$2:$B$8229&amp;业绩报告!$C$2:$C$8229,业绩报告!$BO$2:$BO$8229),2,0),"0")</f>
        <v>47.96</v>
      </c>
      <c r="G70" s="287">
        <f t="array" ref="G70">IFERROR(VLOOKUP(G$3&amp;$A6&amp;$A9,IF({1,0},业绩报告!$A$2:$A$8229&amp;业绩报告!$B$2:$B$8229&amp;业绩报告!$C$2:$C$8229,业绩报告!$BO$2:$BO$8229),2,0),"0")</f>
        <v>19.18</v>
      </c>
      <c r="H70" s="287">
        <f t="array" ref="H70">IFERROR(VLOOKUP(H$3&amp;$A6&amp;$A9,IF({1,0},业绩报告!$A$2:$A$8229&amp;业绩报告!$B$2:$B$8229&amp;业绩报告!$C$2:$C$8229,业绩报告!$BO$2:$BO$8229),2,0),"0")</f>
        <v>19.18</v>
      </c>
      <c r="I70" s="287">
        <f t="array" ref="I70">IFERROR(VLOOKUP(I$3&amp;$A6&amp;$A9,IF({1,0},业绩报告!$A$2:$A$8229&amp;业绩报告!$B$2:$B$8229&amp;业绩报告!$C$2:$C$8229,业绩报告!$BO$2:$BO$8229),2,0),"0")</f>
        <v>0</v>
      </c>
      <c r="J70" s="317">
        <f>SUM(C70:I70)</f>
        <v>110.3</v>
      </c>
      <c r="K70" s="287">
        <f t="array" ref="K70">IFERROR(VLOOKUP(K$3&amp;$A6&amp;$A9,IF({1,0},业绩报告!$A$2:$A$8229&amp;业绩报告!$B$2:$B$8229&amp;业绩报告!$C$2:$C$8229,业绩报告!$BO$2:$BO$8229),2,0),"")</f>
        <v>0</v>
      </c>
      <c r="L70" s="287">
        <f t="array" ref="L70">IFERROR(VLOOKUP(L$3&amp;$A6&amp;$A9,IF({1,0},业绩报告!$A$2:$A$8229&amp;业绩报告!$B$2:$B$8229&amp;业绩报告!$C$2:$C$8229,业绩报告!$BO$2:$BO$8229),2,0),"")</f>
        <v>35.97</v>
      </c>
      <c r="M70" s="287">
        <f t="array" ref="M70">IFERROR(VLOOKUP(M$3&amp;$A6&amp;$A9,IF({1,0},业绩报告!$A$2:$A$8229&amp;业绩报告!$B$2:$B$8229&amp;业绩报告!$C$2:$C$8229,业绩报告!$BO$2:$BO$8229),2,0),"")</f>
        <v>0</v>
      </c>
      <c r="N70" s="287">
        <f t="array" ref="N70">IFERROR(VLOOKUP(N$3&amp;$A6&amp;$A9,IF({1,0},业绩报告!$A$2:$A$8229&amp;业绩报告!$B$2:$B$8229&amp;业绩报告!$C$2:$C$8229,业绩报告!$BO$2:$BO$8229),2,0),"")</f>
        <v>35.97</v>
      </c>
      <c r="O70" s="287">
        <f t="array" ref="O70">IFERROR(VLOOKUP(O$3&amp;$A6&amp;$A9,IF({1,0},业绩报告!$A$2:$A$8229&amp;业绩报告!$B$2:$B$8229&amp;业绩报告!$C$2:$C$8229,业绩报告!$BO$2:$BO$8229),2,0),"")</f>
        <v>35.97</v>
      </c>
      <c r="P70" s="287">
        <f t="array" ref="P70">IFERROR(VLOOKUP(P$3&amp;$A6&amp;$A9,IF({1,0},业绩报告!$A$2:$A$8229&amp;业绩报告!$B$2:$B$8229&amp;业绩报告!$C$2:$C$8229,业绩报告!$BO$2:$BO$8229),2,0),"")</f>
        <v>35.97</v>
      </c>
      <c r="Q70" s="287">
        <f t="array" ref="Q70">IFERROR(VLOOKUP(Q$3&amp;$A6&amp;$A9,IF({1,0},业绩报告!$A$2:$A$8229&amp;业绩报告!$B$2:$B$8229&amp;业绩报告!$C$2:$C$8229,业绩报告!$BO$2:$BO$8229),2,0),"")</f>
        <v>35.97</v>
      </c>
      <c r="R70" s="339">
        <f>SUM(K70:Q70)</f>
        <v>179.85</v>
      </c>
      <c r="S70" s="340"/>
    </row>
    <row r="71" s="231" customFormat="1" spans="1:19">
      <c r="A71" s="270"/>
      <c r="B71" s="347" t="s">
        <v>89</v>
      </c>
      <c r="C71" s="316">
        <f>IFERROR(C69/C70,"0")</f>
        <v>0.91326105087573</v>
      </c>
      <c r="D71" s="316" t="str">
        <f t="shared" ref="C71:I71" si="13">IFERROR(D69/D70,"0")</f>
        <v>0</v>
      </c>
      <c r="E71" s="316">
        <f t="shared" si="13"/>
        <v>0.829024186822352</v>
      </c>
      <c r="F71" s="316">
        <f t="shared" si="13"/>
        <v>0.205796497080901</v>
      </c>
      <c r="G71" s="316">
        <f t="shared" si="13"/>
        <v>0.526590198123045</v>
      </c>
      <c r="H71" s="316">
        <f t="array" ref="H71">IFERROR(H69/H70,"0")</f>
        <v>0.59332638164755</v>
      </c>
      <c r="I71" s="316" t="str">
        <f t="shared" si="13"/>
        <v>0</v>
      </c>
      <c r="J71" s="315">
        <f>J69/J70</f>
        <v>0.566817769718948</v>
      </c>
      <c r="K71" s="372" t="str">
        <f t="array" ref="K71">IFERROR(VLOOKUP(K$3&amp;$A6&amp;$A9,IF({1,0},业绩报告!$A$2:$A$8229&amp;业绩报告!$B$2:$B$8229&amp;业绩报告!$C$2:$C$8229,业绩报告!$BP$2:$BP$8229),2,0),"")</f>
        <v/>
      </c>
      <c r="L71" s="372">
        <f t="array" ref="L71">IFERROR(VLOOKUP(L$3&amp;$A6&amp;$A9,IF({1,0},业绩报告!$A$2:$A$8229&amp;业绩报告!$B$2:$B$8229&amp;业绩报告!$C$2:$C$8229,业绩报告!$BP$2:$BP$8229),2,0),"")</f>
        <v>0.27411731998888</v>
      </c>
      <c r="M71" s="372" t="str">
        <f t="array" ref="M71">IFERROR(VLOOKUP(M$3&amp;$A6&amp;$A9,IF({1,0},业绩报告!$A$2:$A$8229&amp;业绩报告!$B$2:$B$8229&amp;业绩报告!$C$2:$C$8229,业绩报告!$BP$2:$BP$8229),2,0),"")</f>
        <v/>
      </c>
      <c r="N71" s="372">
        <f t="array" ref="N71">IFERROR(VLOOKUP(N$3&amp;$A6&amp;$A9,IF({1,0},业绩报告!$A$2:$A$8229&amp;业绩报告!$B$2:$B$8229&amp;业绩报告!$C$2:$C$8229,业绩报告!$BP$2:$BP$8229),2,0),"")</f>
        <v>0.267167083680845</v>
      </c>
      <c r="O71" s="372">
        <f t="array" ref="O71">IFERROR(VLOOKUP(O$3&amp;$A6&amp;$A9,IF({1,0},业绩报告!$A$2:$A$8229&amp;业绩报告!$B$2:$B$8229&amp;业绩报告!$C$2:$C$8229,业绩报告!$BP$2:$BP$8229),2,0),"")</f>
        <v>0.525437864887406</v>
      </c>
      <c r="P71" s="372">
        <f t="array" ref="P71">IFERROR(VLOOKUP(P$3&amp;$A6&amp;$A9,IF({1,0},业绩报告!$A$2:$A$8229&amp;业绩报告!$B$2:$B$8229&amp;业绩报告!$C$2:$C$8229,业绩报告!$BP$2:$BP$8229),2,0),"")</f>
        <v>0.271615234917987</v>
      </c>
      <c r="Q71" s="372">
        <f t="array" ref="Q71">IFERROR(VLOOKUP(Q$3&amp;$A6&amp;$A9,IF({1,0},业绩报告!$A$2:$A$8229&amp;业绩报告!$B$2:$B$8229&amp;业绩报告!$C$2:$C$8229,业绩报告!$BP$2:$BP$8229),2,0),"")</f>
        <v>0.290519877675841</v>
      </c>
      <c r="R71" s="377">
        <f>R69/R70</f>
        <v>0.4387545176536</v>
      </c>
      <c r="S71" s="335"/>
    </row>
    <row r="72" s="231" customFormat="1" spans="1:19">
      <c r="A72" s="270"/>
      <c r="B72" s="349" t="s">
        <v>90</v>
      </c>
      <c r="C72" s="282" t="str">
        <f t="array" ref="C72">IFERROR(VLOOKUP(C$3&amp;$A6&amp;$A9,IF({1,0},业绩报告!$A$2:$A$8229&amp;业绩报告!$B$2:$B$8229&amp;业绩报告!$C$2:$C$8229,业绩报告!$BQ$2:$BQ$8229),2,0),"")</f>
        <v>0</v>
      </c>
      <c r="D72" s="282" t="str">
        <f t="array" ref="D72">IFERROR(VLOOKUP(D$3&amp;$A6&amp;$A9,IF({1,0},业绩报告!$A$2:$A$8229&amp;业绩报告!$B$2:$B$8229&amp;业绩报告!$C$2:$C$8229,业绩报告!$BQ$2:$BQ$8229),2,0),"")</f>
        <v>0</v>
      </c>
      <c r="E72" s="282" t="str">
        <f t="array" ref="E72">IFERROR(VLOOKUP(E$3&amp;$A6&amp;$A9,IF({1,0},业绩报告!$A$2:$A$8229&amp;业绩报告!$B$2:$B$8229&amp;业绩报告!$C$2:$C$8229,业绩报告!$BQ$2:$BQ$8229),2,0),"")</f>
        <v>0</v>
      </c>
      <c r="F72" s="282" t="str">
        <f t="array" ref="F72">IFERROR(VLOOKUP(F$3&amp;$A6&amp;$A9,IF({1,0},业绩报告!$A$2:$A$8229&amp;业绩报告!$B$2:$B$8229&amp;业绩报告!$C$2:$C$8229,业绩报告!$BQ$2:$BQ$8229),2,0),"")</f>
        <v>0</v>
      </c>
      <c r="G72" s="282" t="str">
        <f t="array" ref="G72">IFERROR(VLOOKUP(G$3&amp;$A6&amp;$A9,IF({1,0},业绩报告!$A$2:$A$8229&amp;业绩报告!$B$2:$B$8229&amp;业绩报告!$C$2:$C$8229,业绩报告!$BQ$2:$BQ$8229),2,0),"")</f>
        <v>0</v>
      </c>
      <c r="H72" s="282" t="str">
        <f t="array" ref="H72">IFERROR(VLOOKUP(H$3&amp;$A6&amp;$A9,IF({1,0},业绩报告!$A$2:$A$8229&amp;业绩报告!$B$2:$B$8229&amp;业绩报告!$C$2:$C$8229,业绩报告!$BQ$2:$BQ$8229),2,0),"")</f>
        <v>0</v>
      </c>
      <c r="I72" s="282" t="str">
        <f t="array" ref="I72">IFERROR(VLOOKUP(I$3&amp;$A6&amp;$A9,IF({1,0},业绩报告!$A$2:$A$8229&amp;业绩报告!$B$2:$B$8229&amp;业绩报告!$C$2:$C$8229,业绩报告!$BQ$2:$BQ$8229),2,0),"")</f>
        <v>0</v>
      </c>
      <c r="J72" s="315"/>
      <c r="K72" s="372"/>
      <c r="L72" s="372"/>
      <c r="M72" s="372"/>
      <c r="N72" s="372"/>
      <c r="O72" s="372"/>
      <c r="P72" s="372"/>
      <c r="Q72" s="372"/>
      <c r="R72" s="377"/>
      <c r="S72" s="335"/>
    </row>
    <row r="73" s="231" customFormat="1" spans="1:19">
      <c r="A73" s="270"/>
      <c r="B73" s="349" t="s">
        <v>91</v>
      </c>
      <c r="C73" s="282" t="str">
        <f t="array" ref="C73">IFERROR(VLOOKUP(C$3&amp;$A6&amp;$A9,IF({1,0},业绩报告!$A$2:$A$8229&amp;业绩报告!$B$2:$B$8229&amp;业绩报告!$C$2:$C$8229,业绩报告!$BR$2:$BR$8229),2,0),"0")</f>
        <v>0</v>
      </c>
      <c r="D73" s="282" t="str">
        <f t="array" ref="D73">IFERROR(VLOOKUP(D$3&amp;$A6&amp;$A9,IF({1,0},业绩报告!$A$2:$A$8229&amp;业绩报告!$B$2:$B$8229&amp;业绩报告!$C$2:$C$8229,业绩报告!$BR$2:$BR$8229),2,0),"0")</f>
        <v>0</v>
      </c>
      <c r="E73" s="282" t="str">
        <f t="array" ref="E73">IFERROR(VLOOKUP(E$3&amp;$A6&amp;$A9,IF({1,0},业绩报告!$A$2:$A$8229&amp;业绩报告!$B$2:$B$8229&amp;业绩报告!$C$2:$C$8229,业绩报告!$BR$2:$BR$8229),2,0),"0")</f>
        <v>0</v>
      </c>
      <c r="F73" s="282" t="str">
        <f t="array" ref="F73">IFERROR(VLOOKUP(F$3&amp;$A6&amp;$A9,IF({1,0},业绩报告!$A$2:$A$8229&amp;业绩报告!$B$2:$B$8229&amp;业绩报告!$C$2:$C$8229,业绩报告!$BR$2:$BR$8229),2,0),"0")</f>
        <v>0</v>
      </c>
      <c r="G73" s="282" t="str">
        <f t="array" ref="G73">IFERROR(VLOOKUP(G$3&amp;$A6&amp;$A9,IF({1,0},业绩报告!$A$2:$A$8229&amp;业绩报告!$B$2:$B$8229&amp;业绩报告!$C$2:$C$8229,业绩报告!$BR$2:$BR$8229),2,0),"0")</f>
        <v>0</v>
      </c>
      <c r="H73" s="282" t="str">
        <f t="array" ref="H73">IFERROR(VLOOKUP(H$3&amp;$A6&amp;$A9,IF({1,0},业绩报告!$A$2:$A$8229&amp;业绩报告!$B$2:$B$8229&amp;业绩报告!$C$2:$C$8229,业绩报告!$BR$2:$BR$8229),2,0),"0")</f>
        <v>0</v>
      </c>
      <c r="I73" s="282" t="str">
        <f t="array" ref="I73">IFERROR(VLOOKUP(I$3&amp;$A6&amp;$A9,IF({1,0},业绩报告!$A$2:$A$8229&amp;业绩报告!$B$2:$B$8229&amp;业绩报告!$C$2:$C$8229,业绩报告!$BR$2:$BR$8229),2,0),"0")</f>
        <v>0</v>
      </c>
      <c r="J73" s="315"/>
      <c r="K73" s="372"/>
      <c r="L73" s="372"/>
      <c r="M73" s="372"/>
      <c r="N73" s="372"/>
      <c r="O73" s="372"/>
      <c r="P73" s="372"/>
      <c r="Q73" s="372"/>
      <c r="R73" s="377"/>
      <c r="S73" s="335"/>
    </row>
    <row r="74" s="231" customFormat="1" spans="1:19">
      <c r="A74" s="270"/>
      <c r="B74" s="349" t="s">
        <v>92</v>
      </c>
      <c r="C74" s="284" t="str">
        <f t="array" ref="C74">IFERROR(VLOOKUP(C$3&amp;$A6&amp;$A9,IF({1,0},业绩报告!$A$2:$A$8229&amp;业绩报告!$B$2:$B$8229&amp;业绩报告!$C$2:$C$8229,业绩报告!$BS$2:$BS$8229),2,0),"0")</f>
        <v>0</v>
      </c>
      <c r="D74" s="284" t="str">
        <f t="array" ref="D74">IFERROR(VLOOKUP(D$3&amp;$A6&amp;$A9,IF({1,0},业绩报告!$A$2:$A$8229&amp;业绩报告!$B$2:$B$8229&amp;业绩报告!$C$2:$C$8229,业绩报告!$BS$2:$BS$8229),2,0),"0")</f>
        <v>0</v>
      </c>
      <c r="E74" s="284" t="str">
        <f t="array" ref="E74">IFERROR(VLOOKUP(E$3&amp;$A6&amp;$A9,IF({1,0},业绩报告!$A$2:$A$8229&amp;业绩报告!$B$2:$B$8229&amp;业绩报告!$C$2:$C$8229,业绩报告!$BS$2:$BS$8229),2,0),"0")</f>
        <v>0</v>
      </c>
      <c r="F74" s="284" t="str">
        <f t="array" ref="F74">IFERROR(VLOOKUP(F$3&amp;$A6&amp;$A9,IF({1,0},业绩报告!$A$2:$A$8229&amp;业绩报告!$B$2:$B$8229&amp;业绩报告!$C$2:$C$8229,业绩报告!$BS$2:$BS$8229),2,0),"0")</f>
        <v>0</v>
      </c>
      <c r="G74" s="284" t="str">
        <f t="array" ref="G74">IFERROR(VLOOKUP(G$3&amp;$A6&amp;$A9,IF({1,0},业绩报告!$A$2:$A$8229&amp;业绩报告!$B$2:$B$8229&amp;业绩报告!$C$2:$C$8229,业绩报告!$BS$2:$BS$8229),2,0),"0")</f>
        <v>0</v>
      </c>
      <c r="H74" s="284" t="str">
        <f t="array" ref="H74">IFERROR(VLOOKUP(H$3&amp;$A6&amp;$A9,IF({1,0},业绩报告!$A$2:$A$8229&amp;业绩报告!$B$2:$B$8229&amp;业绩报告!$C$2:$C$8229,业绩报告!$BS$2:$BS$8229),2,0),"0")</f>
        <v>0</v>
      </c>
      <c r="I74" s="284" t="str">
        <f t="array" ref="I74">IFERROR(VLOOKUP(I$3&amp;$A6&amp;$A9,IF({1,0},业绩报告!$A$2:$A$8229&amp;业绩报告!$B$2:$B$8229&amp;业绩报告!$C$2:$C$8229,业绩报告!$BS$2:$BS$8229),2,0),"0")</f>
        <v>0</v>
      </c>
      <c r="J74" s="315"/>
      <c r="K74" s="372"/>
      <c r="L74" s="372"/>
      <c r="M74" s="372"/>
      <c r="N74" s="372"/>
      <c r="O74" s="372"/>
      <c r="P74" s="372"/>
      <c r="Q74" s="372"/>
      <c r="R74" s="377"/>
      <c r="S74" s="335"/>
    </row>
    <row r="75" s="231" customFormat="1" spans="1:19">
      <c r="A75" s="270"/>
      <c r="B75" s="349" t="s">
        <v>93</v>
      </c>
      <c r="C75" s="316" t="str">
        <f t="array" ref="C75">IFERROR(VLOOKUP(C$3&amp;$A6&amp;$A9,IF({1,0},业绩报告!$A$2:$A$8229&amp;业绩报告!$B$2:$B$8229&amp;业绩报告!$C$2:$C$8229,业绩报告!$BT$2:$BT$8229),2,0),"0")</f>
        <v>0</v>
      </c>
      <c r="D75" s="316" t="str">
        <f t="array" ref="D75">IFERROR(VLOOKUP(D$3&amp;$A6&amp;$A9,IF({1,0},业绩报告!$A$2:$A$8229&amp;业绩报告!$B$2:$B$8229&amp;业绩报告!$C$2:$C$8229,业绩报告!$BT$2:$BT$8229),2,0),"0")</f>
        <v>0</v>
      </c>
      <c r="E75" s="316" t="str">
        <f t="array" ref="E75">IFERROR(VLOOKUP(E$3&amp;$A6&amp;$A9,IF({1,0},业绩报告!$A$2:$A$8229&amp;业绩报告!$B$2:$B$8229&amp;业绩报告!$C$2:$C$8229,业绩报告!$BT$2:$BT$8229),2,0),"0")</f>
        <v>0</v>
      </c>
      <c r="F75" s="316" t="str">
        <f t="array" ref="F75">IFERROR(VLOOKUP(F$3&amp;$A6&amp;$A9,IF({1,0},业绩报告!$A$2:$A$8229&amp;业绩报告!$B$2:$B$8229&amp;业绩报告!$C$2:$C$8229,业绩报告!$BT$2:$BT$8229),2,0),"0")</f>
        <v>0</v>
      </c>
      <c r="G75" s="316" t="str">
        <f t="array" ref="G75">IFERROR(VLOOKUP(G$3&amp;$A6&amp;$A9,IF({1,0},业绩报告!$A$2:$A$8229&amp;业绩报告!$B$2:$B$8229&amp;业绩报告!$C$2:$C$8229,业绩报告!$BT$2:$BT$8229),2,0),"0")</f>
        <v>0</v>
      </c>
      <c r="H75" s="316" t="str">
        <f t="array" ref="H75">IFERROR(VLOOKUP(H$3&amp;$A6&amp;$A9,IF({1,0},业绩报告!$A$2:$A$8229&amp;业绩报告!$B$2:$B$8229&amp;业绩报告!$C$2:$C$8229,业绩报告!$BT$2:$BT$8229),2,0),"0")</f>
        <v>0</v>
      </c>
      <c r="I75" s="316" t="str">
        <f t="array" ref="I75">IFERROR(VLOOKUP(I$3&amp;$A6&amp;$A9,IF({1,0},业绩报告!$A$2:$A$8229&amp;业绩报告!$B$2:$B$8229&amp;业绩报告!$C$2:$C$8229,业绩报告!$BT$2:$BT$8229),2,0),"0")</f>
        <v>0</v>
      </c>
      <c r="J75" s="315"/>
      <c r="K75" s="372"/>
      <c r="L75" s="372"/>
      <c r="M75" s="372"/>
      <c r="N75" s="372"/>
      <c r="O75" s="372"/>
      <c r="P75" s="372"/>
      <c r="Q75" s="372"/>
      <c r="R75" s="377"/>
      <c r="S75" s="335"/>
    </row>
    <row r="76" s="231" customFormat="1" spans="1:19">
      <c r="A76" s="270"/>
      <c r="B76" s="349" t="s">
        <v>94</v>
      </c>
      <c r="C76" s="316" t="str">
        <f t="array" ref="C76">IFERROR(VLOOKUP(C$3&amp;$A6&amp;$A9,IF({1,0},业绩报告!$A$2:$A$8229&amp;业绩报告!$B$2:$B$8229&amp;业绩报告!$C$2:$C$8229,业绩报告!$BU$2:$BU$8229),2,0),"0")</f>
        <v>0</v>
      </c>
      <c r="D76" s="316" t="str">
        <f t="array" ref="D76">IFERROR(VLOOKUP(D$3&amp;$A6&amp;$A9,IF({1,0},业绩报告!$A$2:$A$8229&amp;业绩报告!$B$2:$B$8229&amp;业绩报告!$C$2:$C$8229,业绩报告!$BU$2:$BU$8229),2,0),"0")</f>
        <v>0</v>
      </c>
      <c r="E76" s="316" t="str">
        <f t="array" ref="E76">IFERROR(VLOOKUP(E$3&amp;$A6&amp;$A9,IF({1,0},业绩报告!$A$2:$A$8229&amp;业绩报告!$B$2:$B$8229&amp;业绩报告!$C$2:$C$8229,业绩报告!$BU$2:$BU$8229),2,0),"0")</f>
        <v>0</v>
      </c>
      <c r="F76" s="316" t="str">
        <f t="array" ref="F76">IFERROR(VLOOKUP(F$3&amp;$A6&amp;$A9,IF({1,0},业绩报告!$A$2:$A$8229&amp;业绩报告!$B$2:$B$8229&amp;业绩报告!$C$2:$C$8229,业绩报告!$BU$2:$BU$8229),2,0),"0")</f>
        <v>0</v>
      </c>
      <c r="G76" s="316" t="str">
        <f t="array" ref="G76">IFERROR(VLOOKUP(G$3&amp;$A6&amp;$A9,IF({1,0},业绩报告!$A$2:$A$8229&amp;业绩报告!$B$2:$B$8229&amp;业绩报告!$C$2:$C$8229,业绩报告!$BU$2:$BU$8229),2,0),"0")</f>
        <v>0</v>
      </c>
      <c r="H76" s="316" t="str">
        <f t="array" ref="H76">IFERROR(VLOOKUP(H$3&amp;$A6&amp;$A9,IF({1,0},业绩报告!$A$2:$A$8229&amp;业绩报告!$B$2:$B$8229&amp;业绩报告!$C$2:$C$8229,业绩报告!$BU$2:$BU$8229),2,0),"0")</f>
        <v>0</v>
      </c>
      <c r="I76" s="316" t="str">
        <f t="array" ref="I76">IFERROR(VLOOKUP(I$3&amp;$A6&amp;$A9,IF({1,0},业绩报告!$A$2:$A$8229&amp;业绩报告!$B$2:$B$8229&amp;业绩报告!$C$2:$C$8229,业绩报告!$BU$2:$BU$8229),2,0),"0")</f>
        <v>0</v>
      </c>
      <c r="J76" s="315"/>
      <c r="K76" s="372"/>
      <c r="L76" s="372"/>
      <c r="M76" s="372"/>
      <c r="N76" s="372"/>
      <c r="O76" s="372"/>
      <c r="P76" s="372"/>
      <c r="Q76" s="372"/>
      <c r="R76" s="377"/>
      <c r="S76" s="335"/>
    </row>
    <row r="77" s="231" customFormat="1" spans="1:19">
      <c r="A77" s="270"/>
      <c r="B77" s="349" t="s">
        <v>95</v>
      </c>
      <c r="C77" s="287" t="str">
        <f t="array" ref="C77">IFERROR(VLOOKUP(C$3&amp;$A6&amp;$A9,IF({1,0},业绩报告!$A$2:$A$8229&amp;业绩报告!$B$2:$B$8229&amp;业绩报告!$C$2:$C$8229,业绩报告!$BV$2:$BV$8229),2,0),"0")</f>
        <v>0</v>
      </c>
      <c r="D77" s="287" t="str">
        <f t="array" ref="D77">IFERROR(VLOOKUP(D$3&amp;$A6&amp;$A9,IF({1,0},业绩报告!$A$2:$A$8229&amp;业绩报告!$B$2:$B$8229&amp;业绩报告!$C$2:$C$8229,业绩报告!$BV$2:$BV$8229),2,0),"0")</f>
        <v>0</v>
      </c>
      <c r="E77" s="287" t="str">
        <f t="array" ref="E77">IFERROR(VLOOKUP(E$3&amp;$A6&amp;$A9,IF({1,0},业绩报告!$A$2:$A$8229&amp;业绩报告!$B$2:$B$8229&amp;业绩报告!$C$2:$C$8229,业绩报告!$BV$2:$BV$8229),2,0),"0")</f>
        <v>0</v>
      </c>
      <c r="F77" s="287" t="str">
        <f t="array" ref="F77">IFERROR(VLOOKUP(F$3&amp;$A6&amp;$A9,IF({1,0},业绩报告!$A$2:$A$8229&amp;业绩报告!$B$2:$B$8229&amp;业绩报告!$C$2:$C$8229,业绩报告!$BV$2:$BV$8229),2,0),"0")</f>
        <v>0</v>
      </c>
      <c r="G77" s="287" t="str">
        <f t="array" ref="G77">IFERROR(VLOOKUP(G$3&amp;$A6&amp;$A9,IF({1,0},业绩报告!$A$2:$A$8229&amp;业绩报告!$B$2:$B$8229&amp;业绩报告!$C$2:$C$8229,业绩报告!$BV$2:$BV$8229),2,0),"0")</f>
        <v>0</v>
      </c>
      <c r="H77" s="287" t="str">
        <f t="array" ref="H77">IFERROR(VLOOKUP(H$3&amp;$A6&amp;$A9,IF({1,0},业绩报告!$A$2:$A$8229&amp;业绩报告!$B$2:$B$8229&amp;业绩报告!$C$2:$C$8229,业绩报告!$BV$2:$BV$8229),2,0),"0")</f>
        <v>0</v>
      </c>
      <c r="I77" s="287" t="str">
        <f t="array" ref="I77">IFERROR(VLOOKUP(I$3&amp;$A6&amp;$A9,IF({1,0},业绩报告!$A$2:$A$8229&amp;业绩报告!$B$2:$B$8229&amp;业绩报告!$C$2:$C$8229,业绩报告!$BV$2:$BV$8229),2,0),"0")</f>
        <v>0</v>
      </c>
      <c r="J77" s="315"/>
      <c r="K77" s="372"/>
      <c r="L77" s="372"/>
      <c r="M77" s="372"/>
      <c r="N77" s="372"/>
      <c r="O77" s="372"/>
      <c r="P77" s="372"/>
      <c r="Q77" s="372"/>
      <c r="R77" s="377"/>
      <c r="S77" s="335"/>
    </row>
    <row r="78" s="231" customFormat="1" spans="1:19">
      <c r="A78" s="270"/>
      <c r="B78" s="349" t="s">
        <v>96</v>
      </c>
      <c r="C78" s="287" t="str">
        <f t="array" ref="C78">IFERROR(VLOOKUP(C$3&amp;$A6&amp;$A9,IF({1,0},业绩报告!$A$2:$A$8229&amp;业绩报告!$B$2:$B$8229&amp;业绩报告!$C$2:$C$8229,业绩报告!$BW$2:$BW$8229),2,0),"0")</f>
        <v>0</v>
      </c>
      <c r="D78" s="287" t="str">
        <f t="array" ref="D78">IFERROR(VLOOKUP(D$3&amp;$A6&amp;$A9,IF({1,0},业绩报告!$A$2:$A$8229&amp;业绩报告!$B$2:$B$8229&amp;业绩报告!$C$2:$C$8229,业绩报告!$BW$2:$BW$8229),2,0),"0")</f>
        <v>0</v>
      </c>
      <c r="E78" s="287" t="str">
        <f t="array" ref="E78">IFERROR(VLOOKUP(E$3&amp;$A6&amp;$A9,IF({1,0},业绩报告!$A$2:$A$8229&amp;业绩报告!$B$2:$B$8229&amp;业绩报告!$C$2:$C$8229,业绩报告!$BW$2:$BW$8229),2,0),"0")</f>
        <v>0</v>
      </c>
      <c r="F78" s="287" t="str">
        <f t="array" ref="F78">IFERROR(VLOOKUP(F$3&amp;$A6&amp;$A9,IF({1,0},业绩报告!$A$2:$A$8229&amp;业绩报告!$B$2:$B$8229&amp;业绩报告!$C$2:$C$8229,业绩报告!$BW$2:$BW$8229),2,0),"0")</f>
        <v>0</v>
      </c>
      <c r="G78" s="287" t="str">
        <f t="array" ref="G78">IFERROR(VLOOKUP(G$3&amp;$A6&amp;$A9,IF({1,0},业绩报告!$A$2:$A$8229&amp;业绩报告!$B$2:$B$8229&amp;业绩报告!$C$2:$C$8229,业绩报告!$BW$2:$BW$8229),2,0),"0")</f>
        <v>0</v>
      </c>
      <c r="H78" s="287" t="str">
        <f t="array" ref="H78">IFERROR(VLOOKUP(H$3&amp;$A6&amp;$A9,IF({1,0},业绩报告!$A$2:$A$8229&amp;业绩报告!$B$2:$B$8229&amp;业绩报告!$C$2:$C$8229,业绩报告!$BW$2:$BW$8229),2,0),"0")</f>
        <v>0</v>
      </c>
      <c r="I78" s="287" t="str">
        <f t="array" ref="I78">IFERROR(VLOOKUP(I$3&amp;$A6&amp;$A9,IF({1,0},业绩报告!$A$2:$A$8229&amp;业绩报告!$B$2:$B$8229&amp;业绩报告!$C$2:$C$8229,业绩报告!$BW$2:$BW$8229),2,0),"0")</f>
        <v>0</v>
      </c>
      <c r="J78" s="315"/>
      <c r="K78" s="372"/>
      <c r="L78" s="372"/>
      <c r="M78" s="372"/>
      <c r="N78" s="372"/>
      <c r="O78" s="372"/>
      <c r="P78" s="372"/>
      <c r="Q78" s="372"/>
      <c r="R78" s="377"/>
      <c r="S78" s="335"/>
    </row>
    <row r="79" s="231" customFormat="1" spans="1:19">
      <c r="A79" s="270"/>
      <c r="B79" s="349" t="s">
        <v>97</v>
      </c>
      <c r="C79" s="316" t="str">
        <f t="array" ref="C79">IFERROR(C77/C78,"0")</f>
        <v>0</v>
      </c>
      <c r="D79" s="316" t="str">
        <f t="array" ref="D79">IFERROR(D77/D78,"0")</f>
        <v>0</v>
      </c>
      <c r="E79" s="316" t="str">
        <f t="array" ref="E79">IFERROR(E77/E78,"0")</f>
        <v>0</v>
      </c>
      <c r="F79" s="316" t="str">
        <f t="array" ref="F79">IFERROR(F77/F78,"0")</f>
        <v>0</v>
      </c>
      <c r="G79" s="316" t="str">
        <f t="array" ref="G79">IFERROR(G77/G78,"0")</f>
        <v>0</v>
      </c>
      <c r="H79" s="316" t="str">
        <f t="array" ref="H79">IFERROR(H77/H78,"0")</f>
        <v>0</v>
      </c>
      <c r="I79" s="316" t="str">
        <f t="array" ref="I79">IFERROR(I77/I78,"0")</f>
        <v>0</v>
      </c>
      <c r="J79" s="315"/>
      <c r="K79" s="372"/>
      <c r="L79" s="372"/>
      <c r="M79" s="372"/>
      <c r="N79" s="372"/>
      <c r="O79" s="372"/>
      <c r="P79" s="372"/>
      <c r="Q79" s="372"/>
      <c r="R79" s="377"/>
      <c r="S79" s="335"/>
    </row>
    <row r="80" s="231" customFormat="1" spans="1:19">
      <c r="A80" s="270"/>
      <c r="B80" s="290" t="s">
        <v>98</v>
      </c>
      <c r="C80" s="350">
        <f>IFERROR(C40+C48+C56+C64+C72,"0")</f>
        <v>15434</v>
      </c>
      <c r="D80" s="350">
        <f t="shared" ref="D80:D82" si="14">IFERROR(D40+D48+D56+D64+D72,"0")</f>
        <v>19337</v>
      </c>
      <c r="E80" s="350">
        <f t="shared" ref="E80:E82" si="15">IFERROR(E40+E48+E56+E64+E72,"0")</f>
        <v>23844</v>
      </c>
      <c r="F80" s="350">
        <f t="shared" ref="F80:F82" si="16">IFERROR(F40+F48+F56+F64+F72,"0")</f>
        <v>16080</v>
      </c>
      <c r="G80" s="350">
        <f t="shared" ref="G80:G82" si="17">IFERROR(G40+G48+G56+G64+G72,"0")</f>
        <v>16670</v>
      </c>
      <c r="H80" s="350">
        <f t="shared" ref="H80:H82" si="18">IFERROR(H40+H48+H56+H64+H72,"0")</f>
        <v>17229</v>
      </c>
      <c r="I80" s="350">
        <f t="shared" ref="I80:I82" si="19">IFERROR(I40+I48+I56+I64+I72,"0")</f>
        <v>0</v>
      </c>
      <c r="J80" s="313">
        <f>I80+H80+G80+F80+E80+D80+C80</f>
        <v>108594</v>
      </c>
      <c r="K80" s="350">
        <f>IFERROR(K40+K48+K56+K64,"0")</f>
        <v>15937</v>
      </c>
      <c r="L80" s="350">
        <f t="shared" ref="L80:L82" si="20">IFERROR(L40+L48+L56+L64+L72,"0")</f>
        <v>18844</v>
      </c>
      <c r="M80" s="350">
        <f t="shared" ref="M80:M82" si="21">IFERROR(M40+M48+M56+M64+M72,"0")</f>
        <v>17489</v>
      </c>
      <c r="N80" s="350">
        <f t="shared" ref="N80:N82" si="22">IFERROR(N40+N48+N56+N64+N72,"0")</f>
        <v>17888</v>
      </c>
      <c r="O80" s="350">
        <f t="shared" ref="O80:O82" si="23">IFERROR(O40+O48+O56+O64+O72,"0")</f>
        <v>27493</v>
      </c>
      <c r="P80" s="350">
        <f t="shared" ref="P80:P82" si="24">IFERROR(P40+P48+P56+P64+P72,"0")</f>
        <v>21216</v>
      </c>
      <c r="Q80" s="350">
        <f t="shared" ref="Q80:Q82" si="25">IFERROR(Q40+Q48+Q56+Q64+Q72,"0")</f>
        <v>13259</v>
      </c>
      <c r="R80" s="334">
        <f>SUM(K80:Q80)</f>
        <v>132126</v>
      </c>
      <c r="S80" s="335"/>
    </row>
    <row r="81" s="231" customFormat="1" spans="1:19">
      <c r="A81" s="270"/>
      <c r="B81" s="290" t="s">
        <v>99</v>
      </c>
      <c r="C81" s="350">
        <f>IFERROR(C41+C49+C57+C65+C73,"0")</f>
        <v>76</v>
      </c>
      <c r="D81" s="350">
        <f t="shared" si="14"/>
        <v>59</v>
      </c>
      <c r="E81" s="350">
        <f t="shared" si="15"/>
        <v>87</v>
      </c>
      <c r="F81" s="350">
        <f t="shared" si="16"/>
        <v>75</v>
      </c>
      <c r="G81" s="350">
        <f t="shared" si="17"/>
        <v>91</v>
      </c>
      <c r="H81" s="350">
        <f t="shared" si="18"/>
        <v>98</v>
      </c>
      <c r="I81" s="350">
        <f t="shared" si="19"/>
        <v>0</v>
      </c>
      <c r="J81" s="313">
        <f>I81+H81+G81+F81+E81+D81+C81</f>
        <v>486</v>
      </c>
      <c r="K81" s="284">
        <f>IFERROR(K41+K49+K57+K65,"0")</f>
        <v>91</v>
      </c>
      <c r="L81" s="350">
        <f t="shared" si="20"/>
        <v>109</v>
      </c>
      <c r="M81" s="350">
        <f t="shared" si="21"/>
        <v>88</v>
      </c>
      <c r="N81" s="350">
        <f t="shared" si="22"/>
        <v>90</v>
      </c>
      <c r="O81" s="350">
        <f t="shared" si="23"/>
        <v>121</v>
      </c>
      <c r="P81" s="350">
        <f t="shared" si="24"/>
        <v>87</v>
      </c>
      <c r="Q81" s="350">
        <f t="shared" si="25"/>
        <v>67</v>
      </c>
      <c r="R81" s="334">
        <f>SUM(K81:Q81)</f>
        <v>653</v>
      </c>
      <c r="S81" s="335"/>
    </row>
    <row r="82" s="231" customFormat="1" spans="1:19">
      <c r="A82" s="270"/>
      <c r="B82" s="290" t="s">
        <v>100</v>
      </c>
      <c r="C82" s="350">
        <f>IFERROR(C42+C50+C58+C66+C74,"0")</f>
        <v>3</v>
      </c>
      <c r="D82" s="350">
        <f t="shared" si="14"/>
        <v>0</v>
      </c>
      <c r="E82" s="350">
        <f t="shared" si="15"/>
        <v>6</v>
      </c>
      <c r="F82" s="350">
        <f t="shared" si="16"/>
        <v>5</v>
      </c>
      <c r="G82" s="350">
        <f t="shared" si="17"/>
        <v>4</v>
      </c>
      <c r="H82" s="350">
        <f t="shared" si="18"/>
        <v>7</v>
      </c>
      <c r="I82" s="350">
        <f t="shared" si="19"/>
        <v>0</v>
      </c>
      <c r="J82" s="313">
        <f>I82+H82+G82+F82+E82+D82+C82</f>
        <v>25</v>
      </c>
      <c r="K82" s="284">
        <f>IFERROR(K42+K50+K58,"0")</f>
        <v>1</v>
      </c>
      <c r="L82" s="350">
        <f t="shared" si="20"/>
        <v>7</v>
      </c>
      <c r="M82" s="350">
        <f t="shared" si="21"/>
        <v>10</v>
      </c>
      <c r="N82" s="350">
        <f t="shared" si="22"/>
        <v>11</v>
      </c>
      <c r="O82" s="350">
        <f t="shared" si="23"/>
        <v>10</v>
      </c>
      <c r="P82" s="350">
        <f t="shared" si="24"/>
        <v>9</v>
      </c>
      <c r="Q82" s="350">
        <f t="shared" si="25"/>
        <v>5</v>
      </c>
      <c r="R82" s="334">
        <f>SUM(K82:Q82)</f>
        <v>53</v>
      </c>
      <c r="S82" s="335"/>
    </row>
    <row r="83" s="234" customFormat="1" spans="1:24">
      <c r="A83" s="292"/>
      <c r="B83" s="293" t="s">
        <v>101</v>
      </c>
      <c r="C83" s="351">
        <f t="shared" ref="C83:I83" si="26">IFERROR(C81/C80,"0")</f>
        <v>0.00492419333938059</v>
      </c>
      <c r="D83" s="351">
        <f t="shared" si="26"/>
        <v>0.0030511454724104</v>
      </c>
      <c r="E83" s="351">
        <f t="shared" si="26"/>
        <v>0.00364871665827881</v>
      </c>
      <c r="F83" s="351">
        <f t="shared" si="26"/>
        <v>0.00466417910447761</v>
      </c>
      <c r="G83" s="351">
        <f t="shared" si="26"/>
        <v>0.00545890821835633</v>
      </c>
      <c r="H83" s="351">
        <f t="shared" si="26"/>
        <v>0.00568808404434384</v>
      </c>
      <c r="I83" s="351" t="str">
        <f t="shared" si="26"/>
        <v>0</v>
      </c>
      <c r="J83" s="319">
        <f>AVERAGE(C83:I83)</f>
        <v>0.00457253780620793</v>
      </c>
      <c r="K83" s="285">
        <f t="shared" ref="K83:Q83" si="27">IFERROR(K81/K80,"0")</f>
        <v>0.00570998305829202</v>
      </c>
      <c r="L83" s="351">
        <f t="shared" si="27"/>
        <v>0.00578433453619189</v>
      </c>
      <c r="M83" s="351">
        <f t="shared" si="27"/>
        <v>0.00503173423294642</v>
      </c>
      <c r="N83" s="351">
        <f t="shared" si="27"/>
        <v>0.00503130590339893</v>
      </c>
      <c r="O83" s="351">
        <f t="shared" si="27"/>
        <v>0.0044011202851635</v>
      </c>
      <c r="P83" s="351">
        <f t="shared" si="27"/>
        <v>0.00410067873303167</v>
      </c>
      <c r="Q83" s="351">
        <f t="shared" si="27"/>
        <v>0.0050531714307263</v>
      </c>
      <c r="R83" s="341">
        <f>AVERAGE(K83:Q83)</f>
        <v>0.00501604688282153</v>
      </c>
      <c r="S83" s="342"/>
      <c r="T83" s="343"/>
      <c r="U83" s="343"/>
      <c r="V83" s="343"/>
      <c r="W83" s="343"/>
      <c r="X83" s="343"/>
    </row>
    <row r="84" s="234" customFormat="1" spans="1:24">
      <c r="A84" s="292"/>
      <c r="B84" s="293" t="s">
        <v>102</v>
      </c>
      <c r="C84" s="351">
        <f t="shared" ref="C84:I84" si="28">IFERROR(C82/C81,"0")</f>
        <v>0.0394736842105263</v>
      </c>
      <c r="D84" s="351">
        <f t="shared" si="28"/>
        <v>0</v>
      </c>
      <c r="E84" s="351">
        <f t="shared" si="28"/>
        <v>0.0689655172413793</v>
      </c>
      <c r="F84" s="351">
        <f t="shared" si="28"/>
        <v>0.0666666666666667</v>
      </c>
      <c r="G84" s="351">
        <f t="shared" si="28"/>
        <v>0.043956043956044</v>
      </c>
      <c r="H84" s="351">
        <f t="shared" si="28"/>
        <v>0.0714285714285714</v>
      </c>
      <c r="I84" s="351" t="str">
        <f t="shared" si="28"/>
        <v>0</v>
      </c>
      <c r="J84" s="319">
        <f>(C84+D84+E84+F84+G84+H84)/7</f>
        <v>0.0414986405004554</v>
      </c>
      <c r="K84" s="285">
        <f t="shared" ref="K84:Q84" si="29">IFERROR(K82/K81,"0")</f>
        <v>0.010989010989011</v>
      </c>
      <c r="L84" s="351">
        <f t="shared" si="29"/>
        <v>0.0642201834862385</v>
      </c>
      <c r="M84" s="351">
        <f t="shared" si="29"/>
        <v>0.113636363636364</v>
      </c>
      <c r="N84" s="351">
        <f t="shared" si="29"/>
        <v>0.122222222222222</v>
      </c>
      <c r="O84" s="351">
        <f t="shared" si="29"/>
        <v>0.0826446280991736</v>
      </c>
      <c r="P84" s="351">
        <f t="shared" si="29"/>
        <v>0.103448275862069</v>
      </c>
      <c r="Q84" s="351">
        <f t="shared" si="29"/>
        <v>0.0746268656716418</v>
      </c>
      <c r="R84" s="341">
        <f>AVERAGE(K84:Q84)</f>
        <v>0.0816839357095314</v>
      </c>
      <c r="S84" s="342"/>
      <c r="T84" s="343"/>
      <c r="U84" s="343"/>
      <c r="V84" s="343"/>
      <c r="W84" s="343"/>
      <c r="X84" s="343"/>
    </row>
    <row r="85" s="233" customFormat="1" spans="1:19">
      <c r="A85" s="269"/>
      <c r="B85" s="294" t="s">
        <v>103</v>
      </c>
      <c r="C85" s="352">
        <f t="shared" ref="C85:I85" si="30">IFERROR(C45+C53+C61+C69+C77,"0")</f>
        <v>32.72</v>
      </c>
      <c r="D85" s="352">
        <f t="shared" si="30"/>
        <v>24.36</v>
      </c>
      <c r="E85" s="352">
        <f t="shared" si="30"/>
        <v>36.78</v>
      </c>
      <c r="F85" s="352">
        <f t="shared" si="30"/>
        <v>31.47</v>
      </c>
      <c r="G85" s="352">
        <f t="shared" si="30"/>
        <v>33.81</v>
      </c>
      <c r="H85" s="352">
        <f t="shared" si="30"/>
        <v>38.91</v>
      </c>
      <c r="I85" s="352">
        <f t="shared" si="30"/>
        <v>0</v>
      </c>
      <c r="J85" s="317">
        <f>C85+D85+E85+F85+G85+H85+I85</f>
        <v>198.05</v>
      </c>
      <c r="K85" s="287">
        <f>IFERROR(K45+K53+K61+K69,"0")</f>
        <v>40.53</v>
      </c>
      <c r="L85" s="352">
        <f t="shared" ref="L85:Q85" si="31">IFERROR(L45+L53+L61+L69+L77,"0")</f>
        <v>47.16</v>
      </c>
      <c r="M85" s="352">
        <f t="shared" si="31"/>
        <v>41.33</v>
      </c>
      <c r="N85" s="352">
        <f t="shared" si="31"/>
        <v>38.78</v>
      </c>
      <c r="O85" s="352">
        <f t="shared" si="31"/>
        <v>51.34</v>
      </c>
      <c r="P85" s="352">
        <f t="shared" si="31"/>
        <v>38.6</v>
      </c>
      <c r="Q85" s="352">
        <f t="shared" si="31"/>
        <v>33.94</v>
      </c>
      <c r="R85" s="339">
        <f>SUM(K85:Q85)</f>
        <v>291.68</v>
      </c>
      <c r="S85" s="340"/>
    </row>
    <row r="86" s="233" customFormat="1" spans="1:19">
      <c r="A86" s="269"/>
      <c r="B86" s="294" t="s">
        <v>104</v>
      </c>
      <c r="C86" s="352">
        <f t="shared" ref="C86:J86" si="32">IFERROR(C47+C54+C62+C70+C78,"0")</f>
        <v>35.97</v>
      </c>
      <c r="D86" s="352">
        <f t="shared" si="32"/>
        <v>0</v>
      </c>
      <c r="E86" s="352">
        <f t="shared" si="32"/>
        <v>71.94</v>
      </c>
      <c r="F86" s="352">
        <f t="shared" si="32"/>
        <v>47.96</v>
      </c>
      <c r="G86" s="352">
        <f t="shared" si="32"/>
        <v>38.36</v>
      </c>
      <c r="H86" s="352">
        <f t="shared" si="32"/>
        <v>76.72</v>
      </c>
      <c r="I86" s="352">
        <f t="shared" si="32"/>
        <v>0</v>
      </c>
      <c r="J86" s="287">
        <f t="shared" si="32"/>
        <v>270.95</v>
      </c>
      <c r="K86" s="287">
        <f>IFERROR(K47+K54+K62+K70,"0")</f>
        <v>11.99</v>
      </c>
      <c r="L86" s="352">
        <f t="shared" ref="L86:Q86" si="33">IFERROR(L47+L54+L62+L70+L78,"0")</f>
        <v>83.93</v>
      </c>
      <c r="M86" s="352">
        <f t="shared" si="33"/>
        <v>119.9</v>
      </c>
      <c r="N86" s="352">
        <f t="shared" si="33"/>
        <v>131.89</v>
      </c>
      <c r="O86" s="352">
        <f t="shared" si="33"/>
        <v>119.9</v>
      </c>
      <c r="P86" s="352">
        <f t="shared" si="33"/>
        <v>107.91</v>
      </c>
      <c r="Q86" s="352">
        <f t="shared" si="33"/>
        <v>59.95</v>
      </c>
      <c r="R86" s="339">
        <f>SUM(K86:Q86)</f>
        <v>635.47</v>
      </c>
      <c r="S86" s="340"/>
    </row>
    <row r="87" s="234" customFormat="1" spans="1:24">
      <c r="A87" s="292"/>
      <c r="B87" s="293" t="s">
        <v>105</v>
      </c>
      <c r="C87" s="351">
        <f t="shared" ref="C87:I87" si="34">IFERROR(C85/C86,"0")</f>
        <v>0.909646927995552</v>
      </c>
      <c r="D87" s="351" t="str">
        <f t="shared" si="34"/>
        <v>0</v>
      </c>
      <c r="E87" s="351">
        <f t="shared" si="34"/>
        <v>0.511259382819016</v>
      </c>
      <c r="F87" s="351">
        <f t="shared" si="34"/>
        <v>0.656171809841535</v>
      </c>
      <c r="G87" s="351">
        <f t="shared" si="34"/>
        <v>0.881386861313869</v>
      </c>
      <c r="H87" s="351">
        <f t="shared" si="34"/>
        <v>0.507168925964546</v>
      </c>
      <c r="I87" s="351" t="str">
        <f t="shared" si="34"/>
        <v>0</v>
      </c>
      <c r="J87" s="319">
        <f t="shared" ref="D87:Q87" si="35">IFERROR(J85/J86,"0")</f>
        <v>0.730946669127145</v>
      </c>
      <c r="K87" s="285">
        <f t="shared" si="35"/>
        <v>3.38031693077565</v>
      </c>
      <c r="L87" s="351">
        <f t="shared" si="35"/>
        <v>0.561896818777553</v>
      </c>
      <c r="M87" s="351">
        <f t="shared" si="35"/>
        <v>0.344703919933278</v>
      </c>
      <c r="N87" s="351">
        <f t="shared" si="35"/>
        <v>0.29403290620972</v>
      </c>
      <c r="O87" s="351">
        <f t="shared" si="35"/>
        <v>0.428190158465388</v>
      </c>
      <c r="P87" s="351">
        <f t="shared" si="35"/>
        <v>0.357705495320174</v>
      </c>
      <c r="Q87" s="351">
        <f t="shared" si="35"/>
        <v>0.566138448707256</v>
      </c>
      <c r="R87" s="341">
        <f>R85/R86</f>
        <v>0.458998851243961</v>
      </c>
      <c r="S87" s="342"/>
      <c r="T87" s="343"/>
      <c r="U87" s="343"/>
      <c r="V87" s="343"/>
      <c r="W87" s="343"/>
      <c r="X87" s="343"/>
    </row>
    <row r="88" s="233" customFormat="1" spans="1:19">
      <c r="A88" s="269"/>
      <c r="B88" s="294" t="s">
        <v>106</v>
      </c>
      <c r="C88" s="352">
        <f t="shared" ref="C88:I88" si="36">C85/C81</f>
        <v>0.430526315789474</v>
      </c>
      <c r="D88" s="352">
        <f t="shared" si="36"/>
        <v>0.412881355932203</v>
      </c>
      <c r="E88" s="352">
        <f t="shared" si="36"/>
        <v>0.422758620689655</v>
      </c>
      <c r="F88" s="352">
        <f t="shared" si="36"/>
        <v>0.4196</v>
      </c>
      <c r="G88" s="352">
        <f t="shared" si="36"/>
        <v>0.371538461538462</v>
      </c>
      <c r="H88" s="352">
        <f t="shared" si="36"/>
        <v>0.397040816326531</v>
      </c>
      <c r="I88" s="352" t="e">
        <f t="shared" si="36"/>
        <v>#DIV/0!</v>
      </c>
      <c r="J88" s="287">
        <f t="shared" ref="D88:R88" si="37">J85/J81</f>
        <v>0.407510288065844</v>
      </c>
      <c r="K88" s="287">
        <f t="shared" si="37"/>
        <v>0.445384615384615</v>
      </c>
      <c r="L88" s="352">
        <f t="shared" si="37"/>
        <v>0.432660550458716</v>
      </c>
      <c r="M88" s="352">
        <f t="shared" si="37"/>
        <v>0.469659090909091</v>
      </c>
      <c r="N88" s="352">
        <f t="shared" si="37"/>
        <v>0.430888888888889</v>
      </c>
      <c r="O88" s="352">
        <f t="shared" si="37"/>
        <v>0.424297520661157</v>
      </c>
      <c r="P88" s="352">
        <f t="shared" si="37"/>
        <v>0.44367816091954</v>
      </c>
      <c r="Q88" s="352">
        <f t="shared" si="37"/>
        <v>0.506567164179104</v>
      </c>
      <c r="R88" s="287">
        <f t="shared" si="37"/>
        <v>0.446676875957121</v>
      </c>
      <c r="S88" s="340"/>
    </row>
    <row r="89" s="236" customFormat="1" spans="1:19">
      <c r="A89" s="353"/>
      <c r="B89" s="354" t="s">
        <v>107</v>
      </c>
      <c r="C89" s="355">
        <f t="shared" ref="C89:J89" si="38">C85/C10</f>
        <v>0.0880303478705373</v>
      </c>
      <c r="D89" s="355">
        <f t="shared" si="38"/>
        <v>0.0752478917616532</v>
      </c>
      <c r="E89" s="355">
        <f t="shared" si="38"/>
        <v>0.170419794273005</v>
      </c>
      <c r="F89" s="355">
        <f t="shared" si="38"/>
        <v>0.0972106384950422</v>
      </c>
      <c r="G89" s="355">
        <f t="shared" si="38"/>
        <v>0.0787818063193215</v>
      </c>
      <c r="H89" s="355">
        <f t="shared" si="38"/>
        <v>0.0721290202984521</v>
      </c>
      <c r="I89" s="355" t="e">
        <f t="shared" si="38"/>
        <v>#DIV/0!</v>
      </c>
      <c r="J89" s="373">
        <f t="shared" si="38"/>
        <v>0.0898764737381897</v>
      </c>
      <c r="K89" s="355">
        <f t="shared" ref="D89:R89" si="39">K85/K10</f>
        <v>0.109042481637924</v>
      </c>
      <c r="L89" s="355">
        <f t="shared" si="39"/>
        <v>0.140474204694388</v>
      </c>
      <c r="M89" s="355">
        <f t="shared" si="39"/>
        <v>0.0957510888703549</v>
      </c>
      <c r="N89" s="355">
        <f t="shared" si="39"/>
        <v>0.082932358161716</v>
      </c>
      <c r="O89" s="355">
        <f t="shared" si="39"/>
        <v>0.112681620648786</v>
      </c>
      <c r="P89" s="355">
        <f t="shared" si="39"/>
        <v>0.111012050271778</v>
      </c>
      <c r="Q89" s="355">
        <f t="shared" si="39"/>
        <v>0.123073575805925</v>
      </c>
      <c r="R89" s="373">
        <f t="shared" si="39"/>
        <v>0.108602406767544</v>
      </c>
      <c r="S89" s="378"/>
    </row>
    <row r="90" s="231" customFormat="1" spans="1:19">
      <c r="A90" s="270"/>
      <c r="B90" s="290"/>
      <c r="C90" s="279"/>
      <c r="D90" s="279"/>
      <c r="E90" s="279"/>
      <c r="F90" s="279"/>
      <c r="G90" s="279"/>
      <c r="H90" s="356"/>
      <c r="I90" s="279" t="s">
        <v>38</v>
      </c>
      <c r="J90" s="313"/>
      <c r="K90" s="279"/>
      <c r="L90" s="279"/>
      <c r="M90" s="279"/>
      <c r="N90" s="279"/>
      <c r="O90" s="279"/>
      <c r="P90" s="279"/>
      <c r="Q90" s="279"/>
      <c r="R90" s="334"/>
      <c r="S90" s="335"/>
    </row>
    <row r="91" s="231" customFormat="1" spans="1:19">
      <c r="A91" s="270"/>
      <c r="B91" s="290"/>
      <c r="C91" s="279"/>
      <c r="D91" s="357"/>
      <c r="E91" s="279"/>
      <c r="F91" s="279"/>
      <c r="G91" s="279"/>
      <c r="H91" s="356"/>
      <c r="I91" s="279"/>
      <c r="J91" s="313"/>
      <c r="K91" s="279"/>
      <c r="L91" s="279"/>
      <c r="M91" s="279"/>
      <c r="N91" s="279"/>
      <c r="O91" s="279"/>
      <c r="P91" s="279"/>
      <c r="Q91" s="279"/>
      <c r="R91" s="334"/>
      <c r="S91" s="335"/>
    </row>
    <row r="92" s="231" customFormat="1" ht="141" customHeight="1" spans="1:19">
      <c r="A92" s="270"/>
      <c r="B92" s="358" t="s">
        <v>108</v>
      </c>
      <c r="C92" s="359">
        <f t="array" ref="C92">IFERROR(VLOOKUP(C$3&amp;$A6&amp;$A9,IF({1,0},业绩报告!$A$2:$A$8231&amp;业绩报告!$B$2:$B$8231&amp;业绩报告!$C$2:$C$8231,业绩报告!$BY$2:$BY$8231),2,0),"")</f>
        <v>0</v>
      </c>
      <c r="D92" s="360">
        <f t="array" ref="D92">IFERROR(VLOOKUP(D$3&amp;$A6&amp;$A9,IF({1,0},业绩报告!$A$2:$A$8231&amp;业绩报告!$B$2:$B$8231&amp;业绩报告!$C$2:$C$8231,业绩报告!$BY$2:$BY$8231),2,0),"")</f>
        <v>0</v>
      </c>
      <c r="E92" s="360">
        <f t="array" ref="E92">IFERROR(VLOOKUP(E$3&amp;$A6&amp;$A9,IF({1,0},业绩报告!$A$2:$A$8231&amp;业绩报告!$B$2:$B$8231&amp;业绩报告!$C$2:$C$8231,业绩报告!$BY$2:$BY$8231),2,0),"")</f>
        <v>0</v>
      </c>
      <c r="F92" s="360">
        <f t="array" ref="F92">IFERROR(VLOOKUP(F$3&amp;$A6&amp;$A9,IF({1,0},业绩报告!$A$2:$A$8231&amp;业绩报告!$B$2:$B$8231&amp;业绩报告!$C$2:$C$8231,业绩报告!$BY$2:$BY$8231),2,0),"")</f>
        <v>0</v>
      </c>
      <c r="G92" s="360">
        <f t="array" ref="G92">IFERROR(VLOOKUP(G$3&amp;$A6&amp;$A9,IF({1,0},业绩报告!$A$2:$A$8231&amp;业绩报告!$B$2:$B$8231&amp;业绩报告!$C$2:$C$8231,业绩报告!$BY$2:$BY$8231),2,0),"")</f>
        <v>0</v>
      </c>
      <c r="H92" s="360">
        <f t="array" ref="H92">IFERROR(VLOOKUP(H$3&amp;$A6&amp;$A9,IF({1,0},业绩报告!$A$2:$A$8231&amp;业绩报告!$B$2:$B$8231&amp;业绩报告!$C$2:$C$8231,业绩报告!$BY$2:$BY$8231),2,0),"")</f>
        <v>0</v>
      </c>
      <c r="I92" s="374">
        <f t="array" ref="I92">IFERROR(VLOOKUP(I$3&amp;$A6&amp;$A9,IF({1,0},业绩报告!$A$2:$A$8231&amp;业绩报告!$B$2:$B$8231&amp;业绩报告!$C$2:$C$8231,业绩报告!$BY$2:$BY$8231),2,0),"")</f>
        <v>0</v>
      </c>
      <c r="J92" s="375"/>
      <c r="K92" s="376">
        <f t="array" ref="K92">IFERROR(VLOOKUP(K$3&amp;$A6&amp;$A9,IF({1,0},业绩报告!$A$2:$A$8231&amp;业绩报告!$B$2:$B$8231&amp;业绩报告!$C$2:$C$8231,业绩报告!$BY$2:$BY$8231),2,0),"")</f>
        <v>0</v>
      </c>
      <c r="L92" s="376">
        <f t="array" ref="L92">IFERROR(VLOOKUP(L$3&amp;$A6&amp;$A9,IF({1,0},业绩报告!$A$2:$A$8231&amp;业绩报告!$B$2:$B$8231&amp;业绩报告!$C$2:$C$8231,业绩报告!$BY$2:$BY$8231),2,0),"")</f>
        <v>0</v>
      </c>
      <c r="M92" s="376">
        <f t="array" ref="M92">IFERROR(VLOOKUP(M$3&amp;$A6&amp;$A9,IF({1,0},业绩报告!$A$2:$A$8231&amp;业绩报告!$B$2:$B$8231&amp;业绩报告!$C$2:$C$8231,业绩报告!$BY$2:$BY$8231),2,0),"")</f>
        <v>0</v>
      </c>
      <c r="N92" s="376">
        <f t="array" ref="N92">IFERROR(VLOOKUP(N$3&amp;$A6&amp;$A9,IF({1,0},业绩报告!$A$2:$A$8231&amp;业绩报告!$B$2:$B$8231&amp;业绩报告!$C$2:$C$8231,业绩报告!$BY$2:$BY$8231),2,0),"")</f>
        <v>0</v>
      </c>
      <c r="O92" s="376">
        <f t="array" ref="O92">IFERROR(VLOOKUP(O$3&amp;$A6&amp;$A9,IF({1,0},业绩报告!$A$2:$A$8231&amp;业绩报告!$B$2:$B$8231&amp;业绩报告!$C$2:$C$8231,业绩报告!$BY$2:$BY$8231),2,0),"")</f>
        <v>0</v>
      </c>
      <c r="P92" s="376">
        <f t="array" ref="P92">IFERROR(VLOOKUP(P$3&amp;$A6&amp;$A9,IF({1,0},业绩报告!$A$2:$A$8231&amp;业绩报告!$B$2:$B$8231&amp;业绩报告!$C$2:$C$8231,业绩报告!$BY$2:$BY$8231),2,0),"")</f>
        <v>0</v>
      </c>
      <c r="Q92" s="376">
        <f t="array" ref="Q92">IFERROR(VLOOKUP(Q$3&amp;$A6&amp;$A9,IF({1,0},业绩报告!$A$2:$A$8231&amp;业绩报告!$B$2:$B$8231&amp;业绩报告!$C$2:$C$8231,业绩报告!$BY$2:$BY$8231),2,0),"")</f>
        <v>0</v>
      </c>
      <c r="R92" s="334"/>
      <c r="S92" s="335"/>
    </row>
    <row r="93" s="231" customFormat="1" ht="63.95" customHeight="1" spans="1:19">
      <c r="A93" s="270"/>
      <c r="B93" s="361"/>
      <c r="C93" s="359">
        <f t="array" ref="C93">IFERROR(VLOOKUP(C$3&amp;$A6&amp;$A9,IF({1,0},业绩报告!$A$2:$A$8231&amp;业绩报告!$B$2:$B$8231&amp;业绩报告!$C$2:$C$8231,业绩报告!$BZ$2:$BZ$8231),2,0),"")</f>
        <v>0</v>
      </c>
      <c r="D93" s="359">
        <f t="array" ref="D93">IFERROR(VLOOKUP(D$3&amp;$A6&amp;$A9,IF({1,0},业绩报告!$A$2:$A$8231&amp;业绩报告!$B$2:$B$8231&amp;业绩报告!$C$2:$C$8231,业绩报告!$BZ$2:$BZ$8231),2,0),"")</f>
        <v>0</v>
      </c>
      <c r="E93" s="356">
        <f t="array" ref="E93">IFERROR(VLOOKUP(E$3&amp;$A6&amp;$A9,IF({1,0},业绩报告!$A$2:$A$8231&amp;业绩报告!$B$2:$B$8231&amp;业绩报告!$C$2:$C$8231,业绩报告!$BZ$2:$BZ$8231),2,0),"")</f>
        <v>0</v>
      </c>
      <c r="F93" s="356">
        <f t="array" ref="F93">IFERROR(VLOOKUP(F$3&amp;$A6&amp;$A9,IF({1,0},业绩报告!$A$2:$A$8231&amp;业绩报告!$B$2:$B$8231&amp;业绩报告!$C$2:$C$8231,业绩报告!$BZ$2:$BZ$8231),2,0),"")</f>
        <v>0</v>
      </c>
      <c r="G93" s="359">
        <f t="array" ref="G93">IFERROR(VLOOKUP(G$3&amp;$A6&amp;$A9,IF({1,0},业绩报告!$A$2:$A$8231&amp;业绩报告!$B$2:$B$8231&amp;业绩报告!$C$2:$C$8231,业绩报告!$BZ$2:$BZ$8231),2,0),"")</f>
        <v>0</v>
      </c>
      <c r="H93" s="359">
        <f t="array" ref="H93">IFERROR(VLOOKUP(H$3&amp;$A6&amp;$A9,IF({1,0},业绩报告!$A$2:$A$8231&amp;业绩报告!$B$2:$B$8231&amp;业绩报告!$C$2:$C$8231,业绩报告!$BZ$2:$BZ$8231),2,0),"")</f>
        <v>0</v>
      </c>
      <c r="I93" s="360">
        <f t="array" ref="I93">IFERROR(VLOOKUP(I$3&amp;$A6&amp;$A9,IF({1,0},业绩报告!$A$2:$A$8231&amp;业绩报告!$B$2:$B$8231&amp;业绩报告!$C$2:$C$8231,业绩报告!$BZ$2:$BZ$8231),2,0),"")</f>
        <v>0</v>
      </c>
      <c r="J93" s="313"/>
      <c r="K93" s="376">
        <f t="array" ref="K93">IFERROR(VLOOKUP(K$3&amp;$A6&amp;$A9,IF({1,0},业绩报告!$A$2:$A$8231&amp;业绩报告!$B$2:$B$8231&amp;业绩报告!$C$2:$C$8231,业绩报告!$BZ$2:$BZ$8231),2,0),"")</f>
        <v>0</v>
      </c>
      <c r="L93" s="376">
        <f t="array" ref="L93">IFERROR(VLOOKUP(L$3&amp;$A6&amp;$A9,IF({1,0},业绩报告!$A$2:$A$8231&amp;业绩报告!$B$2:$B$8231&amp;业绩报告!$C$2:$C$8231,业绩报告!$BZ$2:$BZ$8231),2,0),"")</f>
        <v>0</v>
      </c>
      <c r="M93" s="376">
        <f t="array" ref="M93">IFERROR(VLOOKUP(M$3&amp;$A6&amp;$A9,IF({1,0},业绩报告!$A$2:$A$8231&amp;业绩报告!$B$2:$B$8231&amp;业绩报告!$C$2:$C$8231,业绩报告!$BZ$2:$BZ$8231),2,0),"")</f>
        <v>0</v>
      </c>
      <c r="N93" s="376">
        <f t="array" ref="N93">IFERROR(VLOOKUP(N$3&amp;$A6&amp;$A9,IF({1,0},业绩报告!$A$2:$A$8231&amp;业绩报告!$B$2:$B$8231&amp;业绩报告!$C$2:$C$8231,业绩报告!$BZ$2:$BZ$8231),2,0),"")</f>
        <v>0</v>
      </c>
      <c r="O93" s="376">
        <f t="array" ref="O93">IFERROR(VLOOKUP(O$3&amp;$A6&amp;$A9,IF({1,0},业绩报告!$A$2:$A$8231&amp;业绩报告!$B$2:$B$8231&amp;业绩报告!$C$2:$C$8231,业绩报告!$BZ$2:$BZ$8231),2,0),"")</f>
        <v>0</v>
      </c>
      <c r="P93" s="376">
        <f t="array" ref="P93">IFERROR(VLOOKUP(P$3&amp;$A6&amp;$A9,IF({1,0},业绩报告!$A$2:$A$8231&amp;业绩报告!$B$2:$B$8231&amp;业绩报告!$C$2:$C$8231,业绩报告!$BZ$2:$BZ$8231),2,0),"")</f>
        <v>0</v>
      </c>
      <c r="Q93" s="376">
        <f t="array" ref="Q93">IFERROR(VLOOKUP(Q$3&amp;$A6&amp;$A9,IF({1,0},业绩报告!$A$2:$A$8231&amp;业绩报告!$B$2:$B$8231&amp;业绩报告!$C$2:$C$8231,业绩报告!$BZ$2:$BZ$8231),2,0),"")</f>
        <v>0</v>
      </c>
      <c r="R93" s="334"/>
      <c r="S93" s="335"/>
    </row>
    <row r="94" s="231" customFormat="1" ht="81" customHeight="1" spans="1:19">
      <c r="A94" s="270"/>
      <c r="B94" s="361"/>
      <c r="C94" s="359">
        <f t="array" ref="C94">IFERROR(VLOOKUP(C$3&amp;$A6&amp;$A9,IF({1,0},业绩报告!$A$2:$A$8231&amp;业绩报告!$B$2:$B$8231&amp;业绩报告!$C$2:$C$8231,业绩报告!$CA$2:$CA$8231),2,0),"")</f>
        <v>0</v>
      </c>
      <c r="D94" s="356">
        <f t="array" ref="D94">IFERROR(VLOOKUP(D$3&amp;$A6&amp;$A9,IF({1,0},业绩报告!$A$2:$A$8231&amp;业绩报告!$B$2:$B$8231&amp;业绩报告!$C$2:$C$8231,业绩报告!$CA$2:$CA$8231),2,0),"")</f>
        <v>0</v>
      </c>
      <c r="E94" s="356">
        <f t="array" ref="E94">IFERROR(VLOOKUP(E$3&amp;$A6&amp;$A9,IF({1,0},业绩报告!$A$2:$A$8231&amp;业绩报告!$B$2:$B$8231&amp;业绩报告!$C$2:$C$8231,业绩报告!$CA$2:$CA$8231),2,0),"")</f>
        <v>0</v>
      </c>
      <c r="F94" s="356">
        <f t="array" ref="F94">IFERROR(VLOOKUP(F$3&amp;$A6&amp;$A9,IF({1,0},业绩报告!$A$2:$A$8231&amp;业绩报告!$B$2:$B$8231&amp;业绩报告!$C$2:$C$8231,业绩报告!$CA$2:$CA$8231),2,0),"")</f>
        <v>0</v>
      </c>
      <c r="G94" s="359">
        <f t="array" ref="G94">IFERROR(VLOOKUP(G$3&amp;$A6&amp;$A9,IF({1,0},业绩报告!$A$2:$A$8231&amp;业绩报告!$B$2:$B$8231&amp;业绩报告!$C$2:$C$8231,业绩报告!$CA$2:$CA$8231),2,0),"")</f>
        <v>0</v>
      </c>
      <c r="H94" s="356">
        <f t="array" ref="H94">IFERROR(VLOOKUP(H$3&amp;$A6&amp;$A9,IF({1,0},业绩报告!$A$2:$A$8231&amp;业绩报告!$B$2:$B$8231&amp;业绩报告!$C$2:$C$8231,业绩报告!$CA$2:$CA$8231),2,0),"")</f>
        <v>0</v>
      </c>
      <c r="I94" s="360">
        <f t="array" ref="I94">IFERROR(VLOOKUP(I$3&amp;$A6&amp;$A9,IF({1,0},业绩报告!$A$2:$A$8231&amp;业绩报告!$B$2:$B$8231&amp;业绩报告!$C$2:$C$8231,业绩报告!$CA$2:$CA$8231),2,0),"")</f>
        <v>0</v>
      </c>
      <c r="J94" s="313"/>
      <c r="K94" s="376">
        <f t="array" ref="K94">IFERROR(VLOOKUP(K$3&amp;$A6&amp;$A9,IF({1,0},业绩报告!$A$2:$A$8231&amp;业绩报告!$B$2:$B$8231&amp;业绩报告!$C$2:$C$8231,业绩报告!$CA$2:$CA$8231),2,0),"")</f>
        <v>0</v>
      </c>
      <c r="L94" s="376">
        <f t="array" ref="L94">IFERROR(VLOOKUP(L$3&amp;$A6&amp;$A9,IF({1,0},业绩报告!$A$2:$A$8231&amp;业绩报告!$B$2:$B$8231&amp;业绩报告!$C$2:$C$8231,业绩报告!$CA$2:$CA$8231),2,0),"")</f>
        <v>0</v>
      </c>
      <c r="M94" s="376">
        <f t="array" ref="M94">IFERROR(VLOOKUP(M$3&amp;$A6&amp;$A9,IF({1,0},业绩报告!$A$2:$A$8231&amp;业绩报告!$B$2:$B$8231&amp;业绩报告!$C$2:$C$8231,业绩报告!$CA$2:$CA$8231),2,0),"")</f>
        <v>0</v>
      </c>
      <c r="N94" s="376">
        <f t="array" ref="N94">IFERROR(VLOOKUP(N$3&amp;$A6&amp;$A9,IF({1,0},业绩报告!$A$2:$A$8231&amp;业绩报告!$B$2:$B$8231&amp;业绩报告!$C$2:$C$8231,业绩报告!$CA$2:$CA$8231),2,0),"")</f>
        <v>0</v>
      </c>
      <c r="O94" s="376">
        <f t="array" ref="O94">IFERROR(VLOOKUP(O$3&amp;$A6&amp;$A9,IF({1,0},业绩报告!$A$2:$A$8231&amp;业绩报告!$B$2:$B$8231&amp;业绩报告!$C$2:$C$8231,业绩报告!$CA$2:$CA$8231),2,0),"")</f>
        <v>0</v>
      </c>
      <c r="P94" s="376">
        <f t="array" ref="P94">IFERROR(VLOOKUP(P$3&amp;$A6&amp;$A9,IF({1,0},业绩报告!$A$2:$A$8231&amp;业绩报告!$B$2:$B$8231&amp;业绩报告!$C$2:$C$8231,业绩报告!$CA$2:$CA$8231),2,0),"")</f>
        <v>0</v>
      </c>
      <c r="Q94" s="376">
        <f t="array" ref="Q94">IFERROR(VLOOKUP(Q$3&amp;$A6&amp;$A9,IF({1,0},业绩报告!$A$2:$A$8231&amp;业绩报告!$B$2:$B$8231&amp;业绩报告!$C$2:$C$8231,业绩报告!$CA$2:$CA$8231),2,0),"")</f>
        <v>0</v>
      </c>
      <c r="R94" s="334"/>
      <c r="S94" s="335"/>
    </row>
    <row r="95" s="231" customFormat="1" spans="1:19">
      <c r="A95" s="270"/>
      <c r="B95" s="361"/>
      <c r="C95" s="362"/>
      <c r="D95" s="363"/>
      <c r="E95" s="364"/>
      <c r="F95" s="363"/>
      <c r="G95" s="363"/>
      <c r="H95" s="365"/>
      <c r="I95" s="363"/>
      <c r="J95" s="313"/>
      <c r="K95" s="363"/>
      <c r="L95" s="363"/>
      <c r="M95" s="363"/>
      <c r="N95" s="363"/>
      <c r="O95" s="363"/>
      <c r="P95" s="363"/>
      <c r="Q95" s="363"/>
      <c r="R95" s="334"/>
      <c r="S95" s="335"/>
    </row>
    <row r="96" s="231" customFormat="1" spans="1:19">
      <c r="A96" s="270"/>
      <c r="B96" s="361"/>
      <c r="C96" s="362"/>
      <c r="D96" s="363"/>
      <c r="E96" s="364"/>
      <c r="F96" s="363"/>
      <c r="G96" s="363"/>
      <c r="H96" s="365"/>
      <c r="I96" s="363"/>
      <c r="J96" s="313"/>
      <c r="K96" s="363"/>
      <c r="L96" s="363"/>
      <c r="M96" s="363"/>
      <c r="N96" s="363"/>
      <c r="O96" s="363"/>
      <c r="P96" s="363"/>
      <c r="Q96" s="363"/>
      <c r="R96" s="334"/>
      <c r="S96" s="335"/>
    </row>
    <row r="97" s="231" customFormat="1" spans="1:19">
      <c r="A97" s="270"/>
      <c r="B97" s="361"/>
      <c r="C97" s="362"/>
      <c r="D97" s="363"/>
      <c r="E97" s="364"/>
      <c r="F97" s="363"/>
      <c r="G97" s="363"/>
      <c r="H97" s="365"/>
      <c r="I97" s="363"/>
      <c r="J97" s="313"/>
      <c r="K97" s="363"/>
      <c r="L97" s="363"/>
      <c r="M97" s="363"/>
      <c r="N97" s="363"/>
      <c r="O97" s="363"/>
      <c r="P97" s="363"/>
      <c r="Q97" s="363"/>
      <c r="R97" s="334"/>
      <c r="S97" s="335"/>
    </row>
    <row r="98" s="231" customFormat="1" spans="1:19">
      <c r="A98" s="270"/>
      <c r="B98" s="366"/>
      <c r="C98" s="367"/>
      <c r="D98" s="368"/>
      <c r="E98" s="369"/>
      <c r="F98" s="368"/>
      <c r="G98" s="368"/>
      <c r="H98" s="370"/>
      <c r="I98" s="368"/>
      <c r="J98" s="313"/>
      <c r="K98" s="368"/>
      <c r="L98" s="368"/>
      <c r="M98" s="368"/>
      <c r="N98" s="368"/>
      <c r="O98" s="368"/>
      <c r="P98" s="368"/>
      <c r="Q98" s="368"/>
      <c r="R98" s="334"/>
      <c r="S98" s="335"/>
    </row>
  </sheetData>
  <sheetProtection formatCells="0"/>
  <protectedRanges>
    <protectedRange sqref="A5" name="A005"/>
    <protectedRange sqref="A8" name="A005_1"/>
    <protectedRange sqref="A9" name="A005_1_1"/>
  </protectedRanges>
  <mergeCells count="5">
    <mergeCell ref="B92:B98"/>
    <mergeCell ref="J3:J4"/>
    <mergeCell ref="R3:R4"/>
    <mergeCell ref="S3:S4"/>
    <mergeCell ref="A3:B4"/>
  </mergeCells>
  <dataValidations count="2">
    <dataValidation type="list" allowBlank="1" showInputMessage="1" showErrorMessage="1" sqref="A6 A7">
      <formula1>站点</formula1>
    </dataValidation>
    <dataValidation type="list" allowBlank="1" showInputMessage="1" showErrorMessage="1" sqref="A9">
      <formula1>INDIRECT($A$6)</formula1>
    </dataValidation>
  </dataValidations>
  <pageMargins left="0.7" right="0.7" top="0.75" bottom="0.75" header="0.3" footer="0.3"/>
  <pageSetup paperSize="9" orientation="portrait" horizontalDpi="600" vertic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49977111117893"/>
  </sheetPr>
  <dimension ref="A1:CA704"/>
  <sheetViews>
    <sheetView zoomScale="85" zoomScaleNormal="85" workbookViewId="0">
      <pane xSplit="4" ySplit="1" topLeftCell="N392" activePane="bottomRight" state="frozen"/>
      <selection/>
      <selection pane="topRight"/>
      <selection pane="bottomLeft"/>
      <selection pane="bottomRight" activeCell="AP1" sqref="AP$1:AQ$1048576"/>
    </sheetView>
  </sheetViews>
  <sheetFormatPr defaultColWidth="8.89090909090909" defaultRowHeight="14.5"/>
  <cols>
    <col min="1" max="1" width="11.6272727272727" style="175" customWidth="1"/>
    <col min="2" max="2" width="9.38181818181818" style="175" customWidth="1"/>
    <col min="3" max="4" width="13.8818181818182" style="176" customWidth="1"/>
    <col min="5" max="5" width="7.38181818181818" style="175" customWidth="1"/>
    <col min="6" max="6" width="11.8818181818182" style="175" customWidth="1"/>
    <col min="7" max="7" width="7.88181818181818" style="175" customWidth="1"/>
    <col min="8" max="8" width="14.5" style="177" customWidth="1"/>
    <col min="9" max="9" width="10" style="175" customWidth="1"/>
    <col min="10" max="10" width="10" style="178" customWidth="1"/>
    <col min="11" max="15" width="10" style="175" customWidth="1"/>
    <col min="16" max="16" width="16.6272727272727" style="175" hidden="1" customWidth="1"/>
    <col min="17" max="35" width="10" style="175" hidden="1" customWidth="1"/>
    <col min="36" max="36" width="7.72727272727273" style="175" hidden="1" customWidth="1"/>
    <col min="37" max="37" width="11" style="179"/>
    <col min="38" max="38" width="9.25454545454545" style="175"/>
    <col min="39" max="39" width="9.25454545454545" style="180"/>
    <col min="40" max="40" width="9" style="175"/>
    <col min="41" max="41" width="9" style="181"/>
    <col min="42" max="42" width="9.90909090909091" style="182"/>
    <col min="43" max="43" width="12.8363636363636" style="182" customWidth="1"/>
    <col min="44" max="44" width="9" style="183"/>
    <col min="45" max="45" width="9.09090909090909" style="179"/>
    <col min="46" max="47" width="9" style="179"/>
    <col min="48" max="49" width="9" style="184"/>
    <col min="50" max="51" width="9" style="179"/>
    <col min="52" max="52" width="9" style="185"/>
    <col min="53" max="55" width="9" style="179"/>
    <col min="56" max="57" width="9" style="184"/>
    <col min="58" max="59" width="9.90909090909091" style="186"/>
    <col min="60" max="60" width="9" style="184"/>
    <col min="61" max="63" width="9" style="179"/>
    <col min="64" max="65" width="9" style="184"/>
    <col min="66" max="76" width="9" style="179"/>
    <col min="77" max="77" width="26.0909090909091" style="179" customWidth="1"/>
    <col min="78" max="78" width="17.9090909090909" style="179" customWidth="1"/>
    <col min="79" max="79" width="16.9090909090909" style="179" customWidth="1"/>
    <col min="80" max="16384" width="8.89090909090909" style="179"/>
  </cols>
  <sheetData>
    <row r="1" s="171" customFormat="1" ht="26" spans="1:79">
      <c r="A1" s="171" t="s">
        <v>15</v>
      </c>
      <c r="B1" s="171" t="s">
        <v>109</v>
      </c>
      <c r="C1" s="187" t="s">
        <v>110</v>
      </c>
      <c r="D1" s="187" t="s">
        <v>111</v>
      </c>
      <c r="E1" s="171" t="s">
        <v>112</v>
      </c>
      <c r="F1" s="171" t="s">
        <v>113</v>
      </c>
      <c r="G1" s="171" t="s">
        <v>114</v>
      </c>
      <c r="H1" s="188" t="s">
        <v>27</v>
      </c>
      <c r="I1" s="196" t="s">
        <v>29</v>
      </c>
      <c r="J1" s="178" t="s">
        <v>30</v>
      </c>
      <c r="K1" s="196" t="s">
        <v>31</v>
      </c>
      <c r="L1" s="196" t="s">
        <v>32</v>
      </c>
      <c r="M1" s="196" t="s">
        <v>33</v>
      </c>
      <c r="N1" s="196" t="s">
        <v>34</v>
      </c>
      <c r="O1" s="196" t="s">
        <v>35</v>
      </c>
      <c r="P1" s="197" t="s">
        <v>36</v>
      </c>
      <c r="Q1" s="197" t="s">
        <v>37</v>
      </c>
      <c r="R1" s="197" t="s">
        <v>39</v>
      </c>
      <c r="S1" s="197" t="s">
        <v>40</v>
      </c>
      <c r="T1" s="197" t="s">
        <v>41</v>
      </c>
      <c r="U1" s="197" t="s">
        <v>42</v>
      </c>
      <c r="V1" s="197" t="s">
        <v>43</v>
      </c>
      <c r="W1" s="197" t="s">
        <v>44</v>
      </c>
      <c r="X1" s="197" t="s">
        <v>45</v>
      </c>
      <c r="Y1" s="197" t="s">
        <v>46</v>
      </c>
      <c r="Z1" s="197" t="s">
        <v>47</v>
      </c>
      <c r="AA1" s="197" t="s">
        <v>48</v>
      </c>
      <c r="AB1" s="197" t="s">
        <v>49</v>
      </c>
      <c r="AC1" s="197" t="s">
        <v>50</v>
      </c>
      <c r="AD1" s="197" t="s">
        <v>51</v>
      </c>
      <c r="AE1" s="197" t="s">
        <v>52</v>
      </c>
      <c r="AF1" s="197" t="s">
        <v>53</v>
      </c>
      <c r="AG1" s="197" t="s">
        <v>54</v>
      </c>
      <c r="AH1" s="197" t="s">
        <v>55</v>
      </c>
      <c r="AI1" s="197" t="s">
        <v>56</v>
      </c>
      <c r="AJ1" s="197" t="s">
        <v>57</v>
      </c>
      <c r="AK1" s="210" t="s">
        <v>58</v>
      </c>
      <c r="AL1" s="210" t="s">
        <v>59</v>
      </c>
      <c r="AM1" s="211" t="s">
        <v>61</v>
      </c>
      <c r="AN1" s="210" t="s">
        <v>60</v>
      </c>
      <c r="AO1" s="210" t="s">
        <v>62</v>
      </c>
      <c r="AP1" s="214" t="s">
        <v>63</v>
      </c>
      <c r="AQ1" s="214" t="s">
        <v>115</v>
      </c>
      <c r="AR1" s="210" t="s">
        <v>64</v>
      </c>
      <c r="AS1" s="210" t="s">
        <v>66</v>
      </c>
      <c r="AT1" s="210" t="s">
        <v>67</v>
      </c>
      <c r="AU1" s="210" t="s">
        <v>68</v>
      </c>
      <c r="AV1" s="211" t="s">
        <v>69</v>
      </c>
      <c r="AW1" s="211" t="s">
        <v>70</v>
      </c>
      <c r="AX1" s="216" t="s">
        <v>71</v>
      </c>
      <c r="AY1" s="216" t="s">
        <v>72</v>
      </c>
      <c r="AZ1" s="217" t="s">
        <v>73</v>
      </c>
      <c r="BA1" s="210" t="s">
        <v>74</v>
      </c>
      <c r="BB1" s="210" t="s">
        <v>75</v>
      </c>
      <c r="BC1" s="210" t="s">
        <v>76</v>
      </c>
      <c r="BD1" s="211" t="s">
        <v>77</v>
      </c>
      <c r="BE1" s="211" t="s">
        <v>78</v>
      </c>
      <c r="BF1" s="214" t="s">
        <v>79</v>
      </c>
      <c r="BG1" s="214" t="s">
        <v>116</v>
      </c>
      <c r="BH1" s="211" t="s">
        <v>81</v>
      </c>
      <c r="BI1" s="216" t="s">
        <v>117</v>
      </c>
      <c r="BJ1" s="216" t="s">
        <v>118</v>
      </c>
      <c r="BK1" s="216" t="s">
        <v>84</v>
      </c>
      <c r="BL1" s="211" t="s">
        <v>85</v>
      </c>
      <c r="BM1" s="211" t="s">
        <v>86</v>
      </c>
      <c r="BN1" s="216" t="s">
        <v>87</v>
      </c>
      <c r="BO1" s="216" t="s">
        <v>88</v>
      </c>
      <c r="BP1" s="216" t="s">
        <v>89</v>
      </c>
      <c r="BQ1" s="216" t="s">
        <v>119</v>
      </c>
      <c r="BR1" s="216" t="s">
        <v>120</v>
      </c>
      <c r="BS1" s="216" t="s">
        <v>92</v>
      </c>
      <c r="BT1" s="216" t="s">
        <v>93</v>
      </c>
      <c r="BU1" s="216" t="s">
        <v>94</v>
      </c>
      <c r="BV1" s="216" t="s">
        <v>95</v>
      </c>
      <c r="BW1" s="216" t="s">
        <v>96</v>
      </c>
      <c r="BX1" s="216" t="s">
        <v>97</v>
      </c>
      <c r="BY1" s="219" t="s">
        <v>121</v>
      </c>
      <c r="BZ1" s="219" t="s">
        <v>122</v>
      </c>
      <c r="CA1" s="219" t="s">
        <v>123</v>
      </c>
    </row>
    <row r="2" s="172" customFormat="1" spans="1:79">
      <c r="A2" s="189">
        <v>44728</v>
      </c>
      <c r="B2" s="189" t="s">
        <v>20</v>
      </c>
      <c r="C2" s="190" t="s">
        <v>25</v>
      </c>
      <c r="D2" s="119" t="s">
        <v>124</v>
      </c>
      <c r="E2" s="191">
        <f>SUMIFS('Business report'!$D$2:$D$9442,'Business report'!$A$2:$A$9442,A2,'Business report'!$B$2:$B$9442,B2,'Business report'!$C$2:$C$9442,D2)</f>
        <v>24</v>
      </c>
      <c r="F2" s="191">
        <f>SUMIFS('Business report'!$F$2:$F$9442,'Business report'!$A$2:$A$9442,A2,'Business report'!$B$2:$B$9442,B2,'Business report'!$C$2:$C$9442,D2)</f>
        <v>29</v>
      </c>
      <c r="G2" s="191">
        <f>SUMIFS('Business report'!$D$2:$D$9442,'Business report'!$A$2:$A$9442,C2,'Business report'!$B$2:$B$9442,D2,'Business report'!$C$2:$C$9442,F2)</f>
        <v>0</v>
      </c>
      <c r="H2" s="191">
        <f>SUMIFS('Business report'!$D$2:$D$9442,'Business report'!$A$2:$A$9442,D2,'Business report'!$B$2:$B$9442,E2,'Business report'!$C$2:$C$9442,G2)</f>
        <v>0</v>
      </c>
      <c r="I2" s="198">
        <v>11.99</v>
      </c>
      <c r="J2" s="178">
        <v>0</v>
      </c>
      <c r="K2" s="198">
        <v>0</v>
      </c>
      <c r="L2" s="198"/>
      <c r="M2" s="198"/>
      <c r="N2" s="198"/>
      <c r="O2" s="198"/>
      <c r="P2" s="198"/>
      <c r="Q2" s="198"/>
      <c r="R2" s="198"/>
      <c r="S2" s="198"/>
      <c r="T2" s="198"/>
      <c r="U2" s="198"/>
      <c r="V2" s="198"/>
      <c r="W2" s="198"/>
      <c r="X2" s="198"/>
      <c r="Y2" s="198"/>
      <c r="Z2" s="198"/>
      <c r="AA2" s="198"/>
      <c r="AB2" s="198"/>
      <c r="AC2" s="198"/>
      <c r="AD2" s="198"/>
      <c r="AE2" s="198"/>
      <c r="AF2" s="198"/>
      <c r="AG2" s="198"/>
      <c r="AH2" s="198"/>
      <c r="AI2" s="198"/>
      <c r="AJ2" s="198"/>
      <c r="AK2" s="179" t="str">
        <f>IFERROR(VLOOKUP(A2&amp;B2&amp;C2&amp;LEFT($AK$1,2),IF({1,0},广告数据!$A$2:$A$7027&amp;广告数据!$B$2:$B$7027&amp;广告数据!$C$2:$C$7027,广告数据!$D$2:$D$7027),2,0),"")</f>
        <v/>
      </c>
      <c r="AL2" s="175" t="str">
        <f t="array" ref="AL2">IFERROR(VLOOKUP(A2&amp;B2&amp;C2&amp;LEFT($AK$1,2),IF({1,0},广告数据!$A$2:$A$7027&amp;广告数据!$B$2:$B$7027&amp;广告数据!$C$2:$C$7027,广告数据!$E$2:$E$7027),2,0),"")</f>
        <v/>
      </c>
      <c r="AM2" s="180" t="str">
        <f>IFERROR(AL2/AK2,"0")</f>
        <v>0</v>
      </c>
      <c r="AN2" s="175" t="str">
        <f t="array" ref="AN2">IFERROR(VLOOKUP(A2&amp;B2&amp;C2&amp;LEFT($AK$1,2),IF({1,0},广告数据!$A$2:$A$7027&amp;广告数据!$B$2:$B$7027&amp;广告数据!$C$2:$C$7027,广告数据!$I$2:$I$7027),2,0),"")</f>
        <v/>
      </c>
      <c r="AO2" s="181" t="str">
        <f>IFERROR(AN2/AL2,"0")</f>
        <v>0</v>
      </c>
      <c r="AP2" s="182" t="str">
        <f t="array" ref="AP2">IFERROR(VLOOKUP(A2&amp;B2&amp;C2&amp;LEFT($AK$1,2),IF({1,0},广告数据!$A$2:$A$7027&amp;广告数据!$B$2:$B$7027&amp;广告数据!$C$2:$C$7027,广告数据!$G$2:$G$7027),2,0),"")</f>
        <v/>
      </c>
      <c r="AQ2" s="182" t="str">
        <f t="array" ref="AQ2">IFERROR(VLOOKUP(A2&amp;B2&amp;C2&amp;LEFT($AK$1,2),IF({1,0},广告数据!$A$2:$A$7027&amp;广告数据!$B$2:$B$7027&amp;广告数据!$C$2:$C$7027,广告数据!$J$2:$J$7027),2,0),"")</f>
        <v/>
      </c>
      <c r="AR2" s="183" t="str">
        <f>IFERROR(AP2/AQ2,"0")</f>
        <v>0</v>
      </c>
      <c r="AS2" s="179" t="str">
        <f t="array" ref="AS2">IFERROR(VLOOKUP(A2&amp;B2&amp;C2&amp;LEFT($AS$1,2),IF({1,0},广告数据!$A$2:$A$7027&amp;广告数据!$B$2:$B$7027&amp;广告数据!$C$2:$C$7027,广告数据!$D$2:$D$7027),2,0),"")</f>
        <v/>
      </c>
      <c r="AT2" s="179" t="str">
        <f t="array" ref="AT2">IFERROR(VLOOKUP(A2&amp;B2&amp;C2&amp;LEFT($AS$1,2),IF({1,0},广告数据!$A$2:$A$7027&amp;广告数据!$B$2:$B$7027&amp;广告数据!$C$2:$C$7027,广告数据!$E$2:$E$7027),2,0),"")</f>
        <v/>
      </c>
      <c r="AU2" s="179" t="str">
        <f t="array" ref="AU2">IFERROR(VLOOKUP(A2&amp;B2&amp;C2&amp;LEFT($AS$1,2),IF({1,0},广告数据!$A$2:$A$7027&amp;广告数据!$B$2:$B$7027&amp;广告数据!$C$2:$C$7027,广告数据!$I$2:$I$7027),2,0),"")</f>
        <v/>
      </c>
      <c r="AV2" s="215" t="str">
        <f>IFERROR(AT2/AS2,"0")</f>
        <v>0</v>
      </c>
      <c r="AW2" s="215" t="str">
        <f>IFERROR(AU2/AT2,"0")</f>
        <v>0</v>
      </c>
      <c r="AX2" s="179" t="str">
        <f t="array" ref="AX2">IFERROR(VLOOKUP(A2&amp;B2&amp;C2&amp;LEFT($AS$1,2),IF({1,0},广告数据!$A$2:$A$7027&amp;广告数据!$B$2:$B$7027&amp;广告数据!$C$2:$C$7027,广告数据!$G$2:$G$7027),2,0),"")</f>
        <v/>
      </c>
      <c r="AY2" s="179" t="str">
        <f t="array" ref="AY2">IFERROR(VLOOKUP(A2&amp;B2&amp;C2&amp;LEFT($AS$1,2),IF({1,0},广告数据!$A$2:$A$7027&amp;广告数据!$B$2:$B$7027&amp;广告数据!$C$2:$C$7027,广告数据!$J$2:$J$7027),2,0),"")</f>
        <v/>
      </c>
      <c r="AZ2" s="183" t="str">
        <f>IFERROR(AX2/AY2,"0")</f>
        <v>0</v>
      </c>
      <c r="BA2" s="179">
        <f t="array" ref="BA2">IFERROR(VLOOKUP(A2&amp;B2&amp;C2&amp;LEFT($BA$1,2),IF({1,0},广告数据!$A$2:$A$7027&amp;广告数据!$B$2:$B$7027&amp;广告数据!$C$2:$C$7027,广告数据!$D$2:$D$7027),2,0),"")</f>
        <v>3878</v>
      </c>
      <c r="BB2" s="179">
        <f t="array" ref="BB2">IFERROR(VLOOKUP(A2&amp;B2&amp;C2&amp;LEFT($BA$1,2),IF({1,0},广告数据!$A$2:$A$7027&amp;广告数据!$B$2:$B$7027&amp;广告数据!$C$2:$C$7027,广告数据!$E$2:$E$7027),2,0),"")</f>
        <v>6</v>
      </c>
      <c r="BC2" s="179">
        <f t="array" ref="BC2">IFERROR(VLOOKUP(A2&amp;B2&amp;C2&amp;LEFT($BA$1,2),IF({1,0},广告数据!$A$2:$A$7027&amp;广告数据!$B$2:$B$7027&amp;广告数据!$C$2:$C$7027,广告数据!$I$2:$I$7027),2,0),"")</f>
        <v>0</v>
      </c>
      <c r="BD2" s="215">
        <f t="shared" ref="BD2:BD7" si="0">IFERROR(BB2/BA2,"0")</f>
        <v>0.00154718927282104</v>
      </c>
      <c r="BE2" s="215">
        <f t="shared" ref="BE2:BE7" si="1">IFERROR(BC2/BB2,"0")</f>
        <v>0</v>
      </c>
      <c r="BF2" s="186">
        <f t="array" ref="BF2">IFERROR(VLOOKUP(A2&amp;B2&amp;C2&amp;LEFT($BA$1,2),IF({1,0},广告数据!$A$2:$A$7027&amp;广告数据!$B$2:$B$7027&amp;广告数据!$C$2:$C$7027,广告数据!$G$2:$G$7027),2,0),"")</f>
        <v>8.52</v>
      </c>
      <c r="BG2" s="186">
        <f t="array" ref="BG2">IFERROR(VLOOKUP(A2&amp;B2&amp;C2&amp;LEFT($BA$1,2),IF({1,0},广告数据!$A$2:$A$7027&amp;广告数据!$B$2:$B$7027&amp;广告数据!$C$2:$C$7027,广告数据!$J$2:$J$7027),2,0),"")</f>
        <v>0</v>
      </c>
      <c r="BH2" s="215" t="str">
        <f t="shared" ref="BH2:BH7" si="2">IFERROR(BF2/BG2,"0")</f>
        <v>0</v>
      </c>
      <c r="BI2" s="172" t="str">
        <f t="array" ref="BI2">IFERROR(VLOOKUP(A2&amp;B2&amp;C2&amp;LEFT($BI$1,2),IF({1,0},广告数据!$A$2:$A$7027&amp;广告数据!$B$2:$B$7027&amp;广告数据!$C$2:$C$7027,广告数据!$D$2:$D$7027),2,0),"0")</f>
        <v>0</v>
      </c>
      <c r="BJ2" s="172" t="str">
        <f t="array" ref="BJ2">IFERROR(VLOOKUP(A2&amp;B2&amp;C2&amp;LEFT($BI$1,2),IF({1,0},广告数据!$A$2:$A$7027&amp;广告数据!$B$2:$B$7027&amp;广告数据!$C$2:$C$7027,广告数据!$E$2:$E$7027),2,0),"0")</f>
        <v>0</v>
      </c>
      <c r="BK2" s="172" t="str">
        <f t="array" ref="BK2">IFERROR(VLOOKUP(A2&amp;B2&amp;C2&amp;LEFT($BI$1,2),IF({1,0},广告数据!$A$2:$A$7027&amp;广告数据!$B$2:$B$7027&amp;广告数据!$C$2:$C$7027,广告数据!$I$2:$I$7027),2,0),"0")</f>
        <v>0</v>
      </c>
      <c r="BL2" s="215" t="str">
        <f t="shared" ref="BL2:BL65" si="3">IFERROR(BJ2/BI2,"0")</f>
        <v>0</v>
      </c>
      <c r="BM2" s="215" t="str">
        <f t="shared" ref="BM2:BM65" si="4">IFERROR(BK2/BJ2,"0")</f>
        <v>0</v>
      </c>
      <c r="BN2" s="172" t="str">
        <f t="array" ref="BN2">IFERROR(VLOOKUP(A2&amp;B2&amp;C2&amp;LEFT($BI$1,2),IF({1,0},广告数据!$A$2:$A$7027&amp;广告数据!$B$2:$B$7027&amp;广告数据!$C$2:$C$7027,广告数据!$G$2:$G$7027),2,0),"0")</f>
        <v>0</v>
      </c>
      <c r="BO2" s="172" t="str">
        <f t="array" ref="BO2">IFERROR(VLOOKUP(A2&amp;B2&amp;C2&amp;LEFT($BI$1,2),IF({1,0},广告数据!$A$2:$A$7027&amp;广告数据!$B$2:$B$7027&amp;广告数据!$C$2:$C$7027,广告数据!$J$2:$J$7027),2,0),"0")</f>
        <v>0</v>
      </c>
      <c r="BP2" s="215" t="str">
        <f t="shared" ref="BP2:BP65" si="5">IFERROR(BN2/BO2,"")</f>
        <v/>
      </c>
      <c r="BQ2" s="172" t="str">
        <f t="array" ref="BQ2">IFERROR(VLOOKUP(A2&amp;B2&amp;C2&amp;LEFT($BQ$1,2),IF({1,0},广告数据!$A$2:$A$7027&amp;广告数据!$B$2:$B$7027&amp;广告数据!$C$2:$C$7027,广告数据!$D$2:$D$7027),2,0),"0")</f>
        <v>0</v>
      </c>
      <c r="BR2" s="172" t="str">
        <f t="array" ref="BR2">IFERROR(VLOOKUP(A2&amp;B2&amp;C2&amp;LEFT($BQ$1,2),IF({1,0},广告数据!$A$2:$A$7027&amp;广告数据!$B$2:$B$7027&amp;广告数据!$C$2:$C$7027,广告数据!$E$2:$E$7027),2,0),"0")</f>
        <v>0</v>
      </c>
      <c r="BS2" s="172" t="str">
        <f t="array" ref="BS2">IFERROR(VLOOKUP(A2&amp;B2&amp;C2&amp;LEFT($BQ$1,2),IF({1,0},广告数据!$A$2:$A$7027&amp;广告数据!$B$2:$B$7027&amp;广告数据!$C$2:$C$7027,广告数据!$I$2:$I$7027),2,0),"0")</f>
        <v>0</v>
      </c>
      <c r="BT2" s="215" t="str">
        <f t="shared" ref="BT2:BT65" si="6">IFERROR(BR2/BQ2,"0")</f>
        <v>0</v>
      </c>
      <c r="BU2" s="215" t="str">
        <f t="shared" ref="BU2:BU65" si="7">IFERROR(BS2/BR2,"0")</f>
        <v>0</v>
      </c>
      <c r="BV2" s="172" t="str">
        <f t="array" ref="BV2">IFERROR(VLOOKUP(A2&amp;B2&amp;C2&amp;LEFT($BQ$1,2),IF({1,0},广告数据!$A$2:$A$7027&amp;广告数据!$B$2:$B$7027&amp;广告数据!$C$2:$C$7027,广告数据!$G$2:$G$7027),2,0),"0")</f>
        <v>0</v>
      </c>
      <c r="BW2" s="172" t="str">
        <f t="array" ref="BW2">IFERROR(VLOOKUP(A2&amp;B2&amp;C2&amp;LEFT($BQ$1,2),IF({1,0},广告数据!$A$2:$A$7027&amp;广告数据!$B$2:$B$7027&amp;广告数据!$C$2:$C$7027,广告数据!$J$2:$J$7027),2,0),"0")</f>
        <v>0</v>
      </c>
      <c r="BX2" s="215"/>
      <c r="BY2" s="172" t="s">
        <v>125</v>
      </c>
      <c r="BZ2" s="172" t="s">
        <v>126</v>
      </c>
      <c r="CA2" s="172" t="s">
        <v>127</v>
      </c>
    </row>
    <row r="3" s="172" customFormat="1" spans="1:76">
      <c r="A3" s="189">
        <v>44728</v>
      </c>
      <c r="B3" s="189" t="s">
        <v>128</v>
      </c>
      <c r="C3" s="190" t="s">
        <v>129</v>
      </c>
      <c r="D3" s="119" t="s">
        <v>130</v>
      </c>
      <c r="E3" s="191">
        <f>SUMIFS('Business report'!$D$2:$D$9442,'Business report'!$A$2:$A$9442,A3,'Business report'!$B$2:$B$9442,B3,'Business report'!$C$2:$C$9442,D3)</f>
        <v>10</v>
      </c>
      <c r="F3" s="191">
        <f>SUMIFS('Business report'!$F$2:$F$9442,'Business report'!$A$2:$A$9442,A3,'Business report'!$B$2:$B$9442,B3,'Business report'!$C$2:$C$9442,D3)</f>
        <v>26</v>
      </c>
      <c r="G3" s="191">
        <f>SUMIFS('Business report'!$D$2:$D$9442,'Business report'!$A$2:$A$9442,C3,'Business report'!$B$2:$B$9442,D3,'Business report'!$C$2:$C$9442,F3)</f>
        <v>0</v>
      </c>
      <c r="H3" s="191">
        <f>SUMIFS('Business report'!$D$2:$D$9442,'Business report'!$A$2:$A$9442,D3,'Business report'!$B$2:$B$9442,E3,'Business report'!$C$2:$C$9442,G3)</f>
        <v>0</v>
      </c>
      <c r="I3" s="198">
        <v>17.99</v>
      </c>
      <c r="J3" s="178">
        <v>4</v>
      </c>
      <c r="K3" s="198">
        <v>32</v>
      </c>
      <c r="L3" s="198"/>
      <c r="M3" s="198"/>
      <c r="N3" s="198"/>
      <c r="O3" s="198"/>
      <c r="P3" s="198"/>
      <c r="Q3" s="198"/>
      <c r="R3" s="198"/>
      <c r="S3" s="198"/>
      <c r="T3" s="198"/>
      <c r="U3" s="198"/>
      <c r="V3" s="198"/>
      <c r="W3" s="198"/>
      <c r="X3" s="198"/>
      <c r="Y3" s="198"/>
      <c r="Z3" s="198"/>
      <c r="AA3" s="198"/>
      <c r="AB3" s="198"/>
      <c r="AC3" s="198"/>
      <c r="AD3" s="198"/>
      <c r="AE3" s="198"/>
      <c r="AF3" s="198"/>
      <c r="AG3" s="198"/>
      <c r="AH3" s="198"/>
      <c r="AI3" s="198"/>
      <c r="AJ3" s="198"/>
      <c r="AK3" s="179"/>
      <c r="AL3" s="175"/>
      <c r="AM3" s="180"/>
      <c r="AN3" s="175"/>
      <c r="AO3" s="181"/>
      <c r="AP3" s="182"/>
      <c r="AQ3" s="182"/>
      <c r="AR3" s="183"/>
      <c r="AS3" s="179"/>
      <c r="AT3" s="179"/>
      <c r="AU3" s="179"/>
      <c r="AV3" s="215"/>
      <c r="AW3" s="215"/>
      <c r="AX3" s="179"/>
      <c r="AY3" s="179"/>
      <c r="AZ3" s="183"/>
      <c r="BA3" s="179">
        <f t="array" ref="BA3">IFERROR(VLOOKUP(A3&amp;B3&amp;C3&amp;LEFT($BA$1,2),IF({1,0},广告数据!$A$2:$A$7027&amp;广告数据!$B$2:$B$7027&amp;广告数据!$C$2:$C$7027,广告数据!$D$2:$D$7027),2,0),"")</f>
        <v>1257</v>
      </c>
      <c r="BB3" s="179">
        <f t="array" ref="BB3">IFERROR(VLOOKUP(A3&amp;B3&amp;C3&amp;LEFT($BA$1,2),IF({1,0},广告数据!$A$2:$A$7027&amp;广告数据!$B$2:$B$7027&amp;广告数据!$C$2:$C$7027,广告数据!$E$2:$E$7027),2,0),"")</f>
        <v>5</v>
      </c>
      <c r="BC3" s="179">
        <f t="array" ref="BC3">IFERROR(VLOOKUP(A3&amp;B3&amp;C3&amp;LEFT($BA$1,2),IF({1,0},广告数据!$A$2:$A$7027&amp;广告数据!$B$2:$B$7027&amp;广告数据!$C$2:$C$7027,广告数据!$I$2:$I$7027),2,0),"")</f>
        <v>0</v>
      </c>
      <c r="BD3" s="215">
        <f t="shared" si="0"/>
        <v>0.00397772474144789</v>
      </c>
      <c r="BE3" s="215">
        <f t="shared" si="1"/>
        <v>0</v>
      </c>
      <c r="BF3" s="186">
        <f t="array" ref="BF3">IFERROR(VLOOKUP(A3&amp;B3&amp;C3&amp;LEFT($BA$1,2),IF({1,0},广告数据!$A$2:$A$7027&amp;广告数据!$B$2:$B$7027&amp;广告数据!$C$2:$C$7027,广告数据!$G$2:$G$7027),2,0),"")</f>
        <v>1.18</v>
      </c>
      <c r="BG3" s="186">
        <f t="array" ref="BG3">IFERROR(VLOOKUP(A3&amp;B3&amp;C3&amp;LEFT($BA$1,2),IF({1,0},广告数据!$A$2:$A$7027&amp;广告数据!$B$2:$B$7027&amp;广告数据!$C$2:$C$7027,广告数据!$J$2:$J$7027),2,0),"")</f>
        <v>0</v>
      </c>
      <c r="BH3" s="215" t="str">
        <f t="shared" si="2"/>
        <v>0</v>
      </c>
      <c r="BI3" s="172" t="str">
        <f t="array" ref="BI3">IFERROR(VLOOKUP(A3&amp;B3&amp;C3&amp;LEFT($BI$1,2),IF({1,0},广告数据!$A$2:$A$7027&amp;广告数据!$B$2:$B$7027&amp;广告数据!$C$2:$C$7027,广告数据!$D$2:$D$7027),2,0),"0")</f>
        <v>0</v>
      </c>
      <c r="BJ3" s="172" t="str">
        <f t="array" ref="BJ3">IFERROR(VLOOKUP(A3&amp;B3&amp;C3&amp;LEFT($BI$1,2),IF({1,0},广告数据!$A$2:$A$7027&amp;广告数据!$B$2:$B$7027&amp;广告数据!$C$2:$C$7027,广告数据!$E$2:$E$7027),2,0),"0")</f>
        <v>0</v>
      </c>
      <c r="BK3" s="172" t="str">
        <f t="array" ref="BK3">IFERROR(VLOOKUP(A3&amp;B3&amp;C3&amp;LEFT($BI$1,2),IF({1,0},广告数据!$A$2:$A$7027&amp;广告数据!$B$2:$B$7027&amp;广告数据!$C$2:$C$7027,广告数据!$I$2:$I$7027),2,0),"0")</f>
        <v>0</v>
      </c>
      <c r="BL3" s="215" t="str">
        <f t="shared" si="3"/>
        <v>0</v>
      </c>
      <c r="BM3" s="215" t="str">
        <f t="shared" si="4"/>
        <v>0</v>
      </c>
      <c r="BN3" s="172" t="str">
        <f t="array" ref="BN3">IFERROR(VLOOKUP(A3&amp;B3&amp;C3&amp;LEFT($BI$1,2),IF({1,0},广告数据!$A$2:$A$7027&amp;广告数据!$B$2:$B$7027&amp;广告数据!$C$2:$C$7027,广告数据!$G$2:$G$7027),2,0),"0")</f>
        <v>0</v>
      </c>
      <c r="BO3" s="172" t="str">
        <f t="array" ref="BO3">IFERROR(VLOOKUP(A3&amp;B3&amp;C3&amp;LEFT($BI$1,2),IF({1,0},广告数据!$A$2:$A$7027&amp;广告数据!$B$2:$B$7027&amp;广告数据!$C$2:$C$7027,广告数据!$J$2:$J$7027),2,0),"0")</f>
        <v>0</v>
      </c>
      <c r="BP3" s="215" t="str">
        <f t="shared" si="5"/>
        <v/>
      </c>
      <c r="BQ3" s="172" t="str">
        <f t="array" ref="BQ3">IFERROR(VLOOKUP(A3&amp;B3&amp;C3&amp;LEFT($BQ$1,2),IF({1,0},广告数据!$A$2:$A$7027&amp;广告数据!$B$2:$B$7027&amp;广告数据!$C$2:$C$7027,广告数据!$D$2:$D$7027),2,0),"0")</f>
        <v>0</v>
      </c>
      <c r="BR3" s="172" t="str">
        <f t="array" ref="BR3">IFERROR(VLOOKUP(A3&amp;B3&amp;C3&amp;LEFT($BQ$1,2),IF({1,0},广告数据!$A$2:$A$7027&amp;广告数据!$B$2:$B$7027&amp;广告数据!$C$2:$C$7027,广告数据!$E$2:$E$7027),2,0),"0")</f>
        <v>0</v>
      </c>
      <c r="BS3" s="172" t="str">
        <f t="array" ref="BS3">IFERROR(VLOOKUP(A3&amp;B3&amp;C3&amp;LEFT($BQ$1,2),IF({1,0},广告数据!$A$2:$A$7027&amp;广告数据!$B$2:$B$7027&amp;广告数据!$C$2:$C$7027,广告数据!$I$2:$I$7027),2,0),"0")</f>
        <v>0</v>
      </c>
      <c r="BT3" s="215" t="str">
        <f t="shared" si="6"/>
        <v>0</v>
      </c>
      <c r="BU3" s="215" t="str">
        <f t="shared" si="7"/>
        <v>0</v>
      </c>
      <c r="BV3" s="172" t="str">
        <f t="array" ref="BV3">IFERROR(VLOOKUP(A3&amp;B3&amp;C3&amp;LEFT($BQ$1,2),IF({1,0},广告数据!$A$2:$A$7027&amp;广告数据!$B$2:$B$7027&amp;广告数据!$C$2:$C$7027,广告数据!$G$2:$G$7027),2,0),"0")</f>
        <v>0</v>
      </c>
      <c r="BW3" s="172" t="str">
        <f t="array" ref="BW3">IFERROR(VLOOKUP(A3&amp;B3&amp;C3&amp;LEFT($BQ$1,2),IF({1,0},广告数据!$A$2:$A$7027&amp;广告数据!$B$2:$B$7027&amp;广告数据!$C$2:$C$7027,广告数据!$J$2:$J$7027),2,0),"0")</f>
        <v>0</v>
      </c>
      <c r="BX3" s="215"/>
    </row>
    <row r="4" s="173" customFormat="1" spans="1:78">
      <c r="A4" s="189">
        <v>44729</v>
      </c>
      <c r="B4" s="192" t="s">
        <v>20</v>
      </c>
      <c r="C4" s="190" t="s">
        <v>25</v>
      </c>
      <c r="D4" s="119" t="s">
        <v>124</v>
      </c>
      <c r="E4" s="191">
        <f>SUMIFS('Business report'!$D$2:$D$9442,'Business report'!$A$2:$A$9442,A4,'Business report'!$B$2:$B$9442,B4,'Business report'!$C$2:$C$9442,D4)</f>
        <v>19</v>
      </c>
      <c r="F4" s="191">
        <f>SUMIFS('Business report'!$F$2:$F$9442,'Business report'!$A$2:$A$9442,A4,'Business report'!$B$2:$B$9442,B4,'Business report'!$C$2:$C$9442,D4)</f>
        <v>28</v>
      </c>
      <c r="G4" s="191">
        <f>SUMIFS('Business report'!$I$2:$I$9442,'Business report'!$A$2:$A$9442,A4,'Business report'!$B$2:$B$9442,B4,'Business report'!$C$2:$C$9442,D4)</f>
        <v>0</v>
      </c>
      <c r="H4" s="193">
        <f>SUMIFS('Business report'!$K$2:$K$9442,'Business report'!$A$2:$A$9442,A4,'Business report'!$B$2:$B$9442,B4,'Business report'!$C$2:$C$9442,D4)</f>
        <v>0</v>
      </c>
      <c r="I4" s="198">
        <v>11.99</v>
      </c>
      <c r="J4" s="178">
        <v>0</v>
      </c>
      <c r="K4" s="198">
        <v>0</v>
      </c>
      <c r="L4" s="198"/>
      <c r="M4" s="199"/>
      <c r="N4" s="198"/>
      <c r="O4" s="198"/>
      <c r="P4" s="200"/>
      <c r="Q4" s="200"/>
      <c r="R4" s="200"/>
      <c r="S4" s="200"/>
      <c r="T4" s="200"/>
      <c r="U4" s="200"/>
      <c r="V4" s="200"/>
      <c r="W4" s="200"/>
      <c r="X4" s="200"/>
      <c r="Y4" s="200"/>
      <c r="Z4" s="200"/>
      <c r="AA4" s="200"/>
      <c r="AB4" s="200"/>
      <c r="AC4" s="200"/>
      <c r="AD4" s="200"/>
      <c r="AE4" s="200"/>
      <c r="AF4" s="200"/>
      <c r="AG4" s="200"/>
      <c r="AH4" s="200"/>
      <c r="AI4" s="200"/>
      <c r="AJ4" s="200"/>
      <c r="AK4" s="179" t="str">
        <f t="array" ref="AK4">IFERROR(VLOOKUP(A4&amp;B4&amp;C4&amp;LEFT($AK$1,2),IF({1,0},广告数据!$A$2:$A$7027&amp;广告数据!$B$2:$B$7027&amp;广告数据!$C$2:$C$7027,广告数据!$D$2:$D$7027),2,0),"")</f>
        <v/>
      </c>
      <c r="AL4" s="175" t="str">
        <f t="array" ref="AL4">IFERROR(VLOOKUP(A4&amp;B4&amp;C4&amp;LEFT($AK$1,2),IF({1,0},广告数据!$A$2:$A$7027&amp;广告数据!$B$2:$B$7027&amp;广告数据!$C$2:$C$7027,广告数据!$E$2:$E$7027),2,0),"")</f>
        <v/>
      </c>
      <c r="AM4" s="180" t="str">
        <f>IFERROR(AL4/AK4,"0")</f>
        <v>0</v>
      </c>
      <c r="AN4" s="175" t="str">
        <f t="array" ref="AN4">IFERROR(VLOOKUP(A4&amp;B4&amp;C4&amp;LEFT($AK$1,2),IF({1,0},广告数据!$A$2:$A$7027&amp;广告数据!$B$2:$B$7027&amp;广告数据!$C$2:$C$7027,广告数据!$I$2:$I$7027),2,0),"")</f>
        <v/>
      </c>
      <c r="AO4" s="181" t="str">
        <f>IFERROR(AN4/AL4,"0")</f>
        <v>0</v>
      </c>
      <c r="AP4" s="182" t="str">
        <f t="array" ref="AP4">IFERROR(VLOOKUP(A4&amp;B4&amp;C4&amp;LEFT($AK$1,2),IF({1,0},广告数据!$A$2:$A$7027&amp;广告数据!$B$2:$B$7027&amp;广告数据!$C$2:$C$7027,广告数据!$G$2:$G$7027),2,0),"")</f>
        <v/>
      </c>
      <c r="AQ4" s="182" t="str">
        <f t="array" ref="AQ4">IFERROR(VLOOKUP(A4&amp;B4&amp;C4&amp;LEFT($AK$1,2),IF({1,0},广告数据!$A$2:$A$7027&amp;广告数据!$B$2:$B$7027&amp;广告数据!$C$2:$C$7027,广告数据!$J$2:$J$7027),2,0),"")</f>
        <v/>
      </c>
      <c r="AR4" s="183" t="str">
        <f>IFERROR(AP4/AQ4,"0")</f>
        <v>0</v>
      </c>
      <c r="AS4" s="179" t="str">
        <f t="array" ref="AS4">IFERROR(VLOOKUP(A4&amp;B4&amp;C4&amp;LEFT($AS$1,2),IF({1,0},广告数据!$A$2:$A$7027&amp;广告数据!$B$2:$B$7027&amp;广告数据!$C$2:$C$7027,广告数据!$D$2:$D$7027),2,0),"")</f>
        <v/>
      </c>
      <c r="AT4" s="179" t="str">
        <f t="array" ref="AT4">IFERROR(VLOOKUP(A4&amp;B4&amp;C4&amp;LEFT($AS$1,2),IF({1,0},广告数据!$A$2:$A$7027&amp;广告数据!$B$2:$B$7027&amp;广告数据!$C$2:$C$7027,广告数据!$E$2:$E$7027),2,0),"")</f>
        <v/>
      </c>
      <c r="AU4" s="179" t="str">
        <f t="array" ref="AU4">IFERROR(VLOOKUP(A4&amp;B4&amp;C4&amp;LEFT($AS$1,2),IF({1,0},广告数据!$A$2:$A$7027&amp;广告数据!$B$2:$B$7027&amp;广告数据!$C$2:$C$7027,广告数据!$I$2:$I$7027),2,0),"")</f>
        <v/>
      </c>
      <c r="AV4" s="215" t="str">
        <f>IFERROR(AT4/AS4,"0")</f>
        <v>0</v>
      </c>
      <c r="AW4" s="215" t="str">
        <f>IFERROR(AU4/AT4,"0")</f>
        <v>0</v>
      </c>
      <c r="AX4" s="179" t="str">
        <f t="array" ref="AX4">IFERROR(VLOOKUP(A4&amp;B4&amp;C4&amp;LEFT($AS$1,2),IF({1,0},广告数据!$A$2:$A$7027&amp;广告数据!$B$2:$B$7027&amp;广告数据!$C$2:$C$7027,广告数据!$G$2:$G$7027),2,0),"")</f>
        <v/>
      </c>
      <c r="AY4" s="179" t="str">
        <f t="array" ref="AY4">IFERROR(VLOOKUP(A4&amp;B4&amp;C4&amp;LEFT($AS$1,2),IF({1,0},广告数据!$A$2:$A$7027&amp;广告数据!$B$2:$B$7027&amp;广告数据!$C$2:$C$7027,广告数据!$J$2:$J$7027),2,0),"")</f>
        <v/>
      </c>
      <c r="AZ4" s="183" t="str">
        <f>IFERROR(AX4/AY4,"0")</f>
        <v>0</v>
      </c>
      <c r="BA4" s="179">
        <f t="array" ref="BA4">IFERROR(VLOOKUP(A4&amp;B4&amp;C4&amp;LEFT($BA$1,2),IF({1,0},广告数据!$A$2:$A$7027&amp;广告数据!$B$2:$B$7027&amp;广告数据!$C$2:$C$7027,广告数据!$D$2:$D$7027),2,0),"")</f>
        <v>4832</v>
      </c>
      <c r="BB4" s="179">
        <f t="array" ref="BB4">IFERROR(VLOOKUP(A4&amp;B4&amp;C4&amp;LEFT($BA$1,2),IF({1,0},广告数据!$A$2:$A$7027&amp;广告数据!$B$2:$B$7027&amp;广告数据!$C$2:$C$7027,广告数据!$E$2:$E$7027),2,0),"")</f>
        <v>15</v>
      </c>
      <c r="BC4" s="179">
        <f t="array" ref="BC4">IFERROR(VLOOKUP(A4&amp;B4&amp;C4&amp;LEFT($BA$1,2),IF({1,0},广告数据!$A$2:$A$7027&amp;广告数据!$B$2:$B$7027&amp;广告数据!$C$2:$C$7027,广告数据!$I$2:$I$7027),2,0),"")</f>
        <v>0</v>
      </c>
      <c r="BD4" s="215">
        <f t="shared" si="0"/>
        <v>0.00310430463576159</v>
      </c>
      <c r="BE4" s="215">
        <f t="shared" si="1"/>
        <v>0</v>
      </c>
      <c r="BF4" s="186">
        <f t="array" ref="BF4">IFERROR(VLOOKUP(A4&amp;B4&amp;C4&amp;LEFT($BA$1,2),IF({1,0},广告数据!$A$2:$A$7027&amp;广告数据!$B$2:$B$7027&amp;广告数据!$C$2:$C$7027,广告数据!$G$2:$G$7027),2,0),"")</f>
        <v>20.75</v>
      </c>
      <c r="BG4" s="186">
        <f t="array" ref="BG4">IFERROR(VLOOKUP(A4&amp;B4&amp;C4&amp;LEFT($BA$1,2),IF({1,0},广告数据!$A$2:$A$7027&amp;广告数据!$B$2:$B$7027&amp;广告数据!$C$2:$C$7027,广告数据!$J$2:$J$7027),2,0),"")</f>
        <v>0</v>
      </c>
      <c r="BH4" s="215" t="str">
        <f t="shared" si="2"/>
        <v>0</v>
      </c>
      <c r="BI4" s="172" t="str">
        <f t="array" ref="BI4">IFERROR(VLOOKUP(A4&amp;B4&amp;C4&amp;LEFT($BI$1,2),IF({1,0},广告数据!$A$2:$A$7027&amp;广告数据!$B$2:$B$7027&amp;广告数据!$C$2:$C$7027,广告数据!$D$2:$D$7027),2,0),"0")</f>
        <v>0</v>
      </c>
      <c r="BJ4" s="172" t="str">
        <f t="array" ref="BJ4">IFERROR(VLOOKUP(A4&amp;B4&amp;C4&amp;LEFT($BI$1,2),IF({1,0},广告数据!$A$2:$A$7027&amp;广告数据!$B$2:$B$7027&amp;广告数据!$C$2:$C$7027,广告数据!$E$2:$E$7027),2,0),"0")</f>
        <v>0</v>
      </c>
      <c r="BK4" s="172" t="str">
        <f t="array" ref="BK4">IFERROR(VLOOKUP(A4&amp;B4&amp;C4&amp;LEFT($BI$1,2),IF({1,0},广告数据!$A$2:$A$7027&amp;广告数据!$B$2:$B$7027&amp;广告数据!$C$2:$C$7027,广告数据!$I$2:$I$7027),2,0),"0")</f>
        <v>0</v>
      </c>
      <c r="BL4" s="215" t="str">
        <f t="shared" si="3"/>
        <v>0</v>
      </c>
      <c r="BM4" s="215" t="str">
        <f t="shared" si="4"/>
        <v>0</v>
      </c>
      <c r="BN4" s="172" t="str">
        <f t="array" ref="BN4">IFERROR(VLOOKUP(A4&amp;B4&amp;C4&amp;LEFT($BI$1,2),IF({1,0},广告数据!$A$2:$A$7027&amp;广告数据!$B$2:$B$7027&amp;广告数据!$C$2:$C$7027,广告数据!$G$2:$G$7027),2,0),"0")</f>
        <v>0</v>
      </c>
      <c r="BO4" s="172" t="str">
        <f t="array" ref="BO4">IFERROR(VLOOKUP(A4&amp;B4&amp;C4&amp;LEFT($BI$1,2),IF({1,0},广告数据!$A$2:$A$7027&amp;广告数据!$B$2:$B$7027&amp;广告数据!$C$2:$C$7027,广告数据!$J$2:$J$7027),2,0),"0")</f>
        <v>0</v>
      </c>
      <c r="BP4" s="215" t="str">
        <f t="shared" si="5"/>
        <v/>
      </c>
      <c r="BQ4" s="172" t="str">
        <f t="array" ref="BQ4">IFERROR(VLOOKUP(A4&amp;B4&amp;C4&amp;LEFT($BQ$1,2),IF({1,0},广告数据!$A$2:$A$7027&amp;广告数据!$B$2:$B$7027&amp;广告数据!$C$2:$C$7027,广告数据!$D$2:$D$7027),2,0),"0")</f>
        <v>0</v>
      </c>
      <c r="BR4" s="172" t="str">
        <f t="array" ref="BR4">IFERROR(VLOOKUP(A4&amp;B4&amp;C4&amp;LEFT($BQ$1,2),IF({1,0},广告数据!$A$2:$A$7027&amp;广告数据!$B$2:$B$7027&amp;广告数据!$C$2:$C$7027,广告数据!$E$2:$E$7027),2,0),"0")</f>
        <v>0</v>
      </c>
      <c r="BS4" s="172" t="str">
        <f t="array" ref="BS4">IFERROR(VLOOKUP(A4&amp;B4&amp;C4&amp;LEFT($BQ$1,2),IF({1,0},广告数据!$A$2:$A$7027&amp;广告数据!$B$2:$B$7027&amp;广告数据!$C$2:$C$7027,广告数据!$I$2:$I$7027),2,0),"0")</f>
        <v>0</v>
      </c>
      <c r="BT4" s="215" t="str">
        <f t="shared" si="6"/>
        <v>0</v>
      </c>
      <c r="BU4" s="215" t="str">
        <f t="shared" si="7"/>
        <v>0</v>
      </c>
      <c r="BV4" s="172" t="str">
        <f t="array" ref="BV4">IFERROR(VLOOKUP(A4&amp;B4&amp;C4&amp;LEFT($BQ$1,2),IF({1,0},广告数据!$A$2:$A$7027&amp;广告数据!$B$2:$B$7027&amp;广告数据!$C$2:$C$7027,广告数据!$G$2:$G$7027),2,0),"0")</f>
        <v>0</v>
      </c>
      <c r="BW4" s="172" t="str">
        <f t="array" ref="BW4">IFERROR(VLOOKUP(A4&amp;B4&amp;C4&amp;LEFT($BQ$1,2),IF({1,0},广告数据!$A$2:$A$7027&amp;广告数据!$B$2:$B$7027&amp;广告数据!$C$2:$C$7027,广告数据!$J$2:$J$7027),2,0),"0")</f>
        <v>0</v>
      </c>
      <c r="BX4" s="215"/>
      <c r="BZ4" s="174"/>
    </row>
    <row r="5" s="173" customFormat="1" spans="1:78">
      <c r="A5" s="189">
        <v>44729</v>
      </c>
      <c r="B5" s="192" t="s">
        <v>128</v>
      </c>
      <c r="C5" s="190" t="s">
        <v>129</v>
      </c>
      <c r="D5" s="119" t="s">
        <v>130</v>
      </c>
      <c r="E5" s="191">
        <f>SUMIFS('Business report'!$D$2:$D$9442,'Business report'!$A$2:$A$9442,A5,'Business report'!$B$2:$B$9442,B5,'Business report'!$C$2:$C$9442,D5)</f>
        <v>4</v>
      </c>
      <c r="F5" s="191">
        <f>SUMIFS('Business report'!$F$2:$F$9442,'Business report'!$A$2:$A$9442,A5,'Business report'!$B$2:$B$9442,B5,'Business report'!$C$2:$C$9442,D5)</f>
        <v>12</v>
      </c>
      <c r="G5" s="191">
        <f>SUMIFS('Business report'!$D$2:$D$9442,'Business report'!$A$2:$A$9442,C5,'Business report'!$B$2:$B$9442,D5,'Business report'!$C$2:$C$9442,F5)</f>
        <v>0</v>
      </c>
      <c r="H5" s="191">
        <f>SUMIFS('Business report'!$D$2:$D$9442,'Business report'!$A$2:$A$9442,D5,'Business report'!$B$2:$B$9442,E5,'Business report'!$C$2:$C$9442,G5)</f>
        <v>0</v>
      </c>
      <c r="I5" s="198">
        <v>17.99</v>
      </c>
      <c r="J5" s="178">
        <v>4</v>
      </c>
      <c r="K5" s="198">
        <v>32</v>
      </c>
      <c r="L5" s="198"/>
      <c r="M5" s="199"/>
      <c r="N5" s="198"/>
      <c r="O5" s="198"/>
      <c r="P5" s="200"/>
      <c r="Q5" s="200"/>
      <c r="R5" s="200"/>
      <c r="S5" s="200"/>
      <c r="T5" s="200"/>
      <c r="U5" s="200"/>
      <c r="V5" s="200"/>
      <c r="W5" s="200"/>
      <c r="X5" s="200"/>
      <c r="Y5" s="200"/>
      <c r="Z5" s="200"/>
      <c r="AA5" s="200"/>
      <c r="AB5" s="200"/>
      <c r="AC5" s="200"/>
      <c r="AD5" s="200"/>
      <c r="AE5" s="200"/>
      <c r="AF5" s="200"/>
      <c r="AG5" s="200"/>
      <c r="AH5" s="200"/>
      <c r="AI5" s="200"/>
      <c r="AJ5" s="200"/>
      <c r="AK5" s="179"/>
      <c r="AL5" s="175"/>
      <c r="AM5" s="180"/>
      <c r="AN5" s="175"/>
      <c r="AO5" s="181"/>
      <c r="AP5" s="182"/>
      <c r="AQ5" s="182"/>
      <c r="AR5" s="183"/>
      <c r="AS5" s="179"/>
      <c r="AT5" s="179"/>
      <c r="AU5" s="179"/>
      <c r="AV5" s="215"/>
      <c r="AW5" s="215"/>
      <c r="AX5" s="179"/>
      <c r="AY5" s="179"/>
      <c r="AZ5" s="183"/>
      <c r="BA5" s="179">
        <f t="array" ref="BA5">IFERROR(VLOOKUP(A5&amp;B5&amp;C5&amp;LEFT($BA$1,2),IF({1,0},广告数据!$A$2:$A$7027&amp;广告数据!$B$2:$B$7027&amp;广告数据!$C$2:$C$7027,广告数据!$D$2:$D$7027),2,0),"")</f>
        <v>2006</v>
      </c>
      <c r="BB5" s="179">
        <f t="array" ref="BB5">IFERROR(VLOOKUP(A5&amp;B5&amp;C5&amp;LEFT($BA$1,2),IF({1,0},广告数据!$A$2:$A$7027&amp;广告数据!$B$2:$B$7027&amp;广告数据!$C$2:$C$7027,广告数据!$E$2:$E$7027),2,0),"")</f>
        <v>4</v>
      </c>
      <c r="BC5" s="179">
        <f t="array" ref="BC5">IFERROR(VLOOKUP(A5&amp;B5&amp;C5&amp;LEFT($BA$1,2),IF({1,0},广告数据!$A$2:$A$7027&amp;广告数据!$B$2:$B$7027&amp;广告数据!$C$2:$C$7027,广告数据!$I$2:$I$7027),2,0),"")</f>
        <v>0</v>
      </c>
      <c r="BD5" s="215">
        <f t="shared" si="0"/>
        <v>0.00199401794616152</v>
      </c>
      <c r="BE5" s="215">
        <f t="shared" si="1"/>
        <v>0</v>
      </c>
      <c r="BF5" s="186">
        <f t="array" ref="BF5">IFERROR(VLOOKUP(A5&amp;B5&amp;C5&amp;LEFT($BA$1,2),IF({1,0},广告数据!$A$2:$A$7027&amp;广告数据!$B$2:$B$7027&amp;广告数据!$C$2:$C$7027,广告数据!$G$2:$G$7027),2,0),"")</f>
        <v>1.45</v>
      </c>
      <c r="BG5" s="186">
        <f t="array" ref="BG5">IFERROR(VLOOKUP(A5&amp;B5&amp;C5&amp;LEFT($BA$1,2),IF({1,0},广告数据!$A$2:$A$7027&amp;广告数据!$B$2:$B$7027&amp;广告数据!$C$2:$C$7027,广告数据!$J$2:$J$7027),2,0),"")</f>
        <v>0</v>
      </c>
      <c r="BH5" s="215" t="str">
        <f t="shared" si="2"/>
        <v>0</v>
      </c>
      <c r="BI5" s="172" t="str">
        <f t="array" ref="BI5">IFERROR(VLOOKUP(A5&amp;B5&amp;C5&amp;LEFT($BI$1,2),IF({1,0},广告数据!$A$2:$A$7027&amp;广告数据!$B$2:$B$7027&amp;广告数据!$C$2:$C$7027,广告数据!$D$2:$D$7027),2,0),"0")</f>
        <v>0</v>
      </c>
      <c r="BJ5" s="172" t="str">
        <f t="array" ref="BJ5">IFERROR(VLOOKUP(A5&amp;B5&amp;C5&amp;LEFT($BI$1,2),IF({1,0},广告数据!$A$2:$A$7027&amp;广告数据!$B$2:$B$7027&amp;广告数据!$C$2:$C$7027,广告数据!$E$2:$E$7027),2,0),"0")</f>
        <v>0</v>
      </c>
      <c r="BK5" s="172" t="str">
        <f t="array" ref="BK5">IFERROR(VLOOKUP(A5&amp;B5&amp;C5&amp;LEFT($BI$1,2),IF({1,0},广告数据!$A$2:$A$7027&amp;广告数据!$B$2:$B$7027&amp;广告数据!$C$2:$C$7027,广告数据!$I$2:$I$7027),2,0),"0")</f>
        <v>0</v>
      </c>
      <c r="BL5" s="215" t="str">
        <f t="shared" si="3"/>
        <v>0</v>
      </c>
      <c r="BM5" s="215" t="str">
        <f t="shared" si="4"/>
        <v>0</v>
      </c>
      <c r="BN5" s="172" t="str">
        <f t="array" ref="BN5">IFERROR(VLOOKUP(A5&amp;B5&amp;C5&amp;LEFT($BI$1,2),IF({1,0},广告数据!$A$2:$A$7027&amp;广告数据!$B$2:$B$7027&amp;广告数据!$C$2:$C$7027,广告数据!$G$2:$G$7027),2,0),"0")</f>
        <v>0</v>
      </c>
      <c r="BO5" s="172" t="str">
        <f t="array" ref="BO5">IFERROR(VLOOKUP(A5&amp;B5&amp;C5&amp;LEFT($BI$1,2),IF({1,0},广告数据!$A$2:$A$7027&amp;广告数据!$B$2:$B$7027&amp;广告数据!$C$2:$C$7027,广告数据!$J$2:$J$7027),2,0),"0")</f>
        <v>0</v>
      </c>
      <c r="BP5" s="215" t="str">
        <f t="shared" si="5"/>
        <v/>
      </c>
      <c r="BQ5" s="172" t="str">
        <f t="array" ref="BQ5">IFERROR(VLOOKUP(A5&amp;B5&amp;C5&amp;LEFT($BQ$1,2),IF({1,0},广告数据!$A$2:$A$7027&amp;广告数据!$B$2:$B$7027&amp;广告数据!$C$2:$C$7027,广告数据!$D$2:$D$7027),2,0),"0")</f>
        <v>0</v>
      </c>
      <c r="BR5" s="172" t="str">
        <f t="array" ref="BR5">IFERROR(VLOOKUP(A5&amp;B5&amp;C5&amp;LEFT($BQ$1,2),IF({1,0},广告数据!$A$2:$A$7027&amp;广告数据!$B$2:$B$7027&amp;广告数据!$C$2:$C$7027,广告数据!$E$2:$E$7027),2,0),"0")</f>
        <v>0</v>
      </c>
      <c r="BS5" s="172" t="str">
        <f t="array" ref="BS5">IFERROR(VLOOKUP(A5&amp;B5&amp;C5&amp;LEFT($BQ$1,2),IF({1,0},广告数据!$A$2:$A$7027&amp;广告数据!$B$2:$B$7027&amp;广告数据!$C$2:$C$7027,广告数据!$I$2:$I$7027),2,0),"0")</f>
        <v>0</v>
      </c>
      <c r="BT5" s="215" t="str">
        <f t="shared" si="6"/>
        <v>0</v>
      </c>
      <c r="BU5" s="215" t="str">
        <f t="shared" si="7"/>
        <v>0</v>
      </c>
      <c r="BV5" s="172" t="str">
        <f t="array" ref="BV5">IFERROR(VLOOKUP(A5&amp;B5&amp;C5&amp;LEFT($BQ$1,2),IF({1,0},广告数据!$A$2:$A$7027&amp;广告数据!$B$2:$B$7027&amp;广告数据!$C$2:$C$7027,广告数据!$G$2:$G$7027),2,0),"0")</f>
        <v>0</v>
      </c>
      <c r="BW5" s="172" t="str">
        <f t="array" ref="BW5">IFERROR(VLOOKUP(A5&amp;B5&amp;C5&amp;LEFT($BQ$1,2),IF({1,0},广告数据!$A$2:$A$7027&amp;广告数据!$B$2:$B$7027&amp;广告数据!$C$2:$C$7027,广告数据!$J$2:$J$7027),2,0),"0")</f>
        <v>0</v>
      </c>
      <c r="BX5" s="215"/>
      <c r="BZ5" s="174"/>
    </row>
    <row r="6" s="173" customFormat="1" spans="1:78">
      <c r="A6" s="189">
        <v>44730</v>
      </c>
      <c r="B6" s="189" t="s">
        <v>20</v>
      </c>
      <c r="C6" s="190" t="s">
        <v>25</v>
      </c>
      <c r="D6" s="119" t="s">
        <v>124</v>
      </c>
      <c r="E6" s="191">
        <f>SUMIFS('Business report'!$D$2:$D$9442,'Business report'!$A$2:$A$9442,A6,'Business report'!$B$2:$B$9442,B6,'Business report'!$C$2:$C$9442,D6)</f>
        <v>18</v>
      </c>
      <c r="F6" s="191">
        <f>SUMIFS('Business report'!$F$2:$F$9442,'Business report'!$A$2:$A$9442,A6,'Business report'!$B$2:$B$9442,B6,'Business report'!$C$2:$C$9442,D6)</f>
        <v>26</v>
      </c>
      <c r="G6" s="191">
        <f>SUMIFS('Business report'!$I$2:$I$9442,'Business report'!$A$2:$A$9442,A6,'Business report'!$B$2:$B$9442,B6,'Business report'!$C$2:$C$9442,D6)</f>
        <v>1</v>
      </c>
      <c r="H6" s="193">
        <f>SUMIFS('Business report'!$K$2:$K$9442,'Business report'!$A$2:$A$9442,A6,'Business report'!$B$2:$B$9442,B6,'Business report'!$C$2:$C$9442,D6)</f>
        <v>11.99</v>
      </c>
      <c r="I6" s="198">
        <v>11.99</v>
      </c>
      <c r="J6" s="178">
        <v>0</v>
      </c>
      <c r="K6" s="198">
        <v>0</v>
      </c>
      <c r="L6" s="198"/>
      <c r="M6" s="199"/>
      <c r="N6" s="198"/>
      <c r="O6" s="198"/>
      <c r="P6" s="200"/>
      <c r="Q6" s="200"/>
      <c r="R6" s="200"/>
      <c r="S6" s="200"/>
      <c r="T6" s="200"/>
      <c r="U6" s="200"/>
      <c r="V6" s="200"/>
      <c r="W6" s="200"/>
      <c r="X6" s="200"/>
      <c r="Y6" s="200"/>
      <c r="Z6" s="200"/>
      <c r="AA6" s="200"/>
      <c r="AB6" s="200"/>
      <c r="AC6" s="200"/>
      <c r="AD6" s="200"/>
      <c r="AE6" s="200"/>
      <c r="AF6" s="200"/>
      <c r="AG6" s="200"/>
      <c r="AH6" s="200"/>
      <c r="AI6" s="200"/>
      <c r="AJ6" s="200"/>
      <c r="AK6" s="179" t="str">
        <f>IFERROR(VLOOKUP(A6&amp;B6&amp;C6&amp;LEFT($AK$1,2),IF({1,0},广告数据!$A$2:$A$7027&amp;广告数据!$B$2:$B$7027&amp;广告数据!$C$2:$C$7027,广告数据!$D$2:$D$7027),2,0),"")</f>
        <v/>
      </c>
      <c r="AL6" s="175" t="str">
        <f t="array" ref="AL6">IFERROR(VLOOKUP(A6&amp;B6&amp;C6&amp;LEFT($AK$1,2),IF({1,0},广告数据!$A$2:$A$7027&amp;广告数据!$B$2:$B$7027&amp;广告数据!$C$2:$C$7027,广告数据!$E$2:$E$7027),2,0),"")</f>
        <v/>
      </c>
      <c r="AM6" s="180" t="str">
        <f>IFERROR(AL6/AK6,"0")</f>
        <v>0</v>
      </c>
      <c r="AN6" s="175" t="str">
        <f t="array" ref="AN6">IFERROR(VLOOKUP(A6&amp;B6&amp;C6&amp;LEFT($AK$1,2),IF({1,0},广告数据!$A$2:$A$7027&amp;广告数据!$B$2:$B$7027&amp;广告数据!$C$2:$C$7027,广告数据!$I$2:$I$7027),2,0),"")</f>
        <v/>
      </c>
      <c r="AO6" s="181" t="str">
        <f>IFERROR(AN6/AL6,"0")</f>
        <v>0</v>
      </c>
      <c r="AP6" s="182" t="str">
        <f t="array" ref="AP6">IFERROR(VLOOKUP(A6&amp;B6&amp;C6&amp;LEFT($AK$1,2),IF({1,0},广告数据!$A$2:$A$7027&amp;广告数据!$B$2:$B$7027&amp;广告数据!$C$2:$C$7027,广告数据!$G$2:$G$7027),2,0),"")</f>
        <v/>
      </c>
      <c r="AQ6" s="182" t="str">
        <f t="array" ref="AQ6">IFERROR(VLOOKUP(A6&amp;B6&amp;C6&amp;LEFT($AK$1,2),IF({1,0},广告数据!$A$2:$A$7027&amp;广告数据!$B$2:$B$7027&amp;广告数据!$C$2:$C$7027,广告数据!$J$2:$J$7027),2,0),"")</f>
        <v/>
      </c>
      <c r="AR6" s="183" t="str">
        <f>IFERROR(AP6/AQ6,"0")</f>
        <v>0</v>
      </c>
      <c r="AS6" s="179" t="str">
        <f t="array" ref="AS6">IFERROR(VLOOKUP(A6&amp;B6&amp;C6&amp;LEFT($AS$1,2),IF({1,0},广告数据!$A$2:$A$7027&amp;广告数据!$B$2:$B$7027&amp;广告数据!$C$2:$C$7027,广告数据!$D$2:$D$7027),2,0),"")</f>
        <v/>
      </c>
      <c r="AT6" s="179" t="str">
        <f t="array" ref="AT6">IFERROR(VLOOKUP(A6&amp;B6&amp;C6&amp;LEFT($AS$1,2),IF({1,0},广告数据!$A$2:$A$7027&amp;广告数据!$B$2:$B$7027&amp;广告数据!$C$2:$C$7027,广告数据!$E$2:$E$7027),2,0),"")</f>
        <v/>
      </c>
      <c r="AU6" s="179" t="str">
        <f t="array" ref="AU6">IFERROR(VLOOKUP(A6&amp;B6&amp;C6&amp;LEFT($AS$1,2),IF({1,0},广告数据!$A$2:$A$7027&amp;广告数据!$B$2:$B$7027&amp;广告数据!$C$2:$C$7027,广告数据!$I$2:$I$7027),2,0),"")</f>
        <v/>
      </c>
      <c r="AV6" s="215" t="str">
        <f>IFERROR(AT6/AS6,"0")</f>
        <v>0</v>
      </c>
      <c r="AW6" s="215" t="str">
        <f>IFERROR(AU6/AT6,"0")</f>
        <v>0</v>
      </c>
      <c r="AX6" s="179" t="str">
        <f t="array" ref="AX6">IFERROR(VLOOKUP(A6&amp;B6&amp;C6&amp;LEFT($AS$1,2),IF({1,0},广告数据!$A$2:$A$7027&amp;广告数据!$B$2:$B$7027&amp;广告数据!$C$2:$C$7027,广告数据!$G$2:$G$7027),2,0),"")</f>
        <v/>
      </c>
      <c r="AY6" s="179" t="str">
        <f t="array" ref="AY6">IFERROR(VLOOKUP(A6&amp;B6&amp;C6&amp;LEFT($AS$1,2),IF({1,0},广告数据!$A$2:$A$7027&amp;广告数据!$B$2:$B$7027&amp;广告数据!$C$2:$C$7027,广告数据!$J$2:$J$7027),2,0),"")</f>
        <v/>
      </c>
      <c r="AZ6" s="183" t="str">
        <f>IFERROR(AX6/AY6,"0")</f>
        <v>0</v>
      </c>
      <c r="BA6" s="179">
        <f t="array" ref="BA6">IFERROR(VLOOKUP(A6&amp;B6&amp;C6&amp;LEFT($BA$1,2),IF({1,0},广告数据!$A$2:$A$7027&amp;广告数据!$B$2:$B$7027&amp;广告数据!$C$2:$C$7027,广告数据!$D$2:$D$7027),2,0),"")</f>
        <v>5520</v>
      </c>
      <c r="BB6" s="179">
        <f t="array" ref="BB6">IFERROR(VLOOKUP(A6&amp;B6&amp;C6&amp;LEFT($BA$1,2),IF({1,0},广告数据!$A$2:$A$7027&amp;广告数据!$B$2:$B$7027&amp;广告数据!$C$2:$C$7027,广告数据!$E$2:$E$7027),2,0),"")</f>
        <v>13</v>
      </c>
      <c r="BC6" s="179">
        <f t="array" ref="BC6">IFERROR(VLOOKUP(A6&amp;B6&amp;C6&amp;LEFT($BA$1,2),IF({1,0},广告数据!$A$2:$A$7027&amp;广告数据!$B$2:$B$7027&amp;广告数据!$C$2:$C$7027,广告数据!$I$2:$I$7027),2,0),"")</f>
        <v>1</v>
      </c>
      <c r="BD6" s="215">
        <f t="shared" si="0"/>
        <v>0.00235507246376812</v>
      </c>
      <c r="BE6" s="215">
        <f t="shared" si="1"/>
        <v>0.0769230769230769</v>
      </c>
      <c r="BF6" s="186">
        <f t="array" ref="BF6">IFERROR(VLOOKUP(A6&amp;B6&amp;C6&amp;LEFT($BA$1,2),IF({1,0},广告数据!$A$2:$A$7027&amp;广告数据!$B$2:$B$7027&amp;广告数据!$C$2:$C$7027,广告数据!$G$2:$G$7027),2,0),"")</f>
        <v>20.39</v>
      </c>
      <c r="BG6" s="186">
        <f t="array" ref="BG6">IFERROR(VLOOKUP(A6&amp;B6&amp;C6&amp;LEFT($BA$1,2),IF({1,0},广告数据!$A$2:$A$7027&amp;广告数据!$B$2:$B$7027&amp;广告数据!$C$2:$C$7027,广告数据!$J$2:$J$7027),2,0),"")</f>
        <v>11.99</v>
      </c>
      <c r="BH6" s="215">
        <f t="shared" si="2"/>
        <v>1.70058381984987</v>
      </c>
      <c r="BI6" s="172" t="str">
        <f t="array" ref="BI6">IFERROR(VLOOKUP(A6&amp;B6&amp;C6&amp;LEFT($BI$1,2),IF({1,0},广告数据!$A$2:$A$7027&amp;广告数据!$B$2:$B$7027&amp;广告数据!$C$2:$C$7027,广告数据!$D$2:$D$7027),2,0),"0")</f>
        <v>0</v>
      </c>
      <c r="BJ6" s="172" t="str">
        <f t="array" ref="BJ6">IFERROR(VLOOKUP(A6&amp;B6&amp;C6&amp;LEFT($BI$1,2),IF({1,0},广告数据!$A$2:$A$7027&amp;广告数据!$B$2:$B$7027&amp;广告数据!$C$2:$C$7027,广告数据!$E$2:$E$7027),2,0),"0")</f>
        <v>0</v>
      </c>
      <c r="BK6" s="172" t="str">
        <f t="array" ref="BK6">IFERROR(VLOOKUP(A6&amp;B6&amp;C6&amp;LEFT($BI$1,2),IF({1,0},广告数据!$A$2:$A$7027&amp;广告数据!$B$2:$B$7027&amp;广告数据!$C$2:$C$7027,广告数据!$I$2:$I$7027),2,0),"0")</f>
        <v>0</v>
      </c>
      <c r="BL6" s="215" t="str">
        <f t="shared" si="3"/>
        <v>0</v>
      </c>
      <c r="BM6" s="215" t="str">
        <f t="shared" si="4"/>
        <v>0</v>
      </c>
      <c r="BN6" s="172" t="str">
        <f t="array" ref="BN6">IFERROR(VLOOKUP(A6&amp;B6&amp;C6&amp;LEFT($BI$1,2),IF({1,0},广告数据!$A$2:$A$7027&amp;广告数据!$B$2:$B$7027&amp;广告数据!$C$2:$C$7027,广告数据!$G$2:$G$7027),2,0),"0")</f>
        <v>0</v>
      </c>
      <c r="BO6" s="172" t="str">
        <f t="array" ref="BO6">IFERROR(VLOOKUP(A6&amp;B6&amp;C6&amp;LEFT($BI$1,2),IF({1,0},广告数据!$A$2:$A$7027&amp;广告数据!$B$2:$B$7027&amp;广告数据!$C$2:$C$7027,广告数据!$J$2:$J$7027),2,0),"0")</f>
        <v>0</v>
      </c>
      <c r="BP6" s="215" t="str">
        <f t="shared" si="5"/>
        <v/>
      </c>
      <c r="BQ6" s="172" t="str">
        <f t="array" ref="BQ6">IFERROR(VLOOKUP(A6&amp;B6&amp;C6&amp;LEFT($BQ$1,2),IF({1,0},广告数据!$A$2:$A$7027&amp;广告数据!$B$2:$B$7027&amp;广告数据!$C$2:$C$7027,广告数据!$D$2:$D$7027),2,0),"0")</f>
        <v>0</v>
      </c>
      <c r="BR6" s="172" t="str">
        <f t="array" ref="BR6">IFERROR(VLOOKUP(A6&amp;B6&amp;C6&amp;LEFT($BQ$1,2),IF({1,0},广告数据!$A$2:$A$7027&amp;广告数据!$B$2:$B$7027&amp;广告数据!$C$2:$C$7027,广告数据!$E$2:$E$7027),2,0),"0")</f>
        <v>0</v>
      </c>
      <c r="BS6" s="172" t="str">
        <f t="array" ref="BS6">IFERROR(VLOOKUP(A6&amp;B6&amp;C6&amp;LEFT($BQ$1,2),IF({1,0},广告数据!$A$2:$A$7027&amp;广告数据!$B$2:$B$7027&amp;广告数据!$C$2:$C$7027,广告数据!$I$2:$I$7027),2,0),"0")</f>
        <v>0</v>
      </c>
      <c r="BT6" s="215" t="str">
        <f t="shared" si="6"/>
        <v>0</v>
      </c>
      <c r="BU6" s="215" t="str">
        <f t="shared" si="7"/>
        <v>0</v>
      </c>
      <c r="BV6" s="172" t="str">
        <f t="array" ref="BV6">IFERROR(VLOOKUP(A6&amp;B6&amp;C6&amp;LEFT($BQ$1,2),IF({1,0},广告数据!$A$2:$A$7027&amp;广告数据!$B$2:$B$7027&amp;广告数据!$C$2:$C$7027,广告数据!$G$2:$G$7027),2,0),"0")</f>
        <v>0</v>
      </c>
      <c r="BW6" s="172" t="str">
        <f t="array" ref="BW6">IFERROR(VLOOKUP(A6&amp;B6&amp;C6&amp;LEFT($BQ$1,2),IF({1,0},广告数据!$A$2:$A$7027&amp;广告数据!$B$2:$B$7027&amp;广告数据!$C$2:$C$7027,广告数据!$J$2:$J$7027),2,0),"0")</f>
        <v>0</v>
      </c>
      <c r="BX6" s="215"/>
      <c r="BZ6" s="174"/>
    </row>
    <row r="7" s="173" customFormat="1" spans="1:78">
      <c r="A7" s="189">
        <v>44730</v>
      </c>
      <c r="B7" s="192" t="s">
        <v>128</v>
      </c>
      <c r="C7" s="190" t="s">
        <v>129</v>
      </c>
      <c r="D7" s="119" t="s">
        <v>130</v>
      </c>
      <c r="E7" s="191">
        <f>SUMIFS('Business report'!$D$2:$D$9442,'Business report'!$A$2:$A$9442,A7,'Business report'!$B$2:$B$9442,B7,'Business report'!$C$2:$C$9442,D7)</f>
        <v>12</v>
      </c>
      <c r="F7" s="191">
        <f>SUMIFS('Business report'!$F$2:$F$9442,'Business report'!$A$2:$A$9442,A7,'Business report'!$B$2:$B$9442,B7,'Business report'!$C$2:$C$9442,D7)</f>
        <v>23</v>
      </c>
      <c r="G7" s="191">
        <f>SUMIFS('Business report'!$D$2:$D$9442,'Business report'!$A$2:$A$9442,C7,'Business report'!$B$2:$B$9442,D7,'Business report'!$C$2:$C$9442,F7)</f>
        <v>0</v>
      </c>
      <c r="H7" s="191">
        <f>SUMIFS('Business report'!$D$2:$D$9442,'Business report'!$A$2:$A$9442,D7,'Business report'!$B$2:$B$9442,E7,'Business report'!$C$2:$C$9442,G7)</f>
        <v>0</v>
      </c>
      <c r="I7" s="198">
        <v>17.99</v>
      </c>
      <c r="J7" s="178">
        <v>4</v>
      </c>
      <c r="K7" s="198">
        <v>32</v>
      </c>
      <c r="L7" s="198"/>
      <c r="M7" s="199"/>
      <c r="N7" s="198"/>
      <c r="O7" s="198"/>
      <c r="P7" s="201"/>
      <c r="Q7" s="201"/>
      <c r="R7" s="200"/>
      <c r="S7" s="201"/>
      <c r="T7" s="201"/>
      <c r="U7" s="201"/>
      <c r="V7" s="201"/>
      <c r="W7" s="201"/>
      <c r="X7" s="201"/>
      <c r="Y7" s="201"/>
      <c r="Z7" s="201"/>
      <c r="AA7" s="201"/>
      <c r="AB7" s="201"/>
      <c r="AC7" s="201"/>
      <c r="AD7" s="201"/>
      <c r="AE7" s="201"/>
      <c r="AF7" s="201"/>
      <c r="AG7" s="200"/>
      <c r="AH7" s="201"/>
      <c r="AI7" s="201"/>
      <c r="AJ7" s="201"/>
      <c r="AK7" s="179"/>
      <c r="AL7" s="175"/>
      <c r="AM7" s="180"/>
      <c r="AN7" s="175"/>
      <c r="AO7" s="181"/>
      <c r="AP7" s="182"/>
      <c r="AQ7" s="182"/>
      <c r="AR7" s="183"/>
      <c r="AS7" s="179"/>
      <c r="AT7" s="179"/>
      <c r="AU7" s="179"/>
      <c r="AV7" s="215"/>
      <c r="AW7" s="215"/>
      <c r="AX7" s="179"/>
      <c r="AY7" s="179"/>
      <c r="AZ7" s="183"/>
      <c r="BA7" s="179">
        <f t="array" ref="BA7">IFERROR(VLOOKUP(A7&amp;B7&amp;C7&amp;LEFT($BA$1,2),IF({1,0},广告数据!$A$2:$A$7027&amp;广告数据!$B$2:$B$7027&amp;广告数据!$C$2:$C$7027,广告数据!$D$2:$D$7027),2,0),"")</f>
        <v>3381</v>
      </c>
      <c r="BB7" s="179">
        <f t="array" ref="BB7">IFERROR(VLOOKUP(A7&amp;B7&amp;C7&amp;LEFT($BA$1,2),IF({1,0},广告数据!$A$2:$A$7027&amp;广告数据!$B$2:$B$7027&amp;广告数据!$C$2:$C$7027,广告数据!$E$2:$E$7027),2,0),"")</f>
        <v>11</v>
      </c>
      <c r="BC7" s="179">
        <f t="array" ref="BC7">IFERROR(VLOOKUP(A7&amp;B7&amp;C7&amp;LEFT($BA$1,2),IF({1,0},广告数据!$A$2:$A$7027&amp;广告数据!$B$2:$B$7027&amp;广告数据!$C$2:$C$7027,广告数据!$I$2:$I$7027),2,0),"")</f>
        <v>0</v>
      </c>
      <c r="BD7" s="215">
        <f t="shared" si="0"/>
        <v>0.00325347530316474</v>
      </c>
      <c r="BE7" s="215">
        <f t="shared" si="1"/>
        <v>0</v>
      </c>
      <c r="BF7" s="186">
        <f t="array" ref="BF7">IFERROR(VLOOKUP(A7&amp;B7&amp;C7&amp;LEFT($BA$1,2),IF({1,0},广告数据!$A$2:$A$7027&amp;广告数据!$B$2:$B$7027&amp;广告数据!$C$2:$C$7027,广告数据!$G$2:$G$7027),2,0),"")</f>
        <v>3.97</v>
      </c>
      <c r="BG7" s="186">
        <f t="array" ref="BG7">IFERROR(VLOOKUP(A7&amp;B7&amp;C7&amp;LEFT($BA$1,2),IF({1,0},广告数据!$A$2:$A$7027&amp;广告数据!$B$2:$B$7027&amp;广告数据!$C$2:$C$7027,广告数据!$J$2:$J$7027),2,0),"")</f>
        <v>0</v>
      </c>
      <c r="BH7" s="215" t="str">
        <f t="shared" si="2"/>
        <v>0</v>
      </c>
      <c r="BI7" s="172" t="str">
        <f t="array" ref="BI7">IFERROR(VLOOKUP(A7&amp;B7&amp;C7&amp;LEFT($BI$1,2),IF({1,0},广告数据!$A$2:$A$7027&amp;广告数据!$B$2:$B$7027&amp;广告数据!$C$2:$C$7027,广告数据!$D$2:$D$7027),2,0),"0")</f>
        <v>0</v>
      </c>
      <c r="BJ7" s="172" t="str">
        <f t="array" ref="BJ7">IFERROR(VLOOKUP(A7&amp;B7&amp;C7&amp;LEFT($BI$1,2),IF({1,0},广告数据!$A$2:$A$7027&amp;广告数据!$B$2:$B$7027&amp;广告数据!$C$2:$C$7027,广告数据!$E$2:$E$7027),2,0),"0")</f>
        <v>0</v>
      </c>
      <c r="BK7" s="172" t="str">
        <f t="array" ref="BK7">IFERROR(VLOOKUP(A7&amp;B7&amp;C7&amp;LEFT($BI$1,2),IF({1,0},广告数据!$A$2:$A$7027&amp;广告数据!$B$2:$B$7027&amp;广告数据!$C$2:$C$7027,广告数据!$I$2:$I$7027),2,0),"0")</f>
        <v>0</v>
      </c>
      <c r="BL7" s="215" t="str">
        <f t="shared" si="3"/>
        <v>0</v>
      </c>
      <c r="BM7" s="215" t="str">
        <f t="shared" si="4"/>
        <v>0</v>
      </c>
      <c r="BN7" s="172" t="str">
        <f t="array" ref="BN7">IFERROR(VLOOKUP(A7&amp;B7&amp;C7&amp;LEFT($BI$1,2),IF({1,0},广告数据!$A$2:$A$7027&amp;广告数据!$B$2:$B$7027&amp;广告数据!$C$2:$C$7027,广告数据!$G$2:$G$7027),2,0),"0")</f>
        <v>0</v>
      </c>
      <c r="BO7" s="172" t="str">
        <f t="array" ref="BO7">IFERROR(VLOOKUP(A7&amp;B7&amp;C7&amp;LEFT($BI$1,2),IF({1,0},广告数据!$A$2:$A$7027&amp;广告数据!$B$2:$B$7027&amp;广告数据!$C$2:$C$7027,广告数据!$J$2:$J$7027),2,0),"0")</f>
        <v>0</v>
      </c>
      <c r="BP7" s="215" t="str">
        <f t="shared" si="5"/>
        <v/>
      </c>
      <c r="BQ7" s="172" t="str">
        <f t="array" ref="BQ7">IFERROR(VLOOKUP(A7&amp;B7&amp;C7&amp;LEFT($BQ$1,2),IF({1,0},广告数据!$A$2:$A$7027&amp;广告数据!$B$2:$B$7027&amp;广告数据!$C$2:$C$7027,广告数据!$D$2:$D$7027),2,0),"0")</f>
        <v>0</v>
      </c>
      <c r="BR7" s="172" t="str">
        <f t="array" ref="BR7">IFERROR(VLOOKUP(A7&amp;B7&amp;C7&amp;LEFT($BQ$1,2),IF({1,0},广告数据!$A$2:$A$7027&amp;广告数据!$B$2:$B$7027&amp;广告数据!$C$2:$C$7027,广告数据!$E$2:$E$7027),2,0),"0")</f>
        <v>0</v>
      </c>
      <c r="BS7" s="172" t="str">
        <f t="array" ref="BS7">IFERROR(VLOOKUP(A7&amp;B7&amp;C7&amp;LEFT($BQ$1,2),IF({1,0},广告数据!$A$2:$A$7027&amp;广告数据!$B$2:$B$7027&amp;广告数据!$C$2:$C$7027,广告数据!$I$2:$I$7027),2,0),"0")</f>
        <v>0</v>
      </c>
      <c r="BT7" s="215" t="str">
        <f t="shared" si="6"/>
        <v>0</v>
      </c>
      <c r="BU7" s="215" t="str">
        <f t="shared" si="7"/>
        <v>0</v>
      </c>
      <c r="BV7" s="172" t="str">
        <f t="array" ref="BV7">IFERROR(VLOOKUP(A7&amp;B7&amp;C7&amp;LEFT($BQ$1,2),IF({1,0},广告数据!$A$2:$A$7027&amp;广告数据!$B$2:$B$7027&amp;广告数据!$C$2:$C$7027,广告数据!$G$2:$G$7027),2,0),"0")</f>
        <v>0</v>
      </c>
      <c r="BW7" s="172" t="str">
        <f t="array" ref="BW7">IFERROR(VLOOKUP(A7&amp;B7&amp;C7&amp;LEFT($BQ$1,2),IF({1,0},广告数据!$A$2:$A$7027&amp;广告数据!$B$2:$B$7027&amp;广告数据!$C$2:$C$7027,广告数据!$J$2:$J$7027),2,0),"0")</f>
        <v>0</v>
      </c>
      <c r="BX7" s="215"/>
      <c r="BZ7" s="174"/>
    </row>
    <row r="8" s="173" customFormat="1" spans="1:78">
      <c r="A8" s="189">
        <v>44731</v>
      </c>
      <c r="B8" s="192" t="s">
        <v>20</v>
      </c>
      <c r="C8" s="190" t="s">
        <v>25</v>
      </c>
      <c r="D8" s="119" t="s">
        <v>124</v>
      </c>
      <c r="E8" s="191">
        <f>SUMIFS('Business report'!$D$2:$D$9442,'Business report'!$A$2:$A$9442,A8,'Business report'!$B$2:$B$9442,B8,'Business report'!$C$2:$C$9442,D8)</f>
        <v>27</v>
      </c>
      <c r="F8" s="191">
        <f>SUMIFS('Business report'!$F$2:$F$9442,'Business report'!$A$2:$A$9442,A8,'Business report'!$B$2:$B$9442,B8,'Business report'!$C$2:$C$9442,D8)</f>
        <v>31</v>
      </c>
      <c r="G8" s="191">
        <f>SUMIFS('Business report'!$I$2:$I$9442,'Business report'!$A$2:$A$9442,A8,'Business report'!$B$2:$B$9442,B8,'Business report'!$C$2:$C$9442,D8)</f>
        <v>2</v>
      </c>
      <c r="H8" s="193">
        <f>SUMIFS('Business report'!$K$2:$K$9442,'Business report'!$A$2:$A$9442,A8,'Business report'!$B$2:$B$9442,B8,'Business report'!$C$2:$C$9442,D8)</f>
        <v>23.98</v>
      </c>
      <c r="I8" s="198">
        <v>11.99</v>
      </c>
      <c r="J8" s="178">
        <v>0</v>
      </c>
      <c r="K8" s="198">
        <v>0</v>
      </c>
      <c r="L8" s="198" t="s">
        <v>131</v>
      </c>
      <c r="M8" s="202" t="s">
        <v>132</v>
      </c>
      <c r="N8" s="198" t="s">
        <v>133</v>
      </c>
      <c r="O8" s="198">
        <v>817</v>
      </c>
      <c r="P8" s="203" t="s">
        <v>134</v>
      </c>
      <c r="Q8" s="207" t="s">
        <v>135</v>
      </c>
      <c r="S8" s="203" t="s">
        <v>136</v>
      </c>
      <c r="T8" s="207" t="s">
        <v>137</v>
      </c>
      <c r="U8" s="207" t="s">
        <v>138</v>
      </c>
      <c r="V8" s="203" t="s">
        <v>139</v>
      </c>
      <c r="W8" s="207" t="s">
        <v>140</v>
      </c>
      <c r="X8" s="207" t="s">
        <v>141</v>
      </c>
      <c r="Y8" s="203" t="s">
        <v>142</v>
      </c>
      <c r="Z8" s="207" t="s">
        <v>143</v>
      </c>
      <c r="AA8" s="207"/>
      <c r="AB8" s="203" t="s">
        <v>144</v>
      </c>
      <c r="AC8" s="207" t="s">
        <v>145</v>
      </c>
      <c r="AD8" s="207" t="s">
        <v>146</v>
      </c>
      <c r="AE8" s="203" t="s">
        <v>147</v>
      </c>
      <c r="AF8" s="207" t="s">
        <v>145</v>
      </c>
      <c r="AG8" s="200"/>
      <c r="AH8" s="203" t="s">
        <v>148</v>
      </c>
      <c r="AI8" s="207" t="s">
        <v>145</v>
      </c>
      <c r="AJ8" s="207" t="s">
        <v>149</v>
      </c>
      <c r="AK8" s="179" t="str">
        <f t="array" ref="AK8">IFERROR(VLOOKUP(A8&amp;B8&amp;C8&amp;LEFT($AK$1,2),IF({1,0},广告数据!$A$2:$A$7027&amp;广告数据!$B$2:$B$7027&amp;广告数据!$C$2:$C$7027,广告数据!$D$2:$D$7027),2,0),"")</f>
        <v/>
      </c>
      <c r="AL8" s="175" t="str">
        <f t="array" ref="AL8">IFERROR(VLOOKUP(A8&amp;B8&amp;C8&amp;LEFT($AK$1,2),IF({1,0},广告数据!$A$2:$A$7027&amp;广告数据!$B$2:$B$7027&amp;广告数据!$C$2:$C$7027,广告数据!$E$2:$E$7027),2,0),"")</f>
        <v/>
      </c>
      <c r="AM8" s="180" t="str">
        <f>IFERROR(AL8/AK8,"0")</f>
        <v>0</v>
      </c>
      <c r="AN8" s="175" t="str">
        <f t="array" ref="AN8">IFERROR(VLOOKUP(A8&amp;B8&amp;C8&amp;LEFT($AK$1,2),IF({1,0},广告数据!$A$2:$A$7027&amp;广告数据!$B$2:$B$7027&amp;广告数据!$C$2:$C$7027,广告数据!$I$2:$I$7027),2,0),"")</f>
        <v/>
      </c>
      <c r="AO8" s="181" t="str">
        <f>IFERROR(AN8/AL8,"0")</f>
        <v>0</v>
      </c>
      <c r="AP8" s="182" t="str">
        <f t="array" ref="AP8">IFERROR(VLOOKUP(A8&amp;B8&amp;C8&amp;LEFT($AK$1,2),IF({1,0},广告数据!$A$2:$A$7027&amp;广告数据!$B$2:$B$7027&amp;广告数据!$C$2:$C$7027,广告数据!$G$2:$G$7027),2,0),"")</f>
        <v/>
      </c>
      <c r="AQ8" s="182" t="str">
        <f t="array" ref="AQ8">IFERROR(VLOOKUP(A8&amp;B8&amp;C8&amp;LEFT($AK$1,2),IF({1,0},广告数据!$A$2:$A$7027&amp;广告数据!$B$2:$B$7027&amp;广告数据!$C$2:$C$7027,广告数据!$J$2:$J$7027),2,0),"")</f>
        <v/>
      </c>
      <c r="AR8" s="183" t="str">
        <f>IFERROR(AP8/AQ8,"0")</f>
        <v>0</v>
      </c>
      <c r="AS8" s="179" t="str">
        <f t="array" ref="AS8">IFERROR(VLOOKUP(A8&amp;B8&amp;C8&amp;LEFT($AS$1,2),IF({1,0},广告数据!$A$2:$A$7027&amp;广告数据!$B$2:$B$7027&amp;广告数据!$C$2:$C$7027,广告数据!$D$2:$D$7027),2,0),"")</f>
        <v/>
      </c>
      <c r="AT8" s="179" t="str">
        <f t="array" ref="AT8">IFERROR(VLOOKUP(A8&amp;B8&amp;C8&amp;LEFT($AS$1,2),IF({1,0},广告数据!$A$2:$A$7027&amp;广告数据!$B$2:$B$7027&amp;广告数据!$C$2:$C$7027,广告数据!$E$2:$E$7027),2,0),"")</f>
        <v/>
      </c>
      <c r="AU8" s="179" t="str">
        <f t="array" ref="AU8">IFERROR(VLOOKUP(A8&amp;B8&amp;C8&amp;LEFT($AS$1,2),IF({1,0},广告数据!$A$2:$A$7027&amp;广告数据!$B$2:$B$7027&amp;广告数据!$C$2:$C$7027,广告数据!$I$2:$I$7027),2,0),"")</f>
        <v/>
      </c>
      <c r="AV8" s="215" t="str">
        <f>IFERROR(AT8/AS8,"0")</f>
        <v>0</v>
      </c>
      <c r="AW8" s="215" t="str">
        <f>IFERROR(AU8/AT8,"0")</f>
        <v>0</v>
      </c>
      <c r="AX8" s="179" t="str">
        <f t="array" ref="AX8">IFERROR(VLOOKUP(A8&amp;B8&amp;C8&amp;LEFT($AS$1,2),IF({1,0},广告数据!$A$2:$A$7027&amp;广告数据!$B$2:$B$7027&amp;广告数据!$C$2:$C$7027,广告数据!$G$2:$G$7027),2,0),"")</f>
        <v/>
      </c>
      <c r="AY8" s="179" t="str">
        <f t="array" ref="AY8">IFERROR(VLOOKUP(A8&amp;B8&amp;C8&amp;LEFT($AS$1,2),IF({1,0},广告数据!$A$2:$A$7027&amp;广告数据!$B$2:$B$7027&amp;广告数据!$C$2:$C$7027,广告数据!$J$2:$J$7027),2,0),"")</f>
        <v/>
      </c>
      <c r="AZ8" s="183" t="str">
        <f>IFERROR(AX8/AY8,"0")</f>
        <v>0</v>
      </c>
      <c r="BA8" s="179">
        <f t="array" ref="BA8">IFERROR(VLOOKUP(A8&amp;B8&amp;C8&amp;LEFT($BA$1,2),IF({1,0},广告数据!$A$2:$A$7027&amp;广告数据!$B$2:$B$7027&amp;广告数据!$C$2:$C$7027,广告数据!$D$2:$D$7027),2,0),"")</f>
        <v>6245</v>
      </c>
      <c r="BB8" s="179">
        <f t="array" ref="BB8">IFERROR(VLOOKUP(A8&amp;B8&amp;C8&amp;LEFT($BA$1,2),IF({1,0},广告数据!$A$2:$A$7027&amp;广告数据!$B$2:$B$7027&amp;广告数据!$C$2:$C$7027,广告数据!$E$2:$E$7027),2,0),"")</f>
        <v>18</v>
      </c>
      <c r="BC8" s="179">
        <f t="array" ref="BC8">IFERROR(VLOOKUP(A8&amp;B8&amp;C8&amp;LEFT($BA$1,2),IF({1,0},广告数据!$A$2:$A$7027&amp;广告数据!$B$2:$B$7027&amp;广告数据!$C$2:$C$7027,广告数据!$I$2:$I$7027),2,0),"")</f>
        <v>0</v>
      </c>
      <c r="BD8" s="215">
        <f t="shared" ref="BD8:BD11" si="8">IFERROR(BB8/BA8,"0")</f>
        <v>0.00288230584467574</v>
      </c>
      <c r="BE8" s="215">
        <f t="shared" ref="BE8:BE11" si="9">IFERROR(BC8/BB8,"0")</f>
        <v>0</v>
      </c>
      <c r="BF8" s="186">
        <f t="array" ref="BF8">IFERROR(VLOOKUP(A8&amp;B8&amp;C8&amp;LEFT($BA$1,2),IF({1,0},广告数据!$A$2:$A$7027&amp;广告数据!$B$2:$B$7027&amp;广告数据!$C$2:$C$7027,广告数据!$G$2:$G$7027),2,0),"")</f>
        <v>22.82</v>
      </c>
      <c r="BG8" s="186">
        <f t="array" ref="BG8">IFERROR(VLOOKUP(A8&amp;B8&amp;C8&amp;LEFT($BA$1,2),IF({1,0},广告数据!$A$2:$A$7027&amp;广告数据!$B$2:$B$7027&amp;广告数据!$C$2:$C$7027,广告数据!$J$2:$J$7027),2,0),"")</f>
        <v>0</v>
      </c>
      <c r="BH8" s="215" t="str">
        <f t="shared" ref="BH8:BH11" si="10">IFERROR(BF8/BG8,"0")</f>
        <v>0</v>
      </c>
      <c r="BI8" s="172" t="str">
        <f t="array" ref="BI8">IFERROR(VLOOKUP(A8&amp;B8&amp;C8&amp;LEFT($BI$1,2),IF({1,0},广告数据!$A$2:$A$7027&amp;广告数据!$B$2:$B$7027&amp;广告数据!$C$2:$C$7027,广告数据!$D$2:$D$7027),2,0),"0")</f>
        <v>0</v>
      </c>
      <c r="BJ8" s="172" t="str">
        <f t="array" ref="BJ8">IFERROR(VLOOKUP(A8&amp;B8&amp;C8&amp;LEFT($BI$1,2),IF({1,0},广告数据!$A$2:$A$7027&amp;广告数据!$B$2:$B$7027&amp;广告数据!$C$2:$C$7027,广告数据!$E$2:$E$7027),2,0),"0")</f>
        <v>0</v>
      </c>
      <c r="BK8" s="172" t="str">
        <f t="array" ref="BK8">IFERROR(VLOOKUP(A8&amp;B8&amp;C8&amp;LEFT($BI$1,2),IF({1,0},广告数据!$A$2:$A$7027&amp;广告数据!$B$2:$B$7027&amp;广告数据!$C$2:$C$7027,广告数据!$I$2:$I$7027),2,0),"0")</f>
        <v>0</v>
      </c>
      <c r="BL8" s="215" t="str">
        <f t="shared" si="3"/>
        <v>0</v>
      </c>
      <c r="BM8" s="215" t="str">
        <f t="shared" si="4"/>
        <v>0</v>
      </c>
      <c r="BN8" s="172" t="str">
        <f t="array" ref="BN8">IFERROR(VLOOKUP(A8&amp;B8&amp;C8&amp;LEFT($BI$1,2),IF({1,0},广告数据!$A$2:$A$7027&amp;广告数据!$B$2:$B$7027&amp;广告数据!$C$2:$C$7027,广告数据!$G$2:$G$7027),2,0),"0")</f>
        <v>0</v>
      </c>
      <c r="BO8" s="172" t="str">
        <f t="array" ref="BO8">IFERROR(VLOOKUP(A8&amp;B8&amp;C8&amp;LEFT($BI$1,2),IF({1,0},广告数据!$A$2:$A$7027&amp;广告数据!$B$2:$B$7027&amp;广告数据!$C$2:$C$7027,广告数据!$J$2:$J$7027),2,0),"0")</f>
        <v>0</v>
      </c>
      <c r="BP8" s="215" t="str">
        <f t="shared" si="5"/>
        <v/>
      </c>
      <c r="BQ8" s="172" t="str">
        <f t="array" ref="BQ8">IFERROR(VLOOKUP(A8&amp;B8&amp;C8&amp;LEFT($BQ$1,2),IF({1,0},广告数据!$A$2:$A$7027&amp;广告数据!$B$2:$B$7027&amp;广告数据!$C$2:$C$7027,广告数据!$D$2:$D$7027),2,0),"0")</f>
        <v>0</v>
      </c>
      <c r="BR8" s="172" t="str">
        <f t="array" ref="BR8">IFERROR(VLOOKUP(A8&amp;B8&amp;C8&amp;LEFT($BQ$1,2),IF({1,0},广告数据!$A$2:$A$7027&amp;广告数据!$B$2:$B$7027&amp;广告数据!$C$2:$C$7027,广告数据!$E$2:$E$7027),2,0),"0")</f>
        <v>0</v>
      </c>
      <c r="BS8" s="172" t="str">
        <f t="array" ref="BS8">IFERROR(VLOOKUP(A8&amp;B8&amp;C8&amp;LEFT($BQ$1,2),IF({1,0},广告数据!$A$2:$A$7027&amp;广告数据!$B$2:$B$7027&amp;广告数据!$C$2:$C$7027,广告数据!$I$2:$I$7027),2,0),"0")</f>
        <v>0</v>
      </c>
      <c r="BT8" s="215" t="str">
        <f t="shared" si="6"/>
        <v>0</v>
      </c>
      <c r="BU8" s="215" t="str">
        <f t="shared" si="7"/>
        <v>0</v>
      </c>
      <c r="BV8" s="172" t="str">
        <f t="array" ref="BV8">IFERROR(VLOOKUP(A8&amp;B8&amp;C8&amp;LEFT($BQ$1,2),IF({1,0},广告数据!$A$2:$A$7027&amp;广告数据!$B$2:$B$7027&amp;广告数据!$C$2:$C$7027,广告数据!$G$2:$G$7027),2,0),"0")</f>
        <v>0</v>
      </c>
      <c r="BW8" s="172" t="str">
        <f t="array" ref="BW8">IFERROR(VLOOKUP(A8&amp;B8&amp;C8&amp;LEFT($BQ$1,2),IF({1,0},广告数据!$A$2:$A$7027&amp;广告数据!$B$2:$B$7027&amp;广告数据!$C$2:$C$7027,广告数据!$J$2:$J$7027),2,0),"0")</f>
        <v>0</v>
      </c>
      <c r="BX8" s="215"/>
      <c r="BY8" s="173" t="s">
        <v>150</v>
      </c>
      <c r="BZ8" s="174" t="s">
        <v>151</v>
      </c>
    </row>
    <row r="9" s="173" customFormat="1" spans="1:78">
      <c r="A9" s="189">
        <v>44731</v>
      </c>
      <c r="B9" s="192" t="s">
        <v>128</v>
      </c>
      <c r="C9" s="190" t="s">
        <v>129</v>
      </c>
      <c r="D9" s="119" t="s">
        <v>130</v>
      </c>
      <c r="E9" s="191">
        <f>SUMIFS('Business report'!$D$2:$D$9442,'Business report'!$A$2:$A$9442,A9,'Business report'!$B$2:$B$9442,B9,'Business report'!$C$2:$C$9442,D9)</f>
        <v>10</v>
      </c>
      <c r="F9" s="191">
        <f>SUMIFS('Business report'!$F$2:$F$9442,'Business report'!$A$2:$A$9442,A9,'Business report'!$B$2:$B$9442,B9,'Business report'!$C$2:$C$9442,D9)</f>
        <v>18</v>
      </c>
      <c r="G9" s="191">
        <f>SUMIFS('Business report'!$I$2:$I$9442,'Business report'!$A$2:$A$9442,A9,'Business report'!$B$2:$B$9442,B9,'Business report'!$C$2:$C$9442,D9)</f>
        <v>1</v>
      </c>
      <c r="H9" s="193">
        <f>SUMIFS('Business report'!$K$2:$K$9442,'Business report'!$A$2:$A$9442,A9,'Business report'!$B$2:$B$9442,B9,'Business report'!$C$2:$C$9442,D9)</f>
        <v>17.99</v>
      </c>
      <c r="I9" s="198">
        <v>17.99</v>
      </c>
      <c r="J9" s="178">
        <v>4</v>
      </c>
      <c r="K9" s="198">
        <v>32</v>
      </c>
      <c r="L9" s="198"/>
      <c r="M9" s="202"/>
      <c r="N9" s="198"/>
      <c r="O9" s="198"/>
      <c r="P9" s="203"/>
      <c r="Q9" s="207"/>
      <c r="R9" s="208"/>
      <c r="S9" s="203"/>
      <c r="T9" s="207"/>
      <c r="U9" s="207"/>
      <c r="V9" s="203"/>
      <c r="W9" s="207"/>
      <c r="X9" s="207"/>
      <c r="Y9" s="203"/>
      <c r="Z9" s="207"/>
      <c r="AA9" s="207"/>
      <c r="AB9" s="203"/>
      <c r="AC9" s="207"/>
      <c r="AD9" s="207"/>
      <c r="AE9" s="203"/>
      <c r="AF9" s="207"/>
      <c r="AG9" s="201"/>
      <c r="AH9" s="203"/>
      <c r="AI9" s="207"/>
      <c r="AJ9" s="207"/>
      <c r="AK9" s="179"/>
      <c r="AL9" s="175"/>
      <c r="AM9" s="180"/>
      <c r="AN9" s="175"/>
      <c r="AO9" s="181"/>
      <c r="AP9" s="182"/>
      <c r="AQ9" s="182"/>
      <c r="AR9" s="183"/>
      <c r="AS9" s="179"/>
      <c r="AT9" s="179"/>
      <c r="AU9" s="179"/>
      <c r="AV9" s="215"/>
      <c r="AW9" s="215"/>
      <c r="AX9" s="179"/>
      <c r="AY9" s="179"/>
      <c r="AZ9" s="183"/>
      <c r="BA9" s="179">
        <f t="array" ref="BA9">IFERROR(VLOOKUP(A9&amp;B9&amp;C9&amp;LEFT($BA$1,2),IF({1,0},广告数据!$A$2:$A$7027&amp;广告数据!$B$2:$B$7027&amp;广告数据!$C$2:$C$7027,广告数据!$D$2:$D$7027),2,0),"")</f>
        <v>3737</v>
      </c>
      <c r="BB9" s="179">
        <f t="array" ref="BB9">IFERROR(VLOOKUP(A9&amp;B9&amp;C9&amp;LEFT($BA$1,2),IF({1,0},广告数据!$A$2:$A$7027&amp;广告数据!$B$2:$B$7027&amp;广告数据!$C$2:$C$7027,广告数据!$E$2:$E$7027),2,0),"")</f>
        <v>8</v>
      </c>
      <c r="BC9" s="179">
        <f t="array" ref="BC9">IFERROR(VLOOKUP(A9&amp;B9&amp;C9&amp;LEFT($BA$1,2),IF({1,0},广告数据!$A$2:$A$7027&amp;广告数据!$B$2:$B$7027&amp;广告数据!$C$2:$C$7027,广告数据!$I$2:$I$7027),2,0),"")</f>
        <v>1</v>
      </c>
      <c r="BD9" s="215">
        <f t="shared" si="8"/>
        <v>0.00214075461600214</v>
      </c>
      <c r="BE9" s="215">
        <f t="shared" si="9"/>
        <v>0.125</v>
      </c>
      <c r="BF9" s="186">
        <f t="array" ref="BF9">IFERROR(VLOOKUP(A9&amp;B9&amp;C9&amp;LEFT($BA$1,2),IF({1,0},广告数据!$A$2:$A$7027&amp;广告数据!$B$2:$B$7027&amp;广告数据!$C$2:$C$7027,广告数据!$G$2:$G$7027),2,0),"")</f>
        <v>3.05</v>
      </c>
      <c r="BG9" s="186">
        <f t="array" ref="BG9">IFERROR(VLOOKUP(A9&amp;B9&amp;C9&amp;LEFT($BA$1,2),IF({1,0},广告数据!$A$2:$A$7027&amp;广告数据!$B$2:$B$7027&amp;广告数据!$C$2:$C$7027,广告数据!$J$2:$J$7027),2,0),"")</f>
        <v>14.99</v>
      </c>
      <c r="BH9" s="215">
        <f t="shared" si="10"/>
        <v>0.203468979319546</v>
      </c>
      <c r="BI9" s="172" t="str">
        <f t="array" ref="BI9">IFERROR(VLOOKUP(A9&amp;B9&amp;C9&amp;LEFT($BI$1,2),IF({1,0},广告数据!$A$2:$A$7027&amp;广告数据!$B$2:$B$7027&amp;广告数据!$C$2:$C$7027,广告数据!$D$2:$D$7027),2,0),"0")</f>
        <v>0</v>
      </c>
      <c r="BJ9" s="172" t="str">
        <f t="array" ref="BJ9">IFERROR(VLOOKUP(A9&amp;B9&amp;C9&amp;LEFT($BI$1,2),IF({1,0},广告数据!$A$2:$A$7027&amp;广告数据!$B$2:$B$7027&amp;广告数据!$C$2:$C$7027,广告数据!$E$2:$E$7027),2,0),"0")</f>
        <v>0</v>
      </c>
      <c r="BK9" s="172" t="str">
        <f t="array" ref="BK9">IFERROR(VLOOKUP(A9&amp;B9&amp;C9&amp;LEFT($BI$1,2),IF({1,0},广告数据!$A$2:$A$7027&amp;广告数据!$B$2:$B$7027&amp;广告数据!$C$2:$C$7027,广告数据!$I$2:$I$7027),2,0),"0")</f>
        <v>0</v>
      </c>
      <c r="BL9" s="215" t="str">
        <f t="shared" si="3"/>
        <v>0</v>
      </c>
      <c r="BM9" s="215" t="str">
        <f t="shared" si="4"/>
        <v>0</v>
      </c>
      <c r="BN9" s="172" t="str">
        <f t="array" ref="BN9">IFERROR(VLOOKUP(A9&amp;B9&amp;C9&amp;LEFT($BI$1,2),IF({1,0},广告数据!$A$2:$A$7027&amp;广告数据!$B$2:$B$7027&amp;广告数据!$C$2:$C$7027,广告数据!$G$2:$G$7027),2,0),"0")</f>
        <v>0</v>
      </c>
      <c r="BO9" s="172" t="str">
        <f t="array" ref="BO9">IFERROR(VLOOKUP(A9&amp;B9&amp;C9&amp;LEFT($BI$1,2),IF({1,0},广告数据!$A$2:$A$7027&amp;广告数据!$B$2:$B$7027&amp;广告数据!$C$2:$C$7027,广告数据!$J$2:$J$7027),2,0),"0")</f>
        <v>0</v>
      </c>
      <c r="BP9" s="215" t="str">
        <f t="shared" si="5"/>
        <v/>
      </c>
      <c r="BQ9" s="172" t="str">
        <f t="array" ref="BQ9">IFERROR(VLOOKUP(A9&amp;B9&amp;C9&amp;LEFT($BQ$1,2),IF({1,0},广告数据!$A$2:$A$7027&amp;广告数据!$B$2:$B$7027&amp;广告数据!$C$2:$C$7027,广告数据!$D$2:$D$7027),2,0),"0")</f>
        <v>0</v>
      </c>
      <c r="BR9" s="172" t="str">
        <f t="array" ref="BR9">IFERROR(VLOOKUP(A9&amp;B9&amp;C9&amp;LEFT($BQ$1,2),IF({1,0},广告数据!$A$2:$A$7027&amp;广告数据!$B$2:$B$7027&amp;广告数据!$C$2:$C$7027,广告数据!$E$2:$E$7027),2,0),"0")</f>
        <v>0</v>
      </c>
      <c r="BS9" s="172" t="str">
        <f t="array" ref="BS9">IFERROR(VLOOKUP(A9&amp;B9&amp;C9&amp;LEFT($BQ$1,2),IF({1,0},广告数据!$A$2:$A$7027&amp;广告数据!$B$2:$B$7027&amp;广告数据!$C$2:$C$7027,广告数据!$I$2:$I$7027),2,0),"0")</f>
        <v>0</v>
      </c>
      <c r="BT9" s="215" t="str">
        <f t="shared" si="6"/>
        <v>0</v>
      </c>
      <c r="BU9" s="215" t="str">
        <f t="shared" si="7"/>
        <v>0</v>
      </c>
      <c r="BV9" s="172" t="str">
        <f t="array" ref="BV9">IFERROR(VLOOKUP(A9&amp;B9&amp;C9&amp;LEFT($BQ$1,2),IF({1,0},广告数据!$A$2:$A$7027&amp;广告数据!$B$2:$B$7027&amp;广告数据!$C$2:$C$7027,广告数据!$G$2:$G$7027),2,0),"0")</f>
        <v>0</v>
      </c>
      <c r="BW9" s="172" t="str">
        <f t="array" ref="BW9">IFERROR(VLOOKUP(A9&amp;B9&amp;C9&amp;LEFT($BQ$1,2),IF({1,0},广告数据!$A$2:$A$7027&amp;广告数据!$B$2:$B$7027&amp;广告数据!$C$2:$C$7027,广告数据!$J$2:$J$7027),2,0),"0")</f>
        <v>0</v>
      </c>
      <c r="BX9" s="215"/>
      <c r="BZ9" s="174"/>
    </row>
    <row r="10" s="173" customFormat="1" spans="1:77">
      <c r="A10" s="189">
        <v>44732</v>
      </c>
      <c r="B10" s="189" t="s">
        <v>20</v>
      </c>
      <c r="C10" s="190" t="s">
        <v>25</v>
      </c>
      <c r="D10" s="119" t="s">
        <v>124</v>
      </c>
      <c r="E10" s="191">
        <f>SUMIFS('Business report'!$D$2:$D$9442,'Business report'!$A$2:$A$9442,A10,'Business report'!$B$2:$B$9442,B10,'Business report'!$C$2:$C$9442,D10)</f>
        <v>38</v>
      </c>
      <c r="F10" s="191">
        <f>SUMIFS('Business report'!$F$2:$F$9442,'Business report'!$A$2:$A$9442,A10,'Business report'!$B$2:$B$9442,B10,'Business report'!$C$2:$C$9442,D10)</f>
        <v>45</v>
      </c>
      <c r="G10" s="191">
        <f>SUMIFS('Business report'!$I$2:$I$9442,'Business report'!$A$2:$A$9442,A10,'Business report'!$B$2:$B$9442,B10,'Business report'!$C$2:$C$9442,D10)</f>
        <v>1</v>
      </c>
      <c r="H10" s="193">
        <f>SUMIFS('Business report'!$K$2:$K$9442,'Business report'!$A$2:$A$9442,A10,'Business report'!$B$2:$B$9442,B10,'Business report'!$C$2:$C$9442,D10)</f>
        <v>11.99</v>
      </c>
      <c r="I10" s="198">
        <v>11.99</v>
      </c>
      <c r="J10" s="178">
        <v>0</v>
      </c>
      <c r="K10" s="198">
        <v>0</v>
      </c>
      <c r="L10" s="198" t="s">
        <v>131</v>
      </c>
      <c r="M10" s="202" t="s">
        <v>152</v>
      </c>
      <c r="N10" s="198" t="s">
        <v>133</v>
      </c>
      <c r="O10" s="198">
        <v>773</v>
      </c>
      <c r="P10" s="204" t="s">
        <v>148</v>
      </c>
      <c r="Q10" s="207" t="s">
        <v>145</v>
      </c>
      <c r="R10" s="207"/>
      <c r="S10" s="204" t="s">
        <v>153</v>
      </c>
      <c r="T10" s="207" t="s">
        <v>154</v>
      </c>
      <c r="U10" s="209"/>
      <c r="V10" s="204" t="s">
        <v>155</v>
      </c>
      <c r="W10" s="207" t="s">
        <v>156</v>
      </c>
      <c r="X10" s="207" t="s">
        <v>149</v>
      </c>
      <c r="Y10" s="204" t="s">
        <v>157</v>
      </c>
      <c r="Z10" s="207" t="s">
        <v>158</v>
      </c>
      <c r="AA10" s="209"/>
      <c r="AB10" s="204" t="s">
        <v>159</v>
      </c>
      <c r="AC10" s="207" t="s">
        <v>160</v>
      </c>
      <c r="AD10" s="209"/>
      <c r="AE10" s="204" t="s">
        <v>161</v>
      </c>
      <c r="AF10" s="207" t="s">
        <v>162</v>
      </c>
      <c r="AG10" s="207" t="s">
        <v>163</v>
      </c>
      <c r="AH10" s="204" t="s">
        <v>164</v>
      </c>
      <c r="AI10" s="207" t="s">
        <v>165</v>
      </c>
      <c r="AJ10" s="200"/>
      <c r="AK10" s="179" t="str">
        <f t="array" ref="AK10">IFERROR(VLOOKUP(A10&amp;B10&amp;C10&amp;LEFT($AK$1,2),IF({1,0},广告数据!$A$2:$A$7027&amp;广告数据!$B$2:$B$7027&amp;广告数据!$C$2:$C$7027,广告数据!$D$2:$D$7027),2,0),"")</f>
        <v/>
      </c>
      <c r="AL10" s="175" t="str">
        <f t="array" ref="AL10">IFERROR(VLOOKUP(A10&amp;B10&amp;C10&amp;LEFT($AK$1,2),IF({1,0},广告数据!$A$2:$A$7027&amp;广告数据!$B$2:$B$7027&amp;广告数据!$C$2:$C$7027,广告数据!$E$2:$E$7027),2,0),"")</f>
        <v/>
      </c>
      <c r="AM10" s="180" t="str">
        <f>IFERROR(AL10/AK10,"0")</f>
        <v>0</v>
      </c>
      <c r="AN10" s="175" t="str">
        <f t="array" ref="AN10">IFERROR(VLOOKUP(A10&amp;B10&amp;C10&amp;LEFT($AK$1,2),IF({1,0},广告数据!$A$2:$A$7027&amp;广告数据!$B$2:$B$7027&amp;广告数据!$C$2:$C$7027,广告数据!$I$2:$I$7027),2,0),"")</f>
        <v/>
      </c>
      <c r="AO10" s="181" t="str">
        <f>IFERROR(AN10/AL10,"0")</f>
        <v>0</v>
      </c>
      <c r="AP10" s="182" t="str">
        <f t="array" ref="AP10">IFERROR(VLOOKUP(A10&amp;B10&amp;C10&amp;LEFT($AK$1,2),IF({1,0},广告数据!$A$2:$A$7027&amp;广告数据!$B$2:$B$7027&amp;广告数据!$C$2:$C$7027,广告数据!$G$2:$G$7027),2,0),"")</f>
        <v/>
      </c>
      <c r="AQ10" s="182" t="str">
        <f t="array" ref="AQ10">IFERROR(VLOOKUP(A10&amp;B10&amp;C10&amp;LEFT($AK$1,2),IF({1,0},广告数据!$A$2:$A$7027&amp;广告数据!$B$2:$B$7027&amp;广告数据!$C$2:$C$7027,广告数据!$J$2:$J$7027),2,0),"")</f>
        <v/>
      </c>
      <c r="AR10" s="183" t="str">
        <f>IFERROR(AP10/AQ10,"0")</f>
        <v>0</v>
      </c>
      <c r="AS10" s="179" t="str">
        <f t="array" ref="AS10">IFERROR(VLOOKUP(A10&amp;B10&amp;C10&amp;LEFT($AS$1,2),IF({1,0},广告数据!$A$2:$A$7027&amp;广告数据!$B$2:$B$7027&amp;广告数据!$C$2:$C$7027,广告数据!$D$2:$D$7027),2,0),"")</f>
        <v/>
      </c>
      <c r="AT10" s="179" t="str">
        <f t="array" ref="AT10">IFERROR(VLOOKUP(A10&amp;B10&amp;C10&amp;LEFT($AS$1,2),IF({1,0},广告数据!$A$2:$A$7027&amp;广告数据!$B$2:$B$7027&amp;广告数据!$C$2:$C$7027,广告数据!$E$2:$E$7027),2,0),"")</f>
        <v/>
      </c>
      <c r="AU10" s="179" t="str">
        <f t="array" ref="AU10">IFERROR(VLOOKUP(A10&amp;B10&amp;C10&amp;LEFT($AS$1,2),IF({1,0},广告数据!$A$2:$A$7027&amp;广告数据!$B$2:$B$7027&amp;广告数据!$C$2:$C$7027,广告数据!$I$2:$I$7027),2,0),"")</f>
        <v/>
      </c>
      <c r="AV10" s="215" t="str">
        <f>IFERROR(AT10/AS10,"0")</f>
        <v>0</v>
      </c>
      <c r="AW10" s="215" t="str">
        <f>IFERROR(AU10/AT10,"0")</f>
        <v>0</v>
      </c>
      <c r="AX10" s="179" t="str">
        <f t="array" ref="AX10">IFERROR(VLOOKUP(A10&amp;B10&amp;C10&amp;LEFT($AS$1,2),IF({1,0},广告数据!$A$2:$A$7027&amp;广告数据!$B$2:$B$7027&amp;广告数据!$C$2:$C$7027,广告数据!$G$2:$G$7027),2,0),"")</f>
        <v/>
      </c>
      <c r="AY10" s="179" t="str">
        <f t="array" ref="AY10">IFERROR(VLOOKUP(A10&amp;B10&amp;C10&amp;LEFT($AS$1,2),IF({1,0},广告数据!$A$2:$A$7027&amp;广告数据!$B$2:$B$7027&amp;广告数据!$C$2:$C$7027,广告数据!$J$2:$J$7027),2,0),"")</f>
        <v/>
      </c>
      <c r="AZ10" s="183" t="str">
        <f>IFERROR(AX10/AY10,"0")</f>
        <v>0</v>
      </c>
      <c r="BA10" s="179">
        <f t="array" ref="BA10">IFERROR(VLOOKUP(A10&amp;B10&amp;C10&amp;LEFT($BA$1,2),IF({1,0},广告数据!$A$2:$A$7027&amp;广告数据!$B$2:$B$7027&amp;广告数据!$C$2:$C$7027,广告数据!$D$2:$D$7027),2,0),"")</f>
        <v>5962</v>
      </c>
      <c r="BB10" s="179">
        <f t="array" ref="BB10">IFERROR(VLOOKUP(A10&amp;B10&amp;C10&amp;LEFT($BA$1,2),IF({1,0},广告数据!$A$2:$A$7027&amp;广告数据!$B$2:$B$7027&amp;广告数据!$C$2:$C$7027,广告数据!$E$2:$E$7027),2,0),"")</f>
        <v>22</v>
      </c>
      <c r="BC10" s="179">
        <f t="array" ref="BC10">IFERROR(VLOOKUP(A10&amp;B10&amp;C10&amp;LEFT($BA$1,2),IF({1,0},广告数据!$A$2:$A$7027&amp;广告数据!$B$2:$B$7027&amp;广告数据!$C$2:$C$7027,广告数据!$I$2:$I$7027),2,0),"")</f>
        <v>1</v>
      </c>
      <c r="BD10" s="215">
        <f t="shared" si="8"/>
        <v>0.003690036900369</v>
      </c>
      <c r="BE10" s="215">
        <f t="shared" si="9"/>
        <v>0.0454545454545455</v>
      </c>
      <c r="BF10" s="186">
        <f t="array" ref="BF10">IFERROR(VLOOKUP(A10&amp;B10&amp;C10&amp;LEFT($BA$1,2),IF({1,0},广告数据!$A$2:$A$7027&amp;广告数据!$B$2:$B$7027&amp;广告数据!$C$2:$C$7027,广告数据!$G$2:$G$7027),2,0),"")</f>
        <v>25.53</v>
      </c>
      <c r="BG10" s="186">
        <f t="array" ref="BG10">IFERROR(VLOOKUP(A10&amp;B10&amp;C10&amp;LEFT($BA$1,2),IF({1,0},广告数据!$A$2:$A$7027&amp;广告数据!$B$2:$B$7027&amp;广告数据!$C$2:$C$7027,广告数据!$J$2:$J$7027),2,0),"")</f>
        <v>11.99</v>
      </c>
      <c r="BH10" s="215">
        <f t="shared" si="10"/>
        <v>2.12927439532944</v>
      </c>
      <c r="BI10" s="172" t="str">
        <f t="array" ref="BI10">IFERROR(VLOOKUP(A10&amp;B10&amp;C10&amp;LEFT($BI$1,2),IF({1,0},广告数据!$A$2:$A$7027&amp;广告数据!$B$2:$B$7027&amp;广告数据!$C$2:$C$7027,广告数据!$D$2:$D$7027),2,0),"0")</f>
        <v>0</v>
      </c>
      <c r="BJ10" s="172" t="str">
        <f t="array" ref="BJ10">IFERROR(VLOOKUP(A10&amp;B10&amp;C10&amp;LEFT($BI$1,2),IF({1,0},广告数据!$A$2:$A$7027&amp;广告数据!$B$2:$B$7027&amp;广告数据!$C$2:$C$7027,广告数据!$E$2:$E$7027),2,0),"0")</f>
        <v>0</v>
      </c>
      <c r="BK10" s="172" t="str">
        <f t="array" ref="BK10">IFERROR(VLOOKUP(A10&amp;B10&amp;C10&amp;LEFT($BI$1,2),IF({1,0},广告数据!$A$2:$A$7027&amp;广告数据!$B$2:$B$7027&amp;广告数据!$C$2:$C$7027,广告数据!$I$2:$I$7027),2,0),"0")</f>
        <v>0</v>
      </c>
      <c r="BL10" s="215" t="str">
        <f t="shared" si="3"/>
        <v>0</v>
      </c>
      <c r="BM10" s="215" t="str">
        <f t="shared" si="4"/>
        <v>0</v>
      </c>
      <c r="BN10" s="172" t="str">
        <f t="array" ref="BN10">IFERROR(VLOOKUP(A10&amp;B10&amp;C10&amp;LEFT($BI$1,2),IF({1,0},广告数据!$A$2:$A$7027&amp;广告数据!$B$2:$B$7027&amp;广告数据!$C$2:$C$7027,广告数据!$G$2:$G$7027),2,0),"0")</f>
        <v>0</v>
      </c>
      <c r="BO10" s="172" t="str">
        <f t="array" ref="BO10">IFERROR(VLOOKUP(A10&amp;B10&amp;C10&amp;LEFT($BI$1,2),IF({1,0},广告数据!$A$2:$A$7027&amp;广告数据!$B$2:$B$7027&amp;广告数据!$C$2:$C$7027,广告数据!$J$2:$J$7027),2,0),"0")</f>
        <v>0</v>
      </c>
      <c r="BP10" s="215" t="str">
        <f t="shared" si="5"/>
        <v/>
      </c>
      <c r="BQ10" s="172" t="str">
        <f t="array" ref="BQ10">IFERROR(VLOOKUP(A10&amp;B10&amp;C10&amp;LEFT($BQ$1,2),IF({1,0},广告数据!$A$2:$A$7027&amp;广告数据!$B$2:$B$7027&amp;广告数据!$C$2:$C$7027,广告数据!$D$2:$D$7027),2,0),"0")</f>
        <v>0</v>
      </c>
      <c r="BR10" s="172" t="str">
        <f t="array" ref="BR10">IFERROR(VLOOKUP(A10&amp;B10&amp;C10&amp;LEFT($BQ$1,2),IF({1,0},广告数据!$A$2:$A$7027&amp;广告数据!$B$2:$B$7027&amp;广告数据!$C$2:$C$7027,广告数据!$E$2:$E$7027),2,0),"0")</f>
        <v>0</v>
      </c>
      <c r="BS10" s="172" t="str">
        <f t="array" ref="BS10">IFERROR(VLOOKUP(A10&amp;B10&amp;C10&amp;LEFT($BQ$1,2),IF({1,0},广告数据!$A$2:$A$7027&amp;广告数据!$B$2:$B$7027&amp;广告数据!$C$2:$C$7027,广告数据!$I$2:$I$7027),2,0),"0")</f>
        <v>0</v>
      </c>
      <c r="BT10" s="215" t="str">
        <f t="shared" si="6"/>
        <v>0</v>
      </c>
      <c r="BU10" s="215" t="str">
        <f t="shared" si="7"/>
        <v>0</v>
      </c>
      <c r="BV10" s="172" t="str">
        <f t="array" ref="BV10">IFERROR(VLOOKUP(A10&amp;B10&amp;C10&amp;LEFT($BQ$1,2),IF({1,0},广告数据!$A$2:$A$7027&amp;广告数据!$B$2:$B$7027&amp;广告数据!$C$2:$C$7027,广告数据!$G$2:$G$7027),2,0),"0")</f>
        <v>0</v>
      </c>
      <c r="BW10" s="172" t="str">
        <f t="array" ref="BW10">IFERROR(VLOOKUP(A10&amp;B10&amp;C10&amp;LEFT($BQ$1,2),IF({1,0},广告数据!$A$2:$A$7027&amp;广告数据!$B$2:$B$7027&amp;广告数据!$C$2:$C$7027,广告数据!$J$2:$J$7027),2,0),"0")</f>
        <v>0</v>
      </c>
      <c r="BX10" s="215"/>
      <c r="BY10" s="173" t="s">
        <v>166</v>
      </c>
    </row>
    <row r="11" s="173" customFormat="1" spans="1:76">
      <c r="A11" s="189">
        <v>44732</v>
      </c>
      <c r="B11" s="192" t="s">
        <v>128</v>
      </c>
      <c r="C11" s="190" t="s">
        <v>129</v>
      </c>
      <c r="D11" s="119" t="s">
        <v>130</v>
      </c>
      <c r="E11" s="191">
        <f>SUMIFS('Business report'!$D$2:$D$9442,'Business report'!$A$2:$A$9442,A11,'Business report'!$B$2:$B$9442,B11,'Business report'!$C$2:$C$9442,D11)</f>
        <v>11</v>
      </c>
      <c r="F11" s="191">
        <f>SUMIFS('Business report'!$F$2:$F$9442,'Business report'!$A$2:$A$9442,A11,'Business report'!$B$2:$B$9442,B11,'Business report'!$C$2:$C$9442,D11)</f>
        <v>17</v>
      </c>
      <c r="G11" s="191">
        <f>SUMIFS('Business report'!$I$2:$I$9442,'Business report'!$A$2:$A$9442,A11,'Business report'!$B$2:$B$9442,B11,'Business report'!$C$2:$C$9442,D11)</f>
        <v>0</v>
      </c>
      <c r="H11" s="193">
        <f>SUMIFS('Business report'!$K$2:$K$9442,'Business report'!$A$2:$A$9442,A11,'Business report'!$B$2:$B$9442,B11,'Business report'!$C$2:$C$9442,D11)</f>
        <v>0</v>
      </c>
      <c r="I11" s="198">
        <v>17.99</v>
      </c>
      <c r="J11" s="178">
        <v>4</v>
      </c>
      <c r="K11" s="198">
        <v>32</v>
      </c>
      <c r="L11" s="198"/>
      <c r="M11" s="202"/>
      <c r="N11" s="198"/>
      <c r="O11" s="198"/>
      <c r="P11" s="205"/>
      <c r="Q11" s="207"/>
      <c r="R11" s="207"/>
      <c r="S11" s="205"/>
      <c r="T11" s="207"/>
      <c r="U11" s="209"/>
      <c r="V11" s="205"/>
      <c r="W11" s="207"/>
      <c r="X11" s="207"/>
      <c r="Y11" s="205"/>
      <c r="Z11" s="207"/>
      <c r="AA11" s="209"/>
      <c r="AB11" s="205"/>
      <c r="AC11" s="207"/>
      <c r="AD11" s="209"/>
      <c r="AE11" s="205"/>
      <c r="AF11" s="207"/>
      <c r="AG11" s="207"/>
      <c r="AH11" s="205"/>
      <c r="AI11" s="207"/>
      <c r="AJ11" s="201"/>
      <c r="AK11" s="179"/>
      <c r="AL11" s="175"/>
      <c r="AM11" s="180"/>
      <c r="AN11" s="175"/>
      <c r="AO11" s="181"/>
      <c r="AP11" s="182"/>
      <c r="AQ11" s="182"/>
      <c r="AR11" s="183"/>
      <c r="AS11" s="179"/>
      <c r="AT11" s="179"/>
      <c r="AU11" s="179"/>
      <c r="AV11" s="215"/>
      <c r="AW11" s="215"/>
      <c r="AX11" s="179"/>
      <c r="AY11" s="179"/>
      <c r="AZ11" s="183"/>
      <c r="BA11" s="179">
        <f t="array" ref="BA11">IFERROR(VLOOKUP(A11&amp;B11&amp;C11&amp;LEFT($BA$1,2),IF({1,0},广告数据!$A$2:$A$7027&amp;广告数据!$B$2:$B$7027&amp;广告数据!$C$2:$C$7027,广告数据!$D$2:$D$7027),2,0),"")</f>
        <v>3924</v>
      </c>
      <c r="BB11" s="179">
        <f t="array" ref="BB11">IFERROR(VLOOKUP(A11&amp;B11&amp;C11&amp;LEFT($BA$1,2),IF({1,0},广告数据!$A$2:$A$7027&amp;广告数据!$B$2:$B$7027&amp;广告数据!$C$2:$C$7027,广告数据!$E$2:$E$7027),2,0),"")</f>
        <v>10</v>
      </c>
      <c r="BC11" s="179">
        <f t="array" ref="BC11">IFERROR(VLOOKUP(A11&amp;B11&amp;C11&amp;LEFT($BA$1,2),IF({1,0},广告数据!$A$2:$A$7027&amp;广告数据!$B$2:$B$7027&amp;广告数据!$C$2:$C$7027,广告数据!$I$2:$I$7027),2,0),"")</f>
        <v>0</v>
      </c>
      <c r="BD11" s="215">
        <f t="shared" si="8"/>
        <v>0.00254841997961264</v>
      </c>
      <c r="BE11" s="215">
        <f t="shared" si="9"/>
        <v>0</v>
      </c>
      <c r="BF11" s="186">
        <f t="array" ref="BF11">IFERROR(VLOOKUP(A11&amp;B11&amp;C11&amp;LEFT($BA$1,2),IF({1,0},广告数据!$A$2:$A$7027&amp;广告数据!$B$2:$B$7027&amp;广告数据!$C$2:$C$7027,广告数据!$G$2:$G$7027),2,0),"")</f>
        <v>1.96</v>
      </c>
      <c r="BG11" s="186">
        <f t="array" ref="BG11">IFERROR(VLOOKUP(A11&amp;B11&amp;C11&amp;LEFT($BA$1,2),IF({1,0},广告数据!$A$2:$A$7027&amp;广告数据!$B$2:$B$7027&amp;广告数据!$C$2:$C$7027,广告数据!$J$2:$J$7027),2,0),"")</f>
        <v>0</v>
      </c>
      <c r="BH11" s="215" t="str">
        <f t="shared" si="10"/>
        <v>0</v>
      </c>
      <c r="BI11" s="172" t="str">
        <f t="array" ref="BI11">IFERROR(VLOOKUP(A11&amp;B11&amp;C11&amp;LEFT($BI$1,2),IF({1,0},广告数据!$A$2:$A$7027&amp;广告数据!$B$2:$B$7027&amp;广告数据!$C$2:$C$7027,广告数据!$D$2:$D$7027),2,0),"0")</f>
        <v>0</v>
      </c>
      <c r="BJ11" s="172" t="str">
        <f t="array" ref="BJ11">IFERROR(VLOOKUP(A11&amp;B11&amp;C11&amp;LEFT($BI$1,2),IF({1,0},广告数据!$A$2:$A$7027&amp;广告数据!$B$2:$B$7027&amp;广告数据!$C$2:$C$7027,广告数据!$E$2:$E$7027),2,0),"0")</f>
        <v>0</v>
      </c>
      <c r="BK11" s="172" t="str">
        <f t="array" ref="BK11">IFERROR(VLOOKUP(A11&amp;B11&amp;C11&amp;LEFT($BI$1,2),IF({1,0},广告数据!$A$2:$A$7027&amp;广告数据!$B$2:$B$7027&amp;广告数据!$C$2:$C$7027,广告数据!$I$2:$I$7027),2,0),"0")</f>
        <v>0</v>
      </c>
      <c r="BL11" s="215" t="str">
        <f t="shared" si="3"/>
        <v>0</v>
      </c>
      <c r="BM11" s="215" t="str">
        <f t="shared" si="4"/>
        <v>0</v>
      </c>
      <c r="BN11" s="172" t="str">
        <f t="array" ref="BN11">IFERROR(VLOOKUP(A11&amp;B11&amp;C11&amp;LEFT($BI$1,2),IF({1,0},广告数据!$A$2:$A$7027&amp;广告数据!$B$2:$B$7027&amp;广告数据!$C$2:$C$7027,广告数据!$G$2:$G$7027),2,0),"0")</f>
        <v>0</v>
      </c>
      <c r="BO11" s="172" t="str">
        <f t="array" ref="BO11">IFERROR(VLOOKUP(A11&amp;B11&amp;C11&amp;LEFT($BI$1,2),IF({1,0},广告数据!$A$2:$A$7027&amp;广告数据!$B$2:$B$7027&amp;广告数据!$C$2:$C$7027,广告数据!$J$2:$J$7027),2,0),"0")</f>
        <v>0</v>
      </c>
      <c r="BP11" s="215" t="str">
        <f t="shared" si="5"/>
        <v/>
      </c>
      <c r="BQ11" s="172" t="str">
        <f t="array" ref="BQ11">IFERROR(VLOOKUP(A11&amp;B11&amp;C11&amp;LEFT($BQ$1,2),IF({1,0},广告数据!$A$2:$A$7027&amp;广告数据!$B$2:$B$7027&amp;广告数据!$C$2:$C$7027,广告数据!$D$2:$D$7027),2,0),"0")</f>
        <v>0</v>
      </c>
      <c r="BR11" s="172" t="str">
        <f t="array" ref="BR11">IFERROR(VLOOKUP(A11&amp;B11&amp;C11&amp;LEFT($BQ$1,2),IF({1,0},广告数据!$A$2:$A$7027&amp;广告数据!$B$2:$B$7027&amp;广告数据!$C$2:$C$7027,广告数据!$E$2:$E$7027),2,0),"0")</f>
        <v>0</v>
      </c>
      <c r="BS11" s="172" t="str">
        <f t="array" ref="BS11">IFERROR(VLOOKUP(A11&amp;B11&amp;C11&amp;LEFT($BQ$1,2),IF({1,0},广告数据!$A$2:$A$7027&amp;广告数据!$B$2:$B$7027&amp;广告数据!$C$2:$C$7027,广告数据!$I$2:$I$7027),2,0),"0")</f>
        <v>0</v>
      </c>
      <c r="BT11" s="215" t="str">
        <f t="shared" si="6"/>
        <v>0</v>
      </c>
      <c r="BU11" s="215" t="str">
        <f t="shared" si="7"/>
        <v>0</v>
      </c>
      <c r="BV11" s="172" t="str">
        <f t="array" ref="BV11">IFERROR(VLOOKUP(A11&amp;B11&amp;C11&amp;LEFT($BQ$1,2),IF({1,0},广告数据!$A$2:$A$7027&amp;广告数据!$B$2:$B$7027&amp;广告数据!$C$2:$C$7027,广告数据!$G$2:$G$7027),2,0),"0")</f>
        <v>0</v>
      </c>
      <c r="BW11" s="172" t="str">
        <f t="array" ref="BW11">IFERROR(VLOOKUP(A11&amp;B11&amp;C11&amp;LEFT($BQ$1,2),IF({1,0},广告数据!$A$2:$A$7027&amp;广告数据!$B$2:$B$7027&amp;广告数据!$C$2:$C$7027,广告数据!$J$2:$J$7027),2,0),"0")</f>
        <v>0</v>
      </c>
      <c r="BX11" s="215"/>
    </row>
    <row r="12" s="173" customFormat="1" spans="1:77">
      <c r="A12" s="189">
        <v>44733</v>
      </c>
      <c r="B12" s="192" t="s">
        <v>20</v>
      </c>
      <c r="C12" s="190" t="s">
        <v>25</v>
      </c>
      <c r="D12" s="119" t="s">
        <v>124</v>
      </c>
      <c r="E12" s="191">
        <f>SUMIFS('Business report'!$D$2:$D$9442,'Business report'!$A$2:$A$9442,A12,'Business report'!$B$2:$B$9442,B12,'Business report'!$C$2:$C$9442,D12)</f>
        <v>37</v>
      </c>
      <c r="F12" s="191">
        <f>SUMIFS('Business report'!$F$2:$F$9442,'Business report'!$A$2:$A$9442,A12,'Business report'!$B$2:$B$9442,B12,'Business report'!$C$2:$C$9442,D12)</f>
        <v>57</v>
      </c>
      <c r="G12" s="191">
        <f>SUMIFS('Business report'!$I$2:$I$9442,'Business report'!$A$2:$A$9442,A12,'Business report'!$B$2:$B$9442,B12,'Business report'!$C$2:$C$9442,D12)</f>
        <v>1</v>
      </c>
      <c r="H12" s="193">
        <f>SUMIFS('Business report'!$K$2:$K$9442,'Business report'!$A$2:$A$9442,A12,'Business report'!$B$2:$B$9442,B12,'Business report'!$C$2:$C$9442,D12)</f>
        <v>11.99</v>
      </c>
      <c r="I12" s="198">
        <v>11.99</v>
      </c>
      <c r="J12" s="178">
        <v>0</v>
      </c>
      <c r="K12" s="198">
        <v>0</v>
      </c>
      <c r="L12" s="198" t="s">
        <v>131</v>
      </c>
      <c r="M12" s="202" t="s">
        <v>167</v>
      </c>
      <c r="N12" s="198" t="s">
        <v>133</v>
      </c>
      <c r="O12" s="198">
        <v>811</v>
      </c>
      <c r="P12" s="203" t="s">
        <v>155</v>
      </c>
      <c r="Q12" s="207" t="s">
        <v>168</v>
      </c>
      <c r="R12" s="207" t="s">
        <v>169</v>
      </c>
      <c r="S12" s="203" t="s">
        <v>161</v>
      </c>
      <c r="T12" s="207" t="s">
        <v>145</v>
      </c>
      <c r="U12" s="207" t="s">
        <v>138</v>
      </c>
      <c r="V12" s="203" t="s">
        <v>144</v>
      </c>
      <c r="W12" s="207" t="s">
        <v>170</v>
      </c>
      <c r="X12" s="207" t="s">
        <v>171</v>
      </c>
      <c r="Y12" s="203" t="s">
        <v>142</v>
      </c>
      <c r="Z12" s="207" t="s">
        <v>172</v>
      </c>
      <c r="AA12" s="200"/>
      <c r="AB12" s="203" t="s">
        <v>157</v>
      </c>
      <c r="AC12" s="207" t="s">
        <v>145</v>
      </c>
      <c r="AD12" s="207" t="s">
        <v>169</v>
      </c>
      <c r="AE12" s="203" t="s">
        <v>134</v>
      </c>
      <c r="AF12" s="207" t="s">
        <v>173</v>
      </c>
      <c r="AG12" s="200"/>
      <c r="AH12" s="203" t="s">
        <v>136</v>
      </c>
      <c r="AI12" s="207" t="s">
        <v>174</v>
      </c>
      <c r="AJ12" s="207" t="s">
        <v>169</v>
      </c>
      <c r="AK12" s="179" t="str">
        <f t="array" ref="AK12">IFERROR(VLOOKUP(A12&amp;B12&amp;C12&amp;LEFT($AK$1,2),IF({1,0},广告数据!$A$2:$A$7027&amp;广告数据!$B$2:$B$7027&amp;广告数据!$C$2:$C$7027,广告数据!$D$2:$D$7027),2,0),"")</f>
        <v/>
      </c>
      <c r="AL12" s="175" t="str">
        <f t="array" ref="AL12">IFERROR(VLOOKUP(A12&amp;B12&amp;C12&amp;LEFT($AK$1,2),IF({1,0},广告数据!$A$2:$A$7027&amp;广告数据!$B$2:$B$7027&amp;广告数据!$C$2:$C$7027,广告数据!$E$2:$E$7027),2,0),"")</f>
        <v/>
      </c>
      <c r="AM12" s="180" t="str">
        <f>IFERROR(AL12/AK12,"0")</f>
        <v>0</v>
      </c>
      <c r="AN12" s="175" t="str">
        <f t="array" ref="AN12">IFERROR(VLOOKUP(A12&amp;B12&amp;C12&amp;LEFT($AK$1,2),IF({1,0},广告数据!$A$2:$A$7027&amp;广告数据!$B$2:$B$7027&amp;广告数据!$C$2:$C$7027,广告数据!$I$2:$I$7027),2,0),"")</f>
        <v/>
      </c>
      <c r="AO12" s="181" t="str">
        <f>IFERROR(AN12/AL12,"0")</f>
        <v>0</v>
      </c>
      <c r="AP12" s="182" t="str">
        <f t="array" ref="AP12">IFERROR(VLOOKUP(A12&amp;B12&amp;C12&amp;LEFT($AK$1,2),IF({1,0},广告数据!$A$2:$A$7027&amp;广告数据!$B$2:$B$7027&amp;广告数据!$C$2:$C$7027,广告数据!$G$2:$G$7027),2,0),"")</f>
        <v/>
      </c>
      <c r="AQ12" s="182" t="str">
        <f t="array" ref="AQ12">IFERROR(VLOOKUP(A12&amp;B12&amp;C12&amp;LEFT($AK$1,2),IF({1,0},广告数据!$A$2:$A$7027&amp;广告数据!$B$2:$B$7027&amp;广告数据!$C$2:$C$7027,广告数据!$J$2:$J$7027),2,0),"")</f>
        <v/>
      </c>
      <c r="AR12" s="183" t="str">
        <f>IFERROR(AP12/AQ12,"0")</f>
        <v>0</v>
      </c>
      <c r="AS12" s="179" t="str">
        <f t="array" ref="AS12">IFERROR(VLOOKUP(A12&amp;B12&amp;C12&amp;LEFT($AS$1,2),IF({1,0},广告数据!$A$2:$A$7027&amp;广告数据!$B$2:$B$7027&amp;广告数据!$C$2:$C$7027,广告数据!$D$2:$D$7027),2,0),"")</f>
        <v/>
      </c>
      <c r="AT12" s="179" t="str">
        <f t="array" ref="AT12">IFERROR(VLOOKUP(A12&amp;B12&amp;C12&amp;LEFT($AS$1,2),IF({1,0},广告数据!$A$2:$A$7027&amp;广告数据!$B$2:$B$7027&amp;广告数据!$C$2:$C$7027,广告数据!$E$2:$E$7027),2,0),"")</f>
        <v/>
      </c>
      <c r="AU12" s="179" t="str">
        <f t="array" ref="AU12">IFERROR(VLOOKUP(A12&amp;B12&amp;C12&amp;LEFT($AS$1,2),IF({1,0},广告数据!$A$2:$A$7027&amp;广告数据!$B$2:$B$7027&amp;广告数据!$C$2:$C$7027,广告数据!$I$2:$I$7027),2,0),"")</f>
        <v/>
      </c>
      <c r="AV12" s="215" t="str">
        <f>IFERROR(AT12/AS12,"0")</f>
        <v>0</v>
      </c>
      <c r="AW12" s="215" t="str">
        <f>IFERROR(AU12/AT12,"0")</f>
        <v>0</v>
      </c>
      <c r="AX12" s="179" t="str">
        <f t="array" ref="AX12">IFERROR(VLOOKUP(A12&amp;B12&amp;C12&amp;LEFT($AS$1,2),IF({1,0},广告数据!$A$2:$A$7027&amp;广告数据!$B$2:$B$7027&amp;广告数据!$C$2:$C$7027,广告数据!$G$2:$G$7027),2,0),"")</f>
        <v/>
      </c>
      <c r="AY12" s="179" t="str">
        <f t="array" ref="AY12">IFERROR(VLOOKUP(A12&amp;B12&amp;C12&amp;LEFT($AS$1,2),IF({1,0},广告数据!$A$2:$A$7027&amp;广告数据!$B$2:$B$7027&amp;广告数据!$C$2:$C$7027,广告数据!$J$2:$J$7027),2,0),"")</f>
        <v/>
      </c>
      <c r="AZ12" s="183" t="str">
        <f>IFERROR(AX12/AY12,"0")</f>
        <v>0</v>
      </c>
      <c r="BA12" s="179">
        <f t="array" ref="BA12">IFERROR(VLOOKUP(A12&amp;B12&amp;C12&amp;LEFT($BA$1,2),IF({1,0},广告数据!$A$2:$A$7027&amp;广告数据!$B$2:$B$7027&amp;广告数据!$C$2:$C$7027,广告数据!$D$2:$D$7027),2,0),"")</f>
        <v>3972</v>
      </c>
      <c r="BB12" s="179">
        <f t="array" ref="BB12">IFERROR(VLOOKUP(A12&amp;B12&amp;C12&amp;LEFT($BA$1,2),IF({1,0},广告数据!$A$2:$A$7027&amp;广告数据!$B$2:$B$7027&amp;广告数据!$C$2:$C$7027,广告数据!$E$2:$E$7027),2,0),"")</f>
        <v>24</v>
      </c>
      <c r="BC12" s="179">
        <f t="array" ref="BC12">IFERROR(VLOOKUP(A12&amp;B12&amp;C12&amp;LEFT($BA$1,2),IF({1,0},广告数据!$A$2:$A$7027&amp;广告数据!$B$2:$B$7027&amp;广告数据!$C$2:$C$7027,广告数据!$I$2:$I$7027),2,0),"")</f>
        <v>1</v>
      </c>
      <c r="BD12" s="215">
        <f t="shared" ref="BD12:BD15" si="11">IFERROR(BB12/BA12,"0")</f>
        <v>0.00604229607250755</v>
      </c>
      <c r="BE12" s="215">
        <f t="shared" ref="BE12:BE15" si="12">IFERROR(BC12/BB12,"0")</f>
        <v>0.0416666666666667</v>
      </c>
      <c r="BF12" s="186">
        <f t="array" ref="BF12">IFERROR(VLOOKUP(A12&amp;B12&amp;C12&amp;LEFT($BA$1,2),IF({1,0},广告数据!$A$2:$A$7027&amp;广告数据!$B$2:$B$7027&amp;广告数据!$C$2:$C$7027,广告数据!$G$2:$G$7027),2,0),"")</f>
        <v>22.45</v>
      </c>
      <c r="BG12" s="186">
        <f t="array" ref="BG12">IFERROR(VLOOKUP(A12&amp;B12&amp;C12&amp;LEFT($BA$1,2),IF({1,0},广告数据!$A$2:$A$7027&amp;广告数据!$B$2:$B$7027&amp;广告数据!$C$2:$C$7027,广告数据!$J$2:$J$7027),2,0),"")</f>
        <v>11.99</v>
      </c>
      <c r="BH12" s="215">
        <f t="shared" ref="BH12:BH15" si="13">IFERROR(BF12/BG12,"0")</f>
        <v>1.87239366138449</v>
      </c>
      <c r="BI12" s="172" t="str">
        <f t="array" ref="BI12">IFERROR(VLOOKUP(A12&amp;B12&amp;C12&amp;LEFT($BI$1,2),IF({1,0},广告数据!$A$2:$A$7027&amp;广告数据!$B$2:$B$7027&amp;广告数据!$C$2:$C$7027,广告数据!$D$2:$D$7027),2,0),"0")</f>
        <v>0</v>
      </c>
      <c r="BJ12" s="172" t="str">
        <f t="array" ref="BJ12">IFERROR(VLOOKUP(A12&amp;B12&amp;C12&amp;LEFT($BI$1,2),IF({1,0},广告数据!$A$2:$A$7027&amp;广告数据!$B$2:$B$7027&amp;广告数据!$C$2:$C$7027,广告数据!$E$2:$E$7027),2,0),"0")</f>
        <v>0</v>
      </c>
      <c r="BK12" s="172" t="str">
        <f t="array" ref="BK12">IFERROR(VLOOKUP(A12&amp;B12&amp;C12&amp;LEFT($BI$1,2),IF({1,0},广告数据!$A$2:$A$7027&amp;广告数据!$B$2:$B$7027&amp;广告数据!$C$2:$C$7027,广告数据!$I$2:$I$7027),2,0),"0")</f>
        <v>0</v>
      </c>
      <c r="BL12" s="215" t="str">
        <f t="shared" si="3"/>
        <v>0</v>
      </c>
      <c r="BM12" s="215" t="str">
        <f t="shared" si="4"/>
        <v>0</v>
      </c>
      <c r="BN12" s="172" t="str">
        <f t="array" ref="BN12">IFERROR(VLOOKUP(A12&amp;B12&amp;C12&amp;LEFT($BI$1,2),IF({1,0},广告数据!$A$2:$A$7027&amp;广告数据!$B$2:$B$7027&amp;广告数据!$C$2:$C$7027,广告数据!$G$2:$G$7027),2,0),"0")</f>
        <v>0</v>
      </c>
      <c r="BO12" s="172" t="str">
        <f t="array" ref="BO12">IFERROR(VLOOKUP(A12&amp;B12&amp;C12&amp;LEFT($BI$1,2),IF({1,0},广告数据!$A$2:$A$7027&amp;广告数据!$B$2:$B$7027&amp;广告数据!$C$2:$C$7027,广告数据!$J$2:$J$7027),2,0),"0")</f>
        <v>0</v>
      </c>
      <c r="BP12" s="215" t="str">
        <f t="shared" si="5"/>
        <v/>
      </c>
      <c r="BQ12" s="172" t="str">
        <f t="array" ref="BQ12">IFERROR(VLOOKUP(A12&amp;B12&amp;C12&amp;LEFT($BQ$1,2),IF({1,0},广告数据!$A$2:$A$7027&amp;广告数据!$B$2:$B$7027&amp;广告数据!$C$2:$C$7027,广告数据!$D$2:$D$7027),2,0),"0")</f>
        <v>0</v>
      </c>
      <c r="BR12" s="172" t="str">
        <f t="array" ref="BR12">IFERROR(VLOOKUP(A12&amp;B12&amp;C12&amp;LEFT($BQ$1,2),IF({1,0},广告数据!$A$2:$A$7027&amp;广告数据!$B$2:$B$7027&amp;广告数据!$C$2:$C$7027,广告数据!$E$2:$E$7027),2,0),"0")</f>
        <v>0</v>
      </c>
      <c r="BS12" s="172" t="str">
        <f t="array" ref="BS12">IFERROR(VLOOKUP(A12&amp;B12&amp;C12&amp;LEFT($BQ$1,2),IF({1,0},广告数据!$A$2:$A$7027&amp;广告数据!$B$2:$B$7027&amp;广告数据!$C$2:$C$7027,广告数据!$I$2:$I$7027),2,0),"0")</f>
        <v>0</v>
      </c>
      <c r="BT12" s="215" t="str">
        <f t="shared" si="6"/>
        <v>0</v>
      </c>
      <c r="BU12" s="215" t="str">
        <f t="shared" si="7"/>
        <v>0</v>
      </c>
      <c r="BV12" s="172" t="str">
        <f t="array" ref="BV12">IFERROR(VLOOKUP(A12&amp;B12&amp;C12&amp;LEFT($BQ$1,2),IF({1,0},广告数据!$A$2:$A$7027&amp;广告数据!$B$2:$B$7027&amp;广告数据!$C$2:$C$7027,广告数据!$G$2:$G$7027),2,0),"0")</f>
        <v>0</v>
      </c>
      <c r="BW12" s="172" t="str">
        <f t="array" ref="BW12">IFERROR(VLOOKUP(A12&amp;B12&amp;C12&amp;LEFT($BQ$1,2),IF({1,0},广告数据!$A$2:$A$7027&amp;广告数据!$B$2:$B$7027&amp;广告数据!$C$2:$C$7027,广告数据!$J$2:$J$7027),2,0),"0")</f>
        <v>0</v>
      </c>
      <c r="BX12" s="215"/>
      <c r="BY12" s="174" t="s">
        <v>175</v>
      </c>
    </row>
    <row r="13" s="173" customFormat="1" spans="1:77">
      <c r="A13" s="189">
        <v>44733</v>
      </c>
      <c r="B13" s="192" t="s">
        <v>128</v>
      </c>
      <c r="C13" s="190" t="s">
        <v>129</v>
      </c>
      <c r="D13" s="119" t="s">
        <v>130</v>
      </c>
      <c r="E13" s="191">
        <f>SUMIFS('Business report'!$D$2:$D$9442,'Business report'!$A$2:$A$9442,A13,'Business report'!$B$2:$B$9442,B13,'Business report'!$C$2:$C$9442,D13)</f>
        <v>8</v>
      </c>
      <c r="F13" s="191">
        <f>SUMIFS('Business report'!$F$2:$F$9442,'Business report'!$A$2:$A$9442,A13,'Business report'!$B$2:$B$9442,B13,'Business report'!$C$2:$C$9442,D13)</f>
        <v>14</v>
      </c>
      <c r="G13" s="191">
        <f>SUMIFS('Business report'!$I$2:$I$9442,'Business report'!$A$2:$A$9442,A13,'Business report'!$B$2:$B$9442,B13,'Business report'!$C$2:$C$9442,D13)</f>
        <v>0</v>
      </c>
      <c r="H13" s="193">
        <f>SUMIFS('Business report'!$K$2:$K$9442,'Business report'!$A$2:$A$9442,A13,'Business report'!$B$2:$B$9442,B13,'Business report'!$C$2:$C$9442,D13)</f>
        <v>0</v>
      </c>
      <c r="I13" s="198">
        <v>17.99</v>
      </c>
      <c r="J13" s="178">
        <v>4</v>
      </c>
      <c r="K13" s="198">
        <v>32</v>
      </c>
      <c r="L13" s="198"/>
      <c r="M13" s="202"/>
      <c r="N13" s="198"/>
      <c r="O13" s="198"/>
      <c r="P13" s="203"/>
      <c r="Q13" s="207"/>
      <c r="R13" s="207"/>
      <c r="S13" s="203"/>
      <c r="T13" s="207"/>
      <c r="U13" s="207"/>
      <c r="V13" s="203"/>
      <c r="W13" s="207"/>
      <c r="X13" s="207"/>
      <c r="Y13" s="203"/>
      <c r="Z13" s="207"/>
      <c r="AA13" s="201"/>
      <c r="AB13" s="203"/>
      <c r="AC13" s="207"/>
      <c r="AD13" s="207"/>
      <c r="AE13" s="203"/>
      <c r="AF13" s="207"/>
      <c r="AG13" s="200"/>
      <c r="AH13" s="203"/>
      <c r="AI13" s="207"/>
      <c r="AJ13" s="207"/>
      <c r="AK13" s="179"/>
      <c r="AL13" s="175"/>
      <c r="AM13" s="180"/>
      <c r="AN13" s="175"/>
      <c r="AO13" s="181"/>
      <c r="AP13" s="182"/>
      <c r="AQ13" s="182"/>
      <c r="AR13" s="183"/>
      <c r="AS13" s="179"/>
      <c r="AT13" s="179"/>
      <c r="AU13" s="179"/>
      <c r="AV13" s="215"/>
      <c r="AW13" s="215"/>
      <c r="AX13" s="179"/>
      <c r="AY13" s="179"/>
      <c r="AZ13" s="183"/>
      <c r="BA13" s="179">
        <f t="array" ref="BA13">IFERROR(VLOOKUP(A13&amp;B13&amp;C13&amp;LEFT($BA$1,2),IF({1,0},广告数据!$A$2:$A$7027&amp;广告数据!$B$2:$B$7027&amp;广告数据!$C$2:$C$7027,广告数据!$D$2:$D$7027),2,0),"")</f>
        <v>4208</v>
      </c>
      <c r="BB13" s="179">
        <f t="array" ref="BB13">IFERROR(VLOOKUP(A13&amp;B13&amp;C13&amp;LEFT($BA$1,2),IF({1,0},广告数据!$A$2:$A$7027&amp;广告数据!$B$2:$B$7027&amp;广告数据!$C$2:$C$7027,广告数据!$E$2:$E$7027),2,0),"")</f>
        <v>7</v>
      </c>
      <c r="BC13" s="179">
        <f t="array" ref="BC13">IFERROR(VLOOKUP(A13&amp;B13&amp;C13&amp;LEFT($BA$1,2),IF({1,0},广告数据!$A$2:$A$7027&amp;广告数据!$B$2:$B$7027&amp;广告数据!$C$2:$C$7027,广告数据!$I$2:$I$7027),2,0),"")</f>
        <v>0</v>
      </c>
      <c r="BD13" s="215">
        <f t="shared" si="11"/>
        <v>0.00166349809885932</v>
      </c>
      <c r="BE13" s="215">
        <f t="shared" si="12"/>
        <v>0</v>
      </c>
      <c r="BF13" s="186">
        <f t="array" ref="BF13">IFERROR(VLOOKUP(A13&amp;B13&amp;C13&amp;LEFT($BA$1,2),IF({1,0},广告数据!$A$2:$A$7027&amp;广告数据!$B$2:$B$7027&amp;广告数据!$C$2:$C$7027,广告数据!$G$2:$G$7027),2,0),"")</f>
        <v>2.62</v>
      </c>
      <c r="BG13" s="186">
        <f t="array" ref="BG13">IFERROR(VLOOKUP(A13&amp;B13&amp;C13&amp;LEFT($BA$1,2),IF({1,0},广告数据!$A$2:$A$7027&amp;广告数据!$B$2:$B$7027&amp;广告数据!$C$2:$C$7027,广告数据!$J$2:$J$7027),2,0),"")</f>
        <v>0</v>
      </c>
      <c r="BH13" s="215" t="str">
        <f t="shared" si="13"/>
        <v>0</v>
      </c>
      <c r="BI13" s="172" t="str">
        <f t="array" ref="BI13">IFERROR(VLOOKUP(A13&amp;B13&amp;C13&amp;LEFT($BI$1,2),IF({1,0},广告数据!$A$2:$A$7027&amp;广告数据!$B$2:$B$7027&amp;广告数据!$C$2:$C$7027,广告数据!$D$2:$D$7027),2,0),"0")</f>
        <v>0</v>
      </c>
      <c r="BJ13" s="172" t="str">
        <f t="array" ref="BJ13">IFERROR(VLOOKUP(A13&amp;B13&amp;C13&amp;LEFT($BI$1,2),IF({1,0},广告数据!$A$2:$A$7027&amp;广告数据!$B$2:$B$7027&amp;广告数据!$C$2:$C$7027,广告数据!$E$2:$E$7027),2,0),"0")</f>
        <v>0</v>
      </c>
      <c r="BK13" s="172" t="str">
        <f t="array" ref="BK13">IFERROR(VLOOKUP(A13&amp;B13&amp;C13&amp;LEFT($BI$1,2),IF({1,0},广告数据!$A$2:$A$7027&amp;广告数据!$B$2:$B$7027&amp;广告数据!$C$2:$C$7027,广告数据!$I$2:$I$7027),2,0),"0")</f>
        <v>0</v>
      </c>
      <c r="BL13" s="215" t="str">
        <f t="shared" si="3"/>
        <v>0</v>
      </c>
      <c r="BM13" s="215" t="str">
        <f t="shared" si="4"/>
        <v>0</v>
      </c>
      <c r="BN13" s="172" t="str">
        <f t="array" ref="BN13">IFERROR(VLOOKUP(A13&amp;B13&amp;C13&amp;LEFT($BI$1,2),IF({1,0},广告数据!$A$2:$A$7027&amp;广告数据!$B$2:$B$7027&amp;广告数据!$C$2:$C$7027,广告数据!$G$2:$G$7027),2,0),"0")</f>
        <v>0</v>
      </c>
      <c r="BO13" s="172" t="str">
        <f t="array" ref="BO13">IFERROR(VLOOKUP(A13&amp;B13&amp;C13&amp;LEFT($BI$1,2),IF({1,0},广告数据!$A$2:$A$7027&amp;广告数据!$B$2:$B$7027&amp;广告数据!$C$2:$C$7027,广告数据!$J$2:$J$7027),2,0),"0")</f>
        <v>0</v>
      </c>
      <c r="BP13" s="215" t="str">
        <f t="shared" si="5"/>
        <v/>
      </c>
      <c r="BQ13" s="172" t="str">
        <f t="array" ref="BQ13">IFERROR(VLOOKUP(A13&amp;B13&amp;C13&amp;LEFT($BQ$1,2),IF({1,0},广告数据!$A$2:$A$7027&amp;广告数据!$B$2:$B$7027&amp;广告数据!$C$2:$C$7027,广告数据!$D$2:$D$7027),2,0),"0")</f>
        <v>0</v>
      </c>
      <c r="BR13" s="172" t="str">
        <f t="array" ref="BR13">IFERROR(VLOOKUP(A13&amp;B13&amp;C13&amp;LEFT($BQ$1,2),IF({1,0},广告数据!$A$2:$A$7027&amp;广告数据!$B$2:$B$7027&amp;广告数据!$C$2:$C$7027,广告数据!$E$2:$E$7027),2,0),"0")</f>
        <v>0</v>
      </c>
      <c r="BS13" s="172" t="str">
        <f t="array" ref="BS13">IFERROR(VLOOKUP(A13&amp;B13&amp;C13&amp;LEFT($BQ$1,2),IF({1,0},广告数据!$A$2:$A$7027&amp;广告数据!$B$2:$B$7027&amp;广告数据!$C$2:$C$7027,广告数据!$I$2:$I$7027),2,0),"0")</f>
        <v>0</v>
      </c>
      <c r="BT13" s="215" t="str">
        <f t="shared" si="6"/>
        <v>0</v>
      </c>
      <c r="BU13" s="215" t="str">
        <f t="shared" si="7"/>
        <v>0</v>
      </c>
      <c r="BV13" s="172" t="str">
        <f t="array" ref="BV13">IFERROR(VLOOKUP(A13&amp;B13&amp;C13&amp;LEFT($BQ$1,2),IF({1,0},广告数据!$A$2:$A$7027&amp;广告数据!$B$2:$B$7027&amp;广告数据!$C$2:$C$7027,广告数据!$G$2:$G$7027),2,0),"0")</f>
        <v>0</v>
      </c>
      <c r="BW13" s="172" t="str">
        <f t="array" ref="BW13">IFERROR(VLOOKUP(A13&amp;B13&amp;C13&amp;LEFT($BQ$1,2),IF({1,0},广告数据!$A$2:$A$7027&amp;广告数据!$B$2:$B$7027&amp;广告数据!$C$2:$C$7027,广告数据!$J$2:$J$7027),2,0),"0")</f>
        <v>0</v>
      </c>
      <c r="BX13" s="215"/>
      <c r="BY13" s="174"/>
    </row>
    <row r="14" s="174" customFormat="1" spans="1:77">
      <c r="A14" s="189">
        <v>44734</v>
      </c>
      <c r="B14" s="189" t="s">
        <v>20</v>
      </c>
      <c r="C14" s="190" t="s">
        <v>25</v>
      </c>
      <c r="D14" s="119" t="s">
        <v>124</v>
      </c>
      <c r="E14" s="194">
        <f>SUMIFS('Business report'!$D$2:$D$9442,'Business report'!$A$2:$A$9442,A14,'Business report'!$B$2:$B$9442,B14,'Business report'!$C$2:$C$9442,D14)</f>
        <v>39</v>
      </c>
      <c r="F14" s="194">
        <f>SUMIFS('Business report'!$F$2:$F$9442,'Business report'!$A$2:$A$9442,A14,'Business report'!$B$2:$B$9442,B14,'Business report'!$C$2:$C$9442,D14)</f>
        <v>53</v>
      </c>
      <c r="G14" s="191">
        <f>SUMIFS('Business report'!$I$2:$I$9442,'Business report'!$A$2:$A$9442,A14,'Business report'!$B$2:$B$9442,B14,'Business report'!$C$2:$C$9442,D14)</f>
        <v>2</v>
      </c>
      <c r="H14" s="195">
        <f>SUMIFS('Business report'!$K$2:$K$9442,'Business report'!$A$2:$A$9442,A14,'Business report'!$B$2:$B$9442,B14,'Business report'!$C$2:$C$9442,D14)</f>
        <v>23.98</v>
      </c>
      <c r="I14" s="198">
        <v>11.99</v>
      </c>
      <c r="J14" s="178">
        <v>5</v>
      </c>
      <c r="K14" s="198">
        <v>1</v>
      </c>
      <c r="L14" s="198" t="s">
        <v>131</v>
      </c>
      <c r="M14" s="202" t="s">
        <v>176</v>
      </c>
      <c r="N14" s="198" t="s">
        <v>133</v>
      </c>
      <c r="O14" s="198">
        <v>614</v>
      </c>
      <c r="P14" s="203" t="s">
        <v>144</v>
      </c>
      <c r="Q14" s="207" t="s">
        <v>177</v>
      </c>
      <c r="R14" s="206"/>
      <c r="S14" s="203" t="s">
        <v>178</v>
      </c>
      <c r="T14" s="207" t="s">
        <v>179</v>
      </c>
      <c r="U14" s="207" t="s">
        <v>180</v>
      </c>
      <c r="V14" s="203" t="s">
        <v>139</v>
      </c>
      <c r="W14" s="207" t="s">
        <v>181</v>
      </c>
      <c r="X14" s="207"/>
      <c r="Y14" s="203" t="s">
        <v>136</v>
      </c>
      <c r="Z14" s="207" t="s">
        <v>182</v>
      </c>
      <c r="AA14" s="207" t="s">
        <v>183</v>
      </c>
      <c r="AB14" s="203" t="s">
        <v>184</v>
      </c>
      <c r="AC14" s="207" t="s">
        <v>185</v>
      </c>
      <c r="AD14" s="207" t="s">
        <v>186</v>
      </c>
      <c r="AE14" s="203" t="s">
        <v>134</v>
      </c>
      <c r="AF14" s="207" t="s">
        <v>187</v>
      </c>
      <c r="AG14" s="206"/>
      <c r="AH14" s="203" t="s">
        <v>142</v>
      </c>
      <c r="AI14" s="207" t="s">
        <v>188</v>
      </c>
      <c r="AJ14" s="206"/>
      <c r="AK14" s="176" t="str">
        <f t="array" ref="AK14">IFERROR(VLOOKUP(A14&amp;B14&amp;C14&amp;LEFT($AK$1,2),IF({1,0},广告数据!$A$2:$A$7027&amp;广告数据!$B$2:$B$7027&amp;广告数据!$C$2:$C$7027,广告数据!$D$2:$D$7027),2,0),"")</f>
        <v/>
      </c>
      <c r="AL14" s="212" t="str">
        <f t="array" ref="AL14">IFERROR(VLOOKUP(A14&amp;B14&amp;C14&amp;LEFT($AK$1,2),IF({1,0},广告数据!$A$2:$A$7027&amp;广告数据!$B$2:$B$7027&amp;广告数据!$C$2:$C$7027,广告数据!$E$2:$E$7027),2,0),"")</f>
        <v/>
      </c>
      <c r="AM14" s="213" t="str">
        <f>IFERROR(AL14/AK14,"0")</f>
        <v>0</v>
      </c>
      <c r="AN14" s="212" t="str">
        <f t="array" ref="AN14">IFERROR(VLOOKUP(A14&amp;B14&amp;C14&amp;LEFT($AK$1,2),IF({1,0},广告数据!$A$2:$A$7027&amp;广告数据!$B$2:$B$7027&amp;广告数据!$C$2:$C$7027,广告数据!$I$2:$I$7027),2,0),"")</f>
        <v/>
      </c>
      <c r="AO14" s="181" t="str">
        <f>IFERROR(AN14/AL14,"0")</f>
        <v>0</v>
      </c>
      <c r="AP14" s="182" t="str">
        <f t="array" ref="AP14">IFERROR(VLOOKUP(A14&amp;B14&amp;C14&amp;LEFT($AK$1,2),IF({1,0},广告数据!$A$2:$A$7027&amp;广告数据!$B$2:$B$7027&amp;广告数据!$C$2:$C$7027,广告数据!$G$2:$G$7027),2,0),"")</f>
        <v/>
      </c>
      <c r="AQ14" s="182" t="str">
        <f t="array" ref="AQ14">IFERROR(VLOOKUP(A14&amp;B14&amp;C14&amp;LEFT($AK$1,2),IF({1,0},广告数据!$A$2:$A$7027&amp;广告数据!$B$2:$B$7027&amp;广告数据!$C$2:$C$7027,广告数据!$J$2:$J$7027),2,0),"")</f>
        <v/>
      </c>
      <c r="AR14" s="183" t="str">
        <f>IFERROR(AP14/AQ14,"0")</f>
        <v>0</v>
      </c>
      <c r="AS14" s="176" t="str">
        <f t="array" ref="AS14">IFERROR(VLOOKUP(A14&amp;B14&amp;C14&amp;LEFT($AS$1,2),IF({1,0},广告数据!$A$2:$A$7027&amp;广告数据!$B$2:$B$7027&amp;广告数据!$C$2:$C$7027,广告数据!$D$2:$D$7027),2,0),"")</f>
        <v/>
      </c>
      <c r="AT14" s="176" t="str">
        <f t="array" ref="AT14">IFERROR(VLOOKUP(A14&amp;B14&amp;C14&amp;LEFT($AS$1,2),IF({1,0},广告数据!$A$2:$A$7027&amp;广告数据!$B$2:$B$7027&amp;广告数据!$C$2:$C$7027,广告数据!$E$2:$E$7027),2,0),"")</f>
        <v/>
      </c>
      <c r="AU14" s="176" t="str">
        <f t="array" ref="AU14">IFERROR(VLOOKUP(A14&amp;B14&amp;C14&amp;LEFT($AS$1,2),IF({1,0},广告数据!$A$2:$A$7027&amp;广告数据!$B$2:$B$7027&amp;广告数据!$C$2:$C$7027,广告数据!$I$2:$I$7027),2,0),"")</f>
        <v/>
      </c>
      <c r="AV14" s="215" t="str">
        <f>IFERROR(AT14/AS14,"0")</f>
        <v>0</v>
      </c>
      <c r="AW14" s="215" t="str">
        <f>IFERROR(AU14/AT14,"0")</f>
        <v>0</v>
      </c>
      <c r="AX14" s="176" t="str">
        <f t="array" ref="AX14">IFERROR(VLOOKUP(A14&amp;B14&amp;C14&amp;LEFT($AS$1,2),IF({1,0},广告数据!$A$2:$A$7027&amp;广告数据!$B$2:$B$7027&amp;广告数据!$C$2:$C$7027,广告数据!$G$2:$G$7027),2,0),"")</f>
        <v/>
      </c>
      <c r="AY14" s="176" t="str">
        <f t="array" ref="AY14">IFERROR(VLOOKUP(A14&amp;B14&amp;C14&amp;LEFT($AS$1,2),IF({1,0},广告数据!$A$2:$A$7027&amp;广告数据!$B$2:$B$7027&amp;广告数据!$C$2:$C$7027,广告数据!$J$2:$J$7027),2,0),"")</f>
        <v/>
      </c>
      <c r="AZ14" s="183" t="str">
        <f>IFERROR(AX14/AY14,"0")</f>
        <v>0</v>
      </c>
      <c r="BA14" s="176">
        <f t="array" ref="BA14">IFERROR(VLOOKUP(A14&amp;B14&amp;C14&amp;LEFT($BA$1,2),IF({1,0},广告数据!$A$2:$A$7027&amp;广告数据!$B$2:$B$7027&amp;广告数据!$C$2:$C$7027,广告数据!$D$2:$D$7027),2,0),"")</f>
        <v>5705</v>
      </c>
      <c r="BB14" s="176">
        <f t="array" ref="BB14">IFERROR(VLOOKUP(A14&amp;B14&amp;C14&amp;LEFT($BA$1,2),IF({1,0},广告数据!$A$2:$A$7027&amp;广告数据!$B$2:$B$7027&amp;广告数据!$C$2:$C$7027,广告数据!$E$2:$E$7027),2,0),"")</f>
        <v>25</v>
      </c>
      <c r="BC14" s="176">
        <f t="array" ref="BC14">IFERROR(VLOOKUP(A14&amp;B14&amp;C14&amp;LEFT($BA$1,2),IF({1,0},广告数据!$A$2:$A$7027&amp;广告数据!$B$2:$B$7027&amp;广告数据!$C$2:$C$7027,广告数据!$I$2:$I$7027),2,0),"")</f>
        <v>1</v>
      </c>
      <c r="BD14" s="215">
        <f t="shared" si="11"/>
        <v>0.00438212094653812</v>
      </c>
      <c r="BE14" s="215">
        <f t="shared" si="12"/>
        <v>0.04</v>
      </c>
      <c r="BF14" s="218">
        <f t="array" ref="BF14">IFERROR(VLOOKUP(A14&amp;B14&amp;C14&amp;LEFT($BA$1,2),IF({1,0},广告数据!$A$2:$A$7027&amp;广告数据!$B$2:$B$7027&amp;广告数据!$C$2:$C$7027,广告数据!$G$2:$G$7027),2,0),"")</f>
        <v>20.13</v>
      </c>
      <c r="BG14" s="218">
        <f t="array" ref="BG14">IFERROR(VLOOKUP(A14&amp;B14&amp;C14&amp;LEFT($BA$1,2),IF({1,0},广告数据!$A$2:$A$7027&amp;广告数据!$B$2:$B$7027&amp;广告数据!$C$2:$C$7027,广告数据!$J$2:$J$7027),2,0),"")</f>
        <v>11.99</v>
      </c>
      <c r="BH14" s="215">
        <f t="shared" si="13"/>
        <v>1.67889908256881</v>
      </c>
      <c r="BI14" s="172" t="str">
        <f t="array" ref="BI14">IFERROR(VLOOKUP(A14&amp;B14&amp;C14&amp;LEFT($BI$1,2),IF({1,0},广告数据!$A$2:$A$7027&amp;广告数据!$B$2:$B$7027&amp;广告数据!$C$2:$C$7027,广告数据!$D$2:$D$7027),2,0),"0")</f>
        <v>0</v>
      </c>
      <c r="BJ14" s="172" t="str">
        <f t="array" ref="BJ14">IFERROR(VLOOKUP(A14&amp;B14&amp;C14&amp;LEFT($BI$1,2),IF({1,0},广告数据!$A$2:$A$7027&amp;广告数据!$B$2:$B$7027&amp;广告数据!$C$2:$C$7027,广告数据!$E$2:$E$7027),2,0),"0")</f>
        <v>0</v>
      </c>
      <c r="BK14" s="172" t="str">
        <f t="array" ref="BK14">IFERROR(VLOOKUP(A14&amp;B14&amp;C14&amp;LEFT($BI$1,2),IF({1,0},广告数据!$A$2:$A$7027&amp;广告数据!$B$2:$B$7027&amp;广告数据!$C$2:$C$7027,广告数据!$I$2:$I$7027),2,0),"0")</f>
        <v>0</v>
      </c>
      <c r="BL14" s="215" t="str">
        <f t="shared" si="3"/>
        <v>0</v>
      </c>
      <c r="BM14" s="215" t="str">
        <f t="shared" si="4"/>
        <v>0</v>
      </c>
      <c r="BN14" s="172" t="str">
        <f t="array" ref="BN14">IFERROR(VLOOKUP(A14&amp;B14&amp;C14&amp;LEFT($BI$1,2),IF({1,0},广告数据!$A$2:$A$7027&amp;广告数据!$B$2:$B$7027&amp;广告数据!$C$2:$C$7027,广告数据!$G$2:$G$7027),2,0),"0")</f>
        <v>0</v>
      </c>
      <c r="BO14" s="172" t="str">
        <f t="array" ref="BO14">IFERROR(VLOOKUP(A14&amp;B14&amp;C14&amp;LEFT($BI$1,2),IF({1,0},广告数据!$A$2:$A$7027&amp;广告数据!$B$2:$B$7027&amp;广告数据!$C$2:$C$7027,广告数据!$J$2:$J$7027),2,0),"0")</f>
        <v>0</v>
      </c>
      <c r="BP14" s="215" t="str">
        <f t="shared" si="5"/>
        <v/>
      </c>
      <c r="BQ14" s="172" t="str">
        <f t="array" ref="BQ14">IFERROR(VLOOKUP(A14&amp;B14&amp;C14&amp;LEFT($BQ$1,2),IF({1,0},广告数据!$A$2:$A$7027&amp;广告数据!$B$2:$B$7027&amp;广告数据!$C$2:$C$7027,广告数据!$D$2:$D$7027),2,0),"0")</f>
        <v>0</v>
      </c>
      <c r="BR14" s="172" t="str">
        <f t="array" ref="BR14">IFERROR(VLOOKUP(A14&amp;B14&amp;C14&amp;LEFT($BQ$1,2),IF({1,0},广告数据!$A$2:$A$7027&amp;广告数据!$B$2:$B$7027&amp;广告数据!$C$2:$C$7027,广告数据!$E$2:$E$7027),2,0),"0")</f>
        <v>0</v>
      </c>
      <c r="BS14" s="172" t="str">
        <f t="array" ref="BS14">IFERROR(VLOOKUP(A14&amp;B14&amp;C14&amp;LEFT($BQ$1,2),IF({1,0},广告数据!$A$2:$A$7027&amp;广告数据!$B$2:$B$7027&amp;广告数据!$C$2:$C$7027,广告数据!$I$2:$I$7027),2,0),"0")</f>
        <v>0</v>
      </c>
      <c r="BT14" s="215" t="str">
        <f t="shared" si="6"/>
        <v>0</v>
      </c>
      <c r="BU14" s="215" t="str">
        <f t="shared" si="7"/>
        <v>0</v>
      </c>
      <c r="BV14" s="172" t="str">
        <f t="array" ref="BV14">IFERROR(VLOOKUP(A14&amp;B14&amp;C14&amp;LEFT($BQ$1,2),IF({1,0},广告数据!$A$2:$A$7027&amp;广告数据!$B$2:$B$7027&amp;广告数据!$C$2:$C$7027,广告数据!$G$2:$G$7027),2,0),"0")</f>
        <v>0</v>
      </c>
      <c r="BW14" s="172" t="str">
        <f t="array" ref="BW14">IFERROR(VLOOKUP(A14&amp;B14&amp;C14&amp;LEFT($BQ$1,2),IF({1,0},广告数据!$A$2:$A$7027&amp;广告数据!$B$2:$B$7027&amp;广告数据!$C$2:$C$7027,广告数据!$J$2:$J$7027),2,0),"0")</f>
        <v>0</v>
      </c>
      <c r="BX14" s="215"/>
      <c r="BY14" s="174" t="s">
        <v>189</v>
      </c>
    </row>
    <row r="15" s="174" customFormat="1" spans="1:76">
      <c r="A15" s="189">
        <v>44734</v>
      </c>
      <c r="B15" s="192" t="s">
        <v>128</v>
      </c>
      <c r="C15" s="190" t="s">
        <v>129</v>
      </c>
      <c r="D15" s="119" t="s">
        <v>130</v>
      </c>
      <c r="E15" s="191">
        <f>SUMIFS('Business report'!$D$2:$D$9442,'Business report'!$A$2:$A$9442,A15,'Business report'!$B$2:$B$9442,B15,'Business report'!$C$2:$C$9442,D15)</f>
        <v>10</v>
      </c>
      <c r="F15" s="191">
        <f>SUMIFS('Business report'!$F$2:$F$9442,'Business report'!$A$2:$A$9442,A15,'Business report'!$B$2:$B$9442,B15,'Business report'!$C$2:$C$9442,D15)</f>
        <v>23</v>
      </c>
      <c r="G15" s="191">
        <f>SUMIFS('Business report'!$I$2:$I$9442,'Business report'!$A$2:$A$9442,A15,'Business report'!$B$2:$B$9442,B15,'Business report'!$C$2:$C$9442,D15)</f>
        <v>2</v>
      </c>
      <c r="H15" s="193">
        <f>SUMIFS('Business report'!$K$2:$K$9442,'Business report'!$A$2:$A$9442,A15,'Business report'!$B$2:$B$9442,B15,'Business report'!$C$2:$C$9442,D15)</f>
        <v>39.98</v>
      </c>
      <c r="I15" s="198">
        <v>19.99</v>
      </c>
      <c r="J15" s="178">
        <v>4</v>
      </c>
      <c r="K15" s="198">
        <v>32</v>
      </c>
      <c r="L15" s="198"/>
      <c r="M15" s="202"/>
      <c r="N15" s="198"/>
      <c r="O15" s="198"/>
      <c r="P15" s="203"/>
      <c r="Q15" s="207"/>
      <c r="R15" s="198"/>
      <c r="S15" s="203"/>
      <c r="T15" s="207"/>
      <c r="U15" s="207"/>
      <c r="V15" s="203"/>
      <c r="W15" s="207"/>
      <c r="X15" s="207"/>
      <c r="Y15" s="203"/>
      <c r="Z15" s="207"/>
      <c r="AA15" s="207"/>
      <c r="AB15" s="203"/>
      <c r="AC15" s="207"/>
      <c r="AD15" s="207"/>
      <c r="AE15" s="203"/>
      <c r="AF15" s="207"/>
      <c r="AG15" s="198"/>
      <c r="AH15" s="203"/>
      <c r="AI15" s="207"/>
      <c r="AJ15" s="198"/>
      <c r="AK15" s="176"/>
      <c r="AL15" s="212"/>
      <c r="AM15" s="213"/>
      <c r="AN15" s="212"/>
      <c r="AO15" s="181"/>
      <c r="AP15" s="182"/>
      <c r="AQ15" s="182"/>
      <c r="AR15" s="183"/>
      <c r="AS15" s="176"/>
      <c r="AT15" s="176"/>
      <c r="AU15" s="176"/>
      <c r="AV15" s="215"/>
      <c r="AW15" s="215"/>
      <c r="AX15" s="176"/>
      <c r="AY15" s="176"/>
      <c r="AZ15" s="183"/>
      <c r="BA15" s="179">
        <f t="array" ref="BA15">IFERROR(VLOOKUP(A15&amp;B15&amp;C15&amp;LEFT($BA$1,2),IF({1,0},广告数据!$A$2:$A$7027&amp;广告数据!$B$2:$B$7027&amp;广告数据!$C$2:$C$7027,广告数据!$D$2:$D$7027),2,0),"")</f>
        <v>4011</v>
      </c>
      <c r="BB15" s="179">
        <f t="array" ref="BB15">IFERROR(VLOOKUP(A15&amp;B15&amp;C15&amp;LEFT($BA$1,2),IF({1,0},广告数据!$A$2:$A$7027&amp;广告数据!$B$2:$B$7027&amp;广告数据!$C$2:$C$7027,广告数据!$E$2:$E$7027),2,0),"")</f>
        <v>10</v>
      </c>
      <c r="BC15" s="179">
        <f t="array" ref="BC15">IFERROR(VLOOKUP(A15&amp;B15&amp;C15&amp;LEFT($BA$1,2),IF({1,0},广告数据!$A$2:$A$7027&amp;广告数据!$B$2:$B$7027&amp;广告数据!$C$2:$C$7027,广告数据!$I$2:$I$7027),2,0),"")</f>
        <v>2</v>
      </c>
      <c r="BD15" s="215">
        <f t="shared" si="11"/>
        <v>0.0024931438544004</v>
      </c>
      <c r="BE15" s="215">
        <f t="shared" si="12"/>
        <v>0.2</v>
      </c>
      <c r="BF15" s="186">
        <f t="array" ref="BF15">IFERROR(VLOOKUP(A15&amp;B15&amp;C15&amp;LEFT($BA$1,2),IF({1,0},广告数据!$A$2:$A$7027&amp;广告数据!$B$2:$B$7027&amp;广告数据!$C$2:$C$7027,广告数据!$G$2:$G$7027),2,0),"")</f>
        <v>2.97</v>
      </c>
      <c r="BG15" s="186">
        <f t="array" ref="BG15">IFERROR(VLOOKUP(A15&amp;B15&amp;C15&amp;LEFT($BA$1,2),IF({1,0},广告数据!$A$2:$A$7027&amp;广告数据!$B$2:$B$7027&amp;广告数据!$C$2:$C$7027,广告数据!$J$2:$J$7027),2,0),"")</f>
        <v>33.32</v>
      </c>
      <c r="BH15" s="215">
        <f t="shared" si="13"/>
        <v>0.0891356542617047</v>
      </c>
      <c r="BI15" s="172" t="str">
        <f t="array" ref="BI15">IFERROR(VLOOKUP(A15&amp;B15&amp;C15&amp;LEFT($BI$1,2),IF({1,0},广告数据!$A$2:$A$7027&amp;广告数据!$B$2:$B$7027&amp;广告数据!$C$2:$C$7027,广告数据!$D$2:$D$7027),2,0),"0")</f>
        <v>0</v>
      </c>
      <c r="BJ15" s="172" t="str">
        <f t="array" ref="BJ15">IFERROR(VLOOKUP(A15&amp;B15&amp;C15&amp;LEFT($BI$1,2),IF({1,0},广告数据!$A$2:$A$7027&amp;广告数据!$B$2:$B$7027&amp;广告数据!$C$2:$C$7027,广告数据!$E$2:$E$7027),2,0),"0")</f>
        <v>0</v>
      </c>
      <c r="BK15" s="172" t="str">
        <f t="array" ref="BK15">IFERROR(VLOOKUP(A15&amp;B15&amp;C15&amp;LEFT($BI$1,2),IF({1,0},广告数据!$A$2:$A$7027&amp;广告数据!$B$2:$B$7027&amp;广告数据!$C$2:$C$7027,广告数据!$I$2:$I$7027),2,0),"0")</f>
        <v>0</v>
      </c>
      <c r="BL15" s="215" t="str">
        <f t="shared" si="3"/>
        <v>0</v>
      </c>
      <c r="BM15" s="215" t="str">
        <f t="shared" si="4"/>
        <v>0</v>
      </c>
      <c r="BN15" s="172" t="str">
        <f t="array" ref="BN15">IFERROR(VLOOKUP(A15&amp;B15&amp;C15&amp;LEFT($BI$1,2),IF({1,0},广告数据!$A$2:$A$7027&amp;广告数据!$B$2:$B$7027&amp;广告数据!$C$2:$C$7027,广告数据!$G$2:$G$7027),2,0),"0")</f>
        <v>0</v>
      </c>
      <c r="BO15" s="172" t="str">
        <f t="array" ref="BO15">IFERROR(VLOOKUP(A15&amp;B15&amp;C15&amp;LEFT($BI$1,2),IF({1,0},广告数据!$A$2:$A$7027&amp;广告数据!$B$2:$B$7027&amp;广告数据!$C$2:$C$7027,广告数据!$J$2:$J$7027),2,0),"0")</f>
        <v>0</v>
      </c>
      <c r="BP15" s="215" t="str">
        <f t="shared" si="5"/>
        <v/>
      </c>
      <c r="BQ15" s="172" t="str">
        <f t="array" ref="BQ15">IFERROR(VLOOKUP(A15&amp;B15&amp;C15&amp;LEFT($BQ$1,2),IF({1,0},广告数据!$A$2:$A$7027&amp;广告数据!$B$2:$B$7027&amp;广告数据!$C$2:$C$7027,广告数据!$D$2:$D$7027),2,0),"0")</f>
        <v>0</v>
      </c>
      <c r="BR15" s="172" t="str">
        <f t="array" ref="BR15">IFERROR(VLOOKUP(A15&amp;B15&amp;C15&amp;LEFT($BQ$1,2),IF({1,0},广告数据!$A$2:$A$7027&amp;广告数据!$B$2:$B$7027&amp;广告数据!$C$2:$C$7027,广告数据!$E$2:$E$7027),2,0),"0")</f>
        <v>0</v>
      </c>
      <c r="BS15" s="172" t="str">
        <f t="array" ref="BS15">IFERROR(VLOOKUP(A15&amp;B15&amp;C15&amp;LEFT($BQ$1,2),IF({1,0},广告数据!$A$2:$A$7027&amp;广告数据!$B$2:$B$7027&amp;广告数据!$C$2:$C$7027,广告数据!$I$2:$I$7027),2,0),"0")</f>
        <v>0</v>
      </c>
      <c r="BT15" s="215" t="str">
        <f t="shared" si="6"/>
        <v>0</v>
      </c>
      <c r="BU15" s="215" t="str">
        <f t="shared" si="7"/>
        <v>0</v>
      </c>
      <c r="BV15" s="172" t="str">
        <f t="array" ref="BV15">IFERROR(VLOOKUP(A15&amp;B15&amp;C15&amp;LEFT($BQ$1,2),IF({1,0},广告数据!$A$2:$A$7027&amp;广告数据!$B$2:$B$7027&amp;广告数据!$C$2:$C$7027,广告数据!$G$2:$G$7027),2,0),"0")</f>
        <v>0</v>
      </c>
      <c r="BW15" s="172" t="str">
        <f t="array" ref="BW15">IFERROR(VLOOKUP(A15&amp;B15&amp;C15&amp;LEFT($BQ$1,2),IF({1,0},广告数据!$A$2:$A$7027&amp;广告数据!$B$2:$B$7027&amp;广告数据!$C$2:$C$7027,广告数据!$J$2:$J$7027),2,0),"0")</f>
        <v>0</v>
      </c>
      <c r="BX15" s="215"/>
    </row>
    <row r="16" s="173" customFormat="1" spans="1:77">
      <c r="A16" s="189">
        <v>44735</v>
      </c>
      <c r="B16" s="192" t="s">
        <v>20</v>
      </c>
      <c r="C16" s="190" t="s">
        <v>25</v>
      </c>
      <c r="D16" s="119" t="s">
        <v>124</v>
      </c>
      <c r="E16" s="191">
        <f>SUMIFS('Business report'!$D$2:$D$9442,'Business report'!$A$2:$A$9442,A16,'Business report'!$B$2:$B$9442,B16,'Business report'!$C$2:$C$9442,D16)</f>
        <v>43</v>
      </c>
      <c r="F16" s="191">
        <f>SUMIFS('Business report'!$F$2:$F$9442,'Business report'!$A$2:$A$9442,A16,'Business report'!$B$2:$B$9442,B16,'Business report'!$C$2:$C$9442,D16)</f>
        <v>79</v>
      </c>
      <c r="G16" s="191">
        <f>SUMIFS('Business report'!$I$2:$I$9442,'Business report'!$A$2:$A$9442,A16,'Business report'!$B$2:$B$9442,B16,'Business report'!$C$2:$C$9442,D16)</f>
        <v>4</v>
      </c>
      <c r="H16" s="193">
        <f>SUMIFS('Business report'!$K$2:$K$9442,'Business report'!$A$2:$A$9442,A16,'Business report'!$B$2:$B$9442,B16,'Business report'!$C$2:$C$9442,D16)</f>
        <v>47.96</v>
      </c>
      <c r="I16" s="198">
        <v>11.99</v>
      </c>
      <c r="J16" s="178">
        <v>5</v>
      </c>
      <c r="K16" s="198">
        <v>1</v>
      </c>
      <c r="L16" s="198" t="s">
        <v>131</v>
      </c>
      <c r="M16" s="202" t="s">
        <v>190</v>
      </c>
      <c r="N16" s="198" t="s">
        <v>133</v>
      </c>
      <c r="O16" s="198">
        <v>393</v>
      </c>
      <c r="P16" s="203" t="s">
        <v>144</v>
      </c>
      <c r="Q16" s="207" t="s">
        <v>191</v>
      </c>
      <c r="R16" s="207" t="s">
        <v>192</v>
      </c>
      <c r="S16" s="203" t="s">
        <v>178</v>
      </c>
      <c r="T16" s="207" t="s">
        <v>193</v>
      </c>
      <c r="U16" s="207" t="s">
        <v>194</v>
      </c>
      <c r="V16" s="203" t="s">
        <v>139</v>
      </c>
      <c r="W16" s="207" t="s">
        <v>195</v>
      </c>
      <c r="X16" s="207" t="s">
        <v>194</v>
      </c>
      <c r="Y16" s="203" t="s">
        <v>136</v>
      </c>
      <c r="Z16" s="207" t="s">
        <v>196</v>
      </c>
      <c r="AA16" s="207" t="s">
        <v>197</v>
      </c>
      <c r="AB16" s="203" t="s">
        <v>184</v>
      </c>
      <c r="AC16" s="207" t="s">
        <v>198</v>
      </c>
      <c r="AD16" s="207" t="s">
        <v>180</v>
      </c>
      <c r="AE16" s="203" t="s">
        <v>134</v>
      </c>
      <c r="AF16" s="207" t="s">
        <v>199</v>
      </c>
      <c r="AG16" s="207" t="s">
        <v>163</v>
      </c>
      <c r="AH16" s="203" t="s">
        <v>142</v>
      </c>
      <c r="AI16" s="207" t="s">
        <v>200</v>
      </c>
      <c r="AJ16" s="207" t="s">
        <v>186</v>
      </c>
      <c r="AK16" s="179">
        <f t="array" ref="AK16">IFERROR(VLOOKUP(A16&amp;B16&amp;C16&amp;LEFT($AK$1,2),IF({1,0},广告数据!$A$2:$A$7027&amp;广告数据!$B$2:$B$7027&amp;广告数据!$C$2:$C$7027,广告数据!$D$2:$D$7027),2,0),"")</f>
        <v>213</v>
      </c>
      <c r="AL16" s="175">
        <f t="array" ref="AL16">IFERROR(VLOOKUP(A16&amp;B16&amp;C16&amp;LEFT($AK$1,2),IF({1,0},广告数据!$A$2:$A$7027&amp;广告数据!$B$2:$B$7027&amp;广告数据!$C$2:$C$7027,广告数据!$E$2:$E$7027),2,0),"")</f>
        <v>4</v>
      </c>
      <c r="AM16" s="180">
        <f>IFERROR(AL16/AK16,"0")</f>
        <v>0.0187793427230047</v>
      </c>
      <c r="AN16" s="175">
        <f t="array" ref="AN16">IFERROR(VLOOKUP(A16&amp;B16&amp;C16&amp;LEFT($AK$1,2),IF({1,0},广告数据!$A$2:$A$7027&amp;广告数据!$B$2:$B$7027&amp;广告数据!$C$2:$C$7027,广告数据!$I$2:$I$7027),2,0),"")</f>
        <v>1</v>
      </c>
      <c r="AO16" s="215">
        <f>IFERROR(AN16/AL16,"0")</f>
        <v>0.25</v>
      </c>
      <c r="AP16" s="182">
        <f t="array" ref="AP16">IFERROR(VLOOKUP(A16&amp;B16&amp;C16&amp;LEFT($AK$1,2),IF({1,0},广告数据!$A$2:$A$7027&amp;广告数据!$B$2:$B$7027&amp;广告数据!$C$2:$C$7027,广告数据!$G$2:$G$7027),2,0),"")</f>
        <v>1.08</v>
      </c>
      <c r="AQ16" s="182">
        <f t="array" ref="AQ16">IFERROR(VLOOKUP(A16&amp;B16&amp;C16&amp;LEFT($AK$1,2),IF({1,0},广告数据!$A$2:$A$7027&amp;广告数据!$B$2:$B$7027&amp;广告数据!$C$2:$C$7027,广告数据!$J$2:$J$7027),2,0),"")</f>
        <v>11.99</v>
      </c>
      <c r="AR16" s="183">
        <f>IFERROR(AP16/AQ16,"0")</f>
        <v>0.0900750625521268</v>
      </c>
      <c r="AS16" s="179" t="str">
        <f t="array" ref="AS16">IFERROR(VLOOKUP(A16&amp;B16&amp;C16&amp;LEFT($AS$1,2),IF({1,0},广告数据!$A$2:$A$7027&amp;广告数据!$B$2:$B$7027&amp;广告数据!$C$2:$C$7027,广告数据!$D$2:$D$7027),2,0),"")</f>
        <v/>
      </c>
      <c r="AT16" s="179" t="str">
        <f t="array" ref="AT16">IFERROR(VLOOKUP(A16&amp;B16&amp;C16&amp;LEFT($AS$1,2),IF({1,0},广告数据!$A$2:$A$7027&amp;广告数据!$B$2:$B$7027&amp;广告数据!$C$2:$C$7027,广告数据!$E$2:$E$7027),2,0),"")</f>
        <v/>
      </c>
      <c r="AU16" s="179" t="str">
        <f t="array" ref="AU16">IFERROR(VLOOKUP(A16&amp;B16&amp;C16&amp;LEFT($AS$1,2),IF({1,0},广告数据!$A$2:$A$7027&amp;广告数据!$B$2:$B$7027&amp;广告数据!$C$2:$C$7027,广告数据!$I$2:$I$7027),2,0),"")</f>
        <v/>
      </c>
      <c r="AV16" s="215" t="str">
        <f>IFERROR(AT16/AS16,"0")</f>
        <v>0</v>
      </c>
      <c r="AW16" s="215" t="str">
        <f>IFERROR(AU16/AT16,"0")</f>
        <v>0</v>
      </c>
      <c r="AX16" s="179" t="str">
        <f t="array" ref="AX16">IFERROR(VLOOKUP(A16&amp;B16&amp;C16&amp;LEFT($AS$1,2),IF({1,0},广告数据!$A$2:$A$7027&amp;广告数据!$B$2:$B$7027&amp;广告数据!$C$2:$C$7027,广告数据!$G$2:$G$7027),2,0),"")</f>
        <v/>
      </c>
      <c r="AY16" s="179" t="str">
        <f t="array" ref="AY16">IFERROR(VLOOKUP(A16&amp;B16&amp;C16&amp;LEFT($AS$1,2),IF({1,0},广告数据!$A$2:$A$7027&amp;广告数据!$B$2:$B$7027&amp;广告数据!$C$2:$C$7027,广告数据!$J$2:$J$7027),2,0),"")</f>
        <v/>
      </c>
      <c r="AZ16" s="183" t="str">
        <f>IFERROR(AX16/AY16,"0")</f>
        <v>0</v>
      </c>
      <c r="BA16" s="179">
        <f t="array" ref="BA16">IFERROR(VLOOKUP(A16&amp;B16&amp;C16&amp;LEFT($BA$1,2),IF({1,0},广告数据!$A$2:$A$7027&amp;广告数据!$B$2:$B$7027&amp;广告数据!$C$2:$C$7027,广告数据!$D$2:$D$7027),2,0),"")</f>
        <v>6217</v>
      </c>
      <c r="BB16" s="179">
        <f t="array" ref="BB16">IFERROR(VLOOKUP(A16&amp;B16&amp;C16&amp;LEFT($BA$1,2),IF({1,0},广告数据!$A$2:$A$7027&amp;广告数据!$B$2:$B$7027&amp;广告数据!$C$2:$C$7027,广告数据!$E$2:$E$7027),2,0),"")</f>
        <v>26</v>
      </c>
      <c r="BC16" s="179">
        <f t="array" ref="BC16">IFERROR(VLOOKUP(A16&amp;B16&amp;C16&amp;LEFT($BA$1,2),IF({1,0},广告数据!$A$2:$A$7027&amp;广告数据!$B$2:$B$7027&amp;广告数据!$C$2:$C$7027,广告数据!$I$2:$I$7027),2,0),"")</f>
        <v>3</v>
      </c>
      <c r="BD16" s="215">
        <f t="shared" ref="BD16:BD19" si="14">IFERROR(BB16/BA16,"0")</f>
        <v>0.00418208138973782</v>
      </c>
      <c r="BE16" s="215">
        <f t="shared" ref="BE16:BE19" si="15">IFERROR(BC16/BB16,"0")</f>
        <v>0.115384615384615</v>
      </c>
      <c r="BF16" s="186">
        <f t="array" ref="BF16">IFERROR(VLOOKUP(A16&amp;B16&amp;C16&amp;LEFT($BA$1,2),IF({1,0},广告数据!$A$2:$A$7027&amp;广告数据!$B$2:$B$7027&amp;广告数据!$C$2:$C$7027,广告数据!$G$2:$G$7027),2,0),"")</f>
        <v>19.96</v>
      </c>
      <c r="BG16" s="186">
        <f t="array" ref="BG16">IFERROR(VLOOKUP(A16&amp;B16&amp;C16&amp;LEFT($BA$1,2),IF({1,0},广告数据!$A$2:$A$7027&amp;广告数据!$B$2:$B$7027&amp;广告数据!$C$2:$C$7027,广告数据!$J$2:$J$7027),2,0),"")</f>
        <v>35.97</v>
      </c>
      <c r="BH16" s="215">
        <f t="shared" ref="BH16:BH19" si="16">IFERROR(BF16/BG16,"0")</f>
        <v>0.554906866833472</v>
      </c>
      <c r="BI16" s="172" t="str">
        <f t="array" ref="BI16">IFERROR(VLOOKUP(A16&amp;B16&amp;C16&amp;LEFT($BI$1,2),IF({1,0},广告数据!$A$2:$A$7027&amp;广告数据!$B$2:$B$7027&amp;广告数据!$C$2:$C$7027,广告数据!$D$2:$D$7027),2,0),"0")</f>
        <v>0</v>
      </c>
      <c r="BJ16" s="172" t="str">
        <f t="array" ref="BJ16">IFERROR(VLOOKUP(A16&amp;B16&amp;C16&amp;LEFT($BI$1,2),IF({1,0},广告数据!$A$2:$A$7027&amp;广告数据!$B$2:$B$7027&amp;广告数据!$C$2:$C$7027,广告数据!$E$2:$E$7027),2,0),"0")</f>
        <v>0</v>
      </c>
      <c r="BK16" s="172" t="str">
        <f t="array" ref="BK16">IFERROR(VLOOKUP(A16&amp;B16&amp;C16&amp;LEFT($BI$1,2),IF({1,0},广告数据!$A$2:$A$7027&amp;广告数据!$B$2:$B$7027&amp;广告数据!$C$2:$C$7027,广告数据!$I$2:$I$7027),2,0),"0")</f>
        <v>0</v>
      </c>
      <c r="BL16" s="215" t="str">
        <f t="shared" si="3"/>
        <v>0</v>
      </c>
      <c r="BM16" s="215" t="str">
        <f t="shared" si="4"/>
        <v>0</v>
      </c>
      <c r="BN16" s="172" t="str">
        <f t="array" ref="BN16">IFERROR(VLOOKUP(A16&amp;B16&amp;C16&amp;LEFT($BI$1,2),IF({1,0},广告数据!$A$2:$A$7027&amp;广告数据!$B$2:$B$7027&amp;广告数据!$C$2:$C$7027,广告数据!$G$2:$G$7027),2,0),"0")</f>
        <v>0</v>
      </c>
      <c r="BO16" s="172" t="str">
        <f t="array" ref="BO16">IFERROR(VLOOKUP(A16&amp;B16&amp;C16&amp;LEFT($BI$1,2),IF({1,0},广告数据!$A$2:$A$7027&amp;广告数据!$B$2:$B$7027&amp;广告数据!$C$2:$C$7027,广告数据!$J$2:$J$7027),2,0),"0")</f>
        <v>0</v>
      </c>
      <c r="BP16" s="215" t="str">
        <f t="shared" si="5"/>
        <v/>
      </c>
      <c r="BQ16" s="172" t="str">
        <f t="array" ref="BQ16">IFERROR(VLOOKUP(A16&amp;B16&amp;C16&amp;LEFT($BQ$1,2),IF({1,0},广告数据!$A$2:$A$7027&amp;广告数据!$B$2:$B$7027&amp;广告数据!$C$2:$C$7027,广告数据!$D$2:$D$7027),2,0),"0")</f>
        <v>0</v>
      </c>
      <c r="BR16" s="172" t="str">
        <f t="array" ref="BR16">IFERROR(VLOOKUP(A16&amp;B16&amp;C16&amp;LEFT($BQ$1,2),IF({1,0},广告数据!$A$2:$A$7027&amp;广告数据!$B$2:$B$7027&amp;广告数据!$C$2:$C$7027,广告数据!$E$2:$E$7027),2,0),"0")</f>
        <v>0</v>
      </c>
      <c r="BS16" s="172" t="str">
        <f t="array" ref="BS16">IFERROR(VLOOKUP(A16&amp;B16&amp;C16&amp;LEFT($BQ$1,2),IF({1,0},广告数据!$A$2:$A$7027&amp;广告数据!$B$2:$B$7027&amp;广告数据!$C$2:$C$7027,广告数据!$I$2:$I$7027),2,0),"0")</f>
        <v>0</v>
      </c>
      <c r="BT16" s="215" t="str">
        <f t="shared" si="6"/>
        <v>0</v>
      </c>
      <c r="BU16" s="215" t="str">
        <f t="shared" si="7"/>
        <v>0</v>
      </c>
      <c r="BV16" s="172" t="str">
        <f t="array" ref="BV16">IFERROR(VLOOKUP(A16&amp;B16&amp;C16&amp;LEFT($BQ$1,2),IF({1,0},广告数据!$A$2:$A$7027&amp;广告数据!$B$2:$B$7027&amp;广告数据!$C$2:$C$7027,广告数据!$G$2:$G$7027),2,0),"0")</f>
        <v>0</v>
      </c>
      <c r="BW16" s="172" t="str">
        <f t="array" ref="BW16">IFERROR(VLOOKUP(A16&amp;B16&amp;C16&amp;LEFT($BQ$1,2),IF({1,0},广告数据!$A$2:$A$7027&amp;广告数据!$B$2:$B$7027&amp;广告数据!$C$2:$C$7027,广告数据!$J$2:$J$7027),2,0),"0")</f>
        <v>0</v>
      </c>
      <c r="BX16" s="215"/>
      <c r="BY16" s="173" t="s">
        <v>201</v>
      </c>
    </row>
    <row r="17" s="173" customFormat="1" spans="1:76">
      <c r="A17" s="189">
        <v>44735</v>
      </c>
      <c r="B17" s="192" t="s">
        <v>128</v>
      </c>
      <c r="C17" s="190" t="s">
        <v>129</v>
      </c>
      <c r="D17" s="119" t="s">
        <v>130</v>
      </c>
      <c r="E17" s="191">
        <f>SUMIFS('Business report'!$D$2:$D$9442,'Business report'!$A$2:$A$9442,A17,'Business report'!$B$2:$B$9442,B17,'Business report'!$C$2:$C$9442,D17)</f>
        <v>17</v>
      </c>
      <c r="F17" s="191">
        <f>SUMIFS('Business report'!$F$2:$F$9442,'Business report'!$A$2:$A$9442,A17,'Business report'!$B$2:$B$9442,B17,'Business report'!$C$2:$C$9442,D17)</f>
        <v>32</v>
      </c>
      <c r="G17" s="191">
        <f>SUMIFS('Business report'!$I$2:$I$9442,'Business report'!$A$2:$A$9442,A17,'Business report'!$B$2:$B$9442,B17,'Business report'!$C$2:$C$9442,D17)</f>
        <v>0</v>
      </c>
      <c r="H17" s="193">
        <f>SUMIFS('Business report'!$K$2:$K$9442,'Business report'!$A$2:$A$9442,A17,'Business report'!$B$2:$B$9442,B17,'Business report'!$C$2:$C$9442,D17)</f>
        <v>0</v>
      </c>
      <c r="I17" s="198">
        <v>19.99</v>
      </c>
      <c r="J17" s="178">
        <v>4</v>
      </c>
      <c r="K17" s="198">
        <v>32</v>
      </c>
      <c r="L17" s="198"/>
      <c r="M17" s="202"/>
      <c r="N17" s="198"/>
      <c r="O17" s="198"/>
      <c r="P17" s="203"/>
      <c r="Q17" s="207"/>
      <c r="R17" s="207"/>
      <c r="S17" s="203"/>
      <c r="T17" s="207"/>
      <c r="U17" s="207"/>
      <c r="V17" s="203"/>
      <c r="W17" s="207"/>
      <c r="X17" s="207"/>
      <c r="Y17" s="203"/>
      <c r="Z17" s="207"/>
      <c r="AA17" s="207"/>
      <c r="AB17" s="203"/>
      <c r="AC17" s="207"/>
      <c r="AD17" s="207"/>
      <c r="AE17" s="203"/>
      <c r="AF17" s="207"/>
      <c r="AG17" s="207"/>
      <c r="AH17" s="203"/>
      <c r="AI17" s="207"/>
      <c r="AJ17" s="207"/>
      <c r="AK17" s="179"/>
      <c r="AL17" s="175"/>
      <c r="AM17" s="180"/>
      <c r="AN17" s="175"/>
      <c r="AO17" s="215"/>
      <c r="AP17" s="182"/>
      <c r="AQ17" s="182"/>
      <c r="AR17" s="183"/>
      <c r="AS17" s="179"/>
      <c r="AT17" s="179"/>
      <c r="AU17" s="179"/>
      <c r="AV17" s="215"/>
      <c r="AW17" s="215"/>
      <c r="AX17" s="179"/>
      <c r="AY17" s="179"/>
      <c r="AZ17" s="183"/>
      <c r="BA17" s="179">
        <f t="array" ref="BA17">IFERROR(VLOOKUP(A17&amp;B17&amp;C17&amp;LEFT($BA$1,2),IF({1,0},广告数据!$A$2:$A$7027&amp;广告数据!$B$2:$B$7027&amp;广告数据!$C$2:$C$7027,广告数据!$D$2:$D$7027),2,0),"")</f>
        <v>4121</v>
      </c>
      <c r="BB17" s="179">
        <f t="array" ref="BB17">IFERROR(VLOOKUP(A17&amp;B17&amp;C17&amp;LEFT($BA$1,2),IF({1,0},广告数据!$A$2:$A$7027&amp;广告数据!$B$2:$B$7027&amp;广告数据!$C$2:$C$7027,广告数据!$E$2:$E$7027),2,0),"")</f>
        <v>9</v>
      </c>
      <c r="BC17" s="179">
        <f t="array" ref="BC17">IFERROR(VLOOKUP(A17&amp;B17&amp;C17&amp;LEFT($BA$1,2),IF({1,0},广告数据!$A$2:$A$7027&amp;广告数据!$B$2:$B$7027&amp;广告数据!$C$2:$C$7027,广告数据!$I$2:$I$7027),2,0),"")</f>
        <v>0</v>
      </c>
      <c r="BD17" s="215">
        <f t="shared" si="14"/>
        <v>0.00218393593787916</v>
      </c>
      <c r="BE17" s="215">
        <f t="shared" si="15"/>
        <v>0</v>
      </c>
      <c r="BF17" s="186">
        <f t="array" ref="BF17">IFERROR(VLOOKUP(A17&amp;B17&amp;C17&amp;LEFT($BA$1,2),IF({1,0},广告数据!$A$2:$A$7027&amp;广告数据!$B$2:$B$7027&amp;广告数据!$C$2:$C$7027,广告数据!$G$2:$G$7027),2,0),"")</f>
        <v>3.28</v>
      </c>
      <c r="BG17" s="186">
        <f t="array" ref="BG17">IFERROR(VLOOKUP(A17&amp;B17&amp;C17&amp;LEFT($BA$1,2),IF({1,0},广告数据!$A$2:$A$7027&amp;广告数据!$B$2:$B$7027&amp;广告数据!$C$2:$C$7027,广告数据!$J$2:$J$7027),2,0),"")</f>
        <v>0</v>
      </c>
      <c r="BH17" s="215" t="str">
        <f t="shared" si="16"/>
        <v>0</v>
      </c>
      <c r="BI17" s="172" t="str">
        <f t="array" ref="BI17">IFERROR(VLOOKUP(A17&amp;B17&amp;C17&amp;LEFT($BI$1,2),IF({1,0},广告数据!$A$2:$A$7027&amp;广告数据!$B$2:$B$7027&amp;广告数据!$C$2:$C$7027,广告数据!$D$2:$D$7027),2,0),"0")</f>
        <v>0</v>
      </c>
      <c r="BJ17" s="172" t="str">
        <f t="array" ref="BJ17">IFERROR(VLOOKUP(A17&amp;B17&amp;C17&amp;LEFT($BI$1,2),IF({1,0},广告数据!$A$2:$A$7027&amp;广告数据!$B$2:$B$7027&amp;广告数据!$C$2:$C$7027,广告数据!$E$2:$E$7027),2,0),"0")</f>
        <v>0</v>
      </c>
      <c r="BK17" s="172" t="str">
        <f t="array" ref="BK17">IFERROR(VLOOKUP(A17&amp;B17&amp;C17&amp;LEFT($BI$1,2),IF({1,0},广告数据!$A$2:$A$7027&amp;广告数据!$B$2:$B$7027&amp;广告数据!$C$2:$C$7027,广告数据!$I$2:$I$7027),2,0),"0")</f>
        <v>0</v>
      </c>
      <c r="BL17" s="215" t="str">
        <f t="shared" si="3"/>
        <v>0</v>
      </c>
      <c r="BM17" s="215" t="str">
        <f t="shared" si="4"/>
        <v>0</v>
      </c>
      <c r="BN17" s="172" t="str">
        <f t="array" ref="BN17">IFERROR(VLOOKUP(A17&amp;B17&amp;C17&amp;LEFT($BI$1,2),IF({1,0},广告数据!$A$2:$A$7027&amp;广告数据!$B$2:$B$7027&amp;广告数据!$C$2:$C$7027,广告数据!$G$2:$G$7027),2,0),"0")</f>
        <v>0</v>
      </c>
      <c r="BO17" s="172" t="str">
        <f t="array" ref="BO17">IFERROR(VLOOKUP(A17&amp;B17&amp;C17&amp;LEFT($BI$1,2),IF({1,0},广告数据!$A$2:$A$7027&amp;广告数据!$B$2:$B$7027&amp;广告数据!$C$2:$C$7027,广告数据!$J$2:$J$7027),2,0),"0")</f>
        <v>0</v>
      </c>
      <c r="BP17" s="215" t="str">
        <f t="shared" si="5"/>
        <v/>
      </c>
      <c r="BQ17" s="172" t="str">
        <f t="array" ref="BQ17">IFERROR(VLOOKUP(A17&amp;B17&amp;C17&amp;LEFT($BQ$1,2),IF({1,0},广告数据!$A$2:$A$7027&amp;广告数据!$B$2:$B$7027&amp;广告数据!$C$2:$C$7027,广告数据!$D$2:$D$7027),2,0),"0")</f>
        <v>0</v>
      </c>
      <c r="BR17" s="172" t="str">
        <f t="array" ref="BR17">IFERROR(VLOOKUP(A17&amp;B17&amp;C17&amp;LEFT($BQ$1,2),IF({1,0},广告数据!$A$2:$A$7027&amp;广告数据!$B$2:$B$7027&amp;广告数据!$C$2:$C$7027,广告数据!$E$2:$E$7027),2,0),"0")</f>
        <v>0</v>
      </c>
      <c r="BS17" s="172" t="str">
        <f t="array" ref="BS17">IFERROR(VLOOKUP(A17&amp;B17&amp;C17&amp;LEFT($BQ$1,2),IF({1,0},广告数据!$A$2:$A$7027&amp;广告数据!$B$2:$B$7027&amp;广告数据!$C$2:$C$7027,广告数据!$I$2:$I$7027),2,0),"0")</f>
        <v>0</v>
      </c>
      <c r="BT17" s="215" t="str">
        <f t="shared" si="6"/>
        <v>0</v>
      </c>
      <c r="BU17" s="215" t="str">
        <f t="shared" si="7"/>
        <v>0</v>
      </c>
      <c r="BV17" s="172" t="str">
        <f t="array" ref="BV17">IFERROR(VLOOKUP(A17&amp;B17&amp;C17&amp;LEFT($BQ$1,2),IF({1,0},广告数据!$A$2:$A$7027&amp;广告数据!$B$2:$B$7027&amp;广告数据!$C$2:$C$7027,广告数据!$G$2:$G$7027),2,0),"0")</f>
        <v>0</v>
      </c>
      <c r="BW17" s="172" t="str">
        <f t="array" ref="BW17">IFERROR(VLOOKUP(A17&amp;B17&amp;C17&amp;LEFT($BQ$1,2),IF({1,0},广告数据!$A$2:$A$7027&amp;广告数据!$B$2:$B$7027&amp;广告数据!$C$2:$C$7027,广告数据!$J$2:$J$7027),2,0),"0")</f>
        <v>0</v>
      </c>
      <c r="BX17" s="215"/>
    </row>
    <row r="18" s="173" customFormat="1" spans="1:77">
      <c r="A18" s="189">
        <v>44736</v>
      </c>
      <c r="B18" s="192" t="s">
        <v>20</v>
      </c>
      <c r="C18" s="190" t="s">
        <v>25</v>
      </c>
      <c r="D18" s="119" t="s">
        <v>124</v>
      </c>
      <c r="E18" s="191">
        <f>SUMIFS('Business report'!$D$2:$D$9442,'Business report'!$A$2:$A$9442,A18,'Business report'!$B$2:$B$9442,B18,'Business report'!$C$2:$C$9442,D18)</f>
        <v>50</v>
      </c>
      <c r="F18" s="191">
        <f>SUMIFS('Business report'!$F$2:$F$9442,'Business report'!$A$2:$A$9442,A18,'Business report'!$B$2:$B$9442,B18,'Business report'!$C$2:$C$9442,D18)</f>
        <v>67</v>
      </c>
      <c r="G18" s="191">
        <f>SUMIFS('Business report'!$I$2:$I$9442,'Business report'!$A$2:$A$9442,A18,'Business report'!$B$2:$B$9442,B18,'Business report'!$C$2:$C$9442,D18)</f>
        <v>1</v>
      </c>
      <c r="H18" s="193">
        <f>SUMIFS('Business report'!$K$2:$K$9442,'Business report'!$A$2:$A$9442,A18,'Business report'!$B$2:$B$9442,B18,'Business report'!$C$2:$C$9442,D18)</f>
        <v>11.99</v>
      </c>
      <c r="I18" s="198">
        <v>11.99</v>
      </c>
      <c r="J18" s="178">
        <v>5</v>
      </c>
      <c r="K18" s="198">
        <v>1</v>
      </c>
      <c r="L18" s="198" t="s">
        <v>131</v>
      </c>
      <c r="M18" s="202" t="s">
        <v>202</v>
      </c>
      <c r="N18" s="198" t="s">
        <v>133</v>
      </c>
      <c r="O18" s="198">
        <v>543</v>
      </c>
      <c r="P18" s="203" t="s">
        <v>139</v>
      </c>
      <c r="Q18" s="207" t="s">
        <v>203</v>
      </c>
      <c r="R18" s="200"/>
      <c r="S18" s="203" t="s">
        <v>147</v>
      </c>
      <c r="T18" s="207" t="s">
        <v>204</v>
      </c>
      <c r="U18" s="200"/>
      <c r="V18" s="203" t="s">
        <v>144</v>
      </c>
      <c r="W18" s="207" t="s">
        <v>205</v>
      </c>
      <c r="X18" s="200"/>
      <c r="Y18" s="203" t="s">
        <v>206</v>
      </c>
      <c r="Z18" s="207" t="s">
        <v>207</v>
      </c>
      <c r="AA18" s="200"/>
      <c r="AB18" s="203" t="s">
        <v>208</v>
      </c>
      <c r="AC18" s="207" t="s">
        <v>209</v>
      </c>
      <c r="AD18" s="200"/>
      <c r="AE18" s="203" t="s">
        <v>184</v>
      </c>
      <c r="AF18" s="207" t="s">
        <v>210</v>
      </c>
      <c r="AG18" s="200"/>
      <c r="AH18" s="203" t="s">
        <v>178</v>
      </c>
      <c r="AI18" s="207" t="s">
        <v>211</v>
      </c>
      <c r="AJ18" s="207" t="s">
        <v>138</v>
      </c>
      <c r="AK18" s="179">
        <f t="array" ref="AK18">IFERROR(VLOOKUP(A18&amp;B18&amp;C18&amp;LEFT($AK$1,2),IF({1,0},广告数据!$A$2:$A$7027&amp;广告数据!$B$2:$B$7027&amp;广告数据!$C$2:$C$7027,广告数据!$D$2:$D$7027),2,0),"")</f>
        <v>613</v>
      </c>
      <c r="AL18" s="175">
        <f t="array" ref="AL18">IFERROR(VLOOKUP(A18&amp;B18&amp;C18&amp;LEFT($AK$1,2),IF({1,0},广告数据!$A$2:$A$7027&amp;广告数据!$B$2:$B$7027&amp;广告数据!$C$2:$C$7027,广告数据!$E$2:$E$7027),2,0),"")</f>
        <v>8</v>
      </c>
      <c r="AM18" s="180">
        <f>IFERROR(AL18/AK18,"0")</f>
        <v>0.0130505709624796</v>
      </c>
      <c r="AN18" s="175">
        <f t="array" ref="AN18">IFERROR(VLOOKUP(A18&amp;B18&amp;C18&amp;LEFT($AK$1,2),IF({1,0},广告数据!$A$2:$A$7027&amp;广告数据!$B$2:$B$7027&amp;广告数据!$C$2:$C$7027,广告数据!$I$2:$I$7027),2,0),"")</f>
        <v>0</v>
      </c>
      <c r="AO18" s="215">
        <f>IFERROR(AN18/AL18,"0")</f>
        <v>0</v>
      </c>
      <c r="AP18" s="182">
        <f t="array" ref="AP18">IFERROR(VLOOKUP(A18&amp;B18&amp;C18&amp;LEFT($AK$1,2),IF({1,0},广告数据!$A$2:$A$7027&amp;广告数据!$B$2:$B$7027&amp;广告数据!$C$2:$C$7027,广告数据!$G$2:$G$7027),2,0),"")</f>
        <v>3.37</v>
      </c>
      <c r="AQ18" s="182">
        <f t="array" ref="AQ18">IFERROR(VLOOKUP(A18&amp;B18&amp;C18&amp;LEFT($AK$1,2),IF({1,0},广告数据!$A$2:$A$7027&amp;广告数据!$B$2:$B$7027&amp;广告数据!$C$2:$C$7027,广告数据!$J$2:$J$7027),2,0),"")</f>
        <v>0</v>
      </c>
      <c r="AR18" s="183" t="str">
        <f>IFERROR(AP18/AQ18,"0")</f>
        <v>0</v>
      </c>
      <c r="AS18" s="179" t="str">
        <f t="array" ref="AS18">IFERROR(VLOOKUP(A18&amp;B18&amp;C18&amp;LEFT($AS$1,2),IF({1,0},广告数据!$A$2:$A$7027&amp;广告数据!$B$2:$B$7027&amp;广告数据!$C$2:$C$7027,广告数据!$D$2:$D$7027),2,0),"")</f>
        <v/>
      </c>
      <c r="AT18" s="179" t="str">
        <f t="array" ref="AT18">IFERROR(VLOOKUP(A18&amp;B18&amp;C18&amp;LEFT($AS$1,2),IF({1,0},广告数据!$A$2:$A$7027&amp;广告数据!$B$2:$B$7027&amp;广告数据!$C$2:$C$7027,广告数据!$E$2:$E$7027),2,0),"")</f>
        <v/>
      </c>
      <c r="AU18" s="179" t="str">
        <f t="array" ref="AU18">IFERROR(VLOOKUP(A18&amp;B18&amp;C18&amp;LEFT($AS$1,2),IF({1,0},广告数据!$A$2:$A$7027&amp;广告数据!$B$2:$B$7027&amp;广告数据!$C$2:$C$7027,广告数据!$I$2:$I$7027),2,0),"")</f>
        <v/>
      </c>
      <c r="AV18" s="215" t="str">
        <f>IFERROR(AT18/AS18,"0")</f>
        <v>0</v>
      </c>
      <c r="AW18" s="215" t="str">
        <f>IFERROR(AU18/AT18,"0")</f>
        <v>0</v>
      </c>
      <c r="AX18" s="179" t="str">
        <f t="array" ref="AX18">IFERROR(VLOOKUP(A18&amp;B18&amp;C18&amp;LEFT($AS$1,2),IF({1,0},广告数据!$A$2:$A$7027&amp;广告数据!$B$2:$B$7027&amp;广告数据!$C$2:$C$7027,广告数据!$G$2:$G$7027),2,0),"")</f>
        <v/>
      </c>
      <c r="AY18" s="179" t="str">
        <f t="array" ref="AY18">IFERROR(VLOOKUP(A18&amp;B18&amp;C18&amp;LEFT($AS$1,2),IF({1,0},广告数据!$A$2:$A$7027&amp;广告数据!$B$2:$B$7027&amp;广告数据!$C$2:$C$7027,广告数据!$J$2:$J$7027),2,0),"")</f>
        <v/>
      </c>
      <c r="AZ18" s="183" t="str">
        <f>IFERROR(AX18/AY18,"0")</f>
        <v>0</v>
      </c>
      <c r="BA18" s="179">
        <f t="array" ref="BA18">IFERROR(VLOOKUP(A18&amp;B18&amp;C18&amp;LEFT($BA$1,2),IF({1,0},广告数据!$A$2:$A$7027&amp;广告数据!$B$2:$B$7027&amp;广告数据!$C$2:$C$7027,广告数据!$D$2:$D$7027),2,0),"")</f>
        <v>4250</v>
      </c>
      <c r="BB18" s="179">
        <f t="array" ref="BB18">IFERROR(VLOOKUP(A18&amp;B18&amp;C18&amp;LEFT($BA$1,2),IF({1,0},广告数据!$A$2:$A$7027&amp;广告数据!$B$2:$B$7027&amp;广告数据!$C$2:$C$7027,广告数据!$E$2:$E$7027),2,0),"")</f>
        <v>26</v>
      </c>
      <c r="BC18" s="179">
        <f t="array" ref="BC18">IFERROR(VLOOKUP(A18&amp;B18&amp;C18&amp;LEFT($BA$1,2),IF({1,0},广告数据!$A$2:$A$7027&amp;广告数据!$B$2:$B$7027&amp;广告数据!$C$2:$C$7027,广告数据!$I$2:$I$7027),2,0),"")</f>
        <v>1</v>
      </c>
      <c r="BD18" s="215">
        <f t="shared" si="14"/>
        <v>0.00611764705882353</v>
      </c>
      <c r="BE18" s="215">
        <f t="shared" si="15"/>
        <v>0.0384615384615385</v>
      </c>
      <c r="BF18" s="186">
        <f t="array" ref="BF18">IFERROR(VLOOKUP(A18&amp;B18&amp;C18&amp;LEFT($BA$1,2),IF({1,0},广告数据!$A$2:$A$7027&amp;广告数据!$B$2:$B$7027&amp;广告数据!$C$2:$C$7027,广告数据!$G$2:$G$7027),2,0),"")</f>
        <v>20.05</v>
      </c>
      <c r="BG18" s="186">
        <f t="array" ref="BG18">IFERROR(VLOOKUP(A18&amp;B18&amp;C18&amp;LEFT($BA$1,2),IF({1,0},广告数据!$A$2:$A$7027&amp;广告数据!$B$2:$B$7027&amp;广告数据!$C$2:$C$7027,广告数据!$J$2:$J$7027),2,0),"")</f>
        <v>11.99</v>
      </c>
      <c r="BH18" s="215">
        <f t="shared" si="16"/>
        <v>1.67222685571309</v>
      </c>
      <c r="BI18" s="172" t="str">
        <f t="array" ref="BI18">IFERROR(VLOOKUP(A18&amp;B18&amp;C18&amp;LEFT($BI$1,2),IF({1,0},广告数据!$A$2:$A$7027&amp;广告数据!$B$2:$B$7027&amp;广告数据!$C$2:$C$7027,广告数据!$D$2:$D$7027),2,0),"0")</f>
        <v>0</v>
      </c>
      <c r="BJ18" s="172" t="str">
        <f t="array" ref="BJ18">IFERROR(VLOOKUP(A18&amp;B18&amp;C18&amp;LEFT($BI$1,2),IF({1,0},广告数据!$A$2:$A$7027&amp;广告数据!$B$2:$B$7027&amp;广告数据!$C$2:$C$7027,广告数据!$E$2:$E$7027),2,0),"0")</f>
        <v>0</v>
      </c>
      <c r="BK18" s="172" t="str">
        <f t="array" ref="BK18">IFERROR(VLOOKUP(A18&amp;B18&amp;C18&amp;LEFT($BI$1,2),IF({1,0},广告数据!$A$2:$A$7027&amp;广告数据!$B$2:$B$7027&amp;广告数据!$C$2:$C$7027,广告数据!$I$2:$I$7027),2,0),"0")</f>
        <v>0</v>
      </c>
      <c r="BL18" s="215" t="str">
        <f t="shared" si="3"/>
        <v>0</v>
      </c>
      <c r="BM18" s="215" t="str">
        <f t="shared" si="4"/>
        <v>0</v>
      </c>
      <c r="BN18" s="172" t="str">
        <f t="array" ref="BN18">IFERROR(VLOOKUP(A18&amp;B18&amp;C18&amp;LEFT($BI$1,2),IF({1,0},广告数据!$A$2:$A$7027&amp;广告数据!$B$2:$B$7027&amp;广告数据!$C$2:$C$7027,广告数据!$G$2:$G$7027),2,0),"0")</f>
        <v>0</v>
      </c>
      <c r="BO18" s="172" t="str">
        <f t="array" ref="BO18">IFERROR(VLOOKUP(A18&amp;B18&amp;C18&amp;LEFT($BI$1,2),IF({1,0},广告数据!$A$2:$A$7027&amp;广告数据!$B$2:$B$7027&amp;广告数据!$C$2:$C$7027,广告数据!$J$2:$J$7027),2,0),"0")</f>
        <v>0</v>
      </c>
      <c r="BP18" s="215" t="str">
        <f t="shared" si="5"/>
        <v/>
      </c>
      <c r="BQ18" s="172" t="str">
        <f t="array" ref="BQ18">IFERROR(VLOOKUP(A18&amp;B18&amp;C18&amp;LEFT($BQ$1,2),IF({1,0},广告数据!$A$2:$A$7027&amp;广告数据!$B$2:$B$7027&amp;广告数据!$C$2:$C$7027,广告数据!$D$2:$D$7027),2,0),"0")</f>
        <v>0</v>
      </c>
      <c r="BR18" s="172" t="str">
        <f t="array" ref="BR18">IFERROR(VLOOKUP(A18&amp;B18&amp;C18&amp;LEFT($BQ$1,2),IF({1,0},广告数据!$A$2:$A$7027&amp;广告数据!$B$2:$B$7027&amp;广告数据!$C$2:$C$7027,广告数据!$E$2:$E$7027),2,0),"0")</f>
        <v>0</v>
      </c>
      <c r="BS18" s="172" t="str">
        <f t="array" ref="BS18">IFERROR(VLOOKUP(A18&amp;B18&amp;C18&amp;LEFT($BQ$1,2),IF({1,0},广告数据!$A$2:$A$7027&amp;广告数据!$B$2:$B$7027&amp;广告数据!$C$2:$C$7027,广告数据!$I$2:$I$7027),2,0),"0")</f>
        <v>0</v>
      </c>
      <c r="BT18" s="215" t="str">
        <f t="shared" si="6"/>
        <v>0</v>
      </c>
      <c r="BU18" s="215" t="str">
        <f t="shared" si="7"/>
        <v>0</v>
      </c>
      <c r="BV18" s="172" t="str">
        <f t="array" ref="BV18">IFERROR(VLOOKUP(A18&amp;B18&amp;C18&amp;LEFT($BQ$1,2),IF({1,0},广告数据!$A$2:$A$7027&amp;广告数据!$B$2:$B$7027&amp;广告数据!$C$2:$C$7027,广告数据!$G$2:$G$7027),2,0),"0")</f>
        <v>0</v>
      </c>
      <c r="BW18" s="172" t="str">
        <f t="array" ref="BW18">IFERROR(VLOOKUP(A18&amp;B18&amp;C18&amp;LEFT($BQ$1,2),IF({1,0},广告数据!$A$2:$A$7027&amp;广告数据!$B$2:$B$7027&amp;广告数据!$C$2:$C$7027,广告数据!$J$2:$J$7027),2,0),"0")</f>
        <v>0</v>
      </c>
      <c r="BX18" s="215"/>
      <c r="BY18" s="173" t="s">
        <v>212</v>
      </c>
    </row>
    <row r="19" s="173" customFormat="1" spans="1:76">
      <c r="A19" s="189">
        <v>44736</v>
      </c>
      <c r="B19" s="192" t="s">
        <v>128</v>
      </c>
      <c r="C19" s="190" t="s">
        <v>129</v>
      </c>
      <c r="D19" s="119" t="s">
        <v>130</v>
      </c>
      <c r="E19" s="191">
        <f>SUMIFS('Business report'!$D$2:$D$9442,'Business report'!$A$2:$A$9442,A19,'Business report'!$B$2:$B$9442,B19,'Business report'!$C$2:$C$9442,D19)</f>
        <v>11</v>
      </c>
      <c r="F19" s="191">
        <f>SUMIFS('Business report'!$F$2:$F$9442,'Business report'!$A$2:$A$9442,A19,'Business report'!$B$2:$B$9442,B19,'Business report'!$C$2:$C$9442,D19)</f>
        <v>18</v>
      </c>
      <c r="G19" s="191">
        <f>SUMIFS('Business report'!$I$2:$I$9442,'Business report'!$A$2:$A$9442,A19,'Business report'!$B$2:$B$9442,B19,'Business report'!$C$2:$C$9442,D19)</f>
        <v>0</v>
      </c>
      <c r="H19" s="193">
        <f>SUMIFS('Business report'!$K$2:$K$9442,'Business report'!$A$2:$A$9442,A19,'Business report'!$B$2:$B$9442,B19,'Business report'!$C$2:$C$9442,D19)</f>
        <v>0</v>
      </c>
      <c r="I19" s="198">
        <v>19.99</v>
      </c>
      <c r="J19" s="178">
        <v>4</v>
      </c>
      <c r="K19" s="198">
        <v>32</v>
      </c>
      <c r="L19" s="198"/>
      <c r="M19" s="202"/>
      <c r="N19" s="198"/>
      <c r="O19" s="198"/>
      <c r="P19" s="203"/>
      <c r="Q19" s="207"/>
      <c r="R19" s="201"/>
      <c r="S19" s="203"/>
      <c r="T19" s="207"/>
      <c r="U19" s="200"/>
      <c r="V19" s="203"/>
      <c r="W19" s="207"/>
      <c r="X19" s="201"/>
      <c r="Y19" s="203"/>
      <c r="Z19" s="207"/>
      <c r="AA19" s="201"/>
      <c r="AB19" s="203"/>
      <c r="AC19" s="207"/>
      <c r="AD19" s="201"/>
      <c r="AE19" s="203"/>
      <c r="AF19" s="207"/>
      <c r="AG19" s="201"/>
      <c r="AH19" s="203"/>
      <c r="AI19" s="207"/>
      <c r="AJ19" s="207"/>
      <c r="AK19" s="179"/>
      <c r="AL19" s="175"/>
      <c r="AM19" s="180"/>
      <c r="AN19" s="175"/>
      <c r="AO19" s="215"/>
      <c r="AP19" s="182"/>
      <c r="AQ19" s="182"/>
      <c r="AR19" s="183"/>
      <c r="AS19" s="179"/>
      <c r="AT19" s="179"/>
      <c r="AU19" s="179"/>
      <c r="AV19" s="215"/>
      <c r="AW19" s="215"/>
      <c r="AX19" s="179"/>
      <c r="AY19" s="179"/>
      <c r="AZ19" s="183"/>
      <c r="BA19" s="179">
        <f t="array" ref="BA19">IFERROR(VLOOKUP(A19&amp;B19&amp;C19&amp;LEFT($BA$1,2),IF({1,0},广告数据!$A$2:$A$7027&amp;广告数据!$B$2:$B$7027&amp;广告数据!$C$2:$C$7027,广告数据!$D$2:$D$7027),2,0),"")</f>
        <v>4129</v>
      </c>
      <c r="BB19" s="179">
        <f t="array" ref="BB19">IFERROR(VLOOKUP(A19&amp;B19&amp;C19&amp;LEFT($BA$1,2),IF({1,0},广告数据!$A$2:$A$7027&amp;广告数据!$B$2:$B$7027&amp;广告数据!$C$2:$C$7027,广告数据!$E$2:$E$7027),2,0),"")</f>
        <v>6</v>
      </c>
      <c r="BC19" s="179">
        <f t="array" ref="BC19">IFERROR(VLOOKUP(A19&amp;B19&amp;C19&amp;LEFT($BA$1,2),IF({1,0},广告数据!$A$2:$A$7027&amp;广告数据!$B$2:$B$7027&amp;广告数据!$C$2:$C$7027,广告数据!$I$2:$I$7027),2,0),"")</f>
        <v>0</v>
      </c>
      <c r="BD19" s="215">
        <f t="shared" si="14"/>
        <v>0.00145313635262775</v>
      </c>
      <c r="BE19" s="215">
        <f t="shared" si="15"/>
        <v>0</v>
      </c>
      <c r="BF19" s="186">
        <f t="array" ref="BF19">IFERROR(VLOOKUP(A19&amp;B19&amp;C19&amp;LEFT($BA$1,2),IF({1,0},广告数据!$A$2:$A$7027&amp;广告数据!$B$2:$B$7027&amp;广告数据!$C$2:$C$7027,广告数据!$G$2:$G$7027),2,0),"")</f>
        <v>1.86</v>
      </c>
      <c r="BG19" s="186">
        <f t="array" ref="BG19">IFERROR(VLOOKUP(A19&amp;B19&amp;C19&amp;LEFT($BA$1,2),IF({1,0},广告数据!$A$2:$A$7027&amp;广告数据!$B$2:$B$7027&amp;广告数据!$C$2:$C$7027,广告数据!$J$2:$J$7027),2,0),"")</f>
        <v>0</v>
      </c>
      <c r="BH19" s="215" t="str">
        <f t="shared" si="16"/>
        <v>0</v>
      </c>
      <c r="BI19" s="172" t="str">
        <f t="array" ref="BI19">IFERROR(VLOOKUP(A19&amp;B19&amp;C19&amp;LEFT($BI$1,2),IF({1,0},广告数据!$A$2:$A$7027&amp;广告数据!$B$2:$B$7027&amp;广告数据!$C$2:$C$7027,广告数据!$D$2:$D$7027),2,0),"0")</f>
        <v>0</v>
      </c>
      <c r="BJ19" s="172" t="str">
        <f t="array" ref="BJ19">IFERROR(VLOOKUP(A19&amp;B19&amp;C19&amp;LEFT($BI$1,2),IF({1,0},广告数据!$A$2:$A$7027&amp;广告数据!$B$2:$B$7027&amp;广告数据!$C$2:$C$7027,广告数据!$E$2:$E$7027),2,0),"0")</f>
        <v>0</v>
      </c>
      <c r="BK19" s="172" t="str">
        <f t="array" ref="BK19">IFERROR(VLOOKUP(A19&amp;B19&amp;C19&amp;LEFT($BI$1,2),IF({1,0},广告数据!$A$2:$A$7027&amp;广告数据!$B$2:$B$7027&amp;广告数据!$C$2:$C$7027,广告数据!$I$2:$I$7027),2,0),"0")</f>
        <v>0</v>
      </c>
      <c r="BL19" s="215" t="str">
        <f t="shared" si="3"/>
        <v>0</v>
      </c>
      <c r="BM19" s="215" t="str">
        <f t="shared" si="4"/>
        <v>0</v>
      </c>
      <c r="BN19" s="172" t="str">
        <f t="array" ref="BN19">IFERROR(VLOOKUP(A19&amp;B19&amp;C19&amp;LEFT($BI$1,2),IF({1,0},广告数据!$A$2:$A$7027&amp;广告数据!$B$2:$B$7027&amp;广告数据!$C$2:$C$7027,广告数据!$G$2:$G$7027),2,0),"0")</f>
        <v>0</v>
      </c>
      <c r="BO19" s="172" t="str">
        <f t="array" ref="BO19">IFERROR(VLOOKUP(A19&amp;B19&amp;C19&amp;LEFT($BI$1,2),IF({1,0},广告数据!$A$2:$A$7027&amp;广告数据!$B$2:$B$7027&amp;广告数据!$C$2:$C$7027,广告数据!$J$2:$J$7027),2,0),"0")</f>
        <v>0</v>
      </c>
      <c r="BP19" s="215" t="str">
        <f t="shared" si="5"/>
        <v/>
      </c>
      <c r="BQ19" s="172" t="str">
        <f t="array" ref="BQ19">IFERROR(VLOOKUP(A19&amp;B19&amp;C19&amp;LEFT($BQ$1,2),IF({1,0},广告数据!$A$2:$A$7027&amp;广告数据!$B$2:$B$7027&amp;广告数据!$C$2:$C$7027,广告数据!$D$2:$D$7027),2,0),"0")</f>
        <v>0</v>
      </c>
      <c r="BR19" s="172" t="str">
        <f t="array" ref="BR19">IFERROR(VLOOKUP(A19&amp;B19&amp;C19&amp;LEFT($BQ$1,2),IF({1,0},广告数据!$A$2:$A$7027&amp;广告数据!$B$2:$B$7027&amp;广告数据!$C$2:$C$7027,广告数据!$E$2:$E$7027),2,0),"0")</f>
        <v>0</v>
      </c>
      <c r="BS19" s="172" t="str">
        <f t="array" ref="BS19">IFERROR(VLOOKUP(A19&amp;B19&amp;C19&amp;LEFT($BQ$1,2),IF({1,0},广告数据!$A$2:$A$7027&amp;广告数据!$B$2:$B$7027&amp;广告数据!$C$2:$C$7027,广告数据!$I$2:$I$7027),2,0),"0")</f>
        <v>0</v>
      </c>
      <c r="BT19" s="215" t="str">
        <f t="shared" si="6"/>
        <v>0</v>
      </c>
      <c r="BU19" s="215" t="str">
        <f t="shared" si="7"/>
        <v>0</v>
      </c>
      <c r="BV19" s="172" t="str">
        <f t="array" ref="BV19">IFERROR(VLOOKUP(A19&amp;B19&amp;C19&amp;LEFT($BQ$1,2),IF({1,0},广告数据!$A$2:$A$7027&amp;广告数据!$B$2:$B$7027&amp;广告数据!$C$2:$C$7027,广告数据!$G$2:$G$7027),2,0),"0")</f>
        <v>0</v>
      </c>
      <c r="BW19" s="172" t="str">
        <f t="array" ref="BW19">IFERROR(VLOOKUP(A19&amp;B19&amp;C19&amp;LEFT($BQ$1,2),IF({1,0},广告数据!$A$2:$A$7027&amp;广告数据!$B$2:$B$7027&amp;广告数据!$C$2:$C$7027,广告数据!$J$2:$J$7027),2,0),"0")</f>
        <v>0</v>
      </c>
      <c r="BX19" s="215"/>
    </row>
    <row r="20" s="173" customFormat="1" spans="1:76">
      <c r="A20" s="189">
        <v>44737</v>
      </c>
      <c r="B20" s="192" t="s">
        <v>20</v>
      </c>
      <c r="C20" s="190" t="s">
        <v>25</v>
      </c>
      <c r="D20" s="119" t="s">
        <v>124</v>
      </c>
      <c r="E20" s="191">
        <f>SUMIFS('Business report'!$D$2:$D$9442,'Business report'!$A$2:$A$9442,A20,'Business report'!$B$2:$B$9442,B20,'Business report'!$C$2:$C$9442,D20)</f>
        <v>56</v>
      </c>
      <c r="F20" s="191">
        <f>SUMIFS('Business report'!$F$2:$F$9442,'Business report'!$A$2:$A$9442,A20,'Business report'!$B$2:$B$9442,B20,'Business report'!$C$2:$C$9442,D20)</f>
        <v>85</v>
      </c>
      <c r="G20" s="191">
        <f>SUMIFS('Business report'!$I$2:$I$9442,'Business report'!$A$2:$A$9442,A20,'Business report'!$B$2:$B$9442,B20,'Business report'!$C$2:$C$9442,D20)</f>
        <v>4</v>
      </c>
      <c r="H20" s="193">
        <f>SUMIFS('Business report'!$K$2:$K$9442,'Business report'!$A$2:$A$9442,A20,'Business report'!$B$2:$B$9442,B20,'Business report'!$C$2:$C$9442,D20)</f>
        <v>47.96</v>
      </c>
      <c r="I20" s="198">
        <v>11.99</v>
      </c>
      <c r="J20" s="178">
        <v>5</v>
      </c>
      <c r="K20" s="198">
        <v>1</v>
      </c>
      <c r="L20" s="198" t="s">
        <v>131</v>
      </c>
      <c r="M20" s="202" t="s">
        <v>213</v>
      </c>
      <c r="N20" s="198" t="s">
        <v>133</v>
      </c>
      <c r="O20" s="198">
        <v>505</v>
      </c>
      <c r="P20" s="203" t="s">
        <v>139</v>
      </c>
      <c r="Q20" s="207" t="s">
        <v>214</v>
      </c>
      <c r="R20" s="207" t="s">
        <v>149</v>
      </c>
      <c r="S20" s="203" t="s">
        <v>147</v>
      </c>
      <c r="T20" s="207" t="s">
        <v>215</v>
      </c>
      <c r="U20" s="200"/>
      <c r="V20" s="203" t="s">
        <v>216</v>
      </c>
      <c r="W20" s="207" t="s">
        <v>173</v>
      </c>
      <c r="X20" s="207" t="s">
        <v>217</v>
      </c>
      <c r="Y20" s="203" t="s">
        <v>144</v>
      </c>
      <c r="Z20" s="207" t="s">
        <v>218</v>
      </c>
      <c r="AA20" s="207" t="s">
        <v>219</v>
      </c>
      <c r="AB20" s="203" t="s">
        <v>178</v>
      </c>
      <c r="AC20" s="207" t="s">
        <v>220</v>
      </c>
      <c r="AD20" s="207" t="s">
        <v>141</v>
      </c>
      <c r="AE20" s="203" t="s">
        <v>184</v>
      </c>
      <c r="AF20" s="207" t="s">
        <v>181</v>
      </c>
      <c r="AG20" s="207" t="s">
        <v>149</v>
      </c>
      <c r="AH20" s="203" t="s">
        <v>208</v>
      </c>
      <c r="AI20" s="207" t="s">
        <v>221</v>
      </c>
      <c r="AJ20" s="207" t="s">
        <v>138</v>
      </c>
      <c r="AK20" s="179">
        <f t="array" ref="AK20">IFERROR(VLOOKUP(A20&amp;B20&amp;C20&amp;LEFT($AK$1,2),IF({1,0},广告数据!$A$2:$A$7027&amp;广告数据!$B$2:$B$7027&amp;广告数据!$C$2:$C$7027,广告数据!$D$2:$D$7027),2,0),"")</f>
        <v>790</v>
      </c>
      <c r="AL20" s="175">
        <f t="array" ref="AL20">IFERROR(VLOOKUP(A20&amp;B20&amp;C20&amp;LEFT($AK$1,2),IF({1,0},广告数据!$A$2:$A$7027&amp;广告数据!$B$2:$B$7027&amp;广告数据!$C$2:$C$7027,广告数据!$E$2:$E$7027),2,0),"")</f>
        <v>13</v>
      </c>
      <c r="AM20" s="180">
        <f>IFERROR(AL20/AK20,"0")</f>
        <v>0.0164556962025316</v>
      </c>
      <c r="AN20" s="175">
        <f t="array" ref="AN20">IFERROR(VLOOKUP(A20&amp;B20&amp;C20&amp;LEFT($AK$1,2),IF({1,0},广告数据!$A$2:$A$7027&amp;广告数据!$B$2:$B$7027&amp;广告数据!$C$2:$C$7027,广告数据!$I$2:$I$7027),2,0),"")</f>
        <v>1</v>
      </c>
      <c r="AO20" s="215">
        <f>IFERROR(AN20/AL20,"0")</f>
        <v>0.0769230769230769</v>
      </c>
      <c r="AP20" s="182">
        <f t="array" ref="AP20">IFERROR(VLOOKUP(A20&amp;B20&amp;C20&amp;LEFT($AK$1,2),IF({1,0},广告数据!$A$2:$A$7027&amp;广告数据!$B$2:$B$7027&amp;广告数据!$C$2:$C$7027,广告数据!$G$2:$G$7027),2,0),"")</f>
        <v>4.54</v>
      </c>
      <c r="AQ20" s="182">
        <f t="array" ref="AQ20">IFERROR(VLOOKUP(A20&amp;B20&amp;C20&amp;LEFT($AK$1,2),IF({1,0},广告数据!$A$2:$A$7027&amp;广告数据!$B$2:$B$7027&amp;广告数据!$C$2:$C$7027,广告数据!$J$2:$J$7027),2,0),"")</f>
        <v>11.99</v>
      </c>
      <c r="AR20" s="183">
        <f>IFERROR(AP20/AQ20,"0")</f>
        <v>0.378648874061718</v>
      </c>
      <c r="AS20" s="179" t="str">
        <f t="array" ref="AS20">IFERROR(VLOOKUP(A20&amp;B20&amp;C20&amp;LEFT($AS$1,2),IF({1,0},广告数据!$A$2:$A$7027&amp;广告数据!$B$2:$B$7027&amp;广告数据!$C$2:$C$7027,广告数据!$D$2:$D$7027),2,0),"")</f>
        <v/>
      </c>
      <c r="AT20" s="179" t="str">
        <f t="array" ref="AT20">IFERROR(VLOOKUP(A20&amp;B20&amp;C20&amp;LEFT($AS$1,2),IF({1,0},广告数据!$A$2:$A$7027&amp;广告数据!$B$2:$B$7027&amp;广告数据!$C$2:$C$7027,广告数据!$E$2:$E$7027),2,0),"")</f>
        <v/>
      </c>
      <c r="AU20" s="179" t="str">
        <f t="array" ref="AU20">IFERROR(VLOOKUP(A20&amp;B20&amp;C20&amp;LEFT($AS$1,2),IF({1,0},广告数据!$A$2:$A$7027&amp;广告数据!$B$2:$B$7027&amp;广告数据!$C$2:$C$7027,广告数据!$I$2:$I$7027),2,0),"")</f>
        <v/>
      </c>
      <c r="AV20" s="215" t="str">
        <f>IFERROR(AT20/AS20,"0")</f>
        <v>0</v>
      </c>
      <c r="AW20" s="215" t="str">
        <f>IFERROR(AU20/AT20,"0")</f>
        <v>0</v>
      </c>
      <c r="AX20" s="179" t="str">
        <f t="array" ref="AX20">IFERROR(VLOOKUP(A20&amp;B20&amp;C20&amp;LEFT($AS$1,2),IF({1,0},广告数据!$A$2:$A$7027&amp;广告数据!$B$2:$B$7027&amp;广告数据!$C$2:$C$7027,广告数据!$G$2:$G$7027),2,0),"")</f>
        <v/>
      </c>
      <c r="AY20" s="179" t="str">
        <f t="array" ref="AY20">IFERROR(VLOOKUP(A20&amp;B20&amp;C20&amp;LEFT($AS$1,2),IF({1,0},广告数据!$A$2:$A$7027&amp;广告数据!$B$2:$B$7027&amp;广告数据!$C$2:$C$7027,广告数据!$J$2:$J$7027),2,0),"")</f>
        <v/>
      </c>
      <c r="AZ20" s="183" t="str">
        <f>IFERROR(AX20/AY20,"0")</f>
        <v>0</v>
      </c>
      <c r="BA20" s="179">
        <f t="array" ref="BA20">IFERROR(VLOOKUP(A20&amp;B20&amp;C20&amp;LEFT($BA$1,2),IF({1,0},广告数据!$A$2:$A$7027&amp;广告数据!$B$2:$B$7027&amp;广告数据!$C$2:$C$7027,广告数据!$D$2:$D$7027),2,0),"")</f>
        <v>4164</v>
      </c>
      <c r="BB20" s="179">
        <f t="array" ref="BB20">IFERROR(VLOOKUP(A20&amp;B20&amp;C20&amp;LEFT($BA$1,2),IF({1,0},广告数据!$A$2:$A$7027&amp;广告数据!$B$2:$B$7027&amp;广告数据!$C$2:$C$7027,广告数据!$E$2:$E$7027),2,0),"")</f>
        <v>25</v>
      </c>
      <c r="BC20" s="179">
        <f t="array" ref="BC20">IFERROR(VLOOKUP(A20&amp;B20&amp;C20&amp;LEFT($BA$1,2),IF({1,0},广告数据!$A$2:$A$7027&amp;广告数据!$B$2:$B$7027&amp;广告数据!$C$2:$C$7027,广告数据!$I$2:$I$7027),2,0),"")</f>
        <v>2</v>
      </c>
      <c r="BD20" s="215">
        <f t="shared" ref="BD20:BD23" si="17">IFERROR(BB20/BA20,"0")</f>
        <v>0.00600384245917387</v>
      </c>
      <c r="BE20" s="215">
        <f t="shared" ref="BE20:BE23" si="18">IFERROR(BC20/BB20,"0")</f>
        <v>0.08</v>
      </c>
      <c r="BF20" s="186">
        <f t="array" ref="BF20">IFERROR(VLOOKUP(A20&amp;B20&amp;C20&amp;LEFT($BA$1,2),IF({1,0},广告数据!$A$2:$A$7027&amp;广告数据!$B$2:$B$7027&amp;广告数据!$C$2:$C$7027,广告数据!$G$2:$G$7027),2,0),"")</f>
        <v>20.15</v>
      </c>
      <c r="BG20" s="186">
        <f t="array" ref="BG20">IFERROR(VLOOKUP(A20&amp;B20&amp;C20&amp;LEFT($BA$1,2),IF({1,0},广告数据!$A$2:$A$7027&amp;广告数据!$B$2:$B$7027&amp;广告数据!$C$2:$C$7027,广告数据!$J$2:$J$7027),2,0),"")</f>
        <v>23.98</v>
      </c>
      <c r="BH20" s="215">
        <f t="shared" ref="BH20:BH23" si="19">IFERROR(BF20/BG20,"0")</f>
        <v>0.840283569641368</v>
      </c>
      <c r="BI20" s="172" t="str">
        <f t="array" ref="BI20">IFERROR(VLOOKUP(A20&amp;B20&amp;C20&amp;LEFT($BI$1,2),IF({1,0},广告数据!$A$2:$A$7027&amp;广告数据!$B$2:$B$7027&amp;广告数据!$C$2:$C$7027,广告数据!$D$2:$D$7027),2,0),"0")</f>
        <v>0</v>
      </c>
      <c r="BJ20" s="172" t="str">
        <f t="array" ref="BJ20">IFERROR(VLOOKUP(A20&amp;B20&amp;C20&amp;LEFT($BI$1,2),IF({1,0},广告数据!$A$2:$A$7027&amp;广告数据!$B$2:$B$7027&amp;广告数据!$C$2:$C$7027,广告数据!$E$2:$E$7027),2,0),"0")</f>
        <v>0</v>
      </c>
      <c r="BK20" s="172" t="str">
        <f t="array" ref="BK20">IFERROR(VLOOKUP(A20&amp;B20&amp;C20&amp;LEFT($BI$1,2),IF({1,0},广告数据!$A$2:$A$7027&amp;广告数据!$B$2:$B$7027&amp;广告数据!$C$2:$C$7027,广告数据!$I$2:$I$7027),2,0),"0")</f>
        <v>0</v>
      </c>
      <c r="BL20" s="215" t="str">
        <f t="shared" si="3"/>
        <v>0</v>
      </c>
      <c r="BM20" s="215" t="str">
        <f t="shared" si="4"/>
        <v>0</v>
      </c>
      <c r="BN20" s="172" t="str">
        <f t="array" ref="BN20">IFERROR(VLOOKUP(A20&amp;B20&amp;C20&amp;LEFT($BI$1,2),IF({1,0},广告数据!$A$2:$A$7027&amp;广告数据!$B$2:$B$7027&amp;广告数据!$C$2:$C$7027,广告数据!$G$2:$G$7027),2,0),"0")</f>
        <v>0</v>
      </c>
      <c r="BO20" s="172" t="str">
        <f t="array" ref="BO20">IFERROR(VLOOKUP(A20&amp;B20&amp;C20&amp;LEFT($BI$1,2),IF({1,0},广告数据!$A$2:$A$7027&amp;广告数据!$B$2:$B$7027&amp;广告数据!$C$2:$C$7027,广告数据!$J$2:$J$7027),2,0),"0")</f>
        <v>0</v>
      </c>
      <c r="BP20" s="215" t="str">
        <f t="shared" si="5"/>
        <v/>
      </c>
      <c r="BQ20" s="172" t="str">
        <f t="array" ref="BQ20">IFERROR(VLOOKUP(A20&amp;B20&amp;C20&amp;LEFT($BQ$1,2),IF({1,0},广告数据!$A$2:$A$7027&amp;广告数据!$B$2:$B$7027&amp;广告数据!$C$2:$C$7027,广告数据!$D$2:$D$7027),2,0),"0")</f>
        <v>0</v>
      </c>
      <c r="BR20" s="172" t="str">
        <f t="array" ref="BR20">IFERROR(VLOOKUP(A20&amp;B20&amp;C20&amp;LEFT($BQ$1,2),IF({1,0},广告数据!$A$2:$A$7027&amp;广告数据!$B$2:$B$7027&amp;广告数据!$C$2:$C$7027,广告数据!$E$2:$E$7027),2,0),"0")</f>
        <v>0</v>
      </c>
      <c r="BS20" s="172" t="str">
        <f t="array" ref="BS20">IFERROR(VLOOKUP(A20&amp;B20&amp;C20&amp;LEFT($BQ$1,2),IF({1,0},广告数据!$A$2:$A$7027&amp;广告数据!$B$2:$B$7027&amp;广告数据!$C$2:$C$7027,广告数据!$I$2:$I$7027),2,0),"0")</f>
        <v>0</v>
      </c>
      <c r="BT20" s="215" t="str">
        <f t="shared" si="6"/>
        <v>0</v>
      </c>
      <c r="BU20" s="215" t="str">
        <f t="shared" si="7"/>
        <v>0</v>
      </c>
      <c r="BV20" s="172" t="str">
        <f t="array" ref="BV20">IFERROR(VLOOKUP(A20&amp;B20&amp;C20&amp;LEFT($BQ$1,2),IF({1,0},广告数据!$A$2:$A$7027&amp;广告数据!$B$2:$B$7027&amp;广告数据!$C$2:$C$7027,广告数据!$G$2:$G$7027),2,0),"0")</f>
        <v>0</v>
      </c>
      <c r="BW20" s="172" t="str">
        <f t="array" ref="BW20">IFERROR(VLOOKUP(A20&amp;B20&amp;C20&amp;LEFT($BQ$1,2),IF({1,0},广告数据!$A$2:$A$7027&amp;广告数据!$B$2:$B$7027&amp;广告数据!$C$2:$C$7027,广告数据!$J$2:$J$7027),2,0),"0")</f>
        <v>0</v>
      </c>
      <c r="BX20" s="215"/>
    </row>
    <row r="21" s="173" customFormat="1" spans="1:76">
      <c r="A21" s="189">
        <v>44737</v>
      </c>
      <c r="B21" s="192" t="s">
        <v>128</v>
      </c>
      <c r="C21" s="190" t="s">
        <v>129</v>
      </c>
      <c r="D21" s="119" t="s">
        <v>130</v>
      </c>
      <c r="E21" s="191">
        <f>SUMIFS('Business report'!$D$2:$D$9442,'Business report'!$A$2:$A$9442,A21,'Business report'!$B$2:$B$9442,B21,'Business report'!$C$2:$C$9442,D21)</f>
        <v>4</v>
      </c>
      <c r="F21" s="191">
        <f>SUMIFS('Business report'!$F$2:$F$9442,'Business report'!$A$2:$A$9442,A21,'Business report'!$B$2:$B$9442,B21,'Business report'!$C$2:$C$9442,D21)</f>
        <v>7</v>
      </c>
      <c r="G21" s="191">
        <f>SUMIFS('Business report'!$I$2:$I$9442,'Business report'!$A$2:$A$9442,A21,'Business report'!$B$2:$B$9442,B21,'Business report'!$C$2:$C$9442,D21)</f>
        <v>0</v>
      </c>
      <c r="H21" s="193">
        <f>SUMIFS('Business report'!$K$2:$K$9442,'Business report'!$A$2:$A$9442,A21,'Business report'!$B$2:$B$9442,B21,'Business report'!$C$2:$C$9442,D21)</f>
        <v>0</v>
      </c>
      <c r="I21" s="198">
        <v>19.99</v>
      </c>
      <c r="J21" s="178">
        <v>4</v>
      </c>
      <c r="K21" s="198">
        <v>32</v>
      </c>
      <c r="L21" s="198"/>
      <c r="M21" s="202"/>
      <c r="N21" s="198"/>
      <c r="O21" s="198"/>
      <c r="P21" s="203"/>
      <c r="Q21" s="207"/>
      <c r="R21" s="207"/>
      <c r="S21" s="203"/>
      <c r="T21" s="207"/>
      <c r="U21" s="201"/>
      <c r="V21" s="203"/>
      <c r="W21" s="207"/>
      <c r="X21" s="207"/>
      <c r="Y21" s="203"/>
      <c r="Z21" s="207"/>
      <c r="AA21" s="207"/>
      <c r="AB21" s="203"/>
      <c r="AC21" s="207"/>
      <c r="AD21" s="207"/>
      <c r="AE21" s="203"/>
      <c r="AF21" s="207"/>
      <c r="AG21" s="207"/>
      <c r="AH21" s="203"/>
      <c r="AI21" s="207"/>
      <c r="AJ21" s="207"/>
      <c r="AK21" s="179"/>
      <c r="AL21" s="175"/>
      <c r="AM21" s="180"/>
      <c r="AN21" s="175"/>
      <c r="AO21" s="215"/>
      <c r="AP21" s="182"/>
      <c r="AQ21" s="182"/>
      <c r="AR21" s="183"/>
      <c r="AS21" s="179"/>
      <c r="AT21" s="179"/>
      <c r="AU21" s="179"/>
      <c r="AV21" s="215"/>
      <c r="AW21" s="215"/>
      <c r="AX21" s="179"/>
      <c r="AY21" s="179"/>
      <c r="AZ21" s="183"/>
      <c r="BA21" s="179">
        <f t="array" ref="BA21">IFERROR(VLOOKUP(A21&amp;B21&amp;C21&amp;LEFT($BA$1,2),IF({1,0},广告数据!$A$2:$A$7027&amp;广告数据!$B$2:$B$7027&amp;广告数据!$C$2:$C$7027,广告数据!$D$2:$D$7027),2,0),"")</f>
        <v>816</v>
      </c>
      <c r="BB21" s="179">
        <f t="array" ref="BB21">IFERROR(VLOOKUP(A21&amp;B21&amp;C21&amp;LEFT($BA$1,2),IF({1,0},广告数据!$A$2:$A$7027&amp;广告数据!$B$2:$B$7027&amp;广告数据!$C$2:$C$7027,广告数据!$E$2:$E$7027),2,0),"")</f>
        <v>1</v>
      </c>
      <c r="BC21" s="179">
        <f t="array" ref="BC21">IFERROR(VLOOKUP(A21&amp;B21&amp;C21&amp;LEFT($BA$1,2),IF({1,0},广告数据!$A$2:$A$7027&amp;广告数据!$B$2:$B$7027&amp;广告数据!$C$2:$C$7027,广告数据!$I$2:$I$7027),2,0),"")</f>
        <v>0</v>
      </c>
      <c r="BD21" s="215">
        <f t="shared" si="17"/>
        <v>0.00122549019607843</v>
      </c>
      <c r="BE21" s="215">
        <f t="shared" si="18"/>
        <v>0</v>
      </c>
      <c r="BF21" s="186">
        <f t="array" ref="BF21">IFERROR(VLOOKUP(A21&amp;B21&amp;C21&amp;LEFT($BA$1,2),IF({1,0},广告数据!$A$2:$A$7027&amp;广告数据!$B$2:$B$7027&amp;广告数据!$C$2:$C$7027,广告数据!$G$2:$G$7027),2,0),"")</f>
        <v>0.13</v>
      </c>
      <c r="BG21" s="186">
        <f t="array" ref="BG21">IFERROR(VLOOKUP(A21&amp;B21&amp;C21&amp;LEFT($BA$1,2),IF({1,0},广告数据!$A$2:$A$7027&amp;广告数据!$B$2:$B$7027&amp;广告数据!$C$2:$C$7027,广告数据!$J$2:$J$7027),2,0),"")</f>
        <v>0</v>
      </c>
      <c r="BH21" s="215" t="str">
        <f t="shared" si="19"/>
        <v>0</v>
      </c>
      <c r="BI21" s="172" t="str">
        <f t="array" ref="BI21">IFERROR(VLOOKUP(A21&amp;B21&amp;C21&amp;LEFT($BI$1,2),IF({1,0},广告数据!$A$2:$A$7027&amp;广告数据!$B$2:$B$7027&amp;广告数据!$C$2:$C$7027,广告数据!$D$2:$D$7027),2,0),"0")</f>
        <v>0</v>
      </c>
      <c r="BJ21" s="172" t="str">
        <f t="array" ref="BJ21">IFERROR(VLOOKUP(A21&amp;B21&amp;C21&amp;LEFT($BI$1,2),IF({1,0},广告数据!$A$2:$A$7027&amp;广告数据!$B$2:$B$7027&amp;广告数据!$C$2:$C$7027,广告数据!$E$2:$E$7027),2,0),"0")</f>
        <v>0</v>
      </c>
      <c r="BK21" s="172" t="str">
        <f t="array" ref="BK21">IFERROR(VLOOKUP(A21&amp;B21&amp;C21&amp;LEFT($BI$1,2),IF({1,0},广告数据!$A$2:$A$7027&amp;广告数据!$B$2:$B$7027&amp;广告数据!$C$2:$C$7027,广告数据!$I$2:$I$7027),2,0),"0")</f>
        <v>0</v>
      </c>
      <c r="BL21" s="215" t="str">
        <f t="shared" si="3"/>
        <v>0</v>
      </c>
      <c r="BM21" s="215" t="str">
        <f t="shared" si="4"/>
        <v>0</v>
      </c>
      <c r="BN21" s="172" t="str">
        <f t="array" ref="BN21">IFERROR(VLOOKUP(A21&amp;B21&amp;C21&amp;LEFT($BI$1,2),IF({1,0},广告数据!$A$2:$A$7027&amp;广告数据!$B$2:$B$7027&amp;广告数据!$C$2:$C$7027,广告数据!$G$2:$G$7027),2,0),"0")</f>
        <v>0</v>
      </c>
      <c r="BO21" s="172" t="str">
        <f t="array" ref="BO21">IFERROR(VLOOKUP(A21&amp;B21&amp;C21&amp;LEFT($BI$1,2),IF({1,0},广告数据!$A$2:$A$7027&amp;广告数据!$B$2:$B$7027&amp;广告数据!$C$2:$C$7027,广告数据!$J$2:$J$7027),2,0),"0")</f>
        <v>0</v>
      </c>
      <c r="BP21" s="215" t="str">
        <f t="shared" si="5"/>
        <v/>
      </c>
      <c r="BQ21" s="172" t="str">
        <f t="array" ref="BQ21">IFERROR(VLOOKUP(A21&amp;B21&amp;C21&amp;LEFT($BQ$1,2),IF({1,0},广告数据!$A$2:$A$7027&amp;广告数据!$B$2:$B$7027&amp;广告数据!$C$2:$C$7027,广告数据!$D$2:$D$7027),2,0),"0")</f>
        <v>0</v>
      </c>
      <c r="BR21" s="172" t="str">
        <f t="array" ref="BR21">IFERROR(VLOOKUP(A21&amp;B21&amp;C21&amp;LEFT($BQ$1,2),IF({1,0},广告数据!$A$2:$A$7027&amp;广告数据!$B$2:$B$7027&amp;广告数据!$C$2:$C$7027,广告数据!$E$2:$E$7027),2,0),"0")</f>
        <v>0</v>
      </c>
      <c r="BS21" s="172" t="str">
        <f t="array" ref="BS21">IFERROR(VLOOKUP(A21&amp;B21&amp;C21&amp;LEFT($BQ$1,2),IF({1,0},广告数据!$A$2:$A$7027&amp;广告数据!$B$2:$B$7027&amp;广告数据!$C$2:$C$7027,广告数据!$I$2:$I$7027),2,0),"0")</f>
        <v>0</v>
      </c>
      <c r="BT21" s="215" t="str">
        <f t="shared" si="6"/>
        <v>0</v>
      </c>
      <c r="BU21" s="215" t="str">
        <f t="shared" si="7"/>
        <v>0</v>
      </c>
      <c r="BV21" s="172" t="str">
        <f t="array" ref="BV21">IFERROR(VLOOKUP(A21&amp;B21&amp;C21&amp;LEFT($BQ$1,2),IF({1,0},广告数据!$A$2:$A$7027&amp;广告数据!$B$2:$B$7027&amp;广告数据!$C$2:$C$7027,广告数据!$G$2:$G$7027),2,0),"0")</f>
        <v>0</v>
      </c>
      <c r="BW21" s="172" t="str">
        <f t="array" ref="BW21">IFERROR(VLOOKUP(A21&amp;B21&amp;C21&amp;LEFT($BQ$1,2),IF({1,0},广告数据!$A$2:$A$7027&amp;广告数据!$B$2:$B$7027&amp;广告数据!$C$2:$C$7027,广告数据!$J$2:$J$7027),2,0),"0")</f>
        <v>0</v>
      </c>
      <c r="BX21" s="215"/>
    </row>
    <row r="22" s="173" customFormat="1" spans="1:77">
      <c r="A22" s="189">
        <v>44738</v>
      </c>
      <c r="B22" s="192" t="s">
        <v>20</v>
      </c>
      <c r="C22" s="190" t="s">
        <v>25</v>
      </c>
      <c r="D22" s="119" t="s">
        <v>124</v>
      </c>
      <c r="E22" s="191">
        <f>SUMIFS('Business report'!$D$2:$D$9442,'Business report'!$A$2:$A$9442,A22,'Business report'!$B$2:$B$9442,B22,'Business report'!$C$2:$C$9442,D22)</f>
        <v>66</v>
      </c>
      <c r="F22" s="191">
        <f>SUMIFS('Business report'!$F$2:$F$9442,'Business report'!$A$2:$A$9442,A22,'Business report'!$B$2:$B$9442,B22,'Business report'!$C$2:$C$9442,D22)</f>
        <v>103</v>
      </c>
      <c r="G22" s="191">
        <f>SUMIFS('Business report'!$I$2:$I$9442,'Business report'!$A$2:$A$9442,A22,'Business report'!$B$2:$B$9442,B22,'Business report'!$C$2:$C$9442,D22)</f>
        <v>4</v>
      </c>
      <c r="H22" s="193">
        <f>SUMIFS('Business report'!$K$2:$K$9442,'Business report'!$A$2:$A$9442,A22,'Business report'!$B$2:$B$9442,B22,'Business report'!$C$2:$C$9442,D22)</f>
        <v>47.96</v>
      </c>
      <c r="I22" s="198">
        <v>11.99</v>
      </c>
      <c r="J22" s="178">
        <v>5</v>
      </c>
      <c r="K22" s="198">
        <v>1</v>
      </c>
      <c r="L22" s="198" t="s">
        <v>131</v>
      </c>
      <c r="M22" s="202" t="s">
        <v>222</v>
      </c>
      <c r="N22" s="198" t="s">
        <v>133</v>
      </c>
      <c r="O22" s="198">
        <v>812</v>
      </c>
      <c r="P22" s="203" t="s">
        <v>139</v>
      </c>
      <c r="Q22" s="207" t="s">
        <v>223</v>
      </c>
      <c r="R22" s="207" t="s">
        <v>224</v>
      </c>
      <c r="S22" s="203" t="s">
        <v>147</v>
      </c>
      <c r="T22" s="207" t="s">
        <v>145</v>
      </c>
      <c r="U22" s="207" t="s">
        <v>225</v>
      </c>
      <c r="V22" s="203" t="s">
        <v>144</v>
      </c>
      <c r="W22" s="207" t="s">
        <v>226</v>
      </c>
      <c r="X22" s="207" t="s">
        <v>227</v>
      </c>
      <c r="Y22" s="203" t="s">
        <v>161</v>
      </c>
      <c r="Z22" s="207" t="s">
        <v>145</v>
      </c>
      <c r="AA22" s="207" t="s">
        <v>149</v>
      </c>
      <c r="AB22" s="203" t="s">
        <v>184</v>
      </c>
      <c r="AC22" s="207" t="s">
        <v>228</v>
      </c>
      <c r="AD22" s="207" t="s">
        <v>203</v>
      </c>
      <c r="AE22" s="203" t="s">
        <v>208</v>
      </c>
      <c r="AF22" s="207" t="s">
        <v>211</v>
      </c>
      <c r="AG22" s="207" t="s">
        <v>141</v>
      </c>
      <c r="AH22" s="203" t="s">
        <v>216</v>
      </c>
      <c r="AI22" s="207" t="s">
        <v>145</v>
      </c>
      <c r="AJ22" s="200"/>
      <c r="AK22" s="179">
        <f t="array" ref="AK22">IFERROR(VLOOKUP(A22&amp;B22&amp;C22&amp;LEFT($AK$1,2),IF({1,0},广告数据!$A$2:$A$7027&amp;广告数据!$B$2:$B$7027&amp;广告数据!$C$2:$C$7027,广告数据!$D$2:$D$7027),2,0),"")</f>
        <v>937</v>
      </c>
      <c r="AL22" s="175">
        <f t="array" ref="AL22">IFERROR(VLOOKUP(A22&amp;B22&amp;C22&amp;LEFT($AK$1,2),IF({1,0},广告数据!$A$2:$A$7027&amp;广告数据!$B$2:$B$7027&amp;广告数据!$C$2:$C$7027,广告数据!$E$2:$E$7027),2,0),"")</f>
        <v>18</v>
      </c>
      <c r="AM22" s="180">
        <f>IFERROR(AL22/AK22,"0")</f>
        <v>0.0192102454642476</v>
      </c>
      <c r="AN22" s="175">
        <f t="array" ref="AN22">IFERROR(VLOOKUP(A22&amp;B22&amp;C22&amp;LEFT($AK$1,2),IF({1,0},广告数据!$A$2:$A$7027&amp;广告数据!$B$2:$B$7027&amp;广告数据!$C$2:$C$7027,广告数据!$I$2:$I$7027),2,0),"")</f>
        <v>1</v>
      </c>
      <c r="AO22" s="215">
        <f>IFERROR(AN22/AL22,"0")</f>
        <v>0.0555555555555556</v>
      </c>
      <c r="AP22" s="182">
        <f t="array" ref="AP22">IFERROR(VLOOKUP(A22&amp;B22&amp;C22&amp;LEFT($AK$1,2),IF({1,0},广告数据!$A$2:$A$7027&amp;广告数据!$B$2:$B$7027&amp;广告数据!$C$2:$C$7027,广告数据!$G$2:$G$7027),2,0),"")</f>
        <v>6.49</v>
      </c>
      <c r="AQ22" s="182">
        <f t="array" ref="AQ22">IFERROR(VLOOKUP(A22&amp;B22&amp;C22&amp;LEFT($AK$1,2),IF({1,0},广告数据!$A$2:$A$7027&amp;广告数据!$B$2:$B$7027&amp;广告数据!$C$2:$C$7027,广告数据!$J$2:$J$7027),2,0),"")</f>
        <v>11.99</v>
      </c>
      <c r="AR22" s="183">
        <f>IFERROR(AP22/AQ22,"0")</f>
        <v>0.541284403669725</v>
      </c>
      <c r="AS22" s="179" t="str">
        <f t="array" ref="AS22">IFERROR(VLOOKUP(A22&amp;B22&amp;C22&amp;LEFT($AS$1,2),IF({1,0},广告数据!$A$2:$A$7027&amp;广告数据!$B$2:$B$7027&amp;广告数据!$C$2:$C$7027,广告数据!$D$2:$D$7027),2,0),"")</f>
        <v/>
      </c>
      <c r="AT22" s="179" t="str">
        <f t="array" ref="AT22">IFERROR(VLOOKUP(A22&amp;B22&amp;C22&amp;LEFT($AS$1,2),IF({1,0},广告数据!$A$2:$A$7027&amp;广告数据!$B$2:$B$7027&amp;广告数据!$C$2:$C$7027,广告数据!$E$2:$E$7027),2,0),"")</f>
        <v/>
      </c>
      <c r="AU22" s="179" t="str">
        <f t="array" ref="AU22">IFERROR(VLOOKUP(A22&amp;B22&amp;C22&amp;LEFT($AS$1,2),IF({1,0},广告数据!$A$2:$A$7027&amp;广告数据!$B$2:$B$7027&amp;广告数据!$C$2:$C$7027,广告数据!$I$2:$I$7027),2,0),"")</f>
        <v/>
      </c>
      <c r="AV22" s="215" t="str">
        <f>IFERROR(AT22/AS22,"0")</f>
        <v>0</v>
      </c>
      <c r="AW22" s="215" t="str">
        <f>IFERROR(AU22/AT22,"0")</f>
        <v>0</v>
      </c>
      <c r="AX22" s="179" t="str">
        <f t="array" ref="AX22">IFERROR(VLOOKUP(A22&amp;B22&amp;C22&amp;LEFT($AS$1,2),IF({1,0},广告数据!$A$2:$A$7027&amp;广告数据!$B$2:$B$7027&amp;广告数据!$C$2:$C$7027,广告数据!$G$2:$G$7027),2,0),"")</f>
        <v/>
      </c>
      <c r="AY22" s="179" t="str">
        <f t="array" ref="AY22">IFERROR(VLOOKUP(A22&amp;B22&amp;C22&amp;LEFT($AS$1,2),IF({1,0},广告数据!$A$2:$A$7027&amp;广告数据!$B$2:$B$7027&amp;广告数据!$C$2:$C$7027,广告数据!$J$2:$J$7027),2,0),"")</f>
        <v/>
      </c>
      <c r="AZ22" s="183" t="str">
        <f>IFERROR(AX22/AY22,"0")</f>
        <v>0</v>
      </c>
      <c r="BA22" s="179">
        <f t="array" ref="BA22">IFERROR(VLOOKUP(A22&amp;B22&amp;C22&amp;LEFT($BA$1,2),IF({1,0},广告数据!$A$2:$A$7027&amp;广告数据!$B$2:$B$7027&amp;广告数据!$C$2:$C$7027,广告数据!$D$2:$D$7027),2,0),"")</f>
        <v>1923</v>
      </c>
      <c r="BB22" s="179">
        <f t="array" ref="BB22">IFERROR(VLOOKUP(A22&amp;B22&amp;C22&amp;LEFT($BA$1,2),IF({1,0},广告数据!$A$2:$A$7027&amp;广告数据!$B$2:$B$7027&amp;广告数据!$C$2:$C$7027,广告数据!$E$2:$E$7027),2,0),"")</f>
        <v>26</v>
      </c>
      <c r="BC22" s="179">
        <f t="array" ref="BC22">IFERROR(VLOOKUP(A22&amp;B22&amp;C22&amp;LEFT($BA$1,2),IF({1,0},广告数据!$A$2:$A$7027&amp;广告数据!$B$2:$B$7027&amp;广告数据!$C$2:$C$7027,广告数据!$I$2:$I$7027),2,0),"")</f>
        <v>3</v>
      </c>
      <c r="BD22" s="215">
        <f t="shared" si="17"/>
        <v>0.0135205408216329</v>
      </c>
      <c r="BE22" s="215">
        <f t="shared" si="18"/>
        <v>0.115384615384615</v>
      </c>
      <c r="BF22" s="186">
        <f t="array" ref="BF22">IFERROR(VLOOKUP(A22&amp;B22&amp;C22&amp;LEFT($BA$1,2),IF({1,0},广告数据!$A$2:$A$7027&amp;广告数据!$B$2:$B$7027&amp;广告数据!$C$2:$C$7027,广告数据!$G$2:$G$7027),2,0),"")</f>
        <v>21.25</v>
      </c>
      <c r="BG22" s="186">
        <f t="array" ref="BG22">IFERROR(VLOOKUP(A22&amp;B22&amp;C22&amp;LEFT($BA$1,2),IF({1,0},广告数据!$A$2:$A$7027&amp;广告数据!$B$2:$B$7027&amp;广告数据!$C$2:$C$7027,广告数据!$J$2:$J$7027),2,0),"")</f>
        <v>35.97</v>
      </c>
      <c r="BH22" s="215">
        <f t="shared" si="19"/>
        <v>0.59077008618293</v>
      </c>
      <c r="BI22" s="172" t="str">
        <f t="array" ref="BI22">IFERROR(VLOOKUP(A22&amp;B22&amp;C22&amp;LEFT($BI$1,2),IF({1,0},广告数据!$A$2:$A$7027&amp;广告数据!$B$2:$B$7027&amp;广告数据!$C$2:$C$7027,广告数据!$D$2:$D$7027),2,0),"0")</f>
        <v>0</v>
      </c>
      <c r="BJ22" s="172" t="str">
        <f t="array" ref="BJ22">IFERROR(VLOOKUP(A22&amp;B22&amp;C22&amp;LEFT($BI$1,2),IF({1,0},广告数据!$A$2:$A$7027&amp;广告数据!$B$2:$B$7027&amp;广告数据!$C$2:$C$7027,广告数据!$E$2:$E$7027),2,0),"0")</f>
        <v>0</v>
      </c>
      <c r="BK22" s="172" t="str">
        <f t="array" ref="BK22">IFERROR(VLOOKUP(A22&amp;B22&amp;C22&amp;LEFT($BI$1,2),IF({1,0},广告数据!$A$2:$A$7027&amp;广告数据!$B$2:$B$7027&amp;广告数据!$C$2:$C$7027,广告数据!$I$2:$I$7027),2,0),"0")</f>
        <v>0</v>
      </c>
      <c r="BL22" s="215" t="str">
        <f t="shared" si="3"/>
        <v>0</v>
      </c>
      <c r="BM22" s="215" t="str">
        <f t="shared" si="4"/>
        <v>0</v>
      </c>
      <c r="BN22" s="172" t="str">
        <f t="array" ref="BN22">IFERROR(VLOOKUP(A22&amp;B22&amp;C22&amp;LEFT($BI$1,2),IF({1,0},广告数据!$A$2:$A$7027&amp;广告数据!$B$2:$B$7027&amp;广告数据!$C$2:$C$7027,广告数据!$G$2:$G$7027),2,0),"0")</f>
        <v>0</v>
      </c>
      <c r="BO22" s="172" t="str">
        <f t="array" ref="BO22">IFERROR(VLOOKUP(A22&amp;B22&amp;C22&amp;LEFT($BI$1,2),IF({1,0},广告数据!$A$2:$A$7027&amp;广告数据!$B$2:$B$7027&amp;广告数据!$C$2:$C$7027,广告数据!$J$2:$J$7027),2,0),"0")</f>
        <v>0</v>
      </c>
      <c r="BP22" s="215" t="str">
        <f t="shared" si="5"/>
        <v/>
      </c>
      <c r="BQ22" s="172" t="str">
        <f t="array" ref="BQ22">IFERROR(VLOOKUP(A22&amp;B22&amp;C22&amp;LEFT($BQ$1,2),IF({1,0},广告数据!$A$2:$A$7027&amp;广告数据!$B$2:$B$7027&amp;广告数据!$C$2:$C$7027,广告数据!$D$2:$D$7027),2,0),"0")</f>
        <v>0</v>
      </c>
      <c r="BR22" s="172" t="str">
        <f t="array" ref="BR22">IFERROR(VLOOKUP(A22&amp;B22&amp;C22&amp;LEFT($BQ$1,2),IF({1,0},广告数据!$A$2:$A$7027&amp;广告数据!$B$2:$B$7027&amp;广告数据!$C$2:$C$7027,广告数据!$E$2:$E$7027),2,0),"0")</f>
        <v>0</v>
      </c>
      <c r="BS22" s="172" t="str">
        <f t="array" ref="BS22">IFERROR(VLOOKUP(A22&amp;B22&amp;C22&amp;LEFT($BQ$1,2),IF({1,0},广告数据!$A$2:$A$7027&amp;广告数据!$B$2:$B$7027&amp;广告数据!$C$2:$C$7027,广告数据!$I$2:$I$7027),2,0),"0")</f>
        <v>0</v>
      </c>
      <c r="BT22" s="215" t="str">
        <f t="shared" si="6"/>
        <v>0</v>
      </c>
      <c r="BU22" s="215" t="str">
        <f t="shared" si="7"/>
        <v>0</v>
      </c>
      <c r="BV22" s="172" t="str">
        <f t="array" ref="BV22">IFERROR(VLOOKUP(A22&amp;B22&amp;C22&amp;LEFT($BQ$1,2),IF({1,0},广告数据!$A$2:$A$7027&amp;广告数据!$B$2:$B$7027&amp;广告数据!$C$2:$C$7027,广告数据!$G$2:$G$7027),2,0),"0")</f>
        <v>0</v>
      </c>
      <c r="BW22" s="172" t="str">
        <f t="array" ref="BW22">IFERROR(VLOOKUP(A22&amp;B22&amp;C22&amp;LEFT($BQ$1,2),IF({1,0},广告数据!$A$2:$A$7027&amp;广告数据!$B$2:$B$7027&amp;广告数据!$C$2:$C$7027,广告数据!$J$2:$J$7027),2,0),"0")</f>
        <v>0</v>
      </c>
      <c r="BX22" s="215"/>
      <c r="BY22" s="173" t="s">
        <v>229</v>
      </c>
    </row>
    <row r="23" s="173" customFormat="1" spans="1:76">
      <c r="A23" s="189">
        <v>44738</v>
      </c>
      <c r="B23" s="192" t="s">
        <v>128</v>
      </c>
      <c r="C23" s="190" t="s">
        <v>129</v>
      </c>
      <c r="D23" s="119" t="s">
        <v>130</v>
      </c>
      <c r="E23" s="191">
        <f>SUMIFS('Business report'!$D$2:$D$9442,'Business report'!$A$2:$A$9442,A23,'Business report'!$B$2:$B$9442,B23,'Business report'!$C$2:$C$9442,D23)</f>
        <v>5</v>
      </c>
      <c r="F23" s="191">
        <f>SUMIFS('Business report'!$F$2:$F$9442,'Business report'!$A$2:$A$9442,A23,'Business report'!$B$2:$B$9442,B23,'Business report'!$C$2:$C$9442,D23)</f>
        <v>17</v>
      </c>
      <c r="G23" s="191">
        <f>SUMIFS('Business report'!$I$2:$I$9442,'Business report'!$A$2:$A$9442,A23,'Business report'!$B$2:$B$9442,B23,'Business report'!$C$2:$C$9442,D23)</f>
        <v>1</v>
      </c>
      <c r="H23" s="193">
        <f>SUMIFS('Business report'!$K$2:$K$9442,'Business report'!$A$2:$A$9442,A23,'Business report'!$B$2:$B$9442,B23,'Business report'!$C$2:$C$9442,D23)</f>
        <v>19.99</v>
      </c>
      <c r="I23" s="198">
        <v>19.99</v>
      </c>
      <c r="J23" s="178">
        <v>4</v>
      </c>
      <c r="K23" s="198">
        <v>32</v>
      </c>
      <c r="L23" s="198"/>
      <c r="M23" s="202"/>
      <c r="N23" s="198"/>
      <c r="O23" s="198"/>
      <c r="P23" s="203"/>
      <c r="Q23" s="207"/>
      <c r="R23" s="207"/>
      <c r="S23" s="203"/>
      <c r="T23" s="207"/>
      <c r="U23" s="207"/>
      <c r="V23" s="203"/>
      <c r="W23" s="207"/>
      <c r="X23" s="207"/>
      <c r="Y23" s="203"/>
      <c r="Z23" s="207"/>
      <c r="AA23" s="207"/>
      <c r="AB23" s="203"/>
      <c r="AC23" s="207"/>
      <c r="AD23" s="207"/>
      <c r="AE23" s="203"/>
      <c r="AF23" s="207"/>
      <c r="AG23" s="207"/>
      <c r="AH23" s="203"/>
      <c r="AI23" s="207"/>
      <c r="AJ23" s="200"/>
      <c r="AK23" s="179"/>
      <c r="AL23" s="175"/>
      <c r="AM23" s="180"/>
      <c r="AN23" s="175"/>
      <c r="AO23" s="215"/>
      <c r="AP23" s="182"/>
      <c r="AQ23" s="182"/>
      <c r="AR23" s="183"/>
      <c r="AS23" s="179"/>
      <c r="AT23" s="179"/>
      <c r="AU23" s="179"/>
      <c r="AV23" s="215"/>
      <c r="AW23" s="215"/>
      <c r="AX23" s="179"/>
      <c r="AY23" s="179"/>
      <c r="AZ23" s="183"/>
      <c r="BA23" s="179">
        <f t="array" ref="BA23">IFERROR(VLOOKUP(A23&amp;B23&amp;C23&amp;LEFT($BA$1,2),IF({1,0},广告数据!$A$2:$A$7027&amp;广告数据!$B$2:$B$7027&amp;广告数据!$C$2:$C$7027,广告数据!$D$2:$D$7027),2,0),"")</f>
        <v>819</v>
      </c>
      <c r="BB23" s="179">
        <f t="array" ref="BB23">IFERROR(VLOOKUP(A23&amp;B23&amp;C23&amp;LEFT($BA$1,2),IF({1,0},广告数据!$A$2:$A$7027&amp;广告数据!$B$2:$B$7027&amp;广告数据!$C$2:$C$7027,广告数据!$E$2:$E$7027),2,0),"")</f>
        <v>5</v>
      </c>
      <c r="BC23" s="179">
        <f t="array" ref="BC23">IFERROR(VLOOKUP(A23&amp;B23&amp;C23&amp;LEFT($BA$1,2),IF({1,0},广告数据!$A$2:$A$7027&amp;广告数据!$B$2:$B$7027&amp;广告数据!$C$2:$C$7027,广告数据!$I$2:$I$7027),2,0),"")</f>
        <v>1</v>
      </c>
      <c r="BD23" s="215">
        <f t="shared" si="17"/>
        <v>0.0061050061050061</v>
      </c>
      <c r="BE23" s="215">
        <f t="shared" si="18"/>
        <v>0.2</v>
      </c>
      <c r="BF23" s="186">
        <f t="array" ref="BF23">IFERROR(VLOOKUP(A23&amp;B23&amp;C23&amp;LEFT($BA$1,2),IF({1,0},广告数据!$A$2:$A$7027&amp;广告数据!$B$2:$B$7027&amp;广告数据!$C$2:$C$7027,广告数据!$G$2:$G$7027),2,0),"")</f>
        <v>1.44</v>
      </c>
      <c r="BG23" s="186">
        <f t="array" ref="BG23">IFERROR(VLOOKUP(A23&amp;B23&amp;C23&amp;LEFT($BA$1,2),IF({1,0},广告数据!$A$2:$A$7027&amp;广告数据!$B$2:$B$7027&amp;广告数据!$C$2:$C$7027,广告数据!$J$2:$J$7027),2,0),"")</f>
        <v>16.66</v>
      </c>
      <c r="BH23" s="215">
        <f t="shared" si="19"/>
        <v>0.0864345738295318</v>
      </c>
      <c r="BI23" s="172" t="str">
        <f t="array" ref="BI23">IFERROR(VLOOKUP(A23&amp;B23&amp;C23&amp;LEFT($BI$1,2),IF({1,0},广告数据!$A$2:$A$7027&amp;广告数据!$B$2:$B$7027&amp;广告数据!$C$2:$C$7027,广告数据!$D$2:$D$7027),2,0),"0")</f>
        <v>0</v>
      </c>
      <c r="BJ23" s="172" t="str">
        <f t="array" ref="BJ23">IFERROR(VLOOKUP(A23&amp;B23&amp;C23&amp;LEFT($BI$1,2),IF({1,0},广告数据!$A$2:$A$7027&amp;广告数据!$B$2:$B$7027&amp;广告数据!$C$2:$C$7027,广告数据!$E$2:$E$7027),2,0),"0")</f>
        <v>0</v>
      </c>
      <c r="BK23" s="172" t="str">
        <f t="array" ref="BK23">IFERROR(VLOOKUP(A23&amp;B23&amp;C23&amp;LEFT($BI$1,2),IF({1,0},广告数据!$A$2:$A$7027&amp;广告数据!$B$2:$B$7027&amp;广告数据!$C$2:$C$7027,广告数据!$I$2:$I$7027),2,0),"0")</f>
        <v>0</v>
      </c>
      <c r="BL23" s="215" t="str">
        <f t="shared" si="3"/>
        <v>0</v>
      </c>
      <c r="BM23" s="215" t="str">
        <f t="shared" si="4"/>
        <v>0</v>
      </c>
      <c r="BN23" s="172" t="str">
        <f t="array" ref="BN23">IFERROR(VLOOKUP(A23&amp;B23&amp;C23&amp;LEFT($BI$1,2),IF({1,0},广告数据!$A$2:$A$7027&amp;广告数据!$B$2:$B$7027&amp;广告数据!$C$2:$C$7027,广告数据!$G$2:$G$7027),2,0),"0")</f>
        <v>0</v>
      </c>
      <c r="BO23" s="172" t="str">
        <f t="array" ref="BO23">IFERROR(VLOOKUP(A23&amp;B23&amp;C23&amp;LEFT($BI$1,2),IF({1,0},广告数据!$A$2:$A$7027&amp;广告数据!$B$2:$B$7027&amp;广告数据!$C$2:$C$7027,广告数据!$J$2:$J$7027),2,0),"0")</f>
        <v>0</v>
      </c>
      <c r="BP23" s="215" t="str">
        <f t="shared" si="5"/>
        <v/>
      </c>
      <c r="BQ23" s="172" t="str">
        <f t="array" ref="BQ23">IFERROR(VLOOKUP(A23&amp;B23&amp;C23&amp;LEFT($BQ$1,2),IF({1,0},广告数据!$A$2:$A$7027&amp;广告数据!$B$2:$B$7027&amp;广告数据!$C$2:$C$7027,广告数据!$D$2:$D$7027),2,0),"0")</f>
        <v>0</v>
      </c>
      <c r="BR23" s="172" t="str">
        <f t="array" ref="BR23">IFERROR(VLOOKUP(A23&amp;B23&amp;C23&amp;LEFT($BQ$1,2),IF({1,0},广告数据!$A$2:$A$7027&amp;广告数据!$B$2:$B$7027&amp;广告数据!$C$2:$C$7027,广告数据!$E$2:$E$7027),2,0),"0")</f>
        <v>0</v>
      </c>
      <c r="BS23" s="172" t="str">
        <f t="array" ref="BS23">IFERROR(VLOOKUP(A23&amp;B23&amp;C23&amp;LEFT($BQ$1,2),IF({1,0},广告数据!$A$2:$A$7027&amp;广告数据!$B$2:$B$7027&amp;广告数据!$C$2:$C$7027,广告数据!$I$2:$I$7027),2,0),"0")</f>
        <v>0</v>
      </c>
      <c r="BT23" s="215" t="str">
        <f t="shared" si="6"/>
        <v>0</v>
      </c>
      <c r="BU23" s="215" t="str">
        <f t="shared" si="7"/>
        <v>0</v>
      </c>
      <c r="BV23" s="172" t="str">
        <f t="array" ref="BV23">IFERROR(VLOOKUP(A23&amp;B23&amp;C23&amp;LEFT($BQ$1,2),IF({1,0},广告数据!$A$2:$A$7027&amp;广告数据!$B$2:$B$7027&amp;广告数据!$C$2:$C$7027,广告数据!$G$2:$G$7027),2,0),"0")</f>
        <v>0</v>
      </c>
      <c r="BW23" s="172" t="str">
        <f t="array" ref="BW23">IFERROR(VLOOKUP(A23&amp;B23&amp;C23&amp;LEFT($BQ$1,2),IF({1,0},广告数据!$A$2:$A$7027&amp;广告数据!$B$2:$B$7027&amp;广告数据!$C$2:$C$7027,广告数据!$J$2:$J$7027),2,0),"0")</f>
        <v>0</v>
      </c>
      <c r="BX23" s="215"/>
    </row>
    <row r="24" s="173" customFormat="1" ht="16" customHeight="1" spans="1:77">
      <c r="A24" s="189">
        <v>44739</v>
      </c>
      <c r="B24" s="192" t="s">
        <v>20</v>
      </c>
      <c r="C24" s="190" t="s">
        <v>25</v>
      </c>
      <c r="D24" s="119" t="s">
        <v>124</v>
      </c>
      <c r="E24" s="191">
        <f>SUMIFS('Business report'!$D$2:$D$9442,'Business report'!$A$2:$A$9442,A24,'Business report'!$B$2:$B$9442,B24,'Business report'!$C$2:$C$9442,D24)</f>
        <v>68</v>
      </c>
      <c r="F24" s="191">
        <f>SUMIFS('Business report'!$F$2:$F$9442,'Business report'!$A$2:$A$9442,A24,'Business report'!$B$2:$B$9442,B24,'Business report'!$C$2:$C$9442,D24)</f>
        <v>85</v>
      </c>
      <c r="G24" s="191">
        <f>SUMIFS('Business report'!$I$2:$I$9442,'Business report'!$A$2:$A$9442,A24,'Business report'!$B$2:$B$9442,B24,'Business report'!$C$2:$C$9442,D24)</f>
        <v>3</v>
      </c>
      <c r="H24" s="193">
        <f>SUMIFS('Business report'!$K$2:$K$9442,'Business report'!$A$2:$A$9442,A24,'Business report'!$B$2:$B$9442,B24,'Business report'!$C$2:$C$9442,D24)</f>
        <v>35.97</v>
      </c>
      <c r="I24" s="198">
        <v>11.99</v>
      </c>
      <c r="J24" s="178">
        <v>5</v>
      </c>
      <c r="K24" s="198">
        <v>1</v>
      </c>
      <c r="L24" s="198" t="s">
        <v>131</v>
      </c>
      <c r="M24" s="202" t="s">
        <v>230</v>
      </c>
      <c r="N24" s="198" t="s">
        <v>133</v>
      </c>
      <c r="O24" s="198">
        <v>551</v>
      </c>
      <c r="P24" s="203" t="s">
        <v>147</v>
      </c>
      <c r="Q24" s="207" t="s">
        <v>231</v>
      </c>
      <c r="R24" s="200"/>
      <c r="S24" s="203" t="s">
        <v>144</v>
      </c>
      <c r="T24" s="207" t="s">
        <v>232</v>
      </c>
      <c r="V24" s="203" t="s">
        <v>184</v>
      </c>
      <c r="W24" s="207" t="s">
        <v>233</v>
      </c>
      <c r="X24" s="207" t="s">
        <v>186</v>
      </c>
      <c r="Y24" s="203" t="s">
        <v>139</v>
      </c>
      <c r="Z24" s="207" t="s">
        <v>156</v>
      </c>
      <c r="AA24" s="200"/>
      <c r="AB24" s="203" t="s">
        <v>216</v>
      </c>
      <c r="AC24" s="207" t="s">
        <v>160</v>
      </c>
      <c r="AD24" s="200"/>
      <c r="AE24" s="203" t="s">
        <v>208</v>
      </c>
      <c r="AF24" s="207" t="s">
        <v>234</v>
      </c>
      <c r="AG24" s="207" t="s">
        <v>219</v>
      </c>
      <c r="AH24" s="203" t="s">
        <v>161</v>
      </c>
      <c r="AI24" s="207" t="s">
        <v>235</v>
      </c>
      <c r="AJ24" s="200"/>
      <c r="AK24" s="179">
        <f t="array" ref="AK24">IFERROR(VLOOKUP(A24&amp;B24&amp;C24&amp;LEFT($AK$1,2),IF({1,0},广告数据!$A$2:$A$7027&amp;广告数据!$B$2:$B$7027&amp;广告数据!$C$2:$C$7027,广告数据!$D$2:$D$7027),2,0),"")</f>
        <v>860</v>
      </c>
      <c r="AL24" s="175">
        <f t="array" ref="AL24">IFERROR(VLOOKUP(A24&amp;B24&amp;C24&amp;LEFT($AK$1,2),IF({1,0},广告数据!$A$2:$A$7027&amp;广告数据!$B$2:$B$7027&amp;广告数据!$C$2:$C$7027,广告数据!$E$2:$E$7027),2,0),"")</f>
        <v>13</v>
      </c>
      <c r="AM24" s="180">
        <f>IFERROR(AL24/AK24,"0")</f>
        <v>0.0151162790697674</v>
      </c>
      <c r="AN24" s="175">
        <f t="array" ref="AN24">IFERROR(VLOOKUP(A24&amp;B24&amp;C24&amp;LEFT($AK$1,2),IF({1,0},广告数据!$A$2:$A$7027&amp;广告数据!$B$2:$B$7027&amp;广告数据!$C$2:$C$7027,广告数据!$I$2:$I$7027),2,0),"")</f>
        <v>1</v>
      </c>
      <c r="AO24" s="215">
        <f>IFERROR(AN24/AL24,"0")</f>
        <v>0.0769230769230769</v>
      </c>
      <c r="AP24" s="182">
        <f t="array" ref="AP24">IFERROR(VLOOKUP(A24&amp;B24&amp;C24&amp;LEFT($AK$1,2),IF({1,0},广告数据!$A$2:$A$7027&amp;广告数据!$B$2:$B$7027&amp;广告数据!$C$2:$C$7027,广告数据!$G$2:$G$7027),2,0),"")</f>
        <v>5.52</v>
      </c>
      <c r="AQ24" s="182">
        <f t="array" ref="AQ24">IFERROR(VLOOKUP(A24&amp;B24&amp;C24&amp;LEFT($AK$1,2),IF({1,0},广告数据!$A$2:$A$7027&amp;广告数据!$B$2:$B$7027&amp;广告数据!$C$2:$C$7027,广告数据!$J$2:$J$7027),2,0),"")</f>
        <v>11.99</v>
      </c>
      <c r="AR24" s="183">
        <f>IFERROR(AP24/AQ24,"0")</f>
        <v>0.460383653044203</v>
      </c>
      <c r="AS24" s="179" t="str">
        <f t="array" ref="AS24">IFERROR(VLOOKUP(A24&amp;B24&amp;C24&amp;LEFT($AS$1,2),IF({1,0},广告数据!$A$2:$A$7027&amp;广告数据!$B$2:$B$7027&amp;广告数据!$C$2:$C$7027,广告数据!$D$2:$D$7027),2,0),"")</f>
        <v/>
      </c>
      <c r="AT24" s="179" t="str">
        <f t="array" ref="AT24">IFERROR(VLOOKUP(A24&amp;B24&amp;C24&amp;LEFT($AS$1,2),IF({1,0},广告数据!$A$2:$A$7027&amp;广告数据!$B$2:$B$7027&amp;广告数据!$C$2:$C$7027,广告数据!$E$2:$E$7027),2,0),"")</f>
        <v/>
      </c>
      <c r="AU24" s="179" t="str">
        <f t="array" ref="AU24">IFERROR(VLOOKUP(A24&amp;B24&amp;C24&amp;LEFT($AS$1,2),IF({1,0},广告数据!$A$2:$A$7027&amp;广告数据!$B$2:$B$7027&amp;广告数据!$C$2:$C$7027,广告数据!$I$2:$I$7027),2,0),"")</f>
        <v/>
      </c>
      <c r="AV24" s="215" t="str">
        <f>IFERROR(AT24/AS24,"0")</f>
        <v>0</v>
      </c>
      <c r="AW24" s="215" t="str">
        <f>IFERROR(AU24/AT24,"0")</f>
        <v>0</v>
      </c>
      <c r="AX24" s="179" t="str">
        <f t="array" ref="AX24">IFERROR(VLOOKUP(A24&amp;B24&amp;C24&amp;LEFT($AS$1,2),IF({1,0},广告数据!$A$2:$A$7027&amp;广告数据!$B$2:$B$7027&amp;广告数据!$C$2:$C$7027,广告数据!$G$2:$G$7027),2,0),"")</f>
        <v/>
      </c>
      <c r="AY24" s="179" t="str">
        <f t="array" ref="AY24">IFERROR(VLOOKUP(A24&amp;B24&amp;C24&amp;LEFT($AS$1,2),IF({1,0},广告数据!$A$2:$A$7027&amp;广告数据!$B$2:$B$7027&amp;广告数据!$C$2:$C$7027,广告数据!$J$2:$J$7027),2,0),"")</f>
        <v/>
      </c>
      <c r="AZ24" s="183" t="str">
        <f>IFERROR(AX24/AY24,"0")</f>
        <v>0</v>
      </c>
      <c r="BA24" s="179">
        <f t="array" ref="BA24">IFERROR(VLOOKUP(A24&amp;B24&amp;C24&amp;LEFT($BA$1,2),IF({1,0},广告数据!$A$2:$A$7027&amp;广告数据!$B$2:$B$7027&amp;广告数据!$C$2:$C$7027,广告数据!$D$2:$D$7027),2,0),"")</f>
        <v>3865</v>
      </c>
      <c r="BB24" s="179">
        <f t="array" ref="BB24">IFERROR(VLOOKUP(A24&amp;B24&amp;C24&amp;LEFT($BA$1,2),IF({1,0},广告数据!$A$2:$A$7027&amp;广告数据!$B$2:$B$7027&amp;广告数据!$C$2:$C$7027,广告数据!$E$2:$E$7027),2,0),"")</f>
        <v>27</v>
      </c>
      <c r="BC24" s="179">
        <f t="array" ref="BC24">IFERROR(VLOOKUP(A24&amp;B24&amp;C24&amp;LEFT($BA$1,2),IF({1,0},广告数据!$A$2:$A$7027&amp;广告数据!$B$2:$B$7027&amp;广告数据!$C$2:$C$7027,广告数据!$I$2:$I$7027),2,0),"")</f>
        <v>1</v>
      </c>
      <c r="BD24" s="215">
        <f t="shared" ref="BD24:BD27" si="20">IFERROR(BB24/BA24,"0")</f>
        <v>0.00698576972833118</v>
      </c>
      <c r="BE24" s="215">
        <f t="shared" ref="BE24:BE27" si="21">IFERROR(BC24/BB24,"0")</f>
        <v>0.037037037037037</v>
      </c>
      <c r="BF24" s="186">
        <f t="array" ref="BF24">IFERROR(VLOOKUP(A24&amp;B24&amp;C24&amp;LEFT($BA$1,2),IF({1,0},广告数据!$A$2:$A$7027&amp;广告数据!$B$2:$B$7027&amp;广告数据!$C$2:$C$7027,广告数据!$G$2:$G$7027),2,0),"")</f>
        <v>19.15</v>
      </c>
      <c r="BG24" s="186">
        <f t="array" ref="BG24">IFERROR(VLOOKUP(A24&amp;B24&amp;C24&amp;LEFT($BA$1,2),IF({1,0},广告数据!$A$2:$A$7027&amp;广告数据!$B$2:$B$7027&amp;广告数据!$C$2:$C$7027,广告数据!$J$2:$J$7027),2,0),"")</f>
        <v>11.99</v>
      </c>
      <c r="BH24" s="215">
        <f t="shared" ref="BH24:BH27" si="22">IFERROR(BF24/BG24,"0")</f>
        <v>1.59716430358632</v>
      </c>
      <c r="BI24" s="172" t="str">
        <f t="array" ref="BI24">IFERROR(VLOOKUP(A24&amp;B24&amp;C24&amp;LEFT($BI$1,2),IF({1,0},广告数据!$A$2:$A$7027&amp;广告数据!$B$2:$B$7027&amp;广告数据!$C$2:$C$7027,广告数据!$D$2:$D$7027),2,0),"0")</f>
        <v>0</v>
      </c>
      <c r="BJ24" s="172" t="str">
        <f t="array" ref="BJ24">IFERROR(VLOOKUP(A24&amp;B24&amp;C24&amp;LEFT($BI$1,2),IF({1,0},广告数据!$A$2:$A$7027&amp;广告数据!$B$2:$B$7027&amp;广告数据!$C$2:$C$7027,广告数据!$E$2:$E$7027),2,0),"0")</f>
        <v>0</v>
      </c>
      <c r="BK24" s="172" t="str">
        <f t="array" ref="BK24">IFERROR(VLOOKUP(A24&amp;B24&amp;C24&amp;LEFT($BI$1,2),IF({1,0},广告数据!$A$2:$A$7027&amp;广告数据!$B$2:$B$7027&amp;广告数据!$C$2:$C$7027,广告数据!$I$2:$I$7027),2,0),"0")</f>
        <v>0</v>
      </c>
      <c r="BL24" s="215" t="str">
        <f t="shared" si="3"/>
        <v>0</v>
      </c>
      <c r="BM24" s="215" t="str">
        <f t="shared" si="4"/>
        <v>0</v>
      </c>
      <c r="BN24" s="172" t="str">
        <f t="array" ref="BN24">IFERROR(VLOOKUP(A24&amp;B24&amp;C24&amp;LEFT($BI$1,2),IF({1,0},广告数据!$A$2:$A$7027&amp;广告数据!$B$2:$B$7027&amp;广告数据!$C$2:$C$7027,广告数据!$G$2:$G$7027),2,0),"0")</f>
        <v>0</v>
      </c>
      <c r="BO24" s="172" t="str">
        <f t="array" ref="BO24">IFERROR(VLOOKUP(A24&amp;B24&amp;C24&amp;LEFT($BI$1,2),IF({1,0},广告数据!$A$2:$A$7027&amp;广告数据!$B$2:$B$7027&amp;广告数据!$C$2:$C$7027,广告数据!$J$2:$J$7027),2,0),"0")</f>
        <v>0</v>
      </c>
      <c r="BP24" s="215" t="str">
        <f t="shared" si="5"/>
        <v/>
      </c>
      <c r="BQ24" s="172" t="str">
        <f t="array" ref="BQ24">IFERROR(VLOOKUP(A24&amp;B24&amp;C24&amp;LEFT($BQ$1,2),IF({1,0},广告数据!$A$2:$A$7027&amp;广告数据!$B$2:$B$7027&amp;广告数据!$C$2:$C$7027,广告数据!$D$2:$D$7027),2,0),"0")</f>
        <v>0</v>
      </c>
      <c r="BR24" s="172" t="str">
        <f t="array" ref="BR24">IFERROR(VLOOKUP(A24&amp;B24&amp;C24&amp;LEFT($BQ$1,2),IF({1,0},广告数据!$A$2:$A$7027&amp;广告数据!$B$2:$B$7027&amp;广告数据!$C$2:$C$7027,广告数据!$E$2:$E$7027),2,0),"0")</f>
        <v>0</v>
      </c>
      <c r="BS24" s="172" t="str">
        <f t="array" ref="BS24">IFERROR(VLOOKUP(A24&amp;B24&amp;C24&amp;LEFT($BQ$1,2),IF({1,0},广告数据!$A$2:$A$7027&amp;广告数据!$B$2:$B$7027&amp;广告数据!$C$2:$C$7027,广告数据!$I$2:$I$7027),2,0),"0")</f>
        <v>0</v>
      </c>
      <c r="BT24" s="215" t="str">
        <f t="shared" si="6"/>
        <v>0</v>
      </c>
      <c r="BU24" s="215" t="str">
        <f t="shared" si="7"/>
        <v>0</v>
      </c>
      <c r="BV24" s="172" t="str">
        <f t="array" ref="BV24">IFERROR(VLOOKUP(A24&amp;B24&amp;C24&amp;LEFT($BQ$1,2),IF({1,0},广告数据!$A$2:$A$7027&amp;广告数据!$B$2:$B$7027&amp;广告数据!$C$2:$C$7027,广告数据!$G$2:$G$7027),2,0),"0")</f>
        <v>0</v>
      </c>
      <c r="BW24" s="172" t="str">
        <f t="array" ref="BW24">IFERROR(VLOOKUP(A24&amp;B24&amp;C24&amp;LEFT($BQ$1,2),IF({1,0},广告数据!$A$2:$A$7027&amp;广告数据!$B$2:$B$7027&amp;广告数据!$C$2:$C$7027,广告数据!$J$2:$J$7027),2,0),"0")</f>
        <v>0</v>
      </c>
      <c r="BX24" s="215"/>
      <c r="BY24" s="173" t="s">
        <v>212</v>
      </c>
    </row>
    <row r="25" s="173" customFormat="1" ht="16" customHeight="1" spans="1:76">
      <c r="A25" s="189">
        <v>44739</v>
      </c>
      <c r="B25" s="192" t="s">
        <v>128</v>
      </c>
      <c r="C25" s="190" t="s">
        <v>129</v>
      </c>
      <c r="D25" s="119" t="s">
        <v>130</v>
      </c>
      <c r="E25" s="191">
        <f>SUMIFS('Business report'!$D$2:$D$9442,'Business report'!$A$2:$A$9442,A25,'Business report'!$B$2:$B$9442,B25,'Business report'!$C$2:$C$9442,D25)</f>
        <v>4</v>
      </c>
      <c r="F25" s="191">
        <f>SUMIFS('Business report'!$F$2:$F$9442,'Business report'!$A$2:$A$9442,A25,'Business report'!$B$2:$B$9442,B25,'Business report'!$C$2:$C$9442,D25)</f>
        <v>8</v>
      </c>
      <c r="G25" s="191">
        <f>SUMIFS('Business report'!$I$2:$I$9442,'Business report'!$A$2:$A$9442,A25,'Business report'!$B$2:$B$9442,B25,'Business report'!$C$2:$C$9442,D25)</f>
        <v>0</v>
      </c>
      <c r="H25" s="193">
        <f>SUMIFS('Business report'!$K$2:$K$9442,'Business report'!$A$2:$A$9442,A25,'Business report'!$B$2:$B$9442,B25,'Business report'!$C$2:$C$9442,D25)</f>
        <v>0</v>
      </c>
      <c r="I25" s="198">
        <v>19.99</v>
      </c>
      <c r="J25" s="178">
        <v>4</v>
      </c>
      <c r="K25" s="198">
        <v>32</v>
      </c>
      <c r="L25" s="198"/>
      <c r="M25" s="202"/>
      <c r="N25" s="198"/>
      <c r="O25" s="198"/>
      <c r="P25" s="203"/>
      <c r="Q25" s="207"/>
      <c r="R25" s="201"/>
      <c r="S25" s="203"/>
      <c r="T25" s="207"/>
      <c r="U25" s="208"/>
      <c r="V25" s="203"/>
      <c r="W25" s="207"/>
      <c r="X25" s="207"/>
      <c r="Y25" s="203"/>
      <c r="Z25" s="207"/>
      <c r="AA25" s="201"/>
      <c r="AB25" s="203"/>
      <c r="AC25" s="207"/>
      <c r="AD25" s="201"/>
      <c r="AE25" s="203"/>
      <c r="AF25" s="207"/>
      <c r="AG25" s="207"/>
      <c r="AH25" s="203"/>
      <c r="AI25" s="207"/>
      <c r="AJ25" s="200"/>
      <c r="AK25" s="179"/>
      <c r="AL25" s="175"/>
      <c r="AM25" s="180"/>
      <c r="AN25" s="175"/>
      <c r="AO25" s="215"/>
      <c r="AP25" s="182"/>
      <c r="AQ25" s="182"/>
      <c r="AR25" s="183"/>
      <c r="AS25" s="179"/>
      <c r="AT25" s="179"/>
      <c r="AU25" s="179"/>
      <c r="AV25" s="215"/>
      <c r="AW25" s="215"/>
      <c r="AX25" s="179"/>
      <c r="AY25" s="179"/>
      <c r="AZ25" s="183"/>
      <c r="BA25" s="179">
        <f t="array" ref="BA25">IFERROR(VLOOKUP(A25&amp;B25&amp;C25&amp;LEFT($BA$1,2),IF({1,0},广告数据!$A$2:$A$7027&amp;广告数据!$B$2:$B$7027&amp;广告数据!$C$2:$C$7027,广告数据!$D$2:$D$7027),2,0),"")</f>
        <v>824</v>
      </c>
      <c r="BB25" s="179">
        <f t="array" ref="BB25">IFERROR(VLOOKUP(A25&amp;B25&amp;C25&amp;LEFT($BA$1,2),IF({1,0},广告数据!$A$2:$A$7027&amp;广告数据!$B$2:$B$7027&amp;广告数据!$C$2:$C$7027,广告数据!$E$2:$E$7027),2,0),"")</f>
        <v>1</v>
      </c>
      <c r="BC25" s="179">
        <f t="array" ref="BC25">IFERROR(VLOOKUP(A25&amp;B25&amp;C25&amp;LEFT($BA$1,2),IF({1,0},广告数据!$A$2:$A$7027&amp;广告数据!$B$2:$B$7027&amp;广告数据!$C$2:$C$7027,广告数据!$I$2:$I$7027),2,0),"")</f>
        <v>0</v>
      </c>
      <c r="BD25" s="215">
        <f t="shared" si="20"/>
        <v>0.00121359223300971</v>
      </c>
      <c r="BE25" s="215">
        <f t="shared" si="21"/>
        <v>0</v>
      </c>
      <c r="BF25" s="186">
        <f t="array" ref="BF25">IFERROR(VLOOKUP(A25&amp;B25&amp;C25&amp;LEFT($BA$1,2),IF({1,0},广告数据!$A$2:$A$7027&amp;广告数据!$B$2:$B$7027&amp;广告数据!$C$2:$C$7027,广告数据!$G$2:$G$7027),2,0),"")</f>
        <v>0.28</v>
      </c>
      <c r="BG25" s="186">
        <f t="array" ref="BG25">IFERROR(VLOOKUP(A25&amp;B25&amp;C25&amp;LEFT($BA$1,2),IF({1,0},广告数据!$A$2:$A$7027&amp;广告数据!$B$2:$B$7027&amp;广告数据!$C$2:$C$7027,广告数据!$J$2:$J$7027),2,0),"")</f>
        <v>0</v>
      </c>
      <c r="BH25" s="215" t="str">
        <f t="shared" si="22"/>
        <v>0</v>
      </c>
      <c r="BI25" s="172" t="str">
        <f t="array" ref="BI25">IFERROR(VLOOKUP(A25&amp;B25&amp;C25&amp;LEFT($BI$1,2),IF({1,0},广告数据!$A$2:$A$7027&amp;广告数据!$B$2:$B$7027&amp;广告数据!$C$2:$C$7027,广告数据!$D$2:$D$7027),2,0),"0")</f>
        <v>0</v>
      </c>
      <c r="BJ25" s="172" t="str">
        <f t="array" ref="BJ25">IFERROR(VLOOKUP(A25&amp;B25&amp;C25&amp;LEFT($BI$1,2),IF({1,0},广告数据!$A$2:$A$7027&amp;广告数据!$B$2:$B$7027&amp;广告数据!$C$2:$C$7027,广告数据!$E$2:$E$7027),2,0),"0")</f>
        <v>0</v>
      </c>
      <c r="BK25" s="172" t="str">
        <f t="array" ref="BK25">IFERROR(VLOOKUP(A25&amp;B25&amp;C25&amp;LEFT($BI$1,2),IF({1,0},广告数据!$A$2:$A$7027&amp;广告数据!$B$2:$B$7027&amp;广告数据!$C$2:$C$7027,广告数据!$I$2:$I$7027),2,0),"0")</f>
        <v>0</v>
      </c>
      <c r="BL25" s="215" t="str">
        <f t="shared" si="3"/>
        <v>0</v>
      </c>
      <c r="BM25" s="215" t="str">
        <f t="shared" si="4"/>
        <v>0</v>
      </c>
      <c r="BN25" s="172" t="str">
        <f t="array" ref="BN25">IFERROR(VLOOKUP(A25&amp;B25&amp;C25&amp;LEFT($BI$1,2),IF({1,0},广告数据!$A$2:$A$7027&amp;广告数据!$B$2:$B$7027&amp;广告数据!$C$2:$C$7027,广告数据!$G$2:$G$7027),2,0),"0")</f>
        <v>0</v>
      </c>
      <c r="BO25" s="172" t="str">
        <f t="array" ref="BO25">IFERROR(VLOOKUP(A25&amp;B25&amp;C25&amp;LEFT($BI$1,2),IF({1,0},广告数据!$A$2:$A$7027&amp;广告数据!$B$2:$B$7027&amp;广告数据!$C$2:$C$7027,广告数据!$J$2:$J$7027),2,0),"0")</f>
        <v>0</v>
      </c>
      <c r="BP25" s="215" t="str">
        <f t="shared" si="5"/>
        <v/>
      </c>
      <c r="BQ25" s="172" t="str">
        <f t="array" ref="BQ25">IFERROR(VLOOKUP(A25&amp;B25&amp;C25&amp;LEFT($BQ$1,2),IF({1,0},广告数据!$A$2:$A$7027&amp;广告数据!$B$2:$B$7027&amp;广告数据!$C$2:$C$7027,广告数据!$D$2:$D$7027),2,0),"0")</f>
        <v>0</v>
      </c>
      <c r="BR25" s="172" t="str">
        <f t="array" ref="BR25">IFERROR(VLOOKUP(A25&amp;B25&amp;C25&amp;LEFT($BQ$1,2),IF({1,0},广告数据!$A$2:$A$7027&amp;广告数据!$B$2:$B$7027&amp;广告数据!$C$2:$C$7027,广告数据!$E$2:$E$7027),2,0),"0")</f>
        <v>0</v>
      </c>
      <c r="BS25" s="172" t="str">
        <f t="array" ref="BS25">IFERROR(VLOOKUP(A25&amp;B25&amp;C25&amp;LEFT($BQ$1,2),IF({1,0},广告数据!$A$2:$A$7027&amp;广告数据!$B$2:$B$7027&amp;广告数据!$C$2:$C$7027,广告数据!$I$2:$I$7027),2,0),"0")</f>
        <v>0</v>
      </c>
      <c r="BT25" s="215" t="str">
        <f t="shared" si="6"/>
        <v>0</v>
      </c>
      <c r="BU25" s="215" t="str">
        <f t="shared" si="7"/>
        <v>0</v>
      </c>
      <c r="BV25" s="172" t="str">
        <f t="array" ref="BV25">IFERROR(VLOOKUP(A25&amp;B25&amp;C25&amp;LEFT($BQ$1,2),IF({1,0},广告数据!$A$2:$A$7027&amp;广告数据!$B$2:$B$7027&amp;广告数据!$C$2:$C$7027,广告数据!$G$2:$G$7027),2,0),"0")</f>
        <v>0</v>
      </c>
      <c r="BW25" s="172" t="str">
        <f t="array" ref="BW25">IFERROR(VLOOKUP(A25&amp;B25&amp;C25&amp;LEFT($BQ$1,2),IF({1,0},广告数据!$A$2:$A$7027&amp;广告数据!$B$2:$B$7027&amp;广告数据!$C$2:$C$7027,广告数据!$J$2:$J$7027),2,0),"0")</f>
        <v>0</v>
      </c>
      <c r="BX25" s="215"/>
    </row>
    <row r="26" s="173" customFormat="1" spans="1:77">
      <c r="A26" s="189">
        <v>44740</v>
      </c>
      <c r="B26" s="192" t="s">
        <v>20</v>
      </c>
      <c r="C26" s="190" t="s">
        <v>25</v>
      </c>
      <c r="D26" s="119" t="s">
        <v>124</v>
      </c>
      <c r="E26" s="191">
        <f>SUMIFS('Business report'!$D$2:$D$9442,'Business report'!$A$2:$A$9442,A26,'Business report'!$B$2:$B$9442,B26,'Business report'!$C$2:$C$9442,D26)</f>
        <v>54</v>
      </c>
      <c r="F26" s="191">
        <f>SUMIFS('Business report'!$F$2:$F$9442,'Business report'!$A$2:$A$9442,A26,'Business report'!$B$2:$B$9442,B26,'Business report'!$C$2:$C$9442,D26)</f>
        <v>73</v>
      </c>
      <c r="G26" s="191">
        <f>SUMIFS('Business report'!$I$2:$I$9442,'Business report'!$A$2:$A$9442,A26,'Business report'!$B$2:$B$9442,B26,'Business report'!$C$2:$C$9442,D26)</f>
        <v>6</v>
      </c>
      <c r="H26" s="193">
        <f>SUMIFS('Business report'!$K$2:$K$9442,'Business report'!$A$2:$A$9442,A26,'Business report'!$B$2:$B$9442,B26,'Business report'!$C$2:$C$9442,D26)</f>
        <v>71.94</v>
      </c>
      <c r="I26" s="198">
        <v>11.99</v>
      </c>
      <c r="J26" s="178">
        <v>5</v>
      </c>
      <c r="K26" s="198">
        <v>1</v>
      </c>
      <c r="L26" s="198" t="s">
        <v>131</v>
      </c>
      <c r="M26" s="202" t="s">
        <v>236</v>
      </c>
      <c r="N26" s="198" t="s">
        <v>133</v>
      </c>
      <c r="O26" s="198">
        <v>553</v>
      </c>
      <c r="P26" s="203" t="s">
        <v>147</v>
      </c>
      <c r="Q26" s="207" t="s">
        <v>237</v>
      </c>
      <c r="R26" s="207" t="s">
        <v>238</v>
      </c>
      <c r="S26" s="203" t="s">
        <v>144</v>
      </c>
      <c r="T26" s="207" t="s">
        <v>239</v>
      </c>
      <c r="U26" s="207" t="s">
        <v>240</v>
      </c>
      <c r="V26" s="203" t="s">
        <v>184</v>
      </c>
      <c r="W26" s="207" t="s">
        <v>241</v>
      </c>
      <c r="X26" s="207" t="s">
        <v>163</v>
      </c>
      <c r="Y26" s="203" t="s">
        <v>216</v>
      </c>
      <c r="Z26" s="207" t="s">
        <v>242</v>
      </c>
      <c r="AA26" s="207"/>
      <c r="AB26" s="203" t="s">
        <v>208</v>
      </c>
      <c r="AC26" s="207" t="s">
        <v>243</v>
      </c>
      <c r="AD26" s="207" t="s">
        <v>163</v>
      </c>
      <c r="AE26" s="203" t="s">
        <v>244</v>
      </c>
      <c r="AF26" s="207" t="s">
        <v>145</v>
      </c>
      <c r="AG26" s="207" t="s">
        <v>141</v>
      </c>
      <c r="AH26" s="203" t="s">
        <v>245</v>
      </c>
      <c r="AI26" s="207" t="s">
        <v>246</v>
      </c>
      <c r="AJ26" s="200"/>
      <c r="AK26" s="179">
        <f t="array" ref="AK26">IFERROR(VLOOKUP(A26&amp;B26&amp;C26&amp;LEFT($AK$1,2),IF({1,0},广告数据!$A$2:$A$7027&amp;广告数据!$B$2:$B$7027&amp;广告数据!$C$2:$C$7027,广告数据!$D$2:$D$7027),2,0),"")</f>
        <v>368</v>
      </c>
      <c r="AL26" s="175">
        <f t="array" ref="AL26">IFERROR(VLOOKUP(A26&amp;B26&amp;C26&amp;LEFT($AK$1,2),IF({1,0},广告数据!$A$2:$A$7027&amp;广告数据!$B$2:$B$7027&amp;广告数据!$C$2:$C$7027,广告数据!$E$2:$E$7027),2,0),"")</f>
        <v>14</v>
      </c>
      <c r="AM26" s="180">
        <f>IFERROR(AL26/AK26,"0")</f>
        <v>0.0380434782608696</v>
      </c>
      <c r="AN26" s="175">
        <f t="array" ref="AN26">IFERROR(VLOOKUP(A26&amp;B26&amp;C26&amp;LEFT($AK$1,2),IF({1,0},广告数据!$A$2:$A$7027&amp;广告数据!$B$2:$B$7027&amp;广告数据!$C$2:$C$7027,广告数据!$I$2:$I$7027),2,0),"")</f>
        <v>1</v>
      </c>
      <c r="AO26" s="181">
        <f>IFERROR(AN26/AL26,"0")</f>
        <v>0.0714285714285714</v>
      </c>
      <c r="AP26" s="182">
        <f t="array" ref="AP26">IFERROR(VLOOKUP(A26&amp;B26&amp;C26&amp;LEFT($AK$1,2),IF({1,0},广告数据!$A$2:$A$7027&amp;广告数据!$B$2:$B$7027&amp;广告数据!$C$2:$C$7027,广告数据!$G$2:$G$7027),2,0),"")</f>
        <v>5.33</v>
      </c>
      <c r="AQ26" s="182">
        <f t="array" ref="AQ26">IFERROR(VLOOKUP(A26&amp;B26&amp;C26&amp;LEFT($AK$1,2),IF({1,0},广告数据!$A$2:$A$7027&amp;广告数据!$B$2:$B$7027&amp;广告数据!$C$2:$C$7027,广告数据!$J$2:$J$7027),2,0),"")</f>
        <v>11.99</v>
      </c>
      <c r="AR26" s="183">
        <f>IFERROR(AP26/AQ26,"0")</f>
        <v>0.444537114261885</v>
      </c>
      <c r="AS26" s="179" t="str">
        <f t="array" ref="AS26">IFERROR(VLOOKUP(A26&amp;B26&amp;C26&amp;LEFT($AS$1,2),IF({1,0},广告数据!$A$2:$A$7027&amp;广告数据!$B$2:$B$7027&amp;广告数据!$C$2:$C$7027,广告数据!$D$2:$D$7027),2,0),"")</f>
        <v/>
      </c>
      <c r="AT26" s="179" t="str">
        <f t="array" ref="AT26">IFERROR(VLOOKUP(A26&amp;B26&amp;C26&amp;LEFT($AS$1,2),IF({1,0},广告数据!$A$2:$A$7027&amp;广告数据!$B$2:$B$7027&amp;广告数据!$C$2:$C$7027,广告数据!$E$2:$E$7027),2,0),"")</f>
        <v/>
      </c>
      <c r="AU26" s="179" t="str">
        <f t="array" ref="AU26">IFERROR(VLOOKUP(A26&amp;B26&amp;C26&amp;LEFT($AS$1,2),IF({1,0},广告数据!$A$2:$A$7027&amp;广告数据!$B$2:$B$7027&amp;广告数据!$C$2:$C$7027,广告数据!$I$2:$I$7027),2,0),"")</f>
        <v/>
      </c>
      <c r="AV26" s="215" t="str">
        <f>IFERROR(AT26/AS26,"0")</f>
        <v>0</v>
      </c>
      <c r="AW26" s="215" t="str">
        <f>IFERROR(AU26/AT26,"0")</f>
        <v>0</v>
      </c>
      <c r="AX26" s="179" t="str">
        <f t="array" ref="AX26">IFERROR(VLOOKUP(A26&amp;B26&amp;C26&amp;LEFT($AS$1,2),IF({1,0},广告数据!$A$2:$A$7027&amp;广告数据!$B$2:$B$7027&amp;广告数据!$C$2:$C$7027,广告数据!$G$2:$G$7027),2,0),"")</f>
        <v/>
      </c>
      <c r="AY26" s="179" t="str">
        <f t="array" ref="AY26">IFERROR(VLOOKUP(A26&amp;B26&amp;C26&amp;LEFT($AS$1,2),IF({1,0},广告数据!$A$2:$A$7027&amp;广告数据!$B$2:$B$7027&amp;广告数据!$C$2:$C$7027,广告数据!$J$2:$J$7027),2,0),"")</f>
        <v/>
      </c>
      <c r="AZ26" s="183" t="str">
        <f>IFERROR(AX26/AY26,"0")</f>
        <v>0</v>
      </c>
      <c r="BA26" s="179">
        <f t="array" ref="BA26">IFERROR(VLOOKUP(A26&amp;B26&amp;C26&amp;LEFT($BA$1,2),IF({1,0},广告数据!$A$2:$A$7027&amp;广告数据!$B$2:$B$7027&amp;广告数据!$C$2:$C$7027,广告数据!$D$2:$D$7027),2,0),"")</f>
        <v>4015</v>
      </c>
      <c r="BB26" s="179">
        <f t="array" ref="BB26">IFERROR(VLOOKUP(A26&amp;B26&amp;C26&amp;LEFT($BA$1,2),IF({1,0},广告数据!$A$2:$A$7027&amp;广告数据!$B$2:$B$7027&amp;广告数据!$C$2:$C$7027,广告数据!$E$2:$E$7027),2,0),"")</f>
        <v>25</v>
      </c>
      <c r="BC26" s="179">
        <f t="array" ref="BC26">IFERROR(VLOOKUP(A26&amp;B26&amp;C26&amp;LEFT($BA$1,2),IF({1,0},广告数据!$A$2:$A$7027&amp;广告数据!$B$2:$B$7027&amp;广告数据!$C$2:$C$7027,广告数据!$I$2:$I$7027),2,0),"")</f>
        <v>2</v>
      </c>
      <c r="BD26" s="215">
        <f t="shared" si="20"/>
        <v>0.0062266500622665</v>
      </c>
      <c r="BE26" s="215">
        <f t="shared" si="21"/>
        <v>0.08</v>
      </c>
      <c r="BF26" s="186">
        <f t="array" ref="BF26">IFERROR(VLOOKUP(A26&amp;B26&amp;C26&amp;LEFT($BA$1,2),IF({1,0},广告数据!$A$2:$A$7027&amp;广告数据!$B$2:$B$7027&amp;广告数据!$C$2:$C$7027,广告数据!$G$2:$G$7027),2,0),"")</f>
        <v>15.09</v>
      </c>
      <c r="BG26" s="186">
        <f t="array" ref="BG26">IFERROR(VLOOKUP(A26&amp;B26&amp;C26&amp;LEFT($BA$1,2),IF({1,0},广告数据!$A$2:$A$7027&amp;广告数据!$B$2:$B$7027&amp;广告数据!$C$2:$C$7027,广告数据!$J$2:$J$7027),2,0),"")</f>
        <v>23.98</v>
      </c>
      <c r="BH26" s="215">
        <f t="shared" si="22"/>
        <v>0.629274395329441</v>
      </c>
      <c r="BI26" s="172" t="str">
        <f t="array" ref="BI26">IFERROR(VLOOKUP(A26&amp;B26&amp;C26&amp;LEFT($BI$1,2),IF({1,0},广告数据!$A$2:$A$7027&amp;广告数据!$B$2:$B$7027&amp;广告数据!$C$2:$C$7027,广告数据!$D$2:$D$7027),2,0),"0")</f>
        <v>0</v>
      </c>
      <c r="BJ26" s="172" t="str">
        <f t="array" ref="BJ26">IFERROR(VLOOKUP(A26&amp;B26&amp;C26&amp;LEFT($BI$1,2),IF({1,0},广告数据!$A$2:$A$7027&amp;广告数据!$B$2:$B$7027&amp;广告数据!$C$2:$C$7027,广告数据!$E$2:$E$7027),2,0),"0")</f>
        <v>0</v>
      </c>
      <c r="BK26" s="172" t="str">
        <f t="array" ref="BK26">IFERROR(VLOOKUP(A26&amp;B26&amp;C26&amp;LEFT($BI$1,2),IF({1,0},广告数据!$A$2:$A$7027&amp;广告数据!$B$2:$B$7027&amp;广告数据!$C$2:$C$7027,广告数据!$I$2:$I$7027),2,0),"0")</f>
        <v>0</v>
      </c>
      <c r="BL26" s="215" t="str">
        <f t="shared" si="3"/>
        <v>0</v>
      </c>
      <c r="BM26" s="215" t="str">
        <f t="shared" si="4"/>
        <v>0</v>
      </c>
      <c r="BN26" s="172" t="str">
        <f t="array" ref="BN26">IFERROR(VLOOKUP(A26&amp;B26&amp;C26&amp;LEFT($BI$1,2),IF({1,0},广告数据!$A$2:$A$7027&amp;广告数据!$B$2:$B$7027&amp;广告数据!$C$2:$C$7027,广告数据!$G$2:$G$7027),2,0),"0")</f>
        <v>0</v>
      </c>
      <c r="BO26" s="172" t="str">
        <f t="array" ref="BO26">IFERROR(VLOOKUP(A26&amp;B26&amp;C26&amp;LEFT($BI$1,2),IF({1,0},广告数据!$A$2:$A$7027&amp;广告数据!$B$2:$B$7027&amp;广告数据!$C$2:$C$7027,广告数据!$J$2:$J$7027),2,0),"0")</f>
        <v>0</v>
      </c>
      <c r="BP26" s="215" t="str">
        <f t="shared" si="5"/>
        <v/>
      </c>
      <c r="BQ26" s="172" t="str">
        <f t="array" ref="BQ26">IFERROR(VLOOKUP(A26&amp;B26&amp;C26&amp;LEFT($BQ$1,2),IF({1,0},广告数据!$A$2:$A$7027&amp;广告数据!$B$2:$B$7027&amp;广告数据!$C$2:$C$7027,广告数据!$D$2:$D$7027),2,0),"0")</f>
        <v>0</v>
      </c>
      <c r="BR26" s="172" t="str">
        <f t="array" ref="BR26">IFERROR(VLOOKUP(A26&amp;B26&amp;C26&amp;LEFT($BQ$1,2),IF({1,0},广告数据!$A$2:$A$7027&amp;广告数据!$B$2:$B$7027&amp;广告数据!$C$2:$C$7027,广告数据!$E$2:$E$7027),2,0),"0")</f>
        <v>0</v>
      </c>
      <c r="BS26" s="172" t="str">
        <f t="array" ref="BS26">IFERROR(VLOOKUP(A26&amp;B26&amp;C26&amp;LEFT($BQ$1,2),IF({1,0},广告数据!$A$2:$A$7027&amp;广告数据!$B$2:$B$7027&amp;广告数据!$C$2:$C$7027,广告数据!$I$2:$I$7027),2,0),"0")</f>
        <v>0</v>
      </c>
      <c r="BT26" s="215" t="str">
        <f t="shared" si="6"/>
        <v>0</v>
      </c>
      <c r="BU26" s="215" t="str">
        <f t="shared" si="7"/>
        <v>0</v>
      </c>
      <c r="BV26" s="172" t="str">
        <f t="array" ref="BV26">IFERROR(VLOOKUP(A26&amp;B26&amp;C26&amp;LEFT($BQ$1,2),IF({1,0},广告数据!$A$2:$A$7027&amp;广告数据!$B$2:$B$7027&amp;广告数据!$C$2:$C$7027,广告数据!$G$2:$G$7027),2,0),"0")</f>
        <v>0</v>
      </c>
      <c r="BW26" s="172" t="str">
        <f t="array" ref="BW26">IFERROR(VLOOKUP(A26&amp;B26&amp;C26&amp;LEFT($BQ$1,2),IF({1,0},广告数据!$A$2:$A$7027&amp;广告数据!$B$2:$B$7027&amp;广告数据!$C$2:$C$7027,广告数据!$J$2:$J$7027),2,0),"0")</f>
        <v>0</v>
      </c>
      <c r="BX26" s="215"/>
      <c r="BY26" s="173" t="s">
        <v>212</v>
      </c>
    </row>
    <row r="27" s="173" customFormat="1" spans="1:76">
      <c r="A27" s="189">
        <v>44740</v>
      </c>
      <c r="B27" s="192" t="s">
        <v>128</v>
      </c>
      <c r="C27" s="190" t="s">
        <v>129</v>
      </c>
      <c r="D27" s="119" t="s">
        <v>130</v>
      </c>
      <c r="E27" s="191">
        <f>SUMIFS('Business report'!$D$2:$D$9442,'Business report'!$A$2:$A$9442,A27,'Business report'!$B$2:$B$9442,B27,'Business report'!$C$2:$C$9442,D27)</f>
        <v>7</v>
      </c>
      <c r="F27" s="191">
        <f>SUMIFS('Business report'!$F$2:$F$9442,'Business report'!$A$2:$A$9442,A27,'Business report'!$B$2:$B$9442,B27,'Business report'!$C$2:$C$9442,D27)</f>
        <v>11</v>
      </c>
      <c r="G27" s="191">
        <f>SUMIFS('Business report'!$I$2:$I$9442,'Business report'!$A$2:$A$9442,A27,'Business report'!$B$2:$B$9442,B27,'Business report'!$C$2:$C$9442,D27)</f>
        <v>0</v>
      </c>
      <c r="H27" s="193">
        <f>SUMIFS('Business report'!$K$2:$K$9442,'Business report'!$A$2:$A$9442,A27,'Business report'!$B$2:$B$9442,B27,'Business report'!$C$2:$C$9442,D27)</f>
        <v>0</v>
      </c>
      <c r="I27" s="198">
        <v>19.99</v>
      </c>
      <c r="J27" s="178">
        <v>4</v>
      </c>
      <c r="K27" s="198">
        <v>32</v>
      </c>
      <c r="L27" s="198"/>
      <c r="M27" s="202"/>
      <c r="N27" s="198"/>
      <c r="O27" s="198"/>
      <c r="P27" s="203"/>
      <c r="Q27" s="207"/>
      <c r="R27" s="207"/>
      <c r="S27" s="203"/>
      <c r="T27" s="207"/>
      <c r="U27" s="207"/>
      <c r="V27" s="203"/>
      <c r="W27" s="207"/>
      <c r="X27" s="207"/>
      <c r="Y27" s="203"/>
      <c r="Z27" s="207"/>
      <c r="AA27" s="207"/>
      <c r="AB27" s="203"/>
      <c r="AC27" s="207"/>
      <c r="AD27" s="207"/>
      <c r="AE27" s="203"/>
      <c r="AF27" s="207"/>
      <c r="AG27" s="207"/>
      <c r="AH27" s="203"/>
      <c r="AI27" s="207"/>
      <c r="AJ27" s="200"/>
      <c r="AK27" s="179"/>
      <c r="AL27" s="175"/>
      <c r="AM27" s="180"/>
      <c r="AN27" s="175"/>
      <c r="AO27" s="181"/>
      <c r="AP27" s="182"/>
      <c r="AQ27" s="182"/>
      <c r="AR27" s="183"/>
      <c r="AS27" s="179"/>
      <c r="AT27" s="179"/>
      <c r="AU27" s="179"/>
      <c r="AV27" s="215"/>
      <c r="AW27" s="215"/>
      <c r="AX27" s="179"/>
      <c r="AY27" s="179"/>
      <c r="AZ27" s="183"/>
      <c r="BA27" s="179">
        <f t="array" ref="BA27">IFERROR(VLOOKUP(A27&amp;B27&amp;C27&amp;LEFT($BA$1,2),IF({1,0},广告数据!$A$2:$A$7027&amp;广告数据!$B$2:$B$7027&amp;广告数据!$C$2:$C$7027,广告数据!$D$2:$D$7027),2,0),"")</f>
        <v>687</v>
      </c>
      <c r="BB27" s="179">
        <f t="array" ref="BB27">IFERROR(VLOOKUP(A27&amp;B27&amp;C27&amp;LEFT($BA$1,2),IF({1,0},广告数据!$A$2:$A$7027&amp;广告数据!$B$2:$B$7027&amp;广告数据!$C$2:$C$7027,广告数据!$E$2:$E$7027),2,0),"")</f>
        <v>3</v>
      </c>
      <c r="BC27" s="179">
        <f t="array" ref="BC27">IFERROR(VLOOKUP(A27&amp;B27&amp;C27&amp;LEFT($BA$1,2),IF({1,0},广告数据!$A$2:$A$7027&amp;广告数据!$B$2:$B$7027&amp;广告数据!$C$2:$C$7027,广告数据!$I$2:$I$7027),2,0),"")</f>
        <v>0</v>
      </c>
      <c r="BD27" s="215">
        <f t="shared" si="20"/>
        <v>0.00436681222707424</v>
      </c>
      <c r="BE27" s="215">
        <f t="shared" si="21"/>
        <v>0</v>
      </c>
      <c r="BF27" s="186">
        <f t="array" ref="BF27">IFERROR(VLOOKUP(A27&amp;B27&amp;C27&amp;LEFT($BA$1,2),IF({1,0},广告数据!$A$2:$A$7027&amp;广告数据!$B$2:$B$7027&amp;广告数据!$C$2:$C$7027,广告数据!$G$2:$G$7027),2,0),"")</f>
        <v>0.73</v>
      </c>
      <c r="BG27" s="186">
        <f t="array" ref="BG27">IFERROR(VLOOKUP(A27&amp;B27&amp;C27&amp;LEFT($BA$1,2),IF({1,0},广告数据!$A$2:$A$7027&amp;广告数据!$B$2:$B$7027&amp;广告数据!$C$2:$C$7027,广告数据!$J$2:$J$7027),2,0),"")</f>
        <v>0</v>
      </c>
      <c r="BH27" s="215" t="str">
        <f t="shared" si="22"/>
        <v>0</v>
      </c>
      <c r="BI27" s="172" t="str">
        <f t="array" ref="BI27">IFERROR(VLOOKUP(A27&amp;B27&amp;C27&amp;LEFT($BI$1,2),IF({1,0},广告数据!$A$2:$A$7027&amp;广告数据!$B$2:$B$7027&amp;广告数据!$C$2:$C$7027,广告数据!$D$2:$D$7027),2,0),"0")</f>
        <v>0</v>
      </c>
      <c r="BJ27" s="172" t="str">
        <f t="array" ref="BJ27">IFERROR(VLOOKUP(A27&amp;B27&amp;C27&amp;LEFT($BI$1,2),IF({1,0},广告数据!$A$2:$A$7027&amp;广告数据!$B$2:$B$7027&amp;广告数据!$C$2:$C$7027,广告数据!$E$2:$E$7027),2,0),"0")</f>
        <v>0</v>
      </c>
      <c r="BK27" s="172" t="str">
        <f t="array" ref="BK27">IFERROR(VLOOKUP(A27&amp;B27&amp;C27&amp;LEFT($BI$1,2),IF({1,0},广告数据!$A$2:$A$7027&amp;广告数据!$B$2:$B$7027&amp;广告数据!$C$2:$C$7027,广告数据!$I$2:$I$7027),2,0),"0")</f>
        <v>0</v>
      </c>
      <c r="BL27" s="215" t="str">
        <f t="shared" si="3"/>
        <v>0</v>
      </c>
      <c r="BM27" s="215" t="str">
        <f t="shared" si="4"/>
        <v>0</v>
      </c>
      <c r="BN27" s="172" t="str">
        <f t="array" ref="BN27">IFERROR(VLOOKUP(A27&amp;B27&amp;C27&amp;LEFT($BI$1,2),IF({1,0},广告数据!$A$2:$A$7027&amp;广告数据!$B$2:$B$7027&amp;广告数据!$C$2:$C$7027,广告数据!$G$2:$G$7027),2,0),"0")</f>
        <v>0</v>
      </c>
      <c r="BO27" s="172" t="str">
        <f t="array" ref="BO27">IFERROR(VLOOKUP(A27&amp;B27&amp;C27&amp;LEFT($BI$1,2),IF({1,0},广告数据!$A$2:$A$7027&amp;广告数据!$B$2:$B$7027&amp;广告数据!$C$2:$C$7027,广告数据!$J$2:$J$7027),2,0),"0")</f>
        <v>0</v>
      </c>
      <c r="BP27" s="215" t="str">
        <f t="shared" si="5"/>
        <v/>
      </c>
      <c r="BQ27" s="172" t="str">
        <f t="array" ref="BQ27">IFERROR(VLOOKUP(A27&amp;B27&amp;C27&amp;LEFT($BQ$1,2),IF({1,0},广告数据!$A$2:$A$7027&amp;广告数据!$B$2:$B$7027&amp;广告数据!$C$2:$C$7027,广告数据!$D$2:$D$7027),2,0),"0")</f>
        <v>0</v>
      </c>
      <c r="BR27" s="172" t="str">
        <f t="array" ref="BR27">IFERROR(VLOOKUP(A27&amp;B27&amp;C27&amp;LEFT($BQ$1,2),IF({1,0},广告数据!$A$2:$A$7027&amp;广告数据!$B$2:$B$7027&amp;广告数据!$C$2:$C$7027,广告数据!$E$2:$E$7027),2,0),"0")</f>
        <v>0</v>
      </c>
      <c r="BS27" s="172" t="str">
        <f t="array" ref="BS27">IFERROR(VLOOKUP(A27&amp;B27&amp;C27&amp;LEFT($BQ$1,2),IF({1,0},广告数据!$A$2:$A$7027&amp;广告数据!$B$2:$B$7027&amp;广告数据!$C$2:$C$7027,广告数据!$I$2:$I$7027),2,0),"0")</f>
        <v>0</v>
      </c>
      <c r="BT27" s="215" t="str">
        <f t="shared" si="6"/>
        <v>0</v>
      </c>
      <c r="BU27" s="215" t="str">
        <f t="shared" si="7"/>
        <v>0</v>
      </c>
      <c r="BV27" s="172" t="str">
        <f t="array" ref="BV27">IFERROR(VLOOKUP(A27&amp;B27&amp;C27&amp;LEFT($BQ$1,2),IF({1,0},广告数据!$A$2:$A$7027&amp;广告数据!$B$2:$B$7027&amp;广告数据!$C$2:$C$7027,广告数据!$G$2:$G$7027),2,0),"0")</f>
        <v>0</v>
      </c>
      <c r="BW27" s="172" t="str">
        <f t="array" ref="BW27">IFERROR(VLOOKUP(A27&amp;B27&amp;C27&amp;LEFT($BQ$1,2),IF({1,0},广告数据!$A$2:$A$7027&amp;广告数据!$B$2:$B$7027&amp;广告数据!$C$2:$C$7027,广告数据!$J$2:$J$7027),2,0),"0")</f>
        <v>0</v>
      </c>
      <c r="BX27" s="215"/>
    </row>
    <row r="28" s="173" customFormat="1" spans="1:77">
      <c r="A28" s="189">
        <v>44741</v>
      </c>
      <c r="B28" s="192" t="s">
        <v>20</v>
      </c>
      <c r="C28" s="190" t="s">
        <v>25</v>
      </c>
      <c r="D28" s="119" t="s">
        <v>124</v>
      </c>
      <c r="E28" s="191">
        <f>SUMIFS('Business report'!$D$2:$D$9442,'Business report'!$A$2:$A$9442,A28,'Business report'!$B$2:$B$9442,B28,'Business report'!$C$2:$C$9442,D28)</f>
        <v>97</v>
      </c>
      <c r="F28" s="191">
        <f>SUMIFS('Business report'!$F$2:$F$9442,'Business report'!$A$2:$A$9442,A28,'Business report'!$B$2:$B$9442,B28,'Business report'!$C$2:$C$9442,D28)</f>
        <v>136</v>
      </c>
      <c r="G28" s="191">
        <f>SUMIFS('Business report'!$I$2:$I$9442,'Business report'!$A$2:$A$9442,A28,'Business report'!$B$2:$B$9442,B28,'Business report'!$C$2:$C$9442,D28)</f>
        <v>12</v>
      </c>
      <c r="H28" s="193">
        <f>SUMIFS('Business report'!$K$2:$K$9442,'Business report'!$A$2:$A$9442,A28,'Business report'!$B$2:$B$9442,B28,'Business report'!$C$2:$C$9442,D28)</f>
        <v>143.88</v>
      </c>
      <c r="I28" s="198">
        <v>11.99</v>
      </c>
      <c r="J28" s="178">
        <v>5</v>
      </c>
      <c r="K28" s="198">
        <v>1</v>
      </c>
      <c r="L28" s="198" t="s">
        <v>131</v>
      </c>
      <c r="M28" s="199">
        <v>129840</v>
      </c>
      <c r="N28" s="198" t="s">
        <v>133</v>
      </c>
      <c r="O28" s="198">
        <v>358</v>
      </c>
      <c r="P28" s="203" t="s">
        <v>245</v>
      </c>
      <c r="Q28" s="207" t="s">
        <v>247</v>
      </c>
      <c r="R28" s="207"/>
      <c r="S28" s="203" t="s">
        <v>144</v>
      </c>
      <c r="T28" s="207" t="s">
        <v>248</v>
      </c>
      <c r="U28" s="207" t="s">
        <v>249</v>
      </c>
      <c r="V28" s="203" t="s">
        <v>184</v>
      </c>
      <c r="W28" s="207" t="s">
        <v>250</v>
      </c>
      <c r="X28" s="207" t="s">
        <v>251</v>
      </c>
      <c r="Y28" s="203" t="s">
        <v>216</v>
      </c>
      <c r="Z28" s="207" t="s">
        <v>252</v>
      </c>
      <c r="AA28" s="200"/>
      <c r="AB28" s="203" t="s">
        <v>208</v>
      </c>
      <c r="AC28" s="207" t="s">
        <v>234</v>
      </c>
      <c r="AD28" s="200"/>
      <c r="AE28" s="203" t="s">
        <v>139</v>
      </c>
      <c r="AF28" s="207" t="s">
        <v>253</v>
      </c>
      <c r="AG28" s="207" t="s">
        <v>254</v>
      </c>
      <c r="AH28" s="203" t="s">
        <v>147</v>
      </c>
      <c r="AI28" s="207" t="s">
        <v>255</v>
      </c>
      <c r="AJ28" s="200"/>
      <c r="AK28" s="179">
        <f t="array" ref="AK28">IFERROR(VLOOKUP(A28&amp;B28&amp;C28&amp;LEFT($AK$1,2),IF({1,0},广告数据!$A$2:$A$7027&amp;广告数据!$B$2:$B$7027&amp;广告数据!$C$2:$C$7027,广告数据!$D$2:$D$7027),2,0),"")</f>
        <v>511</v>
      </c>
      <c r="AL28" s="175">
        <f t="array" ref="AL28">IFERROR(VLOOKUP(A28&amp;B28&amp;C28&amp;LEFT($AK$1,2),IF({1,0},广告数据!$A$2:$A$7027&amp;广告数据!$B$2:$B$7027&amp;广告数据!$C$2:$C$7027,广告数据!$E$2:$E$7027),2,0),"")</f>
        <v>11</v>
      </c>
      <c r="AM28" s="180">
        <f>IFERROR(AL28/AK28,"0")</f>
        <v>0.0215264187866928</v>
      </c>
      <c r="AN28" s="175">
        <f t="array" ref="AN28">IFERROR(VLOOKUP(A28&amp;B28&amp;C28&amp;LEFT($AK$1,2),IF({1,0},广告数据!$A$2:$A$7027&amp;广告数据!$B$2:$B$7027&amp;广告数据!$C$2:$C$7027,广告数据!$I$2:$I$7027),2,0),"")</f>
        <v>1</v>
      </c>
      <c r="AO28" s="181">
        <f>IFERROR(AN28/AL28,"0")</f>
        <v>0.0909090909090909</v>
      </c>
      <c r="AP28" s="182">
        <f t="array" ref="AP28">IFERROR(VLOOKUP(A28&amp;B28&amp;C28&amp;LEFT($AK$1,2),IF({1,0},广告数据!$A$2:$A$7027&amp;广告数据!$B$2:$B$7027&amp;广告数据!$C$2:$C$7027,广告数据!$G$2:$G$7027),2,0),"")</f>
        <v>3.02</v>
      </c>
      <c r="AQ28" s="182">
        <f t="array" ref="AQ28">IFERROR(VLOOKUP(A28&amp;B28&amp;C28&amp;LEFT($AK$1,2),IF({1,0},广告数据!$A$2:$A$7027&amp;广告数据!$B$2:$B$7027&amp;广告数据!$C$2:$C$7027,广告数据!$J$2:$J$7027),2,0),"")</f>
        <v>11.99</v>
      </c>
      <c r="AR28" s="183">
        <f>IFERROR(AP28/AQ28,"0")</f>
        <v>0.251876563803169</v>
      </c>
      <c r="AS28" s="179" t="str">
        <f t="array" ref="AS28">IFERROR(VLOOKUP(A28&amp;B28&amp;C28&amp;LEFT($AS$1,2),IF({1,0},广告数据!$A$2:$A$7027&amp;广告数据!$B$2:$B$7027&amp;广告数据!$C$2:$C$7027,广告数据!$D$2:$D$7027),2,0),"")</f>
        <v/>
      </c>
      <c r="AT28" s="179" t="str">
        <f t="array" ref="AT28">IFERROR(VLOOKUP(A28&amp;B28&amp;C28&amp;LEFT($AS$1,2),IF({1,0},广告数据!$A$2:$A$7027&amp;广告数据!$B$2:$B$7027&amp;广告数据!$C$2:$C$7027,广告数据!$E$2:$E$7027),2,0),"")</f>
        <v/>
      </c>
      <c r="AU28" s="179" t="str">
        <f t="array" ref="AU28">IFERROR(VLOOKUP(A28&amp;B28&amp;C28&amp;LEFT($AS$1,2),IF({1,0},广告数据!$A$2:$A$7027&amp;广告数据!$B$2:$B$7027&amp;广告数据!$C$2:$C$7027,广告数据!$I$2:$I$7027),2,0),"")</f>
        <v/>
      </c>
      <c r="AV28" s="215" t="str">
        <f>IFERROR(AT28/AS28,"0")</f>
        <v>0</v>
      </c>
      <c r="AW28" s="215" t="str">
        <f>IFERROR(AU28/AT28,"0")</f>
        <v>0</v>
      </c>
      <c r="AX28" s="179" t="str">
        <f t="array" ref="AX28">IFERROR(VLOOKUP(A28&amp;B28&amp;C28&amp;LEFT($AS$1,2),IF({1,0},广告数据!$A$2:$A$7027&amp;广告数据!$B$2:$B$7027&amp;广告数据!$C$2:$C$7027,广告数据!$G$2:$G$7027),2,0),"")</f>
        <v/>
      </c>
      <c r="AY28" s="179" t="str">
        <f t="array" ref="AY28">IFERROR(VLOOKUP(A28&amp;B28&amp;C28&amp;LEFT($AS$1,2),IF({1,0},广告数据!$A$2:$A$7027&amp;广告数据!$B$2:$B$7027&amp;广告数据!$C$2:$C$7027,广告数据!$J$2:$J$7027),2,0),"")</f>
        <v/>
      </c>
      <c r="AZ28" s="183" t="str">
        <f>IFERROR(AX28/AY28,"0")</f>
        <v>0</v>
      </c>
      <c r="BA28" s="179">
        <f t="array" ref="BA28">IFERROR(VLOOKUP(A28&amp;B28&amp;C28&amp;LEFT($BA$1,2),IF({1,0},广告数据!$A$2:$A$7027&amp;广告数据!$B$2:$B$7027&amp;广告数据!$C$2:$C$7027,广告数据!$D$2:$D$7027),2,0),"")</f>
        <v>5662</v>
      </c>
      <c r="BB28" s="179">
        <f t="array" ref="BB28">IFERROR(VLOOKUP(A28&amp;B28&amp;C28&amp;LEFT($BA$1,2),IF({1,0},广告数据!$A$2:$A$7027&amp;广告数据!$B$2:$B$7027&amp;广告数据!$C$2:$C$7027,广告数据!$E$2:$E$7027),2,0),"")</f>
        <v>29</v>
      </c>
      <c r="BC28" s="179">
        <f t="array" ref="BC28">IFERROR(VLOOKUP(A28&amp;B28&amp;C28&amp;LEFT($BA$1,2),IF({1,0},广告数据!$A$2:$A$7027&amp;广告数据!$B$2:$B$7027&amp;广告数据!$C$2:$C$7027,广告数据!$I$2:$I$7027),2,0),"")</f>
        <v>1</v>
      </c>
      <c r="BD28" s="215">
        <f t="shared" ref="BD28:BD31" si="23">IFERROR(BB28/BA28,"0")</f>
        <v>0.00512186506534793</v>
      </c>
      <c r="BE28" s="215">
        <f t="shared" ref="BE28:BE31" si="24">IFERROR(BC28/BB28,"0")</f>
        <v>0.0344827586206897</v>
      </c>
      <c r="BF28" s="186">
        <f t="array" ref="BF28">IFERROR(VLOOKUP(A28&amp;B28&amp;C28&amp;LEFT($BA$1,2),IF({1,0},广告数据!$A$2:$A$7027&amp;广告数据!$B$2:$B$7027&amp;广告数据!$C$2:$C$7027,广告数据!$G$2:$G$7027),2,0),"")</f>
        <v>18.01</v>
      </c>
      <c r="BG28" s="186">
        <f t="array" ref="BG28">IFERROR(VLOOKUP(A28&amp;B28&amp;C28&amp;LEFT($BA$1,2),IF({1,0},广告数据!$A$2:$A$7027&amp;广告数据!$B$2:$B$7027&amp;广告数据!$C$2:$C$7027,广告数据!$J$2:$J$7027),2,0),"")</f>
        <v>11.99</v>
      </c>
      <c r="BH28" s="215">
        <f t="shared" ref="BH28:BH31" si="25">IFERROR(BF28/BG28,"0")</f>
        <v>1.50208507089241</v>
      </c>
      <c r="BI28" s="172" t="str">
        <f t="array" ref="BI28">IFERROR(VLOOKUP(A28&amp;B28&amp;C28&amp;LEFT($BI$1,2),IF({1,0},广告数据!$A$2:$A$7027&amp;广告数据!$B$2:$B$7027&amp;广告数据!$C$2:$C$7027,广告数据!$D$2:$D$7027),2,0),"0")</f>
        <v>0</v>
      </c>
      <c r="BJ28" s="172" t="str">
        <f t="array" ref="BJ28">IFERROR(VLOOKUP(A28&amp;B28&amp;C28&amp;LEFT($BI$1,2),IF({1,0},广告数据!$A$2:$A$7027&amp;广告数据!$B$2:$B$7027&amp;广告数据!$C$2:$C$7027,广告数据!$E$2:$E$7027),2,0),"0")</f>
        <v>0</v>
      </c>
      <c r="BK28" s="172" t="str">
        <f t="array" ref="BK28">IFERROR(VLOOKUP(A28&amp;B28&amp;C28&amp;LEFT($BI$1,2),IF({1,0},广告数据!$A$2:$A$7027&amp;广告数据!$B$2:$B$7027&amp;广告数据!$C$2:$C$7027,广告数据!$I$2:$I$7027),2,0),"0")</f>
        <v>0</v>
      </c>
      <c r="BL28" s="215" t="str">
        <f t="shared" si="3"/>
        <v>0</v>
      </c>
      <c r="BM28" s="215" t="str">
        <f t="shared" si="4"/>
        <v>0</v>
      </c>
      <c r="BN28" s="172" t="str">
        <f t="array" ref="BN28">IFERROR(VLOOKUP(A28&amp;B28&amp;C28&amp;LEFT($BI$1,2),IF({1,0},广告数据!$A$2:$A$7027&amp;广告数据!$B$2:$B$7027&amp;广告数据!$C$2:$C$7027,广告数据!$G$2:$G$7027),2,0),"0")</f>
        <v>0</v>
      </c>
      <c r="BO28" s="172" t="str">
        <f t="array" ref="BO28">IFERROR(VLOOKUP(A28&amp;B28&amp;C28&amp;LEFT($BI$1,2),IF({1,0},广告数据!$A$2:$A$7027&amp;广告数据!$B$2:$B$7027&amp;广告数据!$C$2:$C$7027,广告数据!$J$2:$J$7027),2,0),"0")</f>
        <v>0</v>
      </c>
      <c r="BP28" s="215" t="str">
        <f t="shared" si="5"/>
        <v/>
      </c>
      <c r="BQ28" s="172" t="str">
        <f t="array" ref="BQ28">IFERROR(VLOOKUP(A28&amp;B28&amp;C28&amp;LEFT($BQ$1,2),IF({1,0},广告数据!$A$2:$A$7027&amp;广告数据!$B$2:$B$7027&amp;广告数据!$C$2:$C$7027,广告数据!$D$2:$D$7027),2,0),"0")</f>
        <v>0</v>
      </c>
      <c r="BR28" s="172" t="str">
        <f t="array" ref="BR28">IFERROR(VLOOKUP(A28&amp;B28&amp;C28&amp;LEFT($BQ$1,2),IF({1,0},广告数据!$A$2:$A$7027&amp;广告数据!$B$2:$B$7027&amp;广告数据!$C$2:$C$7027,广告数据!$E$2:$E$7027),2,0),"0")</f>
        <v>0</v>
      </c>
      <c r="BS28" s="172" t="str">
        <f t="array" ref="BS28">IFERROR(VLOOKUP(A28&amp;B28&amp;C28&amp;LEFT($BQ$1,2),IF({1,0},广告数据!$A$2:$A$7027&amp;广告数据!$B$2:$B$7027&amp;广告数据!$C$2:$C$7027,广告数据!$I$2:$I$7027),2,0),"0")</f>
        <v>0</v>
      </c>
      <c r="BT28" s="215" t="str">
        <f t="shared" si="6"/>
        <v>0</v>
      </c>
      <c r="BU28" s="215" t="str">
        <f t="shared" si="7"/>
        <v>0</v>
      </c>
      <c r="BV28" s="172" t="str">
        <f t="array" ref="BV28">IFERROR(VLOOKUP(A28&amp;B28&amp;C28&amp;LEFT($BQ$1,2),IF({1,0},广告数据!$A$2:$A$7027&amp;广告数据!$B$2:$B$7027&amp;广告数据!$C$2:$C$7027,广告数据!$G$2:$G$7027),2,0),"0")</f>
        <v>0</v>
      </c>
      <c r="BW28" s="172" t="str">
        <f t="array" ref="BW28">IFERROR(VLOOKUP(A28&amp;B28&amp;C28&amp;LEFT($BQ$1,2),IF({1,0},广告数据!$A$2:$A$7027&amp;广告数据!$B$2:$B$7027&amp;广告数据!$C$2:$C$7027,广告数据!$J$2:$J$7027),2,0),"0")</f>
        <v>0</v>
      </c>
      <c r="BX28" s="215"/>
      <c r="BY28" s="173" t="s">
        <v>212</v>
      </c>
    </row>
    <row r="29" s="173" customFormat="1" spans="1:76">
      <c r="A29" s="189">
        <v>44741</v>
      </c>
      <c r="B29" s="192" t="s">
        <v>128</v>
      </c>
      <c r="C29" s="190" t="s">
        <v>129</v>
      </c>
      <c r="D29" s="119" t="s">
        <v>130</v>
      </c>
      <c r="E29" s="191">
        <f>SUMIFS('Business report'!$D$2:$D$9442,'Business report'!$A$2:$A$9442,A29,'Business report'!$B$2:$B$9442,B29,'Business report'!$C$2:$C$9442,D29)</f>
        <v>9</v>
      </c>
      <c r="F29" s="191">
        <f>SUMIFS('Business report'!$F$2:$F$9442,'Business report'!$A$2:$A$9442,A29,'Business report'!$B$2:$B$9442,B29,'Business report'!$C$2:$C$9442,D29)</f>
        <v>34</v>
      </c>
      <c r="G29" s="191">
        <f>SUMIFS('Business report'!$I$2:$I$9442,'Business report'!$A$2:$A$9442,A29,'Business report'!$B$2:$B$9442,B29,'Business report'!$C$2:$C$9442,D29)</f>
        <v>0</v>
      </c>
      <c r="H29" s="193">
        <f>SUMIFS('Business report'!$K$2:$K$9442,'Business report'!$A$2:$A$9442,A29,'Business report'!$B$2:$B$9442,B29,'Business report'!$C$2:$C$9442,D29)</f>
        <v>0</v>
      </c>
      <c r="I29" s="198">
        <v>19.99</v>
      </c>
      <c r="J29" s="178">
        <v>4</v>
      </c>
      <c r="K29" s="198">
        <v>32</v>
      </c>
      <c r="L29" s="198"/>
      <c r="M29" s="199"/>
      <c r="N29" s="198"/>
      <c r="O29" s="198"/>
      <c r="P29" s="203"/>
      <c r="Q29" s="207"/>
      <c r="R29" s="207"/>
      <c r="S29" s="203"/>
      <c r="T29" s="207"/>
      <c r="U29" s="207"/>
      <c r="V29" s="203"/>
      <c r="W29" s="207"/>
      <c r="X29" s="207"/>
      <c r="Y29" s="203"/>
      <c r="Z29" s="207"/>
      <c r="AA29" s="200"/>
      <c r="AB29" s="203"/>
      <c r="AC29" s="207"/>
      <c r="AD29" s="201"/>
      <c r="AE29" s="203"/>
      <c r="AF29" s="207"/>
      <c r="AG29" s="207"/>
      <c r="AH29" s="203"/>
      <c r="AI29" s="207"/>
      <c r="AJ29" s="201"/>
      <c r="AK29" s="179"/>
      <c r="AL29" s="175"/>
      <c r="AM29" s="180"/>
      <c r="AN29" s="175"/>
      <c r="AO29" s="181"/>
      <c r="AP29" s="182"/>
      <c r="AQ29" s="182"/>
      <c r="AR29" s="183"/>
      <c r="AS29" s="179"/>
      <c r="AT29" s="179"/>
      <c r="AU29" s="179"/>
      <c r="AV29" s="215"/>
      <c r="AW29" s="215"/>
      <c r="AX29" s="179"/>
      <c r="AY29" s="179"/>
      <c r="AZ29" s="183"/>
      <c r="BA29" s="179">
        <f t="array" ref="BA29">IFERROR(VLOOKUP(A29&amp;B29&amp;C29&amp;LEFT($BA$1,2),IF({1,0},广告数据!$A$2:$A$7027&amp;广告数据!$B$2:$B$7027&amp;广告数据!$C$2:$C$7027,广告数据!$D$2:$D$7027),2,0),"")</f>
        <v>688</v>
      </c>
      <c r="BB29" s="179">
        <f t="array" ref="BB29">IFERROR(VLOOKUP(A29&amp;B29&amp;C29&amp;LEFT($BA$1,2),IF({1,0},广告数据!$A$2:$A$7027&amp;广告数据!$B$2:$B$7027&amp;广告数据!$C$2:$C$7027,广告数据!$E$2:$E$7027),2,0),"")</f>
        <v>6</v>
      </c>
      <c r="BC29" s="179">
        <f t="array" ref="BC29">IFERROR(VLOOKUP(A29&amp;B29&amp;C29&amp;LEFT($BA$1,2),IF({1,0},广告数据!$A$2:$A$7027&amp;广告数据!$B$2:$B$7027&amp;广告数据!$C$2:$C$7027,广告数据!$I$2:$I$7027),2,0),"")</f>
        <v>0</v>
      </c>
      <c r="BD29" s="215">
        <f t="shared" si="23"/>
        <v>0.00872093023255814</v>
      </c>
      <c r="BE29" s="215">
        <f t="shared" si="24"/>
        <v>0</v>
      </c>
      <c r="BF29" s="186">
        <f t="array" ref="BF29">IFERROR(VLOOKUP(A29&amp;B29&amp;C29&amp;LEFT($BA$1,2),IF({1,0},广告数据!$A$2:$A$7027&amp;广告数据!$B$2:$B$7027&amp;广告数据!$C$2:$C$7027,广告数据!$G$2:$G$7027),2,0),"")</f>
        <v>1.77</v>
      </c>
      <c r="BG29" s="186">
        <f t="array" ref="BG29">IFERROR(VLOOKUP(A29&amp;B29&amp;C29&amp;LEFT($BA$1,2),IF({1,0},广告数据!$A$2:$A$7027&amp;广告数据!$B$2:$B$7027&amp;广告数据!$C$2:$C$7027,广告数据!$J$2:$J$7027),2,0),"")</f>
        <v>0</v>
      </c>
      <c r="BH29" s="215" t="str">
        <f t="shared" si="25"/>
        <v>0</v>
      </c>
      <c r="BI29" s="172" t="str">
        <f t="array" ref="BI29">IFERROR(VLOOKUP(A29&amp;B29&amp;C29&amp;LEFT($BI$1,2),IF({1,0},广告数据!$A$2:$A$7027&amp;广告数据!$B$2:$B$7027&amp;广告数据!$C$2:$C$7027,广告数据!$D$2:$D$7027),2,0),"0")</f>
        <v>0</v>
      </c>
      <c r="BJ29" s="172" t="str">
        <f t="array" ref="BJ29">IFERROR(VLOOKUP(A29&amp;B29&amp;C29&amp;LEFT($BI$1,2),IF({1,0},广告数据!$A$2:$A$7027&amp;广告数据!$B$2:$B$7027&amp;广告数据!$C$2:$C$7027,广告数据!$E$2:$E$7027),2,0),"0")</f>
        <v>0</v>
      </c>
      <c r="BK29" s="172" t="str">
        <f t="array" ref="BK29">IFERROR(VLOOKUP(A29&amp;B29&amp;C29&amp;LEFT($BI$1,2),IF({1,0},广告数据!$A$2:$A$7027&amp;广告数据!$B$2:$B$7027&amp;广告数据!$C$2:$C$7027,广告数据!$I$2:$I$7027),2,0),"0")</f>
        <v>0</v>
      </c>
      <c r="BL29" s="215" t="str">
        <f t="shared" si="3"/>
        <v>0</v>
      </c>
      <c r="BM29" s="215" t="str">
        <f t="shared" si="4"/>
        <v>0</v>
      </c>
      <c r="BN29" s="172" t="str">
        <f t="array" ref="BN29">IFERROR(VLOOKUP(A29&amp;B29&amp;C29&amp;LEFT($BI$1,2),IF({1,0},广告数据!$A$2:$A$7027&amp;广告数据!$B$2:$B$7027&amp;广告数据!$C$2:$C$7027,广告数据!$G$2:$G$7027),2,0),"0")</f>
        <v>0</v>
      </c>
      <c r="BO29" s="172" t="str">
        <f t="array" ref="BO29">IFERROR(VLOOKUP(A29&amp;B29&amp;C29&amp;LEFT($BI$1,2),IF({1,0},广告数据!$A$2:$A$7027&amp;广告数据!$B$2:$B$7027&amp;广告数据!$C$2:$C$7027,广告数据!$J$2:$J$7027),2,0),"0")</f>
        <v>0</v>
      </c>
      <c r="BP29" s="215" t="str">
        <f t="shared" si="5"/>
        <v/>
      </c>
      <c r="BQ29" s="172" t="str">
        <f t="array" ref="BQ29">IFERROR(VLOOKUP(A29&amp;B29&amp;C29&amp;LEFT($BQ$1,2),IF({1,0},广告数据!$A$2:$A$7027&amp;广告数据!$B$2:$B$7027&amp;广告数据!$C$2:$C$7027,广告数据!$D$2:$D$7027),2,0),"0")</f>
        <v>0</v>
      </c>
      <c r="BR29" s="172" t="str">
        <f t="array" ref="BR29">IFERROR(VLOOKUP(A29&amp;B29&amp;C29&amp;LEFT($BQ$1,2),IF({1,0},广告数据!$A$2:$A$7027&amp;广告数据!$B$2:$B$7027&amp;广告数据!$C$2:$C$7027,广告数据!$E$2:$E$7027),2,0),"0")</f>
        <v>0</v>
      </c>
      <c r="BS29" s="172" t="str">
        <f t="array" ref="BS29">IFERROR(VLOOKUP(A29&amp;B29&amp;C29&amp;LEFT($BQ$1,2),IF({1,0},广告数据!$A$2:$A$7027&amp;广告数据!$B$2:$B$7027&amp;广告数据!$C$2:$C$7027,广告数据!$I$2:$I$7027),2,0),"0")</f>
        <v>0</v>
      </c>
      <c r="BT29" s="215" t="str">
        <f t="shared" si="6"/>
        <v>0</v>
      </c>
      <c r="BU29" s="215" t="str">
        <f t="shared" si="7"/>
        <v>0</v>
      </c>
      <c r="BV29" s="172" t="str">
        <f t="array" ref="BV29">IFERROR(VLOOKUP(A29&amp;B29&amp;C29&amp;LEFT($BQ$1,2),IF({1,0},广告数据!$A$2:$A$7027&amp;广告数据!$B$2:$B$7027&amp;广告数据!$C$2:$C$7027,广告数据!$G$2:$G$7027),2,0),"0")</f>
        <v>0</v>
      </c>
      <c r="BW29" s="172" t="str">
        <f t="array" ref="BW29">IFERROR(VLOOKUP(A29&amp;B29&amp;C29&amp;LEFT($BQ$1,2),IF({1,0},广告数据!$A$2:$A$7027&amp;广告数据!$B$2:$B$7027&amp;广告数据!$C$2:$C$7027,广告数据!$J$2:$J$7027),2,0),"0")</f>
        <v>0</v>
      </c>
      <c r="BX29" s="215"/>
    </row>
    <row r="30" s="173" customFormat="1" spans="1:77">
      <c r="A30" s="189">
        <v>44742</v>
      </c>
      <c r="B30" s="192" t="s">
        <v>20</v>
      </c>
      <c r="C30" s="190" t="s">
        <v>25</v>
      </c>
      <c r="D30" s="119" t="s">
        <v>124</v>
      </c>
      <c r="E30" s="191">
        <f>SUMIFS('Business report'!$D$2:$D$9442,'Business report'!$A$2:$A$9442,A30,'Business report'!$B$2:$B$9442,B30,'Business report'!$C$2:$C$9442,D30)</f>
        <v>91</v>
      </c>
      <c r="F30" s="191">
        <f>SUMIFS('Business report'!$F$2:$F$9442,'Business report'!$A$2:$A$9442,A30,'Business report'!$B$2:$B$9442,B30,'Business report'!$C$2:$C$9442,D30)</f>
        <v>128</v>
      </c>
      <c r="G30" s="191">
        <f>SUMIFS('Business report'!$I$2:$I$9442,'Business report'!$A$2:$A$9442,A30,'Business report'!$B$2:$B$9442,B30,'Business report'!$C$2:$C$9442,D30)</f>
        <v>4</v>
      </c>
      <c r="H30" s="193">
        <f>SUMIFS('Business report'!$K$2:$K$9442,'Business report'!$A$2:$A$9442,A30,'Business report'!$B$2:$B$9442,B30,'Business report'!$C$2:$C$9442,D30)</f>
        <v>35.97</v>
      </c>
      <c r="I30" s="198">
        <v>11.99</v>
      </c>
      <c r="J30" s="178">
        <v>5</v>
      </c>
      <c r="K30" s="198">
        <v>1</v>
      </c>
      <c r="L30" s="198" t="s">
        <v>131</v>
      </c>
      <c r="M30" s="199">
        <v>109990</v>
      </c>
      <c r="N30" s="198" t="s">
        <v>133</v>
      </c>
      <c r="O30" s="198">
        <v>297</v>
      </c>
      <c r="P30" s="203" t="s">
        <v>147</v>
      </c>
      <c r="Q30" s="207" t="s">
        <v>239</v>
      </c>
      <c r="R30" s="200"/>
      <c r="S30" s="203" t="s">
        <v>144</v>
      </c>
      <c r="T30" s="207" t="s">
        <v>179</v>
      </c>
      <c r="U30" s="207" t="s">
        <v>169</v>
      </c>
      <c r="V30" s="203" t="s">
        <v>245</v>
      </c>
      <c r="W30" s="207" t="s">
        <v>256</v>
      </c>
      <c r="X30" s="207" t="s">
        <v>218</v>
      </c>
      <c r="Y30" s="203" t="s">
        <v>139</v>
      </c>
      <c r="Z30" s="207" t="s">
        <v>257</v>
      </c>
      <c r="AA30" s="200"/>
      <c r="AB30" s="203" t="s">
        <v>184</v>
      </c>
      <c r="AC30" s="207" t="s">
        <v>258</v>
      </c>
      <c r="AD30" s="207" t="s">
        <v>149</v>
      </c>
      <c r="AE30" s="203" t="s">
        <v>216</v>
      </c>
      <c r="AF30" s="207" t="s">
        <v>259</v>
      </c>
      <c r="AG30" s="200"/>
      <c r="AH30" s="203" t="s">
        <v>208</v>
      </c>
      <c r="AI30" s="207" t="s">
        <v>260</v>
      </c>
      <c r="AJ30" s="207" t="s">
        <v>261</v>
      </c>
      <c r="AK30" s="179">
        <f t="array" ref="AK30">IFERROR(VLOOKUP(A30&amp;B30&amp;C30&amp;LEFT($AK$1,2),IF({1,0},广告数据!$A$2:$A$7027&amp;广告数据!$B$2:$B$7027&amp;广告数据!$C$2:$C$7027,广告数据!$D$2:$D$7027),2,0),"")</f>
        <v>1515</v>
      </c>
      <c r="AL30" s="175">
        <f t="array" ref="AL30">IFERROR(VLOOKUP(A30&amp;B30&amp;C30&amp;LEFT($AK$1,2),IF({1,0},广告数据!$A$2:$A$7027&amp;广告数据!$B$2:$B$7027&amp;广告数据!$C$2:$C$7027,广告数据!$E$2:$E$7027),2,0),"")</f>
        <v>11</v>
      </c>
      <c r="AM30" s="180">
        <f>IFERROR(AL30/AK30,"0")</f>
        <v>0.00726072607260726</v>
      </c>
      <c r="AN30" s="175">
        <f t="array" ref="AN30">IFERROR(VLOOKUP(A30&amp;B30&amp;C30&amp;LEFT($AK$1,2),IF({1,0},广告数据!$A$2:$A$7027&amp;广告数据!$B$2:$B$7027&amp;广告数据!$C$2:$C$7027,广告数据!$I$2:$I$7027),2,0),"")</f>
        <v>1</v>
      </c>
      <c r="AO30" s="181">
        <f>IFERROR(AN30/AL30,"0")</f>
        <v>0.0909090909090909</v>
      </c>
      <c r="AP30" s="182">
        <f t="array" ref="AP30">IFERROR(VLOOKUP(A30&amp;B30&amp;C30&amp;LEFT($AK$1,2),IF({1,0},广告数据!$A$2:$A$7027&amp;广告数据!$B$2:$B$7027&amp;广告数据!$C$2:$C$7027,广告数据!$G$2:$G$7027),2,0),"")</f>
        <v>4.12</v>
      </c>
      <c r="AQ30" s="182">
        <f t="array" ref="AQ30">IFERROR(VLOOKUP(A30&amp;B30&amp;C30&amp;LEFT($AK$1,2),IF({1,0},广告数据!$A$2:$A$7027&amp;广告数据!$B$2:$B$7027&amp;广告数据!$C$2:$C$7027,广告数据!$J$2:$J$7027),2,0),"")</f>
        <v>11.99</v>
      </c>
      <c r="AR30" s="183">
        <f>IFERROR(AP30/AQ30,"0")</f>
        <v>0.343619683069224</v>
      </c>
      <c r="AS30" s="179" t="str">
        <f t="array" ref="AS30">IFERROR(VLOOKUP(A30&amp;B30&amp;C30&amp;LEFT($AS$1,2),IF({1,0},广告数据!$A$2:$A$7027&amp;广告数据!$B$2:$B$7027&amp;广告数据!$C$2:$C$7027,广告数据!$D$2:$D$7027),2,0),"")</f>
        <v/>
      </c>
      <c r="AT30" s="179" t="str">
        <f t="array" ref="AT30">IFERROR(VLOOKUP(A30&amp;B30&amp;C30&amp;LEFT($AS$1,2),IF({1,0},广告数据!$A$2:$A$7027&amp;广告数据!$B$2:$B$7027&amp;广告数据!$C$2:$C$7027,广告数据!$E$2:$E$7027),2,0),"")</f>
        <v/>
      </c>
      <c r="AU30" s="179" t="str">
        <f t="array" ref="AU30">IFERROR(VLOOKUP(A30&amp;B30&amp;C30&amp;LEFT($AS$1,2),IF({1,0},广告数据!$A$2:$A$7027&amp;广告数据!$B$2:$B$7027&amp;广告数据!$C$2:$C$7027,广告数据!$I$2:$I$7027),2,0),"")</f>
        <v/>
      </c>
      <c r="AV30" s="215" t="str">
        <f>IFERROR(AT30/AS30,"0")</f>
        <v>0</v>
      </c>
      <c r="AW30" s="215" t="str">
        <f>IFERROR(AU30/AT30,"0")</f>
        <v>0</v>
      </c>
      <c r="AX30" s="179" t="str">
        <f t="array" ref="AX30">IFERROR(VLOOKUP(A30&amp;B30&amp;C30&amp;LEFT($AS$1,2),IF({1,0},广告数据!$A$2:$A$7027&amp;广告数据!$B$2:$B$7027&amp;广告数据!$C$2:$C$7027,广告数据!$G$2:$G$7027),2,0),"")</f>
        <v/>
      </c>
      <c r="AY30" s="179" t="str">
        <f t="array" ref="AY30">IFERROR(VLOOKUP(A30&amp;B30&amp;C30&amp;LEFT($AS$1,2),IF({1,0},广告数据!$A$2:$A$7027&amp;广告数据!$B$2:$B$7027&amp;广告数据!$C$2:$C$7027,广告数据!$J$2:$J$7027),2,0),"")</f>
        <v/>
      </c>
      <c r="AZ30" s="183" t="str">
        <f>IFERROR(AX30/AY30,"0")</f>
        <v>0</v>
      </c>
      <c r="BA30" s="179">
        <f t="array" ref="BA30">IFERROR(VLOOKUP(A30&amp;B30&amp;C30&amp;LEFT($BA$1,2),IF({1,0},广告数据!$A$2:$A$7027&amp;广告数据!$B$2:$B$7027&amp;广告数据!$C$2:$C$7027,广告数据!$D$2:$D$7027),2,0),"")</f>
        <v>5268</v>
      </c>
      <c r="BB30" s="179">
        <f t="array" ref="BB30">IFERROR(VLOOKUP(A30&amp;B30&amp;C30&amp;LEFT($BA$1,2),IF({1,0},广告数据!$A$2:$A$7027&amp;广告数据!$B$2:$B$7027&amp;广告数据!$C$2:$C$7027,广告数据!$E$2:$E$7027),2,0),"")</f>
        <v>27</v>
      </c>
      <c r="BC30" s="179">
        <f t="array" ref="BC30">IFERROR(VLOOKUP(A30&amp;B30&amp;C30&amp;LEFT($BA$1,2),IF({1,0},广告数据!$A$2:$A$7027&amp;广告数据!$B$2:$B$7027&amp;广告数据!$C$2:$C$7027,广告数据!$I$2:$I$7027),2,0),"")</f>
        <v>0</v>
      </c>
      <c r="BD30" s="215">
        <f t="shared" si="23"/>
        <v>0.005125284738041</v>
      </c>
      <c r="BE30" s="215">
        <f t="shared" si="24"/>
        <v>0</v>
      </c>
      <c r="BF30" s="186">
        <f t="array" ref="BF30">IFERROR(VLOOKUP(A30&amp;B30&amp;C30&amp;LEFT($BA$1,2),IF({1,0},广告数据!$A$2:$A$7027&amp;广告数据!$B$2:$B$7027&amp;广告数据!$C$2:$C$7027,广告数据!$G$2:$G$7027),2,0),"")</f>
        <v>15.61</v>
      </c>
      <c r="BG30" s="186">
        <f t="array" ref="BG30">IFERROR(VLOOKUP(A30&amp;B30&amp;C30&amp;LEFT($BA$1,2),IF({1,0},广告数据!$A$2:$A$7027&amp;广告数据!$B$2:$B$7027&amp;广告数据!$C$2:$C$7027,广告数据!$J$2:$J$7027),2,0),"")</f>
        <v>0</v>
      </c>
      <c r="BH30" s="215" t="str">
        <f t="shared" si="25"/>
        <v>0</v>
      </c>
      <c r="BI30" s="172" t="str">
        <f t="array" ref="BI30">IFERROR(VLOOKUP(A30&amp;B30&amp;C30&amp;LEFT($BI$1,2),IF({1,0},广告数据!$A$2:$A$7027&amp;广告数据!$B$2:$B$7027&amp;广告数据!$C$2:$C$7027,广告数据!$D$2:$D$7027),2,0),"0")</f>
        <v>0</v>
      </c>
      <c r="BJ30" s="172" t="str">
        <f t="array" ref="BJ30">IFERROR(VLOOKUP(A30&amp;B30&amp;C30&amp;LEFT($BI$1,2),IF({1,0},广告数据!$A$2:$A$7027&amp;广告数据!$B$2:$B$7027&amp;广告数据!$C$2:$C$7027,广告数据!$E$2:$E$7027),2,0),"0")</f>
        <v>0</v>
      </c>
      <c r="BK30" s="172" t="str">
        <f t="array" ref="BK30">IFERROR(VLOOKUP(A30&amp;B30&amp;C30&amp;LEFT($BI$1,2),IF({1,0},广告数据!$A$2:$A$7027&amp;广告数据!$B$2:$B$7027&amp;广告数据!$C$2:$C$7027,广告数据!$I$2:$I$7027),2,0),"0")</f>
        <v>0</v>
      </c>
      <c r="BL30" s="215" t="str">
        <f t="shared" si="3"/>
        <v>0</v>
      </c>
      <c r="BM30" s="215" t="str">
        <f t="shared" si="4"/>
        <v>0</v>
      </c>
      <c r="BN30" s="172" t="str">
        <f t="array" ref="BN30">IFERROR(VLOOKUP(A30&amp;B30&amp;C30&amp;LEFT($BI$1,2),IF({1,0},广告数据!$A$2:$A$7027&amp;广告数据!$B$2:$B$7027&amp;广告数据!$C$2:$C$7027,广告数据!$G$2:$G$7027),2,0),"0")</f>
        <v>0</v>
      </c>
      <c r="BO30" s="172" t="str">
        <f t="array" ref="BO30">IFERROR(VLOOKUP(A30&amp;B30&amp;C30&amp;LEFT($BI$1,2),IF({1,0},广告数据!$A$2:$A$7027&amp;广告数据!$B$2:$B$7027&amp;广告数据!$C$2:$C$7027,广告数据!$J$2:$J$7027),2,0),"0")</f>
        <v>0</v>
      </c>
      <c r="BP30" s="215" t="str">
        <f t="shared" si="5"/>
        <v/>
      </c>
      <c r="BQ30" s="172" t="str">
        <f t="array" ref="BQ30">IFERROR(VLOOKUP(A30&amp;B30&amp;C30&amp;LEFT($BQ$1,2),IF({1,0},广告数据!$A$2:$A$7027&amp;广告数据!$B$2:$B$7027&amp;广告数据!$C$2:$C$7027,广告数据!$D$2:$D$7027),2,0),"0")</f>
        <v>0</v>
      </c>
      <c r="BR30" s="172" t="str">
        <f t="array" ref="BR30">IFERROR(VLOOKUP(A30&amp;B30&amp;C30&amp;LEFT($BQ$1,2),IF({1,0},广告数据!$A$2:$A$7027&amp;广告数据!$B$2:$B$7027&amp;广告数据!$C$2:$C$7027,广告数据!$E$2:$E$7027),2,0),"0")</f>
        <v>0</v>
      </c>
      <c r="BS30" s="172" t="str">
        <f t="array" ref="BS30">IFERROR(VLOOKUP(A30&amp;B30&amp;C30&amp;LEFT($BQ$1,2),IF({1,0},广告数据!$A$2:$A$7027&amp;广告数据!$B$2:$B$7027&amp;广告数据!$C$2:$C$7027,广告数据!$I$2:$I$7027),2,0),"0")</f>
        <v>0</v>
      </c>
      <c r="BT30" s="215" t="str">
        <f t="shared" si="6"/>
        <v>0</v>
      </c>
      <c r="BU30" s="215" t="str">
        <f t="shared" si="7"/>
        <v>0</v>
      </c>
      <c r="BV30" s="172" t="str">
        <f t="array" ref="BV30">IFERROR(VLOOKUP(A30&amp;B30&amp;C30&amp;LEFT($BQ$1,2),IF({1,0},广告数据!$A$2:$A$7027&amp;广告数据!$B$2:$B$7027&amp;广告数据!$C$2:$C$7027,广告数据!$G$2:$G$7027),2,0),"0")</f>
        <v>0</v>
      </c>
      <c r="BW30" s="172" t="str">
        <f t="array" ref="BW30">IFERROR(VLOOKUP(A30&amp;B30&amp;C30&amp;LEFT($BQ$1,2),IF({1,0},广告数据!$A$2:$A$7027&amp;广告数据!$B$2:$B$7027&amp;广告数据!$C$2:$C$7027,广告数据!$J$2:$J$7027),2,0),"0")</f>
        <v>0</v>
      </c>
      <c r="BX30" s="215"/>
      <c r="BY30" s="174" t="s">
        <v>262</v>
      </c>
    </row>
    <row r="31" s="173" customFormat="1" spans="1:77">
      <c r="A31" s="189">
        <v>44742</v>
      </c>
      <c r="B31" s="192" t="s">
        <v>128</v>
      </c>
      <c r="C31" s="190" t="s">
        <v>129</v>
      </c>
      <c r="D31" s="119" t="s">
        <v>130</v>
      </c>
      <c r="E31" s="191">
        <f>SUMIFS('Business report'!$D$2:$D$9442,'Business report'!$A$2:$A$9442,A31,'Business report'!$B$2:$B$9442,B31,'Business report'!$C$2:$C$9442,D31)</f>
        <v>8</v>
      </c>
      <c r="F31" s="191">
        <f>SUMIFS('Business report'!$F$2:$F$9442,'Business report'!$A$2:$A$9442,A31,'Business report'!$B$2:$B$9442,B31,'Business report'!$C$2:$C$9442,D31)</f>
        <v>19</v>
      </c>
      <c r="G31" s="191">
        <f>SUMIFS('Business report'!$I$2:$I$9442,'Business report'!$A$2:$A$9442,A31,'Business report'!$B$2:$B$9442,B31,'Business report'!$C$2:$C$9442,D31)</f>
        <v>0</v>
      </c>
      <c r="H31" s="193">
        <f>SUMIFS('Business report'!$K$2:$K$9442,'Business report'!$A$2:$A$9442,A31,'Business report'!$B$2:$B$9442,B31,'Business report'!$C$2:$C$9442,D31)</f>
        <v>0</v>
      </c>
      <c r="I31" s="198">
        <v>19.99</v>
      </c>
      <c r="J31" s="178">
        <v>4</v>
      </c>
      <c r="K31" s="198">
        <v>32</v>
      </c>
      <c r="L31" s="198"/>
      <c r="M31" s="199"/>
      <c r="N31" s="198"/>
      <c r="O31" s="198"/>
      <c r="P31" s="203"/>
      <c r="Q31" s="207"/>
      <c r="R31" s="201"/>
      <c r="S31" s="203"/>
      <c r="T31" s="207"/>
      <c r="U31" s="207"/>
      <c r="V31" s="203"/>
      <c r="W31" s="207"/>
      <c r="X31" s="207"/>
      <c r="Y31" s="203"/>
      <c r="Z31" s="207"/>
      <c r="AA31" s="201"/>
      <c r="AB31" s="203"/>
      <c r="AC31" s="207"/>
      <c r="AD31" s="207"/>
      <c r="AE31" s="203"/>
      <c r="AF31" s="207"/>
      <c r="AG31" s="201"/>
      <c r="AH31" s="203"/>
      <c r="AI31" s="207"/>
      <c r="AJ31" s="207"/>
      <c r="AK31" s="179"/>
      <c r="AL31" s="175"/>
      <c r="AM31" s="180"/>
      <c r="AN31" s="175"/>
      <c r="AO31" s="181"/>
      <c r="AP31" s="182"/>
      <c r="AQ31" s="182"/>
      <c r="AR31" s="183"/>
      <c r="AS31" s="179"/>
      <c r="AT31" s="179"/>
      <c r="AU31" s="179"/>
      <c r="AV31" s="215"/>
      <c r="AW31" s="215"/>
      <c r="AX31" s="179"/>
      <c r="AY31" s="179"/>
      <c r="AZ31" s="183"/>
      <c r="BA31" s="179">
        <f t="array" ref="BA31">IFERROR(VLOOKUP(A31&amp;B31&amp;C31&amp;LEFT($BA$1,2),IF({1,0},广告数据!$A$2:$A$7027&amp;广告数据!$B$2:$B$7027&amp;广告数据!$C$2:$C$7027,广告数据!$D$2:$D$7027),2,0),"")</f>
        <v>564</v>
      </c>
      <c r="BB31" s="179">
        <f t="array" ref="BB31">IFERROR(VLOOKUP(A31&amp;B31&amp;C31&amp;LEFT($BA$1,2),IF({1,0},广告数据!$A$2:$A$7027&amp;广告数据!$B$2:$B$7027&amp;广告数据!$C$2:$C$7027,广告数据!$E$2:$E$7027),2,0),"")</f>
        <v>4</v>
      </c>
      <c r="BC31" s="179">
        <f t="array" ref="BC31">IFERROR(VLOOKUP(A31&amp;B31&amp;C31&amp;LEFT($BA$1,2),IF({1,0},广告数据!$A$2:$A$7027&amp;广告数据!$B$2:$B$7027&amp;广告数据!$C$2:$C$7027,广告数据!$I$2:$I$7027),2,0),"")</f>
        <v>0</v>
      </c>
      <c r="BD31" s="215">
        <f t="shared" si="23"/>
        <v>0.00709219858156028</v>
      </c>
      <c r="BE31" s="215">
        <f t="shared" si="24"/>
        <v>0</v>
      </c>
      <c r="BF31" s="186">
        <f t="array" ref="BF31">IFERROR(VLOOKUP(A31&amp;B31&amp;C31&amp;LEFT($BA$1,2),IF({1,0},广告数据!$A$2:$A$7027&amp;广告数据!$B$2:$B$7027&amp;广告数据!$C$2:$C$7027,广告数据!$G$2:$G$7027),2,0),"")</f>
        <v>0.69</v>
      </c>
      <c r="BG31" s="186">
        <f t="array" ref="BG31">IFERROR(VLOOKUP(A31&amp;B31&amp;C31&amp;LEFT($BA$1,2),IF({1,0},广告数据!$A$2:$A$7027&amp;广告数据!$B$2:$B$7027&amp;广告数据!$C$2:$C$7027,广告数据!$J$2:$J$7027),2,0),"")</f>
        <v>0</v>
      </c>
      <c r="BH31" s="215" t="str">
        <f t="shared" si="25"/>
        <v>0</v>
      </c>
      <c r="BI31" s="172" t="str">
        <f t="array" ref="BI31">IFERROR(VLOOKUP(A31&amp;B31&amp;C31&amp;LEFT($BI$1,2),IF({1,0},广告数据!$A$2:$A$7027&amp;广告数据!$B$2:$B$7027&amp;广告数据!$C$2:$C$7027,广告数据!$D$2:$D$7027),2,0),"0")</f>
        <v>0</v>
      </c>
      <c r="BJ31" s="172" t="str">
        <f t="array" ref="BJ31">IFERROR(VLOOKUP(A31&amp;B31&amp;C31&amp;LEFT($BI$1,2),IF({1,0},广告数据!$A$2:$A$7027&amp;广告数据!$B$2:$B$7027&amp;广告数据!$C$2:$C$7027,广告数据!$E$2:$E$7027),2,0),"0")</f>
        <v>0</v>
      </c>
      <c r="BK31" s="172" t="str">
        <f t="array" ref="BK31">IFERROR(VLOOKUP(A31&amp;B31&amp;C31&amp;LEFT($BI$1,2),IF({1,0},广告数据!$A$2:$A$7027&amp;广告数据!$B$2:$B$7027&amp;广告数据!$C$2:$C$7027,广告数据!$I$2:$I$7027),2,0),"0")</f>
        <v>0</v>
      </c>
      <c r="BL31" s="215" t="str">
        <f t="shared" si="3"/>
        <v>0</v>
      </c>
      <c r="BM31" s="215" t="str">
        <f t="shared" si="4"/>
        <v>0</v>
      </c>
      <c r="BN31" s="172" t="str">
        <f t="array" ref="BN31">IFERROR(VLOOKUP(A31&amp;B31&amp;C31&amp;LEFT($BI$1,2),IF({1,0},广告数据!$A$2:$A$7027&amp;广告数据!$B$2:$B$7027&amp;广告数据!$C$2:$C$7027,广告数据!$G$2:$G$7027),2,0),"0")</f>
        <v>0</v>
      </c>
      <c r="BO31" s="172" t="str">
        <f t="array" ref="BO31">IFERROR(VLOOKUP(A31&amp;B31&amp;C31&amp;LEFT($BI$1,2),IF({1,0},广告数据!$A$2:$A$7027&amp;广告数据!$B$2:$B$7027&amp;广告数据!$C$2:$C$7027,广告数据!$J$2:$J$7027),2,0),"0")</f>
        <v>0</v>
      </c>
      <c r="BP31" s="215" t="str">
        <f t="shared" si="5"/>
        <v/>
      </c>
      <c r="BQ31" s="172" t="str">
        <f t="array" ref="BQ31">IFERROR(VLOOKUP(A31&amp;B31&amp;C31&amp;LEFT($BQ$1,2),IF({1,0},广告数据!$A$2:$A$7027&amp;广告数据!$B$2:$B$7027&amp;广告数据!$C$2:$C$7027,广告数据!$D$2:$D$7027),2,0),"0")</f>
        <v>0</v>
      </c>
      <c r="BR31" s="172" t="str">
        <f t="array" ref="BR31">IFERROR(VLOOKUP(A31&amp;B31&amp;C31&amp;LEFT($BQ$1,2),IF({1,0},广告数据!$A$2:$A$7027&amp;广告数据!$B$2:$B$7027&amp;广告数据!$C$2:$C$7027,广告数据!$E$2:$E$7027),2,0),"0")</f>
        <v>0</v>
      </c>
      <c r="BS31" s="172" t="str">
        <f t="array" ref="BS31">IFERROR(VLOOKUP(A31&amp;B31&amp;C31&amp;LEFT($BQ$1,2),IF({1,0},广告数据!$A$2:$A$7027&amp;广告数据!$B$2:$B$7027&amp;广告数据!$C$2:$C$7027,广告数据!$I$2:$I$7027),2,0),"0")</f>
        <v>0</v>
      </c>
      <c r="BT31" s="215" t="str">
        <f t="shared" si="6"/>
        <v>0</v>
      </c>
      <c r="BU31" s="215" t="str">
        <f t="shared" si="7"/>
        <v>0</v>
      </c>
      <c r="BV31" s="172" t="str">
        <f t="array" ref="BV31">IFERROR(VLOOKUP(A31&amp;B31&amp;C31&amp;LEFT($BQ$1,2),IF({1,0},广告数据!$A$2:$A$7027&amp;广告数据!$B$2:$B$7027&amp;广告数据!$C$2:$C$7027,广告数据!$G$2:$G$7027),2,0),"0")</f>
        <v>0</v>
      </c>
      <c r="BW31" s="172" t="str">
        <f t="array" ref="BW31">IFERROR(VLOOKUP(A31&amp;B31&amp;C31&amp;LEFT($BQ$1,2),IF({1,0},广告数据!$A$2:$A$7027&amp;广告数据!$B$2:$B$7027&amp;广告数据!$C$2:$C$7027,广告数据!$J$2:$J$7027),2,0),"0")</f>
        <v>0</v>
      </c>
      <c r="BX31" s="215"/>
      <c r="BY31" s="174"/>
    </row>
    <row r="32" s="173" customFormat="1" spans="1:76">
      <c r="A32" s="189">
        <v>44743</v>
      </c>
      <c r="B32" s="192" t="s">
        <v>20</v>
      </c>
      <c r="C32" s="190" t="s">
        <v>25</v>
      </c>
      <c r="D32" s="119" t="s">
        <v>124</v>
      </c>
      <c r="E32" s="191">
        <f>SUMIFS('Business report'!$D$2:$D$9442,'Business report'!$A$2:$A$9442,A32,'Business report'!$B$2:$B$9442,B32,'Business report'!$C$2:$C$9442,D32)</f>
        <v>85</v>
      </c>
      <c r="F32" s="191">
        <f>SUMIFS('Business report'!$F$2:$F$9442,'Business report'!$A$2:$A$9442,A32,'Business report'!$B$2:$B$9442,B32,'Business report'!$C$2:$C$9442,D32)</f>
        <v>130</v>
      </c>
      <c r="G32" s="191">
        <f>SUMIFS('Business report'!$I$2:$I$9442,'Business report'!$A$2:$A$9442,A32,'Business report'!$B$2:$B$9442,B32,'Business report'!$C$2:$C$9442,D32)</f>
        <v>2</v>
      </c>
      <c r="H32" s="193">
        <f>SUMIFS('Business report'!$K$2:$K$9442,'Business report'!$A$2:$A$9442,A32,'Business report'!$B$2:$B$9442,B32,'Business report'!$C$2:$C$9442,D32)</f>
        <v>23.98</v>
      </c>
      <c r="I32" s="198">
        <v>11.99</v>
      </c>
      <c r="J32" s="178">
        <v>5</v>
      </c>
      <c r="K32" s="198">
        <v>1</v>
      </c>
      <c r="L32" s="198" t="s">
        <v>131</v>
      </c>
      <c r="M32" s="199">
        <v>167175</v>
      </c>
      <c r="N32" s="198" t="s">
        <v>133</v>
      </c>
      <c r="O32" s="198">
        <v>462</v>
      </c>
      <c r="P32" s="203" t="s">
        <v>144</v>
      </c>
      <c r="Q32" s="207" t="s">
        <v>263</v>
      </c>
      <c r="R32" s="207" t="s">
        <v>141</v>
      </c>
      <c r="S32" s="203" t="s">
        <v>245</v>
      </c>
      <c r="T32" s="207" t="s">
        <v>264</v>
      </c>
      <c r="U32" s="200"/>
      <c r="V32" s="203" t="s">
        <v>147</v>
      </c>
      <c r="W32" s="207" t="s">
        <v>265</v>
      </c>
      <c r="X32" s="200"/>
      <c r="Y32" s="203" t="s">
        <v>184</v>
      </c>
      <c r="Z32" s="207" t="s">
        <v>266</v>
      </c>
      <c r="AA32" s="207" t="s">
        <v>169</v>
      </c>
      <c r="AB32" s="203" t="s">
        <v>216</v>
      </c>
      <c r="AC32" s="207" t="s">
        <v>267</v>
      </c>
      <c r="AD32" s="200"/>
      <c r="AE32" s="203" t="s">
        <v>208</v>
      </c>
      <c r="AF32" s="207" t="s">
        <v>268</v>
      </c>
      <c r="AG32" s="207" t="s">
        <v>149</v>
      </c>
      <c r="AH32" s="203" t="s">
        <v>269</v>
      </c>
      <c r="AI32" s="207" t="s">
        <v>270</v>
      </c>
      <c r="AJ32" s="207" t="s">
        <v>141</v>
      </c>
      <c r="AK32" s="179">
        <f t="array" ref="AK32">IFERROR(VLOOKUP(A32&amp;B32&amp;C32&amp;LEFT($AK$1,2),IF({1,0},广告数据!$A$2:$A$7027&amp;广告数据!$B$2:$B$7027&amp;广告数据!$C$2:$C$7027,广告数据!$D$2:$D$7027),2,0),"")</f>
        <v>1411</v>
      </c>
      <c r="AL32" s="175">
        <f t="array" ref="AL32">IFERROR(VLOOKUP(A32&amp;B32&amp;C32&amp;LEFT($AK$1,2),IF({1,0},广告数据!$A$2:$A$7027&amp;广告数据!$B$2:$B$7027&amp;广告数据!$C$2:$C$7027,广告数据!$E$2:$E$7027),2,0),"")</f>
        <v>15</v>
      </c>
      <c r="AM32" s="180">
        <f>IFERROR(AL32/AK32,"0")</f>
        <v>0.0106307583274274</v>
      </c>
      <c r="AN32" s="175">
        <f t="array" ref="AN32">IFERROR(VLOOKUP(A32&amp;B32&amp;C32&amp;LEFT($AK$1,2),IF({1,0},广告数据!$A$2:$A$7027&amp;广告数据!$B$2:$B$7027&amp;广告数据!$C$2:$C$7027,广告数据!$I$2:$I$7027),2,0),"")</f>
        <v>0</v>
      </c>
      <c r="AO32" s="181">
        <f>IFERROR(AN32/AL32,"0")</f>
        <v>0</v>
      </c>
      <c r="AP32" s="182">
        <f t="array" ref="AP32">IFERROR(VLOOKUP(A32&amp;B32&amp;C32&amp;LEFT($AK$1,2),IF({1,0},广告数据!$A$2:$A$7027&amp;广告数据!$B$2:$B$7027&amp;广告数据!$C$2:$C$7027,广告数据!$G$2:$G$7027),2,0),"")</f>
        <v>4.93</v>
      </c>
      <c r="AQ32" s="182">
        <f t="array" ref="AQ32">IFERROR(VLOOKUP(A32&amp;B32&amp;C32&amp;LEFT($AK$1,2),IF({1,0},广告数据!$A$2:$A$7027&amp;广告数据!$B$2:$B$7027&amp;广告数据!$C$2:$C$7027,广告数据!$J$2:$J$7027),2,0),"")</f>
        <v>0</v>
      </c>
      <c r="AR32" s="183" t="str">
        <f>IFERROR(AP32/AQ32,"0")</f>
        <v>0</v>
      </c>
      <c r="AS32" s="179"/>
      <c r="AT32" s="179"/>
      <c r="AU32" s="179"/>
      <c r="AV32" s="215"/>
      <c r="AW32" s="215"/>
      <c r="AX32" s="179"/>
      <c r="AY32" s="179"/>
      <c r="AZ32" s="183"/>
      <c r="BA32" s="179">
        <f t="array" ref="BA32">IFERROR(VLOOKUP(A32&amp;B32&amp;C32&amp;LEFT($BA$1,2),IF({1,0},广告数据!$A$2:$A$7027&amp;广告数据!$B$2:$B$7027&amp;广告数据!$C$2:$C$7027,广告数据!$D$2:$D$7027),2,0),"")</f>
        <v>4096</v>
      </c>
      <c r="BB32" s="179">
        <f t="array" ref="BB32">IFERROR(VLOOKUP(A32&amp;B32&amp;C32&amp;LEFT($BA$1,2),IF({1,0},广告数据!$A$2:$A$7027&amp;广告数据!$B$2:$B$7027&amp;广告数据!$C$2:$C$7027,广告数据!$E$2:$E$7027),2,0),"")</f>
        <v>28</v>
      </c>
      <c r="BC32" s="179">
        <f t="array" ref="BC32">IFERROR(VLOOKUP(A32&amp;B32&amp;C32&amp;LEFT($BA$1,2),IF({1,0},广告数据!$A$2:$A$7027&amp;广告数据!$B$2:$B$7027&amp;广告数据!$C$2:$C$7027,广告数据!$I$2:$I$7027),2,0),"")</f>
        <v>0</v>
      </c>
      <c r="BD32" s="215">
        <f t="shared" ref="BD32:BD35" si="26">IFERROR(BB32/BA32,"0")</f>
        <v>0.0068359375</v>
      </c>
      <c r="BE32" s="215">
        <f t="shared" ref="BE32:BE35" si="27">IFERROR(BC32/BB32,"0")</f>
        <v>0</v>
      </c>
      <c r="BF32" s="186">
        <f t="array" ref="BF32">IFERROR(VLOOKUP(A32&amp;B32&amp;C32&amp;LEFT($BA$1,2),IF({1,0},广告数据!$A$2:$A$7027&amp;广告数据!$B$2:$B$7027&amp;广告数据!$C$2:$C$7027,广告数据!$G$2:$G$7027),2,0),"")</f>
        <v>18.63</v>
      </c>
      <c r="BG32" s="186">
        <f t="array" ref="BG32">IFERROR(VLOOKUP(A32&amp;B32&amp;C32&amp;LEFT($BA$1,2),IF({1,0},广告数据!$A$2:$A$7027&amp;广告数据!$B$2:$B$7027&amp;广告数据!$C$2:$C$7027,广告数据!$J$2:$J$7027),2,0),"")</f>
        <v>0</v>
      </c>
      <c r="BH32" s="215" t="str">
        <f t="shared" ref="BH32:BH35" si="28">IFERROR(BF32/BG32,"0")</f>
        <v>0</v>
      </c>
      <c r="BI32" s="172" t="str">
        <f t="array" ref="BI32">IFERROR(VLOOKUP(A32&amp;B32&amp;C32&amp;LEFT($BI$1,2),IF({1,0},广告数据!$A$2:$A$7027&amp;广告数据!$B$2:$B$7027&amp;广告数据!$C$2:$C$7027,广告数据!$D$2:$D$7027),2,0),"0")</f>
        <v>0</v>
      </c>
      <c r="BJ32" s="172" t="str">
        <f t="array" ref="BJ32">IFERROR(VLOOKUP(A32&amp;B32&amp;C32&amp;LEFT($BI$1,2),IF({1,0},广告数据!$A$2:$A$7027&amp;广告数据!$B$2:$B$7027&amp;广告数据!$C$2:$C$7027,广告数据!$E$2:$E$7027),2,0),"0")</f>
        <v>0</v>
      </c>
      <c r="BK32" s="172" t="str">
        <f t="array" ref="BK32">IFERROR(VLOOKUP(A32&amp;B32&amp;C32&amp;LEFT($BI$1,2),IF({1,0},广告数据!$A$2:$A$7027&amp;广告数据!$B$2:$B$7027&amp;广告数据!$C$2:$C$7027,广告数据!$I$2:$I$7027),2,0),"0")</f>
        <v>0</v>
      </c>
      <c r="BL32" s="215" t="str">
        <f t="shared" si="3"/>
        <v>0</v>
      </c>
      <c r="BM32" s="215" t="str">
        <f t="shared" si="4"/>
        <v>0</v>
      </c>
      <c r="BN32" s="172" t="str">
        <f t="array" ref="BN32">IFERROR(VLOOKUP(A32&amp;B32&amp;C32&amp;LEFT($BI$1,2),IF({1,0},广告数据!$A$2:$A$7027&amp;广告数据!$B$2:$B$7027&amp;广告数据!$C$2:$C$7027,广告数据!$G$2:$G$7027),2,0),"0")</f>
        <v>0</v>
      </c>
      <c r="BO32" s="172" t="str">
        <f t="array" ref="BO32">IFERROR(VLOOKUP(A32&amp;B32&amp;C32&amp;LEFT($BI$1,2),IF({1,0},广告数据!$A$2:$A$7027&amp;广告数据!$B$2:$B$7027&amp;广告数据!$C$2:$C$7027,广告数据!$J$2:$J$7027),2,0),"0")</f>
        <v>0</v>
      </c>
      <c r="BP32" s="215" t="str">
        <f t="shared" si="5"/>
        <v/>
      </c>
      <c r="BQ32" s="172" t="str">
        <f t="array" ref="BQ32">IFERROR(VLOOKUP(A32&amp;B32&amp;C32&amp;LEFT($BQ$1,2),IF({1,0},广告数据!$A$2:$A$7027&amp;广告数据!$B$2:$B$7027&amp;广告数据!$C$2:$C$7027,广告数据!$D$2:$D$7027),2,0),"0")</f>
        <v>0</v>
      </c>
      <c r="BR32" s="172" t="str">
        <f t="array" ref="BR32">IFERROR(VLOOKUP(A32&amp;B32&amp;C32&amp;LEFT($BQ$1,2),IF({1,0},广告数据!$A$2:$A$7027&amp;广告数据!$B$2:$B$7027&amp;广告数据!$C$2:$C$7027,广告数据!$E$2:$E$7027),2,0),"0")</f>
        <v>0</v>
      </c>
      <c r="BS32" s="172" t="str">
        <f t="array" ref="BS32">IFERROR(VLOOKUP(A32&amp;B32&amp;C32&amp;LEFT($BQ$1,2),IF({1,0},广告数据!$A$2:$A$7027&amp;广告数据!$B$2:$B$7027&amp;广告数据!$C$2:$C$7027,广告数据!$I$2:$I$7027),2,0),"0")</f>
        <v>0</v>
      </c>
      <c r="BT32" s="215" t="str">
        <f t="shared" si="6"/>
        <v>0</v>
      </c>
      <c r="BU32" s="215" t="str">
        <f t="shared" si="7"/>
        <v>0</v>
      </c>
      <c r="BV32" s="172" t="str">
        <f t="array" ref="BV32">IFERROR(VLOOKUP(A32&amp;B32&amp;C32&amp;LEFT($BQ$1,2),IF({1,0},广告数据!$A$2:$A$7027&amp;广告数据!$B$2:$B$7027&amp;广告数据!$C$2:$C$7027,广告数据!$G$2:$G$7027),2,0),"0")</f>
        <v>0</v>
      </c>
      <c r="BW32" s="172" t="str">
        <f t="array" ref="BW32">IFERROR(VLOOKUP(A32&amp;B32&amp;C32&amp;LEFT($BQ$1,2),IF({1,0},广告数据!$A$2:$A$7027&amp;广告数据!$B$2:$B$7027&amp;广告数据!$C$2:$C$7027,广告数据!$J$2:$J$7027),2,0),"0")</f>
        <v>0</v>
      </c>
      <c r="BX32" s="215"/>
    </row>
    <row r="33" s="173" customFormat="1" spans="1:76">
      <c r="A33" s="189">
        <v>44743</v>
      </c>
      <c r="B33" s="192" t="s">
        <v>128</v>
      </c>
      <c r="C33" s="190" t="s">
        <v>129</v>
      </c>
      <c r="D33" s="119" t="s">
        <v>130</v>
      </c>
      <c r="E33" s="191">
        <f>SUMIFS('Business report'!$D$2:$D$9442,'Business report'!$A$2:$A$9442,A33,'Business report'!$B$2:$B$9442,B33,'Business report'!$C$2:$C$9442,D33)</f>
        <v>6</v>
      </c>
      <c r="F33" s="191">
        <f>SUMIFS('Business report'!$F$2:$F$9442,'Business report'!$A$2:$A$9442,A33,'Business report'!$B$2:$B$9442,B33,'Business report'!$C$2:$C$9442,D33)</f>
        <v>12</v>
      </c>
      <c r="G33" s="191">
        <f>SUMIFS('Business report'!$I$2:$I$9442,'Business report'!$A$2:$A$9442,A33,'Business report'!$B$2:$B$9442,B33,'Business report'!$C$2:$C$9442,D33)</f>
        <v>0</v>
      </c>
      <c r="H33" s="193">
        <f>SUMIFS('Business report'!$K$2:$K$9442,'Business report'!$A$2:$A$9442,A33,'Business report'!$B$2:$B$9442,B33,'Business report'!$C$2:$C$9442,D33)</f>
        <v>0</v>
      </c>
      <c r="I33" s="198">
        <v>19.99</v>
      </c>
      <c r="J33" s="178">
        <v>4</v>
      </c>
      <c r="K33" s="198">
        <v>32</v>
      </c>
      <c r="L33" s="198"/>
      <c r="M33" s="199"/>
      <c r="N33" s="198"/>
      <c r="O33" s="198"/>
      <c r="P33" s="203"/>
      <c r="Q33" s="207"/>
      <c r="R33" s="207"/>
      <c r="S33" s="203"/>
      <c r="T33" s="207"/>
      <c r="U33" s="200"/>
      <c r="V33" s="203"/>
      <c r="W33" s="207"/>
      <c r="X33" s="200"/>
      <c r="Y33" s="203"/>
      <c r="Z33" s="207"/>
      <c r="AA33" s="207"/>
      <c r="AB33" s="203"/>
      <c r="AC33" s="207"/>
      <c r="AD33" s="201"/>
      <c r="AE33" s="203"/>
      <c r="AF33" s="207"/>
      <c r="AG33" s="207"/>
      <c r="AH33" s="203"/>
      <c r="AI33" s="207"/>
      <c r="AJ33" s="207"/>
      <c r="AK33" s="179"/>
      <c r="AL33" s="175"/>
      <c r="AM33" s="180"/>
      <c r="AN33" s="175"/>
      <c r="AO33" s="181"/>
      <c r="AP33" s="182"/>
      <c r="AQ33" s="182"/>
      <c r="AR33" s="183"/>
      <c r="AS33" s="179"/>
      <c r="AT33" s="179"/>
      <c r="AU33" s="179"/>
      <c r="AV33" s="215"/>
      <c r="AW33" s="215"/>
      <c r="AX33" s="179"/>
      <c r="AY33" s="179"/>
      <c r="AZ33" s="183"/>
      <c r="BA33" s="179">
        <f t="array" ref="BA33">IFERROR(VLOOKUP(A33&amp;B33&amp;C33&amp;LEFT($BA$1,2),IF({1,0},广告数据!$A$2:$A$7027&amp;广告数据!$B$2:$B$7027&amp;广告数据!$C$2:$C$7027,广告数据!$D$2:$D$7027),2,0),"")</f>
        <v>495</v>
      </c>
      <c r="BB33" s="179">
        <f t="array" ref="BB33">IFERROR(VLOOKUP(A33&amp;B33&amp;C33&amp;LEFT($BA$1,2),IF({1,0},广告数据!$A$2:$A$7027&amp;广告数据!$B$2:$B$7027&amp;广告数据!$C$2:$C$7027,广告数据!$E$2:$E$7027),2,0),"")</f>
        <v>3</v>
      </c>
      <c r="BC33" s="179">
        <f t="array" ref="BC33">IFERROR(VLOOKUP(A33&amp;B33&amp;C33&amp;LEFT($BA$1,2),IF({1,0},广告数据!$A$2:$A$7027&amp;广告数据!$B$2:$B$7027&amp;广告数据!$C$2:$C$7027,广告数据!$I$2:$I$7027),2,0),"")</f>
        <v>0</v>
      </c>
      <c r="BD33" s="215">
        <f t="shared" si="26"/>
        <v>0.00606060606060606</v>
      </c>
      <c r="BE33" s="215">
        <f t="shared" si="27"/>
        <v>0</v>
      </c>
      <c r="BF33" s="186">
        <f t="array" ref="BF33">IFERROR(VLOOKUP(A33&amp;B33&amp;C33&amp;LEFT($BA$1,2),IF({1,0},广告数据!$A$2:$A$7027&amp;广告数据!$B$2:$B$7027&amp;广告数据!$C$2:$C$7027,广告数据!$G$2:$G$7027),2,0),"")</f>
        <v>1.07</v>
      </c>
      <c r="BG33" s="186">
        <f t="array" ref="BG33">IFERROR(VLOOKUP(A33&amp;B33&amp;C33&amp;LEFT($BA$1,2),IF({1,0},广告数据!$A$2:$A$7027&amp;广告数据!$B$2:$B$7027&amp;广告数据!$C$2:$C$7027,广告数据!$J$2:$J$7027),2,0),"")</f>
        <v>0</v>
      </c>
      <c r="BH33" s="215" t="str">
        <f t="shared" si="28"/>
        <v>0</v>
      </c>
      <c r="BI33" s="172" t="str">
        <f t="array" ref="BI33">IFERROR(VLOOKUP(A33&amp;B33&amp;C33&amp;LEFT($BI$1,2),IF({1,0},广告数据!$A$2:$A$7027&amp;广告数据!$B$2:$B$7027&amp;广告数据!$C$2:$C$7027,广告数据!$D$2:$D$7027),2,0),"0")</f>
        <v>0</v>
      </c>
      <c r="BJ33" s="172" t="str">
        <f t="array" ref="BJ33">IFERROR(VLOOKUP(A33&amp;B33&amp;C33&amp;LEFT($BI$1,2),IF({1,0},广告数据!$A$2:$A$7027&amp;广告数据!$B$2:$B$7027&amp;广告数据!$C$2:$C$7027,广告数据!$E$2:$E$7027),2,0),"0")</f>
        <v>0</v>
      </c>
      <c r="BK33" s="172" t="str">
        <f t="array" ref="BK33">IFERROR(VLOOKUP(A33&amp;B33&amp;C33&amp;LEFT($BI$1,2),IF({1,0},广告数据!$A$2:$A$7027&amp;广告数据!$B$2:$B$7027&amp;广告数据!$C$2:$C$7027,广告数据!$I$2:$I$7027),2,0),"0")</f>
        <v>0</v>
      </c>
      <c r="BL33" s="215" t="str">
        <f t="shared" si="3"/>
        <v>0</v>
      </c>
      <c r="BM33" s="215" t="str">
        <f t="shared" si="4"/>
        <v>0</v>
      </c>
      <c r="BN33" s="172" t="str">
        <f t="array" ref="BN33">IFERROR(VLOOKUP(A33&amp;B33&amp;C33&amp;LEFT($BI$1,2),IF({1,0},广告数据!$A$2:$A$7027&amp;广告数据!$B$2:$B$7027&amp;广告数据!$C$2:$C$7027,广告数据!$G$2:$G$7027),2,0),"0")</f>
        <v>0</v>
      </c>
      <c r="BO33" s="172" t="str">
        <f t="array" ref="BO33">IFERROR(VLOOKUP(A33&amp;B33&amp;C33&amp;LEFT($BI$1,2),IF({1,0},广告数据!$A$2:$A$7027&amp;广告数据!$B$2:$B$7027&amp;广告数据!$C$2:$C$7027,广告数据!$J$2:$J$7027),2,0),"0")</f>
        <v>0</v>
      </c>
      <c r="BP33" s="215" t="str">
        <f t="shared" si="5"/>
        <v/>
      </c>
      <c r="BQ33" s="172" t="str">
        <f t="array" ref="BQ33">IFERROR(VLOOKUP(A33&amp;B33&amp;C33&amp;LEFT($BQ$1,2),IF({1,0},广告数据!$A$2:$A$7027&amp;广告数据!$B$2:$B$7027&amp;广告数据!$C$2:$C$7027,广告数据!$D$2:$D$7027),2,0),"0")</f>
        <v>0</v>
      </c>
      <c r="BR33" s="172" t="str">
        <f t="array" ref="BR33">IFERROR(VLOOKUP(A33&amp;B33&amp;C33&amp;LEFT($BQ$1,2),IF({1,0},广告数据!$A$2:$A$7027&amp;广告数据!$B$2:$B$7027&amp;广告数据!$C$2:$C$7027,广告数据!$E$2:$E$7027),2,0),"0")</f>
        <v>0</v>
      </c>
      <c r="BS33" s="172" t="str">
        <f t="array" ref="BS33">IFERROR(VLOOKUP(A33&amp;B33&amp;C33&amp;LEFT($BQ$1,2),IF({1,0},广告数据!$A$2:$A$7027&amp;广告数据!$B$2:$B$7027&amp;广告数据!$C$2:$C$7027,广告数据!$I$2:$I$7027),2,0),"0")</f>
        <v>0</v>
      </c>
      <c r="BT33" s="215" t="str">
        <f t="shared" si="6"/>
        <v>0</v>
      </c>
      <c r="BU33" s="215" t="str">
        <f t="shared" si="7"/>
        <v>0</v>
      </c>
      <c r="BV33" s="172" t="str">
        <f t="array" ref="BV33">IFERROR(VLOOKUP(A33&amp;B33&amp;C33&amp;LEFT($BQ$1,2),IF({1,0},广告数据!$A$2:$A$7027&amp;广告数据!$B$2:$B$7027&amp;广告数据!$C$2:$C$7027,广告数据!$G$2:$G$7027),2,0),"0")</f>
        <v>0</v>
      </c>
      <c r="BW33" s="172" t="str">
        <f t="array" ref="BW33">IFERROR(VLOOKUP(A33&amp;B33&amp;C33&amp;LEFT($BQ$1,2),IF({1,0},广告数据!$A$2:$A$7027&amp;广告数据!$B$2:$B$7027&amp;广告数据!$C$2:$C$7027,广告数据!$J$2:$J$7027),2,0),"0")</f>
        <v>0</v>
      </c>
      <c r="BX33" s="215"/>
    </row>
    <row r="34" s="173" customFormat="1" spans="1:76">
      <c r="A34" s="189">
        <v>44744</v>
      </c>
      <c r="B34" s="192" t="s">
        <v>20</v>
      </c>
      <c r="C34" s="190" t="s">
        <v>25</v>
      </c>
      <c r="D34" s="119" t="s">
        <v>124</v>
      </c>
      <c r="E34" s="191">
        <f>SUMIFS('Business report'!$D$2:$D$9442,'Business report'!$A$2:$A$9442,A34,'Business report'!$B$2:$B$9442,B34,'Business report'!$C$2:$C$9442,D34)</f>
        <v>78</v>
      </c>
      <c r="F34" s="191">
        <f>SUMIFS('Business report'!$F$2:$F$9442,'Business report'!$A$2:$A$9442,A34,'Business report'!$B$2:$B$9442,B34,'Business report'!$C$2:$C$9442,D34)</f>
        <v>123</v>
      </c>
      <c r="G34" s="191">
        <f>SUMIFS('Business report'!$I$2:$I$9442,'Business report'!$A$2:$A$9442,A34,'Business report'!$B$2:$B$9442,B34,'Business report'!$C$2:$C$9442,D34)</f>
        <v>8</v>
      </c>
      <c r="H34" s="193">
        <f>SUMIFS('Business report'!$K$2:$K$9442,'Business report'!$A$2:$A$9442,A34,'Business report'!$B$2:$B$9442,B34,'Business report'!$C$2:$C$9442,D34)</f>
        <v>95.92</v>
      </c>
      <c r="I34" s="198">
        <v>11.99</v>
      </c>
      <c r="J34" s="178">
        <v>5</v>
      </c>
      <c r="K34" s="198">
        <v>1</v>
      </c>
      <c r="L34" s="198" t="s">
        <v>131</v>
      </c>
      <c r="M34" s="202" t="s">
        <v>271</v>
      </c>
      <c r="N34" s="198" t="s">
        <v>133</v>
      </c>
      <c r="O34" s="198">
        <v>306</v>
      </c>
      <c r="P34" s="203" t="s">
        <v>144</v>
      </c>
      <c r="Q34" s="207" t="s">
        <v>272</v>
      </c>
      <c r="R34" s="207" t="s">
        <v>138</v>
      </c>
      <c r="S34" s="203" t="s">
        <v>147</v>
      </c>
      <c r="T34" s="207" t="s">
        <v>255</v>
      </c>
      <c r="U34" s="200"/>
      <c r="V34" s="203" t="s">
        <v>216</v>
      </c>
      <c r="W34" s="207" t="s">
        <v>273</v>
      </c>
      <c r="X34" s="200"/>
      <c r="Y34" s="203" t="s">
        <v>208</v>
      </c>
      <c r="Z34" s="207" t="s">
        <v>234</v>
      </c>
      <c r="AA34" s="207" t="s">
        <v>141</v>
      </c>
      <c r="AB34" s="203" t="s">
        <v>184</v>
      </c>
      <c r="AC34" s="207" t="s">
        <v>274</v>
      </c>
      <c r="AD34" s="207" t="s">
        <v>141</v>
      </c>
      <c r="AE34" s="203" t="s">
        <v>206</v>
      </c>
      <c r="AF34" s="207" t="s">
        <v>185</v>
      </c>
      <c r="AG34" s="200"/>
      <c r="AH34" s="203" t="s">
        <v>155</v>
      </c>
      <c r="AI34" s="207" t="s">
        <v>239</v>
      </c>
      <c r="AJ34" s="207" t="s">
        <v>275</v>
      </c>
      <c r="AK34" s="179">
        <f t="array" ref="AK34">IFERROR(VLOOKUP(A34&amp;B34&amp;C34&amp;LEFT($AK$1,2),IF({1,0},广告数据!$A$2:$A$7027&amp;广告数据!$B$2:$B$7027&amp;广告数据!$C$2:$C$7027,广告数据!$D$2:$D$7027),2,0),"")</f>
        <v>966</v>
      </c>
      <c r="AL34" s="175">
        <f t="array" ref="AL34">IFERROR(VLOOKUP(A34&amp;B34&amp;C34&amp;LEFT($AK$1,2),IF({1,0},广告数据!$A$2:$A$7027&amp;广告数据!$B$2:$B$7027&amp;广告数据!$C$2:$C$7027,广告数据!$E$2:$E$7027),2,0),"")</f>
        <v>16</v>
      </c>
      <c r="AM34" s="180">
        <f>IFERROR(AL34/AK34,"0")</f>
        <v>0.0165631469979296</v>
      </c>
      <c r="AN34" s="175">
        <f t="array" ref="AN34">IFERROR(VLOOKUP(A34&amp;B34&amp;C34&amp;LEFT($AK$1,2),IF({1,0},广告数据!$A$2:$A$7027&amp;广告数据!$B$2:$B$7027&amp;广告数据!$C$2:$C$7027,广告数据!$I$2:$I$7027),2,0),"")</f>
        <v>1</v>
      </c>
      <c r="AO34" s="181">
        <f>IFERROR(AN34/AL34,"0")</f>
        <v>0.0625</v>
      </c>
      <c r="AP34" s="182">
        <f t="array" ref="AP34">IFERROR(VLOOKUP(A34&amp;B34&amp;C34&amp;LEFT($AK$1,2),IF({1,0},广告数据!$A$2:$A$7027&amp;广告数据!$B$2:$B$7027&amp;广告数据!$C$2:$C$7027,广告数据!$G$2:$G$7027),2,0),"")</f>
        <v>5.15</v>
      </c>
      <c r="AQ34" s="182">
        <f t="array" ref="AQ34">IFERROR(VLOOKUP(A34&amp;B34&amp;C34&amp;LEFT($AK$1,2),IF({1,0},广告数据!$A$2:$A$7027&amp;广告数据!$B$2:$B$7027&amp;广告数据!$C$2:$C$7027,广告数据!$J$2:$J$7027),2,0),"")</f>
        <v>11.99</v>
      </c>
      <c r="AR34" s="183">
        <f>IFERROR(AP34/AQ34,"0")</f>
        <v>0.42952460383653</v>
      </c>
      <c r="AS34" s="179"/>
      <c r="AT34" s="179"/>
      <c r="AU34" s="179"/>
      <c r="AV34" s="215"/>
      <c r="AW34" s="215"/>
      <c r="AX34" s="179"/>
      <c r="AY34" s="179"/>
      <c r="AZ34" s="183"/>
      <c r="BA34" s="179">
        <f t="array" ref="BA34">IFERROR(VLOOKUP(A34&amp;B34&amp;C34&amp;LEFT($BA$1,2),IF({1,0},广告数据!$A$2:$A$7027&amp;广告数据!$B$2:$B$7027&amp;广告数据!$C$2:$C$7027,广告数据!$D$2:$D$7027),2,0),"")</f>
        <v>2345</v>
      </c>
      <c r="BB34" s="179">
        <f t="array" ref="BB34">IFERROR(VLOOKUP(A34&amp;B34&amp;C34&amp;LEFT($BA$1,2),IF({1,0},广告数据!$A$2:$A$7027&amp;广告数据!$B$2:$B$7027&amp;广告数据!$C$2:$C$7027,广告数据!$E$2:$E$7027),2,0),"")</f>
        <v>15</v>
      </c>
      <c r="BC34" s="179">
        <f t="array" ref="BC34">IFERROR(VLOOKUP(A34&amp;B34&amp;C34&amp;LEFT($BA$1,2),IF({1,0},广告数据!$A$2:$A$7027&amp;广告数据!$B$2:$B$7027&amp;广告数据!$C$2:$C$7027,广告数据!$I$2:$I$7027),2,0),"")</f>
        <v>1</v>
      </c>
      <c r="BD34" s="215">
        <f t="shared" si="26"/>
        <v>0.00639658848614072</v>
      </c>
      <c r="BE34" s="215">
        <f t="shared" si="27"/>
        <v>0.0666666666666667</v>
      </c>
      <c r="BF34" s="186">
        <f t="array" ref="BF34">IFERROR(VLOOKUP(A34&amp;B34&amp;C34&amp;LEFT($BA$1,2),IF({1,0},广告数据!$A$2:$A$7027&amp;广告数据!$B$2:$B$7027&amp;广告数据!$C$2:$C$7027,广告数据!$G$2:$G$7027),2,0),"")</f>
        <v>9.36</v>
      </c>
      <c r="BG34" s="186">
        <f t="array" ref="BG34">IFERROR(VLOOKUP(A34&amp;B34&amp;C34&amp;LEFT($BA$1,2),IF({1,0},广告数据!$A$2:$A$7027&amp;广告数据!$B$2:$B$7027&amp;广告数据!$C$2:$C$7027,广告数据!$J$2:$J$7027),2,0),"")</f>
        <v>11.99</v>
      </c>
      <c r="BH34" s="215">
        <f t="shared" si="28"/>
        <v>0.780650542118432</v>
      </c>
      <c r="BI34" s="172" t="str">
        <f t="array" ref="BI34">IFERROR(VLOOKUP(A34&amp;B34&amp;C34&amp;LEFT($BI$1,2),IF({1,0},广告数据!$A$2:$A$7027&amp;广告数据!$B$2:$B$7027&amp;广告数据!$C$2:$C$7027,广告数据!$D$2:$D$7027),2,0),"0")</f>
        <v>0</v>
      </c>
      <c r="BJ34" s="172" t="str">
        <f t="array" ref="BJ34">IFERROR(VLOOKUP(A34&amp;B34&amp;C34&amp;LEFT($BI$1,2),IF({1,0},广告数据!$A$2:$A$7027&amp;广告数据!$B$2:$B$7027&amp;广告数据!$C$2:$C$7027,广告数据!$E$2:$E$7027),2,0),"0")</f>
        <v>0</v>
      </c>
      <c r="BK34" s="172" t="str">
        <f t="array" ref="BK34">IFERROR(VLOOKUP(A34&amp;B34&amp;C34&amp;LEFT($BI$1,2),IF({1,0},广告数据!$A$2:$A$7027&amp;广告数据!$B$2:$B$7027&amp;广告数据!$C$2:$C$7027,广告数据!$I$2:$I$7027),2,0),"0")</f>
        <v>0</v>
      </c>
      <c r="BL34" s="215" t="str">
        <f t="shared" si="3"/>
        <v>0</v>
      </c>
      <c r="BM34" s="215" t="str">
        <f t="shared" si="4"/>
        <v>0</v>
      </c>
      <c r="BN34" s="172" t="str">
        <f t="array" ref="BN34">IFERROR(VLOOKUP(A34&amp;B34&amp;C34&amp;LEFT($BI$1,2),IF({1,0},广告数据!$A$2:$A$7027&amp;广告数据!$B$2:$B$7027&amp;广告数据!$C$2:$C$7027,广告数据!$G$2:$G$7027),2,0),"0")</f>
        <v>0</v>
      </c>
      <c r="BO34" s="172" t="str">
        <f t="array" ref="BO34">IFERROR(VLOOKUP(A34&amp;B34&amp;C34&amp;LEFT($BI$1,2),IF({1,0},广告数据!$A$2:$A$7027&amp;广告数据!$B$2:$B$7027&amp;广告数据!$C$2:$C$7027,广告数据!$J$2:$J$7027),2,0),"0")</f>
        <v>0</v>
      </c>
      <c r="BP34" s="215" t="str">
        <f t="shared" si="5"/>
        <v/>
      </c>
      <c r="BQ34" s="172" t="str">
        <f t="array" ref="BQ34">IFERROR(VLOOKUP(A34&amp;B34&amp;C34&amp;LEFT($BQ$1,2),IF({1,0},广告数据!$A$2:$A$7027&amp;广告数据!$B$2:$B$7027&amp;广告数据!$C$2:$C$7027,广告数据!$D$2:$D$7027),2,0),"0")</f>
        <v>0</v>
      </c>
      <c r="BR34" s="172" t="str">
        <f t="array" ref="BR34">IFERROR(VLOOKUP(A34&amp;B34&amp;C34&amp;LEFT($BQ$1,2),IF({1,0},广告数据!$A$2:$A$7027&amp;广告数据!$B$2:$B$7027&amp;广告数据!$C$2:$C$7027,广告数据!$E$2:$E$7027),2,0),"0")</f>
        <v>0</v>
      </c>
      <c r="BS34" s="172" t="str">
        <f t="array" ref="BS34">IFERROR(VLOOKUP(A34&amp;B34&amp;C34&amp;LEFT($BQ$1,2),IF({1,0},广告数据!$A$2:$A$7027&amp;广告数据!$B$2:$B$7027&amp;广告数据!$C$2:$C$7027,广告数据!$I$2:$I$7027),2,0),"0")</f>
        <v>0</v>
      </c>
      <c r="BT34" s="215" t="str">
        <f t="shared" si="6"/>
        <v>0</v>
      </c>
      <c r="BU34" s="215" t="str">
        <f t="shared" si="7"/>
        <v>0</v>
      </c>
      <c r="BV34" s="172" t="str">
        <f t="array" ref="BV34">IFERROR(VLOOKUP(A34&amp;B34&amp;C34&amp;LEFT($BQ$1,2),IF({1,0},广告数据!$A$2:$A$7027&amp;广告数据!$B$2:$B$7027&amp;广告数据!$C$2:$C$7027,广告数据!$G$2:$G$7027),2,0),"0")</f>
        <v>0</v>
      </c>
      <c r="BW34" s="172" t="str">
        <f t="array" ref="BW34">IFERROR(VLOOKUP(A34&amp;B34&amp;C34&amp;LEFT($BQ$1,2),IF({1,0},广告数据!$A$2:$A$7027&amp;广告数据!$B$2:$B$7027&amp;广告数据!$C$2:$C$7027,广告数据!$J$2:$J$7027),2,0),"0")</f>
        <v>0</v>
      </c>
      <c r="BX34" s="215"/>
    </row>
    <row r="35" s="173" customFormat="1" spans="1:76">
      <c r="A35" s="189">
        <v>44744</v>
      </c>
      <c r="B35" s="192" t="s">
        <v>128</v>
      </c>
      <c r="C35" s="190" t="s">
        <v>129</v>
      </c>
      <c r="D35" s="119" t="s">
        <v>130</v>
      </c>
      <c r="E35" s="191">
        <f>SUMIFS('Business report'!$D$2:$D$9442,'Business report'!$A$2:$A$9442,A35,'Business report'!$B$2:$B$9442,B35,'Business report'!$C$2:$C$9442,D35)</f>
        <v>4</v>
      </c>
      <c r="F35" s="191">
        <f>SUMIFS('Business report'!$F$2:$F$9442,'Business report'!$A$2:$A$9442,A35,'Business report'!$B$2:$B$9442,B35,'Business report'!$C$2:$C$9442,D35)</f>
        <v>8</v>
      </c>
      <c r="G35" s="191">
        <f>SUMIFS('Business report'!$I$2:$I$9442,'Business report'!$A$2:$A$9442,A35,'Business report'!$B$2:$B$9442,B35,'Business report'!$C$2:$C$9442,D35)</f>
        <v>0</v>
      </c>
      <c r="H35" s="193">
        <f>SUMIFS('Business report'!$K$2:$K$9442,'Business report'!$A$2:$A$9442,A35,'Business report'!$B$2:$B$9442,B35,'Business report'!$C$2:$C$9442,D35)</f>
        <v>0</v>
      </c>
      <c r="I35" s="198">
        <v>19.99</v>
      </c>
      <c r="J35" s="178">
        <v>4</v>
      </c>
      <c r="K35" s="198">
        <v>32</v>
      </c>
      <c r="L35" s="198"/>
      <c r="M35" s="202"/>
      <c r="N35" s="198"/>
      <c r="O35" s="198"/>
      <c r="P35" s="203"/>
      <c r="Q35" s="207"/>
      <c r="R35" s="207"/>
      <c r="S35" s="203"/>
      <c r="T35" s="207"/>
      <c r="U35" s="200"/>
      <c r="V35" s="203"/>
      <c r="W35" s="207"/>
      <c r="X35" s="201"/>
      <c r="Y35" s="203"/>
      <c r="Z35" s="207"/>
      <c r="AA35" s="207"/>
      <c r="AB35" s="203"/>
      <c r="AC35" s="207"/>
      <c r="AD35" s="207"/>
      <c r="AE35" s="203"/>
      <c r="AF35" s="207"/>
      <c r="AG35" s="200"/>
      <c r="AH35" s="203"/>
      <c r="AI35" s="207"/>
      <c r="AJ35" s="207"/>
      <c r="AK35" s="179"/>
      <c r="AL35" s="175"/>
      <c r="AM35" s="180"/>
      <c r="AN35" s="175"/>
      <c r="AO35" s="181"/>
      <c r="AP35" s="182"/>
      <c r="AQ35" s="182"/>
      <c r="AR35" s="183"/>
      <c r="AS35" s="179"/>
      <c r="AT35" s="179"/>
      <c r="AU35" s="179"/>
      <c r="AV35" s="215"/>
      <c r="AW35" s="215"/>
      <c r="AX35" s="179"/>
      <c r="AY35" s="179"/>
      <c r="AZ35" s="183"/>
      <c r="BA35" s="179">
        <f t="array" ref="BA35">IFERROR(VLOOKUP(A35&amp;B35&amp;C35&amp;LEFT($BA$1,2),IF({1,0},广告数据!$A$2:$A$7027&amp;广告数据!$B$2:$B$7027&amp;广告数据!$C$2:$C$7027,广告数据!$D$2:$D$7027),2,0),"")</f>
        <v>532</v>
      </c>
      <c r="BB35" s="179">
        <f t="array" ref="BB35">IFERROR(VLOOKUP(A35&amp;B35&amp;C35&amp;LEFT($BA$1,2),IF({1,0},广告数据!$A$2:$A$7027&amp;广告数据!$B$2:$B$7027&amp;广告数据!$C$2:$C$7027,广告数据!$E$2:$E$7027),2,0),"")</f>
        <v>2</v>
      </c>
      <c r="BC35" s="179">
        <f t="array" ref="BC35">IFERROR(VLOOKUP(A35&amp;B35&amp;C35&amp;LEFT($BA$1,2),IF({1,0},广告数据!$A$2:$A$7027&amp;广告数据!$B$2:$B$7027&amp;广告数据!$C$2:$C$7027,广告数据!$I$2:$I$7027),2,0),"")</f>
        <v>0</v>
      </c>
      <c r="BD35" s="215">
        <f t="shared" si="26"/>
        <v>0.0037593984962406</v>
      </c>
      <c r="BE35" s="215">
        <f t="shared" si="27"/>
        <v>0</v>
      </c>
      <c r="BF35" s="186">
        <f t="array" ref="BF35">IFERROR(VLOOKUP(A35&amp;B35&amp;C35&amp;LEFT($BA$1,2),IF({1,0},广告数据!$A$2:$A$7027&amp;广告数据!$B$2:$B$7027&amp;广告数据!$C$2:$C$7027,广告数据!$G$2:$G$7027),2,0),"")</f>
        <v>0.27</v>
      </c>
      <c r="BG35" s="186">
        <f t="array" ref="BG35">IFERROR(VLOOKUP(A35&amp;B35&amp;C35&amp;LEFT($BA$1,2),IF({1,0},广告数据!$A$2:$A$7027&amp;广告数据!$B$2:$B$7027&amp;广告数据!$C$2:$C$7027,广告数据!$J$2:$J$7027),2,0),"")</f>
        <v>0</v>
      </c>
      <c r="BH35" s="215" t="str">
        <f t="shared" si="28"/>
        <v>0</v>
      </c>
      <c r="BI35" s="172" t="str">
        <f t="array" ref="BI35">IFERROR(VLOOKUP(A35&amp;B35&amp;C35&amp;LEFT($BI$1,2),IF({1,0},广告数据!$A$2:$A$7027&amp;广告数据!$B$2:$B$7027&amp;广告数据!$C$2:$C$7027,广告数据!$D$2:$D$7027),2,0),"0")</f>
        <v>0</v>
      </c>
      <c r="BJ35" s="172" t="str">
        <f t="array" ref="BJ35">IFERROR(VLOOKUP(A35&amp;B35&amp;C35&amp;LEFT($BI$1,2),IF({1,0},广告数据!$A$2:$A$7027&amp;广告数据!$B$2:$B$7027&amp;广告数据!$C$2:$C$7027,广告数据!$E$2:$E$7027),2,0),"0")</f>
        <v>0</v>
      </c>
      <c r="BK35" s="172" t="str">
        <f t="array" ref="BK35">IFERROR(VLOOKUP(A35&amp;B35&amp;C35&amp;LEFT($BI$1,2),IF({1,0},广告数据!$A$2:$A$7027&amp;广告数据!$B$2:$B$7027&amp;广告数据!$C$2:$C$7027,广告数据!$I$2:$I$7027),2,0),"0")</f>
        <v>0</v>
      </c>
      <c r="BL35" s="215" t="str">
        <f t="shared" si="3"/>
        <v>0</v>
      </c>
      <c r="BM35" s="215" t="str">
        <f t="shared" si="4"/>
        <v>0</v>
      </c>
      <c r="BN35" s="172" t="str">
        <f t="array" ref="BN35">IFERROR(VLOOKUP(A35&amp;B35&amp;C35&amp;LEFT($BI$1,2),IF({1,0},广告数据!$A$2:$A$7027&amp;广告数据!$B$2:$B$7027&amp;广告数据!$C$2:$C$7027,广告数据!$G$2:$G$7027),2,0),"0")</f>
        <v>0</v>
      </c>
      <c r="BO35" s="172" t="str">
        <f t="array" ref="BO35">IFERROR(VLOOKUP(A35&amp;B35&amp;C35&amp;LEFT($BI$1,2),IF({1,0},广告数据!$A$2:$A$7027&amp;广告数据!$B$2:$B$7027&amp;广告数据!$C$2:$C$7027,广告数据!$J$2:$J$7027),2,0),"0")</f>
        <v>0</v>
      </c>
      <c r="BP35" s="215" t="str">
        <f t="shared" si="5"/>
        <v/>
      </c>
      <c r="BQ35" s="172" t="str">
        <f t="array" ref="BQ35">IFERROR(VLOOKUP(A35&amp;B35&amp;C35&amp;LEFT($BQ$1,2),IF({1,0},广告数据!$A$2:$A$7027&amp;广告数据!$B$2:$B$7027&amp;广告数据!$C$2:$C$7027,广告数据!$D$2:$D$7027),2,0),"0")</f>
        <v>0</v>
      </c>
      <c r="BR35" s="172" t="str">
        <f t="array" ref="BR35">IFERROR(VLOOKUP(A35&amp;B35&amp;C35&amp;LEFT($BQ$1,2),IF({1,0},广告数据!$A$2:$A$7027&amp;广告数据!$B$2:$B$7027&amp;广告数据!$C$2:$C$7027,广告数据!$E$2:$E$7027),2,0),"0")</f>
        <v>0</v>
      </c>
      <c r="BS35" s="172" t="str">
        <f t="array" ref="BS35">IFERROR(VLOOKUP(A35&amp;B35&amp;C35&amp;LEFT($BQ$1,2),IF({1,0},广告数据!$A$2:$A$7027&amp;广告数据!$B$2:$B$7027&amp;广告数据!$C$2:$C$7027,广告数据!$I$2:$I$7027),2,0),"0")</f>
        <v>0</v>
      </c>
      <c r="BT35" s="215" t="str">
        <f t="shared" si="6"/>
        <v>0</v>
      </c>
      <c r="BU35" s="215" t="str">
        <f t="shared" si="7"/>
        <v>0</v>
      </c>
      <c r="BV35" s="172" t="str">
        <f t="array" ref="BV35">IFERROR(VLOOKUP(A35&amp;B35&amp;C35&amp;LEFT($BQ$1,2),IF({1,0},广告数据!$A$2:$A$7027&amp;广告数据!$B$2:$B$7027&amp;广告数据!$C$2:$C$7027,广告数据!$G$2:$G$7027),2,0),"0")</f>
        <v>0</v>
      </c>
      <c r="BW35" s="172" t="str">
        <f t="array" ref="BW35">IFERROR(VLOOKUP(A35&amp;B35&amp;C35&amp;LEFT($BQ$1,2),IF({1,0},广告数据!$A$2:$A$7027&amp;广告数据!$B$2:$B$7027&amp;广告数据!$C$2:$C$7027,广告数据!$J$2:$J$7027),2,0),"0")</f>
        <v>0</v>
      </c>
      <c r="BX35" s="215"/>
    </row>
    <row r="36" s="173" customFormat="1" spans="1:77">
      <c r="A36" s="189">
        <v>44745</v>
      </c>
      <c r="B36" s="192" t="s">
        <v>20</v>
      </c>
      <c r="C36" s="190" t="s">
        <v>25</v>
      </c>
      <c r="D36" s="119" t="s">
        <v>124</v>
      </c>
      <c r="E36" s="191">
        <f>SUMIFS('Business report'!$D$2:$D$9442,'Business report'!$A$2:$A$9442,A36,'Business report'!$B$2:$B$9442,B36,'Business report'!$C$2:$C$9442,D36)</f>
        <v>96</v>
      </c>
      <c r="F36" s="191">
        <f>SUMIFS('Business report'!$F$2:$F$9442,'Business report'!$A$2:$A$9442,A36,'Business report'!$B$2:$B$9442,B36,'Business report'!$C$2:$C$9442,D36)</f>
        <v>135</v>
      </c>
      <c r="G36" s="191">
        <f>SUMIFS('Business report'!$I$2:$I$9442,'Business report'!$A$2:$A$9442,A36,'Business report'!$B$2:$B$9442,B36,'Business report'!$C$2:$C$9442,D36)</f>
        <v>9</v>
      </c>
      <c r="H36" s="193">
        <f>SUMIFS('Business report'!$K$2:$K$9442,'Business report'!$A$2:$A$9442,A36,'Business report'!$B$2:$B$9442,B36,'Business report'!$C$2:$C$9442,D36)</f>
        <v>107.91</v>
      </c>
      <c r="I36" s="198">
        <v>11.99</v>
      </c>
      <c r="J36" s="178">
        <v>5</v>
      </c>
      <c r="K36" s="198">
        <v>1</v>
      </c>
      <c r="L36" s="198" t="s">
        <v>131</v>
      </c>
      <c r="M36" s="202" t="s">
        <v>276</v>
      </c>
      <c r="N36" s="198" t="s">
        <v>133</v>
      </c>
      <c r="O36" s="198">
        <v>194</v>
      </c>
      <c r="P36" s="203" t="s">
        <v>144</v>
      </c>
      <c r="Q36" s="207" t="s">
        <v>277</v>
      </c>
      <c r="R36" s="207" t="s">
        <v>268</v>
      </c>
      <c r="S36" s="203" t="s">
        <v>147</v>
      </c>
      <c r="T36" s="207" t="s">
        <v>223</v>
      </c>
      <c r="U36" s="200"/>
      <c r="V36" s="203" t="s">
        <v>184</v>
      </c>
      <c r="W36" s="207" t="s">
        <v>278</v>
      </c>
      <c r="X36" s="207" t="s">
        <v>279</v>
      </c>
      <c r="Y36" s="203" t="s">
        <v>216</v>
      </c>
      <c r="Z36" s="207" t="s">
        <v>280</v>
      </c>
      <c r="AA36" s="207" t="s">
        <v>281</v>
      </c>
      <c r="AB36" s="203" t="s">
        <v>208</v>
      </c>
      <c r="AC36" s="207" t="s">
        <v>234</v>
      </c>
      <c r="AD36" s="207" t="s">
        <v>261</v>
      </c>
      <c r="AE36" s="203" t="s">
        <v>136</v>
      </c>
      <c r="AF36" s="207" t="s">
        <v>282</v>
      </c>
      <c r="AG36" s="200"/>
      <c r="AH36" s="203" t="s">
        <v>206</v>
      </c>
      <c r="AI36" s="207" t="s">
        <v>145</v>
      </c>
      <c r="AJ36" s="207" t="s">
        <v>227</v>
      </c>
      <c r="AK36" s="179">
        <f t="array" ref="AK36">IFERROR(VLOOKUP(A36&amp;B36&amp;C36&amp;LEFT($AK$1,2),IF({1,0},广告数据!$A$2:$A$7027&amp;广告数据!$B$2:$B$7027&amp;广告数据!$C$2:$C$7027,广告数据!$D$2:$D$7027),2,0),"")</f>
        <v>1701</v>
      </c>
      <c r="AL36" s="175">
        <f t="array" ref="AL36">IFERROR(VLOOKUP(A36&amp;B36&amp;C36&amp;LEFT($AK$1,2),IF({1,0},广告数据!$A$2:$A$7027&amp;广告数据!$B$2:$B$7027&amp;广告数据!$C$2:$C$7027,广告数据!$E$2:$E$7027),2,0),"")</f>
        <v>16</v>
      </c>
      <c r="AM36" s="180">
        <f>IFERROR(AL36/AK36,"0")</f>
        <v>0.00940623162845385</v>
      </c>
      <c r="AN36" s="175">
        <f t="array" ref="AN36">IFERROR(VLOOKUP(A36&amp;B36&amp;C36&amp;LEFT($AK$1,2),IF({1,0},广告数据!$A$2:$A$7027&amp;广告数据!$B$2:$B$7027&amp;广告数据!$C$2:$C$7027,广告数据!$I$2:$I$7027),2,0),"")</f>
        <v>2</v>
      </c>
      <c r="AO36" s="181">
        <f>IFERROR(AN36/AL36,"0")</f>
        <v>0.125</v>
      </c>
      <c r="AP36" s="182">
        <f t="array" ref="AP36">IFERROR(VLOOKUP(A36&amp;B36&amp;C36&amp;LEFT($AK$1,2),IF({1,0},广告数据!$A$2:$A$7027&amp;广告数据!$B$2:$B$7027&amp;广告数据!$C$2:$C$7027,广告数据!$G$2:$G$7027),2,0),"")</f>
        <v>5.04</v>
      </c>
      <c r="AQ36" s="182">
        <f t="array" ref="AQ36">IFERROR(VLOOKUP(A36&amp;B36&amp;C36&amp;LEFT($AK$1,2),IF({1,0},广告数据!$A$2:$A$7027&amp;广告数据!$B$2:$B$7027&amp;广告数据!$C$2:$C$7027,广告数据!$J$2:$J$7027),2,0),"")</f>
        <v>23.98</v>
      </c>
      <c r="AR36" s="183">
        <f>IFERROR(AP36/AQ36,"0")</f>
        <v>0.210175145954962</v>
      </c>
      <c r="AS36" s="179"/>
      <c r="AT36" s="179"/>
      <c r="AU36" s="179"/>
      <c r="AV36" s="215"/>
      <c r="AW36" s="215"/>
      <c r="AX36" s="179"/>
      <c r="AY36" s="179"/>
      <c r="AZ36" s="183"/>
      <c r="BA36" s="179">
        <f t="array" ref="BA36">IFERROR(VLOOKUP(A36&amp;B36&amp;C36&amp;LEFT($BA$1,2),IF({1,0},广告数据!$A$2:$A$7027&amp;广告数据!$B$2:$B$7027&amp;广告数据!$C$2:$C$7027,广告数据!$D$2:$D$7027),2,0),"")</f>
        <v>3954</v>
      </c>
      <c r="BB36" s="179">
        <f t="array" ref="BB36">IFERROR(VLOOKUP(A36&amp;B36&amp;C36&amp;LEFT($BA$1,2),IF({1,0},广告数据!$A$2:$A$7027&amp;广告数据!$B$2:$B$7027&amp;广告数据!$C$2:$C$7027,广告数据!$E$2:$E$7027),2,0),"")</f>
        <v>28</v>
      </c>
      <c r="BC36" s="179">
        <f t="array" ref="BC36">IFERROR(VLOOKUP(A36&amp;B36&amp;C36&amp;LEFT($BA$1,2),IF({1,0},广告数据!$A$2:$A$7027&amp;广告数据!$B$2:$B$7027&amp;广告数据!$C$2:$C$7027,广告数据!$I$2:$I$7027),2,0),"")</f>
        <v>3</v>
      </c>
      <c r="BD36" s="215">
        <f t="shared" ref="BD36:BD39" si="29">IFERROR(BB36/BA36,"0")</f>
        <v>0.00708143651997977</v>
      </c>
      <c r="BE36" s="215">
        <f t="shared" ref="BE36:BE39" si="30">IFERROR(BC36/BB36,"0")</f>
        <v>0.107142857142857</v>
      </c>
      <c r="BF36" s="186">
        <f t="array" ref="BF36">IFERROR(VLOOKUP(A36&amp;B36&amp;C36&amp;LEFT($BA$1,2),IF({1,0},广告数据!$A$2:$A$7027&amp;广告数据!$B$2:$B$7027&amp;广告数据!$C$2:$C$7027,广告数据!$G$2:$G$7027),2,0),"")</f>
        <v>18.4</v>
      </c>
      <c r="BG36" s="186">
        <f t="array" ref="BG36">IFERROR(VLOOKUP(A36&amp;B36&amp;C36&amp;LEFT($BA$1,2),IF({1,0},广告数据!$A$2:$A$7027&amp;广告数据!$B$2:$B$7027&amp;广告数据!$C$2:$C$7027,广告数据!$J$2:$J$7027),2,0),"")</f>
        <v>35.97</v>
      </c>
      <c r="BH36" s="215">
        <f t="shared" ref="BH36:BH39" si="31">IFERROR(BF36/BG36,"0")</f>
        <v>0.511537392271337</v>
      </c>
      <c r="BI36" s="172" t="str">
        <f t="array" ref="BI36">IFERROR(VLOOKUP(A36&amp;B36&amp;C36&amp;LEFT($BI$1,2),IF({1,0},广告数据!$A$2:$A$7027&amp;广告数据!$B$2:$B$7027&amp;广告数据!$C$2:$C$7027,广告数据!$D$2:$D$7027),2,0),"0")</f>
        <v>0</v>
      </c>
      <c r="BJ36" s="172" t="str">
        <f t="array" ref="BJ36">IFERROR(VLOOKUP(A36&amp;B36&amp;C36&amp;LEFT($BI$1,2),IF({1,0},广告数据!$A$2:$A$7027&amp;广告数据!$B$2:$B$7027&amp;广告数据!$C$2:$C$7027,广告数据!$E$2:$E$7027),2,0),"0")</f>
        <v>0</v>
      </c>
      <c r="BK36" s="172" t="str">
        <f t="array" ref="BK36">IFERROR(VLOOKUP(A36&amp;B36&amp;C36&amp;LEFT($BI$1,2),IF({1,0},广告数据!$A$2:$A$7027&amp;广告数据!$B$2:$B$7027&amp;广告数据!$C$2:$C$7027,广告数据!$I$2:$I$7027),2,0),"0")</f>
        <v>0</v>
      </c>
      <c r="BL36" s="215" t="str">
        <f t="shared" si="3"/>
        <v>0</v>
      </c>
      <c r="BM36" s="215" t="str">
        <f t="shared" si="4"/>
        <v>0</v>
      </c>
      <c r="BN36" s="172" t="str">
        <f t="array" ref="BN36">IFERROR(VLOOKUP(A36&amp;B36&amp;C36&amp;LEFT($BI$1,2),IF({1,0},广告数据!$A$2:$A$7027&amp;广告数据!$B$2:$B$7027&amp;广告数据!$C$2:$C$7027,广告数据!$G$2:$G$7027),2,0),"0")</f>
        <v>0</v>
      </c>
      <c r="BO36" s="172" t="str">
        <f t="array" ref="BO36">IFERROR(VLOOKUP(A36&amp;B36&amp;C36&amp;LEFT($BI$1,2),IF({1,0},广告数据!$A$2:$A$7027&amp;广告数据!$B$2:$B$7027&amp;广告数据!$C$2:$C$7027,广告数据!$J$2:$J$7027),2,0),"0")</f>
        <v>0</v>
      </c>
      <c r="BP36" s="215" t="str">
        <f t="shared" si="5"/>
        <v/>
      </c>
      <c r="BQ36" s="172" t="str">
        <f t="array" ref="BQ36">IFERROR(VLOOKUP(A36&amp;B36&amp;C36&amp;LEFT($BQ$1,2),IF({1,0},广告数据!$A$2:$A$7027&amp;广告数据!$B$2:$B$7027&amp;广告数据!$C$2:$C$7027,广告数据!$D$2:$D$7027),2,0),"0")</f>
        <v>0</v>
      </c>
      <c r="BR36" s="172" t="str">
        <f t="array" ref="BR36">IFERROR(VLOOKUP(A36&amp;B36&amp;C36&amp;LEFT($BQ$1,2),IF({1,0},广告数据!$A$2:$A$7027&amp;广告数据!$B$2:$B$7027&amp;广告数据!$C$2:$C$7027,广告数据!$E$2:$E$7027),2,0),"0")</f>
        <v>0</v>
      </c>
      <c r="BS36" s="172" t="str">
        <f t="array" ref="BS36">IFERROR(VLOOKUP(A36&amp;B36&amp;C36&amp;LEFT($BQ$1,2),IF({1,0},广告数据!$A$2:$A$7027&amp;广告数据!$B$2:$B$7027&amp;广告数据!$C$2:$C$7027,广告数据!$I$2:$I$7027),2,0),"0")</f>
        <v>0</v>
      </c>
      <c r="BT36" s="215" t="str">
        <f t="shared" si="6"/>
        <v>0</v>
      </c>
      <c r="BU36" s="215" t="str">
        <f t="shared" si="7"/>
        <v>0</v>
      </c>
      <c r="BV36" s="172" t="str">
        <f t="array" ref="BV36">IFERROR(VLOOKUP(A36&amp;B36&amp;C36&amp;LEFT($BQ$1,2),IF({1,0},广告数据!$A$2:$A$7027&amp;广告数据!$B$2:$B$7027&amp;广告数据!$C$2:$C$7027,广告数据!$G$2:$G$7027),2,0),"0")</f>
        <v>0</v>
      </c>
      <c r="BW36" s="172" t="str">
        <f t="array" ref="BW36">IFERROR(VLOOKUP(A36&amp;B36&amp;C36&amp;LEFT($BQ$1,2),IF({1,0},广告数据!$A$2:$A$7027&amp;广告数据!$B$2:$B$7027&amp;广告数据!$C$2:$C$7027,广告数据!$J$2:$J$7027),2,0),"0")</f>
        <v>0</v>
      </c>
      <c r="BX36" s="215"/>
      <c r="BY36" s="173" t="s">
        <v>283</v>
      </c>
    </row>
    <row r="37" s="173" customFormat="1" spans="1:76">
      <c r="A37" s="189">
        <v>44745</v>
      </c>
      <c r="B37" s="192" t="s">
        <v>128</v>
      </c>
      <c r="C37" s="190" t="s">
        <v>129</v>
      </c>
      <c r="D37" s="119" t="s">
        <v>130</v>
      </c>
      <c r="E37" s="191">
        <f>SUMIFS('Business report'!$D$2:$D$9442,'Business report'!$A$2:$A$9442,A37,'Business report'!$B$2:$B$9442,B37,'Business report'!$C$2:$C$9442,D37)</f>
        <v>4</v>
      </c>
      <c r="F37" s="191">
        <f>SUMIFS('Business report'!$F$2:$F$9442,'Business report'!$A$2:$A$9442,A37,'Business report'!$B$2:$B$9442,B37,'Business report'!$C$2:$C$9442,D37)</f>
        <v>7</v>
      </c>
      <c r="G37" s="191">
        <f>SUMIFS('Business report'!$I$2:$I$9442,'Business report'!$A$2:$A$9442,A37,'Business report'!$B$2:$B$9442,B37,'Business report'!$C$2:$C$9442,D37)</f>
        <v>0</v>
      </c>
      <c r="H37" s="193">
        <f>SUMIFS('Business report'!$K$2:$K$9442,'Business report'!$A$2:$A$9442,A37,'Business report'!$B$2:$B$9442,B37,'Business report'!$C$2:$C$9442,D37)</f>
        <v>0</v>
      </c>
      <c r="I37" s="198">
        <v>19.99</v>
      </c>
      <c r="J37" s="178">
        <v>4</v>
      </c>
      <c r="K37" s="198">
        <v>32</v>
      </c>
      <c r="L37" s="198"/>
      <c r="M37" s="202"/>
      <c r="N37" s="198"/>
      <c r="O37" s="198"/>
      <c r="P37" s="203"/>
      <c r="Q37" s="207"/>
      <c r="R37" s="207"/>
      <c r="S37" s="203"/>
      <c r="T37" s="207"/>
      <c r="U37" s="200"/>
      <c r="V37" s="203"/>
      <c r="W37" s="207"/>
      <c r="X37" s="207"/>
      <c r="Y37" s="203"/>
      <c r="Z37" s="207"/>
      <c r="AA37" s="207"/>
      <c r="AB37" s="203"/>
      <c r="AC37" s="207"/>
      <c r="AD37" s="207"/>
      <c r="AE37" s="203"/>
      <c r="AF37" s="207"/>
      <c r="AG37" s="201"/>
      <c r="AH37" s="203"/>
      <c r="AI37" s="207"/>
      <c r="AJ37" s="207"/>
      <c r="AK37" s="179"/>
      <c r="AL37" s="175"/>
      <c r="AM37" s="180"/>
      <c r="AN37" s="175"/>
      <c r="AO37" s="181"/>
      <c r="AP37" s="182"/>
      <c r="AQ37" s="182"/>
      <c r="AR37" s="183"/>
      <c r="AS37" s="179"/>
      <c r="AT37" s="179"/>
      <c r="AU37" s="179"/>
      <c r="AV37" s="215"/>
      <c r="AW37" s="215"/>
      <c r="AX37" s="179"/>
      <c r="AY37" s="179"/>
      <c r="AZ37" s="183"/>
      <c r="BA37" s="179">
        <f t="array" ref="BA37">IFERROR(VLOOKUP(A37&amp;B37&amp;C37&amp;LEFT($BA$1,2),IF({1,0},广告数据!$A$2:$A$7027&amp;广告数据!$B$2:$B$7027&amp;广告数据!$C$2:$C$7027,广告数据!$D$2:$D$7027),2,0),"")</f>
        <v>529</v>
      </c>
      <c r="BB37" s="179">
        <f t="array" ref="BB37">IFERROR(VLOOKUP(A37&amp;B37&amp;C37&amp;LEFT($BA$1,2),IF({1,0},广告数据!$A$2:$A$7027&amp;广告数据!$B$2:$B$7027&amp;广告数据!$C$2:$C$7027,广告数据!$E$2:$E$7027),2,0),"")</f>
        <v>6</v>
      </c>
      <c r="BC37" s="179">
        <f t="array" ref="BC37">IFERROR(VLOOKUP(A37&amp;B37&amp;C37&amp;LEFT($BA$1,2),IF({1,0},广告数据!$A$2:$A$7027&amp;广告数据!$B$2:$B$7027&amp;广告数据!$C$2:$C$7027,广告数据!$I$2:$I$7027),2,0),"")</f>
        <v>1</v>
      </c>
      <c r="BD37" s="215">
        <f t="shared" si="29"/>
        <v>0.0113421550094518</v>
      </c>
      <c r="BE37" s="215">
        <f t="shared" si="30"/>
        <v>0.166666666666667</v>
      </c>
      <c r="BF37" s="186">
        <f t="array" ref="BF37">IFERROR(VLOOKUP(A37&amp;B37&amp;C37&amp;LEFT($BA$1,2),IF({1,0},广告数据!$A$2:$A$7027&amp;广告数据!$B$2:$B$7027&amp;广告数据!$C$2:$C$7027,广告数据!$G$2:$G$7027),2,0),"")</f>
        <v>2.35</v>
      </c>
      <c r="BG37" s="186">
        <f t="array" ref="BG37">IFERROR(VLOOKUP(A37&amp;B37&amp;C37&amp;LEFT($BA$1,2),IF({1,0},广告数据!$A$2:$A$7027&amp;广告数据!$B$2:$B$7027&amp;广告数据!$C$2:$C$7027,广告数据!$J$2:$J$7027),2,0),"")</f>
        <v>16.66</v>
      </c>
      <c r="BH37" s="215">
        <f t="shared" si="31"/>
        <v>0.141056422569028</v>
      </c>
      <c r="BI37" s="172" t="str">
        <f t="array" ref="BI37">IFERROR(VLOOKUP(A37&amp;B37&amp;C37&amp;LEFT($BI$1,2),IF({1,0},广告数据!$A$2:$A$7027&amp;广告数据!$B$2:$B$7027&amp;广告数据!$C$2:$C$7027,广告数据!$D$2:$D$7027),2,0),"0")</f>
        <v>0</v>
      </c>
      <c r="BJ37" s="172" t="str">
        <f t="array" ref="BJ37">IFERROR(VLOOKUP(A37&amp;B37&amp;C37&amp;LEFT($BI$1,2),IF({1,0},广告数据!$A$2:$A$7027&amp;广告数据!$B$2:$B$7027&amp;广告数据!$C$2:$C$7027,广告数据!$E$2:$E$7027),2,0),"0")</f>
        <v>0</v>
      </c>
      <c r="BK37" s="172" t="str">
        <f t="array" ref="BK37">IFERROR(VLOOKUP(A37&amp;B37&amp;C37&amp;LEFT($BI$1,2),IF({1,0},广告数据!$A$2:$A$7027&amp;广告数据!$B$2:$B$7027&amp;广告数据!$C$2:$C$7027,广告数据!$I$2:$I$7027),2,0),"0")</f>
        <v>0</v>
      </c>
      <c r="BL37" s="215" t="str">
        <f t="shared" si="3"/>
        <v>0</v>
      </c>
      <c r="BM37" s="215" t="str">
        <f t="shared" si="4"/>
        <v>0</v>
      </c>
      <c r="BN37" s="172" t="str">
        <f t="array" ref="BN37">IFERROR(VLOOKUP(A37&amp;B37&amp;C37&amp;LEFT($BI$1,2),IF({1,0},广告数据!$A$2:$A$7027&amp;广告数据!$B$2:$B$7027&amp;广告数据!$C$2:$C$7027,广告数据!$G$2:$G$7027),2,0),"0")</f>
        <v>0</v>
      </c>
      <c r="BO37" s="172" t="str">
        <f t="array" ref="BO37">IFERROR(VLOOKUP(A37&amp;B37&amp;C37&amp;LEFT($BI$1,2),IF({1,0},广告数据!$A$2:$A$7027&amp;广告数据!$B$2:$B$7027&amp;广告数据!$C$2:$C$7027,广告数据!$J$2:$J$7027),2,0),"0")</f>
        <v>0</v>
      </c>
      <c r="BP37" s="215" t="str">
        <f t="shared" si="5"/>
        <v/>
      </c>
      <c r="BQ37" s="172" t="str">
        <f t="array" ref="BQ37">IFERROR(VLOOKUP(A37&amp;B37&amp;C37&amp;LEFT($BQ$1,2),IF({1,0},广告数据!$A$2:$A$7027&amp;广告数据!$B$2:$B$7027&amp;广告数据!$C$2:$C$7027,广告数据!$D$2:$D$7027),2,0),"0")</f>
        <v>0</v>
      </c>
      <c r="BR37" s="172" t="str">
        <f t="array" ref="BR37">IFERROR(VLOOKUP(A37&amp;B37&amp;C37&amp;LEFT($BQ$1,2),IF({1,0},广告数据!$A$2:$A$7027&amp;广告数据!$B$2:$B$7027&amp;广告数据!$C$2:$C$7027,广告数据!$E$2:$E$7027),2,0),"0")</f>
        <v>0</v>
      </c>
      <c r="BS37" s="172" t="str">
        <f t="array" ref="BS37">IFERROR(VLOOKUP(A37&amp;B37&amp;C37&amp;LEFT($BQ$1,2),IF({1,0},广告数据!$A$2:$A$7027&amp;广告数据!$B$2:$B$7027&amp;广告数据!$C$2:$C$7027,广告数据!$I$2:$I$7027),2,0),"0")</f>
        <v>0</v>
      </c>
      <c r="BT37" s="215" t="str">
        <f t="shared" si="6"/>
        <v>0</v>
      </c>
      <c r="BU37" s="215" t="str">
        <f t="shared" si="7"/>
        <v>0</v>
      </c>
      <c r="BV37" s="172" t="str">
        <f t="array" ref="BV37">IFERROR(VLOOKUP(A37&amp;B37&amp;C37&amp;LEFT($BQ$1,2),IF({1,0},广告数据!$A$2:$A$7027&amp;广告数据!$B$2:$B$7027&amp;广告数据!$C$2:$C$7027,广告数据!$G$2:$G$7027),2,0),"0")</f>
        <v>0</v>
      </c>
      <c r="BW37" s="172" t="str">
        <f t="array" ref="BW37">IFERROR(VLOOKUP(A37&amp;B37&amp;C37&amp;LEFT($BQ$1,2),IF({1,0},广告数据!$A$2:$A$7027&amp;广告数据!$B$2:$B$7027&amp;广告数据!$C$2:$C$7027,广告数据!$J$2:$J$7027),2,0),"0")</f>
        <v>0</v>
      </c>
      <c r="BX37" s="215"/>
    </row>
    <row r="38" s="173" customFormat="1" spans="1:77">
      <c r="A38" s="189">
        <v>44746</v>
      </c>
      <c r="B38" s="192" t="s">
        <v>20</v>
      </c>
      <c r="C38" s="190" t="s">
        <v>25</v>
      </c>
      <c r="D38" s="119" t="s">
        <v>124</v>
      </c>
      <c r="E38" s="191">
        <f>SUMIFS('Business report'!$D$2:$D$9442,'Business report'!$A$2:$A$9442,A38,'Business report'!$B$2:$B$9442,B38,'Business report'!$C$2:$C$9442,D38)</f>
        <v>123</v>
      </c>
      <c r="F38" s="191">
        <f>SUMIFS('Business report'!$F$2:$F$9442,'Business report'!$A$2:$A$9442,A38,'Business report'!$B$2:$B$9442,B38,'Business report'!$C$2:$C$9442,D38)</f>
        <v>192</v>
      </c>
      <c r="G38" s="191">
        <f>SUMIFS('Business report'!$I$2:$I$9442,'Business report'!$A$2:$A$9442,A38,'Business report'!$B$2:$B$9442,B38,'Business report'!$C$2:$C$9442,D38)</f>
        <v>6</v>
      </c>
      <c r="H38" s="193">
        <f>SUMIFS('Business report'!$K$2:$K$9442,'Business report'!$A$2:$A$9442,A38,'Business report'!$B$2:$B$9442,B38,'Business report'!$C$2:$C$9442,D38)</f>
        <v>47.96</v>
      </c>
      <c r="I38" s="198">
        <v>11.99</v>
      </c>
      <c r="J38" s="178">
        <v>5</v>
      </c>
      <c r="K38" s="198">
        <v>1</v>
      </c>
      <c r="L38" s="198" t="s">
        <v>131</v>
      </c>
      <c r="M38" s="202" t="s">
        <v>284</v>
      </c>
      <c r="N38" s="198" t="s">
        <v>133</v>
      </c>
      <c r="O38" s="198">
        <v>384</v>
      </c>
      <c r="P38" s="203" t="s">
        <v>144</v>
      </c>
      <c r="Q38" s="207" t="s">
        <v>285</v>
      </c>
      <c r="R38" s="207" t="s">
        <v>225</v>
      </c>
      <c r="S38" s="203" t="s">
        <v>147</v>
      </c>
      <c r="T38" s="207" t="s">
        <v>256</v>
      </c>
      <c r="U38" s="200"/>
      <c r="V38" s="203" t="s">
        <v>216</v>
      </c>
      <c r="W38" s="207" t="s">
        <v>181</v>
      </c>
      <c r="X38" s="207" t="s">
        <v>194</v>
      </c>
      <c r="Y38" s="203" t="s">
        <v>184</v>
      </c>
      <c r="Z38" s="207" t="s">
        <v>286</v>
      </c>
      <c r="AA38" s="207" t="s">
        <v>225</v>
      </c>
      <c r="AB38" s="203" t="s">
        <v>208</v>
      </c>
      <c r="AC38" s="207" t="s">
        <v>287</v>
      </c>
      <c r="AD38" s="207" t="s">
        <v>227</v>
      </c>
      <c r="AE38" s="203" t="s">
        <v>206</v>
      </c>
      <c r="AF38" s="207" t="s">
        <v>288</v>
      </c>
      <c r="AG38" s="207" t="s">
        <v>180</v>
      </c>
      <c r="AH38" s="203" t="s">
        <v>148</v>
      </c>
      <c r="AI38" s="207" t="s">
        <v>135</v>
      </c>
      <c r="AJ38" s="200"/>
      <c r="AK38" s="179">
        <f t="array" ref="AK38">IFERROR(VLOOKUP(A38&amp;B38&amp;C38&amp;LEFT($AK$1,2),IF({1,0},广告数据!$A$2:$A$7027&amp;广告数据!$B$2:$B$7027&amp;广告数据!$C$2:$C$7027,广告数据!$D$2:$D$7027),2,0),"")</f>
        <v>2165</v>
      </c>
      <c r="AL38" s="175">
        <f t="array" ref="AL38">IFERROR(VLOOKUP(A38&amp;B38&amp;C38&amp;LEFT($AK$1,2),IF({1,0},广告数据!$A$2:$A$7027&amp;广告数据!$B$2:$B$7027&amp;广告数据!$C$2:$C$7027,广告数据!$E$2:$E$7027),2,0),"")</f>
        <v>21</v>
      </c>
      <c r="AM38" s="180">
        <f>IFERROR(AL38/AK38,"0")</f>
        <v>0.00969976905311778</v>
      </c>
      <c r="AN38" s="175">
        <f t="array" ref="AN38">IFERROR(VLOOKUP(A38&amp;B38&amp;C38&amp;LEFT($AK$1,2),IF({1,0},广告数据!$A$2:$A$7027&amp;广告数据!$B$2:$B$7027&amp;广告数据!$C$2:$C$7027,广告数据!$I$2:$I$7027),2,0),"")</f>
        <v>0</v>
      </c>
      <c r="AO38" s="181">
        <f>IFERROR(AN38/AL38,"0")</f>
        <v>0</v>
      </c>
      <c r="AP38" s="182">
        <f t="array" ref="AP38">IFERROR(VLOOKUP(A38&amp;B38&amp;C38&amp;LEFT($AK$1,2),IF({1,0},广告数据!$A$2:$A$7027&amp;广告数据!$B$2:$B$7027&amp;广告数据!$C$2:$C$7027,广告数据!$G$2:$G$7027),2,0),"")</f>
        <v>7.27</v>
      </c>
      <c r="AQ38" s="182">
        <f t="array" ref="AQ38">IFERROR(VLOOKUP(A38&amp;B38&amp;C38&amp;LEFT($AK$1,2),IF({1,0},广告数据!$A$2:$A$7027&amp;广告数据!$B$2:$B$7027&amp;广告数据!$C$2:$C$7027,广告数据!$J$2:$J$7027),2,0),"")</f>
        <v>0</v>
      </c>
      <c r="AR38" s="183" t="str">
        <f>IFERROR(AP38/AQ38,"0")</f>
        <v>0</v>
      </c>
      <c r="AS38" s="179"/>
      <c r="AT38" s="179"/>
      <c r="AU38" s="179"/>
      <c r="AV38" s="215"/>
      <c r="AW38" s="215"/>
      <c r="AX38" s="179"/>
      <c r="AY38" s="179"/>
      <c r="AZ38" s="183"/>
      <c r="BA38" s="179">
        <f t="array" ref="BA38">IFERROR(VLOOKUP(A38&amp;B38&amp;C38&amp;LEFT($BA$1,2),IF({1,0},广告数据!$A$2:$A$7027&amp;广告数据!$B$2:$B$7027&amp;广告数据!$C$2:$C$7027,广告数据!$D$2:$D$7027),2,0),"")</f>
        <v>6702</v>
      </c>
      <c r="BB38" s="179">
        <f t="array" ref="BB38">IFERROR(VLOOKUP(A38&amp;B38&amp;C38&amp;LEFT($BA$1,2),IF({1,0},广告数据!$A$2:$A$7027&amp;广告数据!$B$2:$B$7027&amp;广告数据!$C$2:$C$7027,广告数据!$E$2:$E$7027),2,0),"")</f>
        <v>39</v>
      </c>
      <c r="BC38" s="179">
        <f t="array" ref="BC38">IFERROR(VLOOKUP(A38&amp;B38&amp;C38&amp;LEFT($BA$1,2),IF({1,0},广告数据!$A$2:$A$7027&amp;广告数据!$B$2:$B$7027&amp;广告数据!$C$2:$C$7027,广告数据!$I$2:$I$7027),2,0),"")</f>
        <v>4</v>
      </c>
      <c r="BD38" s="215">
        <f t="shared" si="29"/>
        <v>0.00581915846016115</v>
      </c>
      <c r="BE38" s="215">
        <f t="shared" si="30"/>
        <v>0.102564102564103</v>
      </c>
      <c r="BF38" s="186">
        <f t="array" ref="BF38">IFERROR(VLOOKUP(A38&amp;B38&amp;C38&amp;LEFT($BA$1,2),IF({1,0},广告数据!$A$2:$A$7027&amp;广告数据!$B$2:$B$7027&amp;广告数据!$C$2:$C$7027,广告数据!$G$2:$G$7027),2,0),"")</f>
        <v>23.22</v>
      </c>
      <c r="BG38" s="186">
        <f t="array" ref="BG38">IFERROR(VLOOKUP(A38&amp;B38&amp;C38&amp;LEFT($BA$1,2),IF({1,0},广告数据!$A$2:$A$7027&amp;广告数据!$B$2:$B$7027&amp;广告数据!$C$2:$C$7027,广告数据!$J$2:$J$7027),2,0),"")</f>
        <v>47.96</v>
      </c>
      <c r="BH38" s="215">
        <f t="shared" si="31"/>
        <v>0.484153461217681</v>
      </c>
      <c r="BI38" s="172" t="str">
        <f t="array" ref="BI38">IFERROR(VLOOKUP(A38&amp;B38&amp;C38&amp;LEFT($BI$1,2),IF({1,0},广告数据!$A$2:$A$7027&amp;广告数据!$B$2:$B$7027&amp;广告数据!$C$2:$C$7027,广告数据!$D$2:$D$7027),2,0),"0")</f>
        <v>0</v>
      </c>
      <c r="BJ38" s="172" t="str">
        <f t="array" ref="BJ38">IFERROR(VLOOKUP(A38&amp;B38&amp;C38&amp;LEFT($BI$1,2),IF({1,0},广告数据!$A$2:$A$7027&amp;广告数据!$B$2:$B$7027&amp;广告数据!$C$2:$C$7027,广告数据!$E$2:$E$7027),2,0),"0")</f>
        <v>0</v>
      </c>
      <c r="BK38" s="172" t="str">
        <f t="array" ref="BK38">IFERROR(VLOOKUP(A38&amp;B38&amp;C38&amp;LEFT($BI$1,2),IF({1,0},广告数据!$A$2:$A$7027&amp;广告数据!$B$2:$B$7027&amp;广告数据!$C$2:$C$7027,广告数据!$I$2:$I$7027),2,0),"0")</f>
        <v>0</v>
      </c>
      <c r="BL38" s="215" t="str">
        <f t="shared" si="3"/>
        <v>0</v>
      </c>
      <c r="BM38" s="215" t="str">
        <f t="shared" si="4"/>
        <v>0</v>
      </c>
      <c r="BN38" s="172" t="str">
        <f t="array" ref="BN38">IFERROR(VLOOKUP(A38&amp;B38&amp;C38&amp;LEFT($BI$1,2),IF({1,0},广告数据!$A$2:$A$7027&amp;广告数据!$B$2:$B$7027&amp;广告数据!$C$2:$C$7027,广告数据!$G$2:$G$7027),2,0),"0")</f>
        <v>0</v>
      </c>
      <c r="BO38" s="172" t="str">
        <f t="array" ref="BO38">IFERROR(VLOOKUP(A38&amp;B38&amp;C38&amp;LEFT($BI$1,2),IF({1,0},广告数据!$A$2:$A$7027&amp;广告数据!$B$2:$B$7027&amp;广告数据!$C$2:$C$7027,广告数据!$J$2:$J$7027),2,0),"0")</f>
        <v>0</v>
      </c>
      <c r="BP38" s="215" t="str">
        <f t="shared" si="5"/>
        <v/>
      </c>
      <c r="BQ38" s="172" t="str">
        <f t="array" ref="BQ38">IFERROR(VLOOKUP(A38&amp;B38&amp;C38&amp;LEFT($BQ$1,2),IF({1,0},广告数据!$A$2:$A$7027&amp;广告数据!$B$2:$B$7027&amp;广告数据!$C$2:$C$7027,广告数据!$D$2:$D$7027),2,0),"0")</f>
        <v>0</v>
      </c>
      <c r="BR38" s="172" t="str">
        <f t="array" ref="BR38">IFERROR(VLOOKUP(A38&amp;B38&amp;C38&amp;LEFT($BQ$1,2),IF({1,0},广告数据!$A$2:$A$7027&amp;广告数据!$B$2:$B$7027&amp;广告数据!$C$2:$C$7027,广告数据!$E$2:$E$7027),2,0),"0")</f>
        <v>0</v>
      </c>
      <c r="BS38" s="172" t="str">
        <f t="array" ref="BS38">IFERROR(VLOOKUP(A38&amp;B38&amp;C38&amp;LEFT($BQ$1,2),IF({1,0},广告数据!$A$2:$A$7027&amp;广告数据!$B$2:$B$7027&amp;广告数据!$C$2:$C$7027,广告数据!$I$2:$I$7027),2,0),"0")</f>
        <v>0</v>
      </c>
      <c r="BT38" s="215" t="str">
        <f t="shared" si="6"/>
        <v>0</v>
      </c>
      <c r="BU38" s="215" t="str">
        <f t="shared" si="7"/>
        <v>0</v>
      </c>
      <c r="BV38" s="172" t="str">
        <f t="array" ref="BV38">IFERROR(VLOOKUP(A38&amp;B38&amp;C38&amp;LEFT($BQ$1,2),IF({1,0},广告数据!$A$2:$A$7027&amp;广告数据!$B$2:$B$7027&amp;广告数据!$C$2:$C$7027,广告数据!$G$2:$G$7027),2,0),"0")</f>
        <v>0</v>
      </c>
      <c r="BW38" s="172" t="str">
        <f t="array" ref="BW38">IFERROR(VLOOKUP(A38&amp;B38&amp;C38&amp;LEFT($BQ$1,2),IF({1,0},广告数据!$A$2:$A$7027&amp;广告数据!$B$2:$B$7027&amp;广告数据!$C$2:$C$7027,广告数据!$J$2:$J$7027),2,0),"0")</f>
        <v>0</v>
      </c>
      <c r="BX38" s="215"/>
      <c r="BY38" s="173" t="s">
        <v>283</v>
      </c>
    </row>
    <row r="39" s="173" customFormat="1" spans="1:76">
      <c r="A39" s="189">
        <v>44746</v>
      </c>
      <c r="B39" s="192" t="s">
        <v>128</v>
      </c>
      <c r="C39" s="190" t="s">
        <v>129</v>
      </c>
      <c r="D39" s="119" t="s">
        <v>130</v>
      </c>
      <c r="E39" s="191">
        <f>SUMIFS('Business report'!$D$2:$D$9442,'Business report'!$A$2:$A$9442,A39,'Business report'!$B$2:$B$9442,B39,'Business report'!$C$2:$C$9442,D39)</f>
        <v>7</v>
      </c>
      <c r="F39" s="191">
        <f>SUMIFS('Business report'!$F$2:$F$9442,'Business report'!$A$2:$A$9442,A39,'Business report'!$B$2:$B$9442,B39,'Business report'!$C$2:$C$9442,D39)</f>
        <v>20</v>
      </c>
      <c r="G39" s="191">
        <f>SUMIFS('Business report'!$I$2:$I$9442,'Business report'!$A$2:$A$9442,A39,'Business report'!$B$2:$B$9442,B39,'Business report'!$C$2:$C$9442,D39)</f>
        <v>2</v>
      </c>
      <c r="H39" s="193">
        <f>SUMIFS('Business report'!$K$2:$K$9442,'Business report'!$A$2:$A$9442,A39,'Business report'!$B$2:$B$9442,B39,'Business report'!$C$2:$C$9442,D39)</f>
        <v>39.98</v>
      </c>
      <c r="I39" s="198">
        <v>19.99</v>
      </c>
      <c r="J39" s="178">
        <v>4</v>
      </c>
      <c r="K39" s="198">
        <v>32</v>
      </c>
      <c r="L39" s="198"/>
      <c r="M39" s="202"/>
      <c r="N39" s="198"/>
      <c r="O39" s="198"/>
      <c r="P39" s="203"/>
      <c r="Q39" s="207"/>
      <c r="R39" s="207"/>
      <c r="S39" s="203"/>
      <c r="T39" s="207"/>
      <c r="U39" s="200"/>
      <c r="V39" s="203"/>
      <c r="W39" s="207"/>
      <c r="X39" s="207"/>
      <c r="Y39" s="203"/>
      <c r="Z39" s="207"/>
      <c r="AA39" s="207"/>
      <c r="AB39" s="203"/>
      <c r="AC39" s="207"/>
      <c r="AD39" s="207"/>
      <c r="AE39" s="203"/>
      <c r="AF39" s="207"/>
      <c r="AG39" s="207"/>
      <c r="AH39" s="203"/>
      <c r="AI39" s="207"/>
      <c r="AJ39" s="200"/>
      <c r="AK39" s="179"/>
      <c r="AL39" s="175"/>
      <c r="AM39" s="180"/>
      <c r="AN39" s="175"/>
      <c r="AO39" s="181"/>
      <c r="AP39" s="182"/>
      <c r="AQ39" s="182"/>
      <c r="AR39" s="183"/>
      <c r="AS39" s="179"/>
      <c r="AT39" s="179"/>
      <c r="AU39" s="179"/>
      <c r="AV39" s="215"/>
      <c r="AW39" s="215"/>
      <c r="AX39" s="179"/>
      <c r="AY39" s="179"/>
      <c r="AZ39" s="183"/>
      <c r="BA39" s="179">
        <f t="array" ref="BA39">IFERROR(VLOOKUP(A39&amp;B39&amp;C39&amp;LEFT($BA$1,2),IF({1,0},广告数据!$A$2:$A$7027&amp;广告数据!$B$2:$B$7027&amp;广告数据!$C$2:$C$7027,广告数据!$D$2:$D$7027),2,0),"")</f>
        <v>644</v>
      </c>
      <c r="BB39" s="179">
        <f t="array" ref="BB39">IFERROR(VLOOKUP(A39&amp;B39&amp;C39&amp;LEFT($BA$1,2),IF({1,0},广告数据!$A$2:$A$7027&amp;广告数据!$B$2:$B$7027&amp;广告数据!$C$2:$C$7027,广告数据!$E$2:$E$7027),2,0),"")</f>
        <v>2</v>
      </c>
      <c r="BC39" s="179">
        <f t="array" ref="BC39">IFERROR(VLOOKUP(A39&amp;B39&amp;C39&amp;LEFT($BA$1,2),IF({1,0},广告数据!$A$2:$A$7027&amp;广告数据!$B$2:$B$7027&amp;广告数据!$C$2:$C$7027,广告数据!$I$2:$I$7027),2,0),"")</f>
        <v>0</v>
      </c>
      <c r="BD39" s="215">
        <f t="shared" si="29"/>
        <v>0.0031055900621118</v>
      </c>
      <c r="BE39" s="215">
        <f t="shared" si="30"/>
        <v>0</v>
      </c>
      <c r="BF39" s="186">
        <f t="array" ref="BF39">IFERROR(VLOOKUP(A39&amp;B39&amp;C39&amp;LEFT($BA$1,2),IF({1,0},广告数据!$A$2:$A$7027&amp;广告数据!$B$2:$B$7027&amp;广告数据!$C$2:$C$7027,广告数据!$G$2:$G$7027),2,0),"")</f>
        <v>0.22</v>
      </c>
      <c r="BG39" s="186">
        <f t="array" ref="BG39">IFERROR(VLOOKUP(A39&amp;B39&amp;C39&amp;LEFT($BA$1,2),IF({1,0},广告数据!$A$2:$A$7027&amp;广告数据!$B$2:$B$7027&amp;广告数据!$C$2:$C$7027,广告数据!$J$2:$J$7027),2,0),"")</f>
        <v>0</v>
      </c>
      <c r="BH39" s="215" t="str">
        <f t="shared" si="31"/>
        <v>0</v>
      </c>
      <c r="BI39" s="172" t="str">
        <f t="array" ref="BI39">IFERROR(VLOOKUP(A39&amp;B39&amp;C39&amp;LEFT($BI$1,2),IF({1,0},广告数据!$A$2:$A$7027&amp;广告数据!$B$2:$B$7027&amp;广告数据!$C$2:$C$7027,广告数据!$D$2:$D$7027),2,0),"0")</f>
        <v>0</v>
      </c>
      <c r="BJ39" s="172" t="str">
        <f t="array" ref="BJ39">IFERROR(VLOOKUP(A39&amp;B39&amp;C39&amp;LEFT($BI$1,2),IF({1,0},广告数据!$A$2:$A$7027&amp;广告数据!$B$2:$B$7027&amp;广告数据!$C$2:$C$7027,广告数据!$E$2:$E$7027),2,0),"0")</f>
        <v>0</v>
      </c>
      <c r="BK39" s="172" t="str">
        <f t="array" ref="BK39">IFERROR(VLOOKUP(A39&amp;B39&amp;C39&amp;LEFT($BI$1,2),IF({1,0},广告数据!$A$2:$A$7027&amp;广告数据!$B$2:$B$7027&amp;广告数据!$C$2:$C$7027,广告数据!$I$2:$I$7027),2,0),"0")</f>
        <v>0</v>
      </c>
      <c r="BL39" s="215" t="str">
        <f t="shared" si="3"/>
        <v>0</v>
      </c>
      <c r="BM39" s="215" t="str">
        <f t="shared" si="4"/>
        <v>0</v>
      </c>
      <c r="BN39" s="172" t="str">
        <f t="array" ref="BN39">IFERROR(VLOOKUP(A39&amp;B39&amp;C39&amp;LEFT($BI$1,2),IF({1,0},广告数据!$A$2:$A$7027&amp;广告数据!$B$2:$B$7027&amp;广告数据!$C$2:$C$7027,广告数据!$G$2:$G$7027),2,0),"0")</f>
        <v>0</v>
      </c>
      <c r="BO39" s="172" t="str">
        <f t="array" ref="BO39">IFERROR(VLOOKUP(A39&amp;B39&amp;C39&amp;LEFT($BI$1,2),IF({1,0},广告数据!$A$2:$A$7027&amp;广告数据!$B$2:$B$7027&amp;广告数据!$C$2:$C$7027,广告数据!$J$2:$J$7027),2,0),"0")</f>
        <v>0</v>
      </c>
      <c r="BP39" s="215" t="str">
        <f t="shared" si="5"/>
        <v/>
      </c>
      <c r="BQ39" s="172" t="str">
        <f t="array" ref="BQ39">IFERROR(VLOOKUP(A39&amp;B39&amp;C39&amp;LEFT($BQ$1,2),IF({1,0},广告数据!$A$2:$A$7027&amp;广告数据!$B$2:$B$7027&amp;广告数据!$C$2:$C$7027,广告数据!$D$2:$D$7027),2,0),"0")</f>
        <v>0</v>
      </c>
      <c r="BR39" s="172" t="str">
        <f t="array" ref="BR39">IFERROR(VLOOKUP(A39&amp;B39&amp;C39&amp;LEFT($BQ$1,2),IF({1,0},广告数据!$A$2:$A$7027&amp;广告数据!$B$2:$B$7027&amp;广告数据!$C$2:$C$7027,广告数据!$E$2:$E$7027),2,0),"0")</f>
        <v>0</v>
      </c>
      <c r="BS39" s="172" t="str">
        <f t="array" ref="BS39">IFERROR(VLOOKUP(A39&amp;B39&amp;C39&amp;LEFT($BQ$1,2),IF({1,0},广告数据!$A$2:$A$7027&amp;广告数据!$B$2:$B$7027&amp;广告数据!$C$2:$C$7027,广告数据!$I$2:$I$7027),2,0),"0")</f>
        <v>0</v>
      </c>
      <c r="BT39" s="215" t="str">
        <f t="shared" si="6"/>
        <v>0</v>
      </c>
      <c r="BU39" s="215" t="str">
        <f t="shared" si="7"/>
        <v>0</v>
      </c>
      <c r="BV39" s="172" t="str">
        <f t="array" ref="BV39">IFERROR(VLOOKUP(A39&amp;B39&amp;C39&amp;LEFT($BQ$1,2),IF({1,0},广告数据!$A$2:$A$7027&amp;广告数据!$B$2:$B$7027&amp;广告数据!$C$2:$C$7027,广告数据!$G$2:$G$7027),2,0),"0")</f>
        <v>0</v>
      </c>
      <c r="BW39" s="172" t="str">
        <f t="array" ref="BW39">IFERROR(VLOOKUP(A39&amp;B39&amp;C39&amp;LEFT($BQ$1,2),IF({1,0},广告数据!$A$2:$A$7027&amp;广告数据!$B$2:$B$7027&amp;广告数据!$C$2:$C$7027,广告数据!$J$2:$J$7027),2,0),"0")</f>
        <v>0</v>
      </c>
      <c r="BX39" s="215"/>
    </row>
    <row r="40" s="173" customFormat="1" spans="1:76">
      <c r="A40" s="189">
        <v>44747</v>
      </c>
      <c r="B40" s="192" t="s">
        <v>20</v>
      </c>
      <c r="C40" s="190" t="s">
        <v>25</v>
      </c>
      <c r="D40" s="119" t="s">
        <v>124</v>
      </c>
      <c r="E40" s="191">
        <f>SUMIFS('Business report'!$D$2:$D$9442,'Business report'!$A$2:$A$9442,A40,'Business report'!$B$2:$B$9442,B40,'Business report'!$C$2:$C$9442,D40)</f>
        <v>129</v>
      </c>
      <c r="F40" s="191">
        <f>SUMIFS('Business report'!$F$2:$F$9442,'Business report'!$A$2:$A$9442,A40,'Business report'!$B$2:$B$9442,B40,'Business report'!$C$2:$C$9442,D40)</f>
        <v>177</v>
      </c>
      <c r="G40" s="191">
        <f>SUMIFS('Business report'!$I$2:$I$9442,'Business report'!$A$2:$A$9442,A40,'Business report'!$B$2:$B$9442,B40,'Business report'!$C$2:$C$9442,D40)</f>
        <v>8</v>
      </c>
      <c r="H40" s="193">
        <f>SUMIFS('Business report'!$K$2:$K$9442,'Business report'!$A$2:$A$9442,A40,'Business report'!$B$2:$B$9442,B40,'Business report'!$C$2:$C$9442,D40)</f>
        <v>95.92</v>
      </c>
      <c r="I40" s="198">
        <v>11.99</v>
      </c>
      <c r="J40" s="178">
        <v>5</v>
      </c>
      <c r="K40" s="198">
        <v>1</v>
      </c>
      <c r="L40" s="198" t="s">
        <v>131</v>
      </c>
      <c r="M40" s="202" t="s">
        <v>289</v>
      </c>
      <c r="N40" s="198" t="s">
        <v>133</v>
      </c>
      <c r="O40" s="198">
        <v>251</v>
      </c>
      <c r="P40" s="203" t="s">
        <v>147</v>
      </c>
      <c r="Q40" s="207" t="s">
        <v>232</v>
      </c>
      <c r="R40" s="200"/>
      <c r="S40" s="203" t="s">
        <v>144</v>
      </c>
      <c r="T40" s="207" t="s">
        <v>285</v>
      </c>
      <c r="U40" s="200"/>
      <c r="V40" s="203" t="s">
        <v>216</v>
      </c>
      <c r="W40" s="207" t="s">
        <v>266</v>
      </c>
      <c r="X40" s="200"/>
      <c r="Y40" s="203" t="s">
        <v>208</v>
      </c>
      <c r="Z40" s="207" t="s">
        <v>287</v>
      </c>
      <c r="AA40" s="207" t="s">
        <v>290</v>
      </c>
      <c r="AB40" s="203" t="s">
        <v>148</v>
      </c>
      <c r="AC40" s="207" t="s">
        <v>291</v>
      </c>
      <c r="AD40" s="200"/>
      <c r="AE40" s="203" t="s">
        <v>136</v>
      </c>
      <c r="AF40" s="207" t="s">
        <v>292</v>
      </c>
      <c r="AG40" s="207" t="s">
        <v>200</v>
      </c>
      <c r="AH40" s="203" t="s">
        <v>184</v>
      </c>
      <c r="AI40" s="207" t="s">
        <v>200</v>
      </c>
      <c r="AJ40" s="200"/>
      <c r="AK40" s="179">
        <f t="array" ref="AK40">IFERROR(VLOOKUP(A40&amp;B40&amp;C40&amp;LEFT($AK$1,2),IF({1,0},广告数据!$A$2:$A$7027&amp;广告数据!$B$2:$B$7027&amp;广告数据!$C$2:$C$7027,广告数据!$D$2:$D$7027),2,0),"")</f>
        <v>2716</v>
      </c>
      <c r="AL40" s="175">
        <f t="array" ref="AL40">IFERROR(VLOOKUP(A40&amp;B40&amp;C40&amp;LEFT($AK$1,2),IF({1,0},广告数据!$A$2:$A$7027&amp;广告数据!$B$2:$B$7027&amp;广告数据!$C$2:$C$7027,广告数据!$E$2:$E$7027),2,0),"")</f>
        <v>30</v>
      </c>
      <c r="AM40" s="180">
        <f>IFERROR(AL40/AK40,"0")</f>
        <v>0.0110456553755523</v>
      </c>
      <c r="AN40" s="175">
        <f t="array" ref="AN40">IFERROR(VLOOKUP(A40&amp;B40&amp;C40&amp;LEFT($AK$1,2),IF({1,0},广告数据!$A$2:$A$7027&amp;广告数据!$B$2:$B$7027&amp;广告数据!$C$2:$C$7027,广告数据!$I$2:$I$7027),2,0),"")</f>
        <v>1</v>
      </c>
      <c r="AO40" s="181">
        <f>IFERROR(AN40/AL40,"0")</f>
        <v>0.0333333333333333</v>
      </c>
      <c r="AP40" s="182">
        <f t="array" ref="AP40">IFERROR(VLOOKUP(A40&amp;B40&amp;C40&amp;LEFT($AK$1,2),IF({1,0},广告数据!$A$2:$A$7027&amp;广告数据!$B$2:$B$7027&amp;广告数据!$C$2:$C$7027,广告数据!$G$2:$G$7027),2,0),"")</f>
        <v>10.13</v>
      </c>
      <c r="AQ40" s="182">
        <f t="array" ref="AQ40">IFERROR(VLOOKUP(A40&amp;B40&amp;C40&amp;LEFT($AK$1,2),IF({1,0},广告数据!$A$2:$A$7027&amp;广告数据!$B$2:$B$7027&amp;广告数据!$C$2:$C$7027,广告数据!$J$2:$J$7027),2,0),"")</f>
        <v>11.99</v>
      </c>
      <c r="AR40" s="183">
        <f>IFERROR(AP40/AQ40,"0")</f>
        <v>0.844870725604671</v>
      </c>
      <c r="AS40" s="179"/>
      <c r="AT40" s="179"/>
      <c r="AU40" s="179"/>
      <c r="AV40" s="215"/>
      <c r="AW40" s="215"/>
      <c r="AX40" s="179"/>
      <c r="AY40" s="179"/>
      <c r="AZ40" s="183"/>
      <c r="BA40" s="179">
        <f t="array" ref="BA40">IFERROR(VLOOKUP(A40&amp;B40&amp;C40&amp;LEFT($BA$1,2),IF({1,0},广告数据!$A$2:$A$7027&amp;广告数据!$B$2:$B$7027&amp;广告数据!$C$2:$C$7027,广告数据!$D$2:$D$7027),2,0),"")</f>
        <v>5177</v>
      </c>
      <c r="BB40" s="179">
        <f t="array" ref="BB40">IFERROR(VLOOKUP(A40&amp;B40&amp;C40&amp;LEFT($BA$1,2),IF({1,0},广告数据!$A$2:$A$7027&amp;广告数据!$B$2:$B$7027&amp;广告数据!$C$2:$C$7027,广告数据!$E$2:$E$7027),2,0),"")</f>
        <v>38</v>
      </c>
      <c r="BC40" s="179">
        <f t="array" ref="BC40">IFERROR(VLOOKUP(A40&amp;B40&amp;C40&amp;LEFT($BA$1,2),IF({1,0},广告数据!$A$2:$A$7027&amp;广告数据!$B$2:$B$7027&amp;广告数据!$C$2:$C$7027,广告数据!$I$2:$I$7027),2,0),"")</f>
        <v>3</v>
      </c>
      <c r="BD40" s="215">
        <f t="shared" ref="BD40:BD43" si="32">IFERROR(BB40/BA40,"0")</f>
        <v>0.00734015839289164</v>
      </c>
      <c r="BE40" s="215">
        <f t="shared" ref="BE40:BE43" si="33">IFERROR(BC40/BB40,"0")</f>
        <v>0.0789473684210526</v>
      </c>
      <c r="BF40" s="186">
        <f t="array" ref="BF40">IFERROR(VLOOKUP(A40&amp;B40&amp;C40&amp;LEFT($BA$1,2),IF({1,0},广告数据!$A$2:$A$7027&amp;广告数据!$B$2:$B$7027&amp;广告数据!$C$2:$C$7027,广告数据!$G$2:$G$7027),2,0),"")</f>
        <v>22.06</v>
      </c>
      <c r="BG40" s="186">
        <f t="array" ref="BG40">IFERROR(VLOOKUP(A40&amp;B40&amp;C40&amp;LEFT($BA$1,2),IF({1,0},广告数据!$A$2:$A$7027&amp;广告数据!$B$2:$B$7027&amp;广告数据!$C$2:$C$7027,广告数据!$J$2:$J$7027),2,0),"")</f>
        <v>35.97</v>
      </c>
      <c r="BH40" s="215">
        <f t="shared" ref="BH40:BH43" si="34">IFERROR(BF40/BG40,"0")</f>
        <v>0.613288851820962</v>
      </c>
      <c r="BI40" s="172" t="str">
        <f t="array" ref="BI40">IFERROR(VLOOKUP(A40&amp;B40&amp;C40&amp;LEFT($BI$1,2),IF({1,0},广告数据!$A$2:$A$7027&amp;广告数据!$B$2:$B$7027&amp;广告数据!$C$2:$C$7027,广告数据!$D$2:$D$7027),2,0),"0")</f>
        <v>0</v>
      </c>
      <c r="BJ40" s="172" t="str">
        <f t="array" ref="BJ40">IFERROR(VLOOKUP(A40&amp;B40&amp;C40&amp;LEFT($BI$1,2),IF({1,0},广告数据!$A$2:$A$7027&amp;广告数据!$B$2:$B$7027&amp;广告数据!$C$2:$C$7027,广告数据!$E$2:$E$7027),2,0),"0")</f>
        <v>0</v>
      </c>
      <c r="BK40" s="172" t="str">
        <f t="array" ref="BK40">IFERROR(VLOOKUP(A40&amp;B40&amp;C40&amp;LEFT($BI$1,2),IF({1,0},广告数据!$A$2:$A$7027&amp;广告数据!$B$2:$B$7027&amp;广告数据!$C$2:$C$7027,广告数据!$I$2:$I$7027),2,0),"0")</f>
        <v>0</v>
      </c>
      <c r="BL40" s="215" t="str">
        <f t="shared" si="3"/>
        <v>0</v>
      </c>
      <c r="BM40" s="215" t="str">
        <f t="shared" si="4"/>
        <v>0</v>
      </c>
      <c r="BN40" s="172" t="str">
        <f t="array" ref="BN40">IFERROR(VLOOKUP(A40&amp;B40&amp;C40&amp;LEFT($BI$1,2),IF({1,0},广告数据!$A$2:$A$7027&amp;广告数据!$B$2:$B$7027&amp;广告数据!$C$2:$C$7027,广告数据!$G$2:$G$7027),2,0),"0")</f>
        <v>0</v>
      </c>
      <c r="BO40" s="172" t="str">
        <f t="array" ref="BO40">IFERROR(VLOOKUP(A40&amp;B40&amp;C40&amp;LEFT($BI$1,2),IF({1,0},广告数据!$A$2:$A$7027&amp;广告数据!$B$2:$B$7027&amp;广告数据!$C$2:$C$7027,广告数据!$J$2:$J$7027),2,0),"0")</f>
        <v>0</v>
      </c>
      <c r="BP40" s="215" t="str">
        <f t="shared" si="5"/>
        <v/>
      </c>
      <c r="BQ40" s="172" t="str">
        <f t="array" ref="BQ40">IFERROR(VLOOKUP(A40&amp;B40&amp;C40&amp;LEFT($BQ$1,2),IF({1,0},广告数据!$A$2:$A$7027&amp;广告数据!$B$2:$B$7027&amp;广告数据!$C$2:$C$7027,广告数据!$D$2:$D$7027),2,0),"0")</f>
        <v>0</v>
      </c>
      <c r="BR40" s="172" t="str">
        <f t="array" ref="BR40">IFERROR(VLOOKUP(A40&amp;B40&amp;C40&amp;LEFT($BQ$1,2),IF({1,0},广告数据!$A$2:$A$7027&amp;广告数据!$B$2:$B$7027&amp;广告数据!$C$2:$C$7027,广告数据!$E$2:$E$7027),2,0),"0")</f>
        <v>0</v>
      </c>
      <c r="BS40" s="172" t="str">
        <f t="array" ref="BS40">IFERROR(VLOOKUP(A40&amp;B40&amp;C40&amp;LEFT($BQ$1,2),IF({1,0},广告数据!$A$2:$A$7027&amp;广告数据!$B$2:$B$7027&amp;广告数据!$C$2:$C$7027,广告数据!$I$2:$I$7027),2,0),"0")</f>
        <v>0</v>
      </c>
      <c r="BT40" s="215" t="str">
        <f t="shared" si="6"/>
        <v>0</v>
      </c>
      <c r="BU40" s="215" t="str">
        <f t="shared" si="7"/>
        <v>0</v>
      </c>
      <c r="BV40" s="172" t="str">
        <f t="array" ref="BV40">IFERROR(VLOOKUP(A40&amp;B40&amp;C40&amp;LEFT($BQ$1,2),IF({1,0},广告数据!$A$2:$A$7027&amp;广告数据!$B$2:$B$7027&amp;广告数据!$C$2:$C$7027,广告数据!$G$2:$G$7027),2,0),"0")</f>
        <v>0</v>
      </c>
      <c r="BW40" s="172" t="str">
        <f t="array" ref="BW40">IFERROR(VLOOKUP(A40&amp;B40&amp;C40&amp;LEFT($BQ$1,2),IF({1,0},广告数据!$A$2:$A$7027&amp;广告数据!$B$2:$B$7027&amp;广告数据!$C$2:$C$7027,广告数据!$J$2:$J$7027),2,0),"0")</f>
        <v>0</v>
      </c>
      <c r="BX40" s="215"/>
    </row>
    <row r="41" s="173" customFormat="1" spans="1:76">
      <c r="A41" s="189">
        <v>44747</v>
      </c>
      <c r="B41" s="192" t="s">
        <v>128</v>
      </c>
      <c r="C41" s="190" t="s">
        <v>129</v>
      </c>
      <c r="D41" s="119" t="s">
        <v>130</v>
      </c>
      <c r="E41" s="191">
        <f>SUMIFS('Business report'!$D$2:$D$9442,'Business report'!$A$2:$A$9442,A41,'Business report'!$B$2:$B$9442,B41,'Business report'!$C$2:$C$9442,D41)</f>
        <v>6</v>
      </c>
      <c r="F41" s="191">
        <f>SUMIFS('Business report'!$F$2:$F$9442,'Business report'!$A$2:$A$9442,A41,'Business report'!$B$2:$B$9442,B41,'Business report'!$C$2:$C$9442,D41)</f>
        <v>9</v>
      </c>
      <c r="G41" s="191">
        <f>SUMIFS('Business report'!$I$2:$I$9442,'Business report'!$A$2:$A$9442,A41,'Business report'!$B$2:$B$9442,B41,'Business report'!$C$2:$C$9442,D41)</f>
        <v>0</v>
      </c>
      <c r="H41" s="193">
        <f>SUMIFS('Business report'!$K$2:$K$9442,'Business report'!$A$2:$A$9442,A41,'Business report'!$B$2:$B$9442,B41,'Business report'!$C$2:$C$9442,D41)</f>
        <v>0</v>
      </c>
      <c r="I41" s="198">
        <v>19.99</v>
      </c>
      <c r="J41" s="178">
        <v>4</v>
      </c>
      <c r="K41" s="198">
        <v>32</v>
      </c>
      <c r="L41" s="198"/>
      <c r="M41" s="202"/>
      <c r="N41" s="198"/>
      <c r="O41" s="198"/>
      <c r="P41" s="203"/>
      <c r="Q41" s="207"/>
      <c r="R41" s="200"/>
      <c r="S41" s="203"/>
      <c r="T41" s="207"/>
      <c r="U41" s="200"/>
      <c r="V41" s="203"/>
      <c r="W41" s="207"/>
      <c r="X41" s="200"/>
      <c r="Y41" s="203"/>
      <c r="Z41" s="207"/>
      <c r="AA41" s="207"/>
      <c r="AB41" s="203"/>
      <c r="AC41" s="207"/>
      <c r="AD41" s="200"/>
      <c r="AE41" s="203"/>
      <c r="AF41" s="207"/>
      <c r="AG41" s="207"/>
      <c r="AH41" s="203"/>
      <c r="AI41" s="207"/>
      <c r="AJ41" s="200"/>
      <c r="AK41" s="179"/>
      <c r="AL41" s="175"/>
      <c r="AM41" s="180"/>
      <c r="AN41" s="175"/>
      <c r="AO41" s="181"/>
      <c r="AP41" s="182"/>
      <c r="AQ41" s="182"/>
      <c r="AR41" s="183"/>
      <c r="AS41" s="179"/>
      <c r="AT41" s="179"/>
      <c r="AU41" s="179"/>
      <c r="AV41" s="215"/>
      <c r="AW41" s="215"/>
      <c r="AX41" s="179"/>
      <c r="AY41" s="179"/>
      <c r="AZ41" s="183"/>
      <c r="BA41" s="179">
        <f t="array" ref="BA41">IFERROR(VLOOKUP(A41&amp;B41&amp;C41&amp;LEFT($BA$1,2),IF({1,0},广告数据!$A$2:$A$7027&amp;广告数据!$B$2:$B$7027&amp;广告数据!$C$2:$C$7027,广告数据!$D$2:$D$7027),2,0),"")</f>
        <v>703</v>
      </c>
      <c r="BB41" s="179">
        <f t="array" ref="BB41">IFERROR(VLOOKUP(A41&amp;B41&amp;C41&amp;LEFT($BA$1,2),IF({1,0},广告数据!$A$2:$A$7027&amp;广告数据!$B$2:$B$7027&amp;广告数据!$C$2:$C$7027,广告数据!$E$2:$E$7027),2,0),"")</f>
        <v>4</v>
      </c>
      <c r="BC41" s="179">
        <f t="array" ref="BC41">IFERROR(VLOOKUP(A41&amp;B41&amp;C41&amp;LEFT($BA$1,2),IF({1,0},广告数据!$A$2:$A$7027&amp;广告数据!$B$2:$B$7027&amp;广告数据!$C$2:$C$7027,广告数据!$I$2:$I$7027),2,0),"")</f>
        <v>0</v>
      </c>
      <c r="BD41" s="215">
        <f t="shared" si="32"/>
        <v>0.00568990042674253</v>
      </c>
      <c r="BE41" s="215">
        <f t="shared" si="33"/>
        <v>0</v>
      </c>
      <c r="BF41" s="186">
        <f t="array" ref="BF41">IFERROR(VLOOKUP(A41&amp;B41&amp;C41&amp;LEFT($BA$1,2),IF({1,0},广告数据!$A$2:$A$7027&amp;广告数据!$B$2:$B$7027&amp;广告数据!$C$2:$C$7027,广告数据!$G$2:$G$7027),2,0),"")</f>
        <v>1.21</v>
      </c>
      <c r="BG41" s="186">
        <f t="array" ref="BG41">IFERROR(VLOOKUP(A41&amp;B41&amp;C41&amp;LEFT($BA$1,2),IF({1,0},广告数据!$A$2:$A$7027&amp;广告数据!$B$2:$B$7027&amp;广告数据!$C$2:$C$7027,广告数据!$J$2:$J$7027),2,0),"")</f>
        <v>0</v>
      </c>
      <c r="BH41" s="215" t="str">
        <f t="shared" si="34"/>
        <v>0</v>
      </c>
      <c r="BI41" s="172" t="str">
        <f t="array" ref="BI41">IFERROR(VLOOKUP(A41&amp;B41&amp;C41&amp;LEFT($BI$1,2),IF({1,0},广告数据!$A$2:$A$7027&amp;广告数据!$B$2:$B$7027&amp;广告数据!$C$2:$C$7027,广告数据!$D$2:$D$7027),2,0),"0")</f>
        <v>0</v>
      </c>
      <c r="BJ41" s="172" t="str">
        <f t="array" ref="BJ41">IFERROR(VLOOKUP(A41&amp;B41&amp;C41&amp;LEFT($BI$1,2),IF({1,0},广告数据!$A$2:$A$7027&amp;广告数据!$B$2:$B$7027&amp;广告数据!$C$2:$C$7027,广告数据!$E$2:$E$7027),2,0),"0")</f>
        <v>0</v>
      </c>
      <c r="BK41" s="172" t="str">
        <f t="array" ref="BK41">IFERROR(VLOOKUP(A41&amp;B41&amp;C41&amp;LEFT($BI$1,2),IF({1,0},广告数据!$A$2:$A$7027&amp;广告数据!$B$2:$B$7027&amp;广告数据!$C$2:$C$7027,广告数据!$I$2:$I$7027),2,0),"0")</f>
        <v>0</v>
      </c>
      <c r="BL41" s="215" t="str">
        <f t="shared" si="3"/>
        <v>0</v>
      </c>
      <c r="BM41" s="215" t="str">
        <f t="shared" si="4"/>
        <v>0</v>
      </c>
      <c r="BN41" s="172" t="str">
        <f t="array" ref="BN41">IFERROR(VLOOKUP(A41&amp;B41&amp;C41&amp;LEFT($BI$1,2),IF({1,0},广告数据!$A$2:$A$7027&amp;广告数据!$B$2:$B$7027&amp;广告数据!$C$2:$C$7027,广告数据!$G$2:$G$7027),2,0),"0")</f>
        <v>0</v>
      </c>
      <c r="BO41" s="172" t="str">
        <f t="array" ref="BO41">IFERROR(VLOOKUP(A41&amp;B41&amp;C41&amp;LEFT($BI$1,2),IF({1,0},广告数据!$A$2:$A$7027&amp;广告数据!$B$2:$B$7027&amp;广告数据!$C$2:$C$7027,广告数据!$J$2:$J$7027),2,0),"0")</f>
        <v>0</v>
      </c>
      <c r="BP41" s="215" t="str">
        <f t="shared" si="5"/>
        <v/>
      </c>
      <c r="BQ41" s="172" t="str">
        <f t="array" ref="BQ41">IFERROR(VLOOKUP(A41&amp;B41&amp;C41&amp;LEFT($BQ$1,2),IF({1,0},广告数据!$A$2:$A$7027&amp;广告数据!$B$2:$B$7027&amp;广告数据!$C$2:$C$7027,广告数据!$D$2:$D$7027),2,0),"0")</f>
        <v>0</v>
      </c>
      <c r="BR41" s="172" t="str">
        <f t="array" ref="BR41">IFERROR(VLOOKUP(A41&amp;B41&amp;C41&amp;LEFT($BQ$1,2),IF({1,0},广告数据!$A$2:$A$7027&amp;广告数据!$B$2:$B$7027&amp;广告数据!$C$2:$C$7027,广告数据!$E$2:$E$7027),2,0),"0")</f>
        <v>0</v>
      </c>
      <c r="BS41" s="172" t="str">
        <f t="array" ref="BS41">IFERROR(VLOOKUP(A41&amp;B41&amp;C41&amp;LEFT($BQ$1,2),IF({1,0},广告数据!$A$2:$A$7027&amp;广告数据!$B$2:$B$7027&amp;广告数据!$C$2:$C$7027,广告数据!$I$2:$I$7027),2,0),"0")</f>
        <v>0</v>
      </c>
      <c r="BT41" s="215" t="str">
        <f t="shared" si="6"/>
        <v>0</v>
      </c>
      <c r="BU41" s="215" t="str">
        <f t="shared" si="7"/>
        <v>0</v>
      </c>
      <c r="BV41" s="172" t="str">
        <f t="array" ref="BV41">IFERROR(VLOOKUP(A41&amp;B41&amp;C41&amp;LEFT($BQ$1,2),IF({1,0},广告数据!$A$2:$A$7027&amp;广告数据!$B$2:$B$7027&amp;广告数据!$C$2:$C$7027,广告数据!$G$2:$G$7027),2,0),"0")</f>
        <v>0</v>
      </c>
      <c r="BW41" s="172" t="str">
        <f t="array" ref="BW41">IFERROR(VLOOKUP(A41&amp;B41&amp;C41&amp;LEFT($BQ$1,2),IF({1,0},广告数据!$A$2:$A$7027&amp;广告数据!$B$2:$B$7027&amp;广告数据!$C$2:$C$7027,广告数据!$J$2:$J$7027),2,0),"0")</f>
        <v>0</v>
      </c>
      <c r="BX41" s="215"/>
    </row>
    <row r="42" s="174" customFormat="1" spans="1:76">
      <c r="A42" s="189">
        <v>44748</v>
      </c>
      <c r="B42" s="192" t="s">
        <v>20</v>
      </c>
      <c r="C42" s="190" t="s">
        <v>25</v>
      </c>
      <c r="D42" s="119" t="s">
        <v>124</v>
      </c>
      <c r="E42" s="194">
        <f>SUMIFS('Business report'!$D$2:$D$9442,'Business report'!$A$2:$A$9442,A42,'Business report'!$B$2:$B$9442,B42,'Business report'!$C$2:$C$9442,D42)</f>
        <v>133</v>
      </c>
      <c r="F42" s="194">
        <f>SUMIFS('Business report'!$F$2:$F$9442,'Business report'!$A$2:$A$9442,A42,'Business report'!$B$2:$B$9442,B42,'Business report'!$C$2:$C$9442,D42)</f>
        <v>204</v>
      </c>
      <c r="G42" s="191">
        <f>SUMIFS('Business report'!$I$2:$I$9442,'Business report'!$A$2:$A$9442,A42,'Business report'!$B$2:$B$9442,B42,'Business report'!$C$2:$C$9442,D42)</f>
        <v>12</v>
      </c>
      <c r="H42" s="195">
        <f>SUMIFS('Business report'!$K$2:$K$9442,'Business report'!$A$2:$A$9442,A42,'Business report'!$B$2:$B$9442,B42,'Business report'!$C$2:$C$9442,D42)</f>
        <v>143.88</v>
      </c>
      <c r="I42" s="198">
        <v>11.99</v>
      </c>
      <c r="J42" s="178">
        <v>5</v>
      </c>
      <c r="K42" s="198">
        <v>1</v>
      </c>
      <c r="L42" s="198" t="s">
        <v>131</v>
      </c>
      <c r="M42" s="202" t="s">
        <v>293</v>
      </c>
      <c r="N42" s="198" t="s">
        <v>133</v>
      </c>
      <c r="O42" s="198">
        <v>222</v>
      </c>
      <c r="P42" s="206" t="s">
        <v>245</v>
      </c>
      <c r="Q42" s="206" t="s">
        <v>294</v>
      </c>
      <c r="R42" s="206" t="s">
        <v>180</v>
      </c>
      <c r="S42" s="206" t="s">
        <v>295</v>
      </c>
      <c r="T42" s="206" t="s">
        <v>296</v>
      </c>
      <c r="U42" s="206" t="s">
        <v>297</v>
      </c>
      <c r="V42" s="206" t="s">
        <v>298</v>
      </c>
      <c r="W42" s="206" t="s">
        <v>299</v>
      </c>
      <c r="X42" s="206" t="s">
        <v>300</v>
      </c>
      <c r="Y42" s="206" t="s">
        <v>301</v>
      </c>
      <c r="Z42" s="206" t="s">
        <v>302</v>
      </c>
      <c r="AA42" s="206" t="s">
        <v>303</v>
      </c>
      <c r="AB42" s="206" t="s">
        <v>304</v>
      </c>
      <c r="AC42" s="207" t="s">
        <v>145</v>
      </c>
      <c r="AD42" s="206"/>
      <c r="AE42" s="206" t="s">
        <v>305</v>
      </c>
      <c r="AF42" s="206" t="s">
        <v>306</v>
      </c>
      <c r="AG42" s="206" t="s">
        <v>297</v>
      </c>
      <c r="AH42" s="206" t="s">
        <v>307</v>
      </c>
      <c r="AI42" s="206" t="s">
        <v>308</v>
      </c>
      <c r="AJ42" s="206" t="s">
        <v>309</v>
      </c>
      <c r="AK42" s="179">
        <f t="array" ref="AK42">IFERROR(VLOOKUP(A42&amp;B42&amp;C42&amp;LEFT($AK$1,2),IF({1,0},广告数据!$A$2:$A$7027&amp;广告数据!$B$2:$B$7027&amp;广告数据!$C$2:$C$7027,广告数据!$D$2:$D$7027),2,0),"")</f>
        <v>2795</v>
      </c>
      <c r="AL42" s="175">
        <f t="array" ref="AL42">IFERROR(VLOOKUP(A42&amp;B42&amp;C42&amp;LEFT($AK$1,2),IF({1,0},广告数据!$A$2:$A$7027&amp;广告数据!$B$2:$B$7027&amp;广告数据!$C$2:$C$7027,广告数据!$E$2:$E$7027),2,0),"")</f>
        <v>32</v>
      </c>
      <c r="AM42" s="180">
        <f>IFERROR(AL42/AK42,"0")</f>
        <v>0.0114490161001789</v>
      </c>
      <c r="AN42" s="175">
        <f t="array" ref="AN42">IFERROR(VLOOKUP(A42&amp;B42&amp;C42&amp;LEFT($AK$1,2),IF({1,0},广告数据!$A$2:$A$7027&amp;广告数据!$B$2:$B$7027&amp;广告数据!$C$2:$C$7027,广告数据!$I$2:$I$7027),2,0),"")</f>
        <v>5</v>
      </c>
      <c r="AO42" s="181">
        <f>IFERROR(AN42/AL42,"0")</f>
        <v>0.15625</v>
      </c>
      <c r="AP42" s="182">
        <f t="array" ref="AP42">IFERROR(VLOOKUP(A42&amp;B42&amp;C42&amp;LEFT($AK$1,2),IF({1,0},广告数据!$A$2:$A$7027&amp;广告数据!$B$2:$B$7027&amp;广告数据!$C$2:$C$7027,广告数据!$G$2:$G$7027),2,0),"")</f>
        <v>10.27</v>
      </c>
      <c r="AQ42" s="182">
        <f t="array" ref="AQ42">IFERROR(VLOOKUP(A42&amp;B42&amp;C42&amp;LEFT($AK$1,2),IF({1,0},广告数据!$A$2:$A$7027&amp;广告数据!$B$2:$B$7027&amp;广告数据!$C$2:$C$7027,广告数据!$J$2:$J$7027),2,0),"")</f>
        <v>59.95</v>
      </c>
      <c r="AR42" s="183">
        <f>IFERROR(AP42/AQ42,"0")</f>
        <v>0.171309424520434</v>
      </c>
      <c r="AS42" s="179" t="str">
        <f t="array" ref="AS42">IFERROR(VLOOKUP(A42&amp;B42&amp;C42&amp;LEFT($AS$1,2),IF({1,0},广告数据!$A$2:$A$7027&amp;广告数据!$B$2:$B$7027&amp;广告数据!$C$2:$C$7027,广告数据!$D$2:$D$7027),2,0),"")</f>
        <v/>
      </c>
      <c r="AT42" s="179" t="str">
        <f t="array" ref="AT42">IFERROR(VLOOKUP(A42&amp;B42&amp;C42&amp;LEFT($AS$1,2),IF({1,0},广告数据!$A$2:$A$7027&amp;广告数据!$B$2:$B$7027&amp;广告数据!$C$2:$C$7027,广告数据!$E$2:$E$7027),2,0),"")</f>
        <v/>
      </c>
      <c r="AU42" s="179" t="str">
        <f t="array" ref="AU42">IFERROR(VLOOKUP(A42&amp;B42&amp;C42&amp;LEFT($AS$1,2),IF({1,0},广告数据!$A$2:$A$7027&amp;广告数据!$B$2:$B$7027&amp;广告数据!$C$2:$C$7027,广告数据!$I$2:$I$7027),2,0),"")</f>
        <v/>
      </c>
      <c r="AV42" s="215" t="str">
        <f>IFERROR(AT42/AS42,"0")</f>
        <v>0</v>
      </c>
      <c r="AW42" s="215" t="str">
        <f>IFERROR(AU42/AT42,"0")</f>
        <v>0</v>
      </c>
      <c r="AX42" s="179" t="str">
        <f t="array" ref="AX42">IFERROR(VLOOKUP(A42&amp;B42&amp;C42&amp;LEFT($AS$1,2),IF({1,0},广告数据!$A$2:$A$7027&amp;广告数据!$B$2:$B$7027&amp;广告数据!$C$2:$C$7027,广告数据!$G$2:$G$7027),2,0),"")</f>
        <v/>
      </c>
      <c r="AY42" s="179" t="str">
        <f t="array" ref="AY42">IFERROR(VLOOKUP(A42&amp;B42&amp;C42&amp;LEFT($AS$1,2),IF({1,0},广告数据!$A$2:$A$7027&amp;广告数据!$B$2:$B$7027&amp;广告数据!$C$2:$C$7027,广告数据!$J$2:$J$7027),2,0),"")</f>
        <v/>
      </c>
      <c r="AZ42" s="183" t="str">
        <f>IFERROR(AX42/AY42,"0")</f>
        <v>0</v>
      </c>
      <c r="BA42" s="179">
        <f t="array" ref="BA42">IFERROR(VLOOKUP(A42&amp;B42&amp;C42&amp;LEFT($BA$1,2),IF({1,0},广告数据!$A$2:$A$7027&amp;广告数据!$B$2:$B$7027&amp;广告数据!$C$2:$C$7027,广告数据!$D$2:$D$7027),2,0),"")</f>
        <v>6699</v>
      </c>
      <c r="BB42" s="179">
        <f t="array" ref="BB42">IFERROR(VLOOKUP(A42&amp;B42&amp;C42&amp;LEFT($BA$1,2),IF({1,0},广告数据!$A$2:$A$7027&amp;广告数据!$B$2:$B$7027&amp;广告数据!$C$2:$C$7027,广告数据!$E$2:$E$7027),2,0),"")</f>
        <v>42</v>
      </c>
      <c r="BC42" s="179">
        <f t="array" ref="BC42">IFERROR(VLOOKUP(A42&amp;B42&amp;C42&amp;LEFT($BA$1,2),IF({1,0},广告数据!$A$2:$A$7027&amp;广告数据!$B$2:$B$7027&amp;广告数据!$C$2:$C$7027,广告数据!$I$2:$I$7027),2,0),"")</f>
        <v>4</v>
      </c>
      <c r="BD42" s="215">
        <f t="shared" si="32"/>
        <v>0.00626959247648903</v>
      </c>
      <c r="BE42" s="215">
        <f t="shared" si="33"/>
        <v>0.0952380952380952</v>
      </c>
      <c r="BF42" s="186">
        <f t="array" ref="BF42">IFERROR(VLOOKUP(A42&amp;B42&amp;C42&amp;LEFT($BA$1,2),IF({1,0},广告数据!$A$2:$A$7027&amp;广告数据!$B$2:$B$7027&amp;广告数据!$C$2:$C$7027,广告数据!$G$2:$G$7027),2,0),"")</f>
        <v>22.46</v>
      </c>
      <c r="BG42" s="186">
        <f t="array" ref="BG42">IFERROR(VLOOKUP(A42&amp;B42&amp;C42&amp;LEFT($BA$1,2),IF({1,0},广告数据!$A$2:$A$7027&amp;广告数据!$B$2:$B$7027&amp;广告数据!$C$2:$C$7027,广告数据!$J$2:$J$7027),2,0),"")</f>
        <v>59.95</v>
      </c>
      <c r="BH42" s="215">
        <f t="shared" si="34"/>
        <v>0.37464553794829</v>
      </c>
      <c r="BI42" s="172" t="str">
        <f t="array" ref="BI42">IFERROR(VLOOKUP(A42&amp;B42&amp;C42&amp;LEFT($BI$1,2),IF({1,0},广告数据!$A$2:$A$7027&amp;广告数据!$B$2:$B$7027&amp;广告数据!$C$2:$C$7027,广告数据!$D$2:$D$7027),2,0),"0")</f>
        <v>0</v>
      </c>
      <c r="BJ42" s="172" t="str">
        <f t="array" ref="BJ42">IFERROR(VLOOKUP(A42&amp;B42&amp;C42&amp;LEFT($BI$1,2),IF({1,0},广告数据!$A$2:$A$7027&amp;广告数据!$B$2:$B$7027&amp;广告数据!$C$2:$C$7027,广告数据!$E$2:$E$7027),2,0),"0")</f>
        <v>0</v>
      </c>
      <c r="BK42" s="172" t="str">
        <f t="array" ref="BK42">IFERROR(VLOOKUP(A42&amp;B42&amp;C42&amp;LEFT($BI$1,2),IF({1,0},广告数据!$A$2:$A$7027&amp;广告数据!$B$2:$B$7027&amp;广告数据!$C$2:$C$7027,广告数据!$I$2:$I$7027),2,0),"0")</f>
        <v>0</v>
      </c>
      <c r="BL42" s="215" t="str">
        <f t="shared" si="3"/>
        <v>0</v>
      </c>
      <c r="BM42" s="215" t="str">
        <f t="shared" si="4"/>
        <v>0</v>
      </c>
      <c r="BN42" s="172" t="str">
        <f t="array" ref="BN42">IFERROR(VLOOKUP(A42&amp;B42&amp;C42&amp;LEFT($BI$1,2),IF({1,0},广告数据!$A$2:$A$7027&amp;广告数据!$B$2:$B$7027&amp;广告数据!$C$2:$C$7027,广告数据!$G$2:$G$7027),2,0),"0")</f>
        <v>0</v>
      </c>
      <c r="BO42" s="172" t="str">
        <f t="array" ref="BO42">IFERROR(VLOOKUP(A42&amp;B42&amp;C42&amp;LEFT($BI$1,2),IF({1,0},广告数据!$A$2:$A$7027&amp;广告数据!$B$2:$B$7027&amp;广告数据!$C$2:$C$7027,广告数据!$J$2:$J$7027),2,0),"0")</f>
        <v>0</v>
      </c>
      <c r="BP42" s="215" t="str">
        <f t="shared" si="5"/>
        <v/>
      </c>
      <c r="BQ42" s="172" t="str">
        <f t="array" ref="BQ42">IFERROR(VLOOKUP(A42&amp;B42&amp;C42&amp;LEFT($BQ$1,2),IF({1,0},广告数据!$A$2:$A$7027&amp;广告数据!$B$2:$B$7027&amp;广告数据!$C$2:$C$7027,广告数据!$D$2:$D$7027),2,0),"0")</f>
        <v>0</v>
      </c>
      <c r="BR42" s="172" t="str">
        <f t="array" ref="BR42">IFERROR(VLOOKUP(A42&amp;B42&amp;C42&amp;LEFT($BQ$1,2),IF({1,0},广告数据!$A$2:$A$7027&amp;广告数据!$B$2:$B$7027&amp;广告数据!$C$2:$C$7027,广告数据!$E$2:$E$7027),2,0),"0")</f>
        <v>0</v>
      </c>
      <c r="BS42" s="172" t="str">
        <f t="array" ref="BS42">IFERROR(VLOOKUP(A42&amp;B42&amp;C42&amp;LEFT($BQ$1,2),IF({1,0},广告数据!$A$2:$A$7027&amp;广告数据!$B$2:$B$7027&amp;广告数据!$C$2:$C$7027,广告数据!$I$2:$I$7027),2,0),"0")</f>
        <v>0</v>
      </c>
      <c r="BT42" s="215" t="str">
        <f t="shared" si="6"/>
        <v>0</v>
      </c>
      <c r="BU42" s="215" t="str">
        <f t="shared" si="7"/>
        <v>0</v>
      </c>
      <c r="BV42" s="172" t="str">
        <f t="array" ref="BV42">IFERROR(VLOOKUP(A42&amp;B42&amp;C42&amp;LEFT($BQ$1,2),IF({1,0},广告数据!$A$2:$A$7027&amp;广告数据!$B$2:$B$7027&amp;广告数据!$C$2:$C$7027,广告数据!$G$2:$G$7027),2,0),"0")</f>
        <v>0</v>
      </c>
      <c r="BW42" s="172" t="str">
        <f t="array" ref="BW42">IFERROR(VLOOKUP(A42&amp;B42&amp;C42&amp;LEFT($BQ$1,2),IF({1,0},广告数据!$A$2:$A$7027&amp;广告数据!$B$2:$B$7027&amp;广告数据!$C$2:$C$7027,广告数据!$J$2:$J$7027),2,0),"0")</f>
        <v>0</v>
      </c>
      <c r="BX42" s="215"/>
    </row>
    <row r="43" s="174" customFormat="1" spans="1:76">
      <c r="A43" s="189">
        <v>44748</v>
      </c>
      <c r="B43" s="192" t="s">
        <v>128</v>
      </c>
      <c r="C43" s="190" t="s">
        <v>129</v>
      </c>
      <c r="D43" s="119" t="s">
        <v>130</v>
      </c>
      <c r="E43" s="191">
        <f>SUMIFS('Business report'!$D$2:$D$9442,'Business report'!$A$2:$A$9442,A43,'Business report'!$B$2:$B$9442,B43,'Business report'!$C$2:$C$9442,D43)</f>
        <v>8</v>
      </c>
      <c r="F43" s="191">
        <f>SUMIFS('Business report'!$F$2:$F$9442,'Business report'!$A$2:$A$9442,A43,'Business report'!$B$2:$B$9442,B43,'Business report'!$C$2:$C$9442,D43)</f>
        <v>12</v>
      </c>
      <c r="G43" s="191">
        <f>SUMIFS('Business report'!$I$2:$I$9442,'Business report'!$A$2:$A$9442,A43,'Business report'!$B$2:$B$9442,B43,'Business report'!$C$2:$C$9442,D43)</f>
        <v>1</v>
      </c>
      <c r="H43" s="193">
        <f>SUMIFS('Business report'!$K$2:$K$9442,'Business report'!$A$2:$A$9442,A43,'Business report'!$B$2:$B$9442,B43,'Business report'!$C$2:$C$9442,D43)</f>
        <v>19.99</v>
      </c>
      <c r="I43" s="198">
        <v>19.99</v>
      </c>
      <c r="J43" s="178">
        <v>4</v>
      </c>
      <c r="K43" s="198">
        <v>32</v>
      </c>
      <c r="L43" s="198"/>
      <c r="M43" s="202"/>
      <c r="N43" s="198"/>
      <c r="O43" s="198"/>
      <c r="P43" s="198"/>
      <c r="Q43" s="198"/>
      <c r="R43" s="198"/>
      <c r="S43" s="198"/>
      <c r="T43" s="198"/>
      <c r="U43" s="198"/>
      <c r="V43" s="198"/>
      <c r="W43" s="198"/>
      <c r="X43" s="198"/>
      <c r="Y43" s="198"/>
      <c r="Z43" s="198"/>
      <c r="AA43" s="198"/>
      <c r="AB43" s="198"/>
      <c r="AC43" s="207"/>
      <c r="AD43" s="198"/>
      <c r="AE43" s="198"/>
      <c r="AF43" s="198"/>
      <c r="AG43" s="198"/>
      <c r="AH43" s="198"/>
      <c r="AI43" s="198"/>
      <c r="AJ43" s="198"/>
      <c r="AK43" s="179"/>
      <c r="AL43" s="175"/>
      <c r="AM43" s="180"/>
      <c r="AN43" s="175"/>
      <c r="AO43" s="181"/>
      <c r="AP43" s="182"/>
      <c r="AQ43" s="182"/>
      <c r="AR43" s="183"/>
      <c r="AS43" s="179"/>
      <c r="AT43" s="179"/>
      <c r="AU43" s="179"/>
      <c r="AV43" s="215"/>
      <c r="AW43" s="215"/>
      <c r="AX43" s="179"/>
      <c r="AY43" s="179"/>
      <c r="AZ43" s="183"/>
      <c r="BA43" s="179">
        <f t="array" ref="BA43">IFERROR(VLOOKUP(A43&amp;B43&amp;C43&amp;LEFT($BA$1,2),IF({1,0},广告数据!$A$2:$A$7027&amp;广告数据!$B$2:$B$7027&amp;广告数据!$C$2:$C$7027,广告数据!$D$2:$D$7027),2,0),"")</f>
        <v>654</v>
      </c>
      <c r="BB43" s="179">
        <f t="array" ref="BB43">IFERROR(VLOOKUP(A43&amp;B43&amp;C43&amp;LEFT($BA$1,2),IF({1,0},广告数据!$A$2:$A$7027&amp;广告数据!$B$2:$B$7027&amp;广告数据!$C$2:$C$7027,广告数据!$E$2:$E$7027),2,0),"")</f>
        <v>2</v>
      </c>
      <c r="BC43" s="179">
        <f t="array" ref="BC43">IFERROR(VLOOKUP(A43&amp;B43&amp;C43&amp;LEFT($BA$1,2),IF({1,0},广告数据!$A$2:$A$7027&amp;广告数据!$B$2:$B$7027&amp;广告数据!$C$2:$C$7027,广告数据!$I$2:$I$7027),2,0),"")</f>
        <v>0</v>
      </c>
      <c r="BD43" s="215">
        <f t="shared" si="32"/>
        <v>0.00305810397553517</v>
      </c>
      <c r="BE43" s="215">
        <f t="shared" si="33"/>
        <v>0</v>
      </c>
      <c r="BF43" s="186">
        <f t="array" ref="BF43">IFERROR(VLOOKUP(A43&amp;B43&amp;C43&amp;LEFT($BA$1,2),IF({1,0},广告数据!$A$2:$A$7027&amp;广告数据!$B$2:$B$7027&amp;广告数据!$C$2:$C$7027,广告数据!$G$2:$G$7027),2,0),"")</f>
        <v>0.42</v>
      </c>
      <c r="BG43" s="186">
        <f t="array" ref="BG43">IFERROR(VLOOKUP(A43&amp;B43&amp;C43&amp;LEFT($BA$1,2),IF({1,0},广告数据!$A$2:$A$7027&amp;广告数据!$B$2:$B$7027&amp;广告数据!$C$2:$C$7027,广告数据!$J$2:$J$7027),2,0),"")</f>
        <v>0</v>
      </c>
      <c r="BH43" s="215" t="str">
        <f t="shared" si="34"/>
        <v>0</v>
      </c>
      <c r="BI43" s="172" t="str">
        <f t="array" ref="BI43">IFERROR(VLOOKUP(A43&amp;B43&amp;C43&amp;LEFT($BI$1,2),IF({1,0},广告数据!$A$2:$A$7027&amp;广告数据!$B$2:$B$7027&amp;广告数据!$C$2:$C$7027,广告数据!$D$2:$D$7027),2,0),"0")</f>
        <v>0</v>
      </c>
      <c r="BJ43" s="172" t="str">
        <f t="array" ref="BJ43">IFERROR(VLOOKUP(A43&amp;B43&amp;C43&amp;LEFT($BI$1,2),IF({1,0},广告数据!$A$2:$A$7027&amp;广告数据!$B$2:$B$7027&amp;广告数据!$C$2:$C$7027,广告数据!$E$2:$E$7027),2,0),"0")</f>
        <v>0</v>
      </c>
      <c r="BK43" s="172" t="str">
        <f t="array" ref="BK43">IFERROR(VLOOKUP(A43&amp;B43&amp;C43&amp;LEFT($BI$1,2),IF({1,0},广告数据!$A$2:$A$7027&amp;广告数据!$B$2:$B$7027&amp;广告数据!$C$2:$C$7027,广告数据!$I$2:$I$7027),2,0),"0")</f>
        <v>0</v>
      </c>
      <c r="BL43" s="215" t="str">
        <f t="shared" si="3"/>
        <v>0</v>
      </c>
      <c r="BM43" s="215" t="str">
        <f t="shared" si="4"/>
        <v>0</v>
      </c>
      <c r="BN43" s="172" t="str">
        <f t="array" ref="BN43">IFERROR(VLOOKUP(A43&amp;B43&amp;C43&amp;LEFT($BI$1,2),IF({1,0},广告数据!$A$2:$A$7027&amp;广告数据!$B$2:$B$7027&amp;广告数据!$C$2:$C$7027,广告数据!$G$2:$G$7027),2,0),"0")</f>
        <v>0</v>
      </c>
      <c r="BO43" s="172" t="str">
        <f t="array" ref="BO43">IFERROR(VLOOKUP(A43&amp;B43&amp;C43&amp;LEFT($BI$1,2),IF({1,0},广告数据!$A$2:$A$7027&amp;广告数据!$B$2:$B$7027&amp;广告数据!$C$2:$C$7027,广告数据!$J$2:$J$7027),2,0),"0")</f>
        <v>0</v>
      </c>
      <c r="BP43" s="215" t="str">
        <f t="shared" si="5"/>
        <v/>
      </c>
      <c r="BQ43" s="172" t="str">
        <f t="array" ref="BQ43">IFERROR(VLOOKUP(A43&amp;B43&amp;C43&amp;LEFT($BQ$1,2),IF({1,0},广告数据!$A$2:$A$7027&amp;广告数据!$B$2:$B$7027&amp;广告数据!$C$2:$C$7027,广告数据!$D$2:$D$7027),2,0),"0")</f>
        <v>0</v>
      </c>
      <c r="BR43" s="172" t="str">
        <f t="array" ref="BR43">IFERROR(VLOOKUP(A43&amp;B43&amp;C43&amp;LEFT($BQ$1,2),IF({1,0},广告数据!$A$2:$A$7027&amp;广告数据!$B$2:$B$7027&amp;广告数据!$C$2:$C$7027,广告数据!$E$2:$E$7027),2,0),"0")</f>
        <v>0</v>
      </c>
      <c r="BS43" s="172" t="str">
        <f t="array" ref="BS43">IFERROR(VLOOKUP(A43&amp;B43&amp;C43&amp;LEFT($BQ$1,2),IF({1,0},广告数据!$A$2:$A$7027&amp;广告数据!$B$2:$B$7027&amp;广告数据!$C$2:$C$7027,广告数据!$I$2:$I$7027),2,0),"0")</f>
        <v>0</v>
      </c>
      <c r="BT43" s="215" t="str">
        <f t="shared" si="6"/>
        <v>0</v>
      </c>
      <c r="BU43" s="215" t="str">
        <f t="shared" si="7"/>
        <v>0</v>
      </c>
      <c r="BV43" s="172" t="str">
        <f t="array" ref="BV43">IFERROR(VLOOKUP(A43&amp;B43&amp;C43&amp;LEFT($BQ$1,2),IF({1,0},广告数据!$A$2:$A$7027&amp;广告数据!$B$2:$B$7027&amp;广告数据!$C$2:$C$7027,广告数据!$G$2:$G$7027),2,0),"0")</f>
        <v>0</v>
      </c>
      <c r="BW43" s="172" t="str">
        <f t="array" ref="BW43">IFERROR(VLOOKUP(A43&amp;B43&amp;C43&amp;LEFT($BQ$1,2),IF({1,0},广告数据!$A$2:$A$7027&amp;广告数据!$B$2:$B$7027&amp;广告数据!$C$2:$C$7027,广告数据!$J$2:$J$7027),2,0),"0")</f>
        <v>0</v>
      </c>
      <c r="BX43" s="215"/>
    </row>
    <row r="44" s="173" customFormat="1" spans="1:76">
      <c r="A44" s="189">
        <v>44749</v>
      </c>
      <c r="B44" s="192" t="s">
        <v>20</v>
      </c>
      <c r="C44" s="190" t="s">
        <v>25</v>
      </c>
      <c r="D44" s="119" t="s">
        <v>124</v>
      </c>
      <c r="E44" s="194">
        <f>SUMIFS('Business report'!$D$2:$D$9442,'Business report'!$A$2:$A$9442,A44,'Business report'!$B$2:$B$9442,B44,'Business report'!$C$2:$C$9442,D44)</f>
        <v>139</v>
      </c>
      <c r="F44" s="194">
        <f>SUMIFS('Business report'!$F$2:$F$9442,'Business report'!$A$2:$A$9442,A44,'Business report'!$B$2:$B$9442,B44,'Business report'!$C$2:$C$9442,D44)</f>
        <v>197</v>
      </c>
      <c r="G44" s="191">
        <f>SUMIFS('Business report'!$I$2:$I$9442,'Business report'!$A$2:$A$9442,A44,'Business report'!$B$2:$B$9442,B44,'Business report'!$C$2:$C$9442,D44)</f>
        <v>7</v>
      </c>
      <c r="H44" s="195">
        <f>SUMIFS('Business report'!$K$2:$K$9442,'Business report'!$A$2:$A$9442,A44,'Business report'!$B$2:$B$9442,B44,'Business report'!$C$2:$C$9442,D44)</f>
        <v>83.93</v>
      </c>
      <c r="I44" s="198">
        <v>11.99</v>
      </c>
      <c r="J44" s="178">
        <v>5</v>
      </c>
      <c r="K44" s="198">
        <v>1</v>
      </c>
      <c r="L44" s="198" t="s">
        <v>131</v>
      </c>
      <c r="M44" s="202" t="s">
        <v>310</v>
      </c>
      <c r="N44" s="198" t="s">
        <v>133</v>
      </c>
      <c r="O44" s="198">
        <v>283</v>
      </c>
      <c r="P44" s="203" t="s">
        <v>245</v>
      </c>
      <c r="Q44" s="207" t="s">
        <v>311</v>
      </c>
      <c r="R44" s="207" t="s">
        <v>171</v>
      </c>
      <c r="S44" s="203" t="s">
        <v>144</v>
      </c>
      <c r="T44" s="207" t="s">
        <v>252</v>
      </c>
      <c r="U44" s="207" t="s">
        <v>210</v>
      </c>
      <c r="V44" s="203" t="s">
        <v>216</v>
      </c>
      <c r="W44" s="207" t="s">
        <v>174</v>
      </c>
      <c r="X44" s="207" t="s">
        <v>179</v>
      </c>
      <c r="Y44" s="203" t="s">
        <v>148</v>
      </c>
      <c r="Z44" s="207" t="s">
        <v>145</v>
      </c>
      <c r="AA44" s="207" t="s">
        <v>312</v>
      </c>
      <c r="AB44" s="203" t="s">
        <v>184</v>
      </c>
      <c r="AC44" s="207" t="s">
        <v>291</v>
      </c>
      <c r="AD44" s="207" t="s">
        <v>203</v>
      </c>
      <c r="AE44" s="203" t="s">
        <v>313</v>
      </c>
      <c r="AF44" s="207" t="s">
        <v>314</v>
      </c>
      <c r="AG44" s="207" t="s">
        <v>315</v>
      </c>
      <c r="AH44" s="203" t="s">
        <v>136</v>
      </c>
      <c r="AI44" s="207" t="s">
        <v>312</v>
      </c>
      <c r="AJ44" s="207" t="s">
        <v>169</v>
      </c>
      <c r="AK44" s="179">
        <f t="array" ref="AK44">IFERROR(VLOOKUP(A44&amp;B44&amp;C44&amp;LEFT($AK$1,2),IF({1,0},广告数据!$A$2:$A$7027&amp;广告数据!$B$2:$B$7027&amp;广告数据!$C$2:$C$7027,广告数据!$D$2:$D$7027),2,0),"")</f>
        <v>2323</v>
      </c>
      <c r="AL44" s="175">
        <f t="array" ref="AL44">IFERROR(VLOOKUP(A44&amp;B44&amp;C44&amp;LEFT($AK$1,2),IF({1,0},广告数据!$A$2:$A$7027&amp;广告数据!$B$2:$B$7027&amp;广告数据!$C$2:$C$7027,广告数据!$E$2:$E$7027),2,0),"")</f>
        <v>28</v>
      </c>
      <c r="AM44" s="180">
        <f>IFERROR(AL44/AK44,"0")</f>
        <v>0.0120533792509686</v>
      </c>
      <c r="AN44" s="175">
        <f t="array" ref="AN44">IFERROR(VLOOKUP(A44&amp;B44&amp;C44&amp;LEFT($AK$1,2),IF({1,0},广告数据!$A$2:$A$7027&amp;广告数据!$B$2:$B$7027&amp;广告数据!$C$2:$C$7027,广告数据!$I$2:$I$7027),2,0),"")</f>
        <v>3</v>
      </c>
      <c r="AO44" s="181">
        <f>IFERROR(AN44/AL44,"0")</f>
        <v>0.107142857142857</v>
      </c>
      <c r="AP44" s="182">
        <f t="array" ref="AP44">IFERROR(VLOOKUP(A44&amp;B44&amp;C44&amp;LEFT($AK$1,2),IF({1,0},广告数据!$A$2:$A$7027&amp;广告数据!$B$2:$B$7027&amp;广告数据!$C$2:$C$7027,广告数据!$G$2:$G$7027),2,0),"")</f>
        <v>8.74</v>
      </c>
      <c r="AQ44" s="182">
        <f t="array" ref="AQ44">IFERROR(VLOOKUP(A44&amp;B44&amp;C44&amp;LEFT($AK$1,2),IF({1,0},广告数据!$A$2:$A$7027&amp;广告数据!$B$2:$B$7027&amp;广告数据!$C$2:$C$7027,广告数据!$J$2:$J$7027),2,0),"")</f>
        <v>35.97</v>
      </c>
      <c r="AR44" s="183">
        <f>IFERROR(AP44/AQ44,"0")</f>
        <v>0.242980261328885</v>
      </c>
      <c r="AS44" s="179" t="str">
        <f t="array" ref="AS44">IFERROR(VLOOKUP(A44&amp;B44&amp;C44&amp;LEFT($AS$1,2),IF({1,0},广告数据!$A$2:$A$7027&amp;广告数据!$B$2:$B$7027&amp;广告数据!$C$2:$C$7027,广告数据!$D$2:$D$7027),2,0),"")</f>
        <v/>
      </c>
      <c r="AT44" s="179" t="str">
        <f t="array" ref="AT44">IFERROR(VLOOKUP(A44&amp;B44&amp;C44&amp;LEFT($AS$1,2),IF({1,0},广告数据!$A$2:$A$7027&amp;广告数据!$B$2:$B$7027&amp;广告数据!$C$2:$C$7027,广告数据!$E$2:$E$7027),2,0),"")</f>
        <v/>
      </c>
      <c r="AU44" s="179" t="str">
        <f t="array" ref="AU44">IFERROR(VLOOKUP(A44&amp;B44&amp;C44&amp;LEFT($AS$1,2),IF({1,0},广告数据!$A$2:$A$7027&amp;广告数据!$B$2:$B$7027&amp;广告数据!$C$2:$C$7027,广告数据!$I$2:$I$7027),2,0),"")</f>
        <v/>
      </c>
      <c r="AV44" s="215" t="str">
        <f>IFERROR(AT44/AS44,"0")</f>
        <v>0</v>
      </c>
      <c r="AW44" s="215" t="str">
        <f>IFERROR(AU44/AT44,"0")</f>
        <v>0</v>
      </c>
      <c r="AX44" s="179" t="str">
        <f t="array" ref="AX44">IFERROR(VLOOKUP(A44&amp;B44&amp;C44&amp;LEFT($AS$1,2),IF({1,0},广告数据!$A$2:$A$7027&amp;广告数据!$B$2:$B$7027&amp;广告数据!$C$2:$C$7027,广告数据!$G$2:$G$7027),2,0),"")</f>
        <v/>
      </c>
      <c r="AY44" s="179" t="str">
        <f t="array" ref="AY44">IFERROR(VLOOKUP(A44&amp;B44&amp;C44&amp;LEFT($AS$1,2),IF({1,0},广告数据!$A$2:$A$7027&amp;广告数据!$B$2:$B$7027&amp;广告数据!$C$2:$C$7027,广告数据!$J$2:$J$7027),2,0),"")</f>
        <v/>
      </c>
      <c r="AZ44" s="183" t="str">
        <f>IFERROR(AX44/AY44,"0")</f>
        <v>0</v>
      </c>
      <c r="BA44" s="179">
        <f t="array" ref="BA44">IFERROR(VLOOKUP(A44&amp;B44&amp;C44&amp;LEFT($BA$1,2),IF({1,0},广告数据!$A$2:$A$7027&amp;广告数据!$B$2:$B$7027&amp;广告数据!$C$2:$C$7027,广告数据!$D$2:$D$7027),2,0),"")</f>
        <v>6292</v>
      </c>
      <c r="BB44" s="179">
        <f t="array" ref="BB44">IFERROR(VLOOKUP(A44&amp;B44&amp;C44&amp;LEFT($BA$1,2),IF({1,0},广告数据!$A$2:$A$7027&amp;广告数据!$B$2:$B$7027&amp;广告数据!$C$2:$C$7027,广告数据!$E$2:$E$7027),2,0),"")</f>
        <v>43</v>
      </c>
      <c r="BC44" s="179">
        <f t="array" ref="BC44">IFERROR(VLOOKUP(A44&amp;B44&amp;C44&amp;LEFT($BA$1,2),IF({1,0},广告数据!$A$2:$A$7027&amp;广告数据!$B$2:$B$7027&amp;广告数据!$C$2:$C$7027,广告数据!$I$2:$I$7027),2,0),"")</f>
        <v>1</v>
      </c>
      <c r="BD44" s="215">
        <f t="shared" ref="BD44:BD50" si="35">IFERROR(BB44/BA44,"0")</f>
        <v>0.0068340750158932</v>
      </c>
      <c r="BE44" s="215">
        <f t="shared" ref="BE44:BE50" si="36">IFERROR(BC44/BB44,"0")</f>
        <v>0.0232558139534884</v>
      </c>
      <c r="BF44" s="186">
        <f t="array" ref="BF44">IFERROR(VLOOKUP(A44&amp;B44&amp;C44&amp;LEFT($BA$1,2),IF({1,0},广告数据!$A$2:$A$7027&amp;广告数据!$B$2:$B$7027&amp;广告数据!$C$2:$C$7027,广告数据!$G$2:$G$7027),2,0),"")</f>
        <v>22.97</v>
      </c>
      <c r="BG44" s="186">
        <f t="array" ref="BG44">IFERROR(VLOOKUP(A44&amp;B44&amp;C44&amp;LEFT($BA$1,2),IF({1,0},广告数据!$A$2:$A$7027&amp;广告数据!$B$2:$B$7027&amp;广告数据!$C$2:$C$7027,广告数据!$J$2:$J$7027),2,0),"")</f>
        <v>11.99</v>
      </c>
      <c r="BH44" s="215">
        <f t="shared" ref="BH44:BH50" si="37">IFERROR(BF44/BG44,"0")</f>
        <v>1.91576313594662</v>
      </c>
      <c r="BI44" s="172" t="str">
        <f t="array" ref="BI44">IFERROR(VLOOKUP(A44&amp;B44&amp;C44&amp;LEFT($BI$1,2),IF({1,0},广告数据!$A$2:$A$7027&amp;广告数据!$B$2:$B$7027&amp;广告数据!$C$2:$C$7027,广告数据!$D$2:$D$7027),2,0),"0")</f>
        <v>0</v>
      </c>
      <c r="BJ44" s="172" t="str">
        <f t="array" ref="BJ44">IFERROR(VLOOKUP(A44&amp;B44&amp;C44&amp;LEFT($BI$1,2),IF({1,0},广告数据!$A$2:$A$7027&amp;广告数据!$B$2:$B$7027&amp;广告数据!$C$2:$C$7027,广告数据!$E$2:$E$7027),2,0),"0")</f>
        <v>0</v>
      </c>
      <c r="BK44" s="172" t="str">
        <f t="array" ref="BK44">IFERROR(VLOOKUP(A44&amp;B44&amp;C44&amp;LEFT($BI$1,2),IF({1,0},广告数据!$A$2:$A$7027&amp;广告数据!$B$2:$B$7027&amp;广告数据!$C$2:$C$7027,广告数据!$I$2:$I$7027),2,0),"0")</f>
        <v>0</v>
      </c>
      <c r="BL44" s="215" t="str">
        <f t="shared" si="3"/>
        <v>0</v>
      </c>
      <c r="BM44" s="215" t="str">
        <f t="shared" si="4"/>
        <v>0</v>
      </c>
      <c r="BN44" s="172" t="str">
        <f t="array" ref="BN44">IFERROR(VLOOKUP(A44&amp;B44&amp;C44&amp;LEFT($BI$1,2),IF({1,0},广告数据!$A$2:$A$7027&amp;广告数据!$B$2:$B$7027&amp;广告数据!$C$2:$C$7027,广告数据!$G$2:$G$7027),2,0),"0")</f>
        <v>0</v>
      </c>
      <c r="BO44" s="172" t="str">
        <f t="array" ref="BO44">IFERROR(VLOOKUP(A44&amp;B44&amp;C44&amp;LEFT($BI$1,2),IF({1,0},广告数据!$A$2:$A$7027&amp;广告数据!$B$2:$B$7027&amp;广告数据!$C$2:$C$7027,广告数据!$J$2:$J$7027),2,0),"0")</f>
        <v>0</v>
      </c>
      <c r="BP44" s="215" t="str">
        <f t="shared" si="5"/>
        <v/>
      </c>
      <c r="BQ44" s="172" t="str">
        <f t="array" ref="BQ44">IFERROR(VLOOKUP(A44&amp;B44&amp;C44&amp;LEFT($BQ$1,2),IF({1,0},广告数据!$A$2:$A$7027&amp;广告数据!$B$2:$B$7027&amp;广告数据!$C$2:$C$7027,广告数据!$D$2:$D$7027),2,0),"0")</f>
        <v>0</v>
      </c>
      <c r="BR44" s="172" t="str">
        <f t="array" ref="BR44">IFERROR(VLOOKUP(A44&amp;B44&amp;C44&amp;LEFT($BQ$1,2),IF({1,0},广告数据!$A$2:$A$7027&amp;广告数据!$B$2:$B$7027&amp;广告数据!$C$2:$C$7027,广告数据!$E$2:$E$7027),2,0),"0")</f>
        <v>0</v>
      </c>
      <c r="BS44" s="172" t="str">
        <f t="array" ref="BS44">IFERROR(VLOOKUP(A44&amp;B44&amp;C44&amp;LEFT($BQ$1,2),IF({1,0},广告数据!$A$2:$A$7027&amp;广告数据!$B$2:$B$7027&amp;广告数据!$C$2:$C$7027,广告数据!$I$2:$I$7027),2,0),"0")</f>
        <v>0</v>
      </c>
      <c r="BT44" s="215" t="str">
        <f t="shared" si="6"/>
        <v>0</v>
      </c>
      <c r="BU44" s="215" t="str">
        <f t="shared" si="7"/>
        <v>0</v>
      </c>
      <c r="BV44" s="172" t="str">
        <f t="array" ref="BV44">IFERROR(VLOOKUP(A44&amp;B44&amp;C44&amp;LEFT($BQ$1,2),IF({1,0},广告数据!$A$2:$A$7027&amp;广告数据!$B$2:$B$7027&amp;广告数据!$C$2:$C$7027,广告数据!$G$2:$G$7027),2,0),"0")</f>
        <v>0</v>
      </c>
      <c r="BW44" s="172" t="str">
        <f t="array" ref="BW44">IFERROR(VLOOKUP(A44&amp;B44&amp;C44&amp;LEFT($BQ$1,2),IF({1,0},广告数据!$A$2:$A$7027&amp;广告数据!$B$2:$B$7027&amp;广告数据!$C$2:$C$7027,广告数据!$J$2:$J$7027),2,0),"0")</f>
        <v>0</v>
      </c>
      <c r="BX44" s="215"/>
    </row>
    <row r="45" s="173" customFormat="1" spans="1:76">
      <c r="A45" s="189">
        <v>44749</v>
      </c>
      <c r="B45" s="192" t="s">
        <v>128</v>
      </c>
      <c r="C45" s="190" t="s">
        <v>129</v>
      </c>
      <c r="D45" s="119" t="s">
        <v>130</v>
      </c>
      <c r="E45" s="191">
        <f>SUMIFS('Business report'!$D$2:$D$9442,'Business report'!$A$2:$A$9442,A45,'Business report'!$B$2:$B$9442,B45,'Business report'!$C$2:$C$9442,D45)</f>
        <v>8</v>
      </c>
      <c r="F45" s="191">
        <f>SUMIFS('Business report'!$F$2:$F$9442,'Business report'!$A$2:$A$9442,A45,'Business report'!$B$2:$B$9442,B45,'Business report'!$C$2:$C$9442,D45)</f>
        <v>22</v>
      </c>
      <c r="G45" s="191">
        <f>SUMIFS('Business report'!$I$2:$I$9442,'Business report'!$A$2:$A$9442,A45,'Business report'!$B$2:$B$9442,B45,'Business report'!$C$2:$C$9442,D45)</f>
        <v>1</v>
      </c>
      <c r="H45" s="193">
        <f>SUMIFS('Business report'!$K$2:$K$9442,'Business report'!$A$2:$A$9442,A45,'Business report'!$B$2:$B$9442,B45,'Business report'!$C$2:$C$9442,D45)</f>
        <v>16.66</v>
      </c>
      <c r="I45" s="198">
        <v>19.99</v>
      </c>
      <c r="J45" s="178">
        <v>4</v>
      </c>
      <c r="K45" s="198">
        <v>32</v>
      </c>
      <c r="L45" s="198"/>
      <c r="M45" s="202"/>
      <c r="N45" s="198"/>
      <c r="O45" s="198"/>
      <c r="P45" s="203"/>
      <c r="Q45" s="207"/>
      <c r="R45" s="207"/>
      <c r="S45" s="203"/>
      <c r="T45" s="207"/>
      <c r="U45" s="207"/>
      <c r="V45" s="203"/>
      <c r="W45" s="207"/>
      <c r="X45" s="207"/>
      <c r="Y45" s="203"/>
      <c r="Z45" s="207"/>
      <c r="AA45" s="207"/>
      <c r="AB45" s="203"/>
      <c r="AC45" s="207"/>
      <c r="AD45" s="207"/>
      <c r="AE45" s="203"/>
      <c r="AF45" s="207"/>
      <c r="AG45" s="207"/>
      <c r="AH45" s="203"/>
      <c r="AI45" s="207"/>
      <c r="AJ45" s="207"/>
      <c r="AK45" s="179"/>
      <c r="AL45" s="175"/>
      <c r="AM45" s="180"/>
      <c r="AN45" s="175"/>
      <c r="AO45" s="181"/>
      <c r="AP45" s="182"/>
      <c r="AQ45" s="182"/>
      <c r="AR45" s="183"/>
      <c r="AS45" s="179"/>
      <c r="AT45" s="179"/>
      <c r="AU45" s="179"/>
      <c r="AV45" s="215"/>
      <c r="AW45" s="215"/>
      <c r="AX45" s="179"/>
      <c r="AY45" s="179"/>
      <c r="AZ45" s="183"/>
      <c r="BA45" s="179">
        <f t="array" ref="BA45">IFERROR(VLOOKUP(A45&amp;B45&amp;C45&amp;LEFT($BA$1,2),IF({1,0},广告数据!$A$2:$A$7027&amp;广告数据!$B$2:$B$7027&amp;广告数据!$C$2:$C$7027,广告数据!$D$2:$D$7027),2,0),"")</f>
        <v>616</v>
      </c>
      <c r="BB45" s="179">
        <f t="array" ref="BB45">IFERROR(VLOOKUP(A45&amp;B45&amp;C45&amp;LEFT($BA$1,2),IF({1,0},广告数据!$A$2:$A$7027&amp;广告数据!$B$2:$B$7027&amp;广告数据!$C$2:$C$7027,广告数据!$E$2:$E$7027),2,0),"")</f>
        <v>7</v>
      </c>
      <c r="BC45" s="179">
        <f t="array" ref="BC45">IFERROR(VLOOKUP(A45&amp;B45&amp;C45&amp;LEFT($BA$1,2),IF({1,0},广告数据!$A$2:$A$7027&amp;广告数据!$B$2:$B$7027&amp;广告数据!$C$2:$C$7027,广告数据!$I$2:$I$7027),2,0),"")</f>
        <v>1</v>
      </c>
      <c r="BD45" s="215">
        <f t="shared" si="35"/>
        <v>0.0113636363636364</v>
      </c>
      <c r="BE45" s="215">
        <f t="shared" si="36"/>
        <v>0.142857142857143</v>
      </c>
      <c r="BF45" s="186">
        <f t="array" ref="BF45">IFERROR(VLOOKUP(A45&amp;B45&amp;C45&amp;LEFT($BA$1,2),IF({1,0},广告数据!$A$2:$A$7027&amp;广告数据!$B$2:$B$7027&amp;广告数据!$C$2:$C$7027,广告数据!$G$2:$G$7027),2,0),"")</f>
        <v>2.12</v>
      </c>
      <c r="BG45" s="186">
        <f t="array" ref="BG45">IFERROR(VLOOKUP(A45&amp;B45&amp;C45&amp;LEFT($BA$1,2),IF({1,0},广告数据!$A$2:$A$7027&amp;广告数据!$B$2:$B$7027&amp;广告数据!$C$2:$C$7027,广告数据!$J$2:$J$7027),2,0),"")</f>
        <v>16.66</v>
      </c>
      <c r="BH45" s="215">
        <f t="shared" si="37"/>
        <v>0.127250900360144</v>
      </c>
      <c r="BI45" s="172" t="str">
        <f t="array" ref="BI45">IFERROR(VLOOKUP(A45&amp;B45&amp;C45&amp;LEFT($BI$1,2),IF({1,0},广告数据!$A$2:$A$7027&amp;广告数据!$B$2:$B$7027&amp;广告数据!$C$2:$C$7027,广告数据!$D$2:$D$7027),2,0),"0")</f>
        <v>0</v>
      </c>
      <c r="BJ45" s="172" t="str">
        <f t="array" ref="BJ45">IFERROR(VLOOKUP(A45&amp;B45&amp;C45&amp;LEFT($BI$1,2),IF({1,0},广告数据!$A$2:$A$7027&amp;广告数据!$B$2:$B$7027&amp;广告数据!$C$2:$C$7027,广告数据!$E$2:$E$7027),2,0),"0")</f>
        <v>0</v>
      </c>
      <c r="BK45" s="172" t="str">
        <f t="array" ref="BK45">IFERROR(VLOOKUP(A45&amp;B45&amp;C45&amp;LEFT($BI$1,2),IF({1,0},广告数据!$A$2:$A$7027&amp;广告数据!$B$2:$B$7027&amp;广告数据!$C$2:$C$7027,广告数据!$I$2:$I$7027),2,0),"0")</f>
        <v>0</v>
      </c>
      <c r="BL45" s="215" t="str">
        <f t="shared" si="3"/>
        <v>0</v>
      </c>
      <c r="BM45" s="215" t="str">
        <f t="shared" si="4"/>
        <v>0</v>
      </c>
      <c r="BN45" s="172" t="str">
        <f t="array" ref="BN45">IFERROR(VLOOKUP(A45&amp;B45&amp;C45&amp;LEFT($BI$1,2),IF({1,0},广告数据!$A$2:$A$7027&amp;广告数据!$B$2:$B$7027&amp;广告数据!$C$2:$C$7027,广告数据!$G$2:$G$7027),2,0),"0")</f>
        <v>0</v>
      </c>
      <c r="BO45" s="172" t="str">
        <f t="array" ref="BO45">IFERROR(VLOOKUP(A45&amp;B45&amp;C45&amp;LEFT($BI$1,2),IF({1,0},广告数据!$A$2:$A$7027&amp;广告数据!$B$2:$B$7027&amp;广告数据!$C$2:$C$7027,广告数据!$J$2:$J$7027),2,0),"0")</f>
        <v>0</v>
      </c>
      <c r="BP45" s="215" t="str">
        <f t="shared" si="5"/>
        <v/>
      </c>
      <c r="BQ45" s="172" t="str">
        <f t="array" ref="BQ45">IFERROR(VLOOKUP(A45&amp;B45&amp;C45&amp;LEFT($BQ$1,2),IF({1,0},广告数据!$A$2:$A$7027&amp;广告数据!$B$2:$B$7027&amp;广告数据!$C$2:$C$7027,广告数据!$D$2:$D$7027),2,0),"0")</f>
        <v>0</v>
      </c>
      <c r="BR45" s="172" t="str">
        <f t="array" ref="BR45">IFERROR(VLOOKUP(A45&amp;B45&amp;C45&amp;LEFT($BQ$1,2),IF({1,0},广告数据!$A$2:$A$7027&amp;广告数据!$B$2:$B$7027&amp;广告数据!$C$2:$C$7027,广告数据!$E$2:$E$7027),2,0),"0")</f>
        <v>0</v>
      </c>
      <c r="BS45" s="172" t="str">
        <f t="array" ref="BS45">IFERROR(VLOOKUP(A45&amp;B45&amp;C45&amp;LEFT($BQ$1,2),IF({1,0},广告数据!$A$2:$A$7027&amp;广告数据!$B$2:$B$7027&amp;广告数据!$C$2:$C$7027,广告数据!$I$2:$I$7027),2,0),"0")</f>
        <v>0</v>
      </c>
      <c r="BT45" s="215" t="str">
        <f t="shared" si="6"/>
        <v>0</v>
      </c>
      <c r="BU45" s="215" t="str">
        <f t="shared" si="7"/>
        <v>0</v>
      </c>
      <c r="BV45" s="172" t="str">
        <f t="array" ref="BV45">IFERROR(VLOOKUP(A45&amp;B45&amp;C45&amp;LEFT($BQ$1,2),IF({1,0},广告数据!$A$2:$A$7027&amp;广告数据!$B$2:$B$7027&amp;广告数据!$C$2:$C$7027,广告数据!$G$2:$G$7027),2,0),"0")</f>
        <v>0</v>
      </c>
      <c r="BW45" s="172" t="str">
        <f t="array" ref="BW45">IFERROR(VLOOKUP(A45&amp;B45&amp;C45&amp;LEFT($BQ$1,2),IF({1,0},广告数据!$A$2:$A$7027&amp;广告数据!$B$2:$B$7027&amp;广告数据!$C$2:$C$7027,广告数据!$J$2:$J$7027),2,0),"0")</f>
        <v>0</v>
      </c>
      <c r="BX45" s="215"/>
    </row>
    <row r="46" s="173" customFormat="1" spans="1:77">
      <c r="A46" s="189">
        <v>44750</v>
      </c>
      <c r="B46" s="192" t="s">
        <v>20</v>
      </c>
      <c r="C46" s="190" t="s">
        <v>25</v>
      </c>
      <c r="D46" s="119" t="s">
        <v>124</v>
      </c>
      <c r="E46" s="194">
        <f>SUMIFS('Business report'!$D$2:$D$9442,'Business report'!$A$2:$A$9442,A46,'Business report'!$B$2:$B$9442,B46,'Business report'!$C$2:$C$9442,D46)</f>
        <v>94</v>
      </c>
      <c r="F46" s="194">
        <f>SUMIFS('Business report'!$F$2:$F$9442,'Business report'!$A$2:$A$9442,A46,'Business report'!$B$2:$B$9442,B46,'Business report'!$C$2:$C$9442,D46)</f>
        <v>146</v>
      </c>
      <c r="G46" s="191">
        <f>SUMIFS('Business report'!$I$2:$I$9442,'Business report'!$A$2:$A$9442,A46,'Business report'!$B$2:$B$9442,B46,'Business report'!$C$2:$C$9442,D46)</f>
        <v>9</v>
      </c>
      <c r="H46" s="195">
        <f>SUMIFS('Business report'!$K$2:$K$9442,'Business report'!$A$2:$A$9442,A46,'Business report'!$B$2:$B$9442,B46,'Business report'!$C$2:$C$9442,D46)</f>
        <v>107.91</v>
      </c>
      <c r="I46" s="198">
        <v>11.99</v>
      </c>
      <c r="J46" s="178">
        <v>5</v>
      </c>
      <c r="K46" s="198">
        <v>1</v>
      </c>
      <c r="L46" s="198" t="s">
        <v>131</v>
      </c>
      <c r="M46" s="202">
        <v>99511</v>
      </c>
      <c r="N46" s="198" t="s">
        <v>133</v>
      </c>
      <c r="O46" s="198">
        <v>288</v>
      </c>
      <c r="P46" s="203" t="s">
        <v>245</v>
      </c>
      <c r="Q46" s="207" t="s">
        <v>316</v>
      </c>
      <c r="R46" s="207" t="s">
        <v>317</v>
      </c>
      <c r="S46" s="203" t="s">
        <v>313</v>
      </c>
      <c r="T46" s="207" t="s">
        <v>234</v>
      </c>
      <c r="U46" s="207" t="s">
        <v>163</v>
      </c>
      <c r="V46" s="203" t="s">
        <v>147</v>
      </c>
      <c r="W46" s="207" t="s">
        <v>318</v>
      </c>
      <c r="X46" s="200"/>
      <c r="Y46" s="203" t="s">
        <v>208</v>
      </c>
      <c r="Z46" s="207" t="s">
        <v>234</v>
      </c>
      <c r="AA46" s="207" t="s">
        <v>319</v>
      </c>
      <c r="AB46" s="203" t="s">
        <v>144</v>
      </c>
      <c r="AC46" s="207" t="s">
        <v>320</v>
      </c>
      <c r="AD46" s="207" t="s">
        <v>321</v>
      </c>
      <c r="AE46" s="203" t="s">
        <v>322</v>
      </c>
      <c r="AF46" s="207" t="s">
        <v>323</v>
      </c>
      <c r="AG46" s="207" t="s">
        <v>279</v>
      </c>
      <c r="AH46" s="203" t="s">
        <v>184</v>
      </c>
      <c r="AI46" s="207" t="s">
        <v>324</v>
      </c>
      <c r="AJ46" s="207" t="s">
        <v>325</v>
      </c>
      <c r="AK46" s="179">
        <f t="array" ref="AK46">IFERROR(VLOOKUP(A46&amp;B46&amp;C46&amp;LEFT($AK$1,2),IF({1,0},广告数据!$A$2:$A$7027&amp;广告数据!$B$2:$B$7027&amp;广告数据!$C$2:$C$7027,广告数据!$D$2:$D$7027),2,0),"")</f>
        <v>1905</v>
      </c>
      <c r="AL46" s="175">
        <f t="array" ref="AL46">IFERROR(VLOOKUP(A46&amp;B46&amp;C46&amp;LEFT($AK$1,2),IF({1,0},广告数据!$A$2:$A$7027&amp;广告数据!$B$2:$B$7027&amp;广告数据!$C$2:$C$7027,广告数据!$E$2:$E$7027),2,0),"")</f>
        <v>18</v>
      </c>
      <c r="AM46" s="180">
        <f>IFERROR(AL46/AK46,"0")</f>
        <v>0.0094488188976378</v>
      </c>
      <c r="AN46" s="175">
        <f t="array" ref="AN46">IFERROR(VLOOKUP(A46&amp;B46&amp;C46&amp;LEFT($AK$1,2),IF({1,0},广告数据!$A$2:$A$7027&amp;广告数据!$B$2:$B$7027&amp;广告数据!$C$2:$C$7027,广告数据!$I$2:$I$7027),2,0),"")</f>
        <v>1</v>
      </c>
      <c r="AO46" s="181">
        <f>IFERROR(AN46/AL46,"0")</f>
        <v>0.0555555555555556</v>
      </c>
      <c r="AP46" s="182">
        <f t="array" ref="AP46">IFERROR(VLOOKUP(A46&amp;B46&amp;C46&amp;LEFT($AK$1,2),IF({1,0},广告数据!$A$2:$A$7027&amp;广告数据!$B$2:$B$7027&amp;广告数据!$C$2:$C$7027,广告数据!$G$2:$G$7027),2,0),"")</f>
        <v>5.14</v>
      </c>
      <c r="AQ46" s="182">
        <f t="array" ref="AQ46">IFERROR(VLOOKUP(A46&amp;B46&amp;C46&amp;LEFT($AK$1,2),IF({1,0},广告数据!$A$2:$A$7027&amp;广告数据!$B$2:$B$7027&amp;广告数据!$C$2:$C$7027,广告数据!$J$2:$J$7027),2,0),"")</f>
        <v>11.99</v>
      </c>
      <c r="AR46" s="183">
        <f>IFERROR(AP46/AQ46,"0")</f>
        <v>0.428690575479566</v>
      </c>
      <c r="AS46" s="179">
        <f t="array" ref="AS46">IFERROR(VLOOKUP(A46&amp;B46&amp;C46&amp;LEFT($AS$1,2),IF({1,0},广告数据!$A$2:$A$7027&amp;广告数据!$B$2:$B$7027&amp;广告数据!$C$2:$C$7027,广告数据!$D$2:$D$7027),2,0),"")</f>
        <v>130</v>
      </c>
      <c r="AT46" s="179">
        <f t="array" ref="AT46">IFERROR(VLOOKUP(A46&amp;B46&amp;C46&amp;LEFT($AS$1,2),IF({1,0},广告数据!$A$2:$A$7027&amp;广告数据!$B$2:$B$7027&amp;广告数据!$C$2:$C$7027,广告数据!$E$2:$E$7027),2,0),"")</f>
        <v>2</v>
      </c>
      <c r="AU46" s="179">
        <f t="array" ref="AU46">IFERROR(VLOOKUP(A46&amp;B46&amp;C46&amp;LEFT($AS$1,2),IF({1,0},广告数据!$A$2:$A$7027&amp;广告数据!$B$2:$B$7027&amp;广告数据!$C$2:$C$7027,广告数据!$I$2:$I$7027),2,0),"")</f>
        <v>0</v>
      </c>
      <c r="AV46" s="215">
        <f>IFERROR(AT46/AS46,"0")</f>
        <v>0.0153846153846154</v>
      </c>
      <c r="AW46" s="215">
        <f>IFERROR(AU46/AT46,"0")</f>
        <v>0</v>
      </c>
      <c r="AX46" s="179">
        <f t="array" ref="AX46">IFERROR(VLOOKUP(A46&amp;B46&amp;C46&amp;LEFT($AS$1,2),IF({1,0},广告数据!$A$2:$A$7027&amp;广告数据!$B$2:$B$7027&amp;广告数据!$C$2:$C$7027,广告数据!$G$2:$G$7027),2,0),"")</f>
        <v>1</v>
      </c>
      <c r="AY46" s="179">
        <f t="array" ref="AY46">IFERROR(VLOOKUP(A46&amp;B46&amp;C46&amp;LEFT($AS$1,2),IF({1,0},广告数据!$A$2:$A$7027&amp;广告数据!$B$2:$B$7027&amp;广告数据!$C$2:$C$7027,广告数据!$J$2:$J$7027),2,0),"")</f>
        <v>0</v>
      </c>
      <c r="AZ46" s="183" t="str">
        <f>IFERROR(AX46/AY46,"0")</f>
        <v>0</v>
      </c>
      <c r="BA46" s="179">
        <f t="array" ref="BA46">IFERROR(VLOOKUP(A46&amp;B46&amp;C46&amp;LEFT($BA$1,2),IF({1,0},广告数据!$A$2:$A$7027&amp;广告数据!$B$2:$B$7027&amp;广告数据!$C$2:$C$7027,广告数据!$D$2:$D$7027),2,0),"")</f>
        <v>4908</v>
      </c>
      <c r="BB46" s="179">
        <f t="array" ref="BB46">IFERROR(VLOOKUP(A46&amp;B46&amp;C46&amp;LEFT($BA$1,2),IF({1,0},广告数据!$A$2:$A$7027&amp;广告数据!$B$2:$B$7027&amp;广告数据!$C$2:$C$7027,广告数据!$E$2:$E$7027),2,0),"")</f>
        <v>26</v>
      </c>
      <c r="BC46" s="179">
        <f t="array" ref="BC46">IFERROR(VLOOKUP(A46&amp;B46&amp;C46&amp;LEFT($BA$1,2),IF({1,0},广告数据!$A$2:$A$7027&amp;广告数据!$B$2:$B$7027&amp;广告数据!$C$2:$C$7027,广告数据!$I$2:$I$7027),2,0),"")</f>
        <v>0</v>
      </c>
      <c r="BD46" s="215">
        <f t="shared" si="35"/>
        <v>0.00529747351263244</v>
      </c>
      <c r="BE46" s="215">
        <f t="shared" si="36"/>
        <v>0</v>
      </c>
      <c r="BF46" s="186">
        <f t="array" ref="BF46">IFERROR(VLOOKUP(A46&amp;B46&amp;C46&amp;LEFT($BA$1,2),IF({1,0},广告数据!$A$2:$A$7027&amp;广告数据!$B$2:$B$7027&amp;广告数据!$C$2:$C$7027,广告数据!$G$2:$G$7027),2,0),"")</f>
        <v>15.13</v>
      </c>
      <c r="BG46" s="186">
        <f t="array" ref="BG46">IFERROR(VLOOKUP(A46&amp;B46&amp;C46&amp;LEFT($BA$1,2),IF({1,0},广告数据!$A$2:$A$7027&amp;广告数据!$B$2:$B$7027&amp;广告数据!$C$2:$C$7027,广告数据!$J$2:$J$7027),2,0),"")</f>
        <v>0</v>
      </c>
      <c r="BH46" s="215" t="str">
        <f t="shared" si="37"/>
        <v>0</v>
      </c>
      <c r="BI46" s="172" t="str">
        <f t="array" ref="BI46">IFERROR(VLOOKUP(A46&amp;B46&amp;C46&amp;LEFT($BI$1,2),IF({1,0},广告数据!$A$2:$A$7027&amp;广告数据!$B$2:$B$7027&amp;广告数据!$C$2:$C$7027,广告数据!$D$2:$D$7027),2,0),"0")</f>
        <v>0</v>
      </c>
      <c r="BJ46" s="172" t="str">
        <f t="array" ref="BJ46">IFERROR(VLOOKUP(A46&amp;B46&amp;C46&amp;LEFT($BI$1,2),IF({1,0},广告数据!$A$2:$A$7027&amp;广告数据!$B$2:$B$7027&amp;广告数据!$C$2:$C$7027,广告数据!$E$2:$E$7027),2,0),"0")</f>
        <v>0</v>
      </c>
      <c r="BK46" s="172" t="str">
        <f t="array" ref="BK46">IFERROR(VLOOKUP(A46&amp;B46&amp;C46&amp;LEFT($BI$1,2),IF({1,0},广告数据!$A$2:$A$7027&amp;广告数据!$B$2:$B$7027&amp;广告数据!$C$2:$C$7027,广告数据!$I$2:$I$7027),2,0),"0")</f>
        <v>0</v>
      </c>
      <c r="BL46" s="215" t="str">
        <f t="shared" si="3"/>
        <v>0</v>
      </c>
      <c r="BM46" s="215" t="str">
        <f t="shared" si="4"/>
        <v>0</v>
      </c>
      <c r="BN46" s="172" t="str">
        <f t="array" ref="BN46">IFERROR(VLOOKUP(A46&amp;B46&amp;C46&amp;LEFT($BI$1,2),IF({1,0},广告数据!$A$2:$A$7027&amp;广告数据!$B$2:$B$7027&amp;广告数据!$C$2:$C$7027,广告数据!$G$2:$G$7027),2,0),"0")</f>
        <v>0</v>
      </c>
      <c r="BO46" s="172" t="str">
        <f t="array" ref="BO46">IFERROR(VLOOKUP(A46&amp;B46&amp;C46&amp;LEFT($BI$1,2),IF({1,0},广告数据!$A$2:$A$7027&amp;广告数据!$B$2:$B$7027&amp;广告数据!$C$2:$C$7027,广告数据!$J$2:$J$7027),2,0),"0")</f>
        <v>0</v>
      </c>
      <c r="BP46" s="215" t="str">
        <f t="shared" si="5"/>
        <v/>
      </c>
      <c r="BQ46" s="172" t="str">
        <f t="array" ref="BQ46">IFERROR(VLOOKUP(A46&amp;B46&amp;C46&amp;LEFT($BQ$1,2),IF({1,0},广告数据!$A$2:$A$7027&amp;广告数据!$B$2:$B$7027&amp;广告数据!$C$2:$C$7027,广告数据!$D$2:$D$7027),2,0),"0")</f>
        <v>0</v>
      </c>
      <c r="BR46" s="172" t="str">
        <f t="array" ref="BR46">IFERROR(VLOOKUP(A46&amp;B46&amp;C46&amp;LEFT($BQ$1,2),IF({1,0},广告数据!$A$2:$A$7027&amp;广告数据!$B$2:$B$7027&amp;广告数据!$C$2:$C$7027,广告数据!$E$2:$E$7027),2,0),"0")</f>
        <v>0</v>
      </c>
      <c r="BS46" s="172" t="str">
        <f t="array" ref="BS46">IFERROR(VLOOKUP(A46&amp;B46&amp;C46&amp;LEFT($BQ$1,2),IF({1,0},广告数据!$A$2:$A$7027&amp;广告数据!$B$2:$B$7027&amp;广告数据!$C$2:$C$7027,广告数据!$I$2:$I$7027),2,0),"0")</f>
        <v>0</v>
      </c>
      <c r="BT46" s="215" t="str">
        <f t="shared" si="6"/>
        <v>0</v>
      </c>
      <c r="BU46" s="215" t="str">
        <f t="shared" si="7"/>
        <v>0</v>
      </c>
      <c r="BV46" s="172" t="str">
        <f t="array" ref="BV46">IFERROR(VLOOKUP(A46&amp;B46&amp;C46&amp;LEFT($BQ$1,2),IF({1,0},广告数据!$A$2:$A$7027&amp;广告数据!$B$2:$B$7027&amp;广告数据!$C$2:$C$7027,广告数据!$G$2:$G$7027),2,0),"0")</f>
        <v>0</v>
      </c>
      <c r="BW46" s="172" t="str">
        <f t="array" ref="BW46">IFERROR(VLOOKUP(A46&amp;B46&amp;C46&amp;LEFT($BQ$1,2),IF({1,0},广告数据!$A$2:$A$7027&amp;广告数据!$B$2:$B$7027&amp;广告数据!$C$2:$C$7027,广告数据!$J$2:$J$7027),2,0),"0")</f>
        <v>0</v>
      </c>
      <c r="BX46" s="215"/>
      <c r="BY46" s="173" t="s">
        <v>326</v>
      </c>
    </row>
    <row r="47" s="173" customFormat="1" spans="1:76">
      <c r="A47" s="189">
        <v>44750</v>
      </c>
      <c r="B47" s="192" t="s">
        <v>128</v>
      </c>
      <c r="C47" s="190" t="s">
        <v>129</v>
      </c>
      <c r="D47" s="119" t="s">
        <v>130</v>
      </c>
      <c r="E47" s="191">
        <f>SUMIFS('Business report'!$D$2:$D$9442,'Business report'!$A$2:$A$9442,A47,'Business report'!$B$2:$B$9442,B47,'Business report'!$C$2:$C$9442,D47)</f>
        <v>7</v>
      </c>
      <c r="F47" s="191">
        <f>SUMIFS('Business report'!$F$2:$F$9442,'Business report'!$A$2:$A$9442,A47,'Business report'!$B$2:$B$9442,B47,'Business report'!$C$2:$C$9442,D47)</f>
        <v>11</v>
      </c>
      <c r="G47" s="191">
        <f>SUMIFS('Business report'!$I$2:$I$9442,'Business report'!$A$2:$A$9442,A47,'Business report'!$B$2:$B$9442,B47,'Business report'!$C$2:$C$9442,D47)</f>
        <v>1</v>
      </c>
      <c r="H47" s="193">
        <f>SUMIFS('Business report'!$K$2:$K$9442,'Business report'!$A$2:$A$9442,A47,'Business report'!$B$2:$B$9442,B47,'Business report'!$C$2:$C$9442,D47)</f>
        <v>19.99</v>
      </c>
      <c r="I47" s="198">
        <v>19.99</v>
      </c>
      <c r="J47" s="178">
        <v>4</v>
      </c>
      <c r="K47" s="198">
        <v>32</v>
      </c>
      <c r="L47" s="198"/>
      <c r="M47" s="202"/>
      <c r="N47" s="198"/>
      <c r="O47" s="198"/>
      <c r="P47" s="203"/>
      <c r="Q47" s="207"/>
      <c r="R47" s="207"/>
      <c r="S47" s="203"/>
      <c r="T47" s="207"/>
      <c r="U47" s="207"/>
      <c r="V47" s="203"/>
      <c r="W47" s="207"/>
      <c r="X47" s="200"/>
      <c r="Y47" s="203"/>
      <c r="Z47" s="207"/>
      <c r="AA47" s="207"/>
      <c r="AB47" s="203"/>
      <c r="AC47" s="207"/>
      <c r="AD47" s="207"/>
      <c r="AE47" s="203"/>
      <c r="AF47" s="207"/>
      <c r="AG47" s="207"/>
      <c r="AH47" s="203"/>
      <c r="AI47" s="207"/>
      <c r="AJ47" s="207"/>
      <c r="AK47" s="179"/>
      <c r="AL47" s="175"/>
      <c r="AM47" s="180"/>
      <c r="AN47" s="175"/>
      <c r="AO47" s="181"/>
      <c r="AP47" s="182"/>
      <c r="AQ47" s="182"/>
      <c r="AR47" s="183"/>
      <c r="AS47" s="179"/>
      <c r="AT47" s="179"/>
      <c r="AU47" s="179"/>
      <c r="AV47" s="215"/>
      <c r="AW47" s="215"/>
      <c r="AX47" s="179"/>
      <c r="AY47" s="179"/>
      <c r="AZ47" s="183"/>
      <c r="BA47" s="179">
        <f t="array" ref="BA47">IFERROR(VLOOKUP(A47&amp;B47&amp;C47&amp;LEFT($BA$1,2),IF({1,0},广告数据!$A$2:$A$7027&amp;广告数据!$B$2:$B$7027&amp;广告数据!$C$2:$C$7027,广告数据!$D$2:$D$7027),2,0),"")</f>
        <v>402</v>
      </c>
      <c r="BB47" s="179">
        <f t="array" ref="BB47">IFERROR(VLOOKUP(A47&amp;B47&amp;C47&amp;LEFT($BA$1,2),IF({1,0},广告数据!$A$2:$A$7027&amp;广告数据!$B$2:$B$7027&amp;广告数据!$C$2:$C$7027,广告数据!$E$2:$E$7027),2,0),"")</f>
        <v>2</v>
      </c>
      <c r="BC47" s="179">
        <f t="array" ref="BC47">IFERROR(VLOOKUP(A47&amp;B47&amp;C47&amp;LEFT($BA$1,2),IF({1,0},广告数据!$A$2:$A$7027&amp;广告数据!$B$2:$B$7027&amp;广告数据!$C$2:$C$7027,广告数据!$I$2:$I$7027),2,0),"")</f>
        <v>0</v>
      </c>
      <c r="BD47" s="215">
        <f t="shared" si="35"/>
        <v>0.00497512437810945</v>
      </c>
      <c r="BE47" s="215">
        <f t="shared" si="36"/>
        <v>0</v>
      </c>
      <c r="BF47" s="186">
        <f t="array" ref="BF47">IFERROR(VLOOKUP(A47&amp;B47&amp;C47&amp;LEFT($BA$1,2),IF({1,0},广告数据!$A$2:$A$7027&amp;广告数据!$B$2:$B$7027&amp;广告数据!$C$2:$C$7027,广告数据!$G$2:$G$7027),2,0),"")</f>
        <v>0.41</v>
      </c>
      <c r="BG47" s="186">
        <f t="array" ref="BG47">IFERROR(VLOOKUP(A47&amp;B47&amp;C47&amp;LEFT($BA$1,2),IF({1,0},广告数据!$A$2:$A$7027&amp;广告数据!$B$2:$B$7027&amp;广告数据!$C$2:$C$7027,广告数据!$J$2:$J$7027),2,0),"")</f>
        <v>0</v>
      </c>
      <c r="BH47" s="215" t="str">
        <f t="shared" si="37"/>
        <v>0</v>
      </c>
      <c r="BI47" s="172" t="str">
        <f t="array" ref="BI47">IFERROR(VLOOKUP(A47&amp;B47&amp;C47&amp;LEFT($BI$1,2),IF({1,0},广告数据!$A$2:$A$7027&amp;广告数据!$B$2:$B$7027&amp;广告数据!$C$2:$C$7027,广告数据!$D$2:$D$7027),2,0),"0")</f>
        <v>0</v>
      </c>
      <c r="BJ47" s="172" t="str">
        <f t="array" ref="BJ47">IFERROR(VLOOKUP(A47&amp;B47&amp;C47&amp;LEFT($BI$1,2),IF({1,0},广告数据!$A$2:$A$7027&amp;广告数据!$B$2:$B$7027&amp;广告数据!$C$2:$C$7027,广告数据!$E$2:$E$7027),2,0),"0")</f>
        <v>0</v>
      </c>
      <c r="BK47" s="172" t="str">
        <f t="array" ref="BK47">IFERROR(VLOOKUP(A47&amp;B47&amp;C47&amp;LEFT($BI$1,2),IF({1,0},广告数据!$A$2:$A$7027&amp;广告数据!$B$2:$B$7027&amp;广告数据!$C$2:$C$7027,广告数据!$I$2:$I$7027),2,0),"0")</f>
        <v>0</v>
      </c>
      <c r="BL47" s="215" t="str">
        <f t="shared" si="3"/>
        <v>0</v>
      </c>
      <c r="BM47" s="215" t="str">
        <f t="shared" si="4"/>
        <v>0</v>
      </c>
      <c r="BN47" s="172" t="str">
        <f t="array" ref="BN47">IFERROR(VLOOKUP(A47&amp;B47&amp;C47&amp;LEFT($BI$1,2),IF({1,0},广告数据!$A$2:$A$7027&amp;广告数据!$B$2:$B$7027&amp;广告数据!$C$2:$C$7027,广告数据!$G$2:$G$7027),2,0),"0")</f>
        <v>0</v>
      </c>
      <c r="BO47" s="172" t="str">
        <f t="array" ref="BO47">IFERROR(VLOOKUP(A47&amp;B47&amp;C47&amp;LEFT($BI$1,2),IF({1,0},广告数据!$A$2:$A$7027&amp;广告数据!$B$2:$B$7027&amp;广告数据!$C$2:$C$7027,广告数据!$J$2:$J$7027),2,0),"0")</f>
        <v>0</v>
      </c>
      <c r="BP47" s="215" t="str">
        <f t="shared" si="5"/>
        <v/>
      </c>
      <c r="BQ47" s="172" t="str">
        <f t="array" ref="BQ47">IFERROR(VLOOKUP(A47&amp;B47&amp;C47&amp;LEFT($BQ$1,2),IF({1,0},广告数据!$A$2:$A$7027&amp;广告数据!$B$2:$B$7027&amp;广告数据!$C$2:$C$7027,广告数据!$D$2:$D$7027),2,0),"0")</f>
        <v>0</v>
      </c>
      <c r="BR47" s="172" t="str">
        <f t="array" ref="BR47">IFERROR(VLOOKUP(A47&amp;B47&amp;C47&amp;LEFT($BQ$1,2),IF({1,0},广告数据!$A$2:$A$7027&amp;广告数据!$B$2:$B$7027&amp;广告数据!$C$2:$C$7027,广告数据!$E$2:$E$7027),2,0),"0")</f>
        <v>0</v>
      </c>
      <c r="BS47" s="172" t="str">
        <f t="array" ref="BS47">IFERROR(VLOOKUP(A47&amp;B47&amp;C47&amp;LEFT($BQ$1,2),IF({1,0},广告数据!$A$2:$A$7027&amp;广告数据!$B$2:$B$7027&amp;广告数据!$C$2:$C$7027,广告数据!$I$2:$I$7027),2,0),"0")</f>
        <v>0</v>
      </c>
      <c r="BT47" s="215" t="str">
        <f t="shared" si="6"/>
        <v>0</v>
      </c>
      <c r="BU47" s="215" t="str">
        <f t="shared" si="7"/>
        <v>0</v>
      </c>
      <c r="BV47" s="172" t="str">
        <f t="array" ref="BV47">IFERROR(VLOOKUP(A47&amp;B47&amp;C47&amp;LEFT($BQ$1,2),IF({1,0},广告数据!$A$2:$A$7027&amp;广告数据!$B$2:$B$7027&amp;广告数据!$C$2:$C$7027,广告数据!$G$2:$G$7027),2,0),"0")</f>
        <v>0</v>
      </c>
      <c r="BW47" s="172" t="str">
        <f t="array" ref="BW47">IFERROR(VLOOKUP(A47&amp;B47&amp;C47&amp;LEFT($BQ$1,2),IF({1,0},广告数据!$A$2:$A$7027&amp;广告数据!$B$2:$B$7027&amp;广告数据!$C$2:$C$7027,广告数据!$J$2:$J$7027),2,0),"0")</f>
        <v>0</v>
      </c>
      <c r="BX47" s="215"/>
    </row>
    <row r="48" s="173" customFormat="1" spans="1:76">
      <c r="A48" s="189">
        <v>44751</v>
      </c>
      <c r="B48" s="192" t="s">
        <v>20</v>
      </c>
      <c r="C48" s="190" t="s">
        <v>25</v>
      </c>
      <c r="D48" s="119" t="s">
        <v>124</v>
      </c>
      <c r="E48" s="194">
        <f>SUMIFS('Business report'!$D$2:$D$9442,'Business report'!$A$2:$A$9442,A48,'Business report'!$B$2:$B$9442,B48,'Business report'!$C$2:$C$9442,D48)</f>
        <v>126</v>
      </c>
      <c r="F48" s="194">
        <f>SUMIFS('Business report'!$F$2:$F$9442,'Business report'!$A$2:$A$9442,A48,'Business report'!$B$2:$B$9442,B48,'Business report'!$C$2:$C$9442,D48)</f>
        <v>200</v>
      </c>
      <c r="G48" s="191">
        <f>SUMIFS('Business report'!$I$2:$I$9442,'Business report'!$A$2:$A$9442,A48,'Business report'!$B$2:$B$9442,B48,'Business report'!$C$2:$C$9442,D48)</f>
        <v>6</v>
      </c>
      <c r="H48" s="195">
        <f>SUMIFS('Business report'!$K$2:$K$9442,'Business report'!$A$2:$A$9442,A48,'Business report'!$B$2:$B$9442,B48,'Business report'!$C$2:$C$9442,D48)</f>
        <v>71.94</v>
      </c>
      <c r="I48" s="198">
        <v>11.99</v>
      </c>
      <c r="J48" s="178">
        <v>5</v>
      </c>
      <c r="K48" s="198">
        <v>1</v>
      </c>
      <c r="L48" s="198" t="s">
        <v>131</v>
      </c>
      <c r="M48" s="202" t="s">
        <v>327</v>
      </c>
      <c r="N48" s="198" t="s">
        <v>133</v>
      </c>
      <c r="O48" s="198">
        <v>320</v>
      </c>
      <c r="P48" s="203" t="s">
        <v>245</v>
      </c>
      <c r="Q48" s="207" t="s">
        <v>328</v>
      </c>
      <c r="R48" s="200"/>
      <c r="S48" s="203" t="s">
        <v>313</v>
      </c>
      <c r="T48" s="207" t="s">
        <v>234</v>
      </c>
      <c r="U48" s="207" t="s">
        <v>329</v>
      </c>
      <c r="V48" s="203" t="s">
        <v>147</v>
      </c>
      <c r="W48" s="207" t="s">
        <v>330</v>
      </c>
      <c r="X48" s="200"/>
      <c r="Y48" s="203" t="s">
        <v>208</v>
      </c>
      <c r="Z48" s="207" t="s">
        <v>234</v>
      </c>
      <c r="AA48" s="207" t="s">
        <v>325</v>
      </c>
      <c r="AB48" s="203" t="s">
        <v>144</v>
      </c>
      <c r="AC48" s="207" t="s">
        <v>242</v>
      </c>
      <c r="AD48" s="207" t="s">
        <v>317</v>
      </c>
      <c r="AE48" s="203" t="s">
        <v>322</v>
      </c>
      <c r="AF48" s="207" t="s">
        <v>331</v>
      </c>
      <c r="AG48" s="207" t="s">
        <v>141</v>
      </c>
      <c r="AH48" s="203" t="s">
        <v>184</v>
      </c>
      <c r="AI48" s="207" t="s">
        <v>332</v>
      </c>
      <c r="AJ48" s="200"/>
      <c r="AK48" s="179">
        <f t="array" ref="AK48">IFERROR(VLOOKUP(A48&amp;B48&amp;C48&amp;LEFT($AK$1,2),IF({1,0},广告数据!$A$2:$A$7027&amp;广告数据!$B$2:$B$7027&amp;广告数据!$C$2:$C$7027,广告数据!$D$2:$D$7027),2,0),"")</f>
        <v>2237</v>
      </c>
      <c r="AL48" s="175">
        <f t="array" ref="AL48">IFERROR(VLOOKUP(A48&amp;B48&amp;C48&amp;LEFT($AK$1,2),IF({1,0},广告数据!$A$2:$A$7027&amp;广告数据!$B$2:$B$7027&amp;广告数据!$C$2:$C$7027,广告数据!$E$2:$E$7027),2,0),"")</f>
        <v>29</v>
      </c>
      <c r="AM48" s="180">
        <f>IFERROR(AL48/AK48,"0")</f>
        <v>0.0129637907912383</v>
      </c>
      <c r="AN48" s="175">
        <f t="array" ref="AN48">IFERROR(VLOOKUP(A48&amp;B48&amp;C48&amp;LEFT($AK$1,2),IF({1,0},广告数据!$A$2:$A$7027&amp;广告数据!$B$2:$B$7027&amp;广告数据!$C$2:$C$7027,广告数据!$I$2:$I$7027),2,0),"")</f>
        <v>2</v>
      </c>
      <c r="AO48" s="181">
        <f>IFERROR(AN48/AL48,"0")</f>
        <v>0.0689655172413793</v>
      </c>
      <c r="AP48" s="182">
        <f t="array" ref="AP48">IFERROR(VLOOKUP(A48&amp;B48&amp;C48&amp;LEFT($AK$1,2),IF({1,0},广告数据!$A$2:$A$7027&amp;广告数据!$B$2:$B$7027&amp;广告数据!$C$2:$C$7027,广告数据!$G$2:$G$7027),2,0),"")</f>
        <v>8.3</v>
      </c>
      <c r="AQ48" s="182">
        <f t="array" ref="AQ48">IFERROR(VLOOKUP(A48&amp;B48&amp;C48&amp;LEFT($AK$1,2),IF({1,0},广告数据!$A$2:$A$7027&amp;广告数据!$B$2:$B$7027&amp;广告数据!$C$2:$C$7027,广告数据!$J$2:$J$7027),2,0),"")</f>
        <v>23.98</v>
      </c>
      <c r="AR48" s="183">
        <f>IFERROR(AP48/AQ48,"0")</f>
        <v>0.346121768140117</v>
      </c>
      <c r="AS48" s="179">
        <f t="array" ref="AS48">IFERROR(VLOOKUP(A48&amp;B48&amp;C48&amp;LEFT($AS$1,2),IF({1,0},广告数据!$A$2:$A$7027&amp;广告数据!$B$2:$B$7027&amp;广告数据!$C$2:$C$7027,广告数据!$D$2:$D$7027),2,0),"")</f>
        <v>261</v>
      </c>
      <c r="AT48" s="179">
        <f t="array" ref="AT48">IFERROR(VLOOKUP(A48&amp;B48&amp;C48&amp;LEFT($AS$1,2),IF({1,0},广告数据!$A$2:$A$7027&amp;广告数据!$B$2:$B$7027&amp;广告数据!$C$2:$C$7027,广告数据!$E$2:$E$7027),2,0),"")</f>
        <v>7</v>
      </c>
      <c r="AU48" s="179">
        <f t="array" ref="AU48">IFERROR(VLOOKUP(A48&amp;B48&amp;C48&amp;LEFT($AS$1,2),IF({1,0},广告数据!$A$2:$A$7027&amp;广告数据!$B$2:$B$7027&amp;广告数据!$C$2:$C$7027,广告数据!$I$2:$I$7027),2,0),"")</f>
        <v>1</v>
      </c>
      <c r="AV48" s="215">
        <f>IFERROR(AT48/AS48,"0")</f>
        <v>0.0268199233716475</v>
      </c>
      <c r="AW48" s="215">
        <f>IFERROR(AU48/AT48,"0")</f>
        <v>0.142857142857143</v>
      </c>
      <c r="AX48" s="179">
        <f t="array" ref="AX48">IFERROR(VLOOKUP(A48&amp;B48&amp;C48&amp;LEFT($AS$1,2),IF({1,0},广告数据!$A$2:$A$7027&amp;广告数据!$B$2:$B$7027&amp;广告数据!$C$2:$C$7027,广告数据!$G$2:$G$7027),2,0),"")</f>
        <v>3.49</v>
      </c>
      <c r="AY48" s="179">
        <f t="array" ref="AY48">IFERROR(VLOOKUP(A48&amp;B48&amp;C48&amp;LEFT($AS$1,2),IF({1,0},广告数据!$A$2:$A$7027&amp;广告数据!$B$2:$B$7027&amp;广告数据!$C$2:$C$7027,广告数据!$J$2:$J$7027),2,0),"")</f>
        <v>11.99</v>
      </c>
      <c r="AZ48" s="183">
        <f>IFERROR(AX48/AY48,"0")</f>
        <v>0.291075896580484</v>
      </c>
      <c r="BA48" s="179">
        <f t="array" ref="BA48">IFERROR(VLOOKUP(A48&amp;B48&amp;C48&amp;LEFT($BA$1,2),IF({1,0},广告数据!$A$2:$A$7027&amp;广告数据!$B$2:$B$7027&amp;广告数据!$C$2:$C$7027,广告数据!$D$2:$D$7027),2,0),"")</f>
        <v>5770</v>
      </c>
      <c r="BB48" s="179">
        <f t="array" ref="BB48">IFERROR(VLOOKUP(A48&amp;B48&amp;C48&amp;LEFT($BA$1,2),IF({1,0},广告数据!$A$2:$A$7027&amp;广告数据!$B$2:$B$7027&amp;广告数据!$C$2:$C$7027,广告数据!$E$2:$E$7027),2,0),"")</f>
        <v>30</v>
      </c>
      <c r="BC48" s="179">
        <f t="array" ref="BC48">IFERROR(VLOOKUP(A48&amp;B48&amp;C48&amp;LEFT($BA$1,2),IF({1,0},广告数据!$A$2:$A$7027&amp;广告数据!$B$2:$B$7027&amp;广告数据!$C$2:$C$7027,广告数据!$I$2:$I$7027),2,0),"")</f>
        <v>0</v>
      </c>
      <c r="BD48" s="215">
        <f t="shared" si="35"/>
        <v>0.00519930675909879</v>
      </c>
      <c r="BE48" s="215">
        <f t="shared" si="36"/>
        <v>0</v>
      </c>
      <c r="BF48" s="186">
        <f t="array" ref="BF48">IFERROR(VLOOKUP(A48&amp;B48&amp;C48&amp;LEFT($BA$1,2),IF({1,0},广告数据!$A$2:$A$7027&amp;广告数据!$B$2:$B$7027&amp;广告数据!$C$2:$C$7027,广告数据!$G$2:$G$7027),2,0),"")</f>
        <v>14.62</v>
      </c>
      <c r="BG48" s="186">
        <f t="array" ref="BG48">IFERROR(VLOOKUP(A48&amp;B48&amp;C48&amp;LEFT($BA$1,2),IF({1,0},广告数据!$A$2:$A$7027&amp;广告数据!$B$2:$B$7027&amp;广告数据!$C$2:$C$7027,广告数据!$J$2:$J$7027),2,0),"")</f>
        <v>0</v>
      </c>
      <c r="BH48" s="215" t="str">
        <f t="shared" si="37"/>
        <v>0</v>
      </c>
      <c r="BI48" s="172" t="str">
        <f t="array" ref="BI48">IFERROR(VLOOKUP(A48&amp;B48&amp;C48&amp;LEFT($BI$1,2),IF({1,0},广告数据!$A$2:$A$7027&amp;广告数据!$B$2:$B$7027&amp;广告数据!$C$2:$C$7027,广告数据!$D$2:$D$7027),2,0),"0")</f>
        <v>0</v>
      </c>
      <c r="BJ48" s="172" t="str">
        <f t="array" ref="BJ48">IFERROR(VLOOKUP(A48&amp;B48&amp;C48&amp;LEFT($BI$1,2),IF({1,0},广告数据!$A$2:$A$7027&amp;广告数据!$B$2:$B$7027&amp;广告数据!$C$2:$C$7027,广告数据!$E$2:$E$7027),2,0),"0")</f>
        <v>0</v>
      </c>
      <c r="BK48" s="172" t="str">
        <f t="array" ref="BK48">IFERROR(VLOOKUP(A48&amp;B48&amp;C48&amp;LEFT($BI$1,2),IF({1,0},广告数据!$A$2:$A$7027&amp;广告数据!$B$2:$B$7027&amp;广告数据!$C$2:$C$7027,广告数据!$I$2:$I$7027),2,0),"0")</f>
        <v>0</v>
      </c>
      <c r="BL48" s="215" t="str">
        <f t="shared" si="3"/>
        <v>0</v>
      </c>
      <c r="BM48" s="215" t="str">
        <f t="shared" si="4"/>
        <v>0</v>
      </c>
      <c r="BN48" s="172" t="str">
        <f t="array" ref="BN48">IFERROR(VLOOKUP(A48&amp;B48&amp;C48&amp;LEFT($BI$1,2),IF({1,0},广告数据!$A$2:$A$7027&amp;广告数据!$B$2:$B$7027&amp;广告数据!$C$2:$C$7027,广告数据!$G$2:$G$7027),2,0),"0")</f>
        <v>0</v>
      </c>
      <c r="BO48" s="172" t="str">
        <f t="array" ref="BO48">IFERROR(VLOOKUP(A48&amp;B48&amp;C48&amp;LEFT($BI$1,2),IF({1,0},广告数据!$A$2:$A$7027&amp;广告数据!$B$2:$B$7027&amp;广告数据!$C$2:$C$7027,广告数据!$J$2:$J$7027),2,0),"0")</f>
        <v>0</v>
      </c>
      <c r="BP48" s="215" t="str">
        <f t="shared" si="5"/>
        <v/>
      </c>
      <c r="BQ48" s="172" t="str">
        <f t="array" ref="BQ48">IFERROR(VLOOKUP(A48&amp;B48&amp;C48&amp;LEFT($BQ$1,2),IF({1,0},广告数据!$A$2:$A$7027&amp;广告数据!$B$2:$B$7027&amp;广告数据!$C$2:$C$7027,广告数据!$D$2:$D$7027),2,0),"0")</f>
        <v>0</v>
      </c>
      <c r="BR48" s="172" t="str">
        <f t="array" ref="BR48">IFERROR(VLOOKUP(A48&amp;B48&amp;C48&amp;LEFT($BQ$1,2),IF({1,0},广告数据!$A$2:$A$7027&amp;广告数据!$B$2:$B$7027&amp;广告数据!$C$2:$C$7027,广告数据!$E$2:$E$7027),2,0),"0")</f>
        <v>0</v>
      </c>
      <c r="BS48" s="172" t="str">
        <f t="array" ref="BS48">IFERROR(VLOOKUP(A48&amp;B48&amp;C48&amp;LEFT($BQ$1,2),IF({1,0},广告数据!$A$2:$A$7027&amp;广告数据!$B$2:$B$7027&amp;广告数据!$C$2:$C$7027,广告数据!$I$2:$I$7027),2,0),"0")</f>
        <v>0</v>
      </c>
      <c r="BT48" s="215" t="str">
        <f t="shared" si="6"/>
        <v>0</v>
      </c>
      <c r="BU48" s="215" t="str">
        <f t="shared" si="7"/>
        <v>0</v>
      </c>
      <c r="BV48" s="172" t="str">
        <f t="array" ref="BV48">IFERROR(VLOOKUP(A48&amp;B48&amp;C48&amp;LEFT($BQ$1,2),IF({1,0},广告数据!$A$2:$A$7027&amp;广告数据!$B$2:$B$7027&amp;广告数据!$C$2:$C$7027,广告数据!$G$2:$G$7027),2,0),"0")</f>
        <v>0</v>
      </c>
      <c r="BW48" s="172" t="str">
        <f t="array" ref="BW48">IFERROR(VLOOKUP(A48&amp;B48&amp;C48&amp;LEFT($BQ$1,2),IF({1,0},广告数据!$A$2:$A$7027&amp;广告数据!$B$2:$B$7027&amp;广告数据!$C$2:$C$7027,广告数据!$J$2:$J$7027),2,0),"0")</f>
        <v>0</v>
      </c>
      <c r="BX48" s="215"/>
    </row>
    <row r="49" s="173" customFormat="1" spans="1:76">
      <c r="A49" s="189">
        <v>44751</v>
      </c>
      <c r="B49" s="192" t="s">
        <v>128</v>
      </c>
      <c r="C49" s="190" t="s">
        <v>129</v>
      </c>
      <c r="D49" s="119" t="s">
        <v>130</v>
      </c>
      <c r="E49" s="191">
        <f>SUMIFS('Business report'!$D$2:$D$9442,'Business report'!$A$2:$A$9442,A49,'Business report'!$B$2:$B$9442,B49,'Business report'!$C$2:$C$9442,D49)</f>
        <v>6</v>
      </c>
      <c r="F49" s="191">
        <f>SUMIFS('Business report'!$F$2:$F$9442,'Business report'!$A$2:$A$9442,A49,'Business report'!$B$2:$B$9442,B49,'Business report'!$C$2:$C$9442,D49)</f>
        <v>15</v>
      </c>
      <c r="G49" s="191">
        <f>SUMIFS('Business report'!$I$2:$I$9442,'Business report'!$A$2:$A$9442,A49,'Business report'!$B$2:$B$9442,B49,'Business report'!$C$2:$C$9442,D49)</f>
        <v>1</v>
      </c>
      <c r="H49" s="193">
        <f>SUMIFS('Business report'!$K$2:$K$9442,'Business report'!$A$2:$A$9442,A49,'Business report'!$B$2:$B$9442,B49,'Business report'!$C$2:$C$9442,D49)</f>
        <v>19.99</v>
      </c>
      <c r="I49" s="198">
        <v>19.99</v>
      </c>
      <c r="J49" s="178">
        <v>4</v>
      </c>
      <c r="K49" s="198">
        <v>32</v>
      </c>
      <c r="L49" s="198"/>
      <c r="M49" s="202"/>
      <c r="N49" s="198"/>
      <c r="O49" s="198"/>
      <c r="P49" s="203"/>
      <c r="Q49" s="207"/>
      <c r="R49" s="200"/>
      <c r="S49" s="203"/>
      <c r="T49" s="207"/>
      <c r="U49" s="207"/>
      <c r="V49" s="203"/>
      <c r="W49" s="207"/>
      <c r="X49" s="201"/>
      <c r="Y49" s="203"/>
      <c r="Z49" s="207"/>
      <c r="AA49" s="207"/>
      <c r="AB49" s="203"/>
      <c r="AC49" s="207"/>
      <c r="AD49" s="207"/>
      <c r="AE49" s="203"/>
      <c r="AF49" s="207"/>
      <c r="AG49" s="207"/>
      <c r="AH49" s="203"/>
      <c r="AI49" s="207"/>
      <c r="AJ49" s="201"/>
      <c r="AK49" s="179"/>
      <c r="AL49" s="175"/>
      <c r="AM49" s="180"/>
      <c r="AN49" s="175"/>
      <c r="AO49" s="181"/>
      <c r="AP49" s="182"/>
      <c r="AQ49" s="182"/>
      <c r="AR49" s="183"/>
      <c r="AS49" s="179"/>
      <c r="AT49" s="179"/>
      <c r="AU49" s="179"/>
      <c r="AV49" s="215"/>
      <c r="AW49" s="215"/>
      <c r="AX49" s="179"/>
      <c r="AY49" s="179"/>
      <c r="AZ49" s="183"/>
      <c r="BA49" s="179">
        <f t="array" ref="BA49">IFERROR(VLOOKUP(A49&amp;B49&amp;C49&amp;LEFT($BA$1,2),IF({1,0},广告数据!$A$2:$A$7027&amp;广告数据!$B$2:$B$7027&amp;广告数据!$C$2:$C$7027,广告数据!$D$2:$D$7027),2,0),"")</f>
        <v>522</v>
      </c>
      <c r="BB49" s="179">
        <f t="array" ref="BB49">IFERROR(VLOOKUP(A49&amp;B49&amp;C49&amp;LEFT($BA$1,2),IF({1,0},广告数据!$A$2:$A$7027&amp;广告数据!$B$2:$B$7027&amp;广告数据!$C$2:$C$7027,广告数据!$E$2:$E$7027),2,0),"")</f>
        <v>1</v>
      </c>
      <c r="BC49" s="179">
        <f t="array" ref="BC49">IFERROR(VLOOKUP(A49&amp;B49&amp;C49&amp;LEFT($BA$1,2),IF({1,0},广告数据!$A$2:$A$7027&amp;广告数据!$B$2:$B$7027&amp;广告数据!$C$2:$C$7027,广告数据!$I$2:$I$7027),2,0),"")</f>
        <v>0</v>
      </c>
      <c r="BD49" s="215">
        <f t="shared" si="35"/>
        <v>0.00191570881226054</v>
      </c>
      <c r="BE49" s="215">
        <f t="shared" si="36"/>
        <v>0</v>
      </c>
      <c r="BF49" s="186">
        <f t="array" ref="BF49">IFERROR(VLOOKUP(A49&amp;B49&amp;C49&amp;LEFT($BA$1,2),IF({1,0},广告数据!$A$2:$A$7027&amp;广告数据!$B$2:$B$7027&amp;广告数据!$C$2:$C$7027,广告数据!$G$2:$G$7027),2,0),"")</f>
        <v>0.34</v>
      </c>
      <c r="BG49" s="186">
        <f t="array" ref="BG49">IFERROR(VLOOKUP(A49&amp;B49&amp;C49&amp;LEFT($BA$1,2),IF({1,0},广告数据!$A$2:$A$7027&amp;广告数据!$B$2:$B$7027&amp;广告数据!$C$2:$C$7027,广告数据!$J$2:$J$7027),2,0),"")</f>
        <v>0</v>
      </c>
      <c r="BH49" s="215" t="str">
        <f t="shared" si="37"/>
        <v>0</v>
      </c>
      <c r="BI49" s="172" t="str">
        <f t="array" ref="BI49">IFERROR(VLOOKUP(A49&amp;B49&amp;C49&amp;LEFT($BI$1,2),IF({1,0},广告数据!$A$2:$A$7027&amp;广告数据!$B$2:$B$7027&amp;广告数据!$C$2:$C$7027,广告数据!$D$2:$D$7027),2,0),"0")</f>
        <v>0</v>
      </c>
      <c r="BJ49" s="172" t="str">
        <f t="array" ref="BJ49">IFERROR(VLOOKUP(A49&amp;B49&amp;C49&amp;LEFT($BI$1,2),IF({1,0},广告数据!$A$2:$A$7027&amp;广告数据!$B$2:$B$7027&amp;广告数据!$C$2:$C$7027,广告数据!$E$2:$E$7027),2,0),"0")</f>
        <v>0</v>
      </c>
      <c r="BK49" s="172" t="str">
        <f t="array" ref="BK49">IFERROR(VLOOKUP(A49&amp;B49&amp;C49&amp;LEFT($BI$1,2),IF({1,0},广告数据!$A$2:$A$7027&amp;广告数据!$B$2:$B$7027&amp;广告数据!$C$2:$C$7027,广告数据!$I$2:$I$7027),2,0),"0")</f>
        <v>0</v>
      </c>
      <c r="BL49" s="215" t="str">
        <f t="shared" si="3"/>
        <v>0</v>
      </c>
      <c r="BM49" s="215" t="str">
        <f t="shared" si="4"/>
        <v>0</v>
      </c>
      <c r="BN49" s="172" t="str">
        <f t="array" ref="BN49">IFERROR(VLOOKUP(A49&amp;B49&amp;C49&amp;LEFT($BI$1,2),IF({1,0},广告数据!$A$2:$A$7027&amp;广告数据!$B$2:$B$7027&amp;广告数据!$C$2:$C$7027,广告数据!$G$2:$G$7027),2,0),"0")</f>
        <v>0</v>
      </c>
      <c r="BO49" s="172" t="str">
        <f t="array" ref="BO49">IFERROR(VLOOKUP(A49&amp;B49&amp;C49&amp;LEFT($BI$1,2),IF({1,0},广告数据!$A$2:$A$7027&amp;广告数据!$B$2:$B$7027&amp;广告数据!$C$2:$C$7027,广告数据!$J$2:$J$7027),2,0),"0")</f>
        <v>0</v>
      </c>
      <c r="BP49" s="215" t="str">
        <f t="shared" si="5"/>
        <v/>
      </c>
      <c r="BQ49" s="172" t="str">
        <f t="array" ref="BQ49">IFERROR(VLOOKUP(A49&amp;B49&amp;C49&amp;LEFT($BQ$1,2),IF({1,0},广告数据!$A$2:$A$7027&amp;广告数据!$B$2:$B$7027&amp;广告数据!$C$2:$C$7027,广告数据!$D$2:$D$7027),2,0),"0")</f>
        <v>0</v>
      </c>
      <c r="BR49" s="172" t="str">
        <f t="array" ref="BR49">IFERROR(VLOOKUP(A49&amp;B49&amp;C49&amp;LEFT($BQ$1,2),IF({1,0},广告数据!$A$2:$A$7027&amp;广告数据!$B$2:$B$7027&amp;广告数据!$C$2:$C$7027,广告数据!$E$2:$E$7027),2,0),"0")</f>
        <v>0</v>
      </c>
      <c r="BS49" s="172" t="str">
        <f t="array" ref="BS49">IFERROR(VLOOKUP(A49&amp;B49&amp;C49&amp;LEFT($BQ$1,2),IF({1,0},广告数据!$A$2:$A$7027&amp;广告数据!$B$2:$B$7027&amp;广告数据!$C$2:$C$7027,广告数据!$I$2:$I$7027),2,0),"0")</f>
        <v>0</v>
      </c>
      <c r="BT49" s="215" t="str">
        <f t="shared" si="6"/>
        <v>0</v>
      </c>
      <c r="BU49" s="215" t="str">
        <f t="shared" si="7"/>
        <v>0</v>
      </c>
      <c r="BV49" s="172" t="str">
        <f t="array" ref="BV49">IFERROR(VLOOKUP(A49&amp;B49&amp;C49&amp;LEFT($BQ$1,2),IF({1,0},广告数据!$A$2:$A$7027&amp;广告数据!$B$2:$B$7027&amp;广告数据!$C$2:$C$7027,广告数据!$G$2:$G$7027),2,0),"0")</f>
        <v>0</v>
      </c>
      <c r="BW49" s="172" t="str">
        <f t="array" ref="BW49">IFERROR(VLOOKUP(A49&amp;B49&amp;C49&amp;LEFT($BQ$1,2),IF({1,0},广告数据!$A$2:$A$7027&amp;广告数据!$B$2:$B$7027&amp;广告数据!$C$2:$C$7027,广告数据!$J$2:$J$7027),2,0),"0")</f>
        <v>0</v>
      </c>
      <c r="BX49" s="215"/>
    </row>
    <row r="50" s="173" customFormat="1" spans="1:77">
      <c r="A50" s="189">
        <v>44752</v>
      </c>
      <c r="B50" s="192" t="s">
        <v>20</v>
      </c>
      <c r="C50" s="190" t="s">
        <v>25</v>
      </c>
      <c r="D50" s="119" t="s">
        <v>124</v>
      </c>
      <c r="E50" s="194">
        <f>SUMIFS('Business report'!$D$2:$D$9442,'Business report'!$A$2:$A$9442,A50,'Business report'!$B$2:$B$9442,B50,'Business report'!$C$2:$C$9442,D50)</f>
        <v>162</v>
      </c>
      <c r="F50" s="194">
        <f>SUMIFS('Business report'!$F$2:$F$9442,'Business report'!$A$2:$A$9442,A50,'Business report'!$B$2:$B$9442,B50,'Business report'!$C$2:$C$9442,D50)</f>
        <v>230</v>
      </c>
      <c r="G50" s="191">
        <f>SUMIFS('Business report'!$I$2:$I$9442,'Business report'!$A$2:$A$9442,A50,'Business report'!$B$2:$B$9442,B50,'Business report'!$C$2:$C$9442,D50)</f>
        <v>10</v>
      </c>
      <c r="H50" s="195">
        <f>SUMIFS('Business report'!$K$2:$K$9442,'Business report'!$A$2:$A$9442,A50,'Business report'!$B$2:$B$9442,B50,'Business report'!$C$2:$C$9442,D50)</f>
        <v>119.9</v>
      </c>
      <c r="I50" s="198">
        <v>11.99</v>
      </c>
      <c r="J50" s="178">
        <v>5</v>
      </c>
      <c r="K50" s="198">
        <v>1</v>
      </c>
      <c r="L50" s="198" t="s">
        <v>131</v>
      </c>
      <c r="M50" s="202" t="s">
        <v>333</v>
      </c>
      <c r="N50" s="198" t="s">
        <v>133</v>
      </c>
      <c r="O50" s="198">
        <v>225</v>
      </c>
      <c r="P50" s="203" t="s">
        <v>334</v>
      </c>
      <c r="Q50" s="207" t="s">
        <v>335</v>
      </c>
      <c r="R50" s="200"/>
      <c r="S50" s="203" t="s">
        <v>136</v>
      </c>
      <c r="T50" s="207" t="s">
        <v>263</v>
      </c>
      <c r="U50" s="207" t="s">
        <v>141</v>
      </c>
      <c r="V50" s="203" t="s">
        <v>144</v>
      </c>
      <c r="W50" s="207" t="s">
        <v>336</v>
      </c>
      <c r="X50" s="207" t="s">
        <v>337</v>
      </c>
      <c r="Y50" s="203" t="s">
        <v>208</v>
      </c>
      <c r="Z50" s="207" t="s">
        <v>234</v>
      </c>
      <c r="AA50" s="207" t="s">
        <v>338</v>
      </c>
      <c r="AB50" s="203" t="s">
        <v>339</v>
      </c>
      <c r="AC50" s="207" t="s">
        <v>243</v>
      </c>
      <c r="AD50" s="200"/>
      <c r="AE50" s="203" t="s">
        <v>155</v>
      </c>
      <c r="AF50" s="207" t="s">
        <v>312</v>
      </c>
      <c r="AG50" s="207" t="s">
        <v>279</v>
      </c>
      <c r="AH50" s="203" t="s">
        <v>340</v>
      </c>
      <c r="AI50" s="207" t="s">
        <v>341</v>
      </c>
      <c r="AJ50" s="207" t="s">
        <v>227</v>
      </c>
      <c r="AK50" s="179">
        <f t="array" ref="AK50">IFERROR(VLOOKUP(A50&amp;B50&amp;C50&amp;LEFT($AK$1,2),IF({1,0},广告数据!$A$2:$A$7027&amp;广告数据!$B$2:$B$7027&amp;广告数据!$C$2:$C$7027,广告数据!$D$2:$D$7027),2,0),"")</f>
        <v>3546</v>
      </c>
      <c r="AL50" s="175">
        <f t="array" ref="AL50">IFERROR(VLOOKUP(A50&amp;B50&amp;C50&amp;LEFT($AK$1,2),IF({1,0},广告数据!$A$2:$A$7027&amp;广告数据!$B$2:$B$7027&amp;广告数据!$C$2:$C$7027,广告数据!$E$2:$E$7027),2,0),"")</f>
        <v>38</v>
      </c>
      <c r="AM50" s="180">
        <f>IFERROR(AL50/AK50,"0")</f>
        <v>0.0107163000564016</v>
      </c>
      <c r="AN50" s="175">
        <f t="array" ref="AN50">IFERROR(VLOOKUP(A50&amp;B50&amp;C50&amp;LEFT($AK$1,2),IF({1,0},广告数据!$A$2:$A$7027&amp;广告数据!$B$2:$B$7027&amp;广告数据!$C$2:$C$7027,广告数据!$I$2:$I$7027),2,0),"")</f>
        <v>3</v>
      </c>
      <c r="AO50" s="181">
        <f>IFERROR(AN50/AL50,"0")</f>
        <v>0.0789473684210526</v>
      </c>
      <c r="AP50" s="182">
        <f t="array" ref="AP50">IFERROR(VLOOKUP(A50&amp;B50&amp;C50&amp;LEFT($AK$1,2),IF({1,0},广告数据!$A$2:$A$7027&amp;广告数据!$B$2:$B$7027&amp;广告数据!$C$2:$C$7027,广告数据!$G$2:$G$7027),2,0),"")</f>
        <v>11.04</v>
      </c>
      <c r="AQ50" s="182">
        <f t="array" ref="AQ50">IFERROR(VLOOKUP(A50&amp;B50&amp;C50&amp;LEFT($AK$1,2),IF({1,0},广告数据!$A$2:$A$7027&amp;广告数据!$B$2:$B$7027&amp;广告数据!$C$2:$C$7027,广告数据!$J$2:$J$7027),2,0),"")</f>
        <v>35.97</v>
      </c>
      <c r="AR50" s="183">
        <f>IFERROR(AP50/AQ50,"0")</f>
        <v>0.306922435362802</v>
      </c>
      <c r="AS50" s="179">
        <f t="array" ref="AS50">IFERROR(VLOOKUP(A50&amp;B50&amp;C50&amp;LEFT($AS$1,2),IF({1,0},广告数据!$A$2:$A$7027&amp;广告数据!$B$2:$B$7027&amp;广告数据!$C$2:$C$7027,广告数据!$D$2:$D$7027),2,0),"")</f>
        <v>843</v>
      </c>
      <c r="AT50" s="179">
        <f t="array" ref="AT50">IFERROR(VLOOKUP(A50&amp;B50&amp;C50&amp;LEFT($AS$1,2),IF({1,0},广告数据!$A$2:$A$7027&amp;广告数据!$B$2:$B$7027&amp;广告数据!$C$2:$C$7027,广告数据!$E$2:$E$7027),2,0),"")</f>
        <v>7</v>
      </c>
      <c r="AU50" s="179">
        <f t="array" ref="AU50">IFERROR(VLOOKUP(A50&amp;B50&amp;C50&amp;LEFT($AS$1,2),IF({1,0},广告数据!$A$2:$A$7027&amp;广告数据!$B$2:$B$7027&amp;广告数据!$C$2:$C$7027,广告数据!$I$2:$I$7027),2,0),"")</f>
        <v>2</v>
      </c>
      <c r="AV50" s="215">
        <f>IFERROR(AT50/AS50,"0")</f>
        <v>0.00830367734282325</v>
      </c>
      <c r="AW50" s="215">
        <f>IFERROR(AU50/AT50,"0")</f>
        <v>0.285714285714286</v>
      </c>
      <c r="AX50" s="179">
        <f t="array" ref="AX50">IFERROR(VLOOKUP(A50&amp;B50&amp;C50&amp;LEFT($AS$1,2),IF({1,0},广告数据!$A$2:$A$7027&amp;广告数据!$B$2:$B$7027&amp;广告数据!$C$2:$C$7027,广告数据!$G$2:$G$7027),2,0),"")</f>
        <v>3.5</v>
      </c>
      <c r="AY50" s="179">
        <f t="array" ref="AY50">IFERROR(VLOOKUP(A50&amp;B50&amp;C50&amp;LEFT($AS$1,2),IF({1,0},广告数据!$A$2:$A$7027&amp;广告数据!$B$2:$B$7027&amp;广告数据!$C$2:$C$7027,广告数据!$J$2:$J$7027),2,0),"")</f>
        <v>23.98</v>
      </c>
      <c r="AZ50" s="183">
        <f>IFERROR(AX50/AY50,"0")</f>
        <v>0.145954962468724</v>
      </c>
      <c r="BA50" s="179">
        <f t="array" ref="BA50">IFERROR(VLOOKUP(A50&amp;B50&amp;C50&amp;LEFT($BA$1,2),IF({1,0},广告数据!$A$2:$A$7027&amp;广告数据!$B$2:$B$7027&amp;广告数据!$C$2:$C$7027,广告数据!$D$2:$D$7027),2,0),"")</f>
        <v>6169</v>
      </c>
      <c r="BB50" s="179">
        <f t="array" ref="BB50">IFERROR(VLOOKUP(A50&amp;B50&amp;C50&amp;LEFT($BA$1,2),IF({1,0},广告数据!$A$2:$A$7027&amp;广告数据!$B$2:$B$7027&amp;广告数据!$C$2:$C$7027,广告数据!$E$2:$E$7027),2,0),"")</f>
        <v>38</v>
      </c>
      <c r="BC50" s="179">
        <f t="array" ref="BC50">IFERROR(VLOOKUP(A50&amp;B50&amp;C50&amp;LEFT($BA$1,2),IF({1,0},广告数据!$A$2:$A$7027&amp;广告数据!$B$2:$B$7027&amp;广告数据!$C$2:$C$7027,广告数据!$I$2:$I$7027),2,0),"")</f>
        <v>1</v>
      </c>
      <c r="BD50" s="215">
        <f t="shared" si="35"/>
        <v>0.00615983141514022</v>
      </c>
      <c r="BE50" s="215">
        <f t="shared" si="36"/>
        <v>0.0263157894736842</v>
      </c>
      <c r="BF50" s="186">
        <f t="array" ref="BF50">IFERROR(VLOOKUP(A50&amp;B50&amp;C50&amp;LEFT($BA$1,2),IF({1,0},广告数据!$A$2:$A$7027&amp;广告数据!$B$2:$B$7027&amp;广告数据!$C$2:$C$7027,广告数据!$G$2:$G$7027),2,0),"")</f>
        <v>20</v>
      </c>
      <c r="BG50" s="186">
        <f t="array" ref="BG50">IFERROR(VLOOKUP(A50&amp;B50&amp;C50&amp;LEFT($BA$1,2),IF({1,0},广告数据!$A$2:$A$7027&amp;广告数据!$B$2:$B$7027&amp;广告数据!$C$2:$C$7027,广告数据!$J$2:$J$7027),2,0),"")</f>
        <v>11.99</v>
      </c>
      <c r="BH50" s="215">
        <f t="shared" si="37"/>
        <v>1.66805671392827</v>
      </c>
      <c r="BI50" s="172" t="str">
        <f t="array" ref="BI50">IFERROR(VLOOKUP(A50&amp;B50&amp;C50&amp;LEFT($BI$1,2),IF({1,0},广告数据!$A$2:$A$7027&amp;广告数据!$B$2:$B$7027&amp;广告数据!$C$2:$C$7027,广告数据!$D$2:$D$7027),2,0),"0")</f>
        <v>0</v>
      </c>
      <c r="BJ50" s="172" t="str">
        <f t="array" ref="BJ50">IFERROR(VLOOKUP(A50&amp;B50&amp;C50&amp;LEFT($BI$1,2),IF({1,0},广告数据!$A$2:$A$7027&amp;广告数据!$B$2:$B$7027&amp;广告数据!$C$2:$C$7027,广告数据!$E$2:$E$7027),2,0),"0")</f>
        <v>0</v>
      </c>
      <c r="BK50" s="172" t="str">
        <f t="array" ref="BK50">IFERROR(VLOOKUP(A50&amp;B50&amp;C50&amp;LEFT($BI$1,2),IF({1,0},广告数据!$A$2:$A$7027&amp;广告数据!$B$2:$B$7027&amp;广告数据!$C$2:$C$7027,广告数据!$I$2:$I$7027),2,0),"0")</f>
        <v>0</v>
      </c>
      <c r="BL50" s="215" t="str">
        <f t="shared" si="3"/>
        <v>0</v>
      </c>
      <c r="BM50" s="215" t="str">
        <f t="shared" si="4"/>
        <v>0</v>
      </c>
      <c r="BN50" s="172" t="str">
        <f t="array" ref="BN50">IFERROR(VLOOKUP(A50&amp;B50&amp;C50&amp;LEFT($BI$1,2),IF({1,0},广告数据!$A$2:$A$7027&amp;广告数据!$B$2:$B$7027&amp;广告数据!$C$2:$C$7027,广告数据!$G$2:$G$7027),2,0),"0")</f>
        <v>0</v>
      </c>
      <c r="BO50" s="172" t="str">
        <f t="array" ref="BO50">IFERROR(VLOOKUP(A50&amp;B50&amp;C50&amp;LEFT($BI$1,2),IF({1,0},广告数据!$A$2:$A$7027&amp;广告数据!$B$2:$B$7027&amp;广告数据!$C$2:$C$7027,广告数据!$J$2:$J$7027),2,0),"0")</f>
        <v>0</v>
      </c>
      <c r="BP50" s="215" t="str">
        <f t="shared" si="5"/>
        <v/>
      </c>
      <c r="BQ50" s="172" t="str">
        <f t="array" ref="BQ50">IFERROR(VLOOKUP(A50&amp;B50&amp;C50&amp;LEFT($BQ$1,2),IF({1,0},广告数据!$A$2:$A$7027&amp;广告数据!$B$2:$B$7027&amp;广告数据!$C$2:$C$7027,广告数据!$D$2:$D$7027),2,0),"0")</f>
        <v>0</v>
      </c>
      <c r="BR50" s="172" t="str">
        <f t="array" ref="BR50">IFERROR(VLOOKUP(A50&amp;B50&amp;C50&amp;LEFT($BQ$1,2),IF({1,0},广告数据!$A$2:$A$7027&amp;广告数据!$B$2:$B$7027&amp;广告数据!$C$2:$C$7027,广告数据!$E$2:$E$7027),2,0),"0")</f>
        <v>0</v>
      </c>
      <c r="BS50" s="172" t="str">
        <f t="array" ref="BS50">IFERROR(VLOOKUP(A50&amp;B50&amp;C50&amp;LEFT($BQ$1,2),IF({1,0},广告数据!$A$2:$A$7027&amp;广告数据!$B$2:$B$7027&amp;广告数据!$C$2:$C$7027,广告数据!$I$2:$I$7027),2,0),"0")</f>
        <v>0</v>
      </c>
      <c r="BT50" s="215" t="str">
        <f t="shared" si="6"/>
        <v>0</v>
      </c>
      <c r="BU50" s="215" t="str">
        <f t="shared" si="7"/>
        <v>0</v>
      </c>
      <c r="BV50" s="172" t="str">
        <f t="array" ref="BV50">IFERROR(VLOOKUP(A50&amp;B50&amp;C50&amp;LEFT($BQ$1,2),IF({1,0},广告数据!$A$2:$A$7027&amp;广告数据!$B$2:$B$7027&amp;广告数据!$C$2:$C$7027,广告数据!$G$2:$G$7027),2,0),"0")</f>
        <v>0</v>
      </c>
      <c r="BW50" s="172" t="str">
        <f t="array" ref="BW50">IFERROR(VLOOKUP(A50&amp;B50&amp;C50&amp;LEFT($BQ$1,2),IF({1,0},广告数据!$A$2:$A$7027&amp;广告数据!$B$2:$B$7027&amp;广告数据!$C$2:$C$7027,广告数据!$J$2:$J$7027),2,0),"0")</f>
        <v>0</v>
      </c>
      <c r="BX50" s="215"/>
      <c r="BY50" s="174" t="s">
        <v>342</v>
      </c>
    </row>
    <row r="51" s="173" customFormat="1" spans="1:77">
      <c r="A51" s="189">
        <v>44752</v>
      </c>
      <c r="B51" s="192" t="s">
        <v>343</v>
      </c>
      <c r="C51" s="190" t="s">
        <v>25</v>
      </c>
      <c r="D51" s="119" t="s">
        <v>344</v>
      </c>
      <c r="E51" s="194">
        <f>SUMIFS('Business report'!$D$2:$D$9442,'Business report'!$A$2:$A$9442,A51,'Business report'!$B$2:$B$9442,B51,'Business report'!$C$2:$C$9442,D51)</f>
        <v>2</v>
      </c>
      <c r="F51" s="194">
        <f>SUMIFS('Business report'!$F$2:$F$9442,'Business report'!$A$2:$A$9442,A51,'Business report'!$B$2:$B$9442,B51,'Business report'!$C$2:$C$9442,D51)</f>
        <v>2</v>
      </c>
      <c r="G51" s="191">
        <f>SUMIFS('Business report'!$I$2:$I$9442,'Business report'!$A$2:$A$9442,A51,'Business report'!$B$2:$B$9442,B51,'Business report'!$C$2:$C$9442,D51)</f>
        <v>1</v>
      </c>
      <c r="H51" s="195">
        <f>SUMIFS('Business report'!$K$2:$K$9442,'Business report'!$A$2:$A$9442,A51,'Business report'!$B$2:$B$9442,B51,'Business report'!$C$2:$C$9442,D51)</f>
        <v>18.86</v>
      </c>
      <c r="I51" s="198">
        <v>18.86</v>
      </c>
      <c r="J51" s="178">
        <v>5</v>
      </c>
      <c r="K51" s="198">
        <v>1</v>
      </c>
      <c r="L51" s="198"/>
      <c r="M51" s="202"/>
      <c r="N51" s="198"/>
      <c r="O51" s="198"/>
      <c r="P51" s="203"/>
      <c r="Q51" s="207"/>
      <c r="R51" s="201"/>
      <c r="S51" s="203"/>
      <c r="T51" s="207"/>
      <c r="U51" s="207"/>
      <c r="V51" s="203"/>
      <c r="W51" s="207"/>
      <c r="X51" s="207"/>
      <c r="Y51" s="203"/>
      <c r="Z51" s="207"/>
      <c r="AA51" s="207"/>
      <c r="AB51" s="203"/>
      <c r="AC51" s="207"/>
      <c r="AD51" s="200"/>
      <c r="AE51" s="203"/>
      <c r="AF51" s="207"/>
      <c r="AG51" s="207"/>
      <c r="AH51" s="203"/>
      <c r="AI51" s="207"/>
      <c r="AJ51" s="207"/>
      <c r="AK51" s="179"/>
      <c r="AL51" s="175"/>
      <c r="AM51" s="180"/>
      <c r="AN51" s="175"/>
      <c r="AO51" s="181"/>
      <c r="AP51" s="182"/>
      <c r="AQ51" s="182"/>
      <c r="AR51" s="183"/>
      <c r="AS51" s="179"/>
      <c r="AT51" s="179"/>
      <c r="AU51" s="179"/>
      <c r="AV51" s="215"/>
      <c r="AW51" s="215"/>
      <c r="AX51" s="179"/>
      <c r="AY51" s="179"/>
      <c r="AZ51" s="183"/>
      <c r="BA51" s="179"/>
      <c r="BB51" s="179"/>
      <c r="BC51" s="179"/>
      <c r="BD51" s="215"/>
      <c r="BE51" s="215"/>
      <c r="BF51" s="186"/>
      <c r="BG51" s="186"/>
      <c r="BH51" s="215"/>
      <c r="BI51" s="172" t="str">
        <f t="array" ref="BI51">IFERROR(VLOOKUP(A51&amp;B51&amp;C51&amp;LEFT($BI$1,2),IF({1,0},广告数据!$A$2:$A$7027&amp;广告数据!$B$2:$B$7027&amp;广告数据!$C$2:$C$7027,广告数据!$D$2:$D$7027),2,0),"0")</f>
        <v>0</v>
      </c>
      <c r="BJ51" s="172" t="str">
        <f t="array" ref="BJ51">IFERROR(VLOOKUP(A51&amp;B51&amp;C51&amp;LEFT($BI$1,2),IF({1,0},广告数据!$A$2:$A$7027&amp;广告数据!$B$2:$B$7027&amp;广告数据!$C$2:$C$7027,广告数据!$E$2:$E$7027),2,0),"0")</f>
        <v>0</v>
      </c>
      <c r="BK51" s="172" t="str">
        <f t="array" ref="BK51">IFERROR(VLOOKUP(A51&amp;B51&amp;C51&amp;LEFT($BI$1,2),IF({1,0},广告数据!$A$2:$A$7027&amp;广告数据!$B$2:$B$7027&amp;广告数据!$C$2:$C$7027,广告数据!$I$2:$I$7027),2,0),"0")</f>
        <v>0</v>
      </c>
      <c r="BL51" s="215" t="str">
        <f t="shared" si="3"/>
        <v>0</v>
      </c>
      <c r="BM51" s="215" t="str">
        <f t="shared" si="4"/>
        <v>0</v>
      </c>
      <c r="BN51" s="172" t="str">
        <f t="array" ref="BN51">IFERROR(VLOOKUP(A51&amp;B51&amp;C51&amp;LEFT($BI$1,2),IF({1,0},广告数据!$A$2:$A$7027&amp;广告数据!$B$2:$B$7027&amp;广告数据!$C$2:$C$7027,广告数据!$G$2:$G$7027),2,0),"0")</f>
        <v>0</v>
      </c>
      <c r="BO51" s="172" t="str">
        <f t="array" ref="BO51">IFERROR(VLOOKUP(A51&amp;B51&amp;C51&amp;LEFT($BI$1,2),IF({1,0},广告数据!$A$2:$A$7027&amp;广告数据!$B$2:$B$7027&amp;广告数据!$C$2:$C$7027,广告数据!$J$2:$J$7027),2,0),"0")</f>
        <v>0</v>
      </c>
      <c r="BP51" s="215" t="str">
        <f t="shared" si="5"/>
        <v/>
      </c>
      <c r="BQ51" s="172" t="str">
        <f t="array" ref="BQ51">IFERROR(VLOOKUP(A51&amp;B51&amp;C51&amp;LEFT($BQ$1,2),IF({1,0},广告数据!$A$2:$A$7027&amp;广告数据!$B$2:$B$7027&amp;广告数据!$C$2:$C$7027,广告数据!$D$2:$D$7027),2,0),"0")</f>
        <v>0</v>
      </c>
      <c r="BR51" s="172" t="str">
        <f t="array" ref="BR51">IFERROR(VLOOKUP(A51&amp;B51&amp;C51&amp;LEFT($BQ$1,2),IF({1,0},广告数据!$A$2:$A$7027&amp;广告数据!$B$2:$B$7027&amp;广告数据!$C$2:$C$7027,广告数据!$E$2:$E$7027),2,0),"0")</f>
        <v>0</v>
      </c>
      <c r="BS51" s="172" t="str">
        <f t="array" ref="BS51">IFERROR(VLOOKUP(A51&amp;B51&amp;C51&amp;LEFT($BQ$1,2),IF({1,0},广告数据!$A$2:$A$7027&amp;广告数据!$B$2:$B$7027&amp;广告数据!$C$2:$C$7027,广告数据!$I$2:$I$7027),2,0),"0")</f>
        <v>0</v>
      </c>
      <c r="BT51" s="215" t="str">
        <f t="shared" si="6"/>
        <v>0</v>
      </c>
      <c r="BU51" s="215" t="str">
        <f t="shared" si="7"/>
        <v>0</v>
      </c>
      <c r="BV51" s="172" t="str">
        <f t="array" ref="BV51">IFERROR(VLOOKUP(A51&amp;B51&amp;C51&amp;LEFT($BQ$1,2),IF({1,0},广告数据!$A$2:$A$7027&amp;广告数据!$B$2:$B$7027&amp;广告数据!$C$2:$C$7027,广告数据!$G$2:$G$7027),2,0),"0")</f>
        <v>0</v>
      </c>
      <c r="BW51" s="172" t="str">
        <f t="array" ref="BW51">IFERROR(VLOOKUP(A51&amp;B51&amp;C51&amp;LEFT($BQ$1,2),IF({1,0},广告数据!$A$2:$A$7027&amp;广告数据!$B$2:$B$7027&amp;广告数据!$C$2:$C$7027,广告数据!$J$2:$J$7027),2,0),"0")</f>
        <v>0</v>
      </c>
      <c r="BX51" s="215"/>
      <c r="BY51" s="174"/>
    </row>
    <row r="52" s="173" customFormat="1" spans="1:77">
      <c r="A52" s="189">
        <v>44752</v>
      </c>
      <c r="B52" s="192" t="s">
        <v>128</v>
      </c>
      <c r="C52" s="190" t="s">
        <v>129</v>
      </c>
      <c r="D52" s="119" t="s">
        <v>130</v>
      </c>
      <c r="E52" s="191">
        <f>SUMIFS('Business report'!$D$2:$D$9442,'Business report'!$A$2:$A$9442,A52,'Business report'!$B$2:$B$9442,B52,'Business report'!$C$2:$C$9442,D52)</f>
        <v>3</v>
      </c>
      <c r="F52" s="191">
        <f>SUMIFS('Business report'!$F$2:$F$9442,'Business report'!$A$2:$A$9442,A52,'Business report'!$B$2:$B$9442,B52,'Business report'!$C$2:$C$9442,D52)</f>
        <v>8</v>
      </c>
      <c r="G52" s="191">
        <f>SUMIFS('Business report'!$I$2:$I$9442,'Business report'!$A$2:$A$9442,A52,'Business report'!$B$2:$B$9442,B52,'Business report'!$C$2:$C$9442,D52)</f>
        <v>0</v>
      </c>
      <c r="H52" s="193">
        <f>SUMIFS('Business report'!$K$2:$K$9442,'Business report'!$A$2:$A$9442,A52,'Business report'!$B$2:$B$9442,B52,'Business report'!$C$2:$C$9442,D52)</f>
        <v>0</v>
      </c>
      <c r="I52" s="198">
        <v>19.99</v>
      </c>
      <c r="J52" s="178">
        <v>4</v>
      </c>
      <c r="K52" s="198">
        <v>32</v>
      </c>
      <c r="L52" s="198"/>
      <c r="M52" s="202"/>
      <c r="N52" s="198"/>
      <c r="O52" s="198"/>
      <c r="P52" s="203"/>
      <c r="Q52" s="207"/>
      <c r="R52" s="201"/>
      <c r="S52" s="203"/>
      <c r="T52" s="207"/>
      <c r="U52" s="207"/>
      <c r="V52" s="203"/>
      <c r="W52" s="207"/>
      <c r="X52" s="207"/>
      <c r="Y52" s="203"/>
      <c r="Z52" s="207"/>
      <c r="AA52" s="207"/>
      <c r="AB52" s="203"/>
      <c r="AC52" s="207"/>
      <c r="AD52" s="200"/>
      <c r="AE52" s="203"/>
      <c r="AF52" s="207"/>
      <c r="AG52" s="207"/>
      <c r="AH52" s="203"/>
      <c r="AI52" s="207"/>
      <c r="AJ52" s="207"/>
      <c r="AK52" s="179"/>
      <c r="AL52" s="175"/>
      <c r="AM52" s="180"/>
      <c r="AN52" s="175"/>
      <c r="AO52" s="181"/>
      <c r="AP52" s="182"/>
      <c r="AQ52" s="182"/>
      <c r="AR52" s="183"/>
      <c r="AS52" s="179"/>
      <c r="AT52" s="179"/>
      <c r="AU52" s="179"/>
      <c r="AV52" s="215"/>
      <c r="AW52" s="215"/>
      <c r="AX52" s="179"/>
      <c r="AY52" s="179"/>
      <c r="AZ52" s="183"/>
      <c r="BA52" s="179">
        <f t="array" ref="BA52">IFERROR(VLOOKUP(A52&amp;B52&amp;C52&amp;LEFT($BA$1,2),IF({1,0},广告数据!$A$2:$A$7027&amp;广告数据!$B$2:$B$7027&amp;广告数据!$C$2:$C$7027,广告数据!$D$2:$D$7027),2,0),"")</f>
        <v>611</v>
      </c>
      <c r="BB52" s="179">
        <f t="array" ref="BB52">IFERROR(VLOOKUP(A52&amp;B52&amp;C52&amp;LEFT($BA$1,2),IF({1,0},广告数据!$A$2:$A$7027&amp;广告数据!$B$2:$B$7027&amp;广告数据!$C$2:$C$7027,广告数据!$E$2:$E$7027),2,0),"")</f>
        <v>1</v>
      </c>
      <c r="BC52" s="179">
        <f t="array" ref="BC52">IFERROR(VLOOKUP(A52&amp;B52&amp;C52&amp;LEFT($BA$1,2),IF({1,0},广告数据!$A$2:$A$7027&amp;广告数据!$B$2:$B$7027&amp;广告数据!$C$2:$C$7027,广告数据!$I$2:$I$7027),2,0),"")</f>
        <v>0</v>
      </c>
      <c r="BD52" s="215">
        <f>IFERROR(BB52/BA52,"0")</f>
        <v>0.0016366612111293</v>
      </c>
      <c r="BE52" s="215">
        <f>IFERROR(BC52/BB52,"0")</f>
        <v>0</v>
      </c>
      <c r="BF52" s="186">
        <f t="array" ref="BF52">IFERROR(VLOOKUP(A52&amp;B52&amp;C52&amp;LEFT($BA$1,2),IF({1,0},广告数据!$A$2:$A$7027&amp;广告数据!$B$2:$B$7027&amp;广告数据!$C$2:$C$7027,广告数据!$G$2:$G$7027),2,0),"")</f>
        <v>0.24</v>
      </c>
      <c r="BG52" s="186">
        <f t="array" ref="BG52">IFERROR(VLOOKUP(A52&amp;B52&amp;C52&amp;LEFT($BA$1,2),IF({1,0},广告数据!$A$2:$A$7027&amp;广告数据!$B$2:$B$7027&amp;广告数据!$C$2:$C$7027,广告数据!$J$2:$J$7027),2,0),"")</f>
        <v>0</v>
      </c>
      <c r="BH52" s="215" t="str">
        <f>IFERROR(BF52/BG52,"0")</f>
        <v>0</v>
      </c>
      <c r="BI52" s="172" t="str">
        <f t="array" ref="BI52">IFERROR(VLOOKUP(A52&amp;B52&amp;C52&amp;LEFT($BI$1,2),IF({1,0},广告数据!$A$2:$A$7027&amp;广告数据!$B$2:$B$7027&amp;广告数据!$C$2:$C$7027,广告数据!$D$2:$D$7027),2,0),"0")</f>
        <v>0</v>
      </c>
      <c r="BJ52" s="172" t="str">
        <f t="array" ref="BJ52">IFERROR(VLOOKUP(A52&amp;B52&amp;C52&amp;LEFT($BI$1,2),IF({1,0},广告数据!$A$2:$A$7027&amp;广告数据!$B$2:$B$7027&amp;广告数据!$C$2:$C$7027,广告数据!$E$2:$E$7027),2,0),"0")</f>
        <v>0</v>
      </c>
      <c r="BK52" s="172" t="str">
        <f t="array" ref="BK52">IFERROR(VLOOKUP(A52&amp;B52&amp;C52&amp;LEFT($BI$1,2),IF({1,0},广告数据!$A$2:$A$7027&amp;广告数据!$B$2:$B$7027&amp;广告数据!$C$2:$C$7027,广告数据!$I$2:$I$7027),2,0),"0")</f>
        <v>0</v>
      </c>
      <c r="BL52" s="215" t="str">
        <f t="shared" si="3"/>
        <v>0</v>
      </c>
      <c r="BM52" s="215" t="str">
        <f t="shared" si="4"/>
        <v>0</v>
      </c>
      <c r="BN52" s="172" t="str">
        <f t="array" ref="BN52">IFERROR(VLOOKUP(A52&amp;B52&amp;C52&amp;LEFT($BI$1,2),IF({1,0},广告数据!$A$2:$A$7027&amp;广告数据!$B$2:$B$7027&amp;广告数据!$C$2:$C$7027,广告数据!$G$2:$G$7027),2,0),"0")</f>
        <v>0</v>
      </c>
      <c r="BO52" s="172" t="str">
        <f t="array" ref="BO52">IFERROR(VLOOKUP(A52&amp;B52&amp;C52&amp;LEFT($BI$1,2),IF({1,0},广告数据!$A$2:$A$7027&amp;广告数据!$B$2:$B$7027&amp;广告数据!$C$2:$C$7027,广告数据!$J$2:$J$7027),2,0),"0")</f>
        <v>0</v>
      </c>
      <c r="BP52" s="215" t="str">
        <f t="shared" si="5"/>
        <v/>
      </c>
      <c r="BQ52" s="172" t="str">
        <f t="array" ref="BQ52">IFERROR(VLOOKUP(A52&amp;B52&amp;C52&amp;LEFT($BQ$1,2),IF({1,0},广告数据!$A$2:$A$7027&amp;广告数据!$B$2:$B$7027&amp;广告数据!$C$2:$C$7027,广告数据!$D$2:$D$7027),2,0),"0")</f>
        <v>0</v>
      </c>
      <c r="BR52" s="172" t="str">
        <f t="array" ref="BR52">IFERROR(VLOOKUP(A52&amp;B52&amp;C52&amp;LEFT($BQ$1,2),IF({1,0},广告数据!$A$2:$A$7027&amp;广告数据!$B$2:$B$7027&amp;广告数据!$C$2:$C$7027,广告数据!$E$2:$E$7027),2,0),"0")</f>
        <v>0</v>
      </c>
      <c r="BS52" s="172" t="str">
        <f t="array" ref="BS52">IFERROR(VLOOKUP(A52&amp;B52&amp;C52&amp;LEFT($BQ$1,2),IF({1,0},广告数据!$A$2:$A$7027&amp;广告数据!$B$2:$B$7027&amp;广告数据!$C$2:$C$7027,广告数据!$I$2:$I$7027),2,0),"0")</f>
        <v>0</v>
      </c>
      <c r="BT52" s="215" t="str">
        <f t="shared" si="6"/>
        <v>0</v>
      </c>
      <c r="BU52" s="215" t="str">
        <f t="shared" si="7"/>
        <v>0</v>
      </c>
      <c r="BV52" s="172" t="str">
        <f t="array" ref="BV52">IFERROR(VLOOKUP(A52&amp;B52&amp;C52&amp;LEFT($BQ$1,2),IF({1,0},广告数据!$A$2:$A$7027&amp;广告数据!$B$2:$B$7027&amp;广告数据!$C$2:$C$7027,广告数据!$G$2:$G$7027),2,0),"0")</f>
        <v>0</v>
      </c>
      <c r="BW52" s="172" t="str">
        <f t="array" ref="BW52">IFERROR(VLOOKUP(A52&amp;B52&amp;C52&amp;LEFT($BQ$1,2),IF({1,0},广告数据!$A$2:$A$7027&amp;广告数据!$B$2:$B$7027&amp;广告数据!$C$2:$C$7027,广告数据!$J$2:$J$7027),2,0),"0")</f>
        <v>0</v>
      </c>
      <c r="BX52" s="215"/>
      <c r="BY52" s="174"/>
    </row>
    <row r="53" s="173" customFormat="1" spans="1:76">
      <c r="A53" s="189">
        <v>44753</v>
      </c>
      <c r="B53" s="192" t="s">
        <v>20</v>
      </c>
      <c r="C53" s="190" t="s">
        <v>25</v>
      </c>
      <c r="D53" s="119" t="s">
        <v>124</v>
      </c>
      <c r="E53" s="194">
        <f>SUMIFS('Business report'!$D$2:$D$9442,'Business report'!$A$2:$A$9442,A53,'Business report'!$B$2:$B$9442,B53,'Business report'!$C$2:$C$9442,D53)</f>
        <v>142</v>
      </c>
      <c r="F53" s="194">
        <f>SUMIFS('Business report'!$F$2:$F$9442,'Business report'!$A$2:$A$9442,A53,'Business report'!$B$2:$B$9442,B53,'Business report'!$C$2:$C$9442,D53)</f>
        <v>218</v>
      </c>
      <c r="G53" s="191">
        <f>SUMIFS('Business report'!$I$2:$I$9442,'Business report'!$A$2:$A$9442,A53,'Business report'!$B$2:$B$9442,B53,'Business report'!$C$2:$C$9442,D53)</f>
        <v>10</v>
      </c>
      <c r="H53" s="195">
        <f>SUMIFS('Business report'!$K$2:$K$9442,'Business report'!$A$2:$A$9442,A53,'Business report'!$B$2:$B$9442,B53,'Business report'!$C$2:$C$9442,D53)</f>
        <v>119.9</v>
      </c>
      <c r="I53" s="198">
        <v>11.99</v>
      </c>
      <c r="J53" s="178">
        <v>5</v>
      </c>
      <c r="K53" s="198">
        <v>1</v>
      </c>
      <c r="L53" s="198" t="s">
        <v>131</v>
      </c>
      <c r="M53" s="199">
        <v>77045</v>
      </c>
      <c r="N53" s="198" t="s">
        <v>133</v>
      </c>
      <c r="O53" s="198">
        <v>220</v>
      </c>
      <c r="P53" s="203" t="s">
        <v>136</v>
      </c>
      <c r="Q53" s="207" t="s">
        <v>345</v>
      </c>
      <c r="R53" s="207" t="s">
        <v>149</v>
      </c>
      <c r="S53" s="203" t="s">
        <v>208</v>
      </c>
      <c r="T53" s="207" t="s">
        <v>234</v>
      </c>
      <c r="U53" s="207" t="s">
        <v>171</v>
      </c>
      <c r="V53" s="203" t="s">
        <v>346</v>
      </c>
      <c r="W53" s="207" t="s">
        <v>199</v>
      </c>
      <c r="X53" s="207" t="s">
        <v>141</v>
      </c>
      <c r="Y53" s="203" t="s">
        <v>347</v>
      </c>
      <c r="Z53" s="207" t="s">
        <v>180</v>
      </c>
      <c r="AA53" s="207" t="s">
        <v>348</v>
      </c>
      <c r="AB53" s="203" t="s">
        <v>349</v>
      </c>
      <c r="AC53" s="207" t="s">
        <v>158</v>
      </c>
      <c r="AE53" s="203" t="s">
        <v>340</v>
      </c>
      <c r="AF53" s="207" t="s">
        <v>194</v>
      </c>
      <c r="AG53" s="207" t="s">
        <v>282</v>
      </c>
      <c r="AH53" s="203" t="s">
        <v>155</v>
      </c>
      <c r="AI53" s="207" t="s">
        <v>214</v>
      </c>
      <c r="AJ53" s="207" t="s">
        <v>169</v>
      </c>
      <c r="AK53" s="179">
        <f t="array" ref="AK53">IFERROR(VLOOKUP(A53&amp;B53&amp;C53&amp;LEFT($AK$1,2),IF({1,0},广告数据!$A$2:$A$7027&amp;广告数据!$B$2:$B$7027&amp;广告数据!$C$2:$C$7027,广告数据!$D$2:$D$7027),2,0),"")</f>
        <v>2665</v>
      </c>
      <c r="AL53" s="175">
        <f t="array" ref="AL53">IFERROR(VLOOKUP(A53&amp;B53&amp;C53&amp;LEFT($AK$1,2),IF({1,0},广告数据!$A$2:$A$7027&amp;广告数据!$B$2:$B$7027&amp;广告数据!$C$2:$C$7027,广告数据!$E$2:$E$7027),2,0),"")</f>
        <v>28</v>
      </c>
      <c r="AM53" s="180">
        <f>IFERROR(AL53/AK53,"0")</f>
        <v>0.0105065666041276</v>
      </c>
      <c r="AN53" s="175">
        <f t="array" ref="AN53">IFERROR(VLOOKUP(A53&amp;B53&amp;C53&amp;LEFT($AK$1,2),IF({1,0},广告数据!$A$2:$A$7027&amp;广告数据!$B$2:$B$7027&amp;广告数据!$C$2:$C$7027,广告数据!$I$2:$I$7027),2,0),"")</f>
        <v>1</v>
      </c>
      <c r="AO53" s="181">
        <f>IFERROR(AN53/AL53,"0")</f>
        <v>0.0357142857142857</v>
      </c>
      <c r="AP53" s="182">
        <f t="array" ref="AP53">IFERROR(VLOOKUP(A53&amp;B53&amp;C53&amp;LEFT($AK$1,2),IF({1,0},广告数据!$A$2:$A$7027&amp;广告数据!$B$2:$B$7027&amp;广告数据!$C$2:$C$7027,广告数据!$G$2:$G$7027),2,0),"")</f>
        <v>7.99</v>
      </c>
      <c r="AQ53" s="182">
        <f t="array" ref="AQ53">IFERROR(VLOOKUP(A53&amp;B53&amp;C53&amp;LEFT($AK$1,2),IF({1,0},广告数据!$A$2:$A$7027&amp;广告数据!$B$2:$B$7027&amp;广告数据!$C$2:$C$7027,广告数据!$J$2:$J$7027),2,0),"")</f>
        <v>11.99</v>
      </c>
      <c r="AR53" s="183">
        <f>IFERROR(AP53/AQ53,"0")</f>
        <v>0.666388657214345</v>
      </c>
      <c r="AS53" s="179">
        <f t="array" ref="AS53">IFERROR(VLOOKUP(A53&amp;B53&amp;C53&amp;LEFT($AS$1,2),IF({1,0},广告数据!$A$2:$A$7027&amp;广告数据!$B$2:$B$7027&amp;广告数据!$C$2:$C$7027,广告数据!$D$2:$D$7027),2,0),"")</f>
        <v>271</v>
      </c>
      <c r="AT53" s="179">
        <f t="array" ref="AT53">IFERROR(VLOOKUP(A53&amp;B53&amp;C53&amp;LEFT($AS$1,2),IF({1,0},广告数据!$A$2:$A$7027&amp;广告数据!$B$2:$B$7027&amp;广告数据!$C$2:$C$7027,广告数据!$E$2:$E$7027),2,0),"")</f>
        <v>0</v>
      </c>
      <c r="AU53" s="179">
        <f t="array" ref="AU53">IFERROR(VLOOKUP(A53&amp;B53&amp;C53&amp;LEFT($AS$1,2),IF({1,0},广告数据!$A$2:$A$7027&amp;广告数据!$B$2:$B$7027&amp;广告数据!$C$2:$C$7027,广告数据!$I$2:$I$7027),2,0),"")</f>
        <v>0</v>
      </c>
      <c r="AV53" s="215">
        <f>IFERROR(AT53/AS53,"0")</f>
        <v>0</v>
      </c>
      <c r="AW53" s="215" t="str">
        <f>IFERROR(AU53/AT53,"0")</f>
        <v>0</v>
      </c>
      <c r="AX53" s="179">
        <f t="array" ref="AX53">IFERROR(VLOOKUP(A53&amp;B53&amp;C53&amp;LEFT($AS$1,2),IF({1,0},广告数据!$A$2:$A$7027&amp;广告数据!$B$2:$B$7027&amp;广告数据!$C$2:$C$7027,广告数据!$G$2:$G$7027),2,0),"")</f>
        <v>0</v>
      </c>
      <c r="AY53" s="179">
        <f t="array" ref="AY53">IFERROR(VLOOKUP(A53&amp;B53&amp;C53&amp;LEFT($AS$1,2),IF({1,0},广告数据!$A$2:$A$7027&amp;广告数据!$B$2:$B$7027&amp;广告数据!$C$2:$C$7027,广告数据!$J$2:$J$7027),2,0),"")</f>
        <v>0</v>
      </c>
      <c r="AZ53" s="183" t="str">
        <f>IFERROR(AX53/AY53,"0")</f>
        <v>0</v>
      </c>
      <c r="BA53" s="179">
        <f t="array" ref="BA53">IFERROR(VLOOKUP(A53&amp;B53&amp;C53&amp;LEFT($BA$1,2),IF({1,0},广告数据!$A$2:$A$7027&amp;广告数据!$B$2:$B$7027&amp;广告数据!$C$2:$C$7027,广告数据!$D$2:$D$7027),2,0),"")</f>
        <v>6135</v>
      </c>
      <c r="BB53" s="179">
        <f t="array" ref="BB53">IFERROR(VLOOKUP(A53&amp;B53&amp;C53&amp;LEFT($BA$1,2),IF({1,0},广告数据!$A$2:$A$7027&amp;广告数据!$B$2:$B$7027&amp;广告数据!$C$2:$C$7027,广告数据!$E$2:$E$7027),2,0),"")</f>
        <v>44</v>
      </c>
      <c r="BC53" s="179">
        <f t="array" ref="BC53">IFERROR(VLOOKUP(A53&amp;B53&amp;C53&amp;LEFT($BA$1,2),IF({1,0},广告数据!$A$2:$A$7027&amp;广告数据!$B$2:$B$7027&amp;广告数据!$C$2:$C$7027,广告数据!$I$2:$I$7027),2,0),"")</f>
        <v>1</v>
      </c>
      <c r="BD53" s="215">
        <f t="shared" ref="BD53:BD56" si="38">IFERROR(BB53/BA53,"0")</f>
        <v>0.0071719641401793</v>
      </c>
      <c r="BE53" s="215">
        <f t="shared" ref="BE53:BE56" si="39">IFERROR(BC53/BB53,"0")</f>
        <v>0.0227272727272727</v>
      </c>
      <c r="BF53" s="186">
        <f t="array" ref="BF53">IFERROR(VLOOKUP(A53&amp;B53&amp;C53&amp;LEFT($BA$1,2),IF({1,0},广告数据!$A$2:$A$7027&amp;广告数据!$B$2:$B$7027&amp;广告数据!$C$2:$C$7027,广告数据!$G$2:$G$7027),2,0),"")</f>
        <v>20.14</v>
      </c>
      <c r="BG53" s="186">
        <f t="array" ref="BG53">IFERROR(VLOOKUP(A53&amp;B53&amp;C53&amp;LEFT($BA$1,2),IF({1,0},广告数据!$A$2:$A$7027&amp;广告数据!$B$2:$B$7027&amp;广告数据!$C$2:$C$7027,广告数据!$J$2:$J$7027),2,0),"")</f>
        <v>11.99</v>
      </c>
      <c r="BH53" s="215">
        <f t="shared" ref="BH53:BH56" si="40">IFERROR(BF53/BG53,"0")</f>
        <v>1.67973311092577</v>
      </c>
      <c r="BI53" s="172">
        <f t="array" ref="BI53">IFERROR(VLOOKUP(A53&amp;B53&amp;C53&amp;LEFT($BI$1,2),IF({1,0},广告数据!$A$2:$A$7027&amp;广告数据!$B$2:$B$7027&amp;广告数据!$C$2:$C$7027,广告数据!$D$2:$D$7027),2,0),"0")</f>
        <v>136</v>
      </c>
      <c r="BJ53" s="172">
        <f t="array" ref="BJ53">IFERROR(VLOOKUP(A53&amp;B53&amp;C53&amp;LEFT($BI$1,2),IF({1,0},广告数据!$A$2:$A$7027&amp;广告数据!$B$2:$B$7027&amp;广告数据!$C$2:$C$7027,广告数据!$E$2:$E$7027),2,0),"0")</f>
        <v>0</v>
      </c>
      <c r="BK53" s="172">
        <f t="array" ref="BK53">IFERROR(VLOOKUP(A53&amp;B53&amp;C53&amp;LEFT($BI$1,2),IF({1,0},广告数据!$A$2:$A$7027&amp;广告数据!$B$2:$B$7027&amp;广告数据!$C$2:$C$7027,广告数据!$I$2:$I$7027),2,0),"0")</f>
        <v>0</v>
      </c>
      <c r="BL53" s="215">
        <f t="shared" si="3"/>
        <v>0</v>
      </c>
      <c r="BM53" s="215" t="str">
        <f t="shared" si="4"/>
        <v>0</v>
      </c>
      <c r="BN53" s="172">
        <f t="array" ref="BN53">IFERROR(VLOOKUP(A53&amp;B53&amp;C53&amp;LEFT($BI$1,2),IF({1,0},广告数据!$A$2:$A$7027&amp;广告数据!$B$2:$B$7027&amp;广告数据!$C$2:$C$7027,广告数据!$G$2:$G$7027),2,0),"0")</f>
        <v>0</v>
      </c>
      <c r="BO53" s="172">
        <f t="array" ref="BO53">IFERROR(VLOOKUP(A53&amp;B53&amp;C53&amp;LEFT($BI$1,2),IF({1,0},广告数据!$A$2:$A$7027&amp;广告数据!$B$2:$B$7027&amp;广告数据!$C$2:$C$7027,广告数据!$J$2:$J$7027),2,0),"0")</f>
        <v>0</v>
      </c>
      <c r="BP53" s="215" t="str">
        <f t="shared" si="5"/>
        <v/>
      </c>
      <c r="BQ53" s="172" t="str">
        <f t="array" ref="BQ53">IFERROR(VLOOKUP(A53&amp;B53&amp;C53&amp;LEFT($BQ$1,2),IF({1,0},广告数据!$A$2:$A$7027&amp;广告数据!$B$2:$B$7027&amp;广告数据!$C$2:$C$7027,广告数据!$D$2:$D$7027),2,0),"0")</f>
        <v>0</v>
      </c>
      <c r="BR53" s="172" t="str">
        <f t="array" ref="BR53">IFERROR(VLOOKUP(A53&amp;B53&amp;C53&amp;LEFT($BQ$1,2),IF({1,0},广告数据!$A$2:$A$7027&amp;广告数据!$B$2:$B$7027&amp;广告数据!$C$2:$C$7027,广告数据!$E$2:$E$7027),2,0),"0")</f>
        <v>0</v>
      </c>
      <c r="BS53" s="172" t="str">
        <f t="array" ref="BS53">IFERROR(VLOOKUP(A53&amp;B53&amp;C53&amp;LEFT($BQ$1,2),IF({1,0},广告数据!$A$2:$A$7027&amp;广告数据!$B$2:$B$7027&amp;广告数据!$C$2:$C$7027,广告数据!$I$2:$I$7027),2,0),"0")</f>
        <v>0</v>
      </c>
      <c r="BT53" s="215" t="str">
        <f t="shared" si="6"/>
        <v>0</v>
      </c>
      <c r="BU53" s="215" t="str">
        <f t="shared" si="7"/>
        <v>0</v>
      </c>
      <c r="BV53" s="172" t="str">
        <f t="array" ref="BV53">IFERROR(VLOOKUP(A53&amp;B53&amp;C53&amp;LEFT($BQ$1,2),IF({1,0},广告数据!$A$2:$A$7027&amp;广告数据!$B$2:$B$7027&amp;广告数据!$C$2:$C$7027,广告数据!$G$2:$G$7027),2,0),"0")</f>
        <v>0</v>
      </c>
      <c r="BW53" s="172" t="str">
        <f t="array" ref="BW53">IFERROR(VLOOKUP(A53&amp;B53&amp;C53&amp;LEFT($BQ$1,2),IF({1,0},广告数据!$A$2:$A$7027&amp;广告数据!$B$2:$B$7027&amp;广告数据!$C$2:$C$7027,广告数据!$J$2:$J$7027),2,0),"0")</f>
        <v>0</v>
      </c>
      <c r="BX53" s="215"/>
    </row>
    <row r="54" s="173" customFormat="1" spans="1:76">
      <c r="A54" s="189">
        <v>44753</v>
      </c>
      <c r="B54" s="192" t="s">
        <v>128</v>
      </c>
      <c r="C54" s="190" t="s">
        <v>129</v>
      </c>
      <c r="D54" s="119" t="s">
        <v>130</v>
      </c>
      <c r="E54" s="191">
        <f>SUMIFS('Business report'!$D$2:$D$9442,'Business report'!$A$2:$A$9442,A54,'Business report'!$B$2:$B$9442,B54,'Business report'!$C$2:$C$9442,D54)</f>
        <v>6</v>
      </c>
      <c r="F54" s="191">
        <f>SUMIFS('Business report'!$F$2:$F$9442,'Business report'!$A$2:$A$9442,A54,'Business report'!$B$2:$B$9442,B54,'Business report'!$C$2:$C$9442,D54)</f>
        <v>9</v>
      </c>
      <c r="G54" s="191">
        <f>SUMIFS('Business report'!$I$2:$I$9442,'Business report'!$A$2:$A$9442,A54,'Business report'!$B$2:$B$9442,B54,'Business report'!$C$2:$C$9442,D54)</f>
        <v>0</v>
      </c>
      <c r="H54" s="193">
        <f>SUMIFS('Business report'!$K$2:$K$9442,'Business report'!$A$2:$A$9442,A54,'Business report'!$B$2:$B$9442,B54,'Business report'!$C$2:$C$9442,D54)</f>
        <v>0</v>
      </c>
      <c r="I54" s="198">
        <v>19.99</v>
      </c>
      <c r="J54" s="178">
        <v>4</v>
      </c>
      <c r="K54" s="198">
        <v>32</v>
      </c>
      <c r="L54" s="198"/>
      <c r="M54" s="199"/>
      <c r="N54" s="198"/>
      <c r="O54" s="198"/>
      <c r="P54" s="203"/>
      <c r="Q54" s="207"/>
      <c r="R54" s="207"/>
      <c r="S54" s="203"/>
      <c r="T54" s="207"/>
      <c r="U54" s="207"/>
      <c r="V54" s="203"/>
      <c r="W54" s="207"/>
      <c r="X54" s="207"/>
      <c r="Y54" s="203"/>
      <c r="Z54" s="207"/>
      <c r="AA54" s="207"/>
      <c r="AB54" s="203"/>
      <c r="AC54" s="207"/>
      <c r="AE54" s="203"/>
      <c r="AF54" s="207"/>
      <c r="AG54" s="207"/>
      <c r="AH54" s="203"/>
      <c r="AI54" s="207"/>
      <c r="AJ54" s="207"/>
      <c r="AK54" s="179"/>
      <c r="AL54" s="175"/>
      <c r="AM54" s="180"/>
      <c r="AN54" s="175"/>
      <c r="AO54" s="181"/>
      <c r="AP54" s="182"/>
      <c r="AQ54" s="182"/>
      <c r="AR54" s="183"/>
      <c r="AS54" s="179"/>
      <c r="AT54" s="179"/>
      <c r="AU54" s="179"/>
      <c r="AV54" s="215"/>
      <c r="AW54" s="215"/>
      <c r="AX54" s="179"/>
      <c r="AY54" s="179"/>
      <c r="AZ54" s="183"/>
      <c r="BA54" s="179">
        <f t="array" ref="BA54">IFERROR(VLOOKUP(A54&amp;B54&amp;C54&amp;LEFT($BA$1,2),IF({1,0},广告数据!$A$2:$A$7027&amp;广告数据!$B$2:$B$7027&amp;广告数据!$C$2:$C$7027,广告数据!$D$2:$D$7027),2,0),"")</f>
        <v>577</v>
      </c>
      <c r="BB54" s="179">
        <f t="array" ref="BB54">IFERROR(VLOOKUP(A54&amp;B54&amp;C54&amp;LEFT($BA$1,2),IF({1,0},广告数据!$A$2:$A$7027&amp;广告数据!$B$2:$B$7027&amp;广告数据!$C$2:$C$7027,广告数据!$E$2:$E$7027),2,0),"")</f>
        <v>3</v>
      </c>
      <c r="BC54" s="179">
        <f t="array" ref="BC54">IFERROR(VLOOKUP(A54&amp;B54&amp;C54&amp;LEFT($BA$1,2),IF({1,0},广告数据!$A$2:$A$7027&amp;广告数据!$B$2:$B$7027&amp;广告数据!$C$2:$C$7027,广告数据!$I$2:$I$7027),2,0),"")</f>
        <v>0</v>
      </c>
      <c r="BD54" s="215">
        <f t="shared" si="38"/>
        <v>0.00519930675909879</v>
      </c>
      <c r="BE54" s="215">
        <f t="shared" si="39"/>
        <v>0</v>
      </c>
      <c r="BF54" s="186">
        <f t="array" ref="BF54">IFERROR(VLOOKUP(A54&amp;B54&amp;C54&amp;LEFT($BA$1,2),IF({1,0},广告数据!$A$2:$A$7027&amp;广告数据!$B$2:$B$7027&amp;广告数据!$C$2:$C$7027,广告数据!$G$2:$G$7027),2,0),"")</f>
        <v>1.15</v>
      </c>
      <c r="BG54" s="186">
        <f t="array" ref="BG54">IFERROR(VLOOKUP(A54&amp;B54&amp;C54&amp;LEFT($BA$1,2),IF({1,0},广告数据!$A$2:$A$7027&amp;广告数据!$B$2:$B$7027&amp;广告数据!$C$2:$C$7027,广告数据!$J$2:$J$7027),2,0),"")</f>
        <v>0</v>
      </c>
      <c r="BH54" s="215" t="str">
        <f t="shared" si="40"/>
        <v>0</v>
      </c>
      <c r="BI54" s="172" t="str">
        <f t="array" ref="BI54">IFERROR(VLOOKUP(A54&amp;B54&amp;C54&amp;LEFT($BI$1,2),IF({1,0},广告数据!$A$2:$A$7027&amp;广告数据!$B$2:$B$7027&amp;广告数据!$C$2:$C$7027,广告数据!$D$2:$D$7027),2,0),"0")</f>
        <v>0</v>
      </c>
      <c r="BJ54" s="172" t="str">
        <f t="array" ref="BJ54">IFERROR(VLOOKUP(A54&amp;B54&amp;C54&amp;LEFT($BI$1,2),IF({1,0},广告数据!$A$2:$A$7027&amp;广告数据!$B$2:$B$7027&amp;广告数据!$C$2:$C$7027,广告数据!$E$2:$E$7027),2,0),"0")</f>
        <v>0</v>
      </c>
      <c r="BK54" s="172" t="str">
        <f t="array" ref="BK54">IFERROR(VLOOKUP(A54&amp;B54&amp;C54&amp;LEFT($BI$1,2),IF({1,0},广告数据!$A$2:$A$7027&amp;广告数据!$B$2:$B$7027&amp;广告数据!$C$2:$C$7027,广告数据!$I$2:$I$7027),2,0),"0")</f>
        <v>0</v>
      </c>
      <c r="BL54" s="215" t="str">
        <f t="shared" si="3"/>
        <v>0</v>
      </c>
      <c r="BM54" s="215" t="str">
        <f t="shared" si="4"/>
        <v>0</v>
      </c>
      <c r="BN54" s="172" t="str">
        <f t="array" ref="BN54">IFERROR(VLOOKUP(A54&amp;B54&amp;C54&amp;LEFT($BI$1,2),IF({1,0},广告数据!$A$2:$A$7027&amp;广告数据!$B$2:$B$7027&amp;广告数据!$C$2:$C$7027,广告数据!$G$2:$G$7027),2,0),"0")</f>
        <v>0</v>
      </c>
      <c r="BO54" s="172" t="str">
        <f t="array" ref="BO54">IFERROR(VLOOKUP(A54&amp;B54&amp;C54&amp;LEFT($BI$1,2),IF({1,0},广告数据!$A$2:$A$7027&amp;广告数据!$B$2:$B$7027&amp;广告数据!$C$2:$C$7027,广告数据!$J$2:$J$7027),2,0),"0")</f>
        <v>0</v>
      </c>
      <c r="BP54" s="215" t="str">
        <f t="shared" si="5"/>
        <v/>
      </c>
      <c r="BQ54" s="172" t="str">
        <f t="array" ref="BQ54">IFERROR(VLOOKUP(A54&amp;B54&amp;C54&amp;LEFT($BQ$1,2),IF({1,0},广告数据!$A$2:$A$7027&amp;广告数据!$B$2:$B$7027&amp;广告数据!$C$2:$C$7027,广告数据!$D$2:$D$7027),2,0),"0")</f>
        <v>0</v>
      </c>
      <c r="BR54" s="172" t="str">
        <f t="array" ref="BR54">IFERROR(VLOOKUP(A54&amp;B54&amp;C54&amp;LEFT($BQ$1,2),IF({1,0},广告数据!$A$2:$A$7027&amp;广告数据!$B$2:$B$7027&amp;广告数据!$C$2:$C$7027,广告数据!$E$2:$E$7027),2,0),"0")</f>
        <v>0</v>
      </c>
      <c r="BS54" s="172" t="str">
        <f t="array" ref="BS54">IFERROR(VLOOKUP(A54&amp;B54&amp;C54&amp;LEFT($BQ$1,2),IF({1,0},广告数据!$A$2:$A$7027&amp;广告数据!$B$2:$B$7027&amp;广告数据!$C$2:$C$7027,广告数据!$I$2:$I$7027),2,0),"0")</f>
        <v>0</v>
      </c>
      <c r="BT54" s="215" t="str">
        <f t="shared" si="6"/>
        <v>0</v>
      </c>
      <c r="BU54" s="215" t="str">
        <f t="shared" si="7"/>
        <v>0</v>
      </c>
      <c r="BV54" s="172" t="str">
        <f t="array" ref="BV54">IFERROR(VLOOKUP(A54&amp;B54&amp;C54&amp;LEFT($BQ$1,2),IF({1,0},广告数据!$A$2:$A$7027&amp;广告数据!$B$2:$B$7027&amp;广告数据!$C$2:$C$7027,广告数据!$G$2:$G$7027),2,0),"0")</f>
        <v>0</v>
      </c>
      <c r="BW54" s="172" t="str">
        <f t="array" ref="BW54">IFERROR(VLOOKUP(A54&amp;B54&amp;C54&amp;LEFT($BQ$1,2),IF({1,0},广告数据!$A$2:$A$7027&amp;广告数据!$B$2:$B$7027&amp;广告数据!$C$2:$C$7027,广告数据!$J$2:$J$7027),2,0),"0")</f>
        <v>0</v>
      </c>
      <c r="BX54" s="215"/>
    </row>
    <row r="55" s="173" customFormat="1" spans="1:76">
      <c r="A55" s="189">
        <v>44754</v>
      </c>
      <c r="B55" s="192" t="s">
        <v>20</v>
      </c>
      <c r="C55" s="190" t="s">
        <v>25</v>
      </c>
      <c r="D55" s="119" t="s">
        <v>124</v>
      </c>
      <c r="E55" s="194">
        <f>SUMIFS('Business report'!$D$2:$D$9442,'Business report'!$A$2:$A$9442,A55,'Business report'!$B$2:$B$9442,B55,'Business report'!$C$2:$C$9442,D55)</f>
        <v>256</v>
      </c>
      <c r="F55" s="194">
        <f>SUMIFS('Business report'!$F$2:$F$9442,'Business report'!$A$2:$A$9442,A55,'Business report'!$B$2:$B$9442,B55,'Business report'!$C$2:$C$9442,D55)</f>
        <v>368</v>
      </c>
      <c r="G55" s="191">
        <f>SUMIFS('Business report'!$I$2:$I$9442,'Business report'!$A$2:$A$9442,A55,'Business report'!$B$2:$B$9442,B55,'Business report'!$C$2:$C$9442,D55)</f>
        <v>31</v>
      </c>
      <c r="H55" s="195">
        <f>SUMIFS('Business report'!$K$2:$K$9442,'Business report'!$A$2:$A$9442,A55,'Business report'!$B$2:$B$9442,B55,'Business report'!$C$2:$C$9442,D55)</f>
        <v>302.09</v>
      </c>
      <c r="I55" s="198">
        <v>9.59</v>
      </c>
      <c r="J55" s="178">
        <v>5</v>
      </c>
      <c r="K55" s="198">
        <v>3</v>
      </c>
      <c r="L55" s="198" t="s">
        <v>131</v>
      </c>
      <c r="M55" s="199">
        <v>69296</v>
      </c>
      <c r="N55" s="198" t="s">
        <v>133</v>
      </c>
      <c r="O55" s="198">
        <v>196</v>
      </c>
      <c r="P55" s="203" t="s">
        <v>136</v>
      </c>
      <c r="Q55" s="207" t="s">
        <v>350</v>
      </c>
      <c r="R55" s="207" t="s">
        <v>149</v>
      </c>
      <c r="S55" s="203" t="s">
        <v>208</v>
      </c>
      <c r="T55" s="207" t="s">
        <v>234</v>
      </c>
      <c r="U55" s="207" t="s">
        <v>351</v>
      </c>
      <c r="V55" s="203" t="s">
        <v>346</v>
      </c>
      <c r="W55" s="207" t="s">
        <v>221</v>
      </c>
      <c r="X55" s="207" t="s">
        <v>169</v>
      </c>
      <c r="Y55" s="203" t="s">
        <v>347</v>
      </c>
      <c r="Z55" s="207" t="s">
        <v>146</v>
      </c>
      <c r="AA55" s="207" t="s">
        <v>352</v>
      </c>
      <c r="AB55" s="203" t="s">
        <v>349</v>
      </c>
      <c r="AC55" s="207" t="s">
        <v>353</v>
      </c>
      <c r="AD55" s="200"/>
      <c r="AE55" s="203" t="s">
        <v>340</v>
      </c>
      <c r="AF55" s="207" t="s">
        <v>219</v>
      </c>
      <c r="AG55" s="207" t="s">
        <v>197</v>
      </c>
      <c r="AH55" s="203" t="s">
        <v>155</v>
      </c>
      <c r="AI55" s="207" t="s">
        <v>253</v>
      </c>
      <c r="AJ55" s="207" t="s">
        <v>354</v>
      </c>
      <c r="AK55" s="179">
        <f t="array" ref="AK55">IFERROR(VLOOKUP(A55&amp;B55&amp;C55&amp;LEFT($AK$1,2),IF({1,0},广告数据!$A$2:$A$7027&amp;广告数据!$B$2:$B$7027&amp;广告数据!$C$2:$C$7027,广告数据!$D$2:$D$7027),2,0),"")</f>
        <v>2712</v>
      </c>
      <c r="AL55" s="175">
        <f t="array" ref="AL55">IFERROR(VLOOKUP(A55&amp;B55&amp;C55&amp;LEFT($AK$1,2),IF({1,0},广告数据!$A$2:$A$7027&amp;广告数据!$B$2:$B$7027&amp;广告数据!$C$2:$C$7027,广告数据!$E$2:$E$7027),2,0),"")</f>
        <v>32</v>
      </c>
      <c r="AM55" s="180">
        <f>IFERROR(AL55/AK55,"0")</f>
        <v>0.0117994100294985</v>
      </c>
      <c r="AN55" s="175">
        <f t="array" ref="AN55">IFERROR(VLOOKUP(A55&amp;B55&amp;C55&amp;LEFT($AK$1,2),IF({1,0},广告数据!$A$2:$A$7027&amp;广告数据!$B$2:$B$7027&amp;广告数据!$C$2:$C$7027,广告数据!$I$2:$I$7027),2,0),"")</f>
        <v>3</v>
      </c>
      <c r="AO55" s="181">
        <f>IFERROR(AN55/AL55,"0")</f>
        <v>0.09375</v>
      </c>
      <c r="AP55" s="182">
        <f t="array" ref="AP55">IFERROR(VLOOKUP(A55&amp;B55&amp;C55&amp;LEFT($AK$1,2),IF({1,0},广告数据!$A$2:$A$7027&amp;广告数据!$B$2:$B$7027&amp;广告数据!$C$2:$C$7027,广告数据!$G$2:$G$7027),2,0),"")</f>
        <v>9.27</v>
      </c>
      <c r="AQ55" s="182">
        <f t="array" ref="AQ55">IFERROR(VLOOKUP(A55&amp;B55&amp;C55&amp;LEFT($AK$1,2),IF({1,0},广告数据!$A$2:$A$7027&amp;广告数据!$B$2:$B$7027&amp;广告数据!$C$2:$C$7027,广告数据!$J$2:$J$7027),2,0),"")</f>
        <v>28.77</v>
      </c>
      <c r="AR55" s="183">
        <f>IFERROR(AP55/AQ55,"0")</f>
        <v>0.322210636079249</v>
      </c>
      <c r="AS55" s="179">
        <f t="array" ref="AS55">IFERROR(VLOOKUP(A55&amp;B55&amp;C55&amp;LEFT($AS$1,2),IF({1,0},广告数据!$A$2:$A$7027&amp;广告数据!$B$2:$B$7027&amp;广告数据!$C$2:$C$7027,广告数据!$D$2:$D$7027),2,0),"")</f>
        <v>494</v>
      </c>
      <c r="AT55" s="179">
        <f t="array" ref="AT55">IFERROR(VLOOKUP(A55&amp;B55&amp;C55&amp;LEFT($AS$1,2),IF({1,0},广告数据!$A$2:$A$7027&amp;广告数据!$B$2:$B$7027&amp;广告数据!$C$2:$C$7027,广告数据!$E$2:$E$7027),2,0),"")</f>
        <v>7</v>
      </c>
      <c r="AU55" s="179">
        <f t="array" ref="AU55">IFERROR(VLOOKUP(A55&amp;B55&amp;C55&amp;LEFT($AS$1,2),IF({1,0},广告数据!$A$2:$A$7027&amp;广告数据!$B$2:$B$7027&amp;广告数据!$C$2:$C$7027,广告数据!$I$2:$I$7027),2,0),"")</f>
        <v>2</v>
      </c>
      <c r="AV55" s="215">
        <f>IFERROR(AT55/AS55,"0")</f>
        <v>0.01417004048583</v>
      </c>
      <c r="AW55" s="215">
        <f>IFERROR(AU55/AT55,"0")</f>
        <v>0.285714285714286</v>
      </c>
      <c r="AX55" s="179">
        <f t="array" ref="AX55">IFERROR(VLOOKUP(A55&amp;B55&amp;C55&amp;LEFT($AS$1,2),IF({1,0},广告数据!$A$2:$A$7027&amp;广告数据!$B$2:$B$7027&amp;广告数据!$C$2:$C$7027,广告数据!$G$2:$G$7027),2,0),"")</f>
        <v>3.15</v>
      </c>
      <c r="AY55" s="179">
        <f t="array" ref="AY55">IFERROR(VLOOKUP(A55&amp;B55&amp;C55&amp;LEFT($AS$1,2),IF({1,0},广告数据!$A$2:$A$7027&amp;广告数据!$B$2:$B$7027&amp;广告数据!$C$2:$C$7027,广告数据!$J$2:$J$7027),2,0),"")</f>
        <v>19.18</v>
      </c>
      <c r="AZ55" s="183">
        <f>IFERROR(AX55/AY55,"0")</f>
        <v>0.164233576642336</v>
      </c>
      <c r="BA55" s="179">
        <f t="array" ref="BA55">IFERROR(VLOOKUP(A55&amp;B55&amp;C55&amp;LEFT($BA$1,2),IF({1,0},广告数据!$A$2:$A$7027&amp;广告数据!$B$2:$B$7027&amp;广告数据!$C$2:$C$7027,广告数据!$D$2:$D$7027),2,0),"")</f>
        <v>3284</v>
      </c>
      <c r="BB55" s="179">
        <f t="array" ref="BB55">IFERROR(VLOOKUP(A55&amp;B55&amp;C55&amp;LEFT($BA$1,2),IF({1,0},广告数据!$A$2:$A$7027&amp;广告数据!$B$2:$B$7027&amp;广告数据!$C$2:$C$7027,广告数据!$E$2:$E$7027),2,0),"")</f>
        <v>57</v>
      </c>
      <c r="BC55" s="179">
        <f t="array" ref="BC55">IFERROR(VLOOKUP(A55&amp;B55&amp;C55&amp;LEFT($BA$1,2),IF({1,0},广告数据!$A$2:$A$7027&amp;广告数据!$B$2:$B$7027&amp;广告数据!$C$2:$C$7027,广告数据!$I$2:$I$7027),2,0),"")</f>
        <v>5</v>
      </c>
      <c r="BD55" s="215">
        <f t="shared" si="38"/>
        <v>0.0173568818514007</v>
      </c>
      <c r="BE55" s="215">
        <f t="shared" si="39"/>
        <v>0.087719298245614</v>
      </c>
      <c r="BF55" s="186">
        <f t="array" ref="BF55">IFERROR(VLOOKUP(A55&amp;B55&amp;C55&amp;LEFT($BA$1,2),IF({1,0},广告数据!$A$2:$A$7027&amp;广告数据!$B$2:$B$7027&amp;广告数据!$C$2:$C$7027,广告数据!$G$2:$G$7027),2,0),"")</f>
        <v>25.01</v>
      </c>
      <c r="BG55" s="186">
        <f t="array" ref="BG55">IFERROR(VLOOKUP(A55&amp;B55&amp;C55&amp;LEFT($BA$1,2),IF({1,0},广告数据!$A$2:$A$7027&amp;广告数据!$B$2:$B$7027&amp;广告数据!$C$2:$C$7027,广告数据!$J$2:$J$7027),2,0),"")</f>
        <v>47.95</v>
      </c>
      <c r="BH55" s="215">
        <f t="shared" si="40"/>
        <v>0.521584984358707</v>
      </c>
      <c r="BI55" s="172">
        <f t="array" ref="BI55">IFERROR(VLOOKUP(A55&amp;B55&amp;C55&amp;LEFT($BI$1,2),IF({1,0},广告数据!$A$2:$A$7027&amp;广告数据!$B$2:$B$7027&amp;广告数据!$C$2:$C$7027,广告数据!$D$2:$D$7027),2,0),"0")</f>
        <v>702</v>
      </c>
      <c r="BJ55" s="172">
        <f t="array" ref="BJ55">IFERROR(VLOOKUP(A55&amp;B55&amp;C55&amp;LEFT($BI$1,2),IF({1,0},广告数据!$A$2:$A$7027&amp;广告数据!$B$2:$B$7027&amp;广告数据!$C$2:$C$7027,广告数据!$E$2:$E$7027),2,0),"0")</f>
        <v>6</v>
      </c>
      <c r="BK55" s="172">
        <f t="array" ref="BK55">IFERROR(VLOOKUP(A55&amp;B55&amp;C55&amp;LEFT($BI$1,2),IF({1,0},广告数据!$A$2:$A$7027&amp;广告数据!$B$2:$B$7027&amp;广告数据!$C$2:$C$7027,广告数据!$I$2:$I$7027),2,0),"0")</f>
        <v>1</v>
      </c>
      <c r="BL55" s="215">
        <f t="shared" si="3"/>
        <v>0.00854700854700855</v>
      </c>
      <c r="BM55" s="215">
        <f t="shared" si="4"/>
        <v>0.166666666666667</v>
      </c>
      <c r="BN55" s="172">
        <f t="array" ref="BN55">IFERROR(VLOOKUP(A55&amp;B55&amp;C55&amp;LEFT($BI$1,2),IF({1,0},广告数据!$A$2:$A$7027&amp;广告数据!$B$2:$B$7027&amp;广告数据!$C$2:$C$7027,广告数据!$G$2:$G$7027),2,0),"0")</f>
        <v>3.02</v>
      </c>
      <c r="BO55" s="172">
        <f t="array" ref="BO55">IFERROR(VLOOKUP(A55&amp;B55&amp;C55&amp;LEFT($BI$1,2),IF({1,0},广告数据!$A$2:$A$7027&amp;广告数据!$B$2:$B$7027&amp;广告数据!$C$2:$C$7027,广告数据!$J$2:$J$7027),2,0),"0")</f>
        <v>9.59</v>
      </c>
      <c r="BP55" s="215">
        <f t="shared" si="5"/>
        <v>0.314911366006257</v>
      </c>
      <c r="BQ55" s="172" t="str">
        <f t="array" ref="BQ55">IFERROR(VLOOKUP(A55&amp;B55&amp;C55&amp;LEFT($BQ$1,2),IF({1,0},广告数据!$A$2:$A$7027&amp;广告数据!$B$2:$B$7027&amp;广告数据!$C$2:$C$7027,广告数据!$D$2:$D$7027),2,0),"0")</f>
        <v>0</v>
      </c>
      <c r="BR55" s="172" t="str">
        <f t="array" ref="BR55">IFERROR(VLOOKUP(A55&amp;B55&amp;C55&amp;LEFT($BQ$1,2),IF({1,0},广告数据!$A$2:$A$7027&amp;广告数据!$B$2:$B$7027&amp;广告数据!$C$2:$C$7027,广告数据!$E$2:$E$7027),2,0),"0")</f>
        <v>0</v>
      </c>
      <c r="BS55" s="172" t="str">
        <f t="array" ref="BS55">IFERROR(VLOOKUP(A55&amp;B55&amp;C55&amp;LEFT($BQ$1,2),IF({1,0},广告数据!$A$2:$A$7027&amp;广告数据!$B$2:$B$7027&amp;广告数据!$C$2:$C$7027,广告数据!$I$2:$I$7027),2,0),"0")</f>
        <v>0</v>
      </c>
      <c r="BT55" s="215" t="str">
        <f t="shared" si="6"/>
        <v>0</v>
      </c>
      <c r="BU55" s="215" t="str">
        <f t="shared" si="7"/>
        <v>0</v>
      </c>
      <c r="BV55" s="172" t="str">
        <f t="array" ref="BV55">IFERROR(VLOOKUP(A55&amp;B55&amp;C55&amp;LEFT($BQ$1,2),IF({1,0},广告数据!$A$2:$A$7027&amp;广告数据!$B$2:$B$7027&amp;广告数据!$C$2:$C$7027,广告数据!$G$2:$G$7027),2,0),"0")</f>
        <v>0</v>
      </c>
      <c r="BW55" s="172" t="str">
        <f t="array" ref="BW55">IFERROR(VLOOKUP(A55&amp;B55&amp;C55&amp;LEFT($BQ$1,2),IF({1,0},广告数据!$A$2:$A$7027&amp;广告数据!$B$2:$B$7027&amp;广告数据!$C$2:$C$7027,广告数据!$J$2:$J$7027),2,0),"0")</f>
        <v>0</v>
      </c>
      <c r="BX55" s="215"/>
    </row>
    <row r="56" s="173" customFormat="1" spans="1:76">
      <c r="A56" s="189">
        <v>44754</v>
      </c>
      <c r="B56" s="192" t="s">
        <v>343</v>
      </c>
      <c r="C56" s="190" t="s">
        <v>25</v>
      </c>
      <c r="D56" s="119" t="s">
        <v>344</v>
      </c>
      <c r="E56" s="194">
        <f>SUMIFS('Business report'!$D$2:$D$9442,'Business report'!$A$2:$A$9442,A56,'Business report'!$B$2:$B$9442,B56,'Business report'!$C$2:$C$9442,D56)</f>
        <v>2</v>
      </c>
      <c r="F56" s="194">
        <f>SUMIFS('Business report'!$F$2:$F$9442,'Business report'!$A$2:$A$9442,A56,'Business report'!$B$2:$B$9442,B56,'Business report'!$C$2:$C$9442,D56)</f>
        <v>8</v>
      </c>
      <c r="G56" s="191">
        <f>SUMIFS('Business report'!$I$2:$I$9442,'Business report'!$A$2:$A$9442,A56,'Business report'!$B$2:$B$9442,B56,'Business report'!$C$2:$C$9442,D56)</f>
        <v>1</v>
      </c>
      <c r="H56" s="195">
        <f>SUMIFS('Business report'!$K$2:$K$9442,'Business report'!$A$2:$A$9442,A56,'Business report'!$B$2:$B$9442,B56,'Business report'!$C$2:$C$9442,D56)</f>
        <v>18.94</v>
      </c>
      <c r="I56" s="195">
        <v>18.94</v>
      </c>
      <c r="J56" s="178">
        <v>5</v>
      </c>
      <c r="K56" s="198">
        <v>3</v>
      </c>
      <c r="L56" s="198" t="s">
        <v>355</v>
      </c>
      <c r="M56" s="199">
        <v>97945</v>
      </c>
      <c r="N56" s="198" t="s">
        <v>356</v>
      </c>
      <c r="O56" s="198">
        <v>113</v>
      </c>
      <c r="P56" s="203"/>
      <c r="Q56" s="207"/>
      <c r="R56" s="207"/>
      <c r="S56" s="203"/>
      <c r="T56" s="207"/>
      <c r="U56" s="207"/>
      <c r="V56" s="203"/>
      <c r="W56" s="207"/>
      <c r="X56" s="207"/>
      <c r="Y56" s="203"/>
      <c r="Z56" s="207"/>
      <c r="AA56" s="207"/>
      <c r="AB56" s="203"/>
      <c r="AC56" s="207"/>
      <c r="AD56" s="200"/>
      <c r="AE56" s="203"/>
      <c r="AF56" s="207"/>
      <c r="AG56" s="207"/>
      <c r="AH56" s="203"/>
      <c r="AI56" s="207"/>
      <c r="AJ56" s="207"/>
      <c r="AK56" s="179"/>
      <c r="AL56" s="175"/>
      <c r="AM56" s="180"/>
      <c r="AN56" s="175"/>
      <c r="AO56" s="181"/>
      <c r="AP56" s="182"/>
      <c r="AQ56" s="182"/>
      <c r="AR56" s="183"/>
      <c r="AS56" s="179"/>
      <c r="AT56" s="179"/>
      <c r="AU56" s="179"/>
      <c r="AV56" s="215"/>
      <c r="AW56" s="215"/>
      <c r="AX56" s="179"/>
      <c r="AY56" s="179"/>
      <c r="AZ56" s="183"/>
      <c r="BA56" s="179" t="str">
        <f t="array" ref="BA56">IFERROR(VLOOKUP(A56&amp;B56&amp;C56&amp;LEFT($BA$1,2),IF({1,0},广告数据!$A$2:$A$7027&amp;广告数据!$B$2:$B$7027&amp;广告数据!$C$2:$C$7027,广告数据!$D$2:$D$7027),2,0),"")</f>
        <v/>
      </c>
      <c r="BB56" s="179" t="str">
        <f t="array" ref="BB56">IFERROR(VLOOKUP(A56&amp;B56&amp;C56&amp;LEFT($BA$1,2),IF({1,0},广告数据!$A$2:$A$7027&amp;广告数据!$B$2:$B$7027&amp;广告数据!$C$2:$C$7027,广告数据!$E$2:$E$7027),2,0),"")</f>
        <v/>
      </c>
      <c r="BC56" s="179" t="str">
        <f t="array" ref="BC56">IFERROR(VLOOKUP(A56&amp;B56&amp;C56&amp;LEFT($BA$1,2),IF({1,0},广告数据!$A$2:$A$7027&amp;广告数据!$B$2:$B$7027&amp;广告数据!$C$2:$C$7027,广告数据!$I$2:$I$7027),2,0),"")</f>
        <v/>
      </c>
      <c r="BD56" s="215" t="str">
        <f t="shared" si="38"/>
        <v>0</v>
      </c>
      <c r="BE56" s="215" t="str">
        <f t="shared" si="39"/>
        <v>0</v>
      </c>
      <c r="BF56" s="186" t="str">
        <f t="array" ref="BF56">IFERROR(VLOOKUP(A56&amp;B56&amp;C56&amp;LEFT($BA$1,2),IF({1,0},广告数据!$A$2:$A$7027&amp;广告数据!$B$2:$B$7027&amp;广告数据!$C$2:$C$7027,广告数据!$G$2:$G$7027),2,0),"")</f>
        <v/>
      </c>
      <c r="BG56" s="186" t="str">
        <f t="array" ref="BG56">IFERROR(VLOOKUP(A56&amp;B56&amp;C56&amp;LEFT($BA$1,2),IF({1,0},广告数据!$A$2:$A$7027&amp;广告数据!$B$2:$B$7027&amp;广告数据!$C$2:$C$7027,广告数据!$J$2:$J$7027),2,0),"")</f>
        <v/>
      </c>
      <c r="BH56" s="215" t="str">
        <f t="shared" si="40"/>
        <v>0</v>
      </c>
      <c r="BI56" s="172" t="str">
        <f t="array" ref="BI56">IFERROR(VLOOKUP(A56&amp;B56&amp;C56&amp;LEFT($BI$1,2),IF({1,0},广告数据!$A$2:$A$7027&amp;广告数据!$B$2:$B$7027&amp;广告数据!$C$2:$C$7027,广告数据!$D$2:$D$7027),2,0),"0")</f>
        <v>0</v>
      </c>
      <c r="BJ56" s="172" t="str">
        <f t="array" ref="BJ56">IFERROR(VLOOKUP(A56&amp;B56&amp;C56&amp;LEFT($BI$1,2),IF({1,0},广告数据!$A$2:$A$7027&amp;广告数据!$B$2:$B$7027&amp;广告数据!$C$2:$C$7027,广告数据!$E$2:$E$7027),2,0),"0")</f>
        <v>0</v>
      </c>
      <c r="BK56" s="172" t="str">
        <f t="array" ref="BK56">IFERROR(VLOOKUP(A56&amp;B56&amp;C56&amp;LEFT($BI$1,2),IF({1,0},广告数据!$A$2:$A$7027&amp;广告数据!$B$2:$B$7027&amp;广告数据!$C$2:$C$7027,广告数据!$I$2:$I$7027),2,0),"0")</f>
        <v>0</v>
      </c>
      <c r="BL56" s="215" t="str">
        <f t="shared" si="3"/>
        <v>0</v>
      </c>
      <c r="BM56" s="215" t="str">
        <f t="shared" si="4"/>
        <v>0</v>
      </c>
      <c r="BN56" s="172" t="str">
        <f t="array" ref="BN56">IFERROR(VLOOKUP(A56&amp;B56&amp;C56&amp;LEFT($BI$1,2),IF({1,0},广告数据!$A$2:$A$7027&amp;广告数据!$B$2:$B$7027&amp;广告数据!$C$2:$C$7027,广告数据!$G$2:$G$7027),2,0),"0")</f>
        <v>0</v>
      </c>
      <c r="BO56" s="172" t="str">
        <f t="array" ref="BO56">IFERROR(VLOOKUP(A56&amp;B56&amp;C56&amp;LEFT($BI$1,2),IF({1,0},广告数据!$A$2:$A$7027&amp;广告数据!$B$2:$B$7027&amp;广告数据!$C$2:$C$7027,广告数据!$J$2:$J$7027),2,0),"0")</f>
        <v>0</v>
      </c>
      <c r="BP56" s="215" t="str">
        <f t="shared" si="5"/>
        <v/>
      </c>
      <c r="BQ56" s="172" t="str">
        <f t="array" ref="BQ56">IFERROR(VLOOKUP(A56&amp;B56&amp;C56&amp;LEFT($BQ$1,2),IF({1,0},广告数据!$A$2:$A$7027&amp;广告数据!$B$2:$B$7027&amp;广告数据!$C$2:$C$7027,广告数据!$D$2:$D$7027),2,0),"0")</f>
        <v>0</v>
      </c>
      <c r="BR56" s="172" t="str">
        <f t="array" ref="BR56">IFERROR(VLOOKUP(A56&amp;B56&amp;C56&amp;LEFT($BQ$1,2),IF({1,0},广告数据!$A$2:$A$7027&amp;广告数据!$B$2:$B$7027&amp;广告数据!$C$2:$C$7027,广告数据!$E$2:$E$7027),2,0),"0")</f>
        <v>0</v>
      </c>
      <c r="BS56" s="172" t="str">
        <f t="array" ref="BS56">IFERROR(VLOOKUP(A56&amp;B56&amp;C56&amp;LEFT($BQ$1,2),IF({1,0},广告数据!$A$2:$A$7027&amp;广告数据!$B$2:$B$7027&amp;广告数据!$C$2:$C$7027,广告数据!$I$2:$I$7027),2,0),"0")</f>
        <v>0</v>
      </c>
      <c r="BT56" s="215" t="str">
        <f t="shared" si="6"/>
        <v>0</v>
      </c>
      <c r="BU56" s="215" t="str">
        <f t="shared" si="7"/>
        <v>0</v>
      </c>
      <c r="BV56" s="172" t="str">
        <f t="array" ref="BV56">IFERROR(VLOOKUP(A56&amp;B56&amp;C56&amp;LEFT($BQ$1,2),IF({1,0},广告数据!$A$2:$A$7027&amp;广告数据!$B$2:$B$7027&amp;广告数据!$C$2:$C$7027,广告数据!$G$2:$G$7027),2,0),"0")</f>
        <v>0</v>
      </c>
      <c r="BW56" s="172" t="str">
        <f t="array" ref="BW56">IFERROR(VLOOKUP(A56&amp;B56&amp;C56&amp;LEFT($BQ$1,2),IF({1,0},广告数据!$A$2:$A$7027&amp;广告数据!$B$2:$B$7027&amp;广告数据!$C$2:$C$7027,广告数据!$J$2:$J$7027),2,0),"0")</f>
        <v>0</v>
      </c>
      <c r="BX56" s="215"/>
    </row>
    <row r="57" s="173" customFormat="1" spans="1:76">
      <c r="A57" s="189">
        <v>44754</v>
      </c>
      <c r="B57" s="192" t="s">
        <v>128</v>
      </c>
      <c r="C57" s="190" t="s">
        <v>129</v>
      </c>
      <c r="D57" s="119" t="s">
        <v>130</v>
      </c>
      <c r="E57" s="194">
        <f>SUMIFS('Business report'!$D$2:$D$9442,'Business report'!$A$2:$A$9442,A57,'Business report'!$B$2:$B$9442,B57,'Business report'!$C$2:$C$9442,D57)</f>
        <v>12</v>
      </c>
      <c r="F57" s="194">
        <f>SUMIFS('Business report'!$F$2:$F$9442,'Business report'!$A$2:$A$9442,A57,'Business report'!$B$2:$B$9442,B57,'Business report'!$C$2:$C$9442,D57)</f>
        <v>37</v>
      </c>
      <c r="G57" s="191">
        <f>SUMIFS('Business report'!$I$2:$I$9442,'Business report'!$A$2:$A$9442,A57,'Business report'!$B$2:$B$9442,B57,'Business report'!$C$2:$C$9442,D57)</f>
        <v>1</v>
      </c>
      <c r="H57" s="195">
        <f>SUMIFS('Business report'!$K$2:$K$9442,'Business report'!$A$2:$A$9442,A57,'Business report'!$B$2:$B$9442,B57,'Business report'!$C$2:$C$9442,D57)</f>
        <v>20.49</v>
      </c>
      <c r="I57" s="198">
        <v>19.99</v>
      </c>
      <c r="J57" s="178">
        <v>4</v>
      </c>
      <c r="K57" s="198">
        <v>32</v>
      </c>
      <c r="L57" s="198"/>
      <c r="M57" s="199"/>
      <c r="N57" s="198"/>
      <c r="O57" s="198"/>
      <c r="P57" s="203"/>
      <c r="Q57" s="207"/>
      <c r="R57" s="207"/>
      <c r="S57" s="203"/>
      <c r="T57" s="207"/>
      <c r="U57" s="207"/>
      <c r="V57" s="203"/>
      <c r="W57" s="207"/>
      <c r="X57" s="207"/>
      <c r="Y57" s="203"/>
      <c r="Z57" s="207"/>
      <c r="AA57" s="207"/>
      <c r="AB57" s="203"/>
      <c r="AC57" s="207"/>
      <c r="AD57" s="200"/>
      <c r="AE57" s="203"/>
      <c r="AF57" s="207"/>
      <c r="AG57" s="207"/>
      <c r="AH57" s="203"/>
      <c r="AI57" s="207"/>
      <c r="AJ57" s="207"/>
      <c r="AK57" s="179"/>
      <c r="AL57" s="175"/>
      <c r="AM57" s="180"/>
      <c r="AN57" s="175"/>
      <c r="AO57" s="181"/>
      <c r="AP57" s="182"/>
      <c r="AQ57" s="182"/>
      <c r="AR57" s="183"/>
      <c r="AS57" s="179"/>
      <c r="AT57" s="179"/>
      <c r="AU57" s="179"/>
      <c r="AV57" s="215"/>
      <c r="AW57" s="215"/>
      <c r="AX57" s="179"/>
      <c r="AY57" s="179"/>
      <c r="AZ57" s="183"/>
      <c r="BA57" s="179"/>
      <c r="BB57" s="179"/>
      <c r="BC57" s="179"/>
      <c r="BD57" s="215"/>
      <c r="BE57" s="215"/>
      <c r="BF57" s="186"/>
      <c r="BG57" s="186"/>
      <c r="BH57" s="215"/>
      <c r="BI57" s="172"/>
      <c r="BJ57" s="172"/>
      <c r="BK57" s="172"/>
      <c r="BL57" s="215" t="str">
        <f t="shared" si="3"/>
        <v>0</v>
      </c>
      <c r="BM57" s="215" t="str">
        <f t="shared" si="4"/>
        <v>0</v>
      </c>
      <c r="BN57" s="172"/>
      <c r="BO57" s="172"/>
      <c r="BP57" s="215" t="str">
        <f t="shared" si="5"/>
        <v/>
      </c>
      <c r="BQ57" s="172" t="str">
        <f t="array" ref="BQ57">IFERROR(VLOOKUP(A57&amp;B57&amp;C57&amp;LEFT($BQ$1,2),IF({1,0},广告数据!$A$2:$A$7027&amp;广告数据!$B$2:$B$7027&amp;广告数据!$C$2:$C$7027,广告数据!$D$2:$D$7027),2,0),"0")</f>
        <v>0</v>
      </c>
      <c r="BR57" s="172" t="str">
        <f t="array" ref="BR57">IFERROR(VLOOKUP(A57&amp;B57&amp;C57&amp;LEFT($BQ$1,2),IF({1,0},广告数据!$A$2:$A$7027&amp;广告数据!$B$2:$B$7027&amp;广告数据!$C$2:$C$7027,广告数据!$E$2:$E$7027),2,0),"0")</f>
        <v>0</v>
      </c>
      <c r="BS57" s="172" t="str">
        <f t="array" ref="BS57">IFERROR(VLOOKUP(A57&amp;B57&amp;C57&amp;LEFT($BQ$1,2),IF({1,0},广告数据!$A$2:$A$7027&amp;广告数据!$B$2:$B$7027&amp;广告数据!$C$2:$C$7027,广告数据!$I$2:$I$7027),2,0),"0")</f>
        <v>0</v>
      </c>
      <c r="BT57" s="215" t="str">
        <f t="shared" si="6"/>
        <v>0</v>
      </c>
      <c r="BU57" s="215" t="str">
        <f t="shared" si="7"/>
        <v>0</v>
      </c>
      <c r="BV57" s="172" t="str">
        <f t="array" ref="BV57">IFERROR(VLOOKUP(A57&amp;B57&amp;C57&amp;LEFT($BQ$1,2),IF({1,0},广告数据!$A$2:$A$7027&amp;广告数据!$B$2:$B$7027&amp;广告数据!$C$2:$C$7027,广告数据!$G$2:$G$7027),2,0),"0")</f>
        <v>0</v>
      </c>
      <c r="BW57" s="172" t="str">
        <f t="array" ref="BW57">IFERROR(VLOOKUP(A57&amp;B57&amp;C57&amp;LEFT($BQ$1,2),IF({1,0},广告数据!$A$2:$A$7027&amp;广告数据!$B$2:$B$7027&amp;广告数据!$C$2:$C$7027,广告数据!$J$2:$J$7027),2,0),"0")</f>
        <v>0</v>
      </c>
      <c r="BX57" s="215"/>
    </row>
    <row r="58" s="173" customFormat="1" spans="1:76">
      <c r="A58" s="189">
        <v>44755</v>
      </c>
      <c r="B58" s="192" t="s">
        <v>20</v>
      </c>
      <c r="C58" s="190" t="s">
        <v>25</v>
      </c>
      <c r="D58" s="119" t="s">
        <v>124</v>
      </c>
      <c r="E58" s="194">
        <f>SUMIFS('Business report'!$D$2:$D$9442,'Business report'!$A$2:$A$9442,A58,'Business report'!$B$2:$B$9442,B58,'Business report'!$C$2:$C$9442,D58)</f>
        <v>267</v>
      </c>
      <c r="F58" s="194">
        <f>SUMIFS('Business report'!$F$2:$F$9442,'Business report'!$A$2:$A$9442,A58,'Business report'!$B$2:$B$9442,B58,'Business report'!$C$2:$C$9442,D58)</f>
        <v>415</v>
      </c>
      <c r="G58" s="191">
        <f>SUMIFS('Business report'!$I$2:$I$9442,'Business report'!$A$2:$A$9442,A58,'Business report'!$B$2:$B$9442,B58,'Business report'!$C$2:$C$9442,D58)</f>
        <v>35</v>
      </c>
      <c r="H58" s="195">
        <f>SUMIFS('Business report'!$K$2:$K$9442,'Business report'!$A$2:$A$9442,A58,'Business report'!$B$2:$B$9442,B58,'Business report'!$C$2:$C$9442,D58)</f>
        <v>335.65</v>
      </c>
      <c r="I58" s="198">
        <v>9.59</v>
      </c>
      <c r="J58" s="178">
        <v>5</v>
      </c>
      <c r="K58" s="198">
        <v>3</v>
      </c>
      <c r="L58" s="198" t="s">
        <v>131</v>
      </c>
      <c r="M58" s="199">
        <v>61906</v>
      </c>
      <c r="N58" s="198" t="s">
        <v>133</v>
      </c>
      <c r="O58" s="198">
        <v>174</v>
      </c>
      <c r="P58" s="203" t="s">
        <v>136</v>
      </c>
      <c r="Q58" s="207" t="s">
        <v>357</v>
      </c>
      <c r="R58" s="207" t="s">
        <v>358</v>
      </c>
      <c r="S58" s="203" t="s">
        <v>208</v>
      </c>
      <c r="T58" s="207" t="s">
        <v>234</v>
      </c>
      <c r="U58" s="207" t="s">
        <v>325</v>
      </c>
      <c r="V58" s="203" t="s">
        <v>346</v>
      </c>
      <c r="W58" s="207" t="s">
        <v>221</v>
      </c>
      <c r="X58" s="207" t="s">
        <v>141</v>
      </c>
      <c r="Y58" s="203" t="s">
        <v>347</v>
      </c>
      <c r="Z58" s="207" t="s">
        <v>257</v>
      </c>
      <c r="AA58" s="207" t="s">
        <v>138</v>
      </c>
      <c r="AB58" s="203" t="s">
        <v>349</v>
      </c>
      <c r="AC58" s="207" t="s">
        <v>359</v>
      </c>
      <c r="AD58" s="200"/>
      <c r="AE58" s="203" t="s">
        <v>340</v>
      </c>
      <c r="AF58" s="207" t="s">
        <v>219</v>
      </c>
      <c r="AG58" s="207" t="s">
        <v>225</v>
      </c>
      <c r="AH58" s="203" t="s">
        <v>155</v>
      </c>
      <c r="AI58" s="207" t="s">
        <v>214</v>
      </c>
      <c r="AJ58" s="207" t="s">
        <v>360</v>
      </c>
      <c r="AK58" s="179">
        <f t="array" ref="AK58">IFERROR(VLOOKUP(A58&amp;B58&amp;C58&amp;LEFT($AK$1,2),IF({1,0},广告数据!$A$2:$A$7027&amp;广告数据!$B$2:$B$7027&amp;广告数据!$C$2:$C$7027,广告数据!$D$2:$D$7027),2,0),"")</f>
        <v>1224</v>
      </c>
      <c r="AL58" s="175">
        <f t="array" ref="AL58">IFERROR(VLOOKUP(A58&amp;B58&amp;C58&amp;LEFT($AK$1,2),IF({1,0},广告数据!$A$2:$A$7027&amp;广告数据!$B$2:$B$7027&amp;广告数据!$C$2:$C$7027,广告数据!$E$2:$E$7027),2,0),"")</f>
        <v>25</v>
      </c>
      <c r="AM58" s="180">
        <f t="shared" ref="AM58:AM121" si="41">IFERROR(AL58/AK58,"0")</f>
        <v>0.0204248366013072</v>
      </c>
      <c r="AN58" s="175">
        <f t="array" ref="AN58">IFERROR(VLOOKUP(A58&amp;B58&amp;C58&amp;LEFT($AK$1,2),IF({1,0},广告数据!$A$2:$A$7027&amp;广告数据!$B$2:$B$7027&amp;广告数据!$C$2:$C$7027,广告数据!$I$2:$I$7027),2,0),"")</f>
        <v>1</v>
      </c>
      <c r="AO58" s="181">
        <f t="shared" ref="AO58:AO121" si="42">IFERROR(AN58/AL58,"0")</f>
        <v>0.04</v>
      </c>
      <c r="AP58" s="182">
        <f t="array" ref="AP58">IFERROR(VLOOKUP(A58&amp;B58&amp;C58&amp;LEFT($AK$1,2),IF({1,0},广告数据!$A$2:$A$7027&amp;广告数据!$B$2:$B$7027&amp;广告数据!$C$2:$C$7027,广告数据!$G$2:$G$7027),2,0),"")</f>
        <v>7.24</v>
      </c>
      <c r="AQ58" s="182">
        <f t="array" ref="AQ58">IFERROR(VLOOKUP(A58&amp;B58&amp;C58&amp;LEFT($AK$1,2),IF({1,0},广告数据!$A$2:$A$7027&amp;广告数据!$B$2:$B$7027&amp;广告数据!$C$2:$C$7027,广告数据!$J$2:$J$7027),2,0),"")</f>
        <v>9.59</v>
      </c>
      <c r="AR58" s="183">
        <f t="shared" ref="AR58:AR121" si="43">IFERROR(AP58/AQ58,"0")</f>
        <v>0.754953076120959</v>
      </c>
      <c r="AS58" s="179">
        <f t="array" ref="AS58">IFERROR(VLOOKUP(A58&amp;B58&amp;C58&amp;LEFT($AS$1,2),IF({1,0},广告数据!$A$2:$A$7027&amp;广告数据!$B$2:$B$7027&amp;广告数据!$C$2:$C$7027,广告数据!$D$2:$D$7027),2,0),"")</f>
        <v>566</v>
      </c>
      <c r="AT58" s="179">
        <f t="array" ref="AT58">IFERROR(VLOOKUP(A58&amp;B58&amp;C58&amp;LEFT($AS$1,2),IF({1,0},广告数据!$A$2:$A$7027&amp;广告数据!$B$2:$B$7027&amp;广告数据!$C$2:$C$7027,广告数据!$E$2:$E$7027),2,0),"")</f>
        <v>13</v>
      </c>
      <c r="AU58" s="179">
        <f t="array" ref="AU58">IFERROR(VLOOKUP(A58&amp;B58&amp;C58&amp;LEFT($AS$1,2),IF({1,0},广告数据!$A$2:$A$7027&amp;广告数据!$B$2:$B$7027&amp;广告数据!$C$2:$C$7027,广告数据!$I$2:$I$7027),2,0),"")</f>
        <v>4</v>
      </c>
      <c r="AV58" s="215">
        <f t="shared" ref="AV58:AV121" si="44">IFERROR(AT58/AS58,"0")</f>
        <v>0.0229681978798587</v>
      </c>
      <c r="AW58" s="215">
        <f t="shared" ref="AW58:AW72" si="45">IFERROR(AU58/AT58,"0")</f>
        <v>0.307692307692308</v>
      </c>
      <c r="AX58" s="179">
        <f t="array" ref="AX58">IFERROR(VLOOKUP(A58&amp;B58&amp;C58&amp;LEFT($AS$1,2),IF({1,0},广告数据!$A$2:$A$7027&amp;广告数据!$B$2:$B$7027&amp;广告数据!$C$2:$C$7027,广告数据!$G$2:$G$7027),2,0),"")</f>
        <v>6.45</v>
      </c>
      <c r="AY58" s="179">
        <f t="array" ref="AY58">IFERROR(VLOOKUP(A58&amp;B58&amp;C58&amp;LEFT($AS$1,2),IF({1,0},广告数据!$A$2:$A$7027&amp;广告数据!$B$2:$B$7027&amp;广告数据!$C$2:$C$7027,广告数据!$J$2:$J$7027),2,0),"")</f>
        <v>38.36</v>
      </c>
      <c r="AZ58" s="183">
        <f t="shared" ref="AZ58:AZ72" si="46">IFERROR(AX58/AY58,"0")</f>
        <v>0.168143899895725</v>
      </c>
      <c r="BA58" s="179">
        <f t="array" ref="BA58">IFERROR(VLOOKUP(A58&amp;B58&amp;C58&amp;LEFT($BA$1,2),IF({1,0},广告数据!$A$2:$A$7027&amp;广告数据!$B$2:$B$7027&amp;广告数据!$C$2:$C$7027,广告数据!$D$2:$D$7027),2,0),"")</f>
        <v>2498</v>
      </c>
      <c r="BB58" s="179">
        <f t="array" ref="BB58">IFERROR(VLOOKUP(A58&amp;B58&amp;C58&amp;LEFT($BA$1,2),IF({1,0},广告数据!$A$2:$A$7027&amp;广告数据!$B$2:$B$7027&amp;广告数据!$C$2:$C$7027,广告数据!$E$2:$E$7027),2,0),"")</f>
        <v>57</v>
      </c>
      <c r="BC58" s="179">
        <f t="array" ref="BC58">IFERROR(VLOOKUP(A58&amp;B58&amp;C58&amp;LEFT($BA$1,2),IF({1,0},广告数据!$A$2:$A$7027&amp;广告数据!$B$2:$B$7027&amp;广告数据!$C$2:$C$7027,广告数据!$I$2:$I$7027),2,0),"")</f>
        <v>6</v>
      </c>
      <c r="BD58" s="215">
        <f t="shared" ref="BD58:BD121" si="47">IFERROR(BB58/BA58,"0")</f>
        <v>0.0228182546036829</v>
      </c>
      <c r="BE58" s="215">
        <f t="shared" ref="BE58:BE121" si="48">IFERROR(BC58/BB58,"0")</f>
        <v>0.105263157894737</v>
      </c>
      <c r="BF58" s="186">
        <f t="array" ref="BF58">IFERROR(VLOOKUP(A58&amp;B58&amp;C58&amp;LEFT($BA$1,2),IF({1,0},广告数据!$A$2:$A$7027&amp;广告数据!$B$2:$B$7027&amp;广告数据!$C$2:$C$7027,广告数据!$G$2:$G$7027),2,0),"")</f>
        <v>23.14</v>
      </c>
      <c r="BG58" s="186">
        <f t="array" ref="BG58">IFERROR(VLOOKUP(A58&amp;B58&amp;C58&amp;LEFT($BA$1,2),IF({1,0},广告数据!$A$2:$A$7027&amp;广告数据!$B$2:$B$7027&amp;广告数据!$C$2:$C$7027,广告数据!$J$2:$J$7027),2,0),"")</f>
        <v>67.13</v>
      </c>
      <c r="BH58" s="215">
        <f t="shared" ref="BH58:BH121" si="49">IFERROR(BF58/BG58,"0")</f>
        <v>0.344704305079696</v>
      </c>
      <c r="BI58" s="172">
        <f t="array" ref="BI58">IFERROR(VLOOKUP(A58&amp;B58&amp;C58&amp;LEFT($BI$1,2),IF({1,0},广告数据!$A$2:$A$7027&amp;广告数据!$B$2:$B$7027&amp;广告数据!$C$2:$C$7027,广告数据!$D$2:$D$7027),2,0),"0")</f>
        <v>438</v>
      </c>
      <c r="BJ58" s="172">
        <f t="array" ref="BJ58">IFERROR(VLOOKUP(A58&amp;B58&amp;C58&amp;LEFT($BI$1,2),IF({1,0},广告数据!$A$2:$A$7027&amp;广告数据!$B$2:$B$7027&amp;广告数据!$C$2:$C$7027,广告数据!$E$2:$E$7027),2,0),"0")</f>
        <v>10</v>
      </c>
      <c r="BK58" s="172">
        <f t="array" ref="BK58">IFERROR(VLOOKUP(A58&amp;B58&amp;C58&amp;LEFT($BI$1,2),IF({1,0},广告数据!$A$2:$A$7027&amp;广告数据!$B$2:$B$7027&amp;广告数据!$C$2:$C$7027,广告数据!$I$2:$I$7027),2,0),"0")</f>
        <v>0</v>
      </c>
      <c r="BL58" s="215">
        <f t="shared" si="3"/>
        <v>0.0228310502283105</v>
      </c>
      <c r="BM58" s="215">
        <f t="shared" si="4"/>
        <v>0</v>
      </c>
      <c r="BN58" s="172">
        <f t="array" ref="BN58">IFERROR(VLOOKUP(A58&amp;B58&amp;C58&amp;LEFT($BI$1,2),IF({1,0},广告数据!$A$2:$A$7027&amp;广告数据!$B$2:$B$7027&amp;广告数据!$C$2:$C$7027,广告数据!$G$2:$G$7027),2,0),"0")</f>
        <v>4.56</v>
      </c>
      <c r="BO58" s="172">
        <f t="array" ref="BO58">IFERROR(VLOOKUP(A58&amp;B58&amp;C58&amp;LEFT($BI$1,2),IF({1,0},广告数据!$A$2:$A$7027&amp;广告数据!$B$2:$B$7027&amp;广告数据!$C$2:$C$7027,广告数据!$J$2:$J$7027),2,0),"0")</f>
        <v>0</v>
      </c>
      <c r="BP58" s="215" t="str">
        <f t="shared" si="5"/>
        <v/>
      </c>
      <c r="BQ58" s="172" t="str">
        <f t="array" ref="BQ58">IFERROR(VLOOKUP(A58&amp;B58&amp;C58&amp;LEFT($BQ$1,2),IF({1,0},广告数据!$A$2:$A$7027&amp;广告数据!$B$2:$B$7027&amp;广告数据!$C$2:$C$7027,广告数据!$D$2:$D$7027),2,0),"0")</f>
        <v>0</v>
      </c>
      <c r="BR58" s="172" t="str">
        <f t="array" ref="BR58">IFERROR(VLOOKUP(A58&amp;B58&amp;C58&amp;LEFT($BQ$1,2),IF({1,0},广告数据!$A$2:$A$7027&amp;广告数据!$B$2:$B$7027&amp;广告数据!$C$2:$C$7027,广告数据!$E$2:$E$7027),2,0),"0")</f>
        <v>0</v>
      </c>
      <c r="BS58" s="172" t="str">
        <f t="array" ref="BS58">IFERROR(VLOOKUP(A58&amp;B58&amp;C58&amp;LEFT($BQ$1,2),IF({1,0},广告数据!$A$2:$A$7027&amp;广告数据!$B$2:$B$7027&amp;广告数据!$C$2:$C$7027,广告数据!$I$2:$I$7027),2,0),"0")</f>
        <v>0</v>
      </c>
      <c r="BT58" s="215" t="str">
        <f t="shared" si="6"/>
        <v>0</v>
      </c>
      <c r="BU58" s="215" t="str">
        <f t="shared" si="7"/>
        <v>0</v>
      </c>
      <c r="BV58" s="172" t="str">
        <f t="array" ref="BV58">IFERROR(VLOOKUP(A58&amp;B58&amp;C58&amp;LEFT($BQ$1,2),IF({1,0},广告数据!$A$2:$A$7027&amp;广告数据!$B$2:$B$7027&amp;广告数据!$C$2:$C$7027,广告数据!$G$2:$G$7027),2,0),"0")</f>
        <v>0</v>
      </c>
      <c r="BW58" s="172" t="str">
        <f t="array" ref="BW58">IFERROR(VLOOKUP(A58&amp;B58&amp;C58&amp;LEFT($BQ$1,2),IF({1,0},广告数据!$A$2:$A$7027&amp;广告数据!$B$2:$B$7027&amp;广告数据!$C$2:$C$7027,广告数据!$J$2:$J$7027),2,0),"0")</f>
        <v>0</v>
      </c>
      <c r="BX58" s="215"/>
    </row>
    <row r="59" s="173" customFormat="1" spans="1:76">
      <c r="A59" s="189">
        <v>44755</v>
      </c>
      <c r="B59" s="192" t="s">
        <v>128</v>
      </c>
      <c r="C59" s="190" t="s">
        <v>129</v>
      </c>
      <c r="D59" s="119" t="s">
        <v>130</v>
      </c>
      <c r="E59" s="194">
        <f>SUMIFS('Business report'!$D$2:$D$9442,'Business report'!$A$2:$A$9442,A59,'Business report'!$B$2:$B$9442,B59,'Business report'!$C$2:$C$9442,D59)</f>
        <v>10</v>
      </c>
      <c r="F59" s="194">
        <f>SUMIFS('Business report'!$F$2:$F$9442,'Business report'!$A$2:$A$9442,A59,'Business report'!$B$2:$B$9442,B59,'Business report'!$C$2:$C$9442,D59)</f>
        <v>27</v>
      </c>
      <c r="G59" s="191">
        <f>SUMIFS('Business report'!$I$2:$I$9442,'Business report'!$A$2:$A$9442,A59,'Business report'!$B$2:$B$9442,B59,'Business report'!$C$2:$C$9442,D59)</f>
        <v>1</v>
      </c>
      <c r="H59" s="195">
        <f>SUMIFS('Business report'!$K$2:$K$9442,'Business report'!$A$2:$A$9442,A59,'Business report'!$B$2:$B$9442,B59,'Business report'!$C$2:$C$9442,D59)</f>
        <v>20.49</v>
      </c>
      <c r="I59" s="198">
        <v>19.99</v>
      </c>
      <c r="J59" s="178">
        <v>4</v>
      </c>
      <c r="K59" s="198">
        <v>32</v>
      </c>
      <c r="L59" s="198" t="s">
        <v>361</v>
      </c>
      <c r="M59" s="202" t="s">
        <v>362</v>
      </c>
      <c r="N59" s="198" t="s">
        <v>363</v>
      </c>
      <c r="O59" s="198">
        <v>86</v>
      </c>
      <c r="P59" s="200"/>
      <c r="Q59" s="200"/>
      <c r="R59" s="200"/>
      <c r="S59" s="200"/>
      <c r="T59" s="200"/>
      <c r="U59" s="200"/>
      <c r="V59" s="200"/>
      <c r="W59" s="200"/>
      <c r="X59" s="200"/>
      <c r="Y59" s="200"/>
      <c r="Z59" s="200"/>
      <c r="AA59" s="200"/>
      <c r="AB59" s="200"/>
      <c r="AC59" s="200"/>
      <c r="AD59" s="200"/>
      <c r="AE59" s="200"/>
      <c r="AF59" s="200"/>
      <c r="AG59" s="200"/>
      <c r="AH59" s="200"/>
      <c r="AI59" s="200"/>
      <c r="AJ59" s="200"/>
      <c r="AK59" s="179" t="str">
        <f t="array" ref="AK59">IFERROR(VLOOKUP(A59&amp;B59&amp;C59&amp;LEFT($AK$1,2),IF({1,0},广告数据!$A$2:$A$7027&amp;广告数据!$B$2:$B$7027&amp;广告数据!$C$2:$C$7027,广告数据!$D$2:$D$7027),2,0),"")</f>
        <v/>
      </c>
      <c r="AL59" s="175" t="str">
        <f t="array" ref="AL59">IFERROR(VLOOKUP(A59&amp;B59&amp;C59&amp;LEFT($AK$1,2),IF({1,0},广告数据!$A$2:$A$7027&amp;广告数据!$B$2:$B$7027&amp;广告数据!$C$2:$C$7027,广告数据!$E$2:$E$7027),2,0),"")</f>
        <v/>
      </c>
      <c r="AM59" s="180" t="str">
        <f t="shared" si="41"/>
        <v>0</v>
      </c>
      <c r="AN59" s="175" t="str">
        <f t="array" ref="AN59">IFERROR(VLOOKUP(A59&amp;B59&amp;C59&amp;LEFT($AK$1,2),IF({1,0},广告数据!$A$2:$A$7027&amp;广告数据!$B$2:$B$7027&amp;广告数据!$C$2:$C$7027,广告数据!$I$2:$I$7027),2,0),"")</f>
        <v/>
      </c>
      <c r="AO59" s="181" t="str">
        <f t="shared" si="42"/>
        <v>0</v>
      </c>
      <c r="AP59" s="182" t="str">
        <f t="array" ref="AP59">IFERROR(VLOOKUP(A59&amp;B59&amp;C59&amp;LEFT($AK$1,2),IF({1,0},广告数据!$A$2:$A$7027&amp;广告数据!$B$2:$B$7027&amp;广告数据!$C$2:$C$7027,广告数据!$G$2:$G$7027),2,0),"")</f>
        <v/>
      </c>
      <c r="AQ59" s="182" t="str">
        <f t="array" ref="AQ59">IFERROR(VLOOKUP(A59&amp;B59&amp;C59&amp;LEFT($AK$1,2),IF({1,0},广告数据!$A$2:$A$7027&amp;广告数据!$B$2:$B$7027&amp;广告数据!$C$2:$C$7027,广告数据!$J$2:$J$7027),2,0),"")</f>
        <v/>
      </c>
      <c r="AR59" s="183" t="str">
        <f t="shared" si="43"/>
        <v>0</v>
      </c>
      <c r="AS59" s="179" t="str">
        <f t="array" ref="AS59">IFERROR(VLOOKUP(A59&amp;B59&amp;C59&amp;LEFT($AS$1,2),IF({1,0},广告数据!$A$2:$A$7027&amp;广告数据!$B$2:$B$7027&amp;广告数据!$C$2:$C$7027,广告数据!$D$2:$D$7027),2,0),"")</f>
        <v/>
      </c>
      <c r="AT59" s="179" t="str">
        <f t="array" ref="AT59">IFERROR(VLOOKUP(A59&amp;B59&amp;C59&amp;LEFT($AS$1,2),IF({1,0},广告数据!$A$2:$A$7027&amp;广告数据!$B$2:$B$7027&amp;广告数据!$C$2:$C$7027,广告数据!$E$2:$E$7027),2,0),"")</f>
        <v/>
      </c>
      <c r="AU59" s="179" t="str">
        <f t="array" ref="AU59">IFERROR(VLOOKUP(A59&amp;B59&amp;C59&amp;LEFT($AS$1,2),IF({1,0},广告数据!$A$2:$A$7027&amp;广告数据!$B$2:$B$7027&amp;广告数据!$C$2:$C$7027,广告数据!$I$2:$I$7027),2,0),"")</f>
        <v/>
      </c>
      <c r="AV59" s="215" t="str">
        <f t="shared" si="44"/>
        <v>0</v>
      </c>
      <c r="AW59" s="215" t="str">
        <f t="shared" si="45"/>
        <v>0</v>
      </c>
      <c r="AX59" s="179" t="str">
        <f t="array" ref="AX59">IFERROR(VLOOKUP(A59&amp;B59&amp;C59&amp;LEFT($AS$1,2),IF({1,0},广告数据!$A$2:$A$7027&amp;广告数据!$B$2:$B$7027&amp;广告数据!$C$2:$C$7027,广告数据!$G$2:$G$7027),2,0),"")</f>
        <v/>
      </c>
      <c r="AY59" s="179" t="str">
        <f t="array" ref="AY59">IFERROR(VLOOKUP(A59&amp;B59&amp;C59&amp;LEFT($AS$1,2),IF({1,0},广告数据!$A$2:$A$7027&amp;广告数据!$B$2:$B$7027&amp;广告数据!$C$2:$C$7027,广告数据!$J$2:$J$7027),2,0),"")</f>
        <v/>
      </c>
      <c r="AZ59" s="183" t="str">
        <f t="shared" si="46"/>
        <v>0</v>
      </c>
      <c r="BA59" s="179">
        <f t="array" ref="BA59">IFERROR(VLOOKUP(A59&amp;B59&amp;C59&amp;LEFT($BA$1,2),IF({1,0},广告数据!$A$2:$A$7027&amp;广告数据!$B$2:$B$7027&amp;广告数据!$C$2:$C$7027,广告数据!$D$2:$D$7027),2,0),"")</f>
        <v>2151</v>
      </c>
      <c r="BB59" s="179">
        <f t="array" ref="BB59">IFERROR(VLOOKUP(A59&amp;B59&amp;C59&amp;LEFT($BA$1,2),IF({1,0},广告数据!$A$2:$A$7027&amp;广告数据!$B$2:$B$7027&amp;广告数据!$C$2:$C$7027,广告数据!$E$2:$E$7027),2,0),"")</f>
        <v>6</v>
      </c>
      <c r="BC59" s="179">
        <f t="array" ref="BC59">IFERROR(VLOOKUP(A59&amp;B59&amp;C59&amp;LEFT($BA$1,2),IF({1,0},广告数据!$A$2:$A$7027&amp;广告数据!$B$2:$B$7027&amp;广告数据!$C$2:$C$7027,广告数据!$I$2:$I$7027),2,0),"")</f>
        <v>0</v>
      </c>
      <c r="BD59" s="215">
        <f t="shared" si="47"/>
        <v>0.00278940027894003</v>
      </c>
      <c r="BE59" s="215">
        <f t="shared" si="48"/>
        <v>0</v>
      </c>
      <c r="BF59" s="186">
        <f t="array" ref="BF59">IFERROR(VLOOKUP(A59&amp;B59&amp;C59&amp;LEFT($BA$1,2),IF({1,0},广告数据!$A$2:$A$7027&amp;广告数据!$B$2:$B$7027&amp;广告数据!$C$2:$C$7027,广告数据!$G$2:$G$7027),2,0),"")</f>
        <v>1.75</v>
      </c>
      <c r="BG59" s="186">
        <f t="array" ref="BG59">IFERROR(VLOOKUP(A59&amp;B59&amp;C59&amp;LEFT($BA$1,2),IF({1,0},广告数据!$A$2:$A$7027&amp;广告数据!$B$2:$B$7027&amp;广告数据!$C$2:$C$7027,广告数据!$J$2:$J$7027),2,0),"")</f>
        <v>0</v>
      </c>
      <c r="BH59" s="215" t="str">
        <f t="shared" si="49"/>
        <v>0</v>
      </c>
      <c r="BI59" s="172" t="str">
        <f t="array" ref="BI59">IFERROR(VLOOKUP(A59&amp;B59&amp;C59&amp;LEFT($BI$1,2),IF({1,0},广告数据!$A$2:$A$7027&amp;广告数据!$B$2:$B$7027&amp;广告数据!$C$2:$C$7027,广告数据!$D$2:$D$7027),2,0),"0")</f>
        <v>0</v>
      </c>
      <c r="BJ59" s="172" t="str">
        <f t="array" ref="BJ59">IFERROR(VLOOKUP(A59&amp;B59&amp;C59&amp;LEFT($BI$1,2),IF({1,0},广告数据!$A$2:$A$7027&amp;广告数据!$B$2:$B$7027&amp;广告数据!$C$2:$C$7027,广告数据!$E$2:$E$7027),2,0),"0")</f>
        <v>0</v>
      </c>
      <c r="BK59" s="172" t="str">
        <f t="array" ref="BK59">IFERROR(VLOOKUP(A59&amp;B59&amp;C59&amp;LEFT($BI$1,2),IF({1,0},广告数据!$A$2:$A$7027&amp;广告数据!$B$2:$B$7027&amp;广告数据!$C$2:$C$7027,广告数据!$I$2:$I$7027),2,0),"0")</f>
        <v>0</v>
      </c>
      <c r="BL59" s="215" t="str">
        <f t="shared" si="3"/>
        <v>0</v>
      </c>
      <c r="BM59" s="215" t="str">
        <f t="shared" si="4"/>
        <v>0</v>
      </c>
      <c r="BN59" s="172" t="str">
        <f t="array" ref="BN59">IFERROR(VLOOKUP(A59&amp;B59&amp;C59&amp;LEFT($BI$1,2),IF({1,0},广告数据!$A$2:$A$7027&amp;广告数据!$B$2:$B$7027&amp;广告数据!$C$2:$C$7027,广告数据!$G$2:$G$7027),2,0),"0")</f>
        <v>0</v>
      </c>
      <c r="BO59" s="172" t="str">
        <f t="array" ref="BO59">IFERROR(VLOOKUP(A59&amp;B59&amp;C59&amp;LEFT($BI$1,2),IF({1,0},广告数据!$A$2:$A$7027&amp;广告数据!$B$2:$B$7027&amp;广告数据!$C$2:$C$7027,广告数据!$J$2:$J$7027),2,0),"0")</f>
        <v>0</v>
      </c>
      <c r="BP59" s="215" t="str">
        <f t="shared" si="5"/>
        <v/>
      </c>
      <c r="BQ59" s="172" t="str">
        <f t="array" ref="BQ59">IFERROR(VLOOKUP(A59&amp;B59&amp;C59&amp;LEFT($BQ$1,2),IF({1,0},广告数据!$A$2:$A$7027&amp;广告数据!$B$2:$B$7027&amp;广告数据!$C$2:$C$7027,广告数据!$D$2:$D$7027),2,0),"0")</f>
        <v>0</v>
      </c>
      <c r="BR59" s="172" t="str">
        <f t="array" ref="BR59">IFERROR(VLOOKUP(A59&amp;B59&amp;C59&amp;LEFT($BQ$1,2),IF({1,0},广告数据!$A$2:$A$7027&amp;广告数据!$B$2:$B$7027&amp;广告数据!$C$2:$C$7027,广告数据!$E$2:$E$7027),2,0),"0")</f>
        <v>0</v>
      </c>
      <c r="BS59" s="172" t="str">
        <f t="array" ref="BS59">IFERROR(VLOOKUP(A59&amp;B59&amp;C59&amp;LEFT($BQ$1,2),IF({1,0},广告数据!$A$2:$A$7027&amp;广告数据!$B$2:$B$7027&amp;广告数据!$C$2:$C$7027,广告数据!$I$2:$I$7027),2,0),"0")</f>
        <v>0</v>
      </c>
      <c r="BT59" s="215" t="str">
        <f t="shared" si="6"/>
        <v>0</v>
      </c>
      <c r="BU59" s="215" t="str">
        <f t="shared" si="7"/>
        <v>0</v>
      </c>
      <c r="BV59" s="172" t="str">
        <f t="array" ref="BV59">IFERROR(VLOOKUP(A59&amp;B59&amp;C59&amp;LEFT($BQ$1,2),IF({1,0},广告数据!$A$2:$A$7027&amp;广告数据!$B$2:$B$7027&amp;广告数据!$C$2:$C$7027,广告数据!$G$2:$G$7027),2,0),"0")</f>
        <v>0</v>
      </c>
      <c r="BW59" s="172" t="str">
        <f t="array" ref="BW59">IFERROR(VLOOKUP(A59&amp;B59&amp;C59&amp;LEFT($BQ$1,2),IF({1,0},广告数据!$A$2:$A$7027&amp;广告数据!$B$2:$B$7027&amp;广告数据!$C$2:$C$7027,广告数据!$J$2:$J$7027),2,0),"0")</f>
        <v>0</v>
      </c>
      <c r="BX59" s="215"/>
    </row>
    <row r="60" s="173" customFormat="1" spans="1:76">
      <c r="A60" s="189">
        <v>44756</v>
      </c>
      <c r="B60" s="192" t="s">
        <v>20</v>
      </c>
      <c r="C60" s="190" t="s">
        <v>25</v>
      </c>
      <c r="D60" s="119" t="s">
        <v>124</v>
      </c>
      <c r="E60" s="194">
        <f>SUMIFS('Business report'!$D$2:$D$9442,'Business report'!$A$2:$A$9442,A60,'Business report'!$B$2:$B$9442,B60,'Business report'!$C$2:$C$9442,D60)</f>
        <v>163</v>
      </c>
      <c r="F60" s="194">
        <f>SUMIFS('Business report'!$F$2:$F$9442,'Business report'!$A$2:$A$9442,A60,'Business report'!$B$2:$B$9442,B60,'Business report'!$C$2:$C$9442,D60)</f>
        <v>235</v>
      </c>
      <c r="G60" s="191">
        <f>SUMIFS('Business report'!$I$2:$I$9442,'Business report'!$A$2:$A$9442,A60,'Business report'!$B$2:$B$9442,B60,'Business report'!$C$2:$C$9442,D60)</f>
        <v>13</v>
      </c>
      <c r="H60" s="195">
        <f>SUMIFS('Business report'!$K$2:$K$9442,'Business report'!$A$2:$A$9442,A60,'Business report'!$B$2:$B$9442,B60,'Business report'!$C$2:$C$9442,D60)</f>
        <v>153.47</v>
      </c>
      <c r="I60" s="198">
        <v>11.99</v>
      </c>
      <c r="J60" s="178">
        <v>5</v>
      </c>
      <c r="K60" s="198">
        <v>3</v>
      </c>
      <c r="L60" s="198" t="s">
        <v>131</v>
      </c>
      <c r="M60" s="202" t="s">
        <v>364</v>
      </c>
      <c r="N60" s="198" t="s">
        <v>133</v>
      </c>
      <c r="O60" s="198">
        <v>185</v>
      </c>
      <c r="P60" s="203" t="s">
        <v>136</v>
      </c>
      <c r="Q60" s="207" t="s">
        <v>187</v>
      </c>
      <c r="R60" s="207" t="s">
        <v>365</v>
      </c>
      <c r="S60" s="203" t="s">
        <v>208</v>
      </c>
      <c r="T60" s="207" t="s">
        <v>221</v>
      </c>
      <c r="U60" s="207" t="s">
        <v>366</v>
      </c>
      <c r="V60" s="203" t="s">
        <v>346</v>
      </c>
      <c r="W60" s="207" t="s">
        <v>221</v>
      </c>
      <c r="X60" s="207" t="s">
        <v>260</v>
      </c>
      <c r="Y60" s="203" t="s">
        <v>347</v>
      </c>
      <c r="Z60" s="207" t="s">
        <v>367</v>
      </c>
      <c r="AA60" s="207" t="s">
        <v>368</v>
      </c>
      <c r="AB60" s="203" t="s">
        <v>349</v>
      </c>
      <c r="AC60" s="207" t="s">
        <v>369</v>
      </c>
      <c r="AD60" s="207" t="s">
        <v>370</v>
      </c>
      <c r="AE60" s="203" t="s">
        <v>340</v>
      </c>
      <c r="AF60" s="207" t="s">
        <v>371</v>
      </c>
      <c r="AG60" s="207" t="s">
        <v>372</v>
      </c>
      <c r="AH60" s="203" t="s">
        <v>155</v>
      </c>
      <c r="AI60" s="207" t="s">
        <v>214</v>
      </c>
      <c r="AJ60" s="207" t="s">
        <v>365</v>
      </c>
      <c r="AK60" s="179">
        <f t="array" ref="AK60">IFERROR(VLOOKUP(A60&amp;B60&amp;C60&amp;LEFT($AK$1,2),IF({1,0},广告数据!$A$2:$A$7027&amp;广告数据!$B$2:$B$7027&amp;广告数据!$C$2:$C$7027,广告数据!$D$2:$D$7027),2,0),"")</f>
        <v>2373</v>
      </c>
      <c r="AL60" s="175">
        <f t="array" ref="AL60">IFERROR(VLOOKUP(A60&amp;B60&amp;C60&amp;LEFT($AK$1,2),IF({1,0},广告数据!$A$2:$A$7027&amp;广告数据!$B$2:$B$7027&amp;广告数据!$C$2:$C$7027,广告数据!$E$2:$E$7027),2,0),"")</f>
        <v>21</v>
      </c>
      <c r="AM60" s="180">
        <f t="shared" si="41"/>
        <v>0.00884955752212389</v>
      </c>
      <c r="AN60" s="175">
        <f t="array" ref="AN60">IFERROR(VLOOKUP(A60&amp;B60&amp;C60&amp;LEFT($AK$1,2),IF({1,0},广告数据!$A$2:$A$7027&amp;广告数据!$B$2:$B$7027&amp;广告数据!$C$2:$C$7027,广告数据!$I$2:$I$7027),2,0),"")</f>
        <v>1</v>
      </c>
      <c r="AO60" s="181">
        <f t="shared" si="42"/>
        <v>0.0476190476190476</v>
      </c>
      <c r="AP60" s="182">
        <f t="array" ref="AP60">IFERROR(VLOOKUP(A60&amp;B60&amp;C60&amp;LEFT($AK$1,2),IF({1,0},广告数据!$A$2:$A$7027&amp;广告数据!$B$2:$B$7027&amp;广告数据!$C$2:$C$7027,广告数据!$G$2:$G$7027),2,0),"")</f>
        <v>6.04</v>
      </c>
      <c r="AQ60" s="182">
        <f t="array" ref="AQ60">IFERROR(VLOOKUP(A60&amp;B60&amp;C60&amp;LEFT($AK$1,2),IF({1,0},广告数据!$A$2:$A$7027&amp;广告数据!$B$2:$B$7027&amp;广告数据!$C$2:$C$7027,广告数据!$J$2:$J$7027),2,0),"")</f>
        <v>11.99</v>
      </c>
      <c r="AR60" s="183">
        <f t="shared" si="43"/>
        <v>0.503753127606339</v>
      </c>
      <c r="AS60" s="179">
        <f t="array" ref="AS60">IFERROR(VLOOKUP(A60&amp;B60&amp;C60&amp;LEFT($AS$1,2),IF({1,0},广告数据!$A$2:$A$7027&amp;广告数据!$B$2:$B$7027&amp;广告数据!$C$2:$C$7027,广告数据!$D$2:$D$7027),2,0),"")</f>
        <v>125</v>
      </c>
      <c r="AT60" s="179">
        <f t="array" ref="AT60">IFERROR(VLOOKUP(A60&amp;B60&amp;C60&amp;LEFT($AS$1,2),IF({1,0},广告数据!$A$2:$A$7027&amp;广告数据!$B$2:$B$7027&amp;广告数据!$C$2:$C$7027,广告数据!$E$2:$E$7027),2,0),"")</f>
        <v>1</v>
      </c>
      <c r="AU60" s="179">
        <f t="array" ref="AU60">IFERROR(VLOOKUP(A60&amp;B60&amp;C60&amp;LEFT($AS$1,2),IF({1,0},广告数据!$A$2:$A$7027&amp;广告数据!$B$2:$B$7027&amp;广告数据!$C$2:$C$7027,广告数据!$I$2:$I$7027),2,0),"")</f>
        <v>0</v>
      </c>
      <c r="AV60" s="215">
        <f t="shared" si="44"/>
        <v>0.008</v>
      </c>
      <c r="AW60" s="215">
        <f t="shared" si="45"/>
        <v>0</v>
      </c>
      <c r="AX60" s="179">
        <f t="array" ref="AX60">IFERROR(VLOOKUP(A60&amp;B60&amp;C60&amp;LEFT($AS$1,2),IF({1,0},广告数据!$A$2:$A$7027&amp;广告数据!$B$2:$B$7027&amp;广告数据!$C$2:$C$7027,广告数据!$G$2:$G$7027),2,0),"")</f>
        <v>0.7</v>
      </c>
      <c r="AY60" s="179">
        <f t="array" ref="AY60">IFERROR(VLOOKUP(A60&amp;B60&amp;C60&amp;LEFT($AS$1,2),IF({1,0},广告数据!$A$2:$A$7027&amp;广告数据!$B$2:$B$7027&amp;广告数据!$C$2:$C$7027,广告数据!$J$2:$J$7027),2,0),"")</f>
        <v>0</v>
      </c>
      <c r="AZ60" s="183" t="str">
        <f t="shared" si="46"/>
        <v>0</v>
      </c>
      <c r="BA60" s="179">
        <f t="array" ref="BA60">IFERROR(VLOOKUP(A60&amp;B60&amp;C60&amp;LEFT($BA$1,2),IF({1,0},广告数据!$A$2:$A$7027&amp;广告数据!$B$2:$B$7027&amp;广告数据!$C$2:$C$7027,广告数据!$D$2:$D$7027),2,0),"")</f>
        <v>5107</v>
      </c>
      <c r="BB60" s="179">
        <f t="array" ref="BB60">IFERROR(VLOOKUP(A60&amp;B60&amp;C60&amp;LEFT($BA$1,2),IF({1,0},广告数据!$A$2:$A$7027&amp;广告数据!$B$2:$B$7027&amp;广告数据!$C$2:$C$7027,广告数据!$E$2:$E$7027),2,0),"")</f>
        <v>44</v>
      </c>
      <c r="BC60" s="179">
        <f t="array" ref="BC60">IFERROR(VLOOKUP(A60&amp;B60&amp;C60&amp;LEFT($BA$1,2),IF({1,0},广告数据!$A$2:$A$7027&amp;广告数据!$B$2:$B$7027&amp;广告数据!$C$2:$C$7027,广告数据!$I$2:$I$7027),2,0),"")</f>
        <v>3</v>
      </c>
      <c r="BD60" s="215">
        <f t="shared" si="47"/>
        <v>0.00861562561190523</v>
      </c>
      <c r="BE60" s="215">
        <f t="shared" si="48"/>
        <v>0.0681818181818182</v>
      </c>
      <c r="BF60" s="186">
        <f t="array" ref="BF60">IFERROR(VLOOKUP(A60&amp;B60&amp;C60&amp;LEFT($BA$1,2),IF({1,0},广告数据!$A$2:$A$7027&amp;广告数据!$B$2:$B$7027&amp;广告数据!$C$2:$C$7027,广告数据!$G$2:$G$7027),2,0),"")</f>
        <v>20.32</v>
      </c>
      <c r="BG60" s="186">
        <f t="array" ref="BG60">IFERROR(VLOOKUP(A60&amp;B60&amp;C60&amp;LEFT($BA$1,2),IF({1,0},广告数据!$A$2:$A$7027&amp;广告数据!$B$2:$B$7027&amp;广告数据!$C$2:$C$7027,广告数据!$J$2:$J$7027),2,0),"")</f>
        <v>35.97</v>
      </c>
      <c r="BH60" s="215">
        <f t="shared" si="49"/>
        <v>0.564915207117042</v>
      </c>
      <c r="BI60" s="172">
        <f t="array" ref="BI60">IFERROR(VLOOKUP(A60&amp;B60&amp;C60&amp;LEFT($BI$1,2),IF({1,0},广告数据!$A$2:$A$7027&amp;广告数据!$B$2:$B$7027&amp;广告数据!$C$2:$C$7027,广告数据!$D$2:$D$7027),2,0),"0")</f>
        <v>149</v>
      </c>
      <c r="BJ60" s="172">
        <f t="array" ref="BJ60">IFERROR(VLOOKUP(A60&amp;B60&amp;C60&amp;LEFT($BI$1,2),IF({1,0},广告数据!$A$2:$A$7027&amp;广告数据!$B$2:$B$7027&amp;广告数据!$C$2:$C$7027,广告数据!$E$2:$E$7027),2,0),"0")</f>
        <v>1</v>
      </c>
      <c r="BK60" s="172">
        <f t="array" ref="BK60">IFERROR(VLOOKUP(A60&amp;B60&amp;C60&amp;LEFT($BI$1,2),IF({1,0},广告数据!$A$2:$A$7027&amp;广告数据!$B$2:$B$7027&amp;广告数据!$C$2:$C$7027,广告数据!$I$2:$I$7027),2,0),"0")</f>
        <v>0</v>
      </c>
      <c r="BL60" s="215">
        <f t="shared" si="3"/>
        <v>0.00671140939597315</v>
      </c>
      <c r="BM60" s="215">
        <f t="shared" si="4"/>
        <v>0</v>
      </c>
      <c r="BN60" s="172">
        <f t="array" ref="BN60">IFERROR(VLOOKUP(A60&amp;B60&amp;C60&amp;LEFT($BI$1,2),IF({1,0},广告数据!$A$2:$A$7027&amp;广告数据!$B$2:$B$7027&amp;广告数据!$C$2:$C$7027,广告数据!$G$2:$G$7027),2,0),"0")</f>
        <v>0.55</v>
      </c>
      <c r="BO60" s="172">
        <f t="array" ref="BO60">IFERROR(VLOOKUP(A60&amp;B60&amp;C60&amp;LEFT($BI$1,2),IF({1,0},广告数据!$A$2:$A$7027&amp;广告数据!$B$2:$B$7027&amp;广告数据!$C$2:$C$7027,广告数据!$J$2:$J$7027),2,0),"0")</f>
        <v>0</v>
      </c>
      <c r="BP60" s="215" t="str">
        <f t="shared" si="5"/>
        <v/>
      </c>
      <c r="BQ60" s="172" t="str">
        <f t="array" ref="BQ60">IFERROR(VLOOKUP(A60&amp;B60&amp;C60&amp;LEFT($BQ$1,2),IF({1,0},广告数据!$A$2:$A$7027&amp;广告数据!$B$2:$B$7027&amp;广告数据!$C$2:$C$7027,广告数据!$D$2:$D$7027),2,0),"0")</f>
        <v>0</v>
      </c>
      <c r="BR60" s="172" t="str">
        <f t="array" ref="BR60">IFERROR(VLOOKUP(A60&amp;B60&amp;C60&amp;LEFT($BQ$1,2),IF({1,0},广告数据!$A$2:$A$7027&amp;广告数据!$B$2:$B$7027&amp;广告数据!$C$2:$C$7027,广告数据!$E$2:$E$7027),2,0),"0")</f>
        <v>0</v>
      </c>
      <c r="BS60" s="172" t="str">
        <f t="array" ref="BS60">IFERROR(VLOOKUP(A60&amp;B60&amp;C60&amp;LEFT($BQ$1,2),IF({1,0},广告数据!$A$2:$A$7027&amp;广告数据!$B$2:$B$7027&amp;广告数据!$C$2:$C$7027,广告数据!$I$2:$I$7027),2,0),"0")</f>
        <v>0</v>
      </c>
      <c r="BT60" s="215" t="str">
        <f t="shared" si="6"/>
        <v>0</v>
      </c>
      <c r="BU60" s="215" t="str">
        <f t="shared" si="7"/>
        <v>0</v>
      </c>
      <c r="BV60" s="172" t="str">
        <f t="array" ref="BV60">IFERROR(VLOOKUP(A60&amp;B60&amp;C60&amp;LEFT($BQ$1,2),IF({1,0},广告数据!$A$2:$A$7027&amp;广告数据!$B$2:$B$7027&amp;广告数据!$C$2:$C$7027,广告数据!$G$2:$G$7027),2,0),"0")</f>
        <v>0</v>
      </c>
      <c r="BW60" s="172" t="str">
        <f t="array" ref="BW60">IFERROR(VLOOKUP(A60&amp;B60&amp;C60&amp;LEFT($BQ$1,2),IF({1,0},广告数据!$A$2:$A$7027&amp;广告数据!$B$2:$B$7027&amp;广告数据!$C$2:$C$7027,广告数据!$J$2:$J$7027),2,0),"0")</f>
        <v>0</v>
      </c>
      <c r="BX60" s="215"/>
    </row>
    <row r="61" s="173" customFormat="1" spans="1:76">
      <c r="A61" s="189">
        <v>44757</v>
      </c>
      <c r="B61" s="192" t="s">
        <v>20</v>
      </c>
      <c r="C61" s="190" t="s">
        <v>25</v>
      </c>
      <c r="D61" s="119" t="s">
        <v>124</v>
      </c>
      <c r="E61" s="194">
        <f>SUMIFS('Business report'!$D$2:$D$9442,'Business report'!$A$2:$A$9442,A61,'Business report'!$B$2:$B$9442,B61,'Business report'!$C$2:$C$9442,D61)</f>
        <v>166</v>
      </c>
      <c r="F61" s="194">
        <f>SUMIFS('Business report'!$F$2:$F$9442,'Business report'!$A$2:$A$9442,A61,'Business report'!$B$2:$B$9442,B61,'Business report'!$C$2:$C$9442,D61)</f>
        <v>241</v>
      </c>
      <c r="G61" s="191">
        <f>SUMIFS('Business report'!$I$2:$I$9442,'Business report'!$A$2:$A$9442,A61,'Business report'!$B$2:$B$9442,B61,'Business report'!$C$2:$C$9442,D61)</f>
        <v>11</v>
      </c>
      <c r="H61" s="195">
        <f>SUMIFS('Business report'!$K$2:$K$9442,'Business report'!$A$2:$A$9442,A61,'Business report'!$B$2:$B$9442,B61,'Business report'!$C$2:$C$9442,D61)</f>
        <v>131.89</v>
      </c>
      <c r="I61" s="198">
        <v>11.99</v>
      </c>
      <c r="J61" s="178">
        <v>5</v>
      </c>
      <c r="K61" s="198">
        <v>3</v>
      </c>
      <c r="L61" s="198" t="s">
        <v>131</v>
      </c>
      <c r="M61" s="199">
        <v>60996</v>
      </c>
      <c r="N61" s="198" t="s">
        <v>133</v>
      </c>
      <c r="O61" s="198">
        <v>172</v>
      </c>
      <c r="P61" s="203" t="s">
        <v>136</v>
      </c>
      <c r="Q61" s="207" t="s">
        <v>345</v>
      </c>
      <c r="R61" s="207" t="s">
        <v>373</v>
      </c>
      <c r="S61" s="203" t="s">
        <v>208</v>
      </c>
      <c r="T61" s="207" t="s">
        <v>234</v>
      </c>
      <c r="U61" s="207" t="s">
        <v>183</v>
      </c>
      <c r="V61" s="203" t="s">
        <v>346</v>
      </c>
      <c r="W61" s="207" t="s">
        <v>221</v>
      </c>
      <c r="X61" s="207" t="s">
        <v>141</v>
      </c>
      <c r="Y61" s="203" t="s">
        <v>347</v>
      </c>
      <c r="Z61" s="207" t="s">
        <v>260</v>
      </c>
      <c r="AA61" s="207" t="s">
        <v>348</v>
      </c>
      <c r="AB61" s="203" t="s">
        <v>349</v>
      </c>
      <c r="AC61" s="207" t="s">
        <v>264</v>
      </c>
      <c r="AD61" s="200"/>
      <c r="AE61" s="203" t="s">
        <v>340</v>
      </c>
      <c r="AF61" s="207" t="s">
        <v>350</v>
      </c>
      <c r="AG61" s="207" t="s">
        <v>374</v>
      </c>
      <c r="AH61" s="203" t="s">
        <v>155</v>
      </c>
      <c r="AI61" s="207" t="s">
        <v>285</v>
      </c>
      <c r="AJ61" s="207" t="s">
        <v>366</v>
      </c>
      <c r="AK61" s="179">
        <f t="array" ref="AK61">IFERROR(VLOOKUP(A61&amp;B61&amp;C61&amp;LEFT($AK$1,2),IF({1,0},广告数据!$A$2:$A$7027&amp;广告数据!$B$2:$B$7027&amp;广告数据!$C$2:$C$7027,广告数据!$D$2:$D$7027),2,0),"")</f>
        <v>2867</v>
      </c>
      <c r="AL61" s="175">
        <f t="array" ref="AL61">IFERROR(VLOOKUP(A61&amp;B61&amp;C61&amp;LEFT($AK$1,2),IF({1,0},广告数据!$A$2:$A$7027&amp;广告数据!$B$2:$B$7027&amp;广告数据!$C$2:$C$7027,广告数据!$E$2:$E$7027),2,0),"")</f>
        <v>28</v>
      </c>
      <c r="AM61" s="180">
        <f t="shared" si="41"/>
        <v>0.00976630624346006</v>
      </c>
      <c r="AN61" s="175">
        <f t="array" ref="AN61">IFERROR(VLOOKUP(A61&amp;B61&amp;C61&amp;LEFT($AK$1,2),IF({1,0},广告数据!$A$2:$A$7027&amp;广告数据!$B$2:$B$7027&amp;广告数据!$C$2:$C$7027,广告数据!$I$2:$I$7027),2,0),"")</f>
        <v>1</v>
      </c>
      <c r="AO61" s="181">
        <f t="shared" si="42"/>
        <v>0.0357142857142857</v>
      </c>
      <c r="AP61" s="182">
        <f t="array" ref="AP61">IFERROR(VLOOKUP(A61&amp;B61&amp;C61&amp;LEFT($AK$1,2),IF({1,0},广告数据!$A$2:$A$7027&amp;广告数据!$B$2:$B$7027&amp;广告数据!$C$2:$C$7027,广告数据!$G$2:$G$7027),2,0),"")</f>
        <v>6.95</v>
      </c>
      <c r="AQ61" s="182">
        <f t="array" ref="AQ61">IFERROR(VLOOKUP(A61&amp;B61&amp;C61&amp;LEFT($AK$1,2),IF({1,0},广告数据!$A$2:$A$7027&amp;广告数据!$B$2:$B$7027&amp;广告数据!$C$2:$C$7027,广告数据!$J$2:$J$7027),2,0),"")</f>
        <v>11.99</v>
      </c>
      <c r="AR61" s="183">
        <f t="shared" si="43"/>
        <v>0.579649708090075</v>
      </c>
      <c r="AS61" s="179">
        <f t="array" ref="AS61">IFERROR(VLOOKUP(A61&amp;B61&amp;C61&amp;LEFT($AS$1,2),IF({1,0},广告数据!$A$2:$A$7027&amp;广告数据!$B$2:$B$7027&amp;广告数据!$C$2:$C$7027,广告数据!$D$2:$D$7027),2,0),"")</f>
        <v>114</v>
      </c>
      <c r="AT61" s="179">
        <f t="array" ref="AT61">IFERROR(VLOOKUP(A61&amp;B61&amp;C61&amp;LEFT($AS$1,2),IF({1,0},广告数据!$A$2:$A$7027&amp;广告数据!$B$2:$B$7027&amp;广告数据!$C$2:$C$7027,广告数据!$E$2:$E$7027),2,0),"")</f>
        <v>0</v>
      </c>
      <c r="AU61" s="179">
        <f t="array" ref="AU61">IFERROR(VLOOKUP(A61&amp;B61&amp;C61&amp;LEFT($AS$1,2),IF({1,0},广告数据!$A$2:$A$7027&amp;广告数据!$B$2:$B$7027&amp;广告数据!$C$2:$C$7027,广告数据!$I$2:$I$7027),2,0),"")</f>
        <v>0</v>
      </c>
      <c r="AV61" s="215">
        <f t="shared" si="44"/>
        <v>0</v>
      </c>
      <c r="AW61" s="215" t="str">
        <f t="shared" si="45"/>
        <v>0</v>
      </c>
      <c r="AX61" s="179">
        <f t="array" ref="AX61">IFERROR(VLOOKUP(A61&amp;B61&amp;C61&amp;LEFT($AS$1,2),IF({1,0},广告数据!$A$2:$A$7027&amp;广告数据!$B$2:$B$7027&amp;广告数据!$C$2:$C$7027,广告数据!$G$2:$G$7027),2,0),"")</f>
        <v>0</v>
      </c>
      <c r="AY61" s="179">
        <f t="array" ref="AY61">IFERROR(VLOOKUP(A61&amp;B61&amp;C61&amp;LEFT($AS$1,2),IF({1,0},广告数据!$A$2:$A$7027&amp;广告数据!$B$2:$B$7027&amp;广告数据!$C$2:$C$7027,广告数据!$J$2:$J$7027),2,0),"")</f>
        <v>0</v>
      </c>
      <c r="AZ61" s="183" t="str">
        <f t="shared" si="46"/>
        <v>0</v>
      </c>
      <c r="BA61" s="179">
        <f t="array" ref="BA61">IFERROR(VLOOKUP(A61&amp;B61&amp;C61&amp;LEFT($BA$1,2),IF({1,0},广告数据!$A$2:$A$7027&amp;广告数据!$B$2:$B$7027&amp;广告数据!$C$2:$C$7027,广告数据!$D$2:$D$7027),2,0),"")</f>
        <v>9768</v>
      </c>
      <c r="BB61" s="179">
        <f t="array" ref="BB61">IFERROR(VLOOKUP(A61&amp;B61&amp;C61&amp;LEFT($BA$1,2),IF({1,0},广告数据!$A$2:$A$7027&amp;广告数据!$B$2:$B$7027&amp;广告数据!$C$2:$C$7027,广告数据!$E$2:$E$7027),2,0),"")</f>
        <v>55</v>
      </c>
      <c r="BC61" s="179">
        <f t="array" ref="BC61">IFERROR(VLOOKUP(A61&amp;B61&amp;C61&amp;LEFT($BA$1,2),IF({1,0},广告数据!$A$2:$A$7027&amp;广告数据!$B$2:$B$7027&amp;广告数据!$C$2:$C$7027,广告数据!$I$2:$I$7027),2,0),"")</f>
        <v>3</v>
      </c>
      <c r="BD61" s="215">
        <f t="shared" si="47"/>
        <v>0.00563063063063063</v>
      </c>
      <c r="BE61" s="215">
        <f t="shared" si="48"/>
        <v>0.0545454545454545</v>
      </c>
      <c r="BF61" s="186">
        <f t="array" ref="BF61">IFERROR(VLOOKUP(A61&amp;B61&amp;C61&amp;LEFT($BA$1,2),IF({1,0},广告数据!$A$2:$A$7027&amp;广告数据!$B$2:$B$7027&amp;广告数据!$C$2:$C$7027,广告数据!$G$2:$G$7027),2,0),"")</f>
        <v>19.9</v>
      </c>
      <c r="BG61" s="186">
        <f t="array" ref="BG61">IFERROR(VLOOKUP(A61&amp;B61&amp;C61&amp;LEFT($BA$1,2),IF({1,0},广告数据!$A$2:$A$7027&amp;广告数据!$B$2:$B$7027&amp;广告数据!$C$2:$C$7027,广告数据!$J$2:$J$7027),2,0),"")</f>
        <v>35.97</v>
      </c>
      <c r="BH61" s="215">
        <f t="shared" si="49"/>
        <v>0.553238810119544</v>
      </c>
      <c r="BI61" s="172">
        <f t="array" ref="BI61">IFERROR(VLOOKUP(A61&amp;B61&amp;C61&amp;LEFT($BI$1,2),IF({1,0},广告数据!$A$2:$A$7027&amp;广告数据!$B$2:$B$7027&amp;广告数据!$C$2:$C$7027,广告数据!$D$2:$D$7027),2,0),"0")</f>
        <v>128</v>
      </c>
      <c r="BJ61" s="172">
        <f t="array" ref="BJ61">IFERROR(VLOOKUP(A61&amp;B61&amp;C61&amp;LEFT($BI$1,2),IF({1,0},广告数据!$A$2:$A$7027&amp;广告数据!$B$2:$B$7027&amp;广告数据!$C$2:$C$7027,广告数据!$E$2:$E$7027),2,0),"0")</f>
        <v>1</v>
      </c>
      <c r="BK61" s="172">
        <f t="array" ref="BK61">IFERROR(VLOOKUP(A61&amp;B61&amp;C61&amp;LEFT($BI$1,2),IF({1,0},广告数据!$A$2:$A$7027&amp;广告数据!$B$2:$B$7027&amp;广告数据!$C$2:$C$7027,广告数据!$I$2:$I$7027),2,0),"0")</f>
        <v>0</v>
      </c>
      <c r="BL61" s="215">
        <f t="shared" si="3"/>
        <v>0.0078125</v>
      </c>
      <c r="BM61" s="215">
        <f t="shared" si="4"/>
        <v>0</v>
      </c>
      <c r="BN61" s="172">
        <f t="array" ref="BN61">IFERROR(VLOOKUP(A61&amp;B61&amp;C61&amp;LEFT($BI$1,2),IF({1,0},广告数据!$A$2:$A$7027&amp;广告数据!$B$2:$B$7027&amp;广告数据!$C$2:$C$7027,广告数据!$G$2:$G$7027),2,0),"0")</f>
        <v>0.56</v>
      </c>
      <c r="BO61" s="172">
        <f t="array" ref="BO61">IFERROR(VLOOKUP(A61&amp;B61&amp;C61&amp;LEFT($BI$1,2),IF({1,0},广告数据!$A$2:$A$7027&amp;广告数据!$B$2:$B$7027&amp;广告数据!$C$2:$C$7027,广告数据!$J$2:$J$7027),2,0),"0")</f>
        <v>0</v>
      </c>
      <c r="BP61" s="215" t="str">
        <f t="shared" si="5"/>
        <v/>
      </c>
      <c r="BQ61" s="172" t="str">
        <f t="array" ref="BQ61">IFERROR(VLOOKUP(A61&amp;B61&amp;C61&amp;LEFT($BQ$1,2),IF({1,0},广告数据!$A$2:$A$7027&amp;广告数据!$B$2:$B$7027&amp;广告数据!$C$2:$C$7027,广告数据!$D$2:$D$7027),2,0),"0")</f>
        <v>0</v>
      </c>
      <c r="BR61" s="172" t="str">
        <f t="array" ref="BR61">IFERROR(VLOOKUP(A61&amp;B61&amp;C61&amp;LEFT($BQ$1,2),IF({1,0},广告数据!$A$2:$A$7027&amp;广告数据!$B$2:$B$7027&amp;广告数据!$C$2:$C$7027,广告数据!$E$2:$E$7027),2,0),"0")</f>
        <v>0</v>
      </c>
      <c r="BS61" s="172" t="str">
        <f t="array" ref="BS61">IFERROR(VLOOKUP(A61&amp;B61&amp;C61&amp;LEFT($BQ$1,2),IF({1,0},广告数据!$A$2:$A$7027&amp;广告数据!$B$2:$B$7027&amp;广告数据!$C$2:$C$7027,广告数据!$I$2:$I$7027),2,0),"0")</f>
        <v>0</v>
      </c>
      <c r="BT61" s="215" t="str">
        <f t="shared" si="6"/>
        <v>0</v>
      </c>
      <c r="BU61" s="215" t="str">
        <f t="shared" si="7"/>
        <v>0</v>
      </c>
      <c r="BV61" s="172" t="str">
        <f t="array" ref="BV61">IFERROR(VLOOKUP(A61&amp;B61&amp;C61&amp;LEFT($BQ$1,2),IF({1,0},广告数据!$A$2:$A$7027&amp;广告数据!$B$2:$B$7027&amp;广告数据!$C$2:$C$7027,广告数据!$G$2:$G$7027),2,0),"0")</f>
        <v>0</v>
      </c>
      <c r="BW61" s="172" t="str">
        <f t="array" ref="BW61">IFERROR(VLOOKUP(A61&amp;B61&amp;C61&amp;LEFT($BQ$1,2),IF({1,0},广告数据!$A$2:$A$7027&amp;广告数据!$B$2:$B$7027&amp;广告数据!$C$2:$C$7027,广告数据!$J$2:$J$7027),2,0),"0")</f>
        <v>0</v>
      </c>
      <c r="BX61" s="215"/>
    </row>
    <row r="62" s="173" customFormat="1" spans="1:76">
      <c r="A62" s="189">
        <v>44757</v>
      </c>
      <c r="B62" s="192" t="s">
        <v>128</v>
      </c>
      <c r="C62" s="190" t="s">
        <v>129</v>
      </c>
      <c r="D62" s="119" t="s">
        <v>130</v>
      </c>
      <c r="E62" s="194">
        <f>SUMIFS('Business report'!$D$2:$D$9442,'Business report'!$A$2:$A$9442,A62,'Business report'!$B$2:$B$9442,B62,'Business report'!$C$2:$C$9442,D62)</f>
        <v>5</v>
      </c>
      <c r="F62" s="194">
        <f>SUMIFS('Business report'!$F$2:$F$9442,'Business report'!$A$2:$A$9442,A62,'Business report'!$B$2:$B$9442,B62,'Business report'!$C$2:$C$9442,D62)</f>
        <v>15</v>
      </c>
      <c r="G62" s="191">
        <f>SUMIFS('Business report'!$I$2:$I$9442,'Business report'!$A$2:$A$9442,A62,'Business report'!$B$2:$B$9442,B62,'Business report'!$C$2:$C$9442,D62)</f>
        <v>1</v>
      </c>
      <c r="H62" s="195">
        <f>SUMIFS('Business report'!$K$2:$K$9442,'Business report'!$A$2:$A$9442,A62,'Business report'!$B$2:$B$9442,B62,'Business report'!$C$2:$C$9442,D62)</f>
        <v>19.99</v>
      </c>
      <c r="I62" s="198">
        <v>19.99</v>
      </c>
      <c r="J62" s="178">
        <v>3.8</v>
      </c>
      <c r="K62" s="198">
        <v>33</v>
      </c>
      <c r="L62" s="198" t="s">
        <v>361</v>
      </c>
      <c r="M62" s="202" t="s">
        <v>375</v>
      </c>
      <c r="N62" s="198" t="s">
        <v>363</v>
      </c>
      <c r="O62" s="198">
        <v>108</v>
      </c>
      <c r="P62" s="200"/>
      <c r="Q62" s="200"/>
      <c r="R62" s="200"/>
      <c r="S62" s="200"/>
      <c r="T62" s="200"/>
      <c r="U62" s="200"/>
      <c r="V62" s="200"/>
      <c r="W62" s="200"/>
      <c r="X62" s="200"/>
      <c r="Y62" s="200"/>
      <c r="Z62" s="200"/>
      <c r="AA62" s="200"/>
      <c r="AB62" s="200"/>
      <c r="AC62" s="200"/>
      <c r="AD62" s="200"/>
      <c r="AE62" s="200"/>
      <c r="AF62" s="200"/>
      <c r="AG62" s="200"/>
      <c r="AH62" s="200"/>
      <c r="AI62" s="200"/>
      <c r="AJ62" s="200"/>
      <c r="AK62" s="179" t="str">
        <f t="array" ref="AK62">IFERROR(VLOOKUP(A62&amp;B62&amp;C62&amp;LEFT($AK$1,2),IF({1,0},广告数据!$A$2:$A$7027&amp;广告数据!$B$2:$B$7027&amp;广告数据!$C$2:$C$7027,广告数据!$D$2:$D$7027),2,0),"")</f>
        <v/>
      </c>
      <c r="AL62" s="175" t="str">
        <f t="array" ref="AL62">IFERROR(VLOOKUP(A62&amp;B62&amp;C62&amp;LEFT($AK$1,2),IF({1,0},广告数据!$A$2:$A$7027&amp;广告数据!$B$2:$B$7027&amp;广告数据!$C$2:$C$7027,广告数据!$E$2:$E$7027),2,0),"")</f>
        <v/>
      </c>
      <c r="AM62" s="180" t="str">
        <f t="shared" si="41"/>
        <v>0</v>
      </c>
      <c r="AN62" s="175" t="str">
        <f t="array" ref="AN62">IFERROR(VLOOKUP(A62&amp;B62&amp;C62&amp;LEFT($AK$1,2),IF({1,0},广告数据!$A$2:$A$7027&amp;广告数据!$B$2:$B$7027&amp;广告数据!$C$2:$C$7027,广告数据!$I$2:$I$7027),2,0),"")</f>
        <v/>
      </c>
      <c r="AO62" s="181" t="str">
        <f t="shared" si="42"/>
        <v>0</v>
      </c>
      <c r="AP62" s="182" t="str">
        <f t="array" ref="AP62">IFERROR(VLOOKUP(A62&amp;B62&amp;C62&amp;LEFT($AK$1,2),IF({1,0},广告数据!$A$2:$A$7027&amp;广告数据!$B$2:$B$7027&amp;广告数据!$C$2:$C$7027,广告数据!$G$2:$G$7027),2,0),"")</f>
        <v/>
      </c>
      <c r="AQ62" s="182" t="str">
        <f t="array" ref="AQ62">IFERROR(VLOOKUP(A62&amp;B62&amp;C62&amp;LEFT($AK$1,2),IF({1,0},广告数据!$A$2:$A$7027&amp;广告数据!$B$2:$B$7027&amp;广告数据!$C$2:$C$7027,广告数据!$J$2:$J$7027),2,0),"")</f>
        <v/>
      </c>
      <c r="AR62" s="183" t="str">
        <f t="shared" si="43"/>
        <v>0</v>
      </c>
      <c r="AS62" s="179" t="str">
        <f t="array" ref="AS62">IFERROR(VLOOKUP(A62&amp;B62&amp;C62&amp;LEFT($AS$1,2),IF({1,0},广告数据!$A$2:$A$7027&amp;广告数据!$B$2:$B$7027&amp;广告数据!$C$2:$C$7027,广告数据!$D$2:$D$7027),2,0),"")</f>
        <v/>
      </c>
      <c r="AT62" s="179" t="str">
        <f t="array" ref="AT62">IFERROR(VLOOKUP(A62&amp;B62&amp;C62&amp;LEFT($AS$1,2),IF({1,0},广告数据!$A$2:$A$7027&amp;广告数据!$B$2:$B$7027&amp;广告数据!$C$2:$C$7027,广告数据!$E$2:$E$7027),2,0),"")</f>
        <v/>
      </c>
      <c r="AU62" s="179" t="str">
        <f t="array" ref="AU62">IFERROR(VLOOKUP(A62&amp;B62&amp;C62&amp;LEFT($AS$1,2),IF({1,0},广告数据!$A$2:$A$7027&amp;广告数据!$B$2:$B$7027&amp;广告数据!$C$2:$C$7027,广告数据!$I$2:$I$7027),2,0),"")</f>
        <v/>
      </c>
      <c r="AV62" s="215" t="str">
        <f t="shared" si="44"/>
        <v>0</v>
      </c>
      <c r="AW62" s="215" t="str">
        <f t="shared" si="45"/>
        <v>0</v>
      </c>
      <c r="AX62" s="179" t="str">
        <f t="array" ref="AX62">IFERROR(VLOOKUP(A62&amp;B62&amp;C62&amp;LEFT($AS$1,2),IF({1,0},广告数据!$A$2:$A$7027&amp;广告数据!$B$2:$B$7027&amp;广告数据!$C$2:$C$7027,广告数据!$G$2:$G$7027),2,0),"")</f>
        <v/>
      </c>
      <c r="AY62" s="179" t="str">
        <f t="array" ref="AY62">IFERROR(VLOOKUP(A62&amp;B62&amp;C62&amp;LEFT($AS$1,2),IF({1,0},广告数据!$A$2:$A$7027&amp;广告数据!$B$2:$B$7027&amp;广告数据!$C$2:$C$7027,广告数据!$J$2:$J$7027),2,0),"")</f>
        <v/>
      </c>
      <c r="AZ62" s="183" t="str">
        <f t="shared" si="46"/>
        <v>0</v>
      </c>
      <c r="BA62" s="179">
        <f t="array" ref="BA62">IFERROR(VLOOKUP(A62&amp;B62&amp;C62&amp;LEFT($BA$1,2),IF({1,0},广告数据!$A$2:$A$7027&amp;广告数据!$B$2:$B$7027&amp;广告数据!$C$2:$C$7027,广告数据!$D$2:$D$7027),2,0),"")</f>
        <v>470</v>
      </c>
      <c r="BB62" s="179">
        <f t="array" ref="BB62">IFERROR(VLOOKUP(A62&amp;B62&amp;C62&amp;LEFT($BA$1,2),IF({1,0},广告数据!$A$2:$A$7027&amp;广告数据!$B$2:$B$7027&amp;广告数据!$C$2:$C$7027,广告数据!$E$2:$E$7027),2,0),"")</f>
        <v>3</v>
      </c>
      <c r="BC62" s="179">
        <f t="array" ref="BC62">IFERROR(VLOOKUP(A62&amp;B62&amp;C62&amp;LEFT($BA$1,2),IF({1,0},广告数据!$A$2:$A$7027&amp;广告数据!$B$2:$B$7027&amp;广告数据!$C$2:$C$7027,广告数据!$I$2:$I$7027),2,0),"")</f>
        <v>0</v>
      </c>
      <c r="BD62" s="215">
        <f t="shared" si="47"/>
        <v>0.00638297872340425</v>
      </c>
      <c r="BE62" s="215">
        <f t="shared" si="48"/>
        <v>0</v>
      </c>
      <c r="BF62" s="186">
        <f t="array" ref="BF62">IFERROR(VLOOKUP(A62&amp;B62&amp;C62&amp;LEFT($BA$1,2),IF({1,0},广告数据!$A$2:$A$7027&amp;广告数据!$B$2:$B$7027&amp;广告数据!$C$2:$C$7027,广告数据!$G$2:$G$7027),2,0),"")</f>
        <v>0.61</v>
      </c>
      <c r="BG62" s="186">
        <f t="array" ref="BG62">IFERROR(VLOOKUP(A62&amp;B62&amp;C62&amp;LEFT($BA$1,2),IF({1,0},广告数据!$A$2:$A$7027&amp;广告数据!$B$2:$B$7027&amp;广告数据!$C$2:$C$7027,广告数据!$J$2:$J$7027),2,0),"")</f>
        <v>0</v>
      </c>
      <c r="BH62" s="215" t="str">
        <f t="shared" si="49"/>
        <v>0</v>
      </c>
      <c r="BI62" s="172" t="str">
        <f t="array" ref="BI62">IFERROR(VLOOKUP(A62&amp;B62&amp;C62&amp;LEFT($BI$1,2),IF({1,0},广告数据!$A$2:$A$7027&amp;广告数据!$B$2:$B$7027&amp;广告数据!$C$2:$C$7027,广告数据!$D$2:$D$7027),2,0),"0")</f>
        <v>0</v>
      </c>
      <c r="BJ62" s="172" t="str">
        <f t="array" ref="BJ62">IFERROR(VLOOKUP(A62&amp;B62&amp;C62&amp;LEFT($BI$1,2),IF({1,0},广告数据!$A$2:$A$7027&amp;广告数据!$B$2:$B$7027&amp;广告数据!$C$2:$C$7027,广告数据!$E$2:$E$7027),2,0),"0")</f>
        <v>0</v>
      </c>
      <c r="BK62" s="172" t="str">
        <f t="array" ref="BK62">IFERROR(VLOOKUP(A62&amp;B62&amp;C62&amp;LEFT($BI$1,2),IF({1,0},广告数据!$A$2:$A$7027&amp;广告数据!$B$2:$B$7027&amp;广告数据!$C$2:$C$7027,广告数据!$I$2:$I$7027),2,0),"0")</f>
        <v>0</v>
      </c>
      <c r="BL62" s="215" t="str">
        <f t="shared" si="3"/>
        <v>0</v>
      </c>
      <c r="BM62" s="215" t="str">
        <f t="shared" si="4"/>
        <v>0</v>
      </c>
      <c r="BN62" s="172" t="str">
        <f t="array" ref="BN62">IFERROR(VLOOKUP(A62&amp;B62&amp;C62&amp;LEFT($BI$1,2),IF({1,0},广告数据!$A$2:$A$7027&amp;广告数据!$B$2:$B$7027&amp;广告数据!$C$2:$C$7027,广告数据!$G$2:$G$7027),2,0),"0")</f>
        <v>0</v>
      </c>
      <c r="BO62" s="172" t="str">
        <f t="array" ref="BO62">IFERROR(VLOOKUP(A62&amp;B62&amp;C62&amp;LEFT($BI$1,2),IF({1,0},广告数据!$A$2:$A$7027&amp;广告数据!$B$2:$B$7027&amp;广告数据!$C$2:$C$7027,广告数据!$J$2:$J$7027),2,0),"0")</f>
        <v>0</v>
      </c>
      <c r="BP62" s="215" t="str">
        <f t="shared" si="5"/>
        <v/>
      </c>
      <c r="BQ62" s="172" t="str">
        <f t="array" ref="BQ62">IFERROR(VLOOKUP(A62&amp;B62&amp;C62&amp;LEFT($BQ$1,2),IF({1,0},广告数据!$A$2:$A$7027&amp;广告数据!$B$2:$B$7027&amp;广告数据!$C$2:$C$7027,广告数据!$D$2:$D$7027),2,0),"0")</f>
        <v>0</v>
      </c>
      <c r="BR62" s="172" t="str">
        <f t="array" ref="BR62">IFERROR(VLOOKUP(A62&amp;B62&amp;C62&amp;LEFT($BQ$1,2),IF({1,0},广告数据!$A$2:$A$7027&amp;广告数据!$B$2:$B$7027&amp;广告数据!$C$2:$C$7027,广告数据!$E$2:$E$7027),2,0),"0")</f>
        <v>0</v>
      </c>
      <c r="BS62" s="172" t="str">
        <f t="array" ref="BS62">IFERROR(VLOOKUP(A62&amp;B62&amp;C62&amp;LEFT($BQ$1,2),IF({1,0},广告数据!$A$2:$A$7027&amp;广告数据!$B$2:$B$7027&amp;广告数据!$C$2:$C$7027,广告数据!$I$2:$I$7027),2,0),"0")</f>
        <v>0</v>
      </c>
      <c r="BT62" s="215" t="str">
        <f t="shared" si="6"/>
        <v>0</v>
      </c>
      <c r="BU62" s="215" t="str">
        <f t="shared" si="7"/>
        <v>0</v>
      </c>
      <c r="BV62" s="172" t="str">
        <f t="array" ref="BV62">IFERROR(VLOOKUP(A62&amp;B62&amp;C62&amp;LEFT($BQ$1,2),IF({1,0},广告数据!$A$2:$A$7027&amp;广告数据!$B$2:$B$7027&amp;广告数据!$C$2:$C$7027,广告数据!$G$2:$G$7027),2,0),"0")</f>
        <v>0</v>
      </c>
      <c r="BW62" s="172" t="str">
        <f t="array" ref="BW62">IFERROR(VLOOKUP(A62&amp;B62&amp;C62&amp;LEFT($BQ$1,2),IF({1,0},广告数据!$A$2:$A$7027&amp;广告数据!$B$2:$B$7027&amp;广告数据!$C$2:$C$7027,广告数据!$J$2:$J$7027),2,0),"0")</f>
        <v>0</v>
      </c>
      <c r="BX62" s="215"/>
    </row>
    <row r="63" s="173" customFormat="1" spans="1:76">
      <c r="A63" s="189">
        <v>44758</v>
      </c>
      <c r="B63" s="192" t="s">
        <v>20</v>
      </c>
      <c r="C63" s="190" t="s">
        <v>25</v>
      </c>
      <c r="D63" s="119" t="s">
        <v>124</v>
      </c>
      <c r="E63" s="194">
        <f>SUMIFS('Business report'!$D$2:$D$9442,'Business report'!$A$2:$A$9442,A63,'Business report'!$B$2:$B$9442,B63,'Business report'!$C$2:$C$9442,D63)</f>
        <v>161</v>
      </c>
      <c r="F63" s="194">
        <f>SUMIFS('Business report'!$F$2:$F$9442,'Business report'!$A$2:$A$9442,A63,'Business report'!$B$2:$B$9442,B63,'Business report'!$C$2:$C$9442,D63)</f>
        <v>237</v>
      </c>
      <c r="G63" s="191">
        <f>SUMIFS('Business report'!$I$2:$I$9442,'Business report'!$A$2:$A$9442,A63,'Business report'!$B$2:$B$9442,B63,'Business report'!$C$2:$C$9442,D63)</f>
        <v>18</v>
      </c>
      <c r="H63" s="195">
        <f>SUMIFS('Business report'!$K$2:$K$9442,'Business report'!$A$2:$A$9442,A63,'Business report'!$B$2:$B$9442,B63,'Business report'!$C$2:$C$9442,D63)</f>
        <v>215.82</v>
      </c>
      <c r="I63" s="198">
        <v>11.99</v>
      </c>
      <c r="J63" s="178">
        <v>5</v>
      </c>
      <c r="K63" s="198">
        <v>3</v>
      </c>
      <c r="L63" s="198" t="s">
        <v>131</v>
      </c>
      <c r="M63" s="199">
        <v>51578</v>
      </c>
      <c r="N63" s="198" t="s">
        <v>133</v>
      </c>
      <c r="O63" s="198">
        <v>150</v>
      </c>
      <c r="P63" s="203" t="s">
        <v>136</v>
      </c>
      <c r="Q63" s="207" t="s">
        <v>357</v>
      </c>
      <c r="R63" s="207" t="s">
        <v>149</v>
      </c>
      <c r="S63" s="203" t="s">
        <v>208</v>
      </c>
      <c r="T63" s="207" t="s">
        <v>234</v>
      </c>
      <c r="U63" s="207" t="s">
        <v>376</v>
      </c>
      <c r="V63" s="203" t="s">
        <v>346</v>
      </c>
      <c r="W63" s="207" t="s">
        <v>221</v>
      </c>
      <c r="X63" s="207" t="s">
        <v>141</v>
      </c>
      <c r="Y63" s="203" t="s">
        <v>347</v>
      </c>
      <c r="Z63" s="207" t="s">
        <v>377</v>
      </c>
      <c r="AA63" s="207" t="s">
        <v>138</v>
      </c>
      <c r="AB63" s="203" t="s">
        <v>349</v>
      </c>
      <c r="AC63" s="207" t="s">
        <v>378</v>
      </c>
      <c r="AD63" s="200"/>
      <c r="AE63" s="203" t="s">
        <v>340</v>
      </c>
      <c r="AF63" s="207" t="s">
        <v>258</v>
      </c>
      <c r="AG63" s="207" t="s">
        <v>379</v>
      </c>
      <c r="AH63" s="203" t="s">
        <v>155</v>
      </c>
      <c r="AI63" s="207" t="s">
        <v>225</v>
      </c>
      <c r="AJ63" s="207" t="s">
        <v>380</v>
      </c>
      <c r="AK63" s="179">
        <f t="array" ref="AK63">IFERROR(VLOOKUP(A63&amp;B63&amp;C63&amp;LEFT($AK$1,2),IF({1,0},广告数据!$A$2:$A$7027&amp;广告数据!$B$2:$B$7027&amp;广告数据!$C$2:$C$7027,广告数据!$D$2:$D$7027),2,0),"")</f>
        <v>1590</v>
      </c>
      <c r="AL63" s="175">
        <f t="array" ref="AL63">IFERROR(VLOOKUP(A63&amp;B63&amp;C63&amp;LEFT($AK$1,2),IF({1,0},广告数据!$A$2:$A$7027&amp;广告数据!$B$2:$B$7027&amp;广告数据!$C$2:$C$7027,广告数据!$E$2:$E$7027),2,0),"")</f>
        <v>21</v>
      </c>
      <c r="AM63" s="180">
        <f t="shared" si="41"/>
        <v>0.0132075471698113</v>
      </c>
      <c r="AN63" s="175">
        <f t="array" ref="AN63">IFERROR(VLOOKUP(A63&amp;B63&amp;C63&amp;LEFT($AK$1,2),IF({1,0},广告数据!$A$2:$A$7027&amp;广告数据!$B$2:$B$7027&amp;广告数据!$C$2:$C$7027,广告数据!$I$2:$I$7027),2,0),"")</f>
        <v>2</v>
      </c>
      <c r="AO63" s="181">
        <f t="shared" si="42"/>
        <v>0.0952380952380952</v>
      </c>
      <c r="AP63" s="182">
        <f t="array" ref="AP63">IFERROR(VLOOKUP(A63&amp;B63&amp;C63&amp;LEFT($AK$1,2),IF({1,0},广告数据!$A$2:$A$7027&amp;广告数据!$B$2:$B$7027&amp;广告数据!$C$2:$C$7027,广告数据!$G$2:$G$7027),2,0),"")</f>
        <v>5.27</v>
      </c>
      <c r="AQ63" s="182">
        <f t="array" ref="AQ63">IFERROR(VLOOKUP(A63&amp;B63&amp;C63&amp;LEFT($AK$1,2),IF({1,0},广告数据!$A$2:$A$7027&amp;广告数据!$B$2:$B$7027&amp;广告数据!$C$2:$C$7027,广告数据!$J$2:$J$7027),2,0),"")</f>
        <v>23.98</v>
      </c>
      <c r="AR63" s="183">
        <f t="shared" si="43"/>
        <v>0.21976647206005</v>
      </c>
      <c r="AS63" s="179">
        <f t="array" ref="AS63">IFERROR(VLOOKUP(A63&amp;B63&amp;C63&amp;LEFT($AS$1,2),IF({1,0},广告数据!$A$2:$A$7027&amp;广告数据!$B$2:$B$7027&amp;广告数据!$C$2:$C$7027,广告数据!$D$2:$D$7027),2,0),"")</f>
        <v>377</v>
      </c>
      <c r="AT63" s="179">
        <f t="array" ref="AT63">IFERROR(VLOOKUP(A63&amp;B63&amp;C63&amp;LEFT($AS$1,2),IF({1,0},广告数据!$A$2:$A$7027&amp;广告数据!$B$2:$B$7027&amp;广告数据!$C$2:$C$7027,广告数据!$E$2:$E$7027),2,0),"")</f>
        <v>4</v>
      </c>
      <c r="AU63" s="179">
        <f t="array" ref="AU63">IFERROR(VLOOKUP(A63&amp;B63&amp;C63&amp;LEFT($AS$1,2),IF({1,0},广告数据!$A$2:$A$7027&amp;广告数据!$B$2:$B$7027&amp;广告数据!$C$2:$C$7027,广告数据!$I$2:$I$7027),2,0),"")</f>
        <v>1</v>
      </c>
      <c r="AV63" s="215">
        <f t="shared" si="44"/>
        <v>0.0106100795755968</v>
      </c>
      <c r="AW63" s="215">
        <f t="shared" si="45"/>
        <v>0.25</v>
      </c>
      <c r="AX63" s="179">
        <f t="array" ref="AX63">IFERROR(VLOOKUP(A63&amp;B63&amp;C63&amp;LEFT($AS$1,2),IF({1,0},广告数据!$A$2:$A$7027&amp;广告数据!$B$2:$B$7027&amp;广告数据!$C$2:$C$7027,广告数据!$G$2:$G$7027),2,0),"")</f>
        <v>2.66</v>
      </c>
      <c r="AY63" s="179">
        <f t="array" ref="AY63">IFERROR(VLOOKUP(A63&amp;B63&amp;C63&amp;LEFT($AS$1,2),IF({1,0},广告数据!$A$2:$A$7027&amp;广告数据!$B$2:$B$7027&amp;广告数据!$C$2:$C$7027,广告数据!$J$2:$J$7027),2,0),"")</f>
        <v>11.99</v>
      </c>
      <c r="AZ63" s="183">
        <f t="shared" si="46"/>
        <v>0.22185154295246</v>
      </c>
      <c r="BA63" s="179">
        <f t="array" ref="BA63">IFERROR(VLOOKUP(A63&amp;B63&amp;C63&amp;LEFT($BA$1,2),IF({1,0},广告数据!$A$2:$A$7027&amp;广告数据!$B$2:$B$7027&amp;广告数据!$C$2:$C$7027,广告数据!$D$2:$D$7027),2,0),"")</f>
        <v>6897</v>
      </c>
      <c r="BB63" s="179">
        <f t="array" ref="BB63">IFERROR(VLOOKUP(A63&amp;B63&amp;C63&amp;LEFT($BA$1,2),IF({1,0},广告数据!$A$2:$A$7027&amp;广告数据!$B$2:$B$7027&amp;广告数据!$C$2:$C$7027,广告数据!$E$2:$E$7027),2,0),"")</f>
        <v>60</v>
      </c>
      <c r="BC63" s="179">
        <f t="array" ref="BC63">IFERROR(VLOOKUP(A63&amp;B63&amp;C63&amp;LEFT($BA$1,2),IF({1,0},广告数据!$A$2:$A$7027&amp;广告数据!$B$2:$B$7027&amp;广告数据!$C$2:$C$7027,广告数据!$I$2:$I$7027),2,0),"")</f>
        <v>3</v>
      </c>
      <c r="BD63" s="215">
        <f t="shared" si="47"/>
        <v>0.00869943453675511</v>
      </c>
      <c r="BE63" s="215">
        <f t="shared" si="48"/>
        <v>0.05</v>
      </c>
      <c r="BF63" s="186">
        <f t="array" ref="BF63">IFERROR(VLOOKUP(A63&amp;B63&amp;C63&amp;LEFT($BA$1,2),IF({1,0},广告数据!$A$2:$A$7027&amp;广告数据!$B$2:$B$7027&amp;广告数据!$C$2:$C$7027,广告数据!$G$2:$G$7027),2,0),"")</f>
        <v>19.97</v>
      </c>
      <c r="BG63" s="186">
        <f t="array" ref="BG63">IFERROR(VLOOKUP(A63&amp;B63&amp;C63&amp;LEFT($BA$1,2),IF({1,0},广告数据!$A$2:$A$7027&amp;广告数据!$B$2:$B$7027&amp;广告数据!$C$2:$C$7027,广告数据!$J$2:$J$7027),2,0),"")</f>
        <v>35.97</v>
      </c>
      <c r="BH63" s="215">
        <f t="shared" si="49"/>
        <v>0.555184876285794</v>
      </c>
      <c r="BI63" s="172">
        <f t="array" ref="BI63">IFERROR(VLOOKUP(A63&amp;B63&amp;C63&amp;LEFT($BI$1,2),IF({1,0},广告数据!$A$2:$A$7027&amp;广告数据!$B$2:$B$7027&amp;广告数据!$C$2:$C$7027,广告数据!$D$2:$D$7027),2,0),"0")</f>
        <v>539</v>
      </c>
      <c r="BJ63" s="172">
        <f t="array" ref="BJ63">IFERROR(VLOOKUP(A63&amp;B63&amp;C63&amp;LEFT($BI$1,2),IF({1,0},广告数据!$A$2:$A$7027&amp;广告数据!$B$2:$B$7027&amp;广告数据!$C$2:$C$7027,广告数据!$E$2:$E$7027),2,0),"0")</f>
        <v>7</v>
      </c>
      <c r="BK63" s="172">
        <f t="array" ref="BK63">IFERROR(VLOOKUP(A63&amp;B63&amp;C63&amp;LEFT($BI$1,2),IF({1,0},广告数据!$A$2:$A$7027&amp;广告数据!$B$2:$B$7027&amp;广告数据!$C$2:$C$7027,广告数据!$I$2:$I$7027),2,0),"0")</f>
        <v>1</v>
      </c>
      <c r="BL63" s="215">
        <f t="shared" si="3"/>
        <v>0.012987012987013</v>
      </c>
      <c r="BM63" s="215">
        <f t="shared" si="4"/>
        <v>0.142857142857143</v>
      </c>
      <c r="BN63" s="172">
        <f t="array" ref="BN63">IFERROR(VLOOKUP(A63&amp;B63&amp;C63&amp;LEFT($BI$1,2),IF({1,0},广告数据!$A$2:$A$7027&amp;广告数据!$B$2:$B$7027&amp;广告数据!$C$2:$C$7027,广告数据!$G$2:$G$7027),2,0),"0")</f>
        <v>4.2</v>
      </c>
      <c r="BO63" s="172">
        <f t="array" ref="BO63">IFERROR(VLOOKUP(A63&amp;B63&amp;C63&amp;LEFT($BI$1,2),IF({1,0},广告数据!$A$2:$A$7027&amp;广告数据!$B$2:$B$7027&amp;广告数据!$C$2:$C$7027,广告数据!$J$2:$J$7027),2,0),"0")</f>
        <v>11.99</v>
      </c>
      <c r="BP63" s="215">
        <f t="shared" si="5"/>
        <v>0.350291909924937</v>
      </c>
      <c r="BQ63" s="172" t="str">
        <f t="array" ref="BQ63">IFERROR(VLOOKUP(A63&amp;B63&amp;C63&amp;LEFT($BQ$1,2),IF({1,0},广告数据!$A$2:$A$7027&amp;广告数据!$B$2:$B$7027&amp;广告数据!$C$2:$C$7027,广告数据!$D$2:$D$7027),2,0),"0")</f>
        <v>0</v>
      </c>
      <c r="BR63" s="172" t="str">
        <f t="array" ref="BR63">IFERROR(VLOOKUP(A63&amp;B63&amp;C63&amp;LEFT($BQ$1,2),IF({1,0},广告数据!$A$2:$A$7027&amp;广告数据!$B$2:$B$7027&amp;广告数据!$C$2:$C$7027,广告数据!$E$2:$E$7027),2,0),"0")</f>
        <v>0</v>
      </c>
      <c r="BS63" s="172" t="str">
        <f t="array" ref="BS63">IFERROR(VLOOKUP(A63&amp;B63&amp;C63&amp;LEFT($BQ$1,2),IF({1,0},广告数据!$A$2:$A$7027&amp;广告数据!$B$2:$B$7027&amp;广告数据!$C$2:$C$7027,广告数据!$I$2:$I$7027),2,0),"0")</f>
        <v>0</v>
      </c>
      <c r="BT63" s="215" t="str">
        <f t="shared" si="6"/>
        <v>0</v>
      </c>
      <c r="BU63" s="215" t="str">
        <f t="shared" si="7"/>
        <v>0</v>
      </c>
      <c r="BV63" s="172" t="str">
        <f t="array" ref="BV63">IFERROR(VLOOKUP(A63&amp;B63&amp;C63&amp;LEFT($BQ$1,2),IF({1,0},广告数据!$A$2:$A$7027&amp;广告数据!$B$2:$B$7027&amp;广告数据!$C$2:$C$7027,广告数据!$G$2:$G$7027),2,0),"0")</f>
        <v>0</v>
      </c>
      <c r="BW63" s="172" t="str">
        <f t="array" ref="BW63">IFERROR(VLOOKUP(A63&amp;B63&amp;C63&amp;LEFT($BQ$1,2),IF({1,0},广告数据!$A$2:$A$7027&amp;广告数据!$B$2:$B$7027&amp;广告数据!$C$2:$C$7027,广告数据!$J$2:$J$7027),2,0),"0")</f>
        <v>0</v>
      </c>
      <c r="BX63" s="215"/>
    </row>
    <row r="64" s="173" customFormat="1" spans="1:76">
      <c r="A64" s="189">
        <v>44759</v>
      </c>
      <c r="B64" s="192" t="s">
        <v>20</v>
      </c>
      <c r="C64" s="190" t="s">
        <v>25</v>
      </c>
      <c r="D64" s="119" t="s">
        <v>124</v>
      </c>
      <c r="E64" s="194">
        <f>SUMIFS('Business report'!$D$2:$D$9442,'Business report'!$A$2:$A$9442,A64,'Business report'!$B$2:$B$9442,B64,'Business report'!$C$2:$C$9442,D64)</f>
        <v>201</v>
      </c>
      <c r="F64" s="194">
        <f>SUMIFS('Business report'!$F$2:$F$9442,'Business report'!$A$2:$A$9442,A64,'Business report'!$B$2:$B$9442,B64,'Business report'!$C$2:$C$9442,D64)</f>
        <v>297</v>
      </c>
      <c r="G64" s="191">
        <f>SUMIFS('Business report'!$I$2:$I$9442,'Business report'!$A$2:$A$9442,A64,'Business report'!$B$2:$B$9442,B64,'Business report'!$C$2:$C$9442,D64)</f>
        <v>14</v>
      </c>
      <c r="H64" s="195">
        <f>SUMIFS('Business report'!$K$2:$K$9442,'Business report'!$A$2:$A$9442,A64,'Business report'!$B$2:$B$9442,B64,'Business report'!$C$2:$C$9442,D64)</f>
        <v>167.86</v>
      </c>
      <c r="I64" s="198">
        <v>11.99</v>
      </c>
      <c r="J64" s="178">
        <v>5</v>
      </c>
      <c r="K64" s="198">
        <v>3</v>
      </c>
      <c r="L64" s="198" t="s">
        <v>131</v>
      </c>
      <c r="M64" s="199">
        <v>55545</v>
      </c>
      <c r="N64" s="198" t="s">
        <v>133</v>
      </c>
      <c r="O64" s="198">
        <v>160</v>
      </c>
      <c r="P64" s="203" t="s">
        <v>136</v>
      </c>
      <c r="Q64" s="207" t="s">
        <v>187</v>
      </c>
      <c r="R64" s="207" t="s">
        <v>279</v>
      </c>
      <c r="S64" s="203" t="s">
        <v>208</v>
      </c>
      <c r="T64" s="207" t="s">
        <v>234</v>
      </c>
      <c r="U64" s="207" t="s">
        <v>376</v>
      </c>
      <c r="V64" s="203" t="s">
        <v>346</v>
      </c>
      <c r="W64" s="207" t="s">
        <v>199</v>
      </c>
      <c r="X64" s="207" t="s">
        <v>257</v>
      </c>
      <c r="Y64" s="203" t="s">
        <v>347</v>
      </c>
      <c r="Z64" s="207" t="s">
        <v>209</v>
      </c>
      <c r="AA64" s="207" t="s">
        <v>381</v>
      </c>
      <c r="AB64" s="203" t="s">
        <v>349</v>
      </c>
      <c r="AC64" s="207" t="s">
        <v>237</v>
      </c>
      <c r="AD64" s="200"/>
      <c r="AE64" s="203" t="s">
        <v>340</v>
      </c>
      <c r="AF64" s="207" t="s">
        <v>382</v>
      </c>
      <c r="AG64" s="207" t="s">
        <v>382</v>
      </c>
      <c r="AH64" s="203" t="s">
        <v>155</v>
      </c>
      <c r="AI64" s="207" t="s">
        <v>352</v>
      </c>
      <c r="AJ64" s="200"/>
      <c r="AK64" s="179">
        <f t="array" ref="AK64">IFERROR(VLOOKUP(A64&amp;B64&amp;C64&amp;LEFT($AK$1,2),IF({1,0},广告数据!$A$2:$A$7027&amp;广告数据!$B$2:$B$7027&amp;广告数据!$C$2:$C$7027,广告数据!$D$2:$D$7027),2,0),"")</f>
        <v>1753</v>
      </c>
      <c r="AL64" s="175">
        <f t="array" ref="AL64">IFERROR(VLOOKUP(A64&amp;B64&amp;C64&amp;LEFT($AK$1,2),IF({1,0},广告数据!$A$2:$A$7027&amp;广告数据!$B$2:$B$7027&amp;广告数据!$C$2:$C$7027,广告数据!$E$2:$E$7027),2,0),"")</f>
        <v>20</v>
      </c>
      <c r="AM64" s="180">
        <f t="shared" si="41"/>
        <v>0.0114090131203651</v>
      </c>
      <c r="AN64" s="175">
        <f t="array" ref="AN64">IFERROR(VLOOKUP(A64&amp;B64&amp;C64&amp;LEFT($AK$1,2),IF({1,0},广告数据!$A$2:$A$7027&amp;广告数据!$B$2:$B$7027&amp;广告数据!$C$2:$C$7027,广告数据!$I$2:$I$7027),2,0),"")</f>
        <v>3</v>
      </c>
      <c r="AO64" s="181">
        <f t="shared" si="42"/>
        <v>0.15</v>
      </c>
      <c r="AP64" s="182">
        <f t="array" ref="AP64">IFERROR(VLOOKUP(A64&amp;B64&amp;C64&amp;LEFT($AK$1,2),IF({1,0},广告数据!$A$2:$A$7027&amp;广告数据!$B$2:$B$7027&amp;广告数据!$C$2:$C$7027,广告数据!$G$2:$G$7027),2,0),"")</f>
        <v>4.69</v>
      </c>
      <c r="AQ64" s="182">
        <f t="array" ref="AQ64">IFERROR(VLOOKUP(A64&amp;B64&amp;C64&amp;LEFT($AK$1,2),IF({1,0},广告数据!$A$2:$A$7027&amp;广告数据!$B$2:$B$7027&amp;广告数据!$C$2:$C$7027,广告数据!$J$2:$J$7027),2,0),"")</f>
        <v>35.97</v>
      </c>
      <c r="AR64" s="183">
        <f t="shared" si="43"/>
        <v>0.130386433138727</v>
      </c>
      <c r="AS64" s="179">
        <f t="array" ref="AS64">IFERROR(VLOOKUP(A64&amp;B64&amp;C64&amp;LEFT($AS$1,2),IF({1,0},广告数据!$A$2:$A$7027&amp;广告数据!$B$2:$B$7027&amp;广告数据!$C$2:$C$7027,广告数据!$D$2:$D$7027),2,0),"")</f>
        <v>356</v>
      </c>
      <c r="AT64" s="179">
        <f t="array" ref="AT64">IFERROR(VLOOKUP(A64&amp;B64&amp;C64&amp;LEFT($AS$1,2),IF({1,0},广告数据!$A$2:$A$7027&amp;广告数据!$B$2:$B$7027&amp;广告数据!$C$2:$C$7027,广告数据!$E$2:$E$7027),2,0),"")</f>
        <v>5</v>
      </c>
      <c r="AU64" s="179">
        <f t="array" ref="AU64">IFERROR(VLOOKUP(A64&amp;B64&amp;C64&amp;LEFT($AS$1,2),IF({1,0},广告数据!$A$2:$A$7027&amp;广告数据!$B$2:$B$7027&amp;广告数据!$C$2:$C$7027,广告数据!$I$2:$I$7027),2,0),"")</f>
        <v>0</v>
      </c>
      <c r="AV64" s="215">
        <f t="shared" si="44"/>
        <v>0.0140449438202247</v>
      </c>
      <c r="AW64" s="215">
        <f t="shared" si="45"/>
        <v>0</v>
      </c>
      <c r="AX64" s="179">
        <f t="array" ref="AX64">IFERROR(VLOOKUP(A64&amp;B64&amp;C64&amp;LEFT($AS$1,2),IF({1,0},广告数据!$A$2:$A$7027&amp;广告数据!$B$2:$B$7027&amp;广告数据!$C$2:$C$7027,广告数据!$G$2:$G$7027),2,0),"")</f>
        <v>3.36</v>
      </c>
      <c r="AY64" s="179">
        <f t="array" ref="AY64">IFERROR(VLOOKUP(A64&amp;B64&amp;C64&amp;LEFT($AS$1,2),IF({1,0},广告数据!$A$2:$A$7027&amp;广告数据!$B$2:$B$7027&amp;广告数据!$C$2:$C$7027,广告数据!$J$2:$J$7027),2,0),"")</f>
        <v>0</v>
      </c>
      <c r="AZ64" s="183" t="str">
        <f t="shared" si="46"/>
        <v>0</v>
      </c>
      <c r="BA64" s="179">
        <f t="array" ref="BA64">IFERROR(VLOOKUP(A64&amp;B64&amp;C64&amp;LEFT($BA$1,2),IF({1,0},广告数据!$A$2:$A$7027&amp;广告数据!$B$2:$B$7027&amp;广告数据!$C$2:$C$7027,广告数据!$D$2:$D$7027),2,0),"")</f>
        <v>8727</v>
      </c>
      <c r="BB64" s="179">
        <f t="array" ref="BB64">IFERROR(VLOOKUP(A64&amp;B64&amp;C64&amp;LEFT($BA$1,2),IF({1,0},广告数据!$A$2:$A$7027&amp;广告数据!$B$2:$B$7027&amp;广告数据!$C$2:$C$7027,广告数据!$E$2:$E$7027),2,0),"")</f>
        <v>60</v>
      </c>
      <c r="BC64" s="179">
        <f t="array" ref="BC64">IFERROR(VLOOKUP(A64&amp;B64&amp;C64&amp;LEFT($BA$1,2),IF({1,0},广告数据!$A$2:$A$7027&amp;广告数据!$B$2:$B$7027&amp;广告数据!$C$2:$C$7027,广告数据!$I$2:$I$7027),2,0),"")</f>
        <v>3</v>
      </c>
      <c r="BD64" s="215">
        <f t="shared" si="47"/>
        <v>0.00687521485046408</v>
      </c>
      <c r="BE64" s="215">
        <f t="shared" si="48"/>
        <v>0.05</v>
      </c>
      <c r="BF64" s="186">
        <f t="array" ref="BF64">IFERROR(VLOOKUP(A64&amp;B64&amp;C64&amp;LEFT($BA$1,2),IF({1,0},广告数据!$A$2:$A$7027&amp;广告数据!$B$2:$B$7027&amp;广告数据!$C$2:$C$7027,广告数据!$G$2:$G$7027),2,0),"")</f>
        <v>20.17</v>
      </c>
      <c r="BG64" s="186">
        <f t="array" ref="BG64">IFERROR(VLOOKUP(A64&amp;B64&amp;C64&amp;LEFT($BA$1,2),IF({1,0},广告数据!$A$2:$A$7027&amp;广告数据!$B$2:$B$7027&amp;广告数据!$C$2:$C$7027,广告数据!$J$2:$J$7027),2,0),"")</f>
        <v>35.97</v>
      </c>
      <c r="BH64" s="215">
        <f t="shared" si="49"/>
        <v>0.560745065332221</v>
      </c>
      <c r="BI64" s="172">
        <f t="array" ref="BI64">IFERROR(VLOOKUP(A64&amp;B64&amp;C64&amp;LEFT($BI$1,2),IF({1,0},广告数据!$A$2:$A$7027&amp;广告数据!$B$2:$B$7027&amp;广告数据!$C$2:$C$7027,广告数据!$D$2:$D$7027),2,0),"0")</f>
        <v>631</v>
      </c>
      <c r="BJ64" s="172">
        <f t="array" ref="BJ64">IFERROR(VLOOKUP(A64&amp;B64&amp;C64&amp;LEFT($BI$1,2),IF({1,0},广告数据!$A$2:$A$7027&amp;广告数据!$B$2:$B$7027&amp;广告数据!$C$2:$C$7027,广告数据!$E$2:$E$7027),2,0),"0")</f>
        <v>7</v>
      </c>
      <c r="BK64" s="172">
        <f t="array" ref="BK64">IFERROR(VLOOKUP(A64&amp;B64&amp;C64&amp;LEFT($BI$1,2),IF({1,0},广告数据!$A$2:$A$7027&amp;广告数据!$B$2:$B$7027&amp;广告数据!$C$2:$C$7027,广告数据!$I$2:$I$7027),2,0),"0")</f>
        <v>0</v>
      </c>
      <c r="BL64" s="215">
        <f t="shared" si="3"/>
        <v>0.0110935023771791</v>
      </c>
      <c r="BM64" s="215">
        <f t="shared" si="4"/>
        <v>0</v>
      </c>
      <c r="BN64" s="172">
        <f t="array" ref="BN64">IFERROR(VLOOKUP(A64&amp;B64&amp;C64&amp;LEFT($BI$1,2),IF({1,0},广告数据!$A$2:$A$7027&amp;广告数据!$B$2:$B$7027&amp;广告数据!$C$2:$C$7027,广告数据!$G$2:$G$7027),2,0),"0")</f>
        <v>4.07</v>
      </c>
      <c r="BO64" s="172">
        <f t="array" ref="BO64">IFERROR(VLOOKUP(A64&amp;B64&amp;C64&amp;LEFT($BI$1,2),IF({1,0},广告数据!$A$2:$A$7027&amp;广告数据!$B$2:$B$7027&amp;广告数据!$C$2:$C$7027,广告数据!$J$2:$J$7027),2,0),"0")</f>
        <v>0</v>
      </c>
      <c r="BP64" s="215" t="str">
        <f t="shared" si="5"/>
        <v/>
      </c>
      <c r="BQ64" s="172" t="str">
        <f t="array" ref="BQ64">IFERROR(VLOOKUP(A64&amp;B64&amp;C64&amp;LEFT($BQ$1,2),IF({1,0},广告数据!$A$2:$A$7027&amp;广告数据!$B$2:$B$7027&amp;广告数据!$C$2:$C$7027,广告数据!$D$2:$D$7027),2,0),"0")</f>
        <v>0</v>
      </c>
      <c r="BR64" s="172" t="str">
        <f t="array" ref="BR64">IFERROR(VLOOKUP(A64&amp;B64&amp;C64&amp;LEFT($BQ$1,2),IF({1,0},广告数据!$A$2:$A$7027&amp;广告数据!$B$2:$B$7027&amp;广告数据!$C$2:$C$7027,广告数据!$E$2:$E$7027),2,0),"0")</f>
        <v>0</v>
      </c>
      <c r="BS64" s="172" t="str">
        <f t="array" ref="BS64">IFERROR(VLOOKUP(A64&amp;B64&amp;C64&amp;LEFT($BQ$1,2),IF({1,0},广告数据!$A$2:$A$7027&amp;广告数据!$B$2:$B$7027&amp;广告数据!$C$2:$C$7027,广告数据!$I$2:$I$7027),2,0),"0")</f>
        <v>0</v>
      </c>
      <c r="BT64" s="215" t="str">
        <f t="shared" si="6"/>
        <v>0</v>
      </c>
      <c r="BU64" s="215" t="str">
        <f t="shared" si="7"/>
        <v>0</v>
      </c>
      <c r="BV64" s="172" t="str">
        <f t="array" ref="BV64">IFERROR(VLOOKUP(A64&amp;B64&amp;C64&amp;LEFT($BQ$1,2),IF({1,0},广告数据!$A$2:$A$7027&amp;广告数据!$B$2:$B$7027&amp;广告数据!$C$2:$C$7027,广告数据!$G$2:$G$7027),2,0),"0")</f>
        <v>0</v>
      </c>
      <c r="BW64" s="172" t="str">
        <f t="array" ref="BW64">IFERROR(VLOOKUP(A64&amp;B64&amp;C64&amp;LEFT($BQ$1,2),IF({1,0},广告数据!$A$2:$A$7027&amp;广告数据!$B$2:$B$7027&amp;广告数据!$C$2:$C$7027,广告数据!$J$2:$J$7027),2,0),"0")</f>
        <v>0</v>
      </c>
      <c r="BX64" s="215"/>
    </row>
    <row r="65" s="173" customFormat="1" spans="1:76">
      <c r="A65" s="189">
        <v>44760</v>
      </c>
      <c r="B65" s="192" t="s">
        <v>20</v>
      </c>
      <c r="C65" s="190" t="s">
        <v>25</v>
      </c>
      <c r="D65" s="119" t="s">
        <v>124</v>
      </c>
      <c r="E65" s="194">
        <f>SUMIFS('Business report'!$D$2:$D$9442,'Business report'!$A$2:$A$9442,A65,'Business report'!$B$2:$B$9442,B65,'Business report'!$C$2:$C$9442,D65)</f>
        <v>202</v>
      </c>
      <c r="F65" s="194">
        <f>SUMIFS('Business report'!$F$2:$F$9442,'Business report'!$A$2:$A$9442,A65,'Business report'!$B$2:$B$9442,B65,'Business report'!$C$2:$C$9442,D65)</f>
        <v>303</v>
      </c>
      <c r="G65" s="191">
        <f>SUMIFS('Business report'!$I$2:$I$9442,'Business report'!$A$2:$A$9442,A65,'Business report'!$B$2:$B$9442,B65,'Business report'!$C$2:$C$9442,D65)</f>
        <v>19</v>
      </c>
      <c r="H65" s="195">
        <f>SUMIFS('Business report'!$K$2:$K$9442,'Business report'!$A$2:$A$9442,A65,'Business report'!$B$2:$B$9442,B65,'Business report'!$C$2:$C$9442,D65)</f>
        <v>227.81</v>
      </c>
      <c r="I65" s="198">
        <v>11.99</v>
      </c>
      <c r="J65" s="178">
        <v>5</v>
      </c>
      <c r="K65" s="198">
        <v>4</v>
      </c>
      <c r="L65" s="198" t="s">
        <v>131</v>
      </c>
      <c r="M65" s="202" t="s">
        <v>383</v>
      </c>
      <c r="N65" s="198" t="s">
        <v>133</v>
      </c>
      <c r="O65" s="198">
        <v>150</v>
      </c>
      <c r="P65" s="203" t="s">
        <v>136</v>
      </c>
      <c r="Q65" s="207" t="s">
        <v>211</v>
      </c>
      <c r="R65" s="207" t="s">
        <v>243</v>
      </c>
      <c r="S65" s="203" t="s">
        <v>208</v>
      </c>
      <c r="T65" s="207" t="s">
        <v>221</v>
      </c>
      <c r="U65" s="207" t="s">
        <v>292</v>
      </c>
      <c r="V65" s="203" t="s">
        <v>346</v>
      </c>
      <c r="W65" s="207" t="s">
        <v>209</v>
      </c>
      <c r="X65" s="207" t="s">
        <v>384</v>
      </c>
      <c r="Y65" s="203" t="s">
        <v>347</v>
      </c>
      <c r="Z65" s="207" t="s">
        <v>209</v>
      </c>
      <c r="AA65" s="207" t="s">
        <v>354</v>
      </c>
      <c r="AB65" s="203" t="s">
        <v>349</v>
      </c>
      <c r="AC65" s="207" t="s">
        <v>172</v>
      </c>
      <c r="AD65" s="200"/>
      <c r="AE65" s="203" t="s">
        <v>340</v>
      </c>
      <c r="AF65" s="207" t="s">
        <v>385</v>
      </c>
      <c r="AG65" s="207" t="s">
        <v>194</v>
      </c>
      <c r="AH65" s="203" t="s">
        <v>155</v>
      </c>
      <c r="AI65" s="207" t="s">
        <v>179</v>
      </c>
      <c r="AJ65" s="207" t="s">
        <v>224</v>
      </c>
      <c r="AK65" s="179">
        <f t="array" ref="AK65">IFERROR(VLOOKUP(A65&amp;B65&amp;C65&amp;LEFT($AK$1,2),IF({1,0},广告数据!$A$2:$A$7027&amp;广告数据!$B$2:$B$7027&amp;广告数据!$C$2:$C$7027,广告数据!$D$2:$D$7027),2,0),"")</f>
        <v>1543</v>
      </c>
      <c r="AL65" s="175">
        <f t="array" ref="AL65">IFERROR(VLOOKUP(A65&amp;B65&amp;C65&amp;LEFT($AK$1,2),IF({1,0},广告数据!$A$2:$A$7027&amp;广告数据!$B$2:$B$7027&amp;广告数据!$C$2:$C$7027,广告数据!$E$2:$E$7027),2,0),"")</f>
        <v>13</v>
      </c>
      <c r="AM65" s="180">
        <f t="shared" si="41"/>
        <v>0.0084251458198315</v>
      </c>
      <c r="AN65" s="175">
        <f t="array" ref="AN65">IFERROR(VLOOKUP(A65&amp;B65&amp;C65&amp;LEFT($AK$1,2),IF({1,0},广告数据!$A$2:$A$7027&amp;广告数据!$B$2:$B$7027&amp;广告数据!$C$2:$C$7027,广告数据!$I$2:$I$7027),2,0),"")</f>
        <v>0</v>
      </c>
      <c r="AO65" s="181">
        <f t="shared" si="42"/>
        <v>0</v>
      </c>
      <c r="AP65" s="182">
        <f t="array" ref="AP65">IFERROR(VLOOKUP(A65&amp;B65&amp;C65&amp;LEFT($AK$1,2),IF({1,0},广告数据!$A$2:$A$7027&amp;广告数据!$B$2:$B$7027&amp;广告数据!$C$2:$C$7027,广告数据!$G$2:$G$7027),2,0),"")</f>
        <v>2.78</v>
      </c>
      <c r="AQ65" s="182">
        <f t="array" ref="AQ65">IFERROR(VLOOKUP(A65&amp;B65&amp;C65&amp;LEFT($AK$1,2),IF({1,0},广告数据!$A$2:$A$7027&amp;广告数据!$B$2:$B$7027&amp;广告数据!$C$2:$C$7027,广告数据!$J$2:$J$7027),2,0),"")</f>
        <v>0</v>
      </c>
      <c r="AR65" s="183" t="str">
        <f t="shared" si="43"/>
        <v>0</v>
      </c>
      <c r="AS65" s="179">
        <f t="array" ref="AS65">IFERROR(VLOOKUP(A65&amp;B65&amp;C65&amp;LEFT($AS$1,2),IF({1,0},广告数据!$A$2:$A$7027&amp;广告数据!$B$2:$B$7027&amp;广告数据!$C$2:$C$7027,广告数据!$D$2:$D$7027),2,0),"")</f>
        <v>327</v>
      </c>
      <c r="AT65" s="179">
        <f t="array" ref="AT65">IFERROR(VLOOKUP(A65&amp;B65&amp;C65&amp;LEFT($AS$1,2),IF({1,0},广告数据!$A$2:$A$7027&amp;广告数据!$B$2:$B$7027&amp;广告数据!$C$2:$C$7027,广告数据!$E$2:$E$7027),2,0),"")</f>
        <v>4</v>
      </c>
      <c r="AU65" s="179">
        <f t="array" ref="AU65">IFERROR(VLOOKUP(A65&amp;B65&amp;C65&amp;LEFT($AS$1,2),IF({1,0},广告数据!$A$2:$A$7027&amp;广告数据!$B$2:$B$7027&amp;广告数据!$C$2:$C$7027,广告数据!$I$2:$I$7027),2,0),"")</f>
        <v>1</v>
      </c>
      <c r="AV65" s="215">
        <f t="shared" si="44"/>
        <v>0.0122324159021407</v>
      </c>
      <c r="AW65" s="215">
        <f t="shared" si="45"/>
        <v>0.25</v>
      </c>
      <c r="AX65" s="179">
        <f t="array" ref="AX65">IFERROR(VLOOKUP(A65&amp;B65&amp;C65&amp;LEFT($AS$1,2),IF({1,0},广告数据!$A$2:$A$7027&amp;广告数据!$B$2:$B$7027&amp;广告数据!$C$2:$C$7027,广告数据!$G$2:$G$7027),2,0),"")</f>
        <v>2.66</v>
      </c>
      <c r="AY65" s="179">
        <f t="array" ref="AY65">IFERROR(VLOOKUP(A65&amp;B65&amp;C65&amp;LEFT($AS$1,2),IF({1,0},广告数据!$A$2:$A$7027&amp;广告数据!$B$2:$B$7027&amp;广告数据!$C$2:$C$7027,广告数据!$J$2:$J$7027),2,0),"")</f>
        <v>11.99</v>
      </c>
      <c r="AZ65" s="183">
        <f t="shared" si="46"/>
        <v>0.22185154295246</v>
      </c>
      <c r="BA65" s="179">
        <f t="array" ref="BA65">IFERROR(VLOOKUP(A65&amp;B65&amp;C65&amp;LEFT($BA$1,2),IF({1,0},广告数据!$A$2:$A$7027&amp;广告数据!$B$2:$B$7027&amp;广告数据!$C$2:$C$7027,广告数据!$D$2:$D$7027),2,0),"")</f>
        <v>7752</v>
      </c>
      <c r="BB65" s="179">
        <f t="array" ref="BB65">IFERROR(VLOOKUP(A65&amp;B65&amp;C65&amp;LEFT($BA$1,2),IF({1,0},广告数据!$A$2:$A$7027&amp;广告数据!$B$2:$B$7027&amp;广告数据!$C$2:$C$7027,广告数据!$E$2:$E$7027),2,0),"")</f>
        <v>66</v>
      </c>
      <c r="BC65" s="179">
        <f t="array" ref="BC65">IFERROR(VLOOKUP(A65&amp;B65&amp;C65&amp;LEFT($BA$1,2),IF({1,0},广告数据!$A$2:$A$7027&amp;广告数据!$B$2:$B$7027&amp;广告数据!$C$2:$C$7027,广告数据!$I$2:$I$7027),2,0),"")</f>
        <v>3</v>
      </c>
      <c r="BD65" s="215">
        <f t="shared" si="47"/>
        <v>0.00851393188854489</v>
      </c>
      <c r="BE65" s="215">
        <f t="shared" si="48"/>
        <v>0.0454545454545455</v>
      </c>
      <c r="BF65" s="186">
        <f t="array" ref="BF65">IFERROR(VLOOKUP(A65&amp;B65&amp;C65&amp;LEFT($BA$1,2),IF({1,0},广告数据!$A$2:$A$7027&amp;广告数据!$B$2:$B$7027&amp;广告数据!$C$2:$C$7027,广告数据!$G$2:$G$7027),2,0),"")</f>
        <v>20.3</v>
      </c>
      <c r="BG65" s="186">
        <f t="array" ref="BG65">IFERROR(VLOOKUP(A65&amp;B65&amp;C65&amp;LEFT($BA$1,2),IF({1,0},广告数据!$A$2:$A$7027&amp;广告数据!$B$2:$B$7027&amp;广告数据!$C$2:$C$7027,广告数据!$J$2:$J$7027),2,0),"")</f>
        <v>35.97</v>
      </c>
      <c r="BH65" s="215">
        <f t="shared" si="49"/>
        <v>0.564359188212399</v>
      </c>
      <c r="BI65" s="172">
        <f t="array" ref="BI65">IFERROR(VLOOKUP(A65&amp;B65&amp;C65&amp;LEFT($BI$1,2),IF({1,0},广告数据!$A$2:$A$7027&amp;广告数据!$B$2:$B$7027&amp;广告数据!$C$2:$C$7027,广告数据!$D$2:$D$7027),2,0),"0")</f>
        <v>587</v>
      </c>
      <c r="BJ65" s="172">
        <f t="array" ref="BJ65">IFERROR(VLOOKUP(A65&amp;B65&amp;C65&amp;LEFT($BI$1,2),IF({1,0},广告数据!$A$2:$A$7027&amp;广告数据!$B$2:$B$7027&amp;广告数据!$C$2:$C$7027,广告数据!$E$2:$E$7027),2,0),"0")</f>
        <v>6</v>
      </c>
      <c r="BK65" s="172">
        <f t="array" ref="BK65">IFERROR(VLOOKUP(A65&amp;B65&amp;C65&amp;LEFT($BI$1,2),IF({1,0},广告数据!$A$2:$A$7027&amp;广告数据!$B$2:$B$7027&amp;广告数据!$C$2:$C$7027,广告数据!$I$2:$I$7027),2,0),"0")</f>
        <v>0</v>
      </c>
      <c r="BL65" s="215">
        <f t="shared" si="3"/>
        <v>0.010221465076661</v>
      </c>
      <c r="BM65" s="215">
        <f t="shared" si="4"/>
        <v>0</v>
      </c>
      <c r="BN65" s="172">
        <f t="array" ref="BN65">IFERROR(VLOOKUP(A65&amp;B65&amp;C65&amp;LEFT($BI$1,2),IF({1,0},广告数据!$A$2:$A$7027&amp;广告数据!$B$2:$B$7027&amp;广告数据!$C$2:$C$7027,广告数据!$G$2:$G$7027),2,0),"0")</f>
        <v>4.23</v>
      </c>
      <c r="BO65" s="172">
        <f t="array" ref="BO65">IFERROR(VLOOKUP(A65&amp;B65&amp;C65&amp;LEFT($BI$1,2),IF({1,0},广告数据!$A$2:$A$7027&amp;广告数据!$B$2:$B$7027&amp;广告数据!$C$2:$C$7027,广告数据!$J$2:$J$7027),2,0),"0")</f>
        <v>0</v>
      </c>
      <c r="BP65" s="215" t="str">
        <f t="shared" si="5"/>
        <v/>
      </c>
      <c r="BQ65" s="172" t="str">
        <f t="array" ref="BQ65">IFERROR(VLOOKUP(A65&amp;B65&amp;C65&amp;LEFT($BQ$1,2),IF({1,0},广告数据!$A$2:$A$7027&amp;广告数据!$B$2:$B$7027&amp;广告数据!$C$2:$C$7027,广告数据!$D$2:$D$7027),2,0),"0")</f>
        <v>0</v>
      </c>
      <c r="BR65" s="172" t="str">
        <f t="array" ref="BR65">IFERROR(VLOOKUP(A65&amp;B65&amp;C65&amp;LEFT($BQ$1,2),IF({1,0},广告数据!$A$2:$A$7027&amp;广告数据!$B$2:$B$7027&amp;广告数据!$C$2:$C$7027,广告数据!$E$2:$E$7027),2,0),"0")</f>
        <v>0</v>
      </c>
      <c r="BS65" s="172" t="str">
        <f t="array" ref="BS65">IFERROR(VLOOKUP(A65&amp;B65&amp;C65&amp;LEFT($BQ$1,2),IF({1,0},广告数据!$A$2:$A$7027&amp;广告数据!$B$2:$B$7027&amp;广告数据!$C$2:$C$7027,广告数据!$I$2:$I$7027),2,0),"0")</f>
        <v>0</v>
      </c>
      <c r="BT65" s="215" t="str">
        <f t="shared" si="6"/>
        <v>0</v>
      </c>
      <c r="BU65" s="215" t="str">
        <f t="shared" si="7"/>
        <v>0</v>
      </c>
      <c r="BV65" s="172" t="str">
        <f t="array" ref="BV65">IFERROR(VLOOKUP(A65&amp;B65&amp;C65&amp;LEFT($BQ$1,2),IF({1,0},广告数据!$A$2:$A$7027&amp;广告数据!$B$2:$B$7027&amp;广告数据!$C$2:$C$7027,广告数据!$G$2:$G$7027),2,0),"0")</f>
        <v>0</v>
      </c>
      <c r="BW65" s="172" t="str">
        <f t="array" ref="BW65">IFERROR(VLOOKUP(A65&amp;B65&amp;C65&amp;LEFT($BQ$1,2),IF({1,0},广告数据!$A$2:$A$7027&amp;广告数据!$B$2:$B$7027&amp;广告数据!$C$2:$C$7027,广告数据!$J$2:$J$7027),2,0),"0")</f>
        <v>0</v>
      </c>
      <c r="BX65" s="215"/>
    </row>
    <row r="66" s="173" customFormat="1" spans="1:76">
      <c r="A66" s="189">
        <v>44761</v>
      </c>
      <c r="B66" s="192" t="s">
        <v>20</v>
      </c>
      <c r="C66" s="190" t="s">
        <v>25</v>
      </c>
      <c r="D66" s="119" t="s">
        <v>124</v>
      </c>
      <c r="E66" s="194">
        <f>SUMIFS('Business report'!$D$2:$D$9442,'Business report'!$A$2:$A$9442,A66,'Business report'!$B$2:$B$9442,B66,'Business report'!$C$2:$C$9442,D66)</f>
        <v>177</v>
      </c>
      <c r="F66" s="194">
        <f>SUMIFS('Business report'!$F$2:$F$9442,'Business report'!$A$2:$A$9442,A66,'Business report'!$B$2:$B$9442,B66,'Business report'!$C$2:$C$9442,D66)</f>
        <v>250</v>
      </c>
      <c r="G66" s="191">
        <f>SUMIFS('Business report'!$I$2:$I$9442,'Business report'!$A$2:$A$9442,A66,'Business report'!$B$2:$B$9442,B66,'Business report'!$C$2:$C$9442,D66)</f>
        <v>16</v>
      </c>
      <c r="H66" s="195">
        <f>SUMIFS('Business report'!$K$2:$K$9442,'Business report'!$A$2:$A$9442,A66,'Business report'!$B$2:$B$9442,B66,'Business report'!$C$2:$C$9442,D66)</f>
        <v>191.84</v>
      </c>
      <c r="I66" s="198">
        <v>11.99</v>
      </c>
      <c r="J66" s="178">
        <v>5</v>
      </c>
      <c r="K66" s="198">
        <v>4</v>
      </c>
      <c r="L66" s="198" t="s">
        <v>131</v>
      </c>
      <c r="M66" s="202" t="s">
        <v>386</v>
      </c>
      <c r="N66" s="198" t="s">
        <v>133</v>
      </c>
      <c r="O66" s="198">
        <v>141</v>
      </c>
      <c r="P66" s="203" t="s">
        <v>136</v>
      </c>
      <c r="Q66" s="207" t="s">
        <v>345</v>
      </c>
      <c r="R66" s="207" t="s">
        <v>149</v>
      </c>
      <c r="S66" s="203" t="s">
        <v>208</v>
      </c>
      <c r="T66" s="207" t="s">
        <v>384</v>
      </c>
      <c r="U66" s="207" t="s">
        <v>323</v>
      </c>
      <c r="V66" s="203" t="s">
        <v>346</v>
      </c>
      <c r="W66" s="207" t="s">
        <v>209</v>
      </c>
      <c r="X66" s="207" t="s">
        <v>138</v>
      </c>
      <c r="Y66" s="203" t="s">
        <v>347</v>
      </c>
      <c r="Z66" s="207" t="s">
        <v>350</v>
      </c>
      <c r="AA66" s="207" t="s">
        <v>387</v>
      </c>
      <c r="AB66" s="203" t="s">
        <v>349</v>
      </c>
      <c r="AC66" s="207" t="s">
        <v>388</v>
      </c>
      <c r="AD66" s="207" t="s">
        <v>210</v>
      </c>
      <c r="AE66" s="203" t="s">
        <v>340</v>
      </c>
      <c r="AF66" s="207" t="s">
        <v>219</v>
      </c>
      <c r="AG66" s="207" t="s">
        <v>169</v>
      </c>
      <c r="AH66" s="203" t="s">
        <v>155</v>
      </c>
      <c r="AI66" s="207" t="s">
        <v>227</v>
      </c>
      <c r="AJ66" s="207" t="s">
        <v>367</v>
      </c>
      <c r="AK66" s="179">
        <f t="array" ref="AK66">IFERROR(VLOOKUP(A66&amp;B66&amp;C66&amp;LEFT($AK$1,2),IF({1,0},广告数据!$A$2:$A$7027&amp;广告数据!$B$2:$B$7027&amp;广告数据!$C$2:$C$7027,广告数据!$D$2:$D$7027),2,0),"")</f>
        <v>2031</v>
      </c>
      <c r="AL66" s="175">
        <f t="array" ref="AL66">IFERROR(VLOOKUP(A66&amp;B66&amp;C66&amp;LEFT($AK$1,2),IF({1,0},广告数据!$A$2:$A$7027&amp;广告数据!$B$2:$B$7027&amp;广告数据!$C$2:$C$7027,广告数据!$E$2:$E$7027),2,0),"")</f>
        <v>13</v>
      </c>
      <c r="AM66" s="180">
        <f t="shared" si="41"/>
        <v>0.00640078778926637</v>
      </c>
      <c r="AN66" s="175">
        <f t="array" ref="AN66">IFERROR(VLOOKUP(A66&amp;B66&amp;C66&amp;LEFT($AK$1,2),IF({1,0},广告数据!$A$2:$A$7027&amp;广告数据!$B$2:$B$7027&amp;广告数据!$C$2:$C$7027,广告数据!$I$2:$I$7027),2,0),"")</f>
        <v>2</v>
      </c>
      <c r="AO66" s="181">
        <f t="shared" si="42"/>
        <v>0.153846153846154</v>
      </c>
      <c r="AP66" s="182">
        <f t="array" ref="AP66">IFERROR(VLOOKUP(A66&amp;B66&amp;C66&amp;LEFT($AK$1,2),IF({1,0},广告数据!$A$2:$A$7027&amp;广告数据!$B$2:$B$7027&amp;广告数据!$C$2:$C$7027,广告数据!$G$2:$G$7027),2,0),"")</f>
        <v>2.47</v>
      </c>
      <c r="AQ66" s="182">
        <f t="array" ref="AQ66">IFERROR(VLOOKUP(A66&amp;B66&amp;C66&amp;LEFT($AK$1,2),IF({1,0},广告数据!$A$2:$A$7027&amp;广告数据!$B$2:$B$7027&amp;广告数据!$C$2:$C$7027,广告数据!$J$2:$J$7027),2,0),"")</f>
        <v>23.98</v>
      </c>
      <c r="AR66" s="183">
        <f t="shared" si="43"/>
        <v>0.103002502085071</v>
      </c>
      <c r="AS66" s="179">
        <f t="array" ref="AS66">IFERROR(VLOOKUP(A66&amp;B66&amp;C66&amp;LEFT($AS$1,2),IF({1,0},广告数据!$A$2:$A$7027&amp;广告数据!$B$2:$B$7027&amp;广告数据!$C$2:$C$7027,广告数据!$D$2:$D$7027),2,0),"")</f>
        <v>190</v>
      </c>
      <c r="AT66" s="179">
        <f t="array" ref="AT66">IFERROR(VLOOKUP(A66&amp;B66&amp;C66&amp;LEFT($AS$1,2),IF({1,0},广告数据!$A$2:$A$7027&amp;广告数据!$B$2:$B$7027&amp;广告数据!$C$2:$C$7027,广告数据!$E$2:$E$7027),2,0),"")</f>
        <v>2</v>
      </c>
      <c r="AU66" s="179">
        <f t="array" ref="AU66">IFERROR(VLOOKUP(A66&amp;B66&amp;C66&amp;LEFT($AS$1,2),IF({1,0},广告数据!$A$2:$A$7027&amp;广告数据!$B$2:$B$7027&amp;广告数据!$C$2:$C$7027,广告数据!$I$2:$I$7027),2,0),"")</f>
        <v>0</v>
      </c>
      <c r="AV66" s="215">
        <f t="shared" si="44"/>
        <v>0.0105263157894737</v>
      </c>
      <c r="AW66" s="215">
        <f t="shared" si="45"/>
        <v>0</v>
      </c>
      <c r="AX66" s="179">
        <f t="array" ref="AX66">IFERROR(VLOOKUP(A66&amp;B66&amp;C66&amp;LEFT($AS$1,2),IF({1,0},广告数据!$A$2:$A$7027&amp;广告数据!$B$2:$B$7027&amp;广告数据!$C$2:$C$7027,广告数据!$G$2:$G$7027),2,0),"")</f>
        <v>0.95</v>
      </c>
      <c r="AY66" s="179">
        <f t="array" ref="AY66">IFERROR(VLOOKUP(A66&amp;B66&amp;C66&amp;LEFT($AS$1,2),IF({1,0},广告数据!$A$2:$A$7027&amp;广告数据!$B$2:$B$7027&amp;广告数据!$C$2:$C$7027,广告数据!$J$2:$J$7027),2,0),"")</f>
        <v>0</v>
      </c>
      <c r="AZ66" s="183" t="str">
        <f t="shared" si="46"/>
        <v>0</v>
      </c>
      <c r="BA66" s="179">
        <f t="array" ref="BA66">IFERROR(VLOOKUP(A66&amp;B66&amp;C66&amp;LEFT($BA$1,2),IF({1,0},广告数据!$A$2:$A$7027&amp;广告数据!$B$2:$B$7027&amp;广告数据!$C$2:$C$7027,广告数据!$D$2:$D$7027),2,0),"")</f>
        <v>7451</v>
      </c>
      <c r="BB66" s="179">
        <f t="array" ref="BB66">IFERROR(VLOOKUP(A66&amp;B66&amp;C66&amp;LEFT($BA$1,2),IF({1,0},广告数据!$A$2:$A$7027&amp;广告数据!$B$2:$B$7027&amp;广告数据!$C$2:$C$7027,广告数据!$E$2:$E$7027),2,0),"")</f>
        <v>65</v>
      </c>
      <c r="BC66" s="179">
        <f t="array" ref="BC66">IFERROR(VLOOKUP(A66&amp;B66&amp;C66&amp;LEFT($BA$1,2),IF({1,0},广告数据!$A$2:$A$7027&amp;广告数据!$B$2:$B$7027&amp;广告数据!$C$2:$C$7027,广告数据!$I$2:$I$7027),2,0),"")</f>
        <v>4</v>
      </c>
      <c r="BD66" s="215">
        <f t="shared" si="47"/>
        <v>0.00872366125352302</v>
      </c>
      <c r="BE66" s="215">
        <f t="shared" si="48"/>
        <v>0.0615384615384615</v>
      </c>
      <c r="BF66" s="186">
        <f t="array" ref="BF66">IFERROR(VLOOKUP(A66&amp;B66&amp;C66&amp;LEFT($BA$1,2),IF({1,0},广告数据!$A$2:$A$7027&amp;广告数据!$B$2:$B$7027&amp;广告数据!$C$2:$C$7027,广告数据!$G$2:$G$7027),2,0),"")</f>
        <v>18.7</v>
      </c>
      <c r="BG66" s="186">
        <f t="array" ref="BG66">IFERROR(VLOOKUP(A66&amp;B66&amp;C66&amp;LEFT($BA$1,2),IF({1,0},广告数据!$A$2:$A$7027&amp;广告数据!$B$2:$B$7027&amp;广告数据!$C$2:$C$7027,广告数据!$J$2:$J$7027),2,0),"")</f>
        <v>47.96</v>
      </c>
      <c r="BH66" s="215">
        <f t="shared" si="49"/>
        <v>0.389908256880734</v>
      </c>
      <c r="BI66" s="172">
        <f t="array" ref="BI66">IFERROR(VLOOKUP(A66&amp;B66&amp;C66&amp;LEFT($BI$1,2),IF({1,0},广告数据!$A$2:$A$7027&amp;广告数据!$B$2:$B$7027&amp;广告数据!$C$2:$C$7027,广告数据!$D$2:$D$7027),2,0),"0")</f>
        <v>980</v>
      </c>
      <c r="BJ66" s="172">
        <f t="array" ref="BJ66">IFERROR(VLOOKUP(A66&amp;B66&amp;C66&amp;LEFT($BI$1,2),IF({1,0},广告数据!$A$2:$A$7027&amp;广告数据!$B$2:$B$7027&amp;广告数据!$C$2:$C$7027,广告数据!$E$2:$E$7027),2,0),"0")</f>
        <v>9</v>
      </c>
      <c r="BK66" s="172">
        <f t="array" ref="BK66">IFERROR(VLOOKUP(A66&amp;B66&amp;C66&amp;LEFT($BI$1,2),IF({1,0},广告数据!$A$2:$A$7027&amp;广告数据!$B$2:$B$7027&amp;广告数据!$C$2:$C$7027,广告数据!$I$2:$I$7027),2,0),"0")</f>
        <v>4</v>
      </c>
      <c r="BL66" s="215">
        <f t="shared" ref="BL66:BL129" si="50">IFERROR(BJ66/BI66,"0")</f>
        <v>0.00918367346938776</v>
      </c>
      <c r="BM66" s="215">
        <f t="shared" ref="BM66:BM129" si="51">IFERROR(BK66/BJ66,"0")</f>
        <v>0.444444444444444</v>
      </c>
      <c r="BN66" s="172">
        <f t="array" ref="BN66">IFERROR(VLOOKUP(A66&amp;B66&amp;C66&amp;LEFT($BI$1,2),IF({1,0},广告数据!$A$2:$A$7027&amp;广告数据!$B$2:$B$7027&amp;广告数据!$C$2:$C$7027,广告数据!$G$2:$G$7027),2,0),"0")</f>
        <v>6.39</v>
      </c>
      <c r="BO66" s="172">
        <f t="array" ref="BO66">IFERROR(VLOOKUP(A66&amp;B66&amp;C66&amp;LEFT($BI$1,2),IF({1,0},广告数据!$A$2:$A$7027&amp;广告数据!$B$2:$B$7027&amp;广告数据!$C$2:$C$7027,广告数据!$J$2:$J$7027),2,0),"0")</f>
        <v>47.96</v>
      </c>
      <c r="BP66" s="215">
        <f t="shared" ref="BP66:BP129" si="52">IFERROR(BN66/BO66,"")</f>
        <v>0.133236030025021</v>
      </c>
      <c r="BQ66" s="172" t="str">
        <f t="array" ref="BQ66">IFERROR(VLOOKUP(A66&amp;B66&amp;C66&amp;LEFT($BQ$1,2),IF({1,0},广告数据!$A$2:$A$7027&amp;广告数据!$B$2:$B$7027&amp;广告数据!$C$2:$C$7027,广告数据!$D$2:$D$7027),2,0),"0")</f>
        <v>0</v>
      </c>
      <c r="BR66" s="172" t="str">
        <f t="array" ref="BR66">IFERROR(VLOOKUP(A66&amp;B66&amp;C66&amp;LEFT($BQ$1,2),IF({1,0},广告数据!$A$2:$A$7027&amp;广告数据!$B$2:$B$7027&amp;广告数据!$C$2:$C$7027,广告数据!$E$2:$E$7027),2,0),"0")</f>
        <v>0</v>
      </c>
      <c r="BS66" s="172" t="str">
        <f t="array" ref="BS66">IFERROR(VLOOKUP(A66&amp;B66&amp;C66&amp;LEFT($BQ$1,2),IF({1,0},广告数据!$A$2:$A$7027&amp;广告数据!$B$2:$B$7027&amp;广告数据!$C$2:$C$7027,广告数据!$I$2:$I$7027),2,0),"0")</f>
        <v>0</v>
      </c>
      <c r="BT66" s="215" t="str">
        <f t="shared" ref="BT66:BT129" si="53">IFERROR(BR66/BQ66,"0")</f>
        <v>0</v>
      </c>
      <c r="BU66" s="215" t="str">
        <f t="shared" ref="BU66:BU129" si="54">IFERROR(BS66/BR66,"0")</f>
        <v>0</v>
      </c>
      <c r="BV66" s="172" t="str">
        <f t="array" ref="BV66">IFERROR(VLOOKUP(A66&amp;B66&amp;C66&amp;LEFT($BQ$1,2),IF({1,0},广告数据!$A$2:$A$7027&amp;广告数据!$B$2:$B$7027&amp;广告数据!$C$2:$C$7027,广告数据!$G$2:$G$7027),2,0),"0")</f>
        <v>0</v>
      </c>
      <c r="BW66" s="172" t="str">
        <f t="array" ref="BW66">IFERROR(VLOOKUP(A66&amp;B66&amp;C66&amp;LEFT($BQ$1,2),IF({1,0},广告数据!$A$2:$A$7027&amp;广告数据!$B$2:$B$7027&amp;广告数据!$C$2:$C$7027,广告数据!$J$2:$J$7027),2,0),"0")</f>
        <v>0</v>
      </c>
      <c r="BX66" s="215"/>
    </row>
    <row r="67" s="173" customFormat="1" spans="1:76">
      <c r="A67" s="189">
        <v>44762</v>
      </c>
      <c r="B67" s="192" t="s">
        <v>20</v>
      </c>
      <c r="C67" s="190" t="s">
        <v>25</v>
      </c>
      <c r="D67" s="119" t="s">
        <v>124</v>
      </c>
      <c r="E67" s="194">
        <f>SUMIFS('Business report'!$D$2:$D$9442,'Business report'!$A$2:$A$9442,A67,'Business report'!$B$2:$B$9442,B67,'Business report'!$C$2:$C$9442,D67)</f>
        <v>160</v>
      </c>
      <c r="F67" s="194">
        <f>SUMIFS('Business report'!$F$2:$F$9442,'Business report'!$A$2:$A$9442,A67,'Business report'!$B$2:$B$9442,B67,'Business report'!$C$2:$C$9442,D67)</f>
        <v>211</v>
      </c>
      <c r="G67" s="191">
        <f>SUMIFS('Business report'!$I$2:$I$9442,'Business report'!$A$2:$A$9442,A67,'Business report'!$B$2:$B$9442,B67,'Business report'!$C$2:$C$9442,D67)</f>
        <v>10</v>
      </c>
      <c r="H67" s="195">
        <f>SUMIFS('Business report'!$K$2:$K$9442,'Business report'!$A$2:$A$9442,A67,'Business report'!$B$2:$B$9442,B67,'Business report'!$C$2:$C$9442,D67)</f>
        <v>119.9</v>
      </c>
      <c r="I67" s="198">
        <v>11.99</v>
      </c>
      <c r="J67" s="178">
        <v>5</v>
      </c>
      <c r="K67" s="198">
        <v>6</v>
      </c>
      <c r="L67" s="198" t="s">
        <v>131</v>
      </c>
      <c r="M67" s="220" t="s">
        <v>389</v>
      </c>
      <c r="N67" s="198" t="s">
        <v>133</v>
      </c>
      <c r="O67" s="206">
        <v>174</v>
      </c>
      <c r="P67" s="203" t="s">
        <v>136</v>
      </c>
      <c r="Q67" s="207" t="s">
        <v>385</v>
      </c>
      <c r="R67" s="207" t="s">
        <v>390</v>
      </c>
      <c r="S67" s="203" t="s">
        <v>208</v>
      </c>
      <c r="T67" s="207" t="s">
        <v>387</v>
      </c>
      <c r="U67" s="207" t="s">
        <v>279</v>
      </c>
      <c r="V67" s="203" t="s">
        <v>346</v>
      </c>
      <c r="W67" s="207" t="s">
        <v>391</v>
      </c>
      <c r="X67" s="207" t="s">
        <v>141</v>
      </c>
      <c r="Y67" s="203" t="s">
        <v>347</v>
      </c>
      <c r="Z67" s="207" t="s">
        <v>392</v>
      </c>
      <c r="AA67" s="207" t="s">
        <v>341</v>
      </c>
      <c r="AB67" s="203" t="s">
        <v>349</v>
      </c>
      <c r="AC67" s="207" t="s">
        <v>393</v>
      </c>
      <c r="AD67" s="207" t="s">
        <v>394</v>
      </c>
      <c r="AE67" s="203" t="s">
        <v>340</v>
      </c>
      <c r="AF67" s="207" t="s">
        <v>292</v>
      </c>
      <c r="AG67" s="207" t="s">
        <v>279</v>
      </c>
      <c r="AH67" s="203" t="s">
        <v>155</v>
      </c>
      <c r="AI67" s="207" t="s">
        <v>257</v>
      </c>
      <c r="AJ67" s="207" t="s">
        <v>197</v>
      </c>
      <c r="AK67" s="179">
        <f t="array" ref="AK67">IFERROR(VLOOKUP(A67&amp;B67&amp;C67&amp;LEFT($AK$1,2),IF({1,0},广告数据!$A$2:$A$7027&amp;广告数据!$B$2:$B$7027&amp;广告数据!$C$2:$C$7027,广告数据!$D$2:$D$7027),2,0),"")</f>
        <v>1594</v>
      </c>
      <c r="AL67" s="175">
        <f t="array" ref="AL67">IFERROR(VLOOKUP(A67&amp;B67&amp;C67&amp;LEFT($AK$1,2),IF({1,0},广告数据!$A$2:$A$7027&amp;广告数据!$B$2:$B$7027&amp;广告数据!$C$2:$C$7027,广告数据!$E$2:$E$7027),2,0),"")</f>
        <v>17</v>
      </c>
      <c r="AM67" s="180">
        <f t="shared" si="41"/>
        <v>0.0106649937264743</v>
      </c>
      <c r="AN67" s="175">
        <f t="array" ref="AN67">IFERROR(VLOOKUP(A67&amp;B67&amp;C67&amp;LEFT($AK$1,2),IF({1,0},广告数据!$A$2:$A$7027&amp;广告数据!$B$2:$B$7027&amp;广告数据!$C$2:$C$7027,广告数据!$I$2:$I$7027),2,0),"")</f>
        <v>2</v>
      </c>
      <c r="AO67" s="181">
        <f t="shared" si="42"/>
        <v>0.117647058823529</v>
      </c>
      <c r="AP67" s="182">
        <f t="array" ref="AP67">IFERROR(VLOOKUP(A67&amp;B67&amp;C67&amp;LEFT($AK$1,2),IF({1,0},广告数据!$A$2:$A$7027&amp;广告数据!$B$2:$B$7027&amp;广告数据!$C$2:$C$7027,广告数据!$G$2:$G$7027),2,0),"")</f>
        <v>3.5</v>
      </c>
      <c r="AQ67" s="182">
        <f t="array" ref="AQ67">IFERROR(VLOOKUP(A67&amp;B67&amp;C67&amp;LEFT($AK$1,2),IF({1,0},广告数据!$A$2:$A$7027&amp;广告数据!$B$2:$B$7027&amp;广告数据!$C$2:$C$7027,广告数据!$J$2:$J$7027),2,0),"")</f>
        <v>23.98</v>
      </c>
      <c r="AR67" s="183">
        <f t="shared" si="43"/>
        <v>0.145954962468724</v>
      </c>
      <c r="AS67" s="179">
        <f t="array" ref="AS67">IFERROR(VLOOKUP(A67&amp;B67&amp;C67&amp;LEFT($AS$1,2),IF({1,0},广告数据!$A$2:$A$7027&amp;广告数据!$B$2:$B$7027&amp;广告数据!$C$2:$C$7027,广告数据!$D$2:$D$7027),2,0),"")</f>
        <v>181</v>
      </c>
      <c r="AT67" s="179">
        <f t="array" ref="AT67">IFERROR(VLOOKUP(A67&amp;B67&amp;C67&amp;LEFT($AS$1,2),IF({1,0},广告数据!$A$2:$A$7027&amp;广告数据!$B$2:$B$7027&amp;广告数据!$C$2:$C$7027,广告数据!$E$2:$E$7027),2,0),"")</f>
        <v>1</v>
      </c>
      <c r="AU67" s="179">
        <f t="array" ref="AU67">IFERROR(VLOOKUP(A67&amp;B67&amp;C67&amp;LEFT($AS$1,2),IF({1,0},广告数据!$A$2:$A$7027&amp;广告数据!$B$2:$B$7027&amp;广告数据!$C$2:$C$7027,广告数据!$I$2:$I$7027),2,0),"")</f>
        <v>0</v>
      </c>
      <c r="AV67" s="215">
        <f t="shared" si="44"/>
        <v>0.00552486187845304</v>
      </c>
      <c r="AW67" s="215">
        <f t="shared" si="45"/>
        <v>0</v>
      </c>
      <c r="AX67" s="179">
        <f t="array" ref="AX67">IFERROR(VLOOKUP(A67&amp;B67&amp;C67&amp;LEFT($AS$1,2),IF({1,0},广告数据!$A$2:$A$7027&amp;广告数据!$B$2:$B$7027&amp;广告数据!$C$2:$C$7027,广告数据!$G$2:$G$7027),2,0),"")</f>
        <v>0.85</v>
      </c>
      <c r="AY67" s="179">
        <f t="array" ref="AY67">IFERROR(VLOOKUP(A67&amp;B67&amp;C67&amp;LEFT($AS$1,2),IF({1,0},广告数据!$A$2:$A$7027&amp;广告数据!$B$2:$B$7027&amp;广告数据!$C$2:$C$7027,广告数据!$J$2:$J$7027),2,0),"")</f>
        <v>0</v>
      </c>
      <c r="AZ67" s="183" t="str">
        <f t="shared" si="46"/>
        <v>0</v>
      </c>
      <c r="BA67" s="179">
        <f t="array" ref="BA67">IFERROR(VLOOKUP(A67&amp;B67&amp;C67&amp;LEFT($BA$1,2),IF({1,0},广告数据!$A$2:$A$7027&amp;广告数据!$B$2:$B$7027&amp;广告数据!$C$2:$C$7027,广告数据!$D$2:$D$7027),2,0),"")</f>
        <v>8436</v>
      </c>
      <c r="BB67" s="179">
        <f t="array" ref="BB67">IFERROR(VLOOKUP(A67&amp;B67&amp;C67&amp;LEFT($BA$1,2),IF({1,0},广告数据!$A$2:$A$7027&amp;广告数据!$B$2:$B$7027&amp;广告数据!$C$2:$C$7027,广告数据!$E$2:$E$7027),2,0),"")</f>
        <v>58</v>
      </c>
      <c r="BC67" s="179">
        <f t="array" ref="BC67">IFERROR(VLOOKUP(A67&amp;B67&amp;C67&amp;LEFT($BA$1,2),IF({1,0},广告数据!$A$2:$A$7027&amp;广告数据!$B$2:$B$7027&amp;广告数据!$C$2:$C$7027,广告数据!$I$2:$I$7027),2,0),"")</f>
        <v>3</v>
      </c>
      <c r="BD67" s="215">
        <f t="shared" si="47"/>
        <v>0.00687529634898056</v>
      </c>
      <c r="BE67" s="215">
        <f t="shared" si="48"/>
        <v>0.0517241379310345</v>
      </c>
      <c r="BF67" s="186">
        <f t="array" ref="BF67">IFERROR(VLOOKUP(A67&amp;B67&amp;C67&amp;LEFT($BA$1,2),IF({1,0},广告数据!$A$2:$A$7027&amp;广告数据!$B$2:$B$7027&amp;广告数据!$C$2:$C$7027,广告数据!$G$2:$G$7027),2,0),"")</f>
        <v>19.65</v>
      </c>
      <c r="BG67" s="186">
        <f t="array" ref="BG67">IFERROR(VLOOKUP(A67&amp;B67&amp;C67&amp;LEFT($BA$1,2),IF({1,0},广告数据!$A$2:$A$7027&amp;广告数据!$B$2:$B$7027&amp;广告数据!$C$2:$C$7027,广告数据!$J$2:$J$7027),2,0),"")</f>
        <v>35.97</v>
      </c>
      <c r="BH67" s="215">
        <f t="shared" si="49"/>
        <v>0.54628857381151</v>
      </c>
      <c r="BI67" s="172">
        <f t="array" ref="BI67">IFERROR(VLOOKUP(A67&amp;B67&amp;C67&amp;LEFT($BI$1,2),IF({1,0},广告数据!$A$2:$A$7027&amp;广告数据!$B$2:$B$7027&amp;广告数据!$C$2:$C$7027,广告数据!$D$2:$D$7027),2,0),"0")</f>
        <v>1118</v>
      </c>
      <c r="BJ67" s="172">
        <f t="array" ref="BJ67">IFERROR(VLOOKUP(A67&amp;B67&amp;C67&amp;LEFT($BI$1,2),IF({1,0},广告数据!$A$2:$A$7027&amp;广告数据!$B$2:$B$7027&amp;广告数据!$C$2:$C$7027,广告数据!$E$2:$E$7027),2,0),"0")</f>
        <v>12</v>
      </c>
      <c r="BK67" s="172">
        <f t="array" ref="BK67">IFERROR(VLOOKUP(A67&amp;B67&amp;C67&amp;LEFT($BI$1,2),IF({1,0},广告数据!$A$2:$A$7027&amp;广告数据!$B$2:$B$7027&amp;广告数据!$C$2:$C$7027,广告数据!$I$2:$I$7027),2,0),"0")</f>
        <v>1</v>
      </c>
      <c r="BL67" s="215">
        <f t="shared" si="50"/>
        <v>0.0107334525939177</v>
      </c>
      <c r="BM67" s="215">
        <f t="shared" si="51"/>
        <v>0.0833333333333333</v>
      </c>
      <c r="BN67" s="172">
        <f t="array" ref="BN67">IFERROR(VLOOKUP(A67&amp;B67&amp;C67&amp;LEFT($BI$1,2),IF({1,0},广告数据!$A$2:$A$7027&amp;广告数据!$B$2:$B$7027&amp;广告数据!$C$2:$C$7027,广告数据!$G$2:$G$7027),2,0),"0")</f>
        <v>6.66</v>
      </c>
      <c r="BO67" s="172">
        <f t="array" ref="BO67">IFERROR(VLOOKUP(A67&amp;B67&amp;C67&amp;LEFT($BI$1,2),IF({1,0},广告数据!$A$2:$A$7027&amp;广告数据!$B$2:$B$7027&amp;广告数据!$C$2:$C$7027,广告数据!$J$2:$J$7027),2,0),"0")</f>
        <v>11.99</v>
      </c>
      <c r="BP67" s="215">
        <f t="shared" si="52"/>
        <v>0.555462885738115</v>
      </c>
      <c r="BQ67" s="172" t="str">
        <f t="array" ref="BQ67">IFERROR(VLOOKUP(A67&amp;B67&amp;C67&amp;LEFT($BQ$1,2),IF({1,0},广告数据!$A$2:$A$7027&amp;广告数据!$B$2:$B$7027&amp;广告数据!$C$2:$C$7027,广告数据!$D$2:$D$7027),2,0),"0")</f>
        <v>0</v>
      </c>
      <c r="BR67" s="172" t="str">
        <f t="array" ref="BR67">IFERROR(VLOOKUP(A67&amp;B67&amp;C67&amp;LEFT($BQ$1,2),IF({1,0},广告数据!$A$2:$A$7027&amp;广告数据!$B$2:$B$7027&amp;广告数据!$C$2:$C$7027,广告数据!$E$2:$E$7027),2,0),"0")</f>
        <v>0</v>
      </c>
      <c r="BS67" s="172" t="str">
        <f t="array" ref="BS67">IFERROR(VLOOKUP(A67&amp;B67&amp;C67&amp;LEFT($BQ$1,2),IF({1,0},广告数据!$A$2:$A$7027&amp;广告数据!$B$2:$B$7027&amp;广告数据!$C$2:$C$7027,广告数据!$I$2:$I$7027),2,0),"0")</f>
        <v>0</v>
      </c>
      <c r="BT67" s="215" t="str">
        <f t="shared" si="53"/>
        <v>0</v>
      </c>
      <c r="BU67" s="215" t="str">
        <f t="shared" si="54"/>
        <v>0</v>
      </c>
      <c r="BV67" s="172" t="str">
        <f t="array" ref="BV67">IFERROR(VLOOKUP(A67&amp;B67&amp;C67&amp;LEFT($BQ$1,2),IF({1,0},广告数据!$A$2:$A$7027&amp;广告数据!$B$2:$B$7027&amp;广告数据!$C$2:$C$7027,广告数据!$G$2:$G$7027),2,0),"0")</f>
        <v>0</v>
      </c>
      <c r="BW67" s="172" t="str">
        <f t="array" ref="BW67">IFERROR(VLOOKUP(A67&amp;B67&amp;C67&amp;LEFT($BQ$1,2),IF({1,0},广告数据!$A$2:$A$7027&amp;广告数据!$B$2:$B$7027&amp;广告数据!$C$2:$C$7027,广告数据!$J$2:$J$7027),2,0),"0")</f>
        <v>0</v>
      </c>
      <c r="BX67" s="215"/>
    </row>
    <row r="68" s="173" customFormat="1" spans="1:76">
      <c r="A68" s="189">
        <v>44763</v>
      </c>
      <c r="B68" s="192" t="s">
        <v>20</v>
      </c>
      <c r="C68" s="190" t="s">
        <v>25</v>
      </c>
      <c r="D68" s="119" t="s">
        <v>124</v>
      </c>
      <c r="E68" s="194">
        <f>SUMIFS('Business report'!$D$2:$D$9442,'Business report'!$A$2:$A$9442,A68,'Business report'!$B$2:$B$9442,B68,'Business report'!$C$2:$C$9442,D68)</f>
        <v>171</v>
      </c>
      <c r="F68" s="194">
        <f>SUMIFS('Business report'!$F$2:$F$9442,'Business report'!$A$2:$A$9442,A68,'Business report'!$B$2:$B$9442,B68,'Business report'!$C$2:$C$9442,D68)</f>
        <v>259</v>
      </c>
      <c r="G68" s="191">
        <f>SUMIFS('Business report'!$I$2:$I$9442,'Business report'!$A$2:$A$9442,A68,'Business report'!$B$2:$B$9442,B68,'Business report'!$C$2:$C$9442,D68)</f>
        <v>12</v>
      </c>
      <c r="H68" s="195">
        <f>SUMIFS('Business report'!$K$2:$K$9442,'Business report'!$A$2:$A$9442,A68,'Business report'!$B$2:$B$9442,B68,'Business report'!$C$2:$C$9442,D68)</f>
        <v>143.88</v>
      </c>
      <c r="I68" s="198">
        <v>11.99</v>
      </c>
      <c r="J68" s="178">
        <v>4.6</v>
      </c>
      <c r="K68" s="206">
        <v>7</v>
      </c>
      <c r="L68" s="198" t="s">
        <v>131</v>
      </c>
      <c r="M68" s="220" t="s">
        <v>395</v>
      </c>
      <c r="N68" s="198" t="s">
        <v>133</v>
      </c>
      <c r="O68" s="206">
        <v>175</v>
      </c>
      <c r="P68" s="203" t="s">
        <v>136</v>
      </c>
      <c r="Q68" s="207" t="s">
        <v>385</v>
      </c>
      <c r="R68" s="207" t="s">
        <v>377</v>
      </c>
      <c r="S68" s="203" t="s">
        <v>208</v>
      </c>
      <c r="T68" s="207" t="s">
        <v>396</v>
      </c>
      <c r="U68" s="207" t="s">
        <v>197</v>
      </c>
      <c r="V68" s="203" t="s">
        <v>346</v>
      </c>
      <c r="W68" s="207" t="s">
        <v>397</v>
      </c>
      <c r="X68" s="207" t="s">
        <v>234</v>
      </c>
      <c r="Y68" s="203" t="s">
        <v>347</v>
      </c>
      <c r="Z68" s="207" t="s">
        <v>221</v>
      </c>
      <c r="AA68" s="207" t="s">
        <v>348</v>
      </c>
      <c r="AB68" s="203" t="s">
        <v>349</v>
      </c>
      <c r="AC68" s="207" t="s">
        <v>398</v>
      </c>
      <c r="AD68" s="207" t="s">
        <v>399</v>
      </c>
      <c r="AE68" s="203" t="s">
        <v>340</v>
      </c>
      <c r="AF68" s="207" t="s">
        <v>341</v>
      </c>
      <c r="AG68" s="207" t="s">
        <v>227</v>
      </c>
      <c r="AH68" s="203" t="s">
        <v>155</v>
      </c>
      <c r="AI68" s="207" t="s">
        <v>260</v>
      </c>
      <c r="AJ68" s="207" t="s">
        <v>180</v>
      </c>
      <c r="AK68" s="179">
        <f t="array" ref="AK68">IFERROR(VLOOKUP(A68&amp;B68&amp;C68&amp;LEFT($AK$1,2),IF({1,0},广告数据!$A$2:$A$7027&amp;广告数据!$B$2:$B$7027&amp;广告数据!$C$2:$C$7027,广告数据!$D$2:$D$7027),2,0),"")</f>
        <v>1346</v>
      </c>
      <c r="AL68" s="175">
        <f t="array" ref="AL68">IFERROR(VLOOKUP(A68&amp;B68&amp;C68&amp;LEFT($AK$1,2),IF({1,0},广告数据!$A$2:$A$7027&amp;广告数据!$B$2:$B$7027&amp;广告数据!$C$2:$C$7027,广告数据!$E$2:$E$7027),2,0),"")</f>
        <v>21</v>
      </c>
      <c r="AM68" s="180">
        <f t="shared" si="41"/>
        <v>0.0156017830609212</v>
      </c>
      <c r="AN68" s="175">
        <f t="array" ref="AN68">IFERROR(VLOOKUP(A68&amp;B68&amp;C68&amp;LEFT($AK$1,2),IF({1,0},广告数据!$A$2:$A$7027&amp;广告数据!$B$2:$B$7027&amp;广告数据!$C$2:$C$7027,广告数据!$I$2:$I$7027),2,0),"")</f>
        <v>2</v>
      </c>
      <c r="AO68" s="181">
        <f t="shared" si="42"/>
        <v>0.0952380952380952</v>
      </c>
      <c r="AP68" s="182">
        <f t="array" ref="AP68">IFERROR(VLOOKUP(A68&amp;B68&amp;C68&amp;LEFT($AK$1,2),IF({1,0},广告数据!$A$2:$A$7027&amp;广告数据!$B$2:$B$7027&amp;广告数据!$C$2:$C$7027,广告数据!$G$2:$G$7027),2,0),"")</f>
        <v>3.85</v>
      </c>
      <c r="AQ68" s="182">
        <f t="array" ref="AQ68">IFERROR(VLOOKUP(A68&amp;B68&amp;C68&amp;LEFT($AK$1,2),IF({1,0},广告数据!$A$2:$A$7027&amp;广告数据!$B$2:$B$7027&amp;广告数据!$C$2:$C$7027,广告数据!$J$2:$J$7027),2,0),"")</f>
        <v>23.98</v>
      </c>
      <c r="AR68" s="183">
        <f t="shared" si="43"/>
        <v>0.160550458715596</v>
      </c>
      <c r="AS68" s="179">
        <f t="array" ref="AS68">IFERROR(VLOOKUP(A68&amp;B68&amp;C68&amp;LEFT($AS$1,2),IF({1,0},广告数据!$A$2:$A$7027&amp;广告数据!$B$2:$B$7027&amp;广告数据!$C$2:$C$7027,广告数据!$D$2:$D$7027),2,0),"")</f>
        <v>564</v>
      </c>
      <c r="AT68" s="179">
        <f t="array" ref="AT68">IFERROR(VLOOKUP(A68&amp;B68&amp;C68&amp;LEFT($AS$1,2),IF({1,0},广告数据!$A$2:$A$7027&amp;广告数据!$B$2:$B$7027&amp;广告数据!$C$2:$C$7027,广告数据!$E$2:$E$7027),2,0),"")</f>
        <v>2</v>
      </c>
      <c r="AU68" s="179">
        <f t="array" ref="AU68">IFERROR(VLOOKUP(A68&amp;B68&amp;C68&amp;LEFT($AS$1,2),IF({1,0},广告数据!$A$2:$A$7027&amp;广告数据!$B$2:$B$7027&amp;广告数据!$C$2:$C$7027,广告数据!$I$2:$I$7027),2,0),"")</f>
        <v>1</v>
      </c>
      <c r="AV68" s="215">
        <f t="shared" si="44"/>
        <v>0.00354609929078014</v>
      </c>
      <c r="AW68" s="215">
        <f t="shared" si="45"/>
        <v>0.5</v>
      </c>
      <c r="AX68" s="179">
        <f t="array" ref="AX68">IFERROR(VLOOKUP(A68&amp;B68&amp;C68&amp;LEFT($AS$1,2),IF({1,0},广告数据!$A$2:$A$7027&amp;广告数据!$B$2:$B$7027&amp;广告数据!$C$2:$C$7027,广告数据!$G$2:$G$7027),2,0),"")</f>
        <v>1.9</v>
      </c>
      <c r="AY68" s="179">
        <f t="array" ref="AY68">IFERROR(VLOOKUP(A68&amp;B68&amp;C68&amp;LEFT($AS$1,2),IF({1,0},广告数据!$A$2:$A$7027&amp;广告数据!$B$2:$B$7027&amp;广告数据!$C$2:$C$7027,广告数据!$J$2:$J$7027),2,0),"")</f>
        <v>11.99</v>
      </c>
      <c r="AZ68" s="183">
        <f t="shared" si="46"/>
        <v>0.158465387823186</v>
      </c>
      <c r="BA68" s="179">
        <f t="array" ref="BA68">IFERROR(VLOOKUP(A68&amp;B68&amp;C68&amp;LEFT($BA$1,2),IF({1,0},广告数据!$A$2:$A$7027&amp;广告数据!$B$2:$B$7027&amp;广告数据!$C$2:$C$7027,广告数据!$D$2:$D$7027),2,0),"")</f>
        <v>4150</v>
      </c>
      <c r="BB68" s="179">
        <f t="array" ref="BB68">IFERROR(VLOOKUP(A68&amp;B68&amp;C68&amp;LEFT($BA$1,2),IF({1,0},广告数据!$A$2:$A$7027&amp;广告数据!$B$2:$B$7027&amp;广告数据!$C$2:$C$7027,广告数据!$E$2:$E$7027),2,0),"")</f>
        <v>43</v>
      </c>
      <c r="BC68" s="179">
        <f t="array" ref="BC68">IFERROR(VLOOKUP(A68&amp;B68&amp;C68&amp;LEFT($BA$1,2),IF({1,0},广告数据!$A$2:$A$7027&amp;广告数据!$B$2:$B$7027&amp;广告数据!$C$2:$C$7027,广告数据!$I$2:$I$7027),2,0),"")</f>
        <v>1</v>
      </c>
      <c r="BD68" s="215">
        <f t="shared" si="47"/>
        <v>0.0103614457831325</v>
      </c>
      <c r="BE68" s="215">
        <f t="shared" si="48"/>
        <v>0.0232558139534884</v>
      </c>
      <c r="BF68" s="186">
        <f t="array" ref="BF68">IFERROR(VLOOKUP(A68&amp;B68&amp;C68&amp;LEFT($BA$1,2),IF({1,0},广告数据!$A$2:$A$7027&amp;广告数据!$B$2:$B$7027&amp;广告数据!$C$2:$C$7027,广告数据!$G$2:$G$7027),2,0),"")</f>
        <v>14.22</v>
      </c>
      <c r="BG68" s="186">
        <f t="array" ref="BG68">IFERROR(VLOOKUP(A68&amp;B68&amp;C68&amp;LEFT($BA$1,2),IF({1,0},广告数据!$A$2:$A$7027&amp;广告数据!$B$2:$B$7027&amp;广告数据!$C$2:$C$7027,广告数据!$J$2:$J$7027),2,0),"")</f>
        <v>11.99</v>
      </c>
      <c r="BH68" s="215">
        <f t="shared" si="49"/>
        <v>1.185988323603</v>
      </c>
      <c r="BI68" s="172">
        <f t="array" ref="BI68">IFERROR(VLOOKUP(A68&amp;B68&amp;C68&amp;LEFT($BI$1,2),IF({1,0},广告数据!$A$2:$A$7027&amp;广告数据!$B$2:$B$7027&amp;广告数据!$C$2:$C$7027,广告数据!$D$2:$D$7027),2,0),"0")</f>
        <v>354</v>
      </c>
      <c r="BJ68" s="172">
        <f t="array" ref="BJ68">IFERROR(VLOOKUP(A68&amp;B68&amp;C68&amp;LEFT($BI$1,2),IF({1,0},广告数据!$A$2:$A$7027&amp;广告数据!$B$2:$B$7027&amp;广告数据!$C$2:$C$7027,广告数据!$E$2:$E$7027),2,0),"0")</f>
        <v>4</v>
      </c>
      <c r="BK68" s="172">
        <f t="array" ref="BK68">IFERROR(VLOOKUP(A68&amp;B68&amp;C68&amp;LEFT($BI$1,2),IF({1,0},广告数据!$A$2:$A$7027&amp;广告数据!$B$2:$B$7027&amp;广告数据!$C$2:$C$7027,广告数据!$I$2:$I$7027),2,0),"0")</f>
        <v>0</v>
      </c>
      <c r="BL68" s="215">
        <f t="shared" si="50"/>
        <v>0.0112994350282486</v>
      </c>
      <c r="BM68" s="215">
        <f t="shared" si="51"/>
        <v>0</v>
      </c>
      <c r="BN68" s="172">
        <f t="array" ref="BN68">IFERROR(VLOOKUP(A68&amp;B68&amp;C68&amp;LEFT($BI$1,2),IF({1,0},广告数据!$A$2:$A$7027&amp;广告数据!$B$2:$B$7027&amp;广告数据!$C$2:$C$7027,广告数据!$G$2:$G$7027),2,0),"0")</f>
        <v>2.37</v>
      </c>
      <c r="BO68" s="172">
        <f t="array" ref="BO68">IFERROR(VLOOKUP(A68&amp;B68&amp;C68&amp;LEFT($BI$1,2),IF({1,0},广告数据!$A$2:$A$7027&amp;广告数据!$B$2:$B$7027&amp;广告数据!$C$2:$C$7027,广告数据!$J$2:$J$7027),2,0),"0")</f>
        <v>0</v>
      </c>
      <c r="BP68" s="215" t="str">
        <f t="shared" si="52"/>
        <v/>
      </c>
      <c r="BQ68" s="172" t="str">
        <f t="array" ref="BQ68">IFERROR(VLOOKUP(A68&amp;B68&amp;C68&amp;LEFT($BQ$1,2),IF({1,0},广告数据!$A$2:$A$7027&amp;广告数据!$B$2:$B$7027&amp;广告数据!$C$2:$C$7027,广告数据!$D$2:$D$7027),2,0),"0")</f>
        <v>0</v>
      </c>
      <c r="BR68" s="172" t="str">
        <f t="array" ref="BR68">IFERROR(VLOOKUP(A68&amp;B68&amp;C68&amp;LEFT($BQ$1,2),IF({1,0},广告数据!$A$2:$A$7027&amp;广告数据!$B$2:$B$7027&amp;广告数据!$C$2:$C$7027,广告数据!$E$2:$E$7027),2,0),"0")</f>
        <v>0</v>
      </c>
      <c r="BS68" s="172" t="str">
        <f t="array" ref="BS68">IFERROR(VLOOKUP(A68&amp;B68&amp;C68&amp;LEFT($BQ$1,2),IF({1,0},广告数据!$A$2:$A$7027&amp;广告数据!$B$2:$B$7027&amp;广告数据!$C$2:$C$7027,广告数据!$I$2:$I$7027),2,0),"0")</f>
        <v>0</v>
      </c>
      <c r="BT68" s="215" t="str">
        <f t="shared" si="53"/>
        <v>0</v>
      </c>
      <c r="BU68" s="215" t="str">
        <f t="shared" si="54"/>
        <v>0</v>
      </c>
      <c r="BV68" s="172" t="str">
        <f t="array" ref="BV68">IFERROR(VLOOKUP(A68&amp;B68&amp;C68&amp;LEFT($BQ$1,2),IF({1,0},广告数据!$A$2:$A$7027&amp;广告数据!$B$2:$B$7027&amp;广告数据!$C$2:$C$7027,广告数据!$G$2:$G$7027),2,0),"0")</f>
        <v>0</v>
      </c>
      <c r="BW68" s="172" t="str">
        <f t="array" ref="BW68">IFERROR(VLOOKUP(A68&amp;B68&amp;C68&amp;LEFT($BQ$1,2),IF({1,0},广告数据!$A$2:$A$7027&amp;广告数据!$B$2:$B$7027&amp;广告数据!$C$2:$C$7027,广告数据!$J$2:$J$7027),2,0),"0")</f>
        <v>0</v>
      </c>
      <c r="BX68" s="215"/>
    </row>
    <row r="69" s="173" customFormat="1" spans="1:76">
      <c r="A69" s="189">
        <v>44764</v>
      </c>
      <c r="B69" s="192" t="s">
        <v>20</v>
      </c>
      <c r="C69" s="190" t="s">
        <v>25</v>
      </c>
      <c r="D69" s="119" t="s">
        <v>124</v>
      </c>
      <c r="E69" s="194">
        <f>SUMIFS('Business report'!$D$2:$D$9442,'Business report'!$A$2:$A$9442,A69,'Business report'!$B$2:$B$9442,B69,'Business report'!$C$2:$C$9442,D69)</f>
        <v>182</v>
      </c>
      <c r="F69" s="194">
        <f>SUMIFS('Business report'!$F$2:$F$9442,'Business report'!$A$2:$A$9442,A69,'Business report'!$B$2:$B$9442,B69,'Business report'!$C$2:$C$9442,D69)</f>
        <v>274</v>
      </c>
      <c r="G69" s="191">
        <f>SUMIFS('Business report'!$I$2:$I$9442,'Business report'!$A$2:$A$9442,A69,'Business report'!$B$2:$B$9442,B69,'Business report'!$C$2:$C$9442,D69)</f>
        <v>13</v>
      </c>
      <c r="H69" s="195">
        <f>SUMIFS('Business report'!$K$2:$K$9442,'Business report'!$A$2:$A$9442,A69,'Business report'!$B$2:$B$9442,B69,'Business report'!$C$2:$C$9442,D69)</f>
        <v>155.87</v>
      </c>
      <c r="I69" s="198">
        <v>11.99</v>
      </c>
      <c r="J69" s="178">
        <v>4.6</v>
      </c>
      <c r="K69" s="206">
        <v>7</v>
      </c>
      <c r="L69" s="198" t="s">
        <v>131</v>
      </c>
      <c r="M69" s="220" t="s">
        <v>400</v>
      </c>
      <c r="N69" s="198" t="s">
        <v>133</v>
      </c>
      <c r="O69" s="206">
        <v>191</v>
      </c>
      <c r="P69" s="203" t="s">
        <v>136</v>
      </c>
      <c r="Q69" s="207" t="s">
        <v>193</v>
      </c>
      <c r="R69" s="207" t="s">
        <v>141</v>
      </c>
      <c r="S69" s="203" t="s">
        <v>208</v>
      </c>
      <c r="T69" s="207" t="s">
        <v>323</v>
      </c>
      <c r="U69" s="207" t="s">
        <v>373</v>
      </c>
      <c r="V69" s="203" t="s">
        <v>346</v>
      </c>
      <c r="W69" s="207" t="s">
        <v>391</v>
      </c>
      <c r="X69" s="207" t="s">
        <v>138</v>
      </c>
      <c r="Y69" s="203" t="s">
        <v>347</v>
      </c>
      <c r="Z69" s="207" t="s">
        <v>396</v>
      </c>
      <c r="AA69" s="207" t="s">
        <v>263</v>
      </c>
      <c r="AB69" s="203" t="s">
        <v>349</v>
      </c>
      <c r="AC69" s="207" t="s">
        <v>398</v>
      </c>
      <c r="AD69" s="207" t="s">
        <v>217</v>
      </c>
      <c r="AE69" s="203" t="s">
        <v>340</v>
      </c>
      <c r="AF69" s="207" t="s">
        <v>348</v>
      </c>
      <c r="AG69" s="207" t="s">
        <v>180</v>
      </c>
      <c r="AH69" s="203" t="s">
        <v>155</v>
      </c>
      <c r="AI69" s="207" t="s">
        <v>282</v>
      </c>
      <c r="AJ69" s="207" t="s">
        <v>259</v>
      </c>
      <c r="AK69" s="179">
        <f t="array" ref="AK69">IFERROR(VLOOKUP(A69&amp;B69&amp;C69&amp;LEFT($AK$1,2),IF({1,0},广告数据!$A$2:$A$7027&amp;广告数据!$B$2:$B$7027&amp;广告数据!$C$2:$C$7027,广告数据!$D$2:$D$7027),2,0),"")</f>
        <v>1984</v>
      </c>
      <c r="AL69" s="175">
        <f t="array" ref="AL69">IFERROR(VLOOKUP(A69&amp;B69&amp;C69&amp;LEFT($AK$1,2),IF({1,0},广告数据!$A$2:$A$7027&amp;广告数据!$B$2:$B$7027&amp;广告数据!$C$2:$C$7027,广告数据!$E$2:$E$7027),2,0),"")</f>
        <v>21</v>
      </c>
      <c r="AM69" s="180">
        <f t="shared" si="41"/>
        <v>0.0105846774193548</v>
      </c>
      <c r="AN69" s="175">
        <f t="array" ref="AN69">IFERROR(VLOOKUP(A69&amp;B69&amp;C69&amp;LEFT($AK$1,2),IF({1,0},广告数据!$A$2:$A$7027&amp;广告数据!$B$2:$B$7027&amp;广告数据!$C$2:$C$7027,广告数据!$I$2:$I$7027),2,0),"")</f>
        <v>0</v>
      </c>
      <c r="AO69" s="181">
        <f t="shared" si="42"/>
        <v>0</v>
      </c>
      <c r="AP69" s="182">
        <f t="array" ref="AP69">IFERROR(VLOOKUP(A69&amp;B69&amp;C69&amp;LEFT($AK$1,2),IF({1,0},广告数据!$A$2:$A$7027&amp;广告数据!$B$2:$B$7027&amp;广告数据!$C$2:$C$7027,广告数据!$G$2:$G$7027),2,0),"")</f>
        <v>4.77</v>
      </c>
      <c r="AQ69" s="182">
        <f t="array" ref="AQ69">IFERROR(VLOOKUP(A69&amp;B69&amp;C69&amp;LEFT($AK$1,2),IF({1,0},广告数据!$A$2:$A$7027&amp;广告数据!$B$2:$B$7027&amp;广告数据!$C$2:$C$7027,广告数据!$J$2:$J$7027),2,0),"")</f>
        <v>0</v>
      </c>
      <c r="AR69" s="183" t="str">
        <f t="shared" si="43"/>
        <v>0</v>
      </c>
      <c r="AS69" s="179">
        <f t="array" ref="AS69">IFERROR(VLOOKUP(A69&amp;B69&amp;C69&amp;LEFT($AS$1,2),IF({1,0},广告数据!$A$2:$A$7027&amp;广告数据!$B$2:$B$7027&amp;广告数据!$C$2:$C$7027,广告数据!$D$2:$D$7027),2,0),"")</f>
        <v>551</v>
      </c>
      <c r="AT69" s="179">
        <f t="array" ref="AT69">IFERROR(VLOOKUP(A69&amp;B69&amp;C69&amp;LEFT($AS$1,2),IF({1,0},广告数据!$A$2:$A$7027&amp;广告数据!$B$2:$B$7027&amp;广告数据!$C$2:$C$7027,广告数据!$E$2:$E$7027),2,0),"")</f>
        <v>2</v>
      </c>
      <c r="AU69" s="179">
        <f t="array" ref="AU69">IFERROR(VLOOKUP(A69&amp;B69&amp;C69&amp;LEFT($AS$1,2),IF({1,0},广告数据!$A$2:$A$7027&amp;广告数据!$B$2:$B$7027&amp;广告数据!$C$2:$C$7027,广告数据!$I$2:$I$7027),2,0),"")</f>
        <v>0</v>
      </c>
      <c r="AV69" s="215">
        <f t="shared" si="44"/>
        <v>0.00362976406533575</v>
      </c>
      <c r="AW69" s="215">
        <f t="shared" si="45"/>
        <v>0</v>
      </c>
      <c r="AX69" s="179">
        <f t="array" ref="AX69">IFERROR(VLOOKUP(A69&amp;B69&amp;C69&amp;LEFT($AS$1,2),IF({1,0},广告数据!$A$2:$A$7027&amp;广告数据!$B$2:$B$7027&amp;广告数据!$C$2:$C$7027,广告数据!$G$2:$G$7027),2,0),"")</f>
        <v>1.9</v>
      </c>
      <c r="AY69" s="179">
        <f t="array" ref="AY69">IFERROR(VLOOKUP(A69&amp;B69&amp;C69&amp;LEFT($AS$1,2),IF({1,0},广告数据!$A$2:$A$7027&amp;广告数据!$B$2:$B$7027&amp;广告数据!$C$2:$C$7027,广告数据!$J$2:$J$7027),2,0),"")</f>
        <v>0</v>
      </c>
      <c r="AZ69" s="183" t="str">
        <f t="shared" si="46"/>
        <v>0</v>
      </c>
      <c r="BA69" s="179">
        <f t="array" ref="BA69">IFERROR(VLOOKUP(A69&amp;B69&amp;C69&amp;LEFT($BA$1,2),IF({1,0},广告数据!$A$2:$A$7027&amp;广告数据!$B$2:$B$7027&amp;广告数据!$C$2:$C$7027,广告数据!$D$2:$D$7027),2,0),"")</f>
        <v>5802</v>
      </c>
      <c r="BB69" s="179">
        <f t="array" ref="BB69">IFERROR(VLOOKUP(A69&amp;B69&amp;C69&amp;LEFT($BA$1,2),IF({1,0},广告数据!$A$2:$A$7027&amp;广告数据!$B$2:$B$7027&amp;广告数据!$C$2:$C$7027,广告数据!$E$2:$E$7027),2,0),"")</f>
        <v>37</v>
      </c>
      <c r="BC69" s="179">
        <f t="array" ref="BC69">IFERROR(VLOOKUP(A69&amp;B69&amp;C69&amp;LEFT($BA$1,2),IF({1,0},广告数据!$A$2:$A$7027&amp;广告数据!$B$2:$B$7027&amp;广告数据!$C$2:$C$7027,广告数据!$I$2:$I$7027),2,0),"")</f>
        <v>4</v>
      </c>
      <c r="BD69" s="215">
        <f t="shared" si="47"/>
        <v>0.00637711134091693</v>
      </c>
      <c r="BE69" s="215">
        <f t="shared" si="48"/>
        <v>0.108108108108108</v>
      </c>
      <c r="BF69" s="186">
        <f t="array" ref="BF69">IFERROR(VLOOKUP(A69&amp;B69&amp;C69&amp;LEFT($BA$1,2),IF({1,0},广告数据!$A$2:$A$7027&amp;广告数据!$B$2:$B$7027&amp;广告数据!$C$2:$C$7027,广告数据!$G$2:$G$7027),2,0),"")</f>
        <v>14.35</v>
      </c>
      <c r="BG69" s="186">
        <f t="array" ref="BG69">IFERROR(VLOOKUP(A69&amp;B69&amp;C69&amp;LEFT($BA$1,2),IF({1,0},广告数据!$A$2:$A$7027&amp;广告数据!$B$2:$B$7027&amp;广告数据!$C$2:$C$7027,广告数据!$J$2:$J$7027),2,0),"")</f>
        <v>47.96</v>
      </c>
      <c r="BH69" s="215">
        <f t="shared" si="49"/>
        <v>0.299207673060884</v>
      </c>
      <c r="BI69" s="172">
        <f t="array" ref="BI69">IFERROR(VLOOKUP(A69&amp;B69&amp;C69&amp;LEFT($BI$1,2),IF({1,0},广告数据!$A$2:$A$7027&amp;广告数据!$B$2:$B$7027&amp;广告数据!$C$2:$C$7027,广告数据!$D$2:$D$7027),2,0),"0")</f>
        <v>482</v>
      </c>
      <c r="BJ69" s="172">
        <f t="array" ref="BJ69">IFERROR(VLOOKUP(A69&amp;B69&amp;C69&amp;LEFT($BI$1,2),IF({1,0},广告数据!$A$2:$A$7027&amp;广告数据!$B$2:$B$7027&amp;广告数据!$C$2:$C$7027,广告数据!$E$2:$E$7027),2,0),"0")</f>
        <v>4</v>
      </c>
      <c r="BK69" s="172">
        <f t="array" ref="BK69">IFERROR(VLOOKUP(A69&amp;B69&amp;C69&amp;LEFT($BI$1,2),IF({1,0},广告数据!$A$2:$A$7027&amp;广告数据!$B$2:$B$7027&amp;广告数据!$C$2:$C$7027,广告数据!$I$2:$I$7027),2,0),"0")</f>
        <v>0</v>
      </c>
      <c r="BL69" s="215">
        <f t="shared" si="50"/>
        <v>0.00829875518672199</v>
      </c>
      <c r="BM69" s="215">
        <f t="shared" si="51"/>
        <v>0</v>
      </c>
      <c r="BN69" s="172">
        <f t="array" ref="BN69">IFERROR(VLOOKUP(A69&amp;B69&amp;C69&amp;LEFT($BI$1,2),IF({1,0},广告数据!$A$2:$A$7027&amp;广告数据!$B$2:$B$7027&amp;广告数据!$C$2:$C$7027,广告数据!$G$2:$G$7027),2,0),"0")</f>
        <v>2.34</v>
      </c>
      <c r="BO69" s="172">
        <f t="array" ref="BO69">IFERROR(VLOOKUP(A69&amp;B69&amp;C69&amp;LEFT($BI$1,2),IF({1,0},广告数据!$A$2:$A$7027&amp;广告数据!$B$2:$B$7027&amp;广告数据!$C$2:$C$7027,广告数据!$J$2:$J$7027),2,0),"0")</f>
        <v>0</v>
      </c>
      <c r="BP69" s="215" t="str">
        <f t="shared" si="52"/>
        <v/>
      </c>
      <c r="BQ69" s="172" t="str">
        <f t="array" ref="BQ69">IFERROR(VLOOKUP(A69&amp;B69&amp;C69&amp;LEFT($BQ$1,2),IF({1,0},广告数据!$A$2:$A$7027&amp;广告数据!$B$2:$B$7027&amp;广告数据!$C$2:$C$7027,广告数据!$D$2:$D$7027),2,0),"0")</f>
        <v>0</v>
      </c>
      <c r="BR69" s="172" t="str">
        <f t="array" ref="BR69">IFERROR(VLOOKUP(A69&amp;B69&amp;C69&amp;LEFT($BQ$1,2),IF({1,0},广告数据!$A$2:$A$7027&amp;广告数据!$B$2:$B$7027&amp;广告数据!$C$2:$C$7027,广告数据!$E$2:$E$7027),2,0),"0")</f>
        <v>0</v>
      </c>
      <c r="BS69" s="172" t="str">
        <f t="array" ref="BS69">IFERROR(VLOOKUP(A69&amp;B69&amp;C69&amp;LEFT($BQ$1,2),IF({1,0},广告数据!$A$2:$A$7027&amp;广告数据!$B$2:$B$7027&amp;广告数据!$C$2:$C$7027,广告数据!$I$2:$I$7027),2,0),"0")</f>
        <v>0</v>
      </c>
      <c r="BT69" s="215" t="str">
        <f t="shared" si="53"/>
        <v>0</v>
      </c>
      <c r="BU69" s="215" t="str">
        <f t="shared" si="54"/>
        <v>0</v>
      </c>
      <c r="BV69" s="172" t="str">
        <f t="array" ref="BV69">IFERROR(VLOOKUP(A69&amp;B69&amp;C69&amp;LEFT($BQ$1,2),IF({1,0},广告数据!$A$2:$A$7027&amp;广告数据!$B$2:$B$7027&amp;广告数据!$C$2:$C$7027,广告数据!$G$2:$G$7027),2,0),"0")</f>
        <v>0</v>
      </c>
      <c r="BW69" s="172" t="str">
        <f t="array" ref="BW69">IFERROR(VLOOKUP(A69&amp;B69&amp;C69&amp;LEFT($BQ$1,2),IF({1,0},广告数据!$A$2:$A$7027&amp;广告数据!$B$2:$B$7027&amp;广告数据!$C$2:$C$7027,广告数据!$J$2:$J$7027),2,0),"0")</f>
        <v>0</v>
      </c>
      <c r="BX69" s="215"/>
    </row>
    <row r="70" s="173" customFormat="1" spans="1:76">
      <c r="A70" s="189">
        <v>44765</v>
      </c>
      <c r="B70" s="192" t="s">
        <v>20</v>
      </c>
      <c r="C70" s="190" t="s">
        <v>25</v>
      </c>
      <c r="D70" s="119" t="s">
        <v>124</v>
      </c>
      <c r="E70" s="194">
        <f>SUMIFS('Business report'!$D$2:$D$9442,'Business report'!$A$2:$A$9442,A70,'Business report'!$B$2:$B$9442,B70,'Business report'!$C$2:$C$9442,D70)</f>
        <v>226</v>
      </c>
      <c r="F70" s="194">
        <f>SUMIFS('Business report'!$F$2:$F$9442,'Business report'!$A$2:$A$9442,A70,'Business report'!$B$2:$B$9442,B70,'Business report'!$C$2:$C$9442,D70)</f>
        <v>290</v>
      </c>
      <c r="G70" s="191">
        <f>SUMIFS('Business report'!$I$2:$I$9442,'Business report'!$A$2:$A$9442,A70,'Business report'!$B$2:$B$9442,B70,'Business report'!$C$2:$C$9442,D70)</f>
        <v>13</v>
      </c>
      <c r="H70" s="195">
        <f>SUMIFS('Business report'!$K$2:$K$9442,'Business report'!$A$2:$A$9442,A70,'Business report'!$B$2:$B$9442,B70,'Business report'!$C$2:$C$9442,D70)</f>
        <v>155.87</v>
      </c>
      <c r="I70" s="198">
        <v>11.99</v>
      </c>
      <c r="J70" s="178">
        <v>4.6</v>
      </c>
      <c r="K70" s="206">
        <v>7</v>
      </c>
      <c r="L70" s="198" t="s">
        <v>131</v>
      </c>
      <c r="M70" s="220" t="s">
        <v>401</v>
      </c>
      <c r="N70" s="198" t="s">
        <v>133</v>
      </c>
      <c r="O70" s="206">
        <v>215</v>
      </c>
      <c r="P70" s="203" t="s">
        <v>136</v>
      </c>
      <c r="Q70" s="207" t="s">
        <v>193</v>
      </c>
      <c r="R70" s="207" t="s">
        <v>169</v>
      </c>
      <c r="S70" s="203" t="s">
        <v>208</v>
      </c>
      <c r="T70" s="207" t="s">
        <v>396</v>
      </c>
      <c r="U70" s="207" t="s">
        <v>323</v>
      </c>
      <c r="V70" s="203" t="s">
        <v>346</v>
      </c>
      <c r="W70" s="207" t="s">
        <v>397</v>
      </c>
      <c r="X70" s="207" t="s">
        <v>149</v>
      </c>
      <c r="Y70" s="203" t="s">
        <v>347</v>
      </c>
      <c r="Z70" s="207" t="s">
        <v>268</v>
      </c>
      <c r="AA70" s="207" t="s">
        <v>141</v>
      </c>
      <c r="AB70" s="203" t="s">
        <v>349</v>
      </c>
      <c r="AC70" s="207" t="s">
        <v>402</v>
      </c>
      <c r="AD70" s="207" t="s">
        <v>196</v>
      </c>
      <c r="AE70" s="203" t="s">
        <v>340</v>
      </c>
      <c r="AF70" s="207" t="s">
        <v>257</v>
      </c>
      <c r="AG70" s="207" t="s">
        <v>169</v>
      </c>
      <c r="AH70" s="203" t="s">
        <v>155</v>
      </c>
      <c r="AI70" s="207" t="s">
        <v>282</v>
      </c>
      <c r="AJ70" s="207" t="s">
        <v>169</v>
      </c>
      <c r="AK70" s="179">
        <f t="array" ref="AK70">IFERROR(VLOOKUP(A70&amp;B70&amp;C70&amp;LEFT($AK$1,2),IF({1,0},广告数据!$A$2:$A$7027&amp;广告数据!$B$2:$B$7027&amp;广告数据!$C$2:$C$7027,广告数据!$D$2:$D$7027),2,0),"")</f>
        <v>3435</v>
      </c>
      <c r="AL70" s="175">
        <f t="array" ref="AL70">IFERROR(VLOOKUP(A70&amp;B70&amp;C70&amp;LEFT($AK$1,2),IF({1,0},广告数据!$A$2:$A$7027&amp;广告数据!$B$2:$B$7027&amp;广告数据!$C$2:$C$7027,广告数据!$E$2:$E$7027),2,0),"")</f>
        <v>25</v>
      </c>
      <c r="AM70" s="180">
        <f t="shared" si="41"/>
        <v>0.00727802037845706</v>
      </c>
      <c r="AN70" s="175">
        <f t="array" ref="AN70">IFERROR(VLOOKUP(A70&amp;B70&amp;C70&amp;LEFT($AK$1,2),IF({1,0},广告数据!$A$2:$A$7027&amp;广告数据!$B$2:$B$7027&amp;广告数据!$C$2:$C$7027,广告数据!$I$2:$I$7027),2,0),"")</f>
        <v>0</v>
      </c>
      <c r="AO70" s="181">
        <f t="shared" si="42"/>
        <v>0</v>
      </c>
      <c r="AP70" s="182">
        <f t="array" ref="AP70">IFERROR(VLOOKUP(A70&amp;B70&amp;C70&amp;LEFT($AK$1,2),IF({1,0},广告数据!$A$2:$A$7027&amp;广告数据!$B$2:$B$7027&amp;广告数据!$C$2:$C$7027,广告数据!$G$2:$G$7027),2,0),"")</f>
        <v>7.09</v>
      </c>
      <c r="AQ70" s="182">
        <f t="array" ref="AQ70">IFERROR(VLOOKUP(A70&amp;B70&amp;C70&amp;LEFT($AK$1,2),IF({1,0},广告数据!$A$2:$A$7027&amp;广告数据!$B$2:$B$7027&amp;广告数据!$C$2:$C$7027,广告数据!$J$2:$J$7027),2,0),"")</f>
        <v>0</v>
      </c>
      <c r="AR70" s="183" t="str">
        <f t="shared" si="43"/>
        <v>0</v>
      </c>
      <c r="AS70" s="179">
        <f t="array" ref="AS70">IFERROR(VLOOKUP(A70&amp;B70&amp;C70&amp;LEFT($AS$1,2),IF({1,0},广告数据!$A$2:$A$7027&amp;广告数据!$B$2:$B$7027&amp;广告数据!$C$2:$C$7027,广告数据!$D$2:$D$7027),2,0),"")</f>
        <v>514</v>
      </c>
      <c r="AT70" s="179">
        <f t="array" ref="AT70">IFERROR(VLOOKUP(A70&amp;B70&amp;C70&amp;LEFT($AS$1,2),IF({1,0},广告数据!$A$2:$A$7027&amp;广告数据!$B$2:$B$7027&amp;广告数据!$C$2:$C$7027,广告数据!$E$2:$E$7027),2,0),"")</f>
        <v>2</v>
      </c>
      <c r="AU70" s="179">
        <f t="array" ref="AU70">IFERROR(VLOOKUP(A70&amp;B70&amp;C70&amp;LEFT($AS$1,2),IF({1,0},广告数据!$A$2:$A$7027&amp;广告数据!$B$2:$B$7027&amp;广告数据!$C$2:$C$7027,广告数据!$I$2:$I$7027),2,0),"")</f>
        <v>0</v>
      </c>
      <c r="AV70" s="215">
        <f t="shared" si="44"/>
        <v>0.00389105058365759</v>
      </c>
      <c r="AW70" s="215">
        <f t="shared" si="45"/>
        <v>0</v>
      </c>
      <c r="AX70" s="179">
        <f t="array" ref="AX70">IFERROR(VLOOKUP(A70&amp;B70&amp;C70&amp;LEFT($AS$1,2),IF({1,0},广告数据!$A$2:$A$7027&amp;广告数据!$B$2:$B$7027&amp;广告数据!$C$2:$C$7027,广告数据!$G$2:$G$7027),2,0),"")</f>
        <v>1.8</v>
      </c>
      <c r="AY70" s="179">
        <f t="array" ref="AY70">IFERROR(VLOOKUP(A70&amp;B70&amp;C70&amp;LEFT($AS$1,2),IF({1,0},广告数据!$A$2:$A$7027&amp;广告数据!$B$2:$B$7027&amp;广告数据!$C$2:$C$7027,广告数据!$J$2:$J$7027),2,0),"")</f>
        <v>0</v>
      </c>
      <c r="AZ70" s="183" t="str">
        <f t="shared" si="46"/>
        <v>0</v>
      </c>
      <c r="BA70" s="179">
        <f t="array" ref="BA70">IFERROR(VLOOKUP(A70&amp;B70&amp;C70&amp;LEFT($BA$1,2),IF({1,0},广告数据!$A$2:$A$7027&amp;广告数据!$B$2:$B$7027&amp;广告数据!$C$2:$C$7027,广告数据!$D$2:$D$7027),2,0),"")</f>
        <v>6744</v>
      </c>
      <c r="BB70" s="179">
        <f t="array" ref="BB70">IFERROR(VLOOKUP(A70&amp;B70&amp;C70&amp;LEFT($BA$1,2),IF({1,0},广告数据!$A$2:$A$7027&amp;广告数据!$B$2:$B$7027&amp;广告数据!$C$2:$C$7027,广告数据!$E$2:$E$7027),2,0),"")</f>
        <v>42</v>
      </c>
      <c r="BC70" s="179">
        <f t="array" ref="BC70">IFERROR(VLOOKUP(A70&amp;B70&amp;C70&amp;LEFT($BA$1,2),IF({1,0},广告数据!$A$2:$A$7027&amp;广告数据!$B$2:$B$7027&amp;广告数据!$C$2:$C$7027,广告数据!$I$2:$I$7027),2,0),"")</f>
        <v>2</v>
      </c>
      <c r="BD70" s="215">
        <f t="shared" si="47"/>
        <v>0.00622775800711744</v>
      </c>
      <c r="BE70" s="215">
        <f t="shared" si="48"/>
        <v>0.0476190476190476</v>
      </c>
      <c r="BF70" s="186">
        <f t="array" ref="BF70">IFERROR(VLOOKUP(A70&amp;B70&amp;C70&amp;LEFT($BA$1,2),IF({1,0},广告数据!$A$2:$A$7027&amp;广告数据!$B$2:$B$7027&amp;广告数据!$C$2:$C$7027,广告数据!$G$2:$G$7027),2,0),"")</f>
        <v>20.6</v>
      </c>
      <c r="BG70" s="186">
        <f t="array" ref="BG70">IFERROR(VLOOKUP(A70&amp;B70&amp;C70&amp;LEFT($BA$1,2),IF({1,0},广告数据!$A$2:$A$7027&amp;广告数据!$B$2:$B$7027&amp;广告数据!$C$2:$C$7027,广告数据!$J$2:$J$7027),2,0),"")</f>
        <v>23.98</v>
      </c>
      <c r="BH70" s="215">
        <f t="shared" si="49"/>
        <v>0.859049207673061</v>
      </c>
      <c r="BI70" s="172">
        <f t="array" ref="BI70">IFERROR(VLOOKUP(A70&amp;B70&amp;C70&amp;LEFT($BI$1,2),IF({1,0},广告数据!$A$2:$A$7027&amp;广告数据!$B$2:$B$7027&amp;广告数据!$C$2:$C$7027,广告数据!$D$2:$D$7027),2,0),"0")</f>
        <v>547</v>
      </c>
      <c r="BJ70" s="172">
        <f t="array" ref="BJ70">IFERROR(VLOOKUP(A70&amp;B70&amp;C70&amp;LEFT($BI$1,2),IF({1,0},广告数据!$A$2:$A$7027&amp;广告数据!$B$2:$B$7027&amp;广告数据!$C$2:$C$7027,广告数据!$E$2:$E$7027),2,0),"0")</f>
        <v>5</v>
      </c>
      <c r="BK70" s="172">
        <f t="array" ref="BK70">IFERROR(VLOOKUP(A70&amp;B70&amp;C70&amp;LEFT($BI$1,2),IF({1,0},广告数据!$A$2:$A$7027&amp;广告数据!$B$2:$B$7027&amp;广告数据!$C$2:$C$7027,广告数据!$I$2:$I$7027),2,0),"0")</f>
        <v>1</v>
      </c>
      <c r="BL70" s="215">
        <f t="shared" si="50"/>
        <v>0.00914076782449726</v>
      </c>
      <c r="BM70" s="215">
        <f t="shared" si="51"/>
        <v>0.2</v>
      </c>
      <c r="BN70" s="172">
        <f t="array" ref="BN70">IFERROR(VLOOKUP(A70&amp;B70&amp;C70&amp;LEFT($BI$1,2),IF({1,0},广告数据!$A$2:$A$7027&amp;广告数据!$B$2:$B$7027&amp;广告数据!$C$2:$C$7027,广告数据!$G$2:$G$7027),2,0),"0")</f>
        <v>2.51</v>
      </c>
      <c r="BO70" s="172">
        <f t="array" ref="BO70">IFERROR(VLOOKUP(A70&amp;B70&amp;C70&amp;LEFT($BI$1,2),IF({1,0},广告数据!$A$2:$A$7027&amp;广告数据!$B$2:$B$7027&amp;广告数据!$C$2:$C$7027,广告数据!$J$2:$J$7027),2,0),"0")</f>
        <v>11.99</v>
      </c>
      <c r="BP70" s="215">
        <f t="shared" si="52"/>
        <v>0.209341117597998</v>
      </c>
      <c r="BQ70" s="172" t="str">
        <f t="array" ref="BQ70">IFERROR(VLOOKUP(A70&amp;B70&amp;C70&amp;LEFT($BQ$1,2),IF({1,0},广告数据!$A$2:$A$7027&amp;广告数据!$B$2:$B$7027&amp;广告数据!$C$2:$C$7027,广告数据!$D$2:$D$7027),2,0),"0")</f>
        <v>0</v>
      </c>
      <c r="BR70" s="172" t="str">
        <f t="array" ref="BR70">IFERROR(VLOOKUP(A70&amp;B70&amp;C70&amp;LEFT($BQ$1,2),IF({1,0},广告数据!$A$2:$A$7027&amp;广告数据!$B$2:$B$7027&amp;广告数据!$C$2:$C$7027,广告数据!$E$2:$E$7027),2,0),"0")</f>
        <v>0</v>
      </c>
      <c r="BS70" s="172" t="str">
        <f t="array" ref="BS70">IFERROR(VLOOKUP(A70&amp;B70&amp;C70&amp;LEFT($BQ$1,2),IF({1,0},广告数据!$A$2:$A$7027&amp;广告数据!$B$2:$B$7027&amp;广告数据!$C$2:$C$7027,广告数据!$I$2:$I$7027),2,0),"0")</f>
        <v>0</v>
      </c>
      <c r="BT70" s="215" t="str">
        <f t="shared" si="53"/>
        <v>0</v>
      </c>
      <c r="BU70" s="215" t="str">
        <f t="shared" si="54"/>
        <v>0</v>
      </c>
      <c r="BV70" s="172" t="str">
        <f t="array" ref="BV70">IFERROR(VLOOKUP(A70&amp;B70&amp;C70&amp;LEFT($BQ$1,2),IF({1,0},广告数据!$A$2:$A$7027&amp;广告数据!$B$2:$B$7027&amp;广告数据!$C$2:$C$7027,广告数据!$G$2:$G$7027),2,0),"0")</f>
        <v>0</v>
      </c>
      <c r="BW70" s="172" t="str">
        <f t="array" ref="BW70">IFERROR(VLOOKUP(A70&amp;B70&amp;C70&amp;LEFT($BQ$1,2),IF({1,0},广告数据!$A$2:$A$7027&amp;广告数据!$B$2:$B$7027&amp;广告数据!$C$2:$C$7027,广告数据!$J$2:$J$7027),2,0),"0")</f>
        <v>0</v>
      </c>
      <c r="BX70" s="215"/>
    </row>
    <row r="71" s="173" customFormat="1" spans="1:76">
      <c r="A71" s="189">
        <v>44766</v>
      </c>
      <c r="B71" s="192" t="s">
        <v>20</v>
      </c>
      <c r="C71" s="190" t="s">
        <v>25</v>
      </c>
      <c r="D71" s="119" t="s">
        <v>124</v>
      </c>
      <c r="E71" s="194">
        <f>SUMIFS('Business report'!$D$2:$D$9442,'Business report'!$A$2:$A$9442,A71,'Business report'!$B$2:$B$9442,B71,'Business report'!$C$2:$C$9442,D71)</f>
        <v>282</v>
      </c>
      <c r="F71" s="194">
        <f>SUMIFS('Business report'!$F$2:$F$9442,'Business report'!$A$2:$A$9442,A71,'Business report'!$B$2:$B$9442,B71,'Business report'!$C$2:$C$9442,D71)</f>
        <v>408</v>
      </c>
      <c r="G71" s="191">
        <f>SUMIFS('Business report'!$I$2:$I$9442,'Business report'!$A$2:$A$9442,A71,'Business report'!$B$2:$B$9442,B71,'Business report'!$C$2:$C$9442,D71)</f>
        <v>18</v>
      </c>
      <c r="H71" s="195">
        <f>SUMIFS('Business report'!$K$2:$K$9442,'Business report'!$A$2:$A$9442,A71,'Business report'!$B$2:$B$9442,B71,'Business report'!$C$2:$C$9442,D71)</f>
        <v>215.82</v>
      </c>
      <c r="I71" s="198">
        <v>11.99</v>
      </c>
      <c r="J71" s="178">
        <v>4.7</v>
      </c>
      <c r="K71" s="206">
        <v>8</v>
      </c>
      <c r="L71" s="198" t="s">
        <v>131</v>
      </c>
      <c r="M71" s="220" t="s">
        <v>403</v>
      </c>
      <c r="N71" s="198" t="s">
        <v>133</v>
      </c>
      <c r="O71" s="206">
        <v>199</v>
      </c>
      <c r="P71" s="203" t="s">
        <v>136</v>
      </c>
      <c r="Q71" s="207" t="s">
        <v>404</v>
      </c>
      <c r="R71" s="207" t="s">
        <v>254</v>
      </c>
      <c r="S71" s="203" t="s">
        <v>208</v>
      </c>
      <c r="T71" s="207" t="s">
        <v>260</v>
      </c>
      <c r="U71" s="207" t="s">
        <v>210</v>
      </c>
      <c r="V71" s="203" t="s">
        <v>346</v>
      </c>
      <c r="W71" s="207" t="s">
        <v>391</v>
      </c>
      <c r="X71" s="207" t="s">
        <v>354</v>
      </c>
      <c r="Y71" s="203" t="s">
        <v>347</v>
      </c>
      <c r="Z71" s="207" t="s">
        <v>390</v>
      </c>
      <c r="AA71" s="207" t="s">
        <v>183</v>
      </c>
      <c r="AB71" s="203" t="s">
        <v>349</v>
      </c>
      <c r="AC71" s="207" t="s">
        <v>405</v>
      </c>
      <c r="AD71" s="207" t="s">
        <v>365</v>
      </c>
      <c r="AE71" s="203" t="s">
        <v>340</v>
      </c>
      <c r="AF71" s="207" t="s">
        <v>406</v>
      </c>
      <c r="AG71" s="207" t="s">
        <v>366</v>
      </c>
      <c r="AH71" s="203" t="s">
        <v>155</v>
      </c>
      <c r="AI71" s="207" t="s">
        <v>257</v>
      </c>
      <c r="AJ71" s="207" t="s">
        <v>196</v>
      </c>
      <c r="AK71" s="179">
        <f t="array" ref="AK71">IFERROR(VLOOKUP(A71&amp;B71&amp;C71&amp;LEFT($AK$1,2),IF({1,0},广告数据!$A$2:$A$7027&amp;广告数据!$B$2:$B$7027&amp;广告数据!$C$2:$C$7027,广告数据!$D$2:$D$7027),2,0),"")</f>
        <v>4452</v>
      </c>
      <c r="AL71" s="175">
        <f t="array" ref="AL71">IFERROR(VLOOKUP(A71&amp;B71&amp;C71&amp;LEFT($AK$1,2),IF({1,0},广告数据!$A$2:$A$7027&amp;广告数据!$B$2:$B$7027&amp;广告数据!$C$2:$C$7027,广告数据!$E$2:$E$7027),2,0),"")</f>
        <v>43</v>
      </c>
      <c r="AM71" s="180">
        <f t="shared" si="41"/>
        <v>0.00965858041329739</v>
      </c>
      <c r="AN71" s="175">
        <f t="array" ref="AN71">IFERROR(VLOOKUP(A71&amp;B71&amp;C71&amp;LEFT($AK$1,2),IF({1,0},广告数据!$A$2:$A$7027&amp;广告数据!$B$2:$B$7027&amp;广告数据!$C$2:$C$7027,广告数据!$I$2:$I$7027),2,0),"")</f>
        <v>4</v>
      </c>
      <c r="AO71" s="181">
        <f t="shared" si="42"/>
        <v>0.0930232558139535</v>
      </c>
      <c r="AP71" s="182">
        <f t="array" ref="AP71">IFERROR(VLOOKUP(A71&amp;B71&amp;C71&amp;LEFT($AK$1,2),IF({1,0},广告数据!$A$2:$A$7027&amp;广告数据!$B$2:$B$7027&amp;广告数据!$C$2:$C$7027,广告数据!$G$2:$G$7027),2,0),"")</f>
        <v>11.06</v>
      </c>
      <c r="AQ71" s="182">
        <f t="array" ref="AQ71">IFERROR(VLOOKUP(A71&amp;B71&amp;C71&amp;LEFT($AK$1,2),IF({1,0},广告数据!$A$2:$A$7027&amp;广告数据!$B$2:$B$7027&amp;广告数据!$C$2:$C$7027,广告数据!$J$2:$J$7027),2,0),"")</f>
        <v>35.97</v>
      </c>
      <c r="AR71" s="183">
        <f t="shared" si="43"/>
        <v>0.307478454267445</v>
      </c>
      <c r="AS71" s="179">
        <f t="array" ref="AS71">IFERROR(VLOOKUP(A71&amp;B71&amp;C71&amp;LEFT($AS$1,2),IF({1,0},广告数据!$A$2:$A$7027&amp;广告数据!$B$2:$B$7027&amp;广告数据!$C$2:$C$7027,广告数据!$D$2:$D$7027),2,0),"")</f>
        <v>489</v>
      </c>
      <c r="AT71" s="179">
        <f t="array" ref="AT71">IFERROR(VLOOKUP(A71&amp;B71&amp;C71&amp;LEFT($AS$1,2),IF({1,0},广告数据!$A$2:$A$7027&amp;广告数据!$B$2:$B$7027&amp;广告数据!$C$2:$C$7027,广告数据!$E$2:$E$7027),2,0),"")</f>
        <v>8</v>
      </c>
      <c r="AU71" s="179">
        <f t="array" ref="AU71">IFERROR(VLOOKUP(A71&amp;B71&amp;C71&amp;LEFT($AS$1,2),IF({1,0},广告数据!$A$2:$A$7027&amp;广告数据!$B$2:$B$7027&amp;广告数据!$C$2:$C$7027,广告数据!$I$2:$I$7027),2,0),"")</f>
        <v>0</v>
      </c>
      <c r="AV71" s="215">
        <f t="shared" si="44"/>
        <v>0.016359918200409</v>
      </c>
      <c r="AW71" s="215">
        <f t="shared" si="45"/>
        <v>0</v>
      </c>
      <c r="AX71" s="179">
        <f t="array" ref="AX71">IFERROR(VLOOKUP(A71&amp;B71&amp;C71&amp;LEFT($AS$1,2),IF({1,0},广告数据!$A$2:$A$7027&amp;广告数据!$B$2:$B$7027&amp;广告数据!$C$2:$C$7027,广告数据!$G$2:$G$7027),2,0),"")</f>
        <v>6.92</v>
      </c>
      <c r="AY71" s="179">
        <f t="array" ref="AY71">IFERROR(VLOOKUP(A71&amp;B71&amp;C71&amp;LEFT($AS$1,2),IF({1,0},广告数据!$A$2:$A$7027&amp;广告数据!$B$2:$B$7027&amp;广告数据!$C$2:$C$7027,广告数据!$J$2:$J$7027),2,0),"")</f>
        <v>0</v>
      </c>
      <c r="AZ71" s="183" t="str">
        <f t="shared" si="46"/>
        <v>0</v>
      </c>
      <c r="BA71" s="179">
        <f t="array" ref="BA71">IFERROR(VLOOKUP(A71&amp;B71&amp;C71&amp;LEFT($BA$1,2),IF({1,0},广告数据!$A$2:$A$7027&amp;广告数据!$B$2:$B$7027&amp;广告数据!$C$2:$C$7027,广告数据!$D$2:$D$7027),2,0),"")</f>
        <v>6212</v>
      </c>
      <c r="BB71" s="179">
        <f t="array" ref="BB71">IFERROR(VLOOKUP(A71&amp;B71&amp;C71&amp;LEFT($BA$1,2),IF({1,0},广告数据!$A$2:$A$7027&amp;广告数据!$B$2:$B$7027&amp;广告数据!$C$2:$C$7027,广告数据!$E$2:$E$7027),2,0),"")</f>
        <v>47</v>
      </c>
      <c r="BC71" s="179">
        <f t="array" ref="BC71">IFERROR(VLOOKUP(A71&amp;B71&amp;C71&amp;LEFT($BA$1,2),IF({1,0},广告数据!$A$2:$A$7027&amp;广告数据!$B$2:$B$7027&amp;广告数据!$C$2:$C$7027,广告数据!$I$2:$I$7027),2,0),"")</f>
        <v>3</v>
      </c>
      <c r="BD71" s="215">
        <f t="shared" si="47"/>
        <v>0.00756600128783001</v>
      </c>
      <c r="BE71" s="215">
        <f t="shared" si="48"/>
        <v>0.0638297872340425</v>
      </c>
      <c r="BF71" s="186">
        <f t="array" ref="BF71">IFERROR(VLOOKUP(A71&amp;B71&amp;C71&amp;LEFT($BA$1,2),IF({1,0},广告数据!$A$2:$A$7027&amp;广告数据!$B$2:$B$7027&amp;广告数据!$C$2:$C$7027,广告数据!$G$2:$G$7027),2,0),"")</f>
        <v>24.34</v>
      </c>
      <c r="BG71" s="186">
        <f t="array" ref="BG71">IFERROR(VLOOKUP(A71&amp;B71&amp;C71&amp;LEFT($BA$1,2),IF({1,0},广告数据!$A$2:$A$7027&amp;广告数据!$B$2:$B$7027&amp;广告数据!$C$2:$C$7027,广告数据!$J$2:$J$7027),2,0),"")</f>
        <v>35.97</v>
      </c>
      <c r="BH71" s="215">
        <f t="shared" si="49"/>
        <v>0.676675006950236</v>
      </c>
      <c r="BI71" s="172">
        <f t="array" ref="BI71">IFERROR(VLOOKUP(A71&amp;B71&amp;C71&amp;LEFT($BI$1,2),IF({1,0},广告数据!$A$2:$A$7027&amp;广告数据!$B$2:$B$7027&amp;广告数据!$C$2:$C$7027,广告数据!$D$2:$D$7027),2,0),"0")</f>
        <v>523</v>
      </c>
      <c r="BJ71" s="172">
        <f t="array" ref="BJ71">IFERROR(VLOOKUP(A71&amp;B71&amp;C71&amp;LEFT($BI$1,2),IF({1,0},广告数据!$A$2:$A$7027&amp;广告数据!$B$2:$B$7027&amp;广告数据!$C$2:$C$7027,广告数据!$E$2:$E$7027),2,0),"0")</f>
        <v>11</v>
      </c>
      <c r="BK71" s="172">
        <f t="array" ref="BK71">IFERROR(VLOOKUP(A71&amp;B71&amp;C71&amp;LEFT($BI$1,2),IF({1,0},广告数据!$A$2:$A$7027&amp;广告数据!$B$2:$B$7027&amp;广告数据!$C$2:$C$7027,广告数据!$I$2:$I$7027),2,0),"0")</f>
        <v>1</v>
      </c>
      <c r="BL71" s="215">
        <f t="shared" si="50"/>
        <v>0.0210325047801147</v>
      </c>
      <c r="BM71" s="215">
        <f t="shared" si="51"/>
        <v>0.0909090909090909</v>
      </c>
      <c r="BN71" s="172">
        <f t="array" ref="BN71">IFERROR(VLOOKUP(A71&amp;B71&amp;C71&amp;LEFT($BI$1,2),IF({1,0},广告数据!$A$2:$A$7027&amp;广告数据!$B$2:$B$7027&amp;广告数据!$C$2:$C$7027,广告数据!$G$2:$G$7027),2,0),"0")</f>
        <v>5.11</v>
      </c>
      <c r="BO71" s="172">
        <f t="array" ref="BO71">IFERROR(VLOOKUP(A71&amp;B71&amp;C71&amp;LEFT($BI$1,2),IF({1,0},广告数据!$A$2:$A$7027&amp;广告数据!$B$2:$B$7027&amp;广告数据!$C$2:$C$7027,广告数据!$J$2:$J$7027),2,0),"0")</f>
        <v>11.99</v>
      </c>
      <c r="BP71" s="215">
        <f t="shared" si="52"/>
        <v>0.426188490408674</v>
      </c>
      <c r="BQ71" s="172" t="str">
        <f t="array" ref="BQ71">IFERROR(VLOOKUP(A71&amp;B71&amp;C71&amp;LEFT($BQ$1,2),IF({1,0},广告数据!$A$2:$A$7027&amp;广告数据!$B$2:$B$7027&amp;广告数据!$C$2:$C$7027,广告数据!$D$2:$D$7027),2,0),"0")</f>
        <v>0</v>
      </c>
      <c r="BR71" s="172" t="str">
        <f t="array" ref="BR71">IFERROR(VLOOKUP(A71&amp;B71&amp;C71&amp;LEFT($BQ$1,2),IF({1,0},广告数据!$A$2:$A$7027&amp;广告数据!$B$2:$B$7027&amp;广告数据!$C$2:$C$7027,广告数据!$E$2:$E$7027),2,0),"0")</f>
        <v>0</v>
      </c>
      <c r="BS71" s="172" t="str">
        <f t="array" ref="BS71">IFERROR(VLOOKUP(A71&amp;B71&amp;C71&amp;LEFT($BQ$1,2),IF({1,0},广告数据!$A$2:$A$7027&amp;广告数据!$B$2:$B$7027&amp;广告数据!$C$2:$C$7027,广告数据!$I$2:$I$7027),2,0),"0")</f>
        <v>0</v>
      </c>
      <c r="BT71" s="215" t="str">
        <f t="shared" si="53"/>
        <v>0</v>
      </c>
      <c r="BU71" s="215" t="str">
        <f t="shared" si="54"/>
        <v>0</v>
      </c>
      <c r="BV71" s="172" t="str">
        <f t="array" ref="BV71">IFERROR(VLOOKUP(A71&amp;B71&amp;C71&amp;LEFT($BQ$1,2),IF({1,0},广告数据!$A$2:$A$7027&amp;广告数据!$B$2:$B$7027&amp;广告数据!$C$2:$C$7027,广告数据!$G$2:$G$7027),2,0),"0")</f>
        <v>0</v>
      </c>
      <c r="BW71" s="172" t="str">
        <f t="array" ref="BW71">IFERROR(VLOOKUP(A71&amp;B71&amp;C71&amp;LEFT($BQ$1,2),IF({1,0},广告数据!$A$2:$A$7027&amp;广告数据!$B$2:$B$7027&amp;广告数据!$C$2:$C$7027,广告数据!$J$2:$J$7027),2,0),"0")</f>
        <v>0</v>
      </c>
      <c r="BX71" s="215"/>
    </row>
    <row r="72" s="173" customFormat="1" spans="1:76">
      <c r="A72" s="189">
        <v>44767</v>
      </c>
      <c r="B72" s="192" t="s">
        <v>20</v>
      </c>
      <c r="C72" s="190" t="s">
        <v>25</v>
      </c>
      <c r="D72" s="119" t="s">
        <v>124</v>
      </c>
      <c r="E72" s="194">
        <f>SUMIFS('Business report'!$D$2:$D$9442,'Business report'!$A$2:$A$9442,A72,'Business report'!$B$2:$B$9442,B72,'Business report'!$C$2:$C$9442,D72)</f>
        <v>294</v>
      </c>
      <c r="F72" s="194">
        <f>SUMIFS('Business report'!$F$2:$F$9442,'Business report'!$A$2:$A$9442,A72,'Business report'!$B$2:$B$9442,B72,'Business report'!$C$2:$C$9442,D72)</f>
        <v>431</v>
      </c>
      <c r="G72" s="191">
        <f>SUMIFS('Business report'!$I$2:$I$9442,'Business report'!$A$2:$A$9442,A72,'Business report'!$B$2:$B$9442,B72,'Business report'!$C$2:$C$9442,D72)</f>
        <v>15</v>
      </c>
      <c r="H72" s="195">
        <f>SUMIFS('Business report'!$K$2:$K$9442,'Business report'!$A$2:$A$9442,A72,'Business report'!$B$2:$B$9442,B72,'Business report'!$C$2:$C$9442,D72)</f>
        <v>179.85</v>
      </c>
      <c r="I72" s="198">
        <v>11.99</v>
      </c>
      <c r="J72" s="178">
        <v>4.7</v>
      </c>
      <c r="K72" s="206">
        <v>10</v>
      </c>
      <c r="L72" s="198" t="s">
        <v>131</v>
      </c>
      <c r="M72" s="220" t="s">
        <v>407</v>
      </c>
      <c r="N72" s="198" t="s">
        <v>133</v>
      </c>
      <c r="O72" s="206">
        <v>254</v>
      </c>
      <c r="P72" s="203" t="s">
        <v>408</v>
      </c>
      <c r="Q72" s="207" t="s">
        <v>218</v>
      </c>
      <c r="R72" s="207"/>
      <c r="S72" s="203" t="s">
        <v>409</v>
      </c>
      <c r="T72" s="207" t="s">
        <v>185</v>
      </c>
      <c r="U72" s="207" t="s">
        <v>410</v>
      </c>
      <c r="V72" s="203" t="s">
        <v>245</v>
      </c>
      <c r="W72" s="207" t="s">
        <v>411</v>
      </c>
      <c r="X72" s="207" t="s">
        <v>412</v>
      </c>
      <c r="Y72" s="203" t="s">
        <v>184</v>
      </c>
      <c r="Z72" s="207" t="s">
        <v>413</v>
      </c>
      <c r="AA72" s="207" t="s">
        <v>414</v>
      </c>
      <c r="AB72" s="203" t="s">
        <v>415</v>
      </c>
      <c r="AC72" s="207" t="s">
        <v>312</v>
      </c>
      <c r="AD72" s="207" t="s">
        <v>279</v>
      </c>
      <c r="AE72" s="203" t="s">
        <v>157</v>
      </c>
      <c r="AF72" s="207" t="s">
        <v>270</v>
      </c>
      <c r="AG72" s="207" t="s">
        <v>259</v>
      </c>
      <c r="AH72" s="203" t="s">
        <v>416</v>
      </c>
      <c r="AI72" s="207" t="s">
        <v>417</v>
      </c>
      <c r="AJ72" s="200"/>
      <c r="AK72" s="179">
        <f t="array" ref="AK72">IFERROR(VLOOKUP(A72&amp;B72&amp;C72&amp;LEFT($AK$1,2),IF({1,0},广告数据!$A$2:$A$7027&amp;广告数据!$B$2:$B$7027&amp;广告数据!$C$2:$C$7027,广告数据!$D$2:$D$7027),2,0),"")</f>
        <v>3693</v>
      </c>
      <c r="AL72" s="175">
        <f t="array" ref="AL72">IFERROR(VLOOKUP(A72&amp;B72&amp;C72&amp;LEFT($AK$1,2),IF({1,0},广告数据!$A$2:$A$7027&amp;广告数据!$B$2:$B$7027&amp;广告数据!$C$2:$C$7027,广告数据!$E$2:$E$7027),2,0),"")</f>
        <v>63</v>
      </c>
      <c r="AM72" s="180">
        <f t="shared" si="41"/>
        <v>0.0170593013809911</v>
      </c>
      <c r="AN72" s="175">
        <f t="array" ref="AN72">IFERROR(VLOOKUP(A72&amp;B72&amp;C72&amp;LEFT($AK$1,2),IF({1,0},广告数据!$A$2:$A$7027&amp;广告数据!$B$2:$B$7027&amp;广告数据!$C$2:$C$7027,广告数据!$I$2:$I$7027),2,0),"")</f>
        <v>5</v>
      </c>
      <c r="AO72" s="181">
        <f t="shared" si="42"/>
        <v>0.0793650793650794</v>
      </c>
      <c r="AP72" s="182">
        <f t="array" ref="AP72">IFERROR(VLOOKUP(A72&amp;B72&amp;C72&amp;LEFT($AK$1,2),IF({1,0},广告数据!$A$2:$A$7027&amp;广告数据!$B$2:$B$7027&amp;广告数据!$C$2:$C$7027,广告数据!$G$2:$G$7027),2,0),"")</f>
        <v>14.97</v>
      </c>
      <c r="AQ72" s="182">
        <f t="array" ref="AQ72">IFERROR(VLOOKUP(A72&amp;B72&amp;C72&amp;LEFT($AK$1,2),IF({1,0},广告数据!$A$2:$A$7027&amp;广告数据!$B$2:$B$7027&amp;广告数据!$C$2:$C$7027,广告数据!$J$2:$J$7027),2,0),"")</f>
        <v>59.95</v>
      </c>
      <c r="AR72" s="183">
        <f t="shared" si="43"/>
        <v>0.249708090075063</v>
      </c>
      <c r="AS72" s="179">
        <f t="array" ref="AS72">IFERROR(VLOOKUP(A72&amp;B72&amp;C72&amp;LEFT($AS$1,2),IF({1,0},广告数据!$A$2:$A$7027&amp;广告数据!$B$2:$B$7027&amp;广告数据!$C$2:$C$7027,广告数据!$D$2:$D$7027),2,0),"")</f>
        <v>475</v>
      </c>
      <c r="AT72" s="179">
        <f t="array" ref="AT72">IFERROR(VLOOKUP(A72&amp;B72&amp;C72&amp;LEFT($AS$1,2),IF({1,0},广告数据!$A$2:$A$7027&amp;广告数据!$B$2:$B$7027&amp;广告数据!$C$2:$C$7027,广告数据!$E$2:$E$7027),2,0),"")</f>
        <v>6</v>
      </c>
      <c r="AU72" s="179">
        <f t="array" ref="AU72">IFERROR(VLOOKUP(A72&amp;B72&amp;C72&amp;LEFT($AS$1,2),IF({1,0},广告数据!$A$2:$A$7027&amp;广告数据!$B$2:$B$7027&amp;广告数据!$C$2:$C$7027,广告数据!$I$2:$I$7027),2,0),"")</f>
        <v>0</v>
      </c>
      <c r="AV72" s="215">
        <f t="shared" si="44"/>
        <v>0.0126315789473684</v>
      </c>
      <c r="AW72" s="215">
        <f t="shared" si="45"/>
        <v>0</v>
      </c>
      <c r="AX72" s="179">
        <f t="array" ref="AX72">IFERROR(VLOOKUP(A72&amp;B72&amp;C72&amp;LEFT($AS$1,2),IF({1,0},广告数据!$A$2:$A$7027&amp;广告数据!$B$2:$B$7027&amp;广告数据!$C$2:$C$7027,广告数据!$G$2:$G$7027),2,0),"")</f>
        <v>5.61</v>
      </c>
      <c r="AY72" s="179">
        <f t="array" ref="AY72">IFERROR(VLOOKUP(A72&amp;B72&amp;C72&amp;LEFT($AS$1,2),IF({1,0},广告数据!$A$2:$A$7027&amp;广告数据!$B$2:$B$7027&amp;广告数据!$C$2:$C$7027,广告数据!$J$2:$J$7027),2,0),"")</f>
        <v>0</v>
      </c>
      <c r="AZ72" s="183" t="str">
        <f t="shared" si="46"/>
        <v>0</v>
      </c>
      <c r="BA72" s="179">
        <f t="array" ref="BA72">IFERROR(VLOOKUP(A72&amp;B72&amp;C72&amp;LEFT($BA$1,2),IF({1,0},广告数据!$A$2:$A$7027&amp;广告数据!$B$2:$B$7027&amp;广告数据!$C$2:$C$7027,广告数据!$D$2:$D$7027),2,0),"")</f>
        <v>10522</v>
      </c>
      <c r="BB72" s="179">
        <f t="array" ref="BB72">IFERROR(VLOOKUP(A72&amp;B72&amp;C72&amp;LEFT($BA$1,2),IF({1,0},广告数据!$A$2:$A$7027&amp;广告数据!$B$2:$B$7027&amp;广告数据!$C$2:$C$7027,广告数据!$E$2:$E$7027),2,0),"")</f>
        <v>51</v>
      </c>
      <c r="BC72" s="179">
        <f t="array" ref="BC72">IFERROR(VLOOKUP(A72&amp;B72&amp;C72&amp;LEFT($BA$1,2),IF({1,0},广告数据!$A$2:$A$7027&amp;广告数据!$B$2:$B$7027&amp;广告数据!$C$2:$C$7027,广告数据!$I$2:$I$7027),2,0),"")</f>
        <v>1</v>
      </c>
      <c r="BD72" s="215">
        <f t="shared" si="47"/>
        <v>0.00484698726477856</v>
      </c>
      <c r="BE72" s="215">
        <f t="shared" si="48"/>
        <v>0.0196078431372549</v>
      </c>
      <c r="BF72" s="186">
        <f t="array" ref="BF72">IFERROR(VLOOKUP(A72&amp;B72&amp;C72&amp;LEFT($BA$1,2),IF({1,0},广告数据!$A$2:$A$7027&amp;广告数据!$B$2:$B$7027&amp;广告数据!$C$2:$C$7027,广告数据!$G$2:$G$7027),2,0),"")</f>
        <v>20.25</v>
      </c>
      <c r="BG72" s="186">
        <f t="array" ref="BG72">IFERROR(VLOOKUP(A72&amp;B72&amp;C72&amp;LEFT($BA$1,2),IF({1,0},广告数据!$A$2:$A$7027&amp;广告数据!$B$2:$B$7027&amp;广告数据!$C$2:$C$7027,广告数据!$J$2:$J$7027),2,0),"")</f>
        <v>11.99</v>
      </c>
      <c r="BH72" s="215">
        <f t="shared" si="49"/>
        <v>1.68890742285238</v>
      </c>
      <c r="BI72" s="172">
        <f t="array" ref="BI72">IFERROR(VLOOKUP(A72&amp;B72&amp;C72&amp;LEFT($BI$1,2),IF({1,0},广告数据!$A$2:$A$7027&amp;广告数据!$B$2:$B$7027&amp;广告数据!$C$2:$C$7027,广告数据!$D$2:$D$7027),2,0),"0")</f>
        <v>912</v>
      </c>
      <c r="BJ72" s="172">
        <f t="array" ref="BJ72">IFERROR(VLOOKUP(A72&amp;B72&amp;C72&amp;LEFT($BI$1,2),IF({1,0},广告数据!$A$2:$A$7027&amp;广告数据!$B$2:$B$7027&amp;广告数据!$C$2:$C$7027,广告数据!$E$2:$E$7027),2,0),"0")</f>
        <v>8</v>
      </c>
      <c r="BK72" s="172">
        <f t="array" ref="BK72">IFERROR(VLOOKUP(A72&amp;B72&amp;C72&amp;LEFT($BI$1,2),IF({1,0},广告数据!$A$2:$A$7027&amp;广告数据!$B$2:$B$7027&amp;广告数据!$C$2:$C$7027,广告数据!$I$2:$I$7027),2,0),"0")</f>
        <v>1</v>
      </c>
      <c r="BL72" s="215">
        <f t="shared" si="50"/>
        <v>0.0087719298245614</v>
      </c>
      <c r="BM72" s="215">
        <f t="shared" si="51"/>
        <v>0.125</v>
      </c>
      <c r="BN72" s="172">
        <f t="array" ref="BN72">IFERROR(VLOOKUP(A72&amp;B72&amp;C72&amp;LEFT($BI$1,2),IF({1,0},广告数据!$A$2:$A$7027&amp;广告数据!$B$2:$B$7027&amp;广告数据!$C$2:$C$7027,广告数据!$G$2:$G$7027),2,0),"0")</f>
        <v>4.82</v>
      </c>
      <c r="BO72" s="172">
        <f t="array" ref="BO72">IFERROR(VLOOKUP(A72&amp;B72&amp;C72&amp;LEFT($BI$1,2),IF({1,0},广告数据!$A$2:$A$7027&amp;广告数据!$B$2:$B$7027&amp;广告数据!$C$2:$C$7027,广告数据!$J$2:$J$7027),2,0),"0")</f>
        <v>11.99</v>
      </c>
      <c r="BP72" s="215">
        <f t="shared" si="52"/>
        <v>0.402001668056714</v>
      </c>
      <c r="BQ72" s="172" t="str">
        <f t="array" ref="BQ72">IFERROR(VLOOKUP(A72&amp;B72&amp;C72&amp;LEFT($BQ$1,2),IF({1,0},广告数据!$A$2:$A$7027&amp;广告数据!$B$2:$B$7027&amp;广告数据!$C$2:$C$7027,广告数据!$D$2:$D$7027),2,0),"0")</f>
        <v>0</v>
      </c>
      <c r="BR72" s="172" t="str">
        <f t="array" ref="BR72">IFERROR(VLOOKUP(A72&amp;B72&amp;C72&amp;LEFT($BQ$1,2),IF({1,0},广告数据!$A$2:$A$7027&amp;广告数据!$B$2:$B$7027&amp;广告数据!$C$2:$C$7027,广告数据!$E$2:$E$7027),2,0),"0")</f>
        <v>0</v>
      </c>
      <c r="BS72" s="172" t="str">
        <f t="array" ref="BS72">IFERROR(VLOOKUP(A72&amp;B72&amp;C72&amp;LEFT($BQ$1,2),IF({1,0},广告数据!$A$2:$A$7027&amp;广告数据!$B$2:$B$7027&amp;广告数据!$C$2:$C$7027,广告数据!$I$2:$I$7027),2,0),"0")</f>
        <v>0</v>
      </c>
      <c r="BT72" s="215" t="str">
        <f t="shared" si="53"/>
        <v>0</v>
      </c>
      <c r="BU72" s="215" t="str">
        <f t="shared" si="54"/>
        <v>0</v>
      </c>
      <c r="BV72" s="172" t="str">
        <f t="array" ref="BV72">IFERROR(VLOOKUP(A72&amp;B72&amp;C72&amp;LEFT($BQ$1,2),IF({1,0},广告数据!$A$2:$A$7027&amp;广告数据!$B$2:$B$7027&amp;广告数据!$C$2:$C$7027,广告数据!$G$2:$G$7027),2,0),"0")</f>
        <v>0</v>
      </c>
      <c r="BW72" s="172" t="str">
        <f t="array" ref="BW72">IFERROR(VLOOKUP(A72&amp;B72&amp;C72&amp;LEFT($BQ$1,2),IF({1,0},广告数据!$A$2:$A$7027&amp;广告数据!$B$2:$B$7027&amp;广告数据!$C$2:$C$7027,广告数据!$J$2:$J$7027),2,0),"0")</f>
        <v>0</v>
      </c>
      <c r="BX72" s="215"/>
    </row>
    <row r="73" s="173" customFormat="1" spans="1:76">
      <c r="A73" s="189">
        <v>44768</v>
      </c>
      <c r="B73" s="192" t="s">
        <v>20</v>
      </c>
      <c r="C73" s="190" t="s">
        <v>25</v>
      </c>
      <c r="D73" s="119" t="s">
        <v>124</v>
      </c>
      <c r="E73" s="194">
        <f>SUMIFS('Business report'!$D$2:$D$9442,'Business report'!$A$2:$A$9442,A73,'Business report'!$B$2:$B$9442,B73,'Business report'!$C$2:$C$9442,D73)</f>
        <v>292</v>
      </c>
      <c r="F73" s="194">
        <f>SUMIFS('Business report'!$F$2:$F$9442,'Business report'!$A$2:$A$9442,A73,'Business report'!$B$2:$B$9442,B73,'Business report'!$C$2:$C$9442,D73)</f>
        <v>394</v>
      </c>
      <c r="G73" s="191">
        <f>SUMIFS('Business report'!$I$2:$I$9442,'Business report'!$A$2:$A$9442,A73,'Business report'!$B$2:$B$9442,B73,'Business report'!$C$2:$C$9442,D73)</f>
        <v>15</v>
      </c>
      <c r="H73" s="195">
        <f>SUMIFS('Business report'!$K$2:$K$9442,'Business report'!$A$2:$A$9442,A73,'Business report'!$B$2:$B$9442,B73,'Business report'!$C$2:$C$9442,D73)</f>
        <v>179.85</v>
      </c>
      <c r="I73" s="198">
        <v>11.99</v>
      </c>
      <c r="J73" s="178">
        <v>4.7</v>
      </c>
      <c r="K73" s="206">
        <v>10</v>
      </c>
      <c r="L73" s="198" t="s">
        <v>131</v>
      </c>
      <c r="M73" s="220" t="s">
        <v>418</v>
      </c>
      <c r="N73" s="198" t="s">
        <v>133</v>
      </c>
      <c r="O73" s="206">
        <v>250</v>
      </c>
      <c r="P73" s="203" t="s">
        <v>408</v>
      </c>
      <c r="Q73" s="207" t="s">
        <v>198</v>
      </c>
      <c r="R73" s="200"/>
      <c r="S73" s="203" t="s">
        <v>409</v>
      </c>
      <c r="T73" s="207" t="s">
        <v>252</v>
      </c>
      <c r="U73" s="207" t="s">
        <v>196</v>
      </c>
      <c r="V73" s="203" t="s">
        <v>245</v>
      </c>
      <c r="W73" s="207" t="s">
        <v>419</v>
      </c>
      <c r="X73" s="200"/>
      <c r="Y73" s="203" t="s">
        <v>184</v>
      </c>
      <c r="Z73" s="207" t="s">
        <v>398</v>
      </c>
      <c r="AA73" s="207" t="s">
        <v>367</v>
      </c>
      <c r="AB73" s="203" t="s">
        <v>415</v>
      </c>
      <c r="AC73" s="207" t="s">
        <v>374</v>
      </c>
      <c r="AD73" s="207" t="s">
        <v>210</v>
      </c>
      <c r="AE73" s="203" t="s">
        <v>157</v>
      </c>
      <c r="AF73" s="207" t="s">
        <v>420</v>
      </c>
      <c r="AG73" s="207" t="s">
        <v>197</v>
      </c>
      <c r="AH73" s="203" t="s">
        <v>416</v>
      </c>
      <c r="AI73" s="207" t="s">
        <v>421</v>
      </c>
      <c r="AJ73" s="200"/>
      <c r="AK73" s="179">
        <f t="array" ref="AK73">IFERROR(VLOOKUP(A73&amp;B73&amp;C73&amp;LEFT($AK$1,2),IF({1,0},广告数据!$A$2:$A$7027&amp;广告数据!$B$2:$B$7027&amp;广告数据!$C$2:$C$7027,广告数据!$D$2:$D$7027),2,0),"")</f>
        <v>3672</v>
      </c>
      <c r="AL73" s="175">
        <f t="array" ref="AL73">IFERROR(VLOOKUP(A73&amp;B73&amp;C73&amp;LEFT($AK$1,2),IF({1,0},广告数据!$A$2:$A$7027&amp;广告数据!$B$2:$B$7027&amp;广告数据!$C$2:$C$7027,广告数据!$E$2:$E$7027),2,0),"")</f>
        <v>48</v>
      </c>
      <c r="AM73" s="180">
        <f t="shared" si="41"/>
        <v>0.0130718954248366</v>
      </c>
      <c r="AN73" s="175">
        <f t="array" ref="AN73">IFERROR(VLOOKUP(A73&amp;B73&amp;C73&amp;LEFT($AK$1,2),IF({1,0},广告数据!$A$2:$A$7027&amp;广告数据!$B$2:$B$7027&amp;广告数据!$C$2:$C$7027,广告数据!$I$2:$I$7027),2,0),"")</f>
        <v>1</v>
      </c>
      <c r="AO73" s="181">
        <f t="shared" si="42"/>
        <v>0.0208333333333333</v>
      </c>
      <c r="AP73" s="182">
        <f t="array" ref="AP73">IFERROR(VLOOKUP(A73&amp;B73&amp;C73&amp;LEFT($AK$1,2),IF({1,0},广告数据!$A$2:$A$7027&amp;广告数据!$B$2:$B$7027&amp;广告数据!$C$2:$C$7027,广告数据!$G$2:$G$7027),2,0),"")</f>
        <v>10.67</v>
      </c>
      <c r="AQ73" s="182">
        <f t="array" ref="AQ73">IFERROR(VLOOKUP(A73&amp;B73&amp;C73&amp;LEFT($AK$1,2),IF({1,0},广告数据!$A$2:$A$7027&amp;广告数据!$B$2:$B$7027&amp;广告数据!$C$2:$C$7027,广告数据!$J$2:$J$7027),2,0),"")</f>
        <v>11.99</v>
      </c>
      <c r="AR73" s="183">
        <f t="shared" si="43"/>
        <v>0.889908256880734</v>
      </c>
      <c r="AS73" s="186" t="str">
        <f t="array" ref="AS73">IFERROR(VLOOKUP(A73&amp;B73&amp;C73&amp;LEFT($AS$1,2),IF({1,0},广告数据!$A$2:$A$7027&amp;广告数据!$B$2:$B$7027&amp;广告数据!$C$2:$C$7027,广告数据!$D$2:$D$7027),2,0),"0")</f>
        <v>0</v>
      </c>
      <c r="AT73" s="186" t="str">
        <f t="array" ref="AT73">IFERROR(VLOOKUP(A947&amp;B73&amp;C73&amp;LEFT($AS$1,2),IF({1,0},广告数据!$A$2:$A$7027&amp;广告数据!$B$2:$B$7027&amp;广告数据!$C$2:$C$7027,广告数据!$E$2:$E$7027),2,0),"0")</f>
        <v>0</v>
      </c>
      <c r="AU73" s="186" t="str">
        <f t="array" ref="AU73">IFERROR(VLOOKUP(A73&amp;B73&amp;C73&amp;LEFT($AS$1,2),IF({1,0},广告数据!$A$2:$A$7027&amp;广告数据!$B$2:$B$7027&amp;广告数据!$C$2:$C$7027,广告数据!$I$2:$I$7027),2,0),"0")</f>
        <v>0</v>
      </c>
      <c r="AV73" s="215" t="str">
        <f t="shared" si="44"/>
        <v>0</v>
      </c>
      <c r="AW73" s="215" t="str">
        <f t="array" ref="AW73">IFERROR(AU73/AT73,"0")</f>
        <v>0</v>
      </c>
      <c r="AX73" s="179" t="str">
        <f t="array" ref="AX73">IFERROR(VLOOKUP(A73&amp;B73&amp;C73&amp;LEFT($AS$1,2),IF({1,0},广告数据!$A$2:$A$7027&amp;广告数据!$B$2:$B$7027&amp;广告数据!$C$2:$C$7027,广告数据!$G$2:$G$7027),2,0),"0")</f>
        <v>0</v>
      </c>
      <c r="AY73" s="179" t="str">
        <f t="array" ref="AY73">IFERROR(VLOOKUP(A73&amp;B73&amp;C73&amp;LEFT($AS$1,2),IF({1,0},广告数据!$A$2:$A$7027&amp;广告数据!$B$2:$B$7027&amp;广告数据!$C$2:$C$7027,广告数据!$J$2:$J$7027),2,0),"0")</f>
        <v>0</v>
      </c>
      <c r="AZ73" s="183" t="str">
        <f t="array" ref="AZ73">IFERROR(AX73/AY73,"0")</f>
        <v>0</v>
      </c>
      <c r="BA73" s="179">
        <f t="array" ref="BA73">IFERROR(VLOOKUP(A73&amp;B73&amp;C73&amp;LEFT($BA$1,2),IF({1,0},广告数据!$A$2:$A$7027&amp;广告数据!$B$2:$B$7027&amp;广告数据!$C$2:$C$7027,广告数据!$D$2:$D$7027),2,0),"")</f>
        <v>5786</v>
      </c>
      <c r="BB73" s="179">
        <f t="array" ref="BB73">IFERROR(VLOOKUP(A73&amp;B73&amp;C73&amp;LEFT($BA$1,2),IF({1,0},广告数据!$A$2:$A$7027&amp;广告数据!$B$2:$B$7027&amp;广告数据!$C$2:$C$7027,广告数据!$E$2:$E$7027),2,0),"")</f>
        <v>41</v>
      </c>
      <c r="BC73" s="179">
        <f t="array" ref="BC73">IFERROR(VLOOKUP(A73&amp;B73&amp;C73&amp;LEFT($BA$1,2),IF({1,0},广告数据!$A$2:$A$7027&amp;广告数据!$B$2:$B$7027&amp;广告数据!$C$2:$C$7027,广告数据!$I$2:$I$7027),2,0),"")</f>
        <v>0</v>
      </c>
      <c r="BD73" s="215">
        <f t="shared" si="47"/>
        <v>0.00708606982371241</v>
      </c>
      <c r="BE73" s="215">
        <f t="shared" si="48"/>
        <v>0</v>
      </c>
      <c r="BF73" s="186">
        <f t="array" ref="BF73">IFERROR(VLOOKUP(A73&amp;B73&amp;C73&amp;LEFT($BA$1,2),IF({1,0},广告数据!$A$2:$A$7027&amp;广告数据!$B$2:$B$7027&amp;广告数据!$C$2:$C$7027,广告数据!$G$2:$G$7027),2,0),"")</f>
        <v>16.8</v>
      </c>
      <c r="BG73" s="186">
        <f t="array" ref="BG73">IFERROR(VLOOKUP(A73&amp;B73&amp;C73&amp;LEFT($BA$1,2),IF({1,0},广告数据!$A$2:$A$7027&amp;广告数据!$B$2:$B$7027&amp;广告数据!$C$2:$C$7027,广告数据!$J$2:$J$7027),2,0),"")</f>
        <v>0</v>
      </c>
      <c r="BH73" s="215" t="str">
        <f t="shared" si="49"/>
        <v>0</v>
      </c>
      <c r="BI73" s="172">
        <f t="array" ref="BI73">IFERROR(VLOOKUP(A73&amp;B73&amp;C73&amp;LEFT($BI$1,2),IF({1,0},广告数据!$A$2:$A$7027&amp;广告数据!$B$2:$B$7027&amp;广告数据!$C$2:$C$7027,广告数据!$D$2:$D$7027),2,0),"0")</f>
        <v>787</v>
      </c>
      <c r="BJ73" s="172">
        <f t="array" ref="BJ73">IFERROR(VLOOKUP(A73&amp;B73&amp;C73&amp;LEFT($BI$1,2),IF({1,0},广告数据!$A$2:$A$7027&amp;广告数据!$B$2:$B$7027&amp;广告数据!$C$2:$C$7027,广告数据!$E$2:$E$7027),2,0),"0")</f>
        <v>13</v>
      </c>
      <c r="BK73" s="172">
        <f t="array" ref="BK73">IFERROR(VLOOKUP(A73&amp;B73&amp;C73&amp;LEFT($BI$1,2),IF({1,0},广告数据!$A$2:$A$7027&amp;广告数据!$B$2:$B$7027&amp;广告数据!$C$2:$C$7027,广告数据!$I$2:$I$7027),2,0),"0")</f>
        <v>0</v>
      </c>
      <c r="BL73" s="215">
        <f t="shared" si="50"/>
        <v>0.0165184243964422</v>
      </c>
      <c r="BM73" s="215">
        <f t="shared" si="51"/>
        <v>0</v>
      </c>
      <c r="BN73" s="172">
        <f t="array" ref="BN73">IFERROR(VLOOKUP(A73&amp;B73&amp;C73&amp;LEFT($BI$1,2),IF({1,0},广告数据!$A$2:$A$7027&amp;广告数据!$B$2:$B$7027&amp;广告数据!$C$2:$C$7027,广告数据!$G$2:$G$7027),2,0),"0")</f>
        <v>7.28</v>
      </c>
      <c r="BO73" s="172">
        <f t="array" ref="BO73">IFERROR(VLOOKUP(A73&amp;B73&amp;C73&amp;LEFT($BI$1,2),IF({1,0},广告数据!$A$2:$A$7027&amp;广告数据!$B$2:$B$7027&amp;广告数据!$C$2:$C$7027,广告数据!$J$2:$J$7027),2,0),"0")</f>
        <v>0</v>
      </c>
      <c r="BP73" s="215" t="str">
        <f t="shared" si="52"/>
        <v/>
      </c>
      <c r="BQ73" s="172" t="str">
        <f t="array" ref="BQ73">IFERROR(VLOOKUP(A73&amp;B73&amp;C73&amp;LEFT($BQ$1,2),IF({1,0},广告数据!$A$2:$A$7027&amp;广告数据!$B$2:$B$7027&amp;广告数据!$C$2:$C$7027,广告数据!$D$2:$D$7027),2,0),"0")</f>
        <v>0</v>
      </c>
      <c r="BR73" s="172" t="str">
        <f t="array" ref="BR73">IFERROR(VLOOKUP(A73&amp;B73&amp;C73&amp;LEFT($BQ$1,2),IF({1,0},广告数据!$A$2:$A$7027&amp;广告数据!$B$2:$B$7027&amp;广告数据!$C$2:$C$7027,广告数据!$E$2:$E$7027),2,0),"0")</f>
        <v>0</v>
      </c>
      <c r="BS73" s="172" t="str">
        <f t="array" ref="BS73">IFERROR(VLOOKUP(A73&amp;B73&amp;C73&amp;LEFT($BQ$1,2),IF({1,0},广告数据!$A$2:$A$7027&amp;广告数据!$B$2:$B$7027&amp;广告数据!$C$2:$C$7027,广告数据!$I$2:$I$7027),2,0),"0")</f>
        <v>0</v>
      </c>
      <c r="BT73" s="215" t="str">
        <f t="shared" si="53"/>
        <v>0</v>
      </c>
      <c r="BU73" s="215" t="str">
        <f t="shared" si="54"/>
        <v>0</v>
      </c>
      <c r="BV73" s="172" t="str">
        <f t="array" ref="BV73">IFERROR(VLOOKUP(A73&amp;B73&amp;C73&amp;LEFT($BQ$1,2),IF({1,0},广告数据!$A$2:$A$7027&amp;广告数据!$B$2:$B$7027&amp;广告数据!$C$2:$C$7027,广告数据!$G$2:$G$7027),2,0),"0")</f>
        <v>0</v>
      </c>
      <c r="BW73" s="172" t="str">
        <f t="array" ref="BW73">IFERROR(VLOOKUP(A73&amp;B73&amp;C73&amp;LEFT($BQ$1,2),IF({1,0},广告数据!$A$2:$A$7027&amp;广告数据!$B$2:$B$7027&amp;广告数据!$C$2:$C$7027,广告数据!$J$2:$J$7027),2,0),"0")</f>
        <v>0</v>
      </c>
      <c r="BX73" s="215"/>
    </row>
    <row r="74" s="173" customFormat="1" spans="1:76">
      <c r="A74" s="189">
        <v>44769</v>
      </c>
      <c r="B74" s="192" t="s">
        <v>20</v>
      </c>
      <c r="C74" s="190" t="s">
        <v>25</v>
      </c>
      <c r="D74" s="119" t="s">
        <v>124</v>
      </c>
      <c r="E74" s="194">
        <f>SUMIFS('Business report'!$D$2:$D$9442,'Business report'!$A$2:$A$9442,A74,'Business report'!$B$2:$B$9442,B74,'Business report'!$C$2:$C$9442,D74)</f>
        <v>260</v>
      </c>
      <c r="F74" s="194">
        <f>SUMIFS('Business report'!$F$2:$F$9442,'Business report'!$A$2:$A$9442,A74,'Business report'!$B$2:$B$9442,B74,'Business report'!$C$2:$C$9442,D74)</f>
        <v>380</v>
      </c>
      <c r="G74" s="191">
        <f>SUMIFS('Business report'!$I$2:$I$9442,'Business report'!$A$2:$A$9442,A74,'Business report'!$B$2:$B$9442,B74,'Business report'!$C$2:$C$9442,D74)</f>
        <v>12</v>
      </c>
      <c r="H74" s="195">
        <f>SUMIFS('Business report'!$K$2:$K$9442,'Business report'!$A$2:$A$9442,A74,'Business report'!$B$2:$B$9442,B74,'Business report'!$C$2:$C$9442,D74)</f>
        <v>143.88</v>
      </c>
      <c r="I74" s="198">
        <v>11.99</v>
      </c>
      <c r="J74" s="178">
        <v>4.7</v>
      </c>
      <c r="K74" s="206">
        <v>11</v>
      </c>
      <c r="L74" s="198" t="s">
        <v>131</v>
      </c>
      <c r="M74" s="220" t="s">
        <v>422</v>
      </c>
      <c r="N74" s="198" t="s">
        <v>133</v>
      </c>
      <c r="O74" s="206">
        <v>256</v>
      </c>
      <c r="P74" s="203" t="s">
        <v>408</v>
      </c>
      <c r="Q74" s="207" t="s">
        <v>423</v>
      </c>
      <c r="R74" s="200"/>
      <c r="S74" s="203" t="s">
        <v>409</v>
      </c>
      <c r="T74" s="207" t="s">
        <v>320</v>
      </c>
      <c r="U74" s="207" t="s">
        <v>358</v>
      </c>
      <c r="V74" s="203" t="s">
        <v>245</v>
      </c>
      <c r="W74" s="207" t="s">
        <v>424</v>
      </c>
      <c r="X74" s="200"/>
      <c r="Y74" s="203" t="s">
        <v>184</v>
      </c>
      <c r="Z74" s="207" t="s">
        <v>425</v>
      </c>
      <c r="AA74" s="200"/>
      <c r="AB74" s="203" t="s">
        <v>415</v>
      </c>
      <c r="AC74" s="207" t="s">
        <v>352</v>
      </c>
      <c r="AD74" s="207" t="s">
        <v>426</v>
      </c>
      <c r="AE74" s="203" t="s">
        <v>157</v>
      </c>
      <c r="AF74" s="207" t="s">
        <v>427</v>
      </c>
      <c r="AG74" s="207" t="s">
        <v>428</v>
      </c>
      <c r="AH74" s="203" t="s">
        <v>416</v>
      </c>
      <c r="AI74" s="207" t="s">
        <v>423</v>
      </c>
      <c r="AJ74" s="200"/>
      <c r="AK74" s="179">
        <f t="array" ref="AK74">IFERROR(VLOOKUP(A74&amp;B74&amp;C74&amp;LEFT($AK$1,2),IF({1,0},广告数据!$A$2:$A$7027&amp;广告数据!$B$2:$B$7027&amp;广告数据!$C$2:$C$7027,广告数据!$D$2:$D$7027),2,0),"")</f>
        <v>1797</v>
      </c>
      <c r="AL74" s="175">
        <f t="array" ref="AL74">IFERROR(VLOOKUP(A74&amp;B74&amp;C74&amp;LEFT($AK$1,2),IF({1,0},广告数据!$A$2:$A$7027&amp;广告数据!$B$2:$B$7027&amp;广告数据!$C$2:$C$7027,广告数据!$E$2:$E$7027),2,0),"")</f>
        <v>22</v>
      </c>
      <c r="AM74" s="180">
        <f t="shared" si="41"/>
        <v>0.0122426265998887</v>
      </c>
      <c r="AN74" s="175">
        <f t="array" ref="AN74">IFERROR(VLOOKUP(A74&amp;B74&amp;C74&amp;LEFT($AK$1,2),IF({1,0},广告数据!$A$2:$A$7027&amp;广告数据!$B$2:$B$7027&amp;广告数据!$C$2:$C$7027,广告数据!$I$2:$I$7027),2,0),"")</f>
        <v>0</v>
      </c>
      <c r="AO74" s="181">
        <f t="shared" si="42"/>
        <v>0</v>
      </c>
      <c r="AP74" s="182">
        <f t="array" ref="AP74">IFERROR(VLOOKUP(A74&amp;B74&amp;C74&amp;LEFT($AK$1,2),IF({1,0},广告数据!$A$2:$A$7027&amp;广告数据!$B$2:$B$7027&amp;广告数据!$C$2:$C$7027,广告数据!$G$2:$G$7027),2,0),"")</f>
        <v>5.08</v>
      </c>
      <c r="AQ74" s="182">
        <f t="array" ref="AQ74">IFERROR(VLOOKUP(A74&amp;B74&amp;C74&amp;LEFT($AK$1,2),IF({1,0},广告数据!$A$2:$A$7027&amp;广告数据!$B$2:$B$7027&amp;广告数据!$C$2:$C$7027,广告数据!$J$2:$J$7027),2,0),"")</f>
        <v>0</v>
      </c>
      <c r="AR74" s="183" t="str">
        <f t="shared" si="43"/>
        <v>0</v>
      </c>
      <c r="AS74" s="186" t="str">
        <f t="array" ref="AS74">IFERROR(VLOOKUP(A74&amp;B74&amp;C74&amp;LEFT($AS$1,2),IF({1,0},广告数据!$A$2:$A$7027&amp;广告数据!$B$2:$B$7027&amp;广告数据!$C$2:$C$7027,广告数据!$D$2:$D$7027),2,0),"0")</f>
        <v>0</v>
      </c>
      <c r="AT74" s="186" t="str">
        <f t="array" ref="AT74">IFERROR(VLOOKUP(A948&amp;B74&amp;C74&amp;LEFT($AS$1,2),IF({1,0},广告数据!$A$2:$A$7027&amp;广告数据!$B$2:$B$7027&amp;广告数据!$C$2:$C$7027,广告数据!$E$2:$E$7027),2,0),"0")</f>
        <v>0</v>
      </c>
      <c r="AU74" s="186" t="str">
        <f t="array" ref="AU74">IFERROR(VLOOKUP(A74&amp;B74&amp;C74&amp;LEFT($AS$1,2),IF({1,0},广告数据!$A$2:$A$7027&amp;广告数据!$B$2:$B$7027&amp;广告数据!$C$2:$C$7027,广告数据!$I$2:$I$7027),2,0),"0")</f>
        <v>0</v>
      </c>
      <c r="AV74" s="215" t="str">
        <f t="shared" si="44"/>
        <v>0</v>
      </c>
      <c r="AW74" s="215" t="str">
        <f t="array" ref="AW74">IFERROR(AU74/AT74,"0")</f>
        <v>0</v>
      </c>
      <c r="AX74" s="179" t="str">
        <f t="array" ref="AX74">IFERROR(VLOOKUP(A74&amp;B74&amp;C74&amp;LEFT($AS$1,2),IF({1,0},广告数据!$A$2:$A$7027&amp;广告数据!$B$2:$B$7027&amp;广告数据!$C$2:$C$7027,广告数据!$G$2:$G$7027),2,0),"0")</f>
        <v>0</v>
      </c>
      <c r="AY74" s="179" t="str">
        <f t="array" ref="AY74">IFERROR(VLOOKUP(A74&amp;B74&amp;C74&amp;LEFT($AS$1,2),IF({1,0},广告数据!$A$2:$A$7027&amp;广告数据!$B$2:$B$7027&amp;广告数据!$C$2:$C$7027,广告数据!$J$2:$J$7027),2,0),"0")</f>
        <v>0</v>
      </c>
      <c r="AZ74" s="183" t="str">
        <f t="array" ref="AZ74">IFERROR(AX74/AY74,"0")</f>
        <v>0</v>
      </c>
      <c r="BA74" s="179">
        <f t="array" ref="BA74">IFERROR(VLOOKUP(A74&amp;B74&amp;C74&amp;LEFT($BA$1,2),IF({1,0},广告数据!$A$2:$A$7027&amp;广告数据!$B$2:$B$7027&amp;广告数据!$C$2:$C$7027,广告数据!$D$2:$D$7027),2,0),"")</f>
        <v>7386</v>
      </c>
      <c r="BB74" s="179">
        <f t="array" ref="BB74">IFERROR(VLOOKUP(A74&amp;B74&amp;C74&amp;LEFT($BA$1,2),IF({1,0},广告数据!$A$2:$A$7027&amp;广告数据!$B$2:$B$7027&amp;广告数据!$C$2:$C$7027,广告数据!$E$2:$E$7027),2,0),"")</f>
        <v>53</v>
      </c>
      <c r="BC74" s="179">
        <f t="array" ref="BC74">IFERROR(VLOOKUP(A74&amp;B74&amp;C74&amp;LEFT($BA$1,2),IF({1,0},广告数据!$A$2:$A$7027&amp;广告数据!$B$2:$B$7027&amp;广告数据!$C$2:$C$7027,广告数据!$I$2:$I$7027),2,0),"")</f>
        <v>1</v>
      </c>
      <c r="BD74" s="215">
        <f t="shared" si="47"/>
        <v>0.00717573788248037</v>
      </c>
      <c r="BE74" s="215">
        <f t="shared" si="48"/>
        <v>0.0188679245283019</v>
      </c>
      <c r="BF74" s="186">
        <f t="array" ref="BF74">IFERROR(VLOOKUP(A74&amp;B74&amp;C74&amp;LEFT($BA$1,2),IF({1,0},广告数据!$A$2:$A$7027&amp;广告数据!$B$2:$B$7027&amp;广告数据!$C$2:$C$7027,广告数据!$G$2:$G$7027),2,0),"")</f>
        <v>22.89</v>
      </c>
      <c r="BG74" s="186">
        <f t="array" ref="BG74">IFERROR(VLOOKUP(A74&amp;B74&amp;C74&amp;LEFT($BA$1,2),IF({1,0},广告数据!$A$2:$A$7027&amp;广告数据!$B$2:$B$7027&amp;广告数据!$C$2:$C$7027,广告数据!$J$2:$J$7027),2,0),"")</f>
        <v>11.99</v>
      </c>
      <c r="BH74" s="215">
        <f t="shared" si="49"/>
        <v>1.90909090909091</v>
      </c>
      <c r="BI74" s="172">
        <f t="array" ref="BI74">IFERROR(VLOOKUP(A74&amp;B74&amp;C74&amp;LEFT($BI$1,2),IF({1,0},广告数据!$A$2:$A$7027&amp;广告数据!$B$2:$B$7027&amp;广告数据!$C$2:$C$7027,广告数据!$D$2:$D$7027),2,0),"0")</f>
        <v>481</v>
      </c>
      <c r="BJ74" s="172">
        <f t="array" ref="BJ74">IFERROR(VLOOKUP(A74&amp;B74&amp;C74&amp;LEFT($BI$1,2),IF({1,0},广告数据!$A$2:$A$7027&amp;广告数据!$B$2:$B$7027&amp;广告数据!$C$2:$C$7027,广告数据!$E$2:$E$7027),2,0),"0")</f>
        <v>3</v>
      </c>
      <c r="BK74" s="172">
        <f t="array" ref="BK74">IFERROR(VLOOKUP(A74&amp;B74&amp;C74&amp;LEFT($BI$1,2),IF({1,0},广告数据!$A$2:$A$7027&amp;广告数据!$B$2:$B$7027&amp;广告数据!$C$2:$C$7027,广告数据!$I$2:$I$7027),2,0),"0")</f>
        <v>0</v>
      </c>
      <c r="BL74" s="215">
        <f t="shared" si="50"/>
        <v>0.00623700623700624</v>
      </c>
      <c r="BM74" s="215">
        <f t="shared" si="51"/>
        <v>0</v>
      </c>
      <c r="BN74" s="172">
        <f t="array" ref="BN74">IFERROR(VLOOKUP(A74&amp;B74&amp;C74&amp;LEFT($BI$1,2),IF({1,0},广告数据!$A$2:$A$7027&amp;广告数据!$B$2:$B$7027&amp;广告数据!$C$2:$C$7027,广告数据!$G$2:$G$7027),2,0),"0")</f>
        <v>1.5</v>
      </c>
      <c r="BO74" s="172">
        <f t="array" ref="BO74">IFERROR(VLOOKUP(A74&amp;B74&amp;C74&amp;LEFT($BI$1,2),IF({1,0},广告数据!$A$2:$A$7027&amp;广告数据!$B$2:$B$7027&amp;广告数据!$C$2:$C$7027,广告数据!$J$2:$J$7027),2,0),"0")</f>
        <v>0</v>
      </c>
      <c r="BP74" s="215" t="str">
        <f t="shared" si="52"/>
        <v/>
      </c>
      <c r="BQ74" s="172" t="str">
        <f t="array" ref="BQ74">IFERROR(VLOOKUP(A74&amp;B74&amp;C74&amp;LEFT($BQ$1,2),IF({1,0},广告数据!$A$2:$A$7027&amp;广告数据!$B$2:$B$7027&amp;广告数据!$C$2:$C$7027,广告数据!$D$2:$D$7027),2,0),"0")</f>
        <v>0</v>
      </c>
      <c r="BR74" s="172" t="str">
        <f t="array" ref="BR74">IFERROR(VLOOKUP(A74&amp;B74&amp;C74&amp;LEFT($BQ$1,2),IF({1,0},广告数据!$A$2:$A$7027&amp;广告数据!$B$2:$B$7027&amp;广告数据!$C$2:$C$7027,广告数据!$E$2:$E$7027),2,0),"0")</f>
        <v>0</v>
      </c>
      <c r="BS74" s="172" t="str">
        <f t="array" ref="BS74">IFERROR(VLOOKUP(A74&amp;B74&amp;C74&amp;LEFT($BQ$1,2),IF({1,0},广告数据!$A$2:$A$7027&amp;广告数据!$B$2:$B$7027&amp;广告数据!$C$2:$C$7027,广告数据!$I$2:$I$7027),2,0),"0")</f>
        <v>0</v>
      </c>
      <c r="BT74" s="215" t="str">
        <f t="shared" si="53"/>
        <v>0</v>
      </c>
      <c r="BU74" s="215" t="str">
        <f t="shared" si="54"/>
        <v>0</v>
      </c>
      <c r="BV74" s="172" t="str">
        <f t="array" ref="BV74">IFERROR(VLOOKUP(A74&amp;B74&amp;C74&amp;LEFT($BQ$1,2),IF({1,0},广告数据!$A$2:$A$7027&amp;广告数据!$B$2:$B$7027&amp;广告数据!$C$2:$C$7027,广告数据!$G$2:$G$7027),2,0),"0")</f>
        <v>0</v>
      </c>
      <c r="BW74" s="172" t="str">
        <f t="array" ref="BW74">IFERROR(VLOOKUP(A74&amp;B74&amp;C74&amp;LEFT($BQ$1,2),IF({1,0},广告数据!$A$2:$A$7027&amp;广告数据!$B$2:$B$7027&amp;广告数据!$C$2:$C$7027,广告数据!$J$2:$J$7027),2,0),"0")</f>
        <v>0</v>
      </c>
      <c r="BX74" s="215"/>
    </row>
    <row r="75" s="173" customFormat="1" spans="1:76">
      <c r="A75" s="189">
        <v>44770</v>
      </c>
      <c r="B75" s="192" t="s">
        <v>20</v>
      </c>
      <c r="C75" s="190" t="s">
        <v>25</v>
      </c>
      <c r="D75" s="119" t="s">
        <v>124</v>
      </c>
      <c r="E75" s="194">
        <f>SUMIFS('Business report'!$D$2:$D$9442,'Business report'!$A$2:$A$9442,A75,'Business report'!$B$2:$B$9442,B75,'Business report'!$C$2:$C$9442,D75)</f>
        <v>272</v>
      </c>
      <c r="F75" s="194">
        <f>SUMIFS('Business report'!$F$2:$F$9442,'Business report'!$A$2:$A$9442,A75,'Business report'!$B$2:$B$9442,B75,'Business report'!$C$2:$C$9442,D75)</f>
        <v>380</v>
      </c>
      <c r="G75" s="191">
        <f>SUMIFS('Business report'!$I$2:$I$9442,'Business report'!$A$2:$A$9442,A75,'Business report'!$B$2:$B$9442,B75,'Business report'!$C$2:$C$9442,D75)</f>
        <v>22</v>
      </c>
      <c r="H75" s="195">
        <f>SUMIFS('Business report'!$K$2:$K$9442,'Business report'!$A$2:$A$9442,A75,'Business report'!$B$2:$B$9442,B75,'Business report'!$C$2:$C$9442,D75)</f>
        <v>239.8</v>
      </c>
      <c r="I75" s="198">
        <v>11.99</v>
      </c>
      <c r="J75" s="178">
        <v>4.8</v>
      </c>
      <c r="K75" s="206">
        <v>13</v>
      </c>
      <c r="L75" s="198" t="s">
        <v>131</v>
      </c>
      <c r="M75" s="220" t="s">
        <v>429</v>
      </c>
      <c r="N75" s="198" t="s">
        <v>133</v>
      </c>
      <c r="O75" s="206">
        <v>213</v>
      </c>
      <c r="P75" s="203" t="s">
        <v>408</v>
      </c>
      <c r="Q75" s="207" t="s">
        <v>405</v>
      </c>
      <c r="R75" s="207" t="s">
        <v>203</v>
      </c>
      <c r="S75" s="203" t="s">
        <v>409</v>
      </c>
      <c r="T75" s="207" t="s">
        <v>264</v>
      </c>
      <c r="U75" s="207" t="s">
        <v>259</v>
      </c>
      <c r="V75" s="203" t="s">
        <v>245</v>
      </c>
      <c r="W75" s="207" t="s">
        <v>430</v>
      </c>
      <c r="X75" s="207" t="s">
        <v>180</v>
      </c>
      <c r="Y75" s="203" t="s">
        <v>184</v>
      </c>
      <c r="Z75" s="207" t="s">
        <v>420</v>
      </c>
      <c r="AA75" s="207" t="s">
        <v>279</v>
      </c>
      <c r="AB75" s="203" t="s">
        <v>415</v>
      </c>
      <c r="AC75" s="207" t="s">
        <v>345</v>
      </c>
      <c r="AD75" s="207" t="s">
        <v>279</v>
      </c>
      <c r="AE75" s="203" t="s">
        <v>157</v>
      </c>
      <c r="AF75" s="207" t="s">
        <v>431</v>
      </c>
      <c r="AG75" s="207" t="s">
        <v>367</v>
      </c>
      <c r="AH75" s="203" t="s">
        <v>416</v>
      </c>
      <c r="AI75" s="207" t="s">
        <v>352</v>
      </c>
      <c r="AJ75" s="207" t="s">
        <v>372</v>
      </c>
      <c r="AK75" s="179">
        <f t="array" ref="AK75">IFERROR(VLOOKUP(A75&amp;B75&amp;C75&amp;LEFT($AK$1,2),IF({1,0},广告数据!$A$2:$A$7027&amp;广告数据!$B$2:$B$7027&amp;广告数据!$C$2:$C$7027,广告数据!$D$2:$D$7027),2,0),"")</f>
        <v>2272</v>
      </c>
      <c r="AL75" s="175">
        <f t="array" ref="AL75">IFERROR(VLOOKUP(A75&amp;B75&amp;C75&amp;LEFT($AK$1,2),IF({1,0},广告数据!$A$2:$A$7027&amp;广告数据!$B$2:$B$7027&amp;广告数据!$C$2:$C$7027,广告数据!$E$2:$E$7027),2,0),"")</f>
        <v>12</v>
      </c>
      <c r="AM75" s="180">
        <f t="shared" si="41"/>
        <v>0.00528169014084507</v>
      </c>
      <c r="AN75" s="175">
        <f t="array" ref="AN75">IFERROR(VLOOKUP(A75&amp;B75&amp;C75&amp;LEFT($AK$1,2),IF({1,0},广告数据!$A$2:$A$7027&amp;广告数据!$B$2:$B$7027&amp;广告数据!$C$2:$C$7027,广告数据!$I$2:$I$7027),2,0),"")</f>
        <v>1</v>
      </c>
      <c r="AO75" s="181">
        <f t="shared" si="42"/>
        <v>0.0833333333333333</v>
      </c>
      <c r="AP75" s="182">
        <f t="array" ref="AP75">IFERROR(VLOOKUP(A75&amp;B75&amp;C75&amp;LEFT($AK$1,2),IF({1,0},广告数据!$A$2:$A$7027&amp;广告数据!$B$2:$B$7027&amp;广告数据!$C$2:$C$7027,广告数据!$G$2:$G$7027),2,0),"")</f>
        <v>2.65</v>
      </c>
      <c r="AQ75" s="182">
        <f t="array" ref="AQ75">IFERROR(VLOOKUP(A75&amp;B75&amp;C75&amp;LEFT($AK$1,2),IF({1,0},广告数据!$A$2:$A$7027&amp;广告数据!$B$2:$B$7027&amp;广告数据!$C$2:$C$7027,广告数据!$J$2:$J$7027),2,0),"")</f>
        <v>11.99</v>
      </c>
      <c r="AR75" s="183">
        <f t="shared" si="43"/>
        <v>0.221017514595496</v>
      </c>
      <c r="AS75" s="186" t="str">
        <f t="array" ref="AS75">IFERROR(VLOOKUP(A75&amp;B75&amp;C75&amp;LEFT($AS$1,2),IF({1,0},广告数据!$A$2:$A$7027&amp;广告数据!$B$2:$B$7027&amp;广告数据!$C$2:$C$7027,广告数据!$D$2:$D$7027),2,0),"0")</f>
        <v>0</v>
      </c>
      <c r="AT75" s="186" t="str">
        <f t="array" ref="AT75">IFERROR(VLOOKUP(A949&amp;B75&amp;C75&amp;LEFT($AS$1,2),IF({1,0},广告数据!$A$2:$A$7027&amp;广告数据!$B$2:$B$7027&amp;广告数据!$C$2:$C$7027,广告数据!$E$2:$E$7027),2,0),"0")</f>
        <v>0</v>
      </c>
      <c r="AU75" s="186" t="str">
        <f t="array" ref="AU75">IFERROR(VLOOKUP(A75&amp;B75&amp;C75&amp;LEFT($AS$1,2),IF({1,0},广告数据!$A$2:$A$7027&amp;广告数据!$B$2:$B$7027&amp;广告数据!$C$2:$C$7027,广告数据!$I$2:$I$7027),2,0),"0")</f>
        <v>0</v>
      </c>
      <c r="AV75" s="215" t="str">
        <f t="shared" si="44"/>
        <v>0</v>
      </c>
      <c r="AW75" s="215" t="str">
        <f t="array" ref="AW75">IFERROR(AU75/AT75,"0")</f>
        <v>0</v>
      </c>
      <c r="AX75" s="179" t="str">
        <f t="array" ref="AX75">IFERROR(VLOOKUP(A75&amp;B75&amp;C75&amp;LEFT($AS$1,2),IF({1,0},广告数据!$A$2:$A$7027&amp;广告数据!$B$2:$B$7027&amp;广告数据!$C$2:$C$7027,广告数据!$G$2:$G$7027),2,0),"0")</f>
        <v>0</v>
      </c>
      <c r="AY75" s="179" t="str">
        <f t="array" ref="AY75">IFERROR(VLOOKUP(A75&amp;B75&amp;C75&amp;LEFT($AS$1,2),IF({1,0},广告数据!$A$2:$A$7027&amp;广告数据!$B$2:$B$7027&amp;广告数据!$C$2:$C$7027,广告数据!$J$2:$J$7027),2,0),"0")</f>
        <v>0</v>
      </c>
      <c r="AZ75" s="183" t="str">
        <f t="array" ref="AZ75">IFERROR(AX75/AY75,"0")</f>
        <v>0</v>
      </c>
      <c r="BA75" s="179">
        <f t="array" ref="BA75">IFERROR(VLOOKUP(A75&amp;B75&amp;C75&amp;LEFT($BA$1,2),IF({1,0},广告数据!$A$2:$A$7027&amp;广告数据!$B$2:$B$7027&amp;广告数据!$C$2:$C$7027,广告数据!$D$2:$D$7027),2,0),"")</f>
        <v>5227</v>
      </c>
      <c r="BB75" s="179">
        <f t="array" ref="BB75">IFERROR(VLOOKUP(A75&amp;B75&amp;C75&amp;LEFT($BA$1,2),IF({1,0},广告数据!$A$2:$A$7027&amp;广告数据!$B$2:$B$7027&amp;广告数据!$C$2:$C$7027,广告数据!$E$2:$E$7027),2,0),"")</f>
        <v>57</v>
      </c>
      <c r="BC75" s="179">
        <f t="array" ref="BC75">IFERROR(VLOOKUP(A75&amp;B75&amp;C75&amp;LEFT($BA$1,2),IF({1,0},广告数据!$A$2:$A$7027&amp;广告数据!$B$2:$B$7027&amp;广告数据!$C$2:$C$7027,广告数据!$I$2:$I$7027),2,0),"")</f>
        <v>5</v>
      </c>
      <c r="BD75" s="215">
        <f t="shared" si="47"/>
        <v>0.0109049167782667</v>
      </c>
      <c r="BE75" s="215">
        <f t="shared" si="48"/>
        <v>0.087719298245614</v>
      </c>
      <c r="BF75" s="186">
        <f t="array" ref="BF75">IFERROR(VLOOKUP(A75&amp;B75&amp;C75&amp;LEFT($BA$1,2),IF({1,0},广告数据!$A$2:$A$7027&amp;广告数据!$B$2:$B$7027&amp;广告数据!$C$2:$C$7027,广告数据!$G$2:$G$7027),2,0),"")</f>
        <v>24.38</v>
      </c>
      <c r="BG75" s="186">
        <f t="array" ref="BG75">IFERROR(VLOOKUP(A75&amp;B75&amp;C75&amp;LEFT($BA$1,2),IF({1,0},广告数据!$A$2:$A$7027&amp;广告数据!$B$2:$B$7027&amp;广告数据!$C$2:$C$7027,广告数据!$J$2:$J$7027),2,0),"")</f>
        <v>59.95</v>
      </c>
      <c r="BH75" s="215">
        <f t="shared" si="49"/>
        <v>0.406672226855713</v>
      </c>
      <c r="BI75" s="172">
        <f t="array" ref="BI75">IFERROR(VLOOKUP(A75&amp;B75&amp;C75&amp;LEFT($BI$1,2),IF({1,0},广告数据!$A$2:$A$7027&amp;广告数据!$B$2:$B$7027&amp;广告数据!$C$2:$C$7027,广告数据!$D$2:$D$7027),2,0),"0")</f>
        <v>563</v>
      </c>
      <c r="BJ75" s="172">
        <f t="array" ref="BJ75">IFERROR(VLOOKUP(A75&amp;B75&amp;C75&amp;LEFT($BI$1,2),IF({1,0},广告数据!$A$2:$A$7027&amp;广告数据!$B$2:$B$7027&amp;广告数据!$C$2:$C$7027,广告数据!$E$2:$E$7027),2,0),"0")</f>
        <v>13</v>
      </c>
      <c r="BK75" s="172">
        <f t="array" ref="BK75">IFERROR(VLOOKUP(A75&amp;B75&amp;C75&amp;LEFT($BI$1,2),IF({1,0},广告数据!$A$2:$A$7027&amp;广告数据!$B$2:$B$7027&amp;广告数据!$C$2:$C$7027,广告数据!$I$2:$I$7027),2,0),"0")</f>
        <v>1</v>
      </c>
      <c r="BL75" s="215">
        <f t="shared" si="50"/>
        <v>0.0230905861456483</v>
      </c>
      <c r="BM75" s="215">
        <f t="shared" si="51"/>
        <v>0.0769230769230769</v>
      </c>
      <c r="BN75" s="172">
        <f t="array" ref="BN75">IFERROR(VLOOKUP(A75&amp;B75&amp;C75&amp;LEFT($BI$1,2),IF({1,0},广告数据!$A$2:$A$7027&amp;广告数据!$B$2:$B$7027&amp;广告数据!$C$2:$C$7027,广告数据!$G$2:$G$7027),2,0),"0")</f>
        <v>6.5</v>
      </c>
      <c r="BO75" s="172">
        <f t="array" ref="BO75">IFERROR(VLOOKUP(A75&amp;B75&amp;C75&amp;LEFT($BI$1,2),IF({1,0},广告数据!$A$2:$A$7027&amp;广告数据!$B$2:$B$7027&amp;广告数据!$C$2:$C$7027,广告数据!$J$2:$J$7027),2,0),"0")</f>
        <v>11.99</v>
      </c>
      <c r="BP75" s="215">
        <f t="shared" si="52"/>
        <v>0.542118432026689</v>
      </c>
      <c r="BQ75" s="172" t="str">
        <f t="array" ref="BQ75">IFERROR(VLOOKUP(A75&amp;B75&amp;C75&amp;LEFT($BQ$1,2),IF({1,0},广告数据!$A$2:$A$7027&amp;广告数据!$B$2:$B$7027&amp;广告数据!$C$2:$C$7027,广告数据!$D$2:$D$7027),2,0),"0")</f>
        <v>0</v>
      </c>
      <c r="BR75" s="172" t="str">
        <f t="array" ref="BR75">IFERROR(VLOOKUP(A75&amp;B75&amp;C75&amp;LEFT($BQ$1,2),IF({1,0},广告数据!$A$2:$A$7027&amp;广告数据!$B$2:$B$7027&amp;广告数据!$C$2:$C$7027,广告数据!$E$2:$E$7027),2,0),"0")</f>
        <v>0</v>
      </c>
      <c r="BS75" s="172" t="str">
        <f t="array" ref="BS75">IFERROR(VLOOKUP(A75&amp;B75&amp;C75&amp;LEFT($BQ$1,2),IF({1,0},广告数据!$A$2:$A$7027&amp;广告数据!$B$2:$B$7027&amp;广告数据!$C$2:$C$7027,广告数据!$I$2:$I$7027),2,0),"0")</f>
        <v>0</v>
      </c>
      <c r="BT75" s="215" t="str">
        <f t="shared" si="53"/>
        <v>0</v>
      </c>
      <c r="BU75" s="215" t="str">
        <f t="shared" si="54"/>
        <v>0</v>
      </c>
      <c r="BV75" s="172" t="str">
        <f t="array" ref="BV75">IFERROR(VLOOKUP(A75&amp;B75&amp;C75&amp;LEFT($BQ$1,2),IF({1,0},广告数据!$A$2:$A$7027&amp;广告数据!$B$2:$B$7027&amp;广告数据!$C$2:$C$7027,广告数据!$G$2:$G$7027),2,0),"0")</f>
        <v>0</v>
      </c>
      <c r="BW75" s="172" t="str">
        <f t="array" ref="BW75">IFERROR(VLOOKUP(A75&amp;B75&amp;C75&amp;LEFT($BQ$1,2),IF({1,0},广告数据!$A$2:$A$7027&amp;广告数据!$B$2:$B$7027&amp;广告数据!$C$2:$C$7027,广告数据!$J$2:$J$7027),2,0),"0")</f>
        <v>0</v>
      </c>
      <c r="BX75" s="215"/>
    </row>
    <row r="76" s="173" customFormat="1" spans="1:76">
      <c r="A76" s="189">
        <v>44771</v>
      </c>
      <c r="B76" s="192" t="s">
        <v>20</v>
      </c>
      <c r="C76" s="190" t="s">
        <v>25</v>
      </c>
      <c r="D76" s="119" t="s">
        <v>124</v>
      </c>
      <c r="E76" s="194">
        <f>SUMIFS('Business report'!$D$2:$D$9442,'Business report'!$A$2:$A$9442,A76,'Business report'!$B$2:$B$9442,B76,'Business report'!$C$2:$C$9442,D76)</f>
        <v>257</v>
      </c>
      <c r="F76" s="194">
        <f>SUMIFS('Business report'!$F$2:$F$9442,'Business report'!$A$2:$A$9442,A76,'Business report'!$B$2:$B$9442,B76,'Business report'!$C$2:$C$9442,D76)</f>
        <v>366</v>
      </c>
      <c r="G76" s="191">
        <f>SUMIFS('Business report'!$I$2:$I$9442,'Business report'!$A$2:$A$9442,A76,'Business report'!$B$2:$B$9442,B76,'Business report'!$C$2:$C$9442,D76)</f>
        <v>23</v>
      </c>
      <c r="H76" s="195">
        <f>SUMIFS('Business report'!$K$2:$K$9442,'Business report'!$A$2:$A$9442,A76,'Business report'!$B$2:$B$9442,B76,'Business report'!$C$2:$C$9442,D76)</f>
        <v>263.78</v>
      </c>
      <c r="I76" s="198">
        <v>11.99</v>
      </c>
      <c r="J76" s="178">
        <v>4.8</v>
      </c>
      <c r="K76" s="206">
        <v>14</v>
      </c>
      <c r="L76" s="198" t="s">
        <v>131</v>
      </c>
      <c r="M76" s="220" t="s">
        <v>432</v>
      </c>
      <c r="N76" s="198" t="s">
        <v>133</v>
      </c>
      <c r="O76" s="206">
        <v>111</v>
      </c>
      <c r="P76" s="203" t="s">
        <v>408</v>
      </c>
      <c r="Q76" s="207" t="s">
        <v>433</v>
      </c>
      <c r="R76" s="207" t="s">
        <v>352</v>
      </c>
      <c r="S76" s="203" t="s">
        <v>409</v>
      </c>
      <c r="T76" s="207" t="s">
        <v>172</v>
      </c>
      <c r="U76" s="207" t="s">
        <v>367</v>
      </c>
      <c r="V76" s="203" t="s">
        <v>245</v>
      </c>
      <c r="W76" s="207" t="s">
        <v>434</v>
      </c>
      <c r="X76" s="207" t="s">
        <v>197</v>
      </c>
      <c r="Y76" s="203" t="s">
        <v>184</v>
      </c>
      <c r="Z76" s="207" t="s">
        <v>435</v>
      </c>
      <c r="AA76" s="200"/>
      <c r="AB76" s="203" t="s">
        <v>415</v>
      </c>
      <c r="AC76" s="207" t="s">
        <v>385</v>
      </c>
      <c r="AD76" s="207" t="s">
        <v>163</v>
      </c>
      <c r="AE76" s="203" t="s">
        <v>157</v>
      </c>
      <c r="AF76" s="207" t="s">
        <v>431</v>
      </c>
      <c r="AG76" s="207" t="s">
        <v>149</v>
      </c>
      <c r="AH76" s="203" t="s">
        <v>416</v>
      </c>
      <c r="AI76" s="207" t="s">
        <v>200</v>
      </c>
      <c r="AJ76" s="207" t="s">
        <v>217</v>
      </c>
      <c r="AK76" s="179">
        <f t="array" ref="AK76">IFERROR(VLOOKUP(A76&amp;B76&amp;C76&amp;LEFT($AK$1,2),IF({1,0},广告数据!$A$2:$A$7027&amp;广告数据!$B$2:$B$7027&amp;广告数据!$C$2:$C$7027,广告数据!$D$2:$D$7027),2,0),"")</f>
        <v>1599</v>
      </c>
      <c r="AL76" s="175">
        <f t="array" ref="AL76">IFERROR(VLOOKUP(A76&amp;B76&amp;C76&amp;LEFT($AK$1,2),IF({1,0},广告数据!$A$2:$A$7027&amp;广告数据!$B$2:$B$7027&amp;广告数据!$C$2:$C$7027,广告数据!$E$2:$E$7027),2,0),"")</f>
        <v>19</v>
      </c>
      <c r="AM76" s="180">
        <f t="shared" si="41"/>
        <v>0.0118824265165729</v>
      </c>
      <c r="AN76" s="175">
        <f t="array" ref="AN76">IFERROR(VLOOKUP(A76&amp;B76&amp;C76&amp;LEFT($AK$1,2),IF({1,0},广告数据!$A$2:$A$7027&amp;广告数据!$B$2:$B$7027&amp;广告数据!$C$2:$C$7027,广告数据!$I$2:$I$7027),2,0),"")</f>
        <v>0</v>
      </c>
      <c r="AO76" s="181">
        <f t="shared" si="42"/>
        <v>0</v>
      </c>
      <c r="AP76" s="182">
        <f t="array" ref="AP76">IFERROR(VLOOKUP(A76&amp;B76&amp;C76&amp;LEFT($AK$1,2),IF({1,0},广告数据!$A$2:$A$7027&amp;广告数据!$B$2:$B$7027&amp;广告数据!$C$2:$C$7027,广告数据!$G$2:$G$7027),2,0),"")</f>
        <v>4.6</v>
      </c>
      <c r="AQ76" s="182">
        <f t="array" ref="AQ76">IFERROR(VLOOKUP(A76&amp;B76&amp;C76&amp;LEFT($AK$1,2),IF({1,0},广告数据!$A$2:$A$7027&amp;广告数据!$B$2:$B$7027&amp;广告数据!$C$2:$C$7027,广告数据!$J$2:$J$7027),2,0),"")</f>
        <v>0</v>
      </c>
      <c r="AR76" s="183" t="str">
        <f t="shared" si="43"/>
        <v>0</v>
      </c>
      <c r="AS76" s="186" t="str">
        <f t="array" ref="AS76">IFERROR(VLOOKUP(A76&amp;B76&amp;C76&amp;LEFT($AS$1,2),IF({1,0},广告数据!$A$2:$A$7027&amp;广告数据!$B$2:$B$7027&amp;广告数据!$C$2:$C$7027,广告数据!$D$2:$D$7027),2,0),"0")</f>
        <v>0</v>
      </c>
      <c r="AT76" s="186" t="str">
        <f t="array" ref="AT76">IFERROR(VLOOKUP(A950&amp;B76&amp;C76&amp;LEFT($AS$1,2),IF({1,0},广告数据!$A$2:$A$7027&amp;广告数据!$B$2:$B$7027&amp;广告数据!$C$2:$C$7027,广告数据!$E$2:$E$7027),2,0),"0")</f>
        <v>0</v>
      </c>
      <c r="AU76" s="186" t="str">
        <f t="array" ref="AU76">IFERROR(VLOOKUP(A76&amp;B76&amp;C76&amp;LEFT($AS$1,2),IF({1,0},广告数据!$A$2:$A$7027&amp;广告数据!$B$2:$B$7027&amp;广告数据!$C$2:$C$7027,广告数据!$I$2:$I$7027),2,0),"0")</f>
        <v>0</v>
      </c>
      <c r="AV76" s="215" t="str">
        <f t="shared" si="44"/>
        <v>0</v>
      </c>
      <c r="AW76" s="215" t="str">
        <f t="array" ref="AW76">IFERROR(AU76/AT76,"0")</f>
        <v>0</v>
      </c>
      <c r="AX76" s="179" t="str">
        <f t="array" ref="AX76">IFERROR(VLOOKUP(A76&amp;B76&amp;C76&amp;LEFT($AS$1,2),IF({1,0},广告数据!$A$2:$A$7027&amp;广告数据!$B$2:$B$7027&amp;广告数据!$C$2:$C$7027,广告数据!$G$2:$G$7027),2,0),"0")</f>
        <v>0</v>
      </c>
      <c r="AY76" s="179" t="str">
        <f t="array" ref="AY76">IFERROR(VLOOKUP(A76&amp;B76&amp;C76&amp;LEFT($AS$1,2),IF({1,0},广告数据!$A$2:$A$7027&amp;广告数据!$B$2:$B$7027&amp;广告数据!$C$2:$C$7027,广告数据!$J$2:$J$7027),2,0),"0")</f>
        <v>0</v>
      </c>
      <c r="AZ76" s="183" t="str">
        <f t="array" ref="AZ76">IFERROR(AX76/AY76,"0")</f>
        <v>0</v>
      </c>
      <c r="BA76" s="179">
        <f t="array" ref="BA76">IFERROR(VLOOKUP(A76&amp;B76&amp;C76&amp;LEFT($BA$1,2),IF({1,0},广告数据!$A$2:$A$7027&amp;广告数据!$B$2:$B$7027&amp;广告数据!$C$2:$C$7027,广告数据!$D$2:$D$7027),2,0),"")</f>
        <v>5439</v>
      </c>
      <c r="BB76" s="179">
        <f t="array" ref="BB76">IFERROR(VLOOKUP(A76&amp;B76&amp;C76&amp;LEFT($BA$1,2),IF({1,0},广告数据!$A$2:$A$7027&amp;广告数据!$B$2:$B$7027&amp;广告数据!$C$2:$C$7027,广告数据!$E$2:$E$7027),2,0),"")</f>
        <v>57</v>
      </c>
      <c r="BC76" s="179">
        <f t="array" ref="BC76">IFERROR(VLOOKUP(A76&amp;B76&amp;C76&amp;LEFT($BA$1,2),IF({1,0},广告数据!$A$2:$A$7027&amp;广告数据!$B$2:$B$7027&amp;广告数据!$C$2:$C$7027,广告数据!$I$2:$I$7027),2,0),"")</f>
        <v>5</v>
      </c>
      <c r="BD76" s="215">
        <f t="shared" si="47"/>
        <v>0.0104798676227248</v>
      </c>
      <c r="BE76" s="215">
        <f t="shared" si="48"/>
        <v>0.087719298245614</v>
      </c>
      <c r="BF76" s="186">
        <f t="array" ref="BF76">IFERROR(VLOOKUP(A76&amp;B76&amp;C76&amp;LEFT($BA$1,2),IF({1,0},广告数据!$A$2:$A$7027&amp;广告数据!$B$2:$B$7027&amp;广告数据!$C$2:$C$7027,广告数据!$G$2:$G$7027),2,0),"")</f>
        <v>24.43</v>
      </c>
      <c r="BG76" s="186">
        <f t="array" ref="BG76">IFERROR(VLOOKUP(A76&amp;B76&amp;C76&amp;LEFT($BA$1,2),IF({1,0},广告数据!$A$2:$A$7027&amp;广告数据!$B$2:$B$7027&amp;广告数据!$C$2:$C$7027,广告数据!$J$2:$J$7027),2,0),"")</f>
        <v>59.95</v>
      </c>
      <c r="BH76" s="215">
        <f t="shared" si="49"/>
        <v>0.407506255212677</v>
      </c>
      <c r="BI76" s="172">
        <f t="array" ref="BI76">IFERROR(VLOOKUP(A76&amp;B76&amp;C76&amp;LEFT($BI$1,2),IF({1,0},广告数据!$A$2:$A$7027&amp;广告数据!$B$2:$B$7027&amp;广告数据!$C$2:$C$7027,广告数据!$D$2:$D$7027),2,0),"0")</f>
        <v>211</v>
      </c>
      <c r="BJ76" s="172">
        <f t="array" ref="BJ76">IFERROR(VLOOKUP(A76&amp;B76&amp;C76&amp;LEFT($BI$1,2),IF({1,0},广告数据!$A$2:$A$7027&amp;广告数据!$B$2:$B$7027&amp;广告数据!$C$2:$C$7027,广告数据!$E$2:$E$7027),2,0),"0")</f>
        <v>2</v>
      </c>
      <c r="BK76" s="172">
        <f t="array" ref="BK76">IFERROR(VLOOKUP(A76&amp;B76&amp;C76&amp;LEFT($BI$1,2),IF({1,0},广告数据!$A$2:$A$7027&amp;广告数据!$B$2:$B$7027&amp;广告数据!$C$2:$C$7027,广告数据!$I$2:$I$7027),2,0),"0")</f>
        <v>0</v>
      </c>
      <c r="BL76" s="215">
        <f t="shared" si="50"/>
        <v>0.00947867298578199</v>
      </c>
      <c r="BM76" s="215">
        <f t="shared" si="51"/>
        <v>0</v>
      </c>
      <c r="BN76" s="172">
        <f t="array" ref="BN76">IFERROR(VLOOKUP(A76&amp;B76&amp;C76&amp;LEFT($BI$1,2),IF({1,0},广告数据!$A$2:$A$7027&amp;广告数据!$B$2:$B$7027&amp;广告数据!$C$2:$C$7027,广告数据!$G$2:$G$7027),2,0),"0")</f>
        <v>1.34</v>
      </c>
      <c r="BO76" s="172">
        <f t="array" ref="BO76">IFERROR(VLOOKUP(A76&amp;B76&amp;C76&amp;LEFT($BI$1,2),IF({1,0},广告数据!$A$2:$A$7027&amp;广告数据!$B$2:$B$7027&amp;广告数据!$C$2:$C$7027,广告数据!$J$2:$J$7027),2,0),"0")</f>
        <v>0</v>
      </c>
      <c r="BP76" s="215" t="str">
        <f t="shared" si="52"/>
        <v/>
      </c>
      <c r="BQ76" s="172" t="str">
        <f t="array" ref="BQ76">IFERROR(VLOOKUP(A76&amp;B76&amp;C76&amp;LEFT($BQ$1,2),IF({1,0},广告数据!$A$2:$A$7027&amp;广告数据!$B$2:$B$7027&amp;广告数据!$C$2:$C$7027,广告数据!$D$2:$D$7027),2,0),"0")</f>
        <v>0</v>
      </c>
      <c r="BR76" s="172" t="str">
        <f t="array" ref="BR76">IFERROR(VLOOKUP(A76&amp;B76&amp;C76&amp;LEFT($BQ$1,2),IF({1,0},广告数据!$A$2:$A$7027&amp;广告数据!$B$2:$B$7027&amp;广告数据!$C$2:$C$7027,广告数据!$E$2:$E$7027),2,0),"0")</f>
        <v>0</v>
      </c>
      <c r="BS76" s="172" t="str">
        <f t="array" ref="BS76">IFERROR(VLOOKUP(A76&amp;B76&amp;C76&amp;LEFT($BQ$1,2),IF({1,0},广告数据!$A$2:$A$7027&amp;广告数据!$B$2:$B$7027&amp;广告数据!$C$2:$C$7027,广告数据!$I$2:$I$7027),2,0),"0")</f>
        <v>0</v>
      </c>
      <c r="BT76" s="215" t="str">
        <f t="shared" si="53"/>
        <v>0</v>
      </c>
      <c r="BU76" s="215" t="str">
        <f t="shared" si="54"/>
        <v>0</v>
      </c>
      <c r="BV76" s="172" t="str">
        <f t="array" ref="BV76">IFERROR(VLOOKUP(A76&amp;B76&amp;C76&amp;LEFT($BQ$1,2),IF({1,0},广告数据!$A$2:$A$7027&amp;广告数据!$B$2:$B$7027&amp;广告数据!$C$2:$C$7027,广告数据!$G$2:$G$7027),2,0),"0")</f>
        <v>0</v>
      </c>
      <c r="BW76" s="172" t="str">
        <f t="array" ref="BW76">IFERROR(VLOOKUP(A76&amp;B76&amp;C76&amp;LEFT($BQ$1,2),IF({1,0},广告数据!$A$2:$A$7027&amp;广告数据!$B$2:$B$7027&amp;广告数据!$C$2:$C$7027,广告数据!$J$2:$J$7027),2,0),"0")</f>
        <v>0</v>
      </c>
      <c r="BX76" s="215"/>
    </row>
    <row r="77" s="173" customFormat="1" spans="1:76">
      <c r="A77" s="189">
        <v>44772</v>
      </c>
      <c r="B77" s="192" t="s">
        <v>20</v>
      </c>
      <c r="C77" s="190" t="s">
        <v>25</v>
      </c>
      <c r="D77" s="119" t="s">
        <v>124</v>
      </c>
      <c r="E77" s="194">
        <f>SUMIFS('Business report'!$D$2:$D$9442,'Business report'!$A$2:$A$9442,A77,'Business report'!$B$2:$B$9442,B77,'Business report'!$C$2:$C$9442,D77)</f>
        <v>296</v>
      </c>
      <c r="F77" s="194">
        <f>SUMIFS('Business report'!$F$2:$F$9442,'Business report'!$A$2:$A$9442,A77,'Business report'!$B$2:$B$9442,B77,'Business report'!$C$2:$C$9442,D77)</f>
        <v>393</v>
      </c>
      <c r="G77" s="191">
        <f>SUMIFS('Business report'!$I$2:$I$9442,'Business report'!$A$2:$A$9442,A77,'Business report'!$B$2:$B$9442,B77,'Business report'!$C$2:$C$9442,D77)</f>
        <v>15</v>
      </c>
      <c r="H77" s="195">
        <f>SUMIFS('Business report'!$K$2:$K$9442,'Business report'!$A$2:$A$9442,A77,'Business report'!$B$2:$B$9442,B77,'Business report'!$C$2:$C$9442,D77)</f>
        <v>167.86</v>
      </c>
      <c r="I77" s="198">
        <v>11.99</v>
      </c>
      <c r="J77" s="178">
        <v>4.8</v>
      </c>
      <c r="K77" s="206">
        <v>17</v>
      </c>
      <c r="L77" s="198" t="s">
        <v>131</v>
      </c>
      <c r="M77" s="220" t="s">
        <v>436</v>
      </c>
      <c r="N77" s="198" t="s">
        <v>133</v>
      </c>
      <c r="O77" s="206">
        <v>127</v>
      </c>
      <c r="P77" s="203" t="s">
        <v>408</v>
      </c>
      <c r="Q77" s="207" t="s">
        <v>420</v>
      </c>
      <c r="R77" s="200"/>
      <c r="S77" s="203" t="s">
        <v>409</v>
      </c>
      <c r="T77" s="207" t="s">
        <v>182</v>
      </c>
      <c r="U77" s="207" t="s">
        <v>197</v>
      </c>
      <c r="V77" s="203" t="s">
        <v>245</v>
      </c>
      <c r="W77" s="207" t="s">
        <v>437</v>
      </c>
      <c r="X77" s="200"/>
      <c r="Y77" s="203" t="s">
        <v>184</v>
      </c>
      <c r="Z77" s="207" t="s">
        <v>265</v>
      </c>
      <c r="AA77" s="207" t="s">
        <v>219</v>
      </c>
      <c r="AB77" s="203" t="s">
        <v>415</v>
      </c>
      <c r="AC77" s="207" t="s">
        <v>357</v>
      </c>
      <c r="AD77" s="207" t="s">
        <v>163</v>
      </c>
      <c r="AE77" s="203" t="s">
        <v>157</v>
      </c>
      <c r="AF77" s="207" t="s">
        <v>359</v>
      </c>
      <c r="AG77" s="207" t="s">
        <v>438</v>
      </c>
      <c r="AH77" s="203" t="s">
        <v>416</v>
      </c>
      <c r="AI77" s="207" t="s">
        <v>393</v>
      </c>
      <c r="AJ77" s="200"/>
      <c r="AK77" s="179">
        <f t="array" ref="AK77">IFERROR(VLOOKUP(A77&amp;B77&amp;C77&amp;LEFT($AK$1,2),IF({1,0},广告数据!$A$2:$A$7027&amp;广告数据!$B$2:$B$7027&amp;广告数据!$C$2:$C$7027,广告数据!$D$2:$D$7027),2,0),"")</f>
        <v>1300</v>
      </c>
      <c r="AL77" s="175">
        <f t="array" ref="AL77">IFERROR(VLOOKUP(A77&amp;B77&amp;C77&amp;LEFT($AK$1,2),IF({1,0},广告数据!$A$2:$A$7027&amp;广告数据!$B$2:$B$7027&amp;广告数据!$C$2:$C$7027,广告数据!$E$2:$E$7027),2,0),"")</f>
        <v>19</v>
      </c>
      <c r="AM77" s="180">
        <f t="shared" si="41"/>
        <v>0.0146153846153846</v>
      </c>
      <c r="AN77" s="175">
        <f t="array" ref="AN77">IFERROR(VLOOKUP(A77&amp;B77&amp;C77&amp;LEFT($AK$1,2),IF({1,0},广告数据!$A$2:$A$7027&amp;广告数据!$B$2:$B$7027&amp;广告数据!$C$2:$C$7027,广告数据!$I$2:$I$7027),2,0),"")</f>
        <v>0</v>
      </c>
      <c r="AO77" s="181">
        <f t="shared" si="42"/>
        <v>0</v>
      </c>
      <c r="AP77" s="182">
        <f t="array" ref="AP77">IFERROR(VLOOKUP(A77&amp;B77&amp;C77&amp;LEFT($AK$1,2),IF({1,0},广告数据!$A$2:$A$7027&amp;广告数据!$B$2:$B$7027&amp;广告数据!$C$2:$C$7027,广告数据!$G$2:$G$7027),2,0),"")</f>
        <v>4.56</v>
      </c>
      <c r="AQ77" s="182">
        <f t="array" ref="AQ77">IFERROR(VLOOKUP(A77&amp;B77&amp;C77&amp;LEFT($AK$1,2),IF({1,0},广告数据!$A$2:$A$7027&amp;广告数据!$B$2:$B$7027&amp;广告数据!$C$2:$C$7027,广告数据!$J$2:$J$7027),2,0),"")</f>
        <v>0</v>
      </c>
      <c r="AR77" s="183" t="str">
        <f t="shared" si="43"/>
        <v>0</v>
      </c>
      <c r="AS77" s="186" t="str">
        <f t="array" ref="AS77">IFERROR(VLOOKUP(A77&amp;B77&amp;C77&amp;LEFT($AS$1,2),IF({1,0},广告数据!$A$2:$A$7027&amp;广告数据!$B$2:$B$7027&amp;广告数据!$C$2:$C$7027,广告数据!$D$2:$D$7027),2,0),"0")</f>
        <v>0</v>
      </c>
      <c r="AT77" s="186" t="str">
        <f t="array" ref="AT77">IFERROR(VLOOKUP(A951&amp;B77&amp;C77&amp;LEFT($AS$1,2),IF({1,0},广告数据!$A$2:$A$7027&amp;广告数据!$B$2:$B$7027&amp;广告数据!$C$2:$C$7027,广告数据!$E$2:$E$7027),2,0),"0")</f>
        <v>0</v>
      </c>
      <c r="AU77" s="186" t="str">
        <f t="array" ref="AU77">IFERROR(VLOOKUP(A77&amp;B77&amp;C77&amp;LEFT($AS$1,2),IF({1,0},广告数据!$A$2:$A$7027&amp;广告数据!$B$2:$B$7027&amp;广告数据!$C$2:$C$7027,广告数据!$I$2:$I$7027),2,0),"0")</f>
        <v>0</v>
      </c>
      <c r="AV77" s="215" t="str">
        <f t="shared" si="44"/>
        <v>0</v>
      </c>
      <c r="AW77" s="215" t="str">
        <f t="array" ref="AW77">IFERROR(AU77/AT77,"0")</f>
        <v>0</v>
      </c>
      <c r="AX77" s="179" t="str">
        <f t="array" ref="AX77">IFERROR(VLOOKUP(A77&amp;B77&amp;C77&amp;LEFT($AS$1,2),IF({1,0},广告数据!$A$2:$A$7027&amp;广告数据!$B$2:$B$7027&amp;广告数据!$C$2:$C$7027,广告数据!$G$2:$G$7027),2,0),"0")</f>
        <v>0</v>
      </c>
      <c r="AY77" s="179" t="str">
        <f t="array" ref="AY77">IFERROR(VLOOKUP(A77&amp;B77&amp;C77&amp;LEFT($AS$1,2),IF({1,0},广告数据!$A$2:$A$7027&amp;广告数据!$B$2:$B$7027&amp;广告数据!$C$2:$C$7027,广告数据!$J$2:$J$7027),2,0),"0")</f>
        <v>0</v>
      </c>
      <c r="AZ77" s="183" t="str">
        <f t="array" ref="AZ77">IFERROR(AX77/AY77,"0")</f>
        <v>0</v>
      </c>
      <c r="BA77" s="179">
        <f t="array" ref="BA77">IFERROR(VLOOKUP(A77&amp;B77&amp;C77&amp;LEFT($BA$1,2),IF({1,0},广告数据!$A$2:$A$7027&amp;广告数据!$B$2:$B$7027&amp;广告数据!$C$2:$C$7027,广告数据!$D$2:$D$7027),2,0),"")</f>
        <v>3538</v>
      </c>
      <c r="BB77" s="179">
        <f t="array" ref="BB77">IFERROR(VLOOKUP(A77&amp;B77&amp;C77&amp;LEFT($BA$1,2),IF({1,0},广告数据!$A$2:$A$7027&amp;广告数据!$B$2:$B$7027&amp;广告数据!$C$2:$C$7027,广告数据!$E$2:$E$7027),2,0),"")</f>
        <v>71</v>
      </c>
      <c r="BC77" s="179">
        <f t="array" ref="BC77">IFERROR(VLOOKUP(A77&amp;B77&amp;C77&amp;LEFT($BA$1,2),IF({1,0},广告数据!$A$2:$A$7027&amp;广告数据!$B$2:$B$7027&amp;广告数据!$C$2:$C$7027,广告数据!$I$2:$I$7027),2,0),"")</f>
        <v>2</v>
      </c>
      <c r="BD77" s="215">
        <f t="shared" si="47"/>
        <v>0.0200678349349915</v>
      </c>
      <c r="BE77" s="215">
        <f t="shared" si="48"/>
        <v>0.028169014084507</v>
      </c>
      <c r="BF77" s="186">
        <f t="array" ref="BF77">IFERROR(VLOOKUP(A77&amp;B77&amp;C77&amp;LEFT($BA$1,2),IF({1,0},广告数据!$A$2:$A$7027&amp;广告数据!$B$2:$B$7027&amp;广告数据!$C$2:$C$7027,广告数据!$G$2:$G$7027),2,0),"")</f>
        <v>25.1</v>
      </c>
      <c r="BG77" s="186">
        <f t="array" ref="BG77">IFERROR(VLOOKUP(A77&amp;B77&amp;C77&amp;LEFT($BA$1,2),IF({1,0},广告数据!$A$2:$A$7027&amp;广告数据!$B$2:$B$7027&amp;广告数据!$C$2:$C$7027,广告数据!$J$2:$J$7027),2,0),"")</f>
        <v>23.98</v>
      </c>
      <c r="BH77" s="215">
        <f t="shared" si="49"/>
        <v>1.04670558798999</v>
      </c>
      <c r="BI77" s="172">
        <f t="array" ref="BI77">IFERROR(VLOOKUP(A77&amp;B77&amp;C77&amp;LEFT($BI$1,2),IF({1,0},广告数据!$A$2:$A$7027&amp;广告数据!$B$2:$B$7027&amp;广告数据!$C$2:$C$7027,广告数据!$D$2:$D$7027),2,0),"0")</f>
        <v>345</v>
      </c>
      <c r="BJ77" s="172">
        <f t="array" ref="BJ77">IFERROR(VLOOKUP(A77&amp;B77&amp;C77&amp;LEFT($BI$1,2),IF({1,0},广告数据!$A$2:$A$7027&amp;广告数据!$B$2:$B$7027&amp;广告数据!$C$2:$C$7027,广告数据!$E$2:$E$7027),2,0),"0")</f>
        <v>3</v>
      </c>
      <c r="BK77" s="172">
        <f t="array" ref="BK77">IFERROR(VLOOKUP(A77&amp;B77&amp;C77&amp;LEFT($BI$1,2),IF({1,0},广告数据!$A$2:$A$7027&amp;广告数据!$B$2:$B$7027&amp;广告数据!$C$2:$C$7027,广告数据!$I$2:$I$7027),2,0),"0")</f>
        <v>0</v>
      </c>
      <c r="BL77" s="215">
        <f t="shared" si="50"/>
        <v>0.00869565217391304</v>
      </c>
      <c r="BM77" s="215">
        <f t="shared" si="51"/>
        <v>0</v>
      </c>
      <c r="BN77" s="172">
        <f t="array" ref="BN77">IFERROR(VLOOKUP(A77&amp;B77&amp;C77&amp;LEFT($BI$1,2),IF({1,0},广告数据!$A$2:$A$7027&amp;广告数据!$B$2:$B$7027&amp;广告数据!$C$2:$C$7027,广告数据!$G$2:$G$7027),2,0),"0")</f>
        <v>1.42</v>
      </c>
      <c r="BO77" s="172">
        <f t="array" ref="BO77">IFERROR(VLOOKUP(A77&amp;B77&amp;C77&amp;LEFT($BI$1,2),IF({1,0},广告数据!$A$2:$A$7027&amp;广告数据!$B$2:$B$7027&amp;广告数据!$C$2:$C$7027,广告数据!$J$2:$J$7027),2,0),"0")</f>
        <v>0</v>
      </c>
      <c r="BP77" s="215" t="str">
        <f t="shared" si="52"/>
        <v/>
      </c>
      <c r="BQ77" s="172" t="str">
        <f t="array" ref="BQ77">IFERROR(VLOOKUP(A77&amp;B77&amp;C77&amp;LEFT($BQ$1,2),IF({1,0},广告数据!$A$2:$A$7027&amp;广告数据!$B$2:$B$7027&amp;广告数据!$C$2:$C$7027,广告数据!$D$2:$D$7027),2,0),"0")</f>
        <v>0</v>
      </c>
      <c r="BR77" s="172" t="str">
        <f t="array" ref="BR77">IFERROR(VLOOKUP(A77&amp;B77&amp;C77&amp;LEFT($BQ$1,2),IF({1,0},广告数据!$A$2:$A$7027&amp;广告数据!$B$2:$B$7027&amp;广告数据!$C$2:$C$7027,广告数据!$E$2:$E$7027),2,0),"0")</f>
        <v>0</v>
      </c>
      <c r="BS77" s="172" t="str">
        <f t="array" ref="BS77">IFERROR(VLOOKUP(A77&amp;B77&amp;C77&amp;LEFT($BQ$1,2),IF({1,0},广告数据!$A$2:$A$7027&amp;广告数据!$B$2:$B$7027&amp;广告数据!$C$2:$C$7027,广告数据!$I$2:$I$7027),2,0),"0")</f>
        <v>0</v>
      </c>
      <c r="BT77" s="215" t="str">
        <f t="shared" si="53"/>
        <v>0</v>
      </c>
      <c r="BU77" s="215" t="str">
        <f t="shared" si="54"/>
        <v>0</v>
      </c>
      <c r="BV77" s="172" t="str">
        <f t="array" ref="BV77">IFERROR(VLOOKUP(A77&amp;B77&amp;C77&amp;LEFT($BQ$1,2),IF({1,0},广告数据!$A$2:$A$7027&amp;广告数据!$B$2:$B$7027&amp;广告数据!$C$2:$C$7027,广告数据!$G$2:$G$7027),2,0),"0")</f>
        <v>0</v>
      </c>
      <c r="BW77" s="172" t="str">
        <f t="array" ref="BW77">IFERROR(VLOOKUP(A77&amp;B77&amp;C77&amp;LEFT($BQ$1,2),IF({1,0},广告数据!$A$2:$A$7027&amp;广告数据!$B$2:$B$7027&amp;广告数据!$C$2:$C$7027,广告数据!$J$2:$J$7027),2,0),"0")</f>
        <v>0</v>
      </c>
      <c r="BX77" s="215"/>
    </row>
    <row r="78" s="173" customFormat="1" spans="1:76">
      <c r="A78" s="189">
        <v>44773</v>
      </c>
      <c r="B78" s="192" t="s">
        <v>20</v>
      </c>
      <c r="C78" s="190" t="s">
        <v>25</v>
      </c>
      <c r="D78" s="119" t="s">
        <v>124</v>
      </c>
      <c r="E78" s="194">
        <f>SUMIFS('Business report'!$D$2:$D$9442,'Business report'!$A$2:$A$9442,A78,'Business report'!$B$2:$B$9442,B78,'Business report'!$C$2:$C$9442,D78)</f>
        <v>323</v>
      </c>
      <c r="F78" s="194">
        <f>SUMIFS('Business report'!$F$2:$F$9442,'Business report'!$A$2:$A$9442,A78,'Business report'!$B$2:$B$9442,B78,'Business report'!$C$2:$C$9442,D78)</f>
        <v>416</v>
      </c>
      <c r="G78" s="191">
        <f>SUMIFS('Business report'!$I$2:$I$9442,'Business report'!$A$2:$A$9442,A78,'Business report'!$B$2:$B$9442,B78,'Business report'!$C$2:$C$9442,D78)</f>
        <v>22</v>
      </c>
      <c r="H78" s="195">
        <f>SUMIFS('Business report'!$K$2:$K$9442,'Business report'!$A$2:$A$9442,A78,'Business report'!$B$2:$B$9442,B78,'Business report'!$C$2:$C$9442,D78)</f>
        <v>263.78</v>
      </c>
      <c r="I78" s="198">
        <v>11.99</v>
      </c>
      <c r="J78" s="178">
        <v>4.8</v>
      </c>
      <c r="K78" s="206">
        <v>17</v>
      </c>
      <c r="L78" s="198" t="s">
        <v>131</v>
      </c>
      <c r="M78" s="220" t="s">
        <v>439</v>
      </c>
      <c r="N78" s="198" t="s">
        <v>133</v>
      </c>
      <c r="O78" s="206">
        <v>119</v>
      </c>
      <c r="P78" s="203" t="s">
        <v>408</v>
      </c>
      <c r="Q78" s="207" t="s">
        <v>172</v>
      </c>
      <c r="R78" s="207" t="s">
        <v>440</v>
      </c>
      <c r="S78" s="203" t="s">
        <v>409</v>
      </c>
      <c r="T78" s="207" t="s">
        <v>266</v>
      </c>
      <c r="U78" s="207" t="s">
        <v>225</v>
      </c>
      <c r="V78" s="203" t="s">
        <v>245</v>
      </c>
      <c r="W78" s="207" t="s">
        <v>441</v>
      </c>
      <c r="X78" s="207" t="s">
        <v>360</v>
      </c>
      <c r="Y78" s="203" t="s">
        <v>184</v>
      </c>
      <c r="Z78" s="207" t="s">
        <v>398</v>
      </c>
      <c r="AA78" s="207" t="s">
        <v>259</v>
      </c>
      <c r="AB78" s="203" t="s">
        <v>415</v>
      </c>
      <c r="AC78" s="207" t="s">
        <v>350</v>
      </c>
      <c r="AD78" s="207" t="s">
        <v>380</v>
      </c>
      <c r="AE78" s="203" t="s">
        <v>157</v>
      </c>
      <c r="AF78" s="207" t="s">
        <v>435</v>
      </c>
      <c r="AG78" s="207" t="s">
        <v>354</v>
      </c>
      <c r="AH78" s="203" t="s">
        <v>416</v>
      </c>
      <c r="AI78" s="207" t="s">
        <v>288</v>
      </c>
      <c r="AJ78" s="200"/>
      <c r="AK78" s="179">
        <f t="array" ref="AK78">IFERROR(VLOOKUP(A78&amp;B78&amp;C78&amp;LEFT($AK$1,2),IF({1,0},广告数据!$A$2:$A$7027&amp;广告数据!$B$2:$B$7027&amp;广告数据!$C$2:$C$7027,广告数据!$D$2:$D$7027),2,0),"")</f>
        <v>2915</v>
      </c>
      <c r="AL78" s="175">
        <f t="array" ref="AL78">IFERROR(VLOOKUP(A78&amp;B78&amp;C78&amp;LEFT($AK$1,2),IF({1,0},广告数据!$A$2:$A$7027&amp;广告数据!$B$2:$B$7027&amp;广告数据!$C$2:$C$7027,广告数据!$E$2:$E$7027),2,0),"")</f>
        <v>37</v>
      </c>
      <c r="AM78" s="180">
        <f t="shared" si="41"/>
        <v>0.0126929674099485</v>
      </c>
      <c r="AN78" s="175">
        <f t="array" ref="AN78">IFERROR(VLOOKUP(A78&amp;B78&amp;C78&amp;LEFT($AK$1,2),IF({1,0},广告数据!$A$2:$A$7027&amp;广告数据!$B$2:$B$7027&amp;广告数据!$C$2:$C$7027,广告数据!$I$2:$I$7027),2,0),"")</f>
        <v>3</v>
      </c>
      <c r="AO78" s="181">
        <f t="shared" si="42"/>
        <v>0.0810810810810811</v>
      </c>
      <c r="AP78" s="182">
        <f t="array" ref="AP78">IFERROR(VLOOKUP(A78&amp;B78&amp;C78&amp;LEFT($AK$1,2),IF({1,0},广告数据!$A$2:$A$7027&amp;广告数据!$B$2:$B$7027&amp;广告数据!$C$2:$C$7027,广告数据!$G$2:$G$7027),2,0),"")</f>
        <v>8.83</v>
      </c>
      <c r="AQ78" s="182">
        <f t="array" ref="AQ78">IFERROR(VLOOKUP(A78&amp;B78&amp;C78&amp;LEFT($AK$1,2),IF({1,0},广告数据!$A$2:$A$7027&amp;广告数据!$B$2:$B$7027&amp;广告数据!$C$2:$C$7027,广告数据!$J$2:$J$7027),2,0),"")</f>
        <v>35.97</v>
      </c>
      <c r="AR78" s="183">
        <f t="shared" si="43"/>
        <v>0.245482346399778</v>
      </c>
      <c r="AS78" s="186" t="str">
        <f t="array" ref="AS78">IFERROR(VLOOKUP(A78&amp;B78&amp;C78&amp;LEFT($AS$1,2),IF({1,0},广告数据!$A$2:$A$7027&amp;广告数据!$B$2:$B$7027&amp;广告数据!$C$2:$C$7027,广告数据!$D$2:$D$7027),2,0),"0")</f>
        <v>0</v>
      </c>
      <c r="AT78" s="186" t="str">
        <f t="array" ref="AT78">IFERROR(VLOOKUP(A952&amp;B78&amp;C78&amp;LEFT($AS$1,2),IF({1,0},广告数据!$A$2:$A$7027&amp;广告数据!$B$2:$B$7027&amp;广告数据!$C$2:$C$7027,广告数据!$E$2:$E$7027),2,0),"0")</f>
        <v>0</v>
      </c>
      <c r="AU78" s="186" t="str">
        <f t="array" ref="AU78">IFERROR(VLOOKUP(A78&amp;B78&amp;C78&amp;LEFT($AS$1,2),IF({1,0},广告数据!$A$2:$A$7027&amp;广告数据!$B$2:$B$7027&amp;广告数据!$C$2:$C$7027,广告数据!$I$2:$I$7027),2,0),"0")</f>
        <v>0</v>
      </c>
      <c r="AV78" s="215" t="str">
        <f t="shared" si="44"/>
        <v>0</v>
      </c>
      <c r="AW78" s="215" t="str">
        <f t="array" ref="AW78">IFERROR(AU78/AT78,"0")</f>
        <v>0</v>
      </c>
      <c r="AX78" s="179" t="str">
        <f t="array" ref="AX78">IFERROR(VLOOKUP(A78&amp;B78&amp;C78&amp;LEFT($AS$1,2),IF({1,0},广告数据!$A$2:$A$7027&amp;广告数据!$B$2:$B$7027&amp;广告数据!$C$2:$C$7027,广告数据!$G$2:$G$7027),2,0),"0")</f>
        <v>0</v>
      </c>
      <c r="AY78" s="179" t="str">
        <f t="array" ref="AY78">IFERROR(VLOOKUP(A78&amp;B78&amp;C78&amp;LEFT($AS$1,2),IF({1,0},广告数据!$A$2:$A$7027&amp;广告数据!$B$2:$B$7027&amp;广告数据!$C$2:$C$7027,广告数据!$J$2:$J$7027),2,0),"0")</f>
        <v>0</v>
      </c>
      <c r="AZ78" s="183" t="str">
        <f t="array" ref="AZ78">IFERROR(AX78/AY78,"0")</f>
        <v>0</v>
      </c>
      <c r="BA78" s="179">
        <f t="array" ref="BA78">IFERROR(VLOOKUP(A78&amp;B78&amp;C78&amp;LEFT($BA$1,2),IF({1,0},广告数据!$A$2:$A$7027&amp;广告数据!$B$2:$B$7027&amp;广告数据!$C$2:$C$7027,广告数据!$D$2:$D$7027),2,0),"")</f>
        <v>8664</v>
      </c>
      <c r="BB78" s="179">
        <f t="array" ref="BB78">IFERROR(VLOOKUP(A78&amp;B78&amp;C78&amp;LEFT($BA$1,2),IF({1,0},广告数据!$A$2:$A$7027&amp;广告数据!$B$2:$B$7027&amp;广告数据!$C$2:$C$7027,广告数据!$E$2:$E$7027),2,0),"")</f>
        <v>56</v>
      </c>
      <c r="BC78" s="179">
        <f t="array" ref="BC78">IFERROR(VLOOKUP(A78&amp;B78&amp;C78&amp;LEFT($BA$1,2),IF({1,0},广告数据!$A$2:$A$7027&amp;广告数据!$B$2:$B$7027&amp;广告数据!$C$2:$C$7027,广告数据!$I$2:$I$7027),2,0),"")</f>
        <v>3</v>
      </c>
      <c r="BD78" s="215">
        <f t="shared" si="47"/>
        <v>0.00646352723915051</v>
      </c>
      <c r="BE78" s="215">
        <f t="shared" si="48"/>
        <v>0.0535714285714286</v>
      </c>
      <c r="BF78" s="186">
        <f t="array" ref="BF78">IFERROR(VLOOKUP(A78&amp;B78&amp;C78&amp;LEFT($BA$1,2),IF({1,0},广告数据!$A$2:$A$7027&amp;广告数据!$B$2:$B$7027&amp;广告数据!$C$2:$C$7027,广告数据!$G$2:$G$7027),2,0),"")</f>
        <v>22.28</v>
      </c>
      <c r="BG78" s="186">
        <f t="array" ref="BG78">IFERROR(VLOOKUP(A78&amp;B78&amp;C78&amp;LEFT($BA$1,2),IF({1,0},广告数据!$A$2:$A$7027&amp;广告数据!$B$2:$B$7027&amp;广告数据!$C$2:$C$7027,广告数据!$J$2:$J$7027),2,0),"")</f>
        <v>35.97</v>
      </c>
      <c r="BH78" s="215">
        <f t="shared" si="49"/>
        <v>0.619405059772032</v>
      </c>
      <c r="BI78" s="172">
        <f t="array" ref="BI78">IFERROR(VLOOKUP(A78&amp;B78&amp;C78&amp;LEFT($BI$1,2),IF({1,0},广告数据!$A$2:$A$7027&amp;广告数据!$B$2:$B$7027&amp;广告数据!$C$2:$C$7027,广告数据!$D$2:$D$7027),2,0),"0")</f>
        <v>571</v>
      </c>
      <c r="BJ78" s="172">
        <f t="array" ref="BJ78">IFERROR(VLOOKUP(A78&amp;B78&amp;C78&amp;LEFT($BI$1,2),IF({1,0},广告数据!$A$2:$A$7027&amp;广告数据!$B$2:$B$7027&amp;广告数据!$C$2:$C$7027,广告数据!$E$2:$E$7027),2,0),"0")</f>
        <v>5</v>
      </c>
      <c r="BK78" s="172">
        <f t="array" ref="BK78">IFERROR(VLOOKUP(A78&amp;B78&amp;C78&amp;LEFT($BI$1,2),IF({1,0},广告数据!$A$2:$A$7027&amp;广告数据!$B$2:$B$7027&amp;广告数据!$C$2:$C$7027,广告数据!$I$2:$I$7027),2,0),"0")</f>
        <v>0</v>
      </c>
      <c r="BL78" s="215">
        <f t="shared" si="50"/>
        <v>0.00875656742556918</v>
      </c>
      <c r="BM78" s="215">
        <f t="shared" si="51"/>
        <v>0</v>
      </c>
      <c r="BN78" s="172">
        <f t="array" ref="BN78">IFERROR(VLOOKUP(A78&amp;B78&amp;C78&amp;LEFT($BI$1,2),IF({1,0},广告数据!$A$2:$A$7027&amp;广告数据!$B$2:$B$7027&amp;广告数据!$C$2:$C$7027,广告数据!$G$2:$G$7027),2,0),"0")</f>
        <v>2.34</v>
      </c>
      <c r="BO78" s="172">
        <f t="array" ref="BO78">IFERROR(VLOOKUP(A78&amp;B78&amp;C78&amp;LEFT($BI$1,2),IF({1,0},广告数据!$A$2:$A$7027&amp;广告数据!$B$2:$B$7027&amp;广告数据!$C$2:$C$7027,广告数据!$J$2:$J$7027),2,0),"0")</f>
        <v>0</v>
      </c>
      <c r="BP78" s="215" t="str">
        <f t="shared" si="52"/>
        <v/>
      </c>
      <c r="BQ78" s="172" t="str">
        <f t="array" ref="BQ78">IFERROR(VLOOKUP(A78&amp;B78&amp;C78&amp;LEFT($BQ$1,2),IF({1,0},广告数据!$A$2:$A$7027&amp;广告数据!$B$2:$B$7027&amp;广告数据!$C$2:$C$7027,广告数据!$D$2:$D$7027),2,0),"0")</f>
        <v>0</v>
      </c>
      <c r="BR78" s="172" t="str">
        <f t="array" ref="BR78">IFERROR(VLOOKUP(A78&amp;B78&amp;C78&amp;LEFT($BQ$1,2),IF({1,0},广告数据!$A$2:$A$7027&amp;广告数据!$B$2:$B$7027&amp;广告数据!$C$2:$C$7027,广告数据!$E$2:$E$7027),2,0),"0")</f>
        <v>0</v>
      </c>
      <c r="BS78" s="172" t="str">
        <f t="array" ref="BS78">IFERROR(VLOOKUP(A78&amp;B78&amp;C78&amp;LEFT($BQ$1,2),IF({1,0},广告数据!$A$2:$A$7027&amp;广告数据!$B$2:$B$7027&amp;广告数据!$C$2:$C$7027,广告数据!$I$2:$I$7027),2,0),"0")</f>
        <v>0</v>
      </c>
      <c r="BT78" s="215" t="str">
        <f t="shared" si="53"/>
        <v>0</v>
      </c>
      <c r="BU78" s="215" t="str">
        <f t="shared" si="54"/>
        <v>0</v>
      </c>
      <c r="BV78" s="172" t="str">
        <f t="array" ref="BV78">IFERROR(VLOOKUP(A78&amp;B78&amp;C78&amp;LEFT($BQ$1,2),IF({1,0},广告数据!$A$2:$A$7027&amp;广告数据!$B$2:$B$7027&amp;广告数据!$C$2:$C$7027,广告数据!$G$2:$G$7027),2,0),"0")</f>
        <v>0</v>
      </c>
      <c r="BW78" s="172" t="str">
        <f t="array" ref="BW78">IFERROR(VLOOKUP(A78&amp;B78&amp;C78&amp;LEFT($BQ$1,2),IF({1,0},广告数据!$A$2:$A$7027&amp;广告数据!$B$2:$B$7027&amp;广告数据!$C$2:$C$7027,广告数据!$J$2:$J$7027),2,0),"0")</f>
        <v>0</v>
      </c>
      <c r="BX78" s="215"/>
    </row>
    <row r="79" s="173" customFormat="1" spans="1:76">
      <c r="A79" s="189">
        <v>44774</v>
      </c>
      <c r="B79" s="192" t="s">
        <v>20</v>
      </c>
      <c r="C79" s="190" t="s">
        <v>25</v>
      </c>
      <c r="D79" s="119" t="s">
        <v>124</v>
      </c>
      <c r="E79" s="194">
        <f>SUMIFS('Business report'!$D$2:$D$9442,'Business report'!$A$2:$A$9442,A79,'Business report'!$B$2:$B$9442,B79,'Business report'!$C$2:$C$9442,D79)</f>
        <v>290</v>
      </c>
      <c r="F79" s="194">
        <f>SUMIFS('Business report'!$F$2:$F$9442,'Business report'!$A$2:$A$9442,A79,'Business report'!$B$2:$B$9442,B79,'Business report'!$C$2:$C$9442,D79)</f>
        <v>400</v>
      </c>
      <c r="G79" s="191">
        <f>SUMIFS('Business report'!$I$2:$I$9442,'Business report'!$A$2:$A$9442,A79,'Business report'!$B$2:$B$9442,B79,'Business report'!$C$2:$C$9442,D79)</f>
        <v>14</v>
      </c>
      <c r="H79" s="195">
        <f>SUMIFS('Business report'!$K$2:$K$9442,'Business report'!$A$2:$A$9442,A79,'Business report'!$B$2:$B$9442,B79,'Business report'!$C$2:$C$9442,D79)</f>
        <v>167.86</v>
      </c>
      <c r="I79" s="198">
        <v>11.99</v>
      </c>
      <c r="J79" s="178">
        <v>4.8</v>
      </c>
      <c r="K79" s="206">
        <v>17</v>
      </c>
      <c r="L79" s="198" t="s">
        <v>131</v>
      </c>
      <c r="M79" s="199">
        <v>48072</v>
      </c>
      <c r="N79" s="198" t="s">
        <v>133</v>
      </c>
      <c r="O79" s="198">
        <v>135</v>
      </c>
      <c r="P79" s="203" t="s">
        <v>408</v>
      </c>
      <c r="Q79" s="207" t="s">
        <v>359</v>
      </c>
      <c r="R79" s="207" t="s">
        <v>219</v>
      </c>
      <c r="S79" s="203" t="s">
        <v>409</v>
      </c>
      <c r="T79" s="207" t="s">
        <v>274</v>
      </c>
      <c r="U79" s="207" t="s">
        <v>186</v>
      </c>
      <c r="V79" s="203" t="s">
        <v>245</v>
      </c>
      <c r="W79" s="207" t="s">
        <v>442</v>
      </c>
      <c r="X79" s="207" t="s">
        <v>279</v>
      </c>
      <c r="Y79" s="203" t="s">
        <v>184</v>
      </c>
      <c r="Z79" s="207" t="s">
        <v>420</v>
      </c>
      <c r="AA79" s="207" t="s">
        <v>149</v>
      </c>
      <c r="AB79" s="203" t="s">
        <v>415</v>
      </c>
      <c r="AC79" s="207" t="s">
        <v>261</v>
      </c>
      <c r="AD79" s="207" t="s">
        <v>219</v>
      </c>
      <c r="AE79" s="203" t="s">
        <v>157</v>
      </c>
      <c r="AF79" s="207" t="s">
        <v>443</v>
      </c>
      <c r="AG79" s="207" t="s">
        <v>444</v>
      </c>
      <c r="AH79" s="203" t="s">
        <v>416</v>
      </c>
      <c r="AI79" s="207" t="s">
        <v>288</v>
      </c>
      <c r="AJ79" s="207" t="s">
        <v>372</v>
      </c>
      <c r="AK79" s="179">
        <f t="array" ref="AK79">IFERROR(VLOOKUP(A79&amp;B79&amp;C79&amp;LEFT($AK$1,2),IF({1,0},广告数据!$A$2:$A$7027&amp;广告数据!$B$2:$B$7027&amp;广告数据!$C$2:$C$7027,广告数据!$D$2:$D$7027),2,0),"")</f>
        <v>1956</v>
      </c>
      <c r="AL79" s="175">
        <f t="array" ref="AL79">IFERROR(VLOOKUP(A79&amp;B79&amp;C79&amp;LEFT($AK$1,2),IF({1,0},广告数据!$A$2:$A$7027&amp;广告数据!$B$2:$B$7027&amp;广告数据!$C$2:$C$7027,广告数据!$E$2:$E$7027),2,0),"")</f>
        <v>22</v>
      </c>
      <c r="AM79" s="180">
        <f t="shared" si="41"/>
        <v>0.0112474437627812</v>
      </c>
      <c r="AN79" s="175">
        <f t="array" ref="AN79">IFERROR(VLOOKUP(A79&amp;B79&amp;C79&amp;LEFT($AK$1,2),IF({1,0},广告数据!$A$2:$A$7027&amp;广告数据!$B$2:$B$7027&amp;广告数据!$C$2:$C$7027,广告数据!$I$2:$I$7027),2,0),"")</f>
        <v>0</v>
      </c>
      <c r="AO79" s="181">
        <f t="shared" si="42"/>
        <v>0</v>
      </c>
      <c r="AP79" s="182">
        <f t="array" ref="AP79">IFERROR(VLOOKUP(A79&amp;B79&amp;C79&amp;LEFT($AK$1,2),IF({1,0},广告数据!$A$2:$A$7027&amp;广告数据!$B$2:$B$7027&amp;广告数据!$C$2:$C$7027,广告数据!$G$2:$G$7027),2,0),"")</f>
        <v>5.13</v>
      </c>
      <c r="AQ79" s="182">
        <f t="array" ref="AQ79">IFERROR(VLOOKUP(A79&amp;B79&amp;C79&amp;LEFT($AK$1,2),IF({1,0},广告数据!$A$2:$A$7027&amp;广告数据!$B$2:$B$7027&amp;广告数据!$C$2:$C$7027,广告数据!$J$2:$J$7027),2,0),"")</f>
        <v>0</v>
      </c>
      <c r="AR79" s="183" t="str">
        <f t="shared" si="43"/>
        <v>0</v>
      </c>
      <c r="AS79" s="186" t="str">
        <f t="array" ref="AS79">IFERROR(VLOOKUP(A79&amp;B79&amp;C79&amp;LEFT($AS$1,2),IF({1,0},广告数据!$A$2:$A$7027&amp;广告数据!$B$2:$B$7027&amp;广告数据!$C$2:$C$7027,广告数据!$D$2:$D$7027),2,0),"0")</f>
        <v>0</v>
      </c>
      <c r="AT79" s="186" t="str">
        <f t="array" ref="AT79">IFERROR(VLOOKUP(A953&amp;B79&amp;C79&amp;LEFT($AS$1,2),IF({1,0},广告数据!$A$2:$A$7027&amp;广告数据!$B$2:$B$7027&amp;广告数据!$C$2:$C$7027,广告数据!$E$2:$E$7027),2,0),"0")</f>
        <v>0</v>
      </c>
      <c r="AU79" s="186" t="str">
        <f t="array" ref="AU79">IFERROR(VLOOKUP(A79&amp;B79&amp;C79&amp;LEFT($AS$1,2),IF({1,0},广告数据!$A$2:$A$7027&amp;广告数据!$B$2:$B$7027&amp;广告数据!$C$2:$C$7027,广告数据!$I$2:$I$7027),2,0),"0")</f>
        <v>0</v>
      </c>
      <c r="AV79" s="215" t="str">
        <f t="shared" si="44"/>
        <v>0</v>
      </c>
      <c r="AW79" s="215" t="str">
        <f t="array" ref="AW79">IFERROR(AU79/AT79,"0")</f>
        <v>0</v>
      </c>
      <c r="AX79" s="179" t="str">
        <f t="array" ref="AX79">IFERROR(VLOOKUP(A79&amp;B79&amp;C79&amp;LEFT($AS$1,2),IF({1,0},广告数据!$A$2:$A$7027&amp;广告数据!$B$2:$B$7027&amp;广告数据!$C$2:$C$7027,广告数据!$G$2:$G$7027),2,0),"0")</f>
        <v>0</v>
      </c>
      <c r="AY79" s="179" t="str">
        <f t="array" ref="AY79">IFERROR(VLOOKUP(A79&amp;B79&amp;C79&amp;LEFT($AS$1,2),IF({1,0},广告数据!$A$2:$A$7027&amp;广告数据!$B$2:$B$7027&amp;广告数据!$C$2:$C$7027,广告数据!$J$2:$J$7027),2,0),"0")</f>
        <v>0</v>
      </c>
      <c r="AZ79" s="183" t="str">
        <f t="array" ref="AZ79">IFERROR(AX79/AY79,"0")</f>
        <v>0</v>
      </c>
      <c r="BA79" s="179">
        <f t="array" ref="BA79">IFERROR(VLOOKUP(A79&amp;B79&amp;C79&amp;LEFT($BA$1,2),IF({1,0},广告数据!$A$2:$A$7027&amp;广告数据!$B$2:$B$7027&amp;广告数据!$C$2:$C$7027,广告数据!$D$2:$D$7027),2,0),"")</f>
        <v>9413</v>
      </c>
      <c r="BB79" s="179">
        <f t="array" ref="BB79">IFERROR(VLOOKUP(A79&amp;B79&amp;C79&amp;LEFT($BA$1,2),IF({1,0},广告数据!$A$2:$A$7027&amp;广告数据!$B$2:$B$7027&amp;广告数据!$C$2:$C$7027,广告数据!$E$2:$E$7027),2,0),"")</f>
        <v>72</v>
      </c>
      <c r="BC79" s="179">
        <f t="array" ref="BC79">IFERROR(VLOOKUP(A79&amp;B79&amp;C79&amp;LEFT($BA$1,2),IF({1,0},广告数据!$A$2:$A$7027&amp;广告数据!$B$2:$B$7027&amp;广告数据!$C$2:$C$7027,广告数据!$I$2:$I$7027),2,0),"")</f>
        <v>3</v>
      </c>
      <c r="BD79" s="215">
        <f t="shared" si="47"/>
        <v>0.00764899606926591</v>
      </c>
      <c r="BE79" s="215">
        <f t="shared" si="48"/>
        <v>0.0416666666666667</v>
      </c>
      <c r="BF79" s="186">
        <f t="array" ref="BF79">IFERROR(VLOOKUP(A79&amp;B79&amp;C79&amp;LEFT($BA$1,2),IF({1,0},广告数据!$A$2:$A$7027&amp;广告数据!$B$2:$B$7027&amp;广告数据!$C$2:$C$7027,广告数据!$G$2:$G$7027),2,0),"")</f>
        <v>23.56</v>
      </c>
      <c r="BG79" s="186">
        <f t="array" ref="BG79">IFERROR(VLOOKUP(A79&amp;B79&amp;C79&amp;LEFT($BA$1,2),IF({1,0},广告数据!$A$2:$A$7027&amp;广告数据!$B$2:$B$7027&amp;广告数据!$C$2:$C$7027,广告数据!$J$2:$J$7027),2,0),"")</f>
        <v>35.97</v>
      </c>
      <c r="BH79" s="215">
        <f t="shared" si="49"/>
        <v>0.654990269669169</v>
      </c>
      <c r="BI79" s="172">
        <f t="array" ref="BI79">IFERROR(VLOOKUP(A79&amp;B79&amp;C79&amp;LEFT($BI$1,2),IF({1,0},广告数据!$A$2:$A$7027&amp;广告数据!$B$2:$B$7027&amp;广告数据!$C$2:$C$7027,广告数据!$D$2:$D$7027),2,0),"0")</f>
        <v>717</v>
      </c>
      <c r="BJ79" s="172">
        <f t="array" ref="BJ79">IFERROR(VLOOKUP(A79&amp;B79&amp;C79&amp;LEFT($BI$1,2),IF({1,0},广告数据!$A$2:$A$7027&amp;广告数据!$B$2:$B$7027&amp;广告数据!$C$2:$C$7027,广告数据!$E$2:$E$7027),2,0),"0")</f>
        <v>8</v>
      </c>
      <c r="BK79" s="172">
        <f t="array" ref="BK79">IFERROR(VLOOKUP(A79&amp;B79&amp;C79&amp;LEFT($BI$1,2),IF({1,0},广告数据!$A$2:$A$7027&amp;广告数据!$B$2:$B$7027&amp;广告数据!$C$2:$C$7027,广告数据!$I$2:$I$7027),2,0),"0")</f>
        <v>0</v>
      </c>
      <c r="BL79" s="215">
        <f t="shared" si="50"/>
        <v>0.0111576011157601</v>
      </c>
      <c r="BM79" s="215">
        <f t="shared" si="51"/>
        <v>0</v>
      </c>
      <c r="BN79" s="172">
        <f t="array" ref="BN79">IFERROR(VLOOKUP(A79&amp;B79&amp;C79&amp;LEFT($BI$1,2),IF({1,0},广告数据!$A$2:$A$7027&amp;广告数据!$B$2:$B$7027&amp;广告数据!$C$2:$C$7027,广告数据!$G$2:$G$7027),2,0),"0")</f>
        <v>5.47</v>
      </c>
      <c r="BO79" s="172">
        <f t="array" ref="BO79">IFERROR(VLOOKUP(A79&amp;B79&amp;C79&amp;LEFT($BI$1,2),IF({1,0},广告数据!$A$2:$A$7027&amp;广告数据!$B$2:$B$7027&amp;广告数据!$C$2:$C$7027,广告数据!$J$2:$J$7027),2,0),"0")</f>
        <v>0</v>
      </c>
      <c r="BP79" s="215" t="str">
        <f t="shared" si="52"/>
        <v/>
      </c>
      <c r="BQ79" s="172" t="str">
        <f t="array" ref="BQ79">IFERROR(VLOOKUP(A79&amp;B79&amp;C79&amp;LEFT($BQ$1,2),IF({1,0},广告数据!$A$2:$A$7027&amp;广告数据!$B$2:$B$7027&amp;广告数据!$C$2:$C$7027,广告数据!$D$2:$D$7027),2,0),"0")</f>
        <v>0</v>
      </c>
      <c r="BR79" s="172" t="str">
        <f t="array" ref="BR79">IFERROR(VLOOKUP(A79&amp;B79&amp;C79&amp;LEFT($BQ$1,2),IF({1,0},广告数据!$A$2:$A$7027&amp;广告数据!$B$2:$B$7027&amp;广告数据!$C$2:$C$7027,广告数据!$E$2:$E$7027),2,0),"0")</f>
        <v>0</v>
      </c>
      <c r="BS79" s="172" t="str">
        <f t="array" ref="BS79">IFERROR(VLOOKUP(A79&amp;B79&amp;C79&amp;LEFT($BQ$1,2),IF({1,0},广告数据!$A$2:$A$7027&amp;广告数据!$B$2:$B$7027&amp;广告数据!$C$2:$C$7027,广告数据!$I$2:$I$7027),2,0),"0")</f>
        <v>0</v>
      </c>
      <c r="BT79" s="215" t="str">
        <f t="shared" si="53"/>
        <v>0</v>
      </c>
      <c r="BU79" s="215" t="str">
        <f t="shared" si="54"/>
        <v>0</v>
      </c>
      <c r="BV79" s="172" t="str">
        <f t="array" ref="BV79">IFERROR(VLOOKUP(A79&amp;B79&amp;C79&amp;LEFT($BQ$1,2),IF({1,0},广告数据!$A$2:$A$7027&amp;广告数据!$B$2:$B$7027&amp;广告数据!$C$2:$C$7027,广告数据!$G$2:$G$7027),2,0),"0")</f>
        <v>0</v>
      </c>
      <c r="BW79" s="172" t="str">
        <f t="array" ref="BW79">IFERROR(VLOOKUP(A79&amp;B79&amp;C79&amp;LEFT($BQ$1,2),IF({1,0},广告数据!$A$2:$A$7027&amp;广告数据!$B$2:$B$7027&amp;广告数据!$C$2:$C$7027,广告数据!$J$2:$J$7027),2,0),"0")</f>
        <v>0</v>
      </c>
      <c r="BX79" s="215"/>
    </row>
    <row r="80" s="173" customFormat="1" spans="1:76">
      <c r="A80" s="189">
        <v>44775</v>
      </c>
      <c r="B80" s="192" t="s">
        <v>20</v>
      </c>
      <c r="C80" s="190" t="s">
        <v>25</v>
      </c>
      <c r="D80" s="119" t="s">
        <v>124</v>
      </c>
      <c r="E80" s="194">
        <f>SUMIFS('Business report'!$D$2:$D$9442,'Business report'!$A$2:$A$9442,A80,'Business report'!$B$2:$B$9442,B80,'Business report'!$C$2:$C$9442,D80)</f>
        <v>275</v>
      </c>
      <c r="F80" s="194">
        <f>SUMIFS('Business report'!$F$2:$F$9442,'Business report'!$A$2:$A$9442,A80,'Business report'!$B$2:$B$9442,B80,'Business report'!$C$2:$C$9442,D80)</f>
        <v>363</v>
      </c>
      <c r="G80" s="191">
        <f>SUMIFS('Business report'!$I$2:$I$9442,'Business report'!$A$2:$A$9442,A80,'Business report'!$B$2:$B$9442,B80,'Business report'!$C$2:$C$9442,D80)</f>
        <v>20</v>
      </c>
      <c r="H80" s="195">
        <f>SUMIFS('Business report'!$K$2:$K$9442,'Business report'!$A$2:$A$9442,A80,'Business report'!$B$2:$B$9442,B80,'Business report'!$C$2:$C$9442,D80)</f>
        <v>239.8</v>
      </c>
      <c r="I80" s="198">
        <v>11.99</v>
      </c>
      <c r="J80" s="178">
        <v>4.7</v>
      </c>
      <c r="K80" s="206">
        <v>18</v>
      </c>
      <c r="L80" s="198" t="s">
        <v>131</v>
      </c>
      <c r="M80" s="199">
        <v>47774</v>
      </c>
      <c r="N80" s="198" t="s">
        <v>133</v>
      </c>
      <c r="O80" s="198">
        <v>136</v>
      </c>
      <c r="P80" s="203" t="s">
        <v>408</v>
      </c>
      <c r="Q80" s="207" t="s">
        <v>145</v>
      </c>
      <c r="R80" s="207" t="s">
        <v>254</v>
      </c>
      <c r="S80" s="203" t="s">
        <v>409</v>
      </c>
      <c r="T80" s="207" t="s">
        <v>188</v>
      </c>
      <c r="U80" s="207" t="s">
        <v>370</v>
      </c>
      <c r="V80" s="203" t="s">
        <v>245</v>
      </c>
      <c r="W80" s="207" t="s">
        <v>445</v>
      </c>
      <c r="X80" s="200"/>
      <c r="Y80" s="203" t="s">
        <v>184</v>
      </c>
      <c r="Z80" s="207" t="s">
        <v>446</v>
      </c>
      <c r="AA80" s="207" t="s">
        <v>180</v>
      </c>
      <c r="AB80" s="203" t="s">
        <v>415</v>
      </c>
      <c r="AC80" s="207" t="s">
        <v>268</v>
      </c>
      <c r="AD80" s="207" t="s">
        <v>254</v>
      </c>
      <c r="AE80" s="203" t="s">
        <v>157</v>
      </c>
      <c r="AF80" s="207" t="s">
        <v>286</v>
      </c>
      <c r="AG80" s="207" t="s">
        <v>149</v>
      </c>
      <c r="AH80" s="203" t="s">
        <v>416</v>
      </c>
      <c r="AI80" s="207" t="s">
        <v>223</v>
      </c>
      <c r="AJ80" s="200"/>
      <c r="AK80" s="179">
        <f t="array" ref="AK80">IFERROR(VLOOKUP(A80&amp;B80&amp;C80&amp;LEFT($AK$1,2),IF({1,0},广告数据!$A$2:$A$7027&amp;广告数据!$B$2:$B$7027&amp;广告数据!$C$2:$C$7027,广告数据!$D$2:$D$7027),2,0),"")</f>
        <v>1186</v>
      </c>
      <c r="AL80" s="175">
        <f t="array" ref="AL80">IFERROR(VLOOKUP(A80&amp;B80&amp;C80&amp;LEFT($AK$1,2),IF({1,0},广告数据!$A$2:$A$7027&amp;广告数据!$B$2:$B$7027&amp;广告数据!$C$2:$C$7027,广告数据!$E$2:$E$7027),2,0),"")</f>
        <v>17</v>
      </c>
      <c r="AM80" s="180">
        <f t="shared" si="41"/>
        <v>0.0143338954468803</v>
      </c>
      <c r="AN80" s="175">
        <f t="array" ref="AN80">IFERROR(VLOOKUP(A80&amp;B80&amp;C80&amp;LEFT($AK$1,2),IF({1,0},广告数据!$A$2:$A$7027&amp;广告数据!$B$2:$B$7027&amp;广告数据!$C$2:$C$7027,广告数据!$I$2:$I$7027),2,0),"")</f>
        <v>3</v>
      </c>
      <c r="AO80" s="181">
        <f t="shared" si="42"/>
        <v>0.176470588235294</v>
      </c>
      <c r="AP80" s="182">
        <f t="array" ref="AP80">IFERROR(VLOOKUP(A80&amp;B80&amp;C80&amp;LEFT($AK$1,2),IF({1,0},广告数据!$A$2:$A$7027&amp;广告数据!$B$2:$B$7027&amp;广告数据!$C$2:$C$7027,广告数据!$G$2:$G$7027),2,0),"")</f>
        <v>4</v>
      </c>
      <c r="AQ80" s="182">
        <f t="array" ref="AQ80">IFERROR(VLOOKUP(A80&amp;B80&amp;C80&amp;LEFT($AK$1,2),IF({1,0},广告数据!$A$2:$A$7027&amp;广告数据!$B$2:$B$7027&amp;广告数据!$C$2:$C$7027,广告数据!$J$2:$J$7027),2,0),"")</f>
        <v>35.97</v>
      </c>
      <c r="AR80" s="183">
        <f t="shared" si="43"/>
        <v>0.111203780928552</v>
      </c>
      <c r="AS80" s="186" t="str">
        <f t="array" ref="AS80">IFERROR(VLOOKUP(A80&amp;B80&amp;C80&amp;LEFT($AS$1,2),IF({1,0},广告数据!$A$2:$A$7027&amp;广告数据!$B$2:$B$7027&amp;广告数据!$C$2:$C$7027,广告数据!$D$2:$D$7027),2,0),"0")</f>
        <v>0</v>
      </c>
      <c r="AT80" s="186" t="str">
        <f t="array" ref="AT80">IFERROR(VLOOKUP(A954&amp;B80&amp;C80&amp;LEFT($AS$1,2),IF({1,0},广告数据!$A$2:$A$7027&amp;广告数据!$B$2:$B$7027&amp;广告数据!$C$2:$C$7027,广告数据!$E$2:$E$7027),2,0),"0")</f>
        <v>0</v>
      </c>
      <c r="AU80" s="186" t="str">
        <f t="array" ref="AU80">IFERROR(VLOOKUP(A80&amp;B80&amp;C80&amp;LEFT($AS$1,2),IF({1,0},广告数据!$A$2:$A$7027&amp;广告数据!$B$2:$B$7027&amp;广告数据!$C$2:$C$7027,广告数据!$I$2:$I$7027),2,0),"0")</f>
        <v>0</v>
      </c>
      <c r="AV80" s="215" t="str">
        <f t="shared" si="44"/>
        <v>0</v>
      </c>
      <c r="AW80" s="215" t="str">
        <f t="array" ref="AW80">IFERROR(AU80/AT80,"0")</f>
        <v>0</v>
      </c>
      <c r="AX80" s="179" t="str">
        <f t="array" ref="AX80">IFERROR(VLOOKUP(A80&amp;B80&amp;C80&amp;LEFT($AS$1,2),IF({1,0},广告数据!$A$2:$A$7027&amp;广告数据!$B$2:$B$7027&amp;广告数据!$C$2:$C$7027,广告数据!$G$2:$G$7027),2,0),"0")</f>
        <v>0</v>
      </c>
      <c r="AY80" s="179" t="str">
        <f t="array" ref="AY80">IFERROR(VLOOKUP(A80&amp;B80&amp;C80&amp;LEFT($AS$1,2),IF({1,0},广告数据!$A$2:$A$7027&amp;广告数据!$B$2:$B$7027&amp;广告数据!$C$2:$C$7027,广告数据!$J$2:$J$7027),2,0),"0")</f>
        <v>0</v>
      </c>
      <c r="AZ80" s="183" t="str">
        <f t="array" ref="AZ80">IFERROR(AX80/AY80,"0")</f>
        <v>0</v>
      </c>
      <c r="BA80" s="179">
        <f t="array" ref="BA80">IFERROR(VLOOKUP(A80&amp;B80&amp;C80&amp;LEFT($BA$1,2),IF({1,0},广告数据!$A$2:$A$7027&amp;广告数据!$B$2:$B$7027&amp;广告数据!$C$2:$C$7027,广告数据!$D$2:$D$7027),2,0),"")</f>
        <v>5271</v>
      </c>
      <c r="BB80" s="179">
        <f t="array" ref="BB80">IFERROR(VLOOKUP(A80&amp;B80&amp;C80&amp;LEFT($BA$1,2),IF({1,0},广告数据!$A$2:$A$7027&amp;广告数据!$B$2:$B$7027&amp;广告数据!$C$2:$C$7027,广告数据!$E$2:$E$7027),2,0),"")</f>
        <v>50</v>
      </c>
      <c r="BC80" s="179">
        <f t="array" ref="BC80">IFERROR(VLOOKUP(A80&amp;B80&amp;C80&amp;LEFT($BA$1,2),IF({1,0},广告数据!$A$2:$A$7027&amp;广告数据!$B$2:$B$7027&amp;广告数据!$C$2:$C$7027,广告数据!$I$2:$I$7027),2,0),"")</f>
        <v>7</v>
      </c>
      <c r="BD80" s="215">
        <f t="shared" si="47"/>
        <v>0.00948586605957124</v>
      </c>
      <c r="BE80" s="215">
        <f t="shared" si="48"/>
        <v>0.14</v>
      </c>
      <c r="BF80" s="186">
        <f t="array" ref="BF80">IFERROR(VLOOKUP(A80&amp;B80&amp;C80&amp;LEFT($BA$1,2),IF({1,0},广告数据!$A$2:$A$7027&amp;广告数据!$B$2:$B$7027&amp;广告数据!$C$2:$C$7027,广告数据!$G$2:$G$7027),2,0),"")</f>
        <v>20.06</v>
      </c>
      <c r="BG80" s="186">
        <f t="array" ref="BG80">IFERROR(VLOOKUP(A80&amp;B80&amp;C80&amp;LEFT($BA$1,2),IF({1,0},广告数据!$A$2:$A$7027&amp;广告数据!$B$2:$B$7027&amp;广告数据!$C$2:$C$7027,广告数据!$J$2:$J$7027),2,0),"")</f>
        <v>83.93</v>
      </c>
      <c r="BH80" s="215">
        <f t="shared" si="49"/>
        <v>0.239008697724294</v>
      </c>
      <c r="BI80" s="172">
        <f t="array" ref="BI80">IFERROR(VLOOKUP(A80&amp;B80&amp;C80&amp;LEFT($BI$1,2),IF({1,0},广告数据!$A$2:$A$7027&amp;广告数据!$B$2:$B$7027&amp;广告数据!$C$2:$C$7027,广告数据!$D$2:$D$7027),2,0),"0")</f>
        <v>1242</v>
      </c>
      <c r="BJ80" s="172">
        <f t="array" ref="BJ80">IFERROR(VLOOKUP(A80&amp;B80&amp;C80&amp;LEFT($BI$1,2),IF({1,0},广告数据!$A$2:$A$7027&amp;广告数据!$B$2:$B$7027&amp;广告数据!$C$2:$C$7027,广告数据!$E$2:$E$7027),2,0),"0")</f>
        <v>8</v>
      </c>
      <c r="BK80" s="172">
        <f t="array" ref="BK80">IFERROR(VLOOKUP(A80&amp;B80&amp;C80&amp;LEFT($BI$1,2),IF({1,0},广告数据!$A$2:$A$7027&amp;广告数据!$B$2:$B$7027&amp;广告数据!$C$2:$C$7027,广告数据!$I$2:$I$7027),2,0),"0")</f>
        <v>1</v>
      </c>
      <c r="BL80" s="215">
        <f t="shared" si="50"/>
        <v>0.00644122383252818</v>
      </c>
      <c r="BM80" s="215">
        <f t="shared" si="51"/>
        <v>0.125</v>
      </c>
      <c r="BN80" s="172">
        <f t="array" ref="BN80">IFERROR(VLOOKUP(A80&amp;B80&amp;C80&amp;LEFT($BI$1,2),IF({1,0},广告数据!$A$2:$A$7027&amp;广告数据!$B$2:$B$7027&amp;广告数据!$C$2:$C$7027,广告数据!$G$2:$G$7027),2,0),"0")</f>
        <v>3.53</v>
      </c>
      <c r="BO80" s="172">
        <f t="array" ref="BO80">IFERROR(VLOOKUP(A80&amp;B80&amp;C80&amp;LEFT($BI$1,2),IF({1,0},广告数据!$A$2:$A$7027&amp;广告数据!$B$2:$B$7027&amp;广告数据!$C$2:$C$7027,广告数据!$J$2:$J$7027),2,0),"0")</f>
        <v>11.99</v>
      </c>
      <c r="BP80" s="215">
        <f t="shared" si="52"/>
        <v>0.29441201000834</v>
      </c>
      <c r="BQ80" s="172" t="str">
        <f t="array" ref="BQ80">IFERROR(VLOOKUP(A80&amp;B80&amp;C80&amp;LEFT($BQ$1,2),IF({1,0},广告数据!$A$2:$A$7027&amp;广告数据!$B$2:$B$7027&amp;广告数据!$C$2:$C$7027,广告数据!$D$2:$D$7027),2,0),"0")</f>
        <v>0</v>
      </c>
      <c r="BR80" s="172" t="str">
        <f t="array" ref="BR80">IFERROR(VLOOKUP(A80&amp;B80&amp;C80&amp;LEFT($BQ$1,2),IF({1,0},广告数据!$A$2:$A$7027&amp;广告数据!$B$2:$B$7027&amp;广告数据!$C$2:$C$7027,广告数据!$E$2:$E$7027),2,0),"0")</f>
        <v>0</v>
      </c>
      <c r="BS80" s="172" t="str">
        <f t="array" ref="BS80">IFERROR(VLOOKUP(A80&amp;B80&amp;C80&amp;LEFT($BQ$1,2),IF({1,0},广告数据!$A$2:$A$7027&amp;广告数据!$B$2:$B$7027&amp;广告数据!$C$2:$C$7027,广告数据!$I$2:$I$7027),2,0),"0")</f>
        <v>0</v>
      </c>
      <c r="BT80" s="215" t="str">
        <f t="shared" si="53"/>
        <v>0</v>
      </c>
      <c r="BU80" s="215" t="str">
        <f t="shared" si="54"/>
        <v>0</v>
      </c>
      <c r="BV80" s="172" t="str">
        <f t="array" ref="BV80">IFERROR(VLOOKUP(A80&amp;B80&amp;C80&amp;LEFT($BQ$1,2),IF({1,0},广告数据!$A$2:$A$7027&amp;广告数据!$B$2:$B$7027&amp;广告数据!$C$2:$C$7027,广告数据!$G$2:$G$7027),2,0),"0")</f>
        <v>0</v>
      </c>
      <c r="BW80" s="172" t="str">
        <f t="array" ref="BW80">IFERROR(VLOOKUP(A80&amp;B80&amp;C80&amp;LEFT($BQ$1,2),IF({1,0},广告数据!$A$2:$A$7027&amp;广告数据!$B$2:$B$7027&amp;广告数据!$C$2:$C$7027,广告数据!$J$2:$J$7027),2,0),"0")</f>
        <v>0</v>
      </c>
      <c r="BX80" s="215"/>
    </row>
    <row r="81" s="173" customFormat="1" spans="1:76">
      <c r="A81" s="189">
        <v>44776</v>
      </c>
      <c r="B81" s="192" t="s">
        <v>20</v>
      </c>
      <c r="C81" s="190" t="s">
        <v>25</v>
      </c>
      <c r="D81" s="119" t="s">
        <v>124</v>
      </c>
      <c r="E81" s="194">
        <f>SUMIFS('Business report'!$D$2:$D$9442,'Business report'!$A$2:$A$9442,A81,'Business report'!$B$2:$B$9442,B81,'Business report'!$C$2:$C$9442,D81)</f>
        <v>347</v>
      </c>
      <c r="F81" s="194">
        <f>SUMIFS('Business report'!$F$2:$F$9442,'Business report'!$A$2:$A$9442,A81,'Business report'!$B$2:$B$9442,B81,'Business report'!$C$2:$C$9442,D81)</f>
        <v>491</v>
      </c>
      <c r="G81" s="191">
        <f>SUMIFS('Business report'!$I$2:$I$9442,'Business report'!$A$2:$A$9442,A81,'Business report'!$B$2:$B$9442,B81,'Business report'!$C$2:$C$9442,D81)</f>
        <v>25</v>
      </c>
      <c r="H81" s="195">
        <f>SUMIFS('Business report'!$K$2:$K$9442,'Business report'!$A$2:$A$9442,A81,'Business report'!$B$2:$B$9442,B81,'Business report'!$C$2:$C$9442,D81)</f>
        <v>313.75</v>
      </c>
      <c r="I81" s="198" t="s">
        <v>447</v>
      </c>
      <c r="J81" s="178">
        <v>4.8</v>
      </c>
      <c r="K81" s="206">
        <v>19</v>
      </c>
      <c r="L81" s="198" t="s">
        <v>131</v>
      </c>
      <c r="M81" s="199">
        <v>39549</v>
      </c>
      <c r="N81" s="198" t="s">
        <v>133</v>
      </c>
      <c r="O81" s="198">
        <v>110</v>
      </c>
      <c r="P81" s="203" t="s">
        <v>408</v>
      </c>
      <c r="Q81" s="207" t="s">
        <v>273</v>
      </c>
      <c r="R81" s="207" t="s">
        <v>217</v>
      </c>
      <c r="S81" s="203" t="s">
        <v>409</v>
      </c>
      <c r="T81" s="207" t="s">
        <v>188</v>
      </c>
      <c r="U81" s="207" t="s">
        <v>448</v>
      </c>
      <c r="V81" s="203" t="s">
        <v>245</v>
      </c>
      <c r="W81" s="207" t="s">
        <v>158</v>
      </c>
      <c r="X81" s="200"/>
      <c r="Y81" s="203" t="s">
        <v>184</v>
      </c>
      <c r="Z81" s="207" t="s">
        <v>272</v>
      </c>
      <c r="AA81" s="207" t="s">
        <v>219</v>
      </c>
      <c r="AB81" s="203" t="s">
        <v>415</v>
      </c>
      <c r="AC81" s="207" t="s">
        <v>282</v>
      </c>
      <c r="AD81" s="207" t="s">
        <v>219</v>
      </c>
      <c r="AE81" s="203" t="s">
        <v>157</v>
      </c>
      <c r="AF81" s="207" t="s">
        <v>205</v>
      </c>
      <c r="AG81" s="207" t="s">
        <v>138</v>
      </c>
      <c r="AH81" s="203" t="s">
        <v>416</v>
      </c>
      <c r="AI81" s="207" t="s">
        <v>449</v>
      </c>
      <c r="AJ81" s="200"/>
      <c r="AK81" s="179">
        <f t="array" ref="AK81">IFERROR(VLOOKUP(A81&amp;B81&amp;C81&amp;LEFT($AK$1,2),IF({1,0},广告数据!$A$2:$A$7027&amp;广告数据!$B$2:$B$7027&amp;广告数据!$C$2:$C$7027,广告数据!$D$2:$D$7027),2,0),"")</f>
        <v>1182</v>
      </c>
      <c r="AL81" s="175">
        <f t="array" ref="AL81">IFERROR(VLOOKUP(A81&amp;B81&amp;C81&amp;LEFT($AK$1,2),IF({1,0},广告数据!$A$2:$A$7027&amp;广告数据!$B$2:$B$7027&amp;广告数据!$C$2:$C$7027,广告数据!$E$2:$E$7027),2,0),"")</f>
        <v>26</v>
      </c>
      <c r="AM81" s="180">
        <f t="shared" si="41"/>
        <v>0.0219966159052453</v>
      </c>
      <c r="AN81" s="175">
        <f t="array" ref="AN81">IFERROR(VLOOKUP(A81&amp;B81&amp;C81&amp;LEFT($AK$1,2),IF({1,0},广告数据!$A$2:$A$7027&amp;广告数据!$B$2:$B$7027&amp;广告数据!$C$2:$C$7027,广告数据!$I$2:$I$7027),2,0),"")</f>
        <v>2</v>
      </c>
      <c r="AO81" s="181">
        <f t="shared" si="42"/>
        <v>0.0769230769230769</v>
      </c>
      <c r="AP81" s="182">
        <f t="array" ref="AP81">IFERROR(VLOOKUP(A81&amp;B81&amp;C81&amp;LEFT($AK$1,2),IF({1,0},广告数据!$A$2:$A$7027&amp;广告数据!$B$2:$B$7027&amp;广告数据!$C$2:$C$7027,广告数据!$G$2:$G$7027),2,0),"")</f>
        <v>5.61</v>
      </c>
      <c r="AQ81" s="182">
        <f t="array" ref="AQ81">IFERROR(VLOOKUP(A81&amp;B81&amp;C81&amp;LEFT($AK$1,2),IF({1,0},广告数据!$A$2:$A$7027&amp;广告数据!$B$2:$B$7027&amp;广告数据!$C$2:$C$7027,广告数据!$J$2:$J$7027),2,0),"")</f>
        <v>23.98</v>
      </c>
      <c r="AR81" s="183">
        <f t="shared" si="43"/>
        <v>0.23394495412844</v>
      </c>
      <c r="AS81" s="186" t="str">
        <f t="array" ref="AS81">IFERROR(VLOOKUP(A81&amp;B81&amp;C81&amp;LEFT($AS$1,2),IF({1,0},广告数据!$A$2:$A$7027&amp;广告数据!$B$2:$B$7027&amp;广告数据!$C$2:$C$7027,广告数据!$D$2:$D$7027),2,0),"0")</f>
        <v>0</v>
      </c>
      <c r="AT81" s="186" t="str">
        <f t="array" ref="AT81">IFERROR(VLOOKUP(A955&amp;B81&amp;C81&amp;LEFT($AS$1,2),IF({1,0},广告数据!$A$2:$A$7027&amp;广告数据!$B$2:$B$7027&amp;广告数据!$C$2:$C$7027,广告数据!$E$2:$E$7027),2,0),"0")</f>
        <v>0</v>
      </c>
      <c r="AU81" s="186" t="str">
        <f t="array" ref="AU81">IFERROR(VLOOKUP(A81&amp;B81&amp;C81&amp;LEFT($AS$1,2),IF({1,0},广告数据!$A$2:$A$7027&amp;广告数据!$B$2:$B$7027&amp;广告数据!$C$2:$C$7027,广告数据!$I$2:$I$7027),2,0),"0")</f>
        <v>0</v>
      </c>
      <c r="AV81" s="215" t="str">
        <f t="shared" si="44"/>
        <v>0</v>
      </c>
      <c r="AW81" s="215" t="str">
        <f t="array" ref="AW81">IFERROR(AU81/AT81,"0")</f>
        <v>0</v>
      </c>
      <c r="AX81" s="179" t="str">
        <f t="array" ref="AX81">IFERROR(VLOOKUP(A81&amp;B81&amp;C81&amp;LEFT($AS$1,2),IF({1,0},广告数据!$A$2:$A$7027&amp;广告数据!$B$2:$B$7027&amp;广告数据!$C$2:$C$7027,广告数据!$G$2:$G$7027),2,0),"0")</f>
        <v>0</v>
      </c>
      <c r="AY81" s="179" t="str">
        <f t="array" ref="AY81">IFERROR(VLOOKUP(A81&amp;B81&amp;C81&amp;LEFT($AS$1,2),IF({1,0},广告数据!$A$2:$A$7027&amp;广告数据!$B$2:$B$7027&amp;广告数据!$C$2:$C$7027,广告数据!$J$2:$J$7027),2,0),"0")</f>
        <v>0</v>
      </c>
      <c r="AZ81" s="183" t="str">
        <f t="array" ref="AZ81">IFERROR(AX81/AY81,"0")</f>
        <v>0</v>
      </c>
      <c r="BA81" s="179">
        <f t="array" ref="BA81">IFERROR(VLOOKUP(A81&amp;B81&amp;C81&amp;LEFT($BA$1,2),IF({1,0},广告数据!$A$2:$A$7027&amp;广告数据!$B$2:$B$7027&amp;广告数据!$C$2:$C$7027,广告数据!$D$2:$D$7027),2,0),"")</f>
        <v>8159</v>
      </c>
      <c r="BB81" s="179">
        <f t="array" ref="BB81">IFERROR(VLOOKUP(A81&amp;B81&amp;C81&amp;LEFT($BA$1,2),IF({1,0},广告数据!$A$2:$A$7027&amp;广告数据!$B$2:$B$7027&amp;广告数据!$C$2:$C$7027,广告数据!$E$2:$E$7027),2,0),"")</f>
        <v>57</v>
      </c>
      <c r="BC81" s="179">
        <f t="array" ref="BC81">IFERROR(VLOOKUP(A81&amp;B81&amp;C81&amp;LEFT($BA$1,2),IF({1,0},广告数据!$A$2:$A$7027&amp;广告数据!$B$2:$B$7027&amp;广告数据!$C$2:$C$7027,广告数据!$I$2:$I$7027),2,0),"")</f>
        <v>5</v>
      </c>
      <c r="BD81" s="215">
        <f t="shared" si="47"/>
        <v>0.00698615026351269</v>
      </c>
      <c r="BE81" s="215">
        <f t="shared" si="48"/>
        <v>0.087719298245614</v>
      </c>
      <c r="BF81" s="186">
        <f t="array" ref="BF81">IFERROR(VLOOKUP(A81&amp;B81&amp;C81&amp;LEFT($BA$1,2),IF({1,0},广告数据!$A$2:$A$7027&amp;广告数据!$B$2:$B$7027&amp;广告数据!$C$2:$C$7027,广告数据!$G$2:$G$7027),2,0),"")</f>
        <v>19.46</v>
      </c>
      <c r="BG81" s="186">
        <f t="array" ref="BG81">IFERROR(VLOOKUP(A81&amp;B81&amp;C81&amp;LEFT($BA$1,2),IF({1,0},广告数据!$A$2:$A$7027&amp;广告数据!$B$2:$B$7027&amp;广告数据!$C$2:$C$7027,广告数据!$J$2:$J$7027),2,0),"")</f>
        <v>60.95</v>
      </c>
      <c r="BH81" s="215">
        <f t="shared" si="49"/>
        <v>0.319278096800656</v>
      </c>
      <c r="BI81" s="172">
        <f t="array" ref="BI81">IFERROR(VLOOKUP(A81&amp;B81&amp;C81&amp;LEFT($BI$1,2),IF({1,0},广告数据!$A$2:$A$7027&amp;广告数据!$B$2:$B$7027&amp;广告数据!$C$2:$C$7027,广告数据!$D$2:$D$7027),2,0),"0")</f>
        <v>575</v>
      </c>
      <c r="BJ81" s="172">
        <f t="array" ref="BJ81">IFERROR(VLOOKUP(A81&amp;B81&amp;C81&amp;LEFT($BI$1,2),IF({1,0},广告数据!$A$2:$A$7027&amp;广告数据!$B$2:$B$7027&amp;广告数据!$C$2:$C$7027,广告数据!$E$2:$E$7027),2,0),"0")</f>
        <v>3</v>
      </c>
      <c r="BK81" s="172">
        <f t="array" ref="BK81">IFERROR(VLOOKUP(A81&amp;B81&amp;C81&amp;LEFT($BI$1,2),IF({1,0},广告数据!$A$2:$A$7027&amp;广告数据!$B$2:$B$7027&amp;广告数据!$C$2:$C$7027,广告数据!$I$2:$I$7027),2,0),"0")</f>
        <v>0</v>
      </c>
      <c r="BL81" s="215">
        <f t="shared" si="50"/>
        <v>0.00521739130434783</v>
      </c>
      <c r="BM81" s="215">
        <f t="shared" si="51"/>
        <v>0</v>
      </c>
      <c r="BN81" s="172">
        <f t="array" ref="BN81">IFERROR(VLOOKUP(A81&amp;B81&amp;C81&amp;LEFT($BI$1,2),IF({1,0},广告数据!$A$2:$A$7027&amp;广告数据!$B$2:$B$7027&amp;广告数据!$C$2:$C$7027,广告数据!$G$2:$G$7027),2,0),"0")</f>
        <v>1.62</v>
      </c>
      <c r="BO81" s="172">
        <f t="array" ref="BO81">IFERROR(VLOOKUP(A81&amp;B81&amp;C81&amp;LEFT($BI$1,2),IF({1,0},广告数据!$A$2:$A$7027&amp;广告数据!$B$2:$B$7027&amp;广告数据!$C$2:$C$7027,广告数据!$J$2:$J$7027),2,0),"0")</f>
        <v>0</v>
      </c>
      <c r="BP81" s="215" t="str">
        <f t="shared" si="52"/>
        <v/>
      </c>
      <c r="BQ81" s="172" t="str">
        <f t="array" ref="BQ81">IFERROR(VLOOKUP(A81&amp;B81&amp;C81&amp;LEFT($BQ$1,2),IF({1,0},广告数据!$A$2:$A$7027&amp;广告数据!$B$2:$B$7027&amp;广告数据!$C$2:$C$7027,广告数据!$D$2:$D$7027),2,0),"0")</f>
        <v>0</v>
      </c>
      <c r="BR81" s="172" t="str">
        <f t="array" ref="BR81">IFERROR(VLOOKUP(A81&amp;B81&amp;C81&amp;LEFT($BQ$1,2),IF({1,0},广告数据!$A$2:$A$7027&amp;广告数据!$B$2:$B$7027&amp;广告数据!$C$2:$C$7027,广告数据!$E$2:$E$7027),2,0),"0")</f>
        <v>0</v>
      </c>
      <c r="BS81" s="172" t="str">
        <f t="array" ref="BS81">IFERROR(VLOOKUP(A81&amp;B81&amp;C81&amp;LEFT($BQ$1,2),IF({1,0},广告数据!$A$2:$A$7027&amp;广告数据!$B$2:$B$7027&amp;广告数据!$C$2:$C$7027,广告数据!$I$2:$I$7027),2,0),"0")</f>
        <v>0</v>
      </c>
      <c r="BT81" s="215" t="str">
        <f t="shared" si="53"/>
        <v>0</v>
      </c>
      <c r="BU81" s="215" t="str">
        <f t="shared" si="54"/>
        <v>0</v>
      </c>
      <c r="BV81" s="172" t="str">
        <f t="array" ref="BV81">IFERROR(VLOOKUP(A81&amp;B81&amp;C81&amp;LEFT($BQ$1,2),IF({1,0},广告数据!$A$2:$A$7027&amp;广告数据!$B$2:$B$7027&amp;广告数据!$C$2:$C$7027,广告数据!$G$2:$G$7027),2,0),"0")</f>
        <v>0</v>
      </c>
      <c r="BW81" s="172" t="str">
        <f t="array" ref="BW81">IFERROR(VLOOKUP(A81&amp;B81&amp;C81&amp;LEFT($BQ$1,2),IF({1,0},广告数据!$A$2:$A$7027&amp;广告数据!$B$2:$B$7027&amp;广告数据!$C$2:$C$7027,广告数据!$J$2:$J$7027),2,0),"0")</f>
        <v>0</v>
      </c>
      <c r="BX81" s="215"/>
    </row>
    <row r="82" s="173" customFormat="1" spans="1:76">
      <c r="A82" s="189">
        <v>44776</v>
      </c>
      <c r="B82" s="192" t="s">
        <v>20</v>
      </c>
      <c r="C82" s="190" t="s">
        <v>450</v>
      </c>
      <c r="D82" s="119" t="s">
        <v>451</v>
      </c>
      <c r="E82" s="194">
        <f>SUMIFS('Business report'!$D$2:$D$9442,'Business report'!$A$2:$A$9442,A82,'Business report'!$B$2:$B$9442,B82,'Business report'!$C$2:$C$9442,D82)</f>
        <v>4</v>
      </c>
      <c r="F82" s="194">
        <f>SUMIFS('Business report'!$F$2:$F$9442,'Business report'!$A$2:$A$9442,A82,'Business report'!$B$2:$B$9442,B82,'Business report'!$C$2:$C$9442,D82)</f>
        <v>23</v>
      </c>
      <c r="G82" s="191">
        <f>SUMIFS('Business report'!$I$2:$I$9442,'Business report'!$A$2:$A$9442,A82,'Business report'!$B$2:$B$9442,B82,'Business report'!$C$2:$C$9442,D82)</f>
        <v>0</v>
      </c>
      <c r="H82" s="195">
        <f>SUMIFS('Business report'!$K$2:$K$9442,'Business report'!$A$2:$A$9442,A82,'Business report'!$B$2:$B$9442,B82,'Business report'!$C$2:$C$9442,D82)</f>
        <v>0</v>
      </c>
      <c r="I82" s="198">
        <v>45.99</v>
      </c>
      <c r="J82" s="178"/>
      <c r="K82" s="198"/>
      <c r="L82" s="198"/>
      <c r="M82" s="199"/>
      <c r="N82" s="198"/>
      <c r="O82" s="198"/>
      <c r="P82" s="203"/>
      <c r="Q82" s="207"/>
      <c r="R82" s="207"/>
      <c r="S82" s="203"/>
      <c r="T82" s="207"/>
      <c r="U82" s="207"/>
      <c r="V82" s="203"/>
      <c r="W82" s="207"/>
      <c r="X82" s="200"/>
      <c r="Y82" s="203"/>
      <c r="Z82" s="207"/>
      <c r="AA82" s="207"/>
      <c r="AB82" s="203"/>
      <c r="AC82" s="207"/>
      <c r="AD82" s="207"/>
      <c r="AE82" s="203"/>
      <c r="AF82" s="207"/>
      <c r="AG82" s="207"/>
      <c r="AH82" s="203"/>
      <c r="AI82" s="207"/>
      <c r="AJ82" s="200"/>
      <c r="AK82" s="179" t="str">
        <f t="array" ref="AK82">IFERROR(VLOOKUP(A82&amp;B82&amp;C82&amp;LEFT($AK$1,2),IF({1,0},广告数据!$A$2:$A$7027&amp;广告数据!$B$2:$B$7027&amp;广告数据!$C$2:$C$7027,广告数据!$D$2:$D$7027),2,0),"0")</f>
        <v>0</v>
      </c>
      <c r="AL82" s="175" t="str">
        <f t="array" ref="AL82">IFERROR(VLOOKUP(A82&amp;B82&amp;C82&amp;LEFT($AK$1,2),IF({1,0},广告数据!$A$2:$A$7027&amp;广告数据!$B$2:$B$7027&amp;广告数据!$C$2:$C$7027,广告数据!$E$2:$E$7027),2,0),"0")</f>
        <v>0</v>
      </c>
      <c r="AM82" s="180" t="str">
        <f t="shared" si="41"/>
        <v>0</v>
      </c>
      <c r="AN82" s="175" t="str">
        <f t="array" ref="AN82">IFERROR(VLOOKUP(A82&amp;B82&amp;C82&amp;LEFT($AK$1,2),IF({1,0},广告数据!$A$2:$A$7027&amp;广告数据!$B$2:$B$7027&amp;广告数据!$C$2:$C$7027,广告数据!$I$2:$I$7027),2,0),"0")</f>
        <v>0</v>
      </c>
      <c r="AO82" s="181" t="str">
        <f t="shared" si="42"/>
        <v>0</v>
      </c>
      <c r="AP82" s="182" t="str">
        <f t="array" ref="AP82">IFERROR(VLOOKUP(A82&amp;B82&amp;C82&amp;LEFT($AK$1,2),IF({1,0},广告数据!$A$2:$A$7027&amp;广告数据!$B$2:$B$7027&amp;广告数据!$C$2:$C$7027,广告数据!$G$2:$G$7027),2,0),"0")</f>
        <v>0</v>
      </c>
      <c r="AQ82" s="182" t="str">
        <f t="array" ref="AQ82">IFERROR(VLOOKUP(A82&amp;B82&amp;C82&amp;LEFT($AK$1,2),IF({1,0},广告数据!$A$2:$A$7027&amp;广告数据!$B$2:$B$7027&amp;广告数据!$C$2:$C$7027,广告数据!$J$2:$J$7027),2,0),"0")</f>
        <v>0</v>
      </c>
      <c r="AR82" s="183" t="str">
        <f t="shared" si="43"/>
        <v>0</v>
      </c>
      <c r="AS82" s="186" t="str">
        <f t="array" ref="AS82">IFERROR(VLOOKUP(A82&amp;B82&amp;C82&amp;LEFT($AS$1,2),IF({1,0},广告数据!$A$2:$A$7027&amp;广告数据!$B$2:$B$7027&amp;广告数据!$C$2:$C$7027,广告数据!$D$2:$D$7027),2,0),"0")</f>
        <v>0</v>
      </c>
      <c r="AT82" s="186" t="str">
        <f t="array" ref="AT82">IFERROR(VLOOKUP(A956&amp;B82&amp;C82&amp;LEFT($AS$1,2),IF({1,0},广告数据!$A$2:$A$7027&amp;广告数据!$B$2:$B$7027&amp;广告数据!$C$2:$C$7027,广告数据!$E$2:$E$7027),2,0),"0")</f>
        <v>0</v>
      </c>
      <c r="AU82" s="186" t="str">
        <f t="array" ref="AU82">IFERROR(VLOOKUP(A82&amp;B82&amp;C82&amp;LEFT($AS$1,2),IF({1,0},广告数据!$A$2:$A$7027&amp;广告数据!$B$2:$B$7027&amp;广告数据!$C$2:$C$7027,广告数据!$I$2:$I$7027),2,0),"0")</f>
        <v>0</v>
      </c>
      <c r="AV82" s="215" t="str">
        <f t="shared" si="44"/>
        <v>0</v>
      </c>
      <c r="AW82" s="215" t="str">
        <f t="array" ref="AW82">IFERROR(AU82/AT82,"0")</f>
        <v>0</v>
      </c>
      <c r="AX82" s="179" t="str">
        <f t="array" ref="AX82">IFERROR(VLOOKUP(A82&amp;B82&amp;C82&amp;LEFT($AS$1,2),IF({1,0},广告数据!$A$2:$A$7027&amp;广告数据!$B$2:$B$7027&amp;广告数据!$C$2:$C$7027,广告数据!$G$2:$G$7027),2,0),"0")</f>
        <v>0</v>
      </c>
      <c r="AY82" s="179" t="str">
        <f t="array" ref="AY82">IFERROR(VLOOKUP(A82&amp;B82&amp;C82&amp;LEFT($AS$1,2),IF({1,0},广告数据!$A$2:$A$7027&amp;广告数据!$B$2:$B$7027&amp;广告数据!$C$2:$C$7027,广告数据!$J$2:$J$7027),2,0),"0")</f>
        <v>0</v>
      </c>
      <c r="AZ82" s="183" t="str">
        <f t="array" ref="AZ82">IFERROR(AX82/AY82,"0")</f>
        <v>0</v>
      </c>
      <c r="BA82" s="179">
        <f t="array" ref="BA82">IFERROR(VLOOKUP(A82&amp;B82&amp;C82&amp;LEFT($BA$1,2),IF({1,0},广告数据!$A$2:$A$7027&amp;广告数据!$B$2:$B$7027&amp;广告数据!$C$2:$C$7027,广告数据!$D$2:$D$7027),2,0),"")</f>
        <v>100</v>
      </c>
      <c r="BB82" s="179">
        <f t="array" ref="BB82">IFERROR(VLOOKUP(A82&amp;B82&amp;C82&amp;LEFT($BA$1,2),IF({1,0},广告数据!$A$2:$A$7027&amp;广告数据!$B$2:$B$7027&amp;广告数据!$C$2:$C$7027,广告数据!$E$2:$E$7027),2,0),"")</f>
        <v>0</v>
      </c>
      <c r="BC82" s="179">
        <f t="array" ref="BC82">IFERROR(VLOOKUP(A82&amp;B82&amp;C82&amp;LEFT($BA$1,2),IF({1,0},广告数据!$A$2:$A$7027&amp;广告数据!$B$2:$B$7027&amp;广告数据!$C$2:$C$7027,广告数据!$I$2:$I$7027),2,0),"")</f>
        <v>0</v>
      </c>
      <c r="BD82" s="215">
        <f t="shared" si="47"/>
        <v>0</v>
      </c>
      <c r="BE82" s="215" t="str">
        <f t="shared" si="48"/>
        <v>0</v>
      </c>
      <c r="BF82" s="186">
        <f t="array" ref="BF82">IFERROR(VLOOKUP(A82&amp;B82&amp;C82&amp;LEFT($BA$1,2),IF({1,0},广告数据!$A$2:$A$7027&amp;广告数据!$B$2:$B$7027&amp;广告数据!$C$2:$C$7027,广告数据!$G$2:$G$7027),2,0),"")</f>
        <v>0</v>
      </c>
      <c r="BG82" s="186">
        <f t="array" ref="BG82">IFERROR(VLOOKUP(A82&amp;B82&amp;C82&amp;LEFT($BA$1,2),IF({1,0},广告数据!$A$2:$A$7027&amp;广告数据!$B$2:$B$7027&amp;广告数据!$C$2:$C$7027,广告数据!$J$2:$J$7027),2,0),"")</f>
        <v>0</v>
      </c>
      <c r="BH82" s="215" t="str">
        <f t="shared" si="49"/>
        <v>0</v>
      </c>
      <c r="BI82" s="172" t="str">
        <f t="array" ref="BI82">IFERROR(VLOOKUP(A82&amp;B82&amp;C82&amp;LEFT($BI$1,2),IF({1,0},广告数据!$A$2:$A$7027&amp;广告数据!$B$2:$B$7027&amp;广告数据!$C$2:$C$7027,广告数据!$D$2:$D$7027),2,0),"0")</f>
        <v>0</v>
      </c>
      <c r="BJ82" s="172" t="str">
        <f t="array" ref="BJ82">IFERROR(VLOOKUP(A82&amp;B82&amp;C82&amp;LEFT($BI$1,2),IF({1,0},广告数据!$A$2:$A$7027&amp;广告数据!$B$2:$B$7027&amp;广告数据!$C$2:$C$7027,广告数据!$E$2:$E$7027),2,0),"0")</f>
        <v>0</v>
      </c>
      <c r="BK82" s="172" t="str">
        <f t="array" ref="BK82">IFERROR(VLOOKUP(A82&amp;B82&amp;C82&amp;LEFT($BI$1,2),IF({1,0},广告数据!$A$2:$A$7027&amp;广告数据!$B$2:$B$7027&amp;广告数据!$C$2:$C$7027,广告数据!$I$2:$I$7027),2,0),"0")</f>
        <v>0</v>
      </c>
      <c r="BL82" s="215" t="str">
        <f t="shared" si="50"/>
        <v>0</v>
      </c>
      <c r="BM82" s="215" t="str">
        <f t="shared" si="51"/>
        <v>0</v>
      </c>
      <c r="BN82" s="172" t="str">
        <f t="array" ref="BN82">IFERROR(VLOOKUP(A82&amp;B82&amp;C82&amp;LEFT($BI$1,2),IF({1,0},广告数据!$A$2:$A$7027&amp;广告数据!$B$2:$B$7027&amp;广告数据!$C$2:$C$7027,广告数据!$G$2:$G$7027),2,0),"0")</f>
        <v>0</v>
      </c>
      <c r="BO82" s="172" t="str">
        <f t="array" ref="BO82">IFERROR(VLOOKUP(A82&amp;B82&amp;C82&amp;LEFT($BI$1,2),IF({1,0},广告数据!$A$2:$A$7027&amp;广告数据!$B$2:$B$7027&amp;广告数据!$C$2:$C$7027,广告数据!$J$2:$J$7027),2,0),"0")</f>
        <v>0</v>
      </c>
      <c r="BP82" s="215" t="str">
        <f t="shared" si="52"/>
        <v/>
      </c>
      <c r="BQ82" s="172" t="str">
        <f t="array" ref="BQ82">IFERROR(VLOOKUP(A82&amp;B82&amp;C82&amp;LEFT($BQ$1,2),IF({1,0},广告数据!$A$2:$A$7027&amp;广告数据!$B$2:$B$7027&amp;广告数据!$C$2:$C$7027,广告数据!$D$2:$D$7027),2,0),"0")</f>
        <v>0</v>
      </c>
      <c r="BR82" s="172" t="str">
        <f t="array" ref="BR82">IFERROR(VLOOKUP(A82&amp;B82&amp;C82&amp;LEFT($BQ$1,2),IF({1,0},广告数据!$A$2:$A$7027&amp;广告数据!$B$2:$B$7027&amp;广告数据!$C$2:$C$7027,广告数据!$E$2:$E$7027),2,0),"0")</f>
        <v>0</v>
      </c>
      <c r="BS82" s="172" t="str">
        <f t="array" ref="BS82">IFERROR(VLOOKUP(A82&amp;B82&amp;C82&amp;LEFT($BQ$1,2),IF({1,0},广告数据!$A$2:$A$7027&amp;广告数据!$B$2:$B$7027&amp;广告数据!$C$2:$C$7027,广告数据!$I$2:$I$7027),2,0),"0")</f>
        <v>0</v>
      </c>
      <c r="BT82" s="215" t="str">
        <f t="shared" si="53"/>
        <v>0</v>
      </c>
      <c r="BU82" s="215" t="str">
        <f t="shared" si="54"/>
        <v>0</v>
      </c>
      <c r="BV82" s="172" t="str">
        <f t="array" ref="BV82">IFERROR(VLOOKUP(A82&amp;B82&amp;C82&amp;LEFT($BQ$1,2),IF({1,0},广告数据!$A$2:$A$7027&amp;广告数据!$B$2:$B$7027&amp;广告数据!$C$2:$C$7027,广告数据!$G$2:$G$7027),2,0),"0")</f>
        <v>0</v>
      </c>
      <c r="BW82" s="172" t="str">
        <f t="array" ref="BW82">IFERROR(VLOOKUP(A82&amp;B82&amp;C82&amp;LEFT($BQ$1,2),IF({1,0},广告数据!$A$2:$A$7027&amp;广告数据!$B$2:$B$7027&amp;广告数据!$C$2:$C$7027,广告数据!$J$2:$J$7027),2,0),"0")</f>
        <v>0</v>
      </c>
      <c r="BX82" s="215"/>
    </row>
    <row r="83" s="173" customFormat="1" spans="1:76">
      <c r="A83" s="189">
        <v>44777</v>
      </c>
      <c r="B83" s="192" t="s">
        <v>20</v>
      </c>
      <c r="C83" s="190" t="s">
        <v>25</v>
      </c>
      <c r="D83" s="119" t="s">
        <v>124</v>
      </c>
      <c r="E83" s="194">
        <f>SUMIFS('Business report'!$D$2:$D$9442,'Business report'!$A$2:$A$9442,A83,'Business report'!$B$2:$B$9442,B83,'Business report'!$C$2:$C$9442,D83)</f>
        <v>299</v>
      </c>
      <c r="F83" s="194">
        <f>SUMIFS('Business report'!$F$2:$F$9442,'Business report'!$A$2:$A$9442,A83,'Business report'!$B$2:$B$9442,B83,'Business report'!$C$2:$C$9442,D83)</f>
        <v>403</v>
      </c>
      <c r="G83" s="191">
        <f>SUMIFS('Business report'!$I$2:$I$9442,'Business report'!$A$2:$A$9442,A83,'Business report'!$B$2:$B$9442,B83,'Business report'!$C$2:$C$9442,D83)</f>
        <v>14</v>
      </c>
      <c r="H83" s="195">
        <f>SUMIFS('Business report'!$K$2:$K$9442,'Business report'!$A$2:$A$9442,A83,'Business report'!$B$2:$B$9442,B83,'Business report'!$C$2:$C$9442,D83)</f>
        <v>189.86</v>
      </c>
      <c r="I83" s="198" t="s">
        <v>452</v>
      </c>
      <c r="J83" s="178">
        <v>4.8</v>
      </c>
      <c r="K83" s="206">
        <v>20</v>
      </c>
      <c r="L83" s="198" t="s">
        <v>131</v>
      </c>
      <c r="M83" s="202" t="s">
        <v>453</v>
      </c>
      <c r="N83" s="198" t="s">
        <v>133</v>
      </c>
      <c r="O83" s="198">
        <v>138</v>
      </c>
      <c r="P83" s="203" t="s">
        <v>408</v>
      </c>
      <c r="Q83" s="207" t="s">
        <v>265</v>
      </c>
      <c r="R83" s="207" t="s">
        <v>454</v>
      </c>
      <c r="S83" s="203" t="s">
        <v>409</v>
      </c>
      <c r="T83" s="207" t="s">
        <v>455</v>
      </c>
      <c r="U83" s="200"/>
      <c r="V83" s="203" t="s">
        <v>245</v>
      </c>
      <c r="W83" s="207" t="s">
        <v>456</v>
      </c>
      <c r="X83" s="207" t="s">
        <v>197</v>
      </c>
      <c r="Y83" s="203" t="s">
        <v>184</v>
      </c>
      <c r="Z83" s="207" t="s">
        <v>457</v>
      </c>
      <c r="AA83" s="207" t="s">
        <v>197</v>
      </c>
      <c r="AB83" s="203" t="s">
        <v>415</v>
      </c>
      <c r="AC83" s="207" t="s">
        <v>292</v>
      </c>
      <c r="AD83" s="207" t="s">
        <v>180</v>
      </c>
      <c r="AE83" s="203" t="s">
        <v>157</v>
      </c>
      <c r="AF83" s="207" t="s">
        <v>248</v>
      </c>
      <c r="AG83" s="207" t="s">
        <v>138</v>
      </c>
      <c r="AH83" s="203" t="s">
        <v>416</v>
      </c>
      <c r="AI83" s="207" t="s">
        <v>458</v>
      </c>
      <c r="AJ83" s="200"/>
      <c r="AK83" s="179">
        <f t="array" ref="AK83">IFERROR(VLOOKUP(A83&amp;B83&amp;C83&amp;LEFT($AK$1,2),IF({1,0},广告数据!$A$2:$A$7027&amp;广告数据!$B$2:$B$7027&amp;广告数据!$C$2:$C$7027,广告数据!$D$2:$D$7027),2,0),"")</f>
        <v>887</v>
      </c>
      <c r="AL83" s="175">
        <f t="array" ref="AL83">IFERROR(VLOOKUP(A83&amp;B83&amp;C83&amp;LEFT($AK$1,2),IF({1,0},广告数据!$A$2:$A$7027&amp;广告数据!$B$2:$B$7027&amp;广告数据!$C$2:$C$7027,广告数据!$E$2:$E$7027),2,0),"")</f>
        <v>11</v>
      </c>
      <c r="AM83" s="180">
        <f t="shared" si="41"/>
        <v>0.0124013528748591</v>
      </c>
      <c r="AN83" s="175">
        <f t="array" ref="AN83">IFERROR(VLOOKUP(A83&amp;B83&amp;C83&amp;LEFT($AK$1,2),IF({1,0},广告数据!$A$2:$A$7027&amp;广告数据!$B$2:$B$7027&amp;广告数据!$C$2:$C$7027,广告数据!$I$2:$I$7027),2,0),"")</f>
        <v>2</v>
      </c>
      <c r="AO83" s="181">
        <f t="shared" si="42"/>
        <v>0.181818181818182</v>
      </c>
      <c r="AP83" s="182">
        <f t="array" ref="AP83">IFERROR(VLOOKUP(A83&amp;B83&amp;C83&amp;LEFT($AK$1,2),IF({1,0},广告数据!$A$2:$A$7027&amp;广告数据!$B$2:$B$7027&amp;广告数据!$C$2:$C$7027,广告数据!$G$2:$G$7027),2,0),"")</f>
        <v>1.75</v>
      </c>
      <c r="AQ83" s="182">
        <f t="array" ref="AQ83">IFERROR(VLOOKUP(A83&amp;B83&amp;C83&amp;LEFT($AK$1,2),IF({1,0},广告数据!$A$2:$A$7027&amp;广告数据!$B$2:$B$7027&amp;广告数据!$C$2:$C$7027,广告数据!$J$2:$J$7027),2,0),"")</f>
        <v>25.98</v>
      </c>
      <c r="AR83" s="183">
        <f t="shared" si="43"/>
        <v>0.0673595073133179</v>
      </c>
      <c r="AS83" s="186" t="str">
        <f t="array" ref="AS83">IFERROR(VLOOKUP(A83&amp;B83&amp;C83&amp;LEFT($AS$1,2),IF({1,0},广告数据!$A$2:$A$7027&amp;广告数据!$B$2:$B$7027&amp;广告数据!$C$2:$C$7027,广告数据!$D$2:$D$7027),2,0),"0")</f>
        <v>0</v>
      </c>
      <c r="AT83" s="186" t="str">
        <f t="array" ref="AT83">IFERROR(VLOOKUP(A957&amp;B83&amp;C83&amp;LEFT($AS$1,2),IF({1,0},广告数据!$A$2:$A$7027&amp;广告数据!$B$2:$B$7027&amp;广告数据!$C$2:$C$7027,广告数据!$E$2:$E$7027),2,0),"0")</f>
        <v>0</v>
      </c>
      <c r="AU83" s="186" t="str">
        <f t="array" ref="AU83">IFERROR(VLOOKUP(A83&amp;B83&amp;C83&amp;LEFT($AS$1,2),IF({1,0},广告数据!$A$2:$A$7027&amp;广告数据!$B$2:$B$7027&amp;广告数据!$C$2:$C$7027,广告数据!$I$2:$I$7027),2,0),"0")</f>
        <v>0</v>
      </c>
      <c r="AV83" s="215" t="str">
        <f t="shared" si="44"/>
        <v>0</v>
      </c>
      <c r="AW83" s="215" t="str">
        <f t="array" ref="AW83">IFERROR(AU83/AT83,"0")</f>
        <v>0</v>
      </c>
      <c r="AX83" s="179" t="str">
        <f t="array" ref="AX83">IFERROR(VLOOKUP(A83&amp;B83&amp;C83&amp;LEFT($AS$1,2),IF({1,0},广告数据!$A$2:$A$7027&amp;广告数据!$B$2:$B$7027&amp;广告数据!$C$2:$C$7027,广告数据!$G$2:$G$7027),2,0),"0")</f>
        <v>0</v>
      </c>
      <c r="AY83" s="179" t="str">
        <f t="array" ref="AY83">IFERROR(VLOOKUP(A83&amp;B83&amp;C83&amp;LEFT($AS$1,2),IF({1,0},广告数据!$A$2:$A$7027&amp;广告数据!$B$2:$B$7027&amp;广告数据!$C$2:$C$7027,广告数据!$J$2:$J$7027),2,0),"0")</f>
        <v>0</v>
      </c>
      <c r="AZ83" s="183" t="str">
        <f t="array" ref="AZ83">IFERROR(AX83/AY83,"0")</f>
        <v>0</v>
      </c>
      <c r="BA83" s="179">
        <f t="array" ref="BA83">IFERROR(VLOOKUP(A83&amp;B83&amp;C83&amp;LEFT($BA$1,2),IF({1,0},广告数据!$A$2:$A$7027&amp;广告数据!$B$2:$B$7027&amp;广告数据!$C$2:$C$7027,广告数据!$D$2:$D$7027),2,0),"")</f>
        <v>6325</v>
      </c>
      <c r="BB83" s="179">
        <f t="array" ref="BB83">IFERROR(VLOOKUP(A83&amp;B83&amp;C83&amp;LEFT($BA$1,2),IF({1,0},广告数据!$A$2:$A$7027&amp;广告数据!$B$2:$B$7027&amp;广告数据!$C$2:$C$7027,广告数据!$E$2:$E$7027),2,0),"")</f>
        <v>66</v>
      </c>
      <c r="BC83" s="179">
        <f t="array" ref="BC83">IFERROR(VLOOKUP(A83&amp;B83&amp;C83&amp;LEFT($BA$1,2),IF({1,0},广告数据!$A$2:$A$7027&amp;广告数据!$B$2:$B$7027&amp;广告数据!$C$2:$C$7027,广告数据!$I$2:$I$7027),2,0),"")</f>
        <v>2</v>
      </c>
      <c r="BD83" s="215">
        <f t="shared" si="47"/>
        <v>0.0104347826086957</v>
      </c>
      <c r="BE83" s="215">
        <f t="shared" si="48"/>
        <v>0.0303030303030303</v>
      </c>
      <c r="BF83" s="186">
        <f t="array" ref="BF83">IFERROR(VLOOKUP(A83&amp;B83&amp;C83&amp;LEFT($BA$1,2),IF({1,0},广告数据!$A$2:$A$7027&amp;广告数据!$B$2:$B$7027&amp;广告数据!$C$2:$C$7027,广告数据!$G$2:$G$7027),2,0),"")</f>
        <v>20.46</v>
      </c>
      <c r="BG83" s="186">
        <f t="array" ref="BG83">IFERROR(VLOOKUP(A83&amp;B83&amp;C83&amp;LEFT($BA$1,2),IF({1,0},广告数据!$A$2:$A$7027&amp;广告数据!$B$2:$B$7027&amp;广告数据!$C$2:$C$7027,广告数据!$J$2:$J$7027),2,0),"")</f>
        <v>25.98</v>
      </c>
      <c r="BH83" s="215">
        <f t="shared" si="49"/>
        <v>0.787528868360277</v>
      </c>
      <c r="BI83" s="172">
        <f t="array" ref="BI83">IFERROR(VLOOKUP(A83&amp;B83&amp;C83&amp;LEFT($BI$1,2),IF({1,0},广告数据!$A$2:$A$7027&amp;广告数据!$B$2:$B$7027&amp;广告数据!$C$2:$C$7027,广告数据!$D$2:$D$7027),2,0),"0")</f>
        <v>700</v>
      </c>
      <c r="BJ83" s="172">
        <f t="array" ref="BJ83">IFERROR(VLOOKUP(A83&amp;B83&amp;C83&amp;LEFT($BI$1,2),IF({1,0},广告数据!$A$2:$A$7027&amp;广告数据!$B$2:$B$7027&amp;广告数据!$C$2:$C$7027,广告数据!$E$2:$E$7027),2,0),"0")</f>
        <v>7</v>
      </c>
      <c r="BK83" s="172">
        <f t="array" ref="BK83">IFERROR(VLOOKUP(A83&amp;B83&amp;C83&amp;LEFT($BI$1,2),IF({1,0},广告数据!$A$2:$A$7027&amp;广告数据!$B$2:$B$7027&amp;广告数据!$C$2:$C$7027,广告数据!$I$2:$I$7027),2,0),"0")</f>
        <v>0</v>
      </c>
      <c r="BL83" s="215">
        <f t="shared" si="50"/>
        <v>0.01</v>
      </c>
      <c r="BM83" s="215">
        <f t="shared" si="51"/>
        <v>0</v>
      </c>
      <c r="BN83" s="172">
        <f t="array" ref="BN83">IFERROR(VLOOKUP(A83&amp;B83&amp;C83&amp;LEFT($BI$1,2),IF({1,0},广告数据!$A$2:$A$7027&amp;广告数据!$B$2:$B$7027&amp;广告数据!$C$2:$C$7027,广告数据!$G$2:$G$7027),2,0),"0")</f>
        <v>3.67</v>
      </c>
      <c r="BO83" s="172">
        <f t="array" ref="BO83">IFERROR(VLOOKUP(A83&amp;B83&amp;C83&amp;LEFT($BI$1,2),IF({1,0},广告数据!$A$2:$A$7027&amp;广告数据!$B$2:$B$7027&amp;广告数据!$C$2:$C$7027,广告数据!$J$2:$J$7027),2,0),"0")</f>
        <v>0</v>
      </c>
      <c r="BP83" s="215" t="str">
        <f t="shared" si="52"/>
        <v/>
      </c>
      <c r="BQ83" s="172" t="str">
        <f t="array" ref="BQ83">IFERROR(VLOOKUP(A83&amp;B83&amp;C83&amp;LEFT($BQ$1,2),IF({1,0},广告数据!$A$2:$A$7027&amp;广告数据!$B$2:$B$7027&amp;广告数据!$C$2:$C$7027,广告数据!$D$2:$D$7027),2,0),"0")</f>
        <v>0</v>
      </c>
      <c r="BR83" s="172" t="str">
        <f t="array" ref="BR83">IFERROR(VLOOKUP(A83&amp;B83&amp;C83&amp;LEFT($BQ$1,2),IF({1,0},广告数据!$A$2:$A$7027&amp;广告数据!$B$2:$B$7027&amp;广告数据!$C$2:$C$7027,广告数据!$E$2:$E$7027),2,0),"0")</f>
        <v>0</v>
      </c>
      <c r="BS83" s="172" t="str">
        <f t="array" ref="BS83">IFERROR(VLOOKUP(A83&amp;B83&amp;C83&amp;LEFT($BQ$1,2),IF({1,0},广告数据!$A$2:$A$7027&amp;广告数据!$B$2:$B$7027&amp;广告数据!$C$2:$C$7027,广告数据!$I$2:$I$7027),2,0),"0")</f>
        <v>0</v>
      </c>
      <c r="BT83" s="215" t="str">
        <f t="shared" si="53"/>
        <v>0</v>
      </c>
      <c r="BU83" s="215" t="str">
        <f t="shared" si="54"/>
        <v>0</v>
      </c>
      <c r="BV83" s="172" t="str">
        <f t="array" ref="BV83">IFERROR(VLOOKUP(A83&amp;B83&amp;C83&amp;LEFT($BQ$1,2),IF({1,0},广告数据!$A$2:$A$7027&amp;广告数据!$B$2:$B$7027&amp;广告数据!$C$2:$C$7027,广告数据!$G$2:$G$7027),2,0),"0")</f>
        <v>0</v>
      </c>
      <c r="BW83" s="172" t="str">
        <f t="array" ref="BW83">IFERROR(VLOOKUP(A83&amp;B83&amp;C83&amp;LEFT($BQ$1,2),IF({1,0},广告数据!$A$2:$A$7027&amp;广告数据!$B$2:$B$7027&amp;广告数据!$C$2:$C$7027,广告数据!$J$2:$J$7027),2,0),"0")</f>
        <v>0</v>
      </c>
      <c r="BX83" s="215"/>
    </row>
    <row r="84" s="173" customFormat="1" spans="1:76">
      <c r="A84" s="189">
        <v>44777</v>
      </c>
      <c r="B84" s="192" t="s">
        <v>20</v>
      </c>
      <c r="C84" s="190" t="s">
        <v>450</v>
      </c>
      <c r="D84" s="119" t="s">
        <v>451</v>
      </c>
      <c r="E84" s="194">
        <f>SUMIFS('Business report'!$D$2:$D$9442,'Business report'!$A$2:$A$9442,A84,'Business report'!$B$2:$B$9442,B84,'Business report'!$C$2:$C$9442,D84)</f>
        <v>7</v>
      </c>
      <c r="F84" s="194">
        <f>SUMIFS('Business report'!$F$2:$F$9442,'Business report'!$A$2:$A$9442,A84,'Business report'!$B$2:$B$9442,B84,'Business report'!$C$2:$C$9442,D84)</f>
        <v>14</v>
      </c>
      <c r="G84" s="191">
        <f>SUMIFS('Business report'!$I$2:$I$9442,'Business report'!$A$2:$A$9442,A84,'Business report'!$B$2:$B$9442,B84,'Business report'!$C$2:$C$9442,D84)</f>
        <v>0</v>
      </c>
      <c r="H84" s="195">
        <f>SUMIFS('Business report'!$K$2:$K$9442,'Business report'!$A$2:$A$9442,A84,'Business report'!$B$2:$B$9442,B84,'Business report'!$C$2:$C$9442,D84)</f>
        <v>0</v>
      </c>
      <c r="I84" s="198">
        <v>45.99</v>
      </c>
      <c r="J84" s="178"/>
      <c r="K84" s="198"/>
      <c r="L84" s="198"/>
      <c r="M84" s="202"/>
      <c r="N84" s="198"/>
      <c r="O84" s="198"/>
      <c r="P84" s="200"/>
      <c r="Q84" s="200"/>
      <c r="R84" s="200"/>
      <c r="S84" s="200"/>
      <c r="T84" s="200"/>
      <c r="U84" s="200"/>
      <c r="V84" s="200"/>
      <c r="W84" s="200"/>
      <c r="X84" s="200"/>
      <c r="Y84" s="200"/>
      <c r="Z84" s="200"/>
      <c r="AA84" s="200"/>
      <c r="AB84" s="200"/>
      <c r="AC84" s="200"/>
      <c r="AD84" s="200"/>
      <c r="AE84" s="200"/>
      <c r="AF84" s="200"/>
      <c r="AG84" s="200"/>
      <c r="AH84" s="200"/>
      <c r="AI84" s="200"/>
      <c r="AJ84" s="200"/>
      <c r="AK84" s="179" t="str">
        <f t="array" ref="AK84">IFERROR(VLOOKUP(A84&amp;B84&amp;C84&amp;LEFT($AK$1,2),IF({1,0},广告数据!$A$2:$A$7027&amp;广告数据!$B$2:$B$7027&amp;广告数据!$C$2:$C$7027,广告数据!$D$2:$D$7027),2,0),"0")</f>
        <v>0</v>
      </c>
      <c r="AL84" s="175" t="str">
        <f t="array" ref="AL84">IFERROR(VLOOKUP(A84&amp;B84&amp;C84&amp;LEFT($AK$1,2),IF({1,0},广告数据!$A$2:$A$7027&amp;广告数据!$B$2:$B$7027&amp;广告数据!$C$2:$C$7027,广告数据!$E$2:$E$7027),2,0),"0")</f>
        <v>0</v>
      </c>
      <c r="AM84" s="180" t="str">
        <f t="shared" si="41"/>
        <v>0</v>
      </c>
      <c r="AN84" s="175" t="str">
        <f t="array" ref="AN84">IFERROR(VLOOKUP(A84&amp;B84&amp;C84&amp;LEFT($AK$1,2),IF({1,0},广告数据!$A$2:$A$7027&amp;广告数据!$B$2:$B$7027&amp;广告数据!$C$2:$C$7027,广告数据!$I$2:$I$7027),2,0),"0")</f>
        <v>0</v>
      </c>
      <c r="AO84" s="181" t="str">
        <f t="shared" si="42"/>
        <v>0</v>
      </c>
      <c r="AP84" s="182" t="str">
        <f t="array" ref="AP84">IFERROR(VLOOKUP(A84&amp;B84&amp;C84&amp;LEFT($AK$1,2),IF({1,0},广告数据!$A$2:$A$7027&amp;广告数据!$B$2:$B$7027&amp;广告数据!$C$2:$C$7027,广告数据!$G$2:$G$7027),2,0),"0")</f>
        <v>0</v>
      </c>
      <c r="AQ84" s="182" t="str">
        <f t="array" ref="AQ84">IFERROR(VLOOKUP(A84&amp;B84&amp;C84&amp;LEFT($AK$1,2),IF({1,0},广告数据!$A$2:$A$7027&amp;广告数据!$B$2:$B$7027&amp;广告数据!$C$2:$C$7027,广告数据!$J$2:$J$7027),2,0),"0")</f>
        <v>0</v>
      </c>
      <c r="AR84" s="183" t="str">
        <f t="shared" si="43"/>
        <v>0</v>
      </c>
      <c r="AS84" s="186" t="str">
        <f t="array" ref="AS84">IFERROR(VLOOKUP(A84&amp;B84&amp;C84&amp;LEFT($AS$1,2),IF({1,0},广告数据!$A$2:$A$7027&amp;广告数据!$B$2:$B$7027&amp;广告数据!$C$2:$C$7027,广告数据!$D$2:$D$7027),2,0),"0")</f>
        <v>0</v>
      </c>
      <c r="AT84" s="186" t="str">
        <f t="array" ref="AT84">IFERROR(VLOOKUP(A958&amp;B84&amp;C84&amp;LEFT($AS$1,2),IF({1,0},广告数据!$A$2:$A$7027&amp;广告数据!$B$2:$B$7027&amp;广告数据!$C$2:$C$7027,广告数据!$E$2:$E$7027),2,0),"0")</f>
        <v>0</v>
      </c>
      <c r="AU84" s="186" t="str">
        <f t="array" ref="AU84">IFERROR(VLOOKUP(A84&amp;B84&amp;C84&amp;LEFT($AS$1,2),IF({1,0},广告数据!$A$2:$A$7027&amp;广告数据!$B$2:$B$7027&amp;广告数据!$C$2:$C$7027,广告数据!$I$2:$I$7027),2,0),"0")</f>
        <v>0</v>
      </c>
      <c r="AV84" s="215" t="str">
        <f t="shared" si="44"/>
        <v>0</v>
      </c>
      <c r="AW84" s="215" t="str">
        <f t="array" ref="AW84">IFERROR(AU84/AT84,"0")</f>
        <v>0</v>
      </c>
      <c r="AX84" s="179" t="str">
        <f t="array" ref="AX84">IFERROR(VLOOKUP(A84&amp;B84&amp;C84&amp;LEFT($AS$1,2),IF({1,0},广告数据!$A$2:$A$7027&amp;广告数据!$B$2:$B$7027&amp;广告数据!$C$2:$C$7027,广告数据!$G$2:$G$7027),2,0),"0")</f>
        <v>0</v>
      </c>
      <c r="AY84" s="179" t="str">
        <f t="array" ref="AY84">IFERROR(VLOOKUP(A84&amp;B84&amp;C84&amp;LEFT($AS$1,2),IF({1,0},广告数据!$A$2:$A$7027&amp;广告数据!$B$2:$B$7027&amp;广告数据!$C$2:$C$7027,广告数据!$J$2:$J$7027),2,0),"0")</f>
        <v>0</v>
      </c>
      <c r="AZ84" s="183" t="str">
        <f t="array" ref="AZ84">IFERROR(AX84/AY84,"0")</f>
        <v>0</v>
      </c>
      <c r="BA84" s="179">
        <f t="array" ref="BA84">IFERROR(VLOOKUP(A84&amp;B84&amp;C84&amp;LEFT($BA$1,2),IF({1,0},广告数据!$A$2:$A$7027&amp;广告数据!$B$2:$B$7027&amp;广告数据!$C$2:$C$7027,广告数据!$D$2:$D$7027),2,0),"")</f>
        <v>756</v>
      </c>
      <c r="BB84" s="179">
        <f t="array" ref="BB84">IFERROR(VLOOKUP(A84&amp;B84&amp;C84&amp;LEFT($BA$1,2),IF({1,0},广告数据!$A$2:$A$7027&amp;广告数据!$B$2:$B$7027&amp;广告数据!$C$2:$C$7027,广告数据!$E$2:$E$7027),2,0),"")</f>
        <v>1</v>
      </c>
      <c r="BC84" s="179">
        <f t="array" ref="BC84">IFERROR(VLOOKUP(A84&amp;B84&amp;C84&amp;LEFT($BA$1,2),IF({1,0},广告数据!$A$2:$A$7027&amp;广告数据!$B$2:$B$7027&amp;广告数据!$C$2:$C$7027,广告数据!$I$2:$I$7027),2,0),"")</f>
        <v>0</v>
      </c>
      <c r="BD84" s="215">
        <f t="shared" si="47"/>
        <v>0.00132275132275132</v>
      </c>
      <c r="BE84" s="215">
        <f t="shared" si="48"/>
        <v>0</v>
      </c>
      <c r="BF84" s="186">
        <f t="array" ref="BF84">IFERROR(VLOOKUP(A84&amp;B84&amp;C84&amp;LEFT($BA$1,2),IF({1,0},广告数据!$A$2:$A$7027&amp;广告数据!$B$2:$B$7027&amp;广告数据!$C$2:$C$7027,广告数据!$G$2:$G$7027),2,0),"")</f>
        <v>1.28</v>
      </c>
      <c r="BG84" s="186">
        <f t="array" ref="BG84">IFERROR(VLOOKUP(A84&amp;B84&amp;C84&amp;LEFT($BA$1,2),IF({1,0},广告数据!$A$2:$A$7027&amp;广告数据!$B$2:$B$7027&amp;广告数据!$C$2:$C$7027,广告数据!$J$2:$J$7027),2,0),"")</f>
        <v>0</v>
      </c>
      <c r="BH84" s="215" t="str">
        <f t="shared" si="49"/>
        <v>0</v>
      </c>
      <c r="BI84" s="172" t="str">
        <f t="array" ref="BI84">IFERROR(VLOOKUP(A84&amp;B84&amp;C84&amp;LEFT($BI$1,2),IF({1,0},广告数据!$A$2:$A$7027&amp;广告数据!$B$2:$B$7027&amp;广告数据!$C$2:$C$7027,广告数据!$D$2:$D$7027),2,0),"0")</f>
        <v>0</v>
      </c>
      <c r="BJ84" s="172" t="str">
        <f t="array" ref="BJ84">IFERROR(VLOOKUP(A84&amp;B84&amp;C84&amp;LEFT($BI$1,2),IF({1,0},广告数据!$A$2:$A$7027&amp;广告数据!$B$2:$B$7027&amp;广告数据!$C$2:$C$7027,广告数据!$E$2:$E$7027),2,0),"0")</f>
        <v>0</v>
      </c>
      <c r="BK84" s="172" t="str">
        <f t="array" ref="BK84">IFERROR(VLOOKUP(A84&amp;B84&amp;C84&amp;LEFT($BI$1,2),IF({1,0},广告数据!$A$2:$A$7027&amp;广告数据!$B$2:$B$7027&amp;广告数据!$C$2:$C$7027,广告数据!$I$2:$I$7027),2,0),"0")</f>
        <v>0</v>
      </c>
      <c r="BL84" s="215" t="str">
        <f t="shared" si="50"/>
        <v>0</v>
      </c>
      <c r="BM84" s="215" t="str">
        <f t="shared" si="51"/>
        <v>0</v>
      </c>
      <c r="BN84" s="172" t="str">
        <f t="array" ref="BN84">IFERROR(VLOOKUP(A84&amp;B84&amp;C84&amp;LEFT($BI$1,2),IF({1,0},广告数据!$A$2:$A$7027&amp;广告数据!$B$2:$B$7027&amp;广告数据!$C$2:$C$7027,广告数据!$G$2:$G$7027),2,0),"0")</f>
        <v>0</v>
      </c>
      <c r="BO84" s="172" t="str">
        <f t="array" ref="BO84">IFERROR(VLOOKUP(A84&amp;B84&amp;C84&amp;LEFT($BI$1,2),IF({1,0},广告数据!$A$2:$A$7027&amp;广告数据!$B$2:$B$7027&amp;广告数据!$C$2:$C$7027,广告数据!$J$2:$J$7027),2,0),"0")</f>
        <v>0</v>
      </c>
      <c r="BP84" s="215" t="str">
        <f t="shared" si="52"/>
        <v/>
      </c>
      <c r="BQ84" s="172" t="str">
        <f t="array" ref="BQ84">IFERROR(VLOOKUP(A84&amp;B84&amp;C84&amp;LEFT($BQ$1,2),IF({1,0},广告数据!$A$2:$A$7027&amp;广告数据!$B$2:$B$7027&amp;广告数据!$C$2:$C$7027,广告数据!$D$2:$D$7027),2,0),"0")</f>
        <v>0</v>
      </c>
      <c r="BR84" s="172" t="str">
        <f t="array" ref="BR84">IFERROR(VLOOKUP(A84&amp;B84&amp;C84&amp;LEFT($BQ$1,2),IF({1,0},广告数据!$A$2:$A$7027&amp;广告数据!$B$2:$B$7027&amp;广告数据!$C$2:$C$7027,广告数据!$E$2:$E$7027),2,0),"0")</f>
        <v>0</v>
      </c>
      <c r="BS84" s="172" t="str">
        <f t="array" ref="BS84">IFERROR(VLOOKUP(A84&amp;B84&amp;C84&amp;LEFT($BQ$1,2),IF({1,0},广告数据!$A$2:$A$7027&amp;广告数据!$B$2:$B$7027&amp;广告数据!$C$2:$C$7027,广告数据!$I$2:$I$7027),2,0),"0")</f>
        <v>0</v>
      </c>
      <c r="BT84" s="215" t="str">
        <f t="shared" si="53"/>
        <v>0</v>
      </c>
      <c r="BU84" s="215" t="str">
        <f t="shared" si="54"/>
        <v>0</v>
      </c>
      <c r="BV84" s="172" t="str">
        <f t="array" ref="BV84">IFERROR(VLOOKUP(A84&amp;B84&amp;C84&amp;LEFT($BQ$1,2),IF({1,0},广告数据!$A$2:$A$7027&amp;广告数据!$B$2:$B$7027&amp;广告数据!$C$2:$C$7027,广告数据!$G$2:$G$7027),2,0),"0")</f>
        <v>0</v>
      </c>
      <c r="BW84" s="172" t="str">
        <f t="array" ref="BW84">IFERROR(VLOOKUP(A84&amp;B84&amp;C84&amp;LEFT($BQ$1,2),IF({1,0},广告数据!$A$2:$A$7027&amp;广告数据!$B$2:$B$7027&amp;广告数据!$C$2:$C$7027,广告数据!$J$2:$J$7027),2,0),"0")</f>
        <v>0</v>
      </c>
      <c r="BX84" s="215"/>
    </row>
    <row r="85" s="173" customFormat="1" spans="1:76">
      <c r="A85" s="189">
        <v>44778</v>
      </c>
      <c r="B85" s="192" t="s">
        <v>20</v>
      </c>
      <c r="C85" s="190" t="s">
        <v>25</v>
      </c>
      <c r="D85" s="119" t="s">
        <v>124</v>
      </c>
      <c r="E85" s="194">
        <f>SUMIFS('Business report'!$D$2:$D$9442,'Business report'!$A$2:$A$9442,A85,'Business report'!$B$2:$B$9442,B85,'Business report'!$C$2:$C$9442,D85)</f>
        <v>243</v>
      </c>
      <c r="F85" s="194">
        <f>SUMIFS('Business report'!$F$2:$F$9442,'Business report'!$A$2:$A$9442,A85,'Business report'!$B$2:$B$9442,B85,'Business report'!$C$2:$C$9442,D85)</f>
        <v>355</v>
      </c>
      <c r="G85" s="191">
        <f>SUMIFS('Business report'!$I$2:$I$9442,'Business report'!$A$2:$A$9442,A85,'Business report'!$B$2:$B$9442,B85,'Business report'!$C$2:$C$9442,D85)</f>
        <v>21</v>
      </c>
      <c r="H85" s="195">
        <f>SUMIFS('Business report'!$K$2:$K$9442,'Business report'!$A$2:$A$9442,A85,'Business report'!$B$2:$B$9442,B85,'Business report'!$C$2:$C$9442,D85)</f>
        <v>268.8</v>
      </c>
      <c r="I85" s="198" t="s">
        <v>452</v>
      </c>
      <c r="J85" s="178">
        <v>4.8</v>
      </c>
      <c r="K85" s="198">
        <v>21</v>
      </c>
      <c r="L85" s="198" t="s">
        <v>131</v>
      </c>
      <c r="M85" s="202" t="s">
        <v>459</v>
      </c>
      <c r="N85" s="198" t="s">
        <v>133</v>
      </c>
      <c r="O85" s="198">
        <v>117</v>
      </c>
      <c r="P85" s="203" t="s">
        <v>408</v>
      </c>
      <c r="Q85" s="207" t="s">
        <v>273</v>
      </c>
      <c r="R85" s="200"/>
      <c r="S85" s="203" t="s">
        <v>409</v>
      </c>
      <c r="T85" s="207" t="s">
        <v>214</v>
      </c>
      <c r="U85" s="200"/>
      <c r="V85" s="203" t="s">
        <v>245</v>
      </c>
      <c r="W85" s="207" t="s">
        <v>460</v>
      </c>
      <c r="X85" s="207" t="s">
        <v>196</v>
      </c>
      <c r="Y85" s="203" t="s">
        <v>184</v>
      </c>
      <c r="Z85" s="207" t="s">
        <v>214</v>
      </c>
      <c r="AA85" s="207" t="s">
        <v>225</v>
      </c>
      <c r="AB85" s="203" t="s">
        <v>415</v>
      </c>
      <c r="AC85" s="207" t="s">
        <v>292</v>
      </c>
      <c r="AD85" s="207" t="s">
        <v>227</v>
      </c>
      <c r="AE85" s="203" t="s">
        <v>157</v>
      </c>
      <c r="AF85" s="207" t="s">
        <v>274</v>
      </c>
      <c r="AG85" s="207" t="s">
        <v>219</v>
      </c>
      <c r="AH85" s="203" t="s">
        <v>416</v>
      </c>
      <c r="AI85" s="207" t="s">
        <v>145</v>
      </c>
      <c r="AJ85" s="200"/>
      <c r="AK85" s="179">
        <f t="array" ref="AK85">IFERROR(VLOOKUP(A85&amp;B85&amp;C85&amp;LEFT($AK$1,2),IF({1,0},广告数据!$A$2:$A$7027&amp;广告数据!$B$2:$B$7027&amp;广告数据!$C$2:$C$7027,广告数据!$D$2:$D$7027),2,0),"")</f>
        <v>1025</v>
      </c>
      <c r="AL85" s="175">
        <f t="array" ref="AL85">IFERROR(VLOOKUP(A85&amp;B85&amp;C85&amp;LEFT($AK$1,2),IF({1,0},广告数据!$A$2:$A$7027&amp;广告数据!$B$2:$B$7027&amp;广告数据!$C$2:$C$7027,广告数据!$E$2:$E$7027),2,0),"")</f>
        <v>23</v>
      </c>
      <c r="AM85" s="180">
        <f t="shared" si="41"/>
        <v>0.0224390243902439</v>
      </c>
      <c r="AN85" s="175">
        <f t="array" ref="AN85">IFERROR(VLOOKUP(A85&amp;B85&amp;C85&amp;LEFT($AK$1,2),IF({1,0},广告数据!$A$2:$A$7027&amp;广告数据!$B$2:$B$7027&amp;广告数据!$C$2:$C$7027,广告数据!$I$2:$I$7027),2,0),"")</f>
        <v>1</v>
      </c>
      <c r="AO85" s="181">
        <f t="shared" si="42"/>
        <v>0.0434782608695652</v>
      </c>
      <c r="AP85" s="182">
        <f t="array" ref="AP85">IFERROR(VLOOKUP(A85&amp;B85&amp;C85&amp;LEFT($AK$1,2),IF({1,0},广告数据!$A$2:$A$7027&amp;广告数据!$B$2:$B$7027&amp;广告数据!$C$2:$C$7027,广告数据!$G$2:$G$7027),2,0),"")</f>
        <v>3.9</v>
      </c>
      <c r="AQ85" s="182">
        <f t="array" ref="AQ85">IFERROR(VLOOKUP(A85&amp;B85&amp;C85&amp;LEFT($AK$1,2),IF({1,0},广告数据!$A$2:$A$7027&amp;广告数据!$B$2:$B$7027&amp;广告数据!$C$2:$C$7027,广告数据!$J$2:$J$7027),2,0),"")</f>
        <v>12.99</v>
      </c>
      <c r="AR85" s="183">
        <f t="shared" si="43"/>
        <v>0.300230946882217</v>
      </c>
      <c r="AS85" s="186" t="str">
        <f t="array" ref="AS85">IFERROR(VLOOKUP(A85&amp;B85&amp;C85&amp;LEFT($AS$1,2),IF({1,0},广告数据!$A$2:$A$7027&amp;广告数据!$B$2:$B$7027&amp;广告数据!$C$2:$C$7027,广告数据!$D$2:$D$7027),2,0),"0")</f>
        <v>0</v>
      </c>
      <c r="AT85" s="186" t="str">
        <f t="array" ref="AT85">IFERROR(VLOOKUP(A959&amp;B85&amp;C85&amp;LEFT($AS$1,2),IF({1,0},广告数据!$A$2:$A$7027&amp;广告数据!$B$2:$B$7027&amp;广告数据!$C$2:$C$7027,广告数据!$E$2:$E$7027),2,0),"0")</f>
        <v>0</v>
      </c>
      <c r="AU85" s="186" t="str">
        <f t="array" ref="AU85">IFERROR(VLOOKUP(A85&amp;B85&amp;C85&amp;LEFT($AS$1,2),IF({1,0},广告数据!$A$2:$A$7027&amp;广告数据!$B$2:$B$7027&amp;广告数据!$C$2:$C$7027,广告数据!$I$2:$I$7027),2,0),"0")</f>
        <v>0</v>
      </c>
      <c r="AV85" s="215" t="str">
        <f t="shared" si="44"/>
        <v>0</v>
      </c>
      <c r="AW85" s="215" t="str">
        <f t="array" ref="AW85">IFERROR(AU85/AT85,"0")</f>
        <v>0</v>
      </c>
      <c r="AX85" s="179" t="str">
        <f t="array" ref="AX85">IFERROR(VLOOKUP(A85&amp;B85&amp;C85&amp;LEFT($AS$1,2),IF({1,0},广告数据!$A$2:$A$7027&amp;广告数据!$B$2:$B$7027&amp;广告数据!$C$2:$C$7027,广告数据!$G$2:$G$7027),2,0),"0")</f>
        <v>0</v>
      </c>
      <c r="AY85" s="179" t="str">
        <f t="array" ref="AY85">IFERROR(VLOOKUP(A85&amp;B85&amp;C85&amp;LEFT($AS$1,2),IF({1,0},广告数据!$A$2:$A$7027&amp;广告数据!$B$2:$B$7027&amp;广告数据!$C$2:$C$7027,广告数据!$J$2:$J$7027),2,0),"0")</f>
        <v>0</v>
      </c>
      <c r="AZ85" s="183" t="str">
        <f t="array" ref="AZ85">IFERROR(AX85/AY85,"0")</f>
        <v>0</v>
      </c>
      <c r="BA85" s="179">
        <f t="array" ref="BA85">IFERROR(VLOOKUP(A85&amp;B85&amp;C85&amp;LEFT($BA$1,2),IF({1,0},广告数据!$A$2:$A$7027&amp;广告数据!$B$2:$B$7027&amp;广告数据!$C$2:$C$7027,广告数据!$D$2:$D$7027),2,0),"")</f>
        <v>9078</v>
      </c>
      <c r="BB85" s="179">
        <f t="array" ref="BB85">IFERROR(VLOOKUP(A85&amp;B85&amp;C85&amp;LEFT($BA$1,2),IF({1,0},广告数据!$A$2:$A$7027&amp;广告数据!$B$2:$B$7027&amp;广告数据!$C$2:$C$7027,广告数据!$E$2:$E$7027),2,0),"")</f>
        <v>40</v>
      </c>
      <c r="BC85" s="179">
        <f t="array" ref="BC85">IFERROR(VLOOKUP(A85&amp;B85&amp;C85&amp;LEFT($BA$1,2),IF({1,0},广告数据!$A$2:$A$7027&amp;广告数据!$B$2:$B$7027&amp;广告数据!$C$2:$C$7027,广告数据!$I$2:$I$7027),2,0),"")</f>
        <v>3</v>
      </c>
      <c r="BD85" s="215">
        <f t="shared" si="47"/>
        <v>0.00440625688477638</v>
      </c>
      <c r="BE85" s="215">
        <f t="shared" si="48"/>
        <v>0.075</v>
      </c>
      <c r="BF85" s="186">
        <f t="array" ref="BF85">IFERROR(VLOOKUP(A85&amp;B85&amp;C85&amp;LEFT($BA$1,2),IF({1,0},广告数据!$A$2:$A$7027&amp;广告数据!$B$2:$B$7027&amp;广告数据!$C$2:$C$7027,广告数据!$G$2:$G$7027),2,0),"")</f>
        <v>17.14</v>
      </c>
      <c r="BG85" s="186">
        <f t="array" ref="BG85">IFERROR(VLOOKUP(A85&amp;B85&amp;C85&amp;LEFT($BA$1,2),IF({1,0},广告数据!$A$2:$A$7027&amp;广告数据!$B$2:$B$7027&amp;广告数据!$C$2:$C$7027,广告数据!$J$2:$J$7027),2,0),"")</f>
        <v>38.97</v>
      </c>
      <c r="BH85" s="215">
        <f t="shared" si="49"/>
        <v>0.439825506800103</v>
      </c>
      <c r="BI85" s="172">
        <f t="array" ref="BI85">IFERROR(VLOOKUP(A85&amp;B85&amp;C85&amp;LEFT($BI$1,2),IF({1,0},广告数据!$A$2:$A$7027&amp;广告数据!$B$2:$B$7027&amp;广告数据!$C$2:$C$7027,广告数据!$D$2:$D$7027),2,0),"0")</f>
        <v>269</v>
      </c>
      <c r="BJ85" s="172">
        <f t="array" ref="BJ85">IFERROR(VLOOKUP(A85&amp;B85&amp;C85&amp;LEFT($BI$1,2),IF({1,0},广告数据!$A$2:$A$7027&amp;广告数据!$B$2:$B$7027&amp;广告数据!$C$2:$C$7027,广告数据!$E$2:$E$7027),2,0),"0")</f>
        <v>2</v>
      </c>
      <c r="BK85" s="172">
        <f t="array" ref="BK85">IFERROR(VLOOKUP(A85&amp;B85&amp;C85&amp;LEFT($BI$1,2),IF({1,0},广告数据!$A$2:$A$7027&amp;广告数据!$B$2:$B$7027&amp;广告数据!$C$2:$C$7027,广告数据!$I$2:$I$7027),2,0),"0")</f>
        <v>0</v>
      </c>
      <c r="BL85" s="215">
        <f t="shared" si="50"/>
        <v>0.00743494423791822</v>
      </c>
      <c r="BM85" s="215">
        <f t="shared" si="51"/>
        <v>0</v>
      </c>
      <c r="BN85" s="172">
        <f t="array" ref="BN85">IFERROR(VLOOKUP(A85&amp;B85&amp;C85&amp;LEFT($BI$1,2),IF({1,0},广告数据!$A$2:$A$7027&amp;广告数据!$B$2:$B$7027&amp;广告数据!$C$2:$C$7027,广告数据!$G$2:$G$7027),2,0),"0")</f>
        <v>1.23</v>
      </c>
      <c r="BO85" s="172">
        <f t="array" ref="BO85">IFERROR(VLOOKUP(A85&amp;B85&amp;C85&amp;LEFT($BI$1,2),IF({1,0},广告数据!$A$2:$A$7027&amp;广告数据!$B$2:$B$7027&amp;广告数据!$C$2:$C$7027,广告数据!$J$2:$J$7027),2,0),"0")</f>
        <v>0</v>
      </c>
      <c r="BP85" s="215" t="str">
        <f t="shared" si="52"/>
        <v/>
      </c>
      <c r="BQ85" s="172" t="str">
        <f t="array" ref="BQ85">IFERROR(VLOOKUP(A85&amp;B85&amp;C85&amp;LEFT($BQ$1,2),IF({1,0},广告数据!$A$2:$A$7027&amp;广告数据!$B$2:$B$7027&amp;广告数据!$C$2:$C$7027,广告数据!$D$2:$D$7027),2,0),"0")</f>
        <v>0</v>
      </c>
      <c r="BR85" s="172" t="str">
        <f t="array" ref="BR85">IFERROR(VLOOKUP(A85&amp;B85&amp;C85&amp;LEFT($BQ$1,2),IF({1,0},广告数据!$A$2:$A$7027&amp;广告数据!$B$2:$B$7027&amp;广告数据!$C$2:$C$7027,广告数据!$E$2:$E$7027),2,0),"0")</f>
        <v>0</v>
      </c>
      <c r="BS85" s="172" t="str">
        <f t="array" ref="BS85">IFERROR(VLOOKUP(A85&amp;B85&amp;C85&amp;LEFT($BQ$1,2),IF({1,0},广告数据!$A$2:$A$7027&amp;广告数据!$B$2:$B$7027&amp;广告数据!$C$2:$C$7027,广告数据!$I$2:$I$7027),2,0),"0")</f>
        <v>0</v>
      </c>
      <c r="BT85" s="215" t="str">
        <f t="shared" si="53"/>
        <v>0</v>
      </c>
      <c r="BU85" s="215" t="str">
        <f t="shared" si="54"/>
        <v>0</v>
      </c>
      <c r="BV85" s="172" t="str">
        <f t="array" ref="BV85">IFERROR(VLOOKUP(A85&amp;B85&amp;C85&amp;LEFT($BQ$1,2),IF({1,0},广告数据!$A$2:$A$7027&amp;广告数据!$B$2:$B$7027&amp;广告数据!$C$2:$C$7027,广告数据!$G$2:$G$7027),2,0),"0")</f>
        <v>0</v>
      </c>
      <c r="BW85" s="172" t="str">
        <f t="array" ref="BW85">IFERROR(VLOOKUP(A85&amp;B85&amp;C85&amp;LEFT($BQ$1,2),IF({1,0},广告数据!$A$2:$A$7027&amp;广告数据!$B$2:$B$7027&amp;广告数据!$C$2:$C$7027,广告数据!$J$2:$J$7027),2,0),"0")</f>
        <v>0</v>
      </c>
      <c r="BX85" s="215"/>
    </row>
    <row r="86" s="173" customFormat="1" spans="1:76">
      <c r="A86" s="189">
        <v>44778</v>
      </c>
      <c r="B86" s="192" t="s">
        <v>20</v>
      </c>
      <c r="C86" s="190" t="s">
        <v>450</v>
      </c>
      <c r="D86" s="119" t="s">
        <v>451</v>
      </c>
      <c r="E86" s="194">
        <f>SUMIFS('Business report'!$D$2:$D$9442,'Business report'!$A$2:$A$9442,A86,'Business report'!$B$2:$B$9442,B86,'Business report'!$C$2:$C$9442,D86)</f>
        <v>11</v>
      </c>
      <c r="F86" s="194">
        <f>SUMIFS('Business report'!$F$2:$F$9442,'Business report'!$A$2:$A$9442,A86,'Business report'!$B$2:$B$9442,B86,'Business report'!$C$2:$C$9442,D86)</f>
        <v>28</v>
      </c>
      <c r="G86" s="191">
        <f>SUMIFS('Business report'!$I$2:$I$9442,'Business report'!$A$2:$A$9442,A86,'Business report'!$B$2:$B$9442,B86,'Business report'!$C$2:$C$9442,D86)</f>
        <v>1</v>
      </c>
      <c r="H86" s="195">
        <f>SUMIFS('Business report'!$K$2:$K$9442,'Business report'!$A$2:$A$9442,A86,'Business report'!$B$2:$B$9442,B86,'Business report'!$C$2:$C$9442,D86)</f>
        <v>0</v>
      </c>
      <c r="I86" s="198">
        <v>45.99</v>
      </c>
      <c r="J86" s="178"/>
      <c r="K86" s="198"/>
      <c r="L86" s="198"/>
      <c r="M86" s="202"/>
      <c r="N86" s="198"/>
      <c r="O86" s="198"/>
      <c r="P86" s="200"/>
      <c r="Q86" s="200"/>
      <c r="R86" s="200"/>
      <c r="S86" s="200"/>
      <c r="T86" s="200"/>
      <c r="U86" s="200"/>
      <c r="V86" s="200"/>
      <c r="W86" s="200"/>
      <c r="X86" s="200"/>
      <c r="Y86" s="200"/>
      <c r="Z86" s="200"/>
      <c r="AA86" s="200"/>
      <c r="AB86" s="200"/>
      <c r="AC86" s="200"/>
      <c r="AD86" s="200"/>
      <c r="AE86" s="200"/>
      <c r="AF86" s="200"/>
      <c r="AG86" s="200"/>
      <c r="AH86" s="200"/>
      <c r="AI86" s="200"/>
      <c r="AJ86" s="200"/>
      <c r="AK86" s="179" t="str">
        <f t="array" ref="AK86">IFERROR(VLOOKUP(A86&amp;B86&amp;C86&amp;LEFT($AK$1,2),IF({1,0},广告数据!$A$2:$A$7027&amp;广告数据!$B$2:$B$7027&amp;广告数据!$C$2:$C$7027,广告数据!$D$2:$D$7027),2,0),"0")</f>
        <v>0</v>
      </c>
      <c r="AL86" s="175" t="str">
        <f t="array" ref="AL86">IFERROR(VLOOKUP(A86&amp;B86&amp;C86&amp;LEFT($AK$1,2),IF({1,0},广告数据!$A$2:$A$7027&amp;广告数据!$B$2:$B$7027&amp;广告数据!$C$2:$C$7027,广告数据!$E$2:$E$7027),2,0),"0")</f>
        <v>0</v>
      </c>
      <c r="AM86" s="180" t="str">
        <f t="shared" si="41"/>
        <v>0</v>
      </c>
      <c r="AN86" s="175" t="str">
        <f t="array" ref="AN86">IFERROR(VLOOKUP(A86&amp;B86&amp;C86&amp;LEFT($AK$1,2),IF({1,0},广告数据!$A$2:$A$7027&amp;广告数据!$B$2:$B$7027&amp;广告数据!$C$2:$C$7027,广告数据!$I$2:$I$7027),2,0),"0")</f>
        <v>0</v>
      </c>
      <c r="AO86" s="181" t="str">
        <f t="shared" si="42"/>
        <v>0</v>
      </c>
      <c r="AP86" s="182" t="str">
        <f t="array" ref="AP86">IFERROR(VLOOKUP(A86&amp;B86&amp;C86&amp;LEFT($AK$1,2),IF({1,0},广告数据!$A$2:$A$7027&amp;广告数据!$B$2:$B$7027&amp;广告数据!$C$2:$C$7027,广告数据!$G$2:$G$7027),2,0),"0")</f>
        <v>0</v>
      </c>
      <c r="AQ86" s="182" t="str">
        <f t="array" ref="AQ86">IFERROR(VLOOKUP(A86&amp;B86&amp;C86&amp;LEFT($AK$1,2),IF({1,0},广告数据!$A$2:$A$7027&amp;广告数据!$B$2:$B$7027&amp;广告数据!$C$2:$C$7027,广告数据!$J$2:$J$7027),2,0),"0")</f>
        <v>0</v>
      </c>
      <c r="AR86" s="183" t="str">
        <f t="shared" si="43"/>
        <v>0</v>
      </c>
      <c r="AS86" s="186" t="str">
        <f t="array" ref="AS86">IFERROR(VLOOKUP(A86&amp;B86&amp;C86&amp;LEFT($AS$1,2),IF({1,0},广告数据!$A$2:$A$7027&amp;广告数据!$B$2:$B$7027&amp;广告数据!$C$2:$C$7027,广告数据!$D$2:$D$7027),2,0),"0")</f>
        <v>0</v>
      </c>
      <c r="AT86" s="186" t="str">
        <f t="array" ref="AT86">IFERROR(VLOOKUP(A960&amp;B86&amp;C86&amp;LEFT($AS$1,2),IF({1,0},广告数据!$A$2:$A$7027&amp;广告数据!$B$2:$B$7027&amp;广告数据!$C$2:$C$7027,广告数据!$E$2:$E$7027),2,0),"0")</f>
        <v>0</v>
      </c>
      <c r="AU86" s="186" t="str">
        <f t="array" ref="AU86">IFERROR(VLOOKUP(A86&amp;B86&amp;C86&amp;LEFT($AS$1,2),IF({1,0},广告数据!$A$2:$A$7027&amp;广告数据!$B$2:$B$7027&amp;广告数据!$C$2:$C$7027,广告数据!$I$2:$I$7027),2,0),"0")</f>
        <v>0</v>
      </c>
      <c r="AV86" s="215" t="str">
        <f t="shared" si="44"/>
        <v>0</v>
      </c>
      <c r="AW86" s="215" t="str">
        <f t="array" ref="AW86">IFERROR(AU86/AT86,"0")</f>
        <v>0</v>
      </c>
      <c r="AX86" s="179" t="str">
        <f t="array" ref="AX86">IFERROR(VLOOKUP(A86&amp;B86&amp;C86&amp;LEFT($AS$1,2),IF({1,0},广告数据!$A$2:$A$7027&amp;广告数据!$B$2:$B$7027&amp;广告数据!$C$2:$C$7027,广告数据!$G$2:$G$7027),2,0),"0")</f>
        <v>0</v>
      </c>
      <c r="AY86" s="179" t="str">
        <f t="array" ref="AY86">IFERROR(VLOOKUP(A86&amp;B86&amp;C86&amp;LEFT($AS$1,2),IF({1,0},广告数据!$A$2:$A$7027&amp;广告数据!$B$2:$B$7027&amp;广告数据!$C$2:$C$7027,广告数据!$J$2:$J$7027),2,0),"0")</f>
        <v>0</v>
      </c>
      <c r="AZ86" s="183" t="str">
        <f t="array" ref="AZ86">IFERROR(AX86/AY86,"0")</f>
        <v>0</v>
      </c>
      <c r="BA86" s="179">
        <f t="array" ref="BA86">IFERROR(VLOOKUP(A86&amp;B86&amp;C86&amp;LEFT($BA$1,2),IF({1,0},广告数据!$A$2:$A$7027&amp;广告数据!$B$2:$B$7027&amp;广告数据!$C$2:$C$7027,广告数据!$D$2:$D$7027),2,0),"")</f>
        <v>1648</v>
      </c>
      <c r="BB86" s="179">
        <f t="array" ref="BB86">IFERROR(VLOOKUP(A86&amp;B86&amp;C86&amp;LEFT($BA$1,2),IF({1,0},广告数据!$A$2:$A$7027&amp;广告数据!$B$2:$B$7027&amp;广告数据!$C$2:$C$7027,广告数据!$E$2:$E$7027),2,0),"")</f>
        <v>5</v>
      </c>
      <c r="BC86" s="179">
        <f t="array" ref="BC86">IFERROR(VLOOKUP(A86&amp;B86&amp;C86&amp;LEFT($BA$1,2),IF({1,0},广告数据!$A$2:$A$7027&amp;广告数据!$B$2:$B$7027&amp;广告数据!$C$2:$C$7027,广告数据!$I$2:$I$7027),2,0),"")</f>
        <v>0</v>
      </c>
      <c r="BD86" s="215">
        <f t="shared" si="47"/>
        <v>0.00303398058252427</v>
      </c>
      <c r="BE86" s="215">
        <f t="shared" si="48"/>
        <v>0</v>
      </c>
      <c r="BF86" s="186">
        <f t="array" ref="BF86">IFERROR(VLOOKUP(A86&amp;B86&amp;C86&amp;LEFT($BA$1,2),IF({1,0},广告数据!$A$2:$A$7027&amp;广告数据!$B$2:$B$7027&amp;广告数据!$C$2:$C$7027,广告数据!$G$2:$G$7027),2,0),"")</f>
        <v>6.78</v>
      </c>
      <c r="BG86" s="186">
        <f t="array" ref="BG86">IFERROR(VLOOKUP(A86&amp;B86&amp;C86&amp;LEFT($BA$1,2),IF({1,0},广告数据!$A$2:$A$7027&amp;广告数据!$B$2:$B$7027&amp;广告数据!$C$2:$C$7027,广告数据!$J$2:$J$7027),2,0),"")</f>
        <v>0</v>
      </c>
      <c r="BH86" s="215" t="str">
        <f t="shared" si="49"/>
        <v>0</v>
      </c>
      <c r="BI86" s="172" t="str">
        <f t="array" ref="BI86">IFERROR(VLOOKUP(A86&amp;B86&amp;C86&amp;LEFT($BI$1,2),IF({1,0},广告数据!$A$2:$A$7027&amp;广告数据!$B$2:$B$7027&amp;广告数据!$C$2:$C$7027,广告数据!$D$2:$D$7027),2,0),"0")</f>
        <v>0</v>
      </c>
      <c r="BJ86" s="172" t="str">
        <f t="array" ref="BJ86">IFERROR(VLOOKUP(A86&amp;B86&amp;C86&amp;LEFT($BI$1,2),IF({1,0},广告数据!$A$2:$A$7027&amp;广告数据!$B$2:$B$7027&amp;广告数据!$C$2:$C$7027,广告数据!$E$2:$E$7027),2,0),"0")</f>
        <v>0</v>
      </c>
      <c r="BK86" s="172" t="str">
        <f t="array" ref="BK86">IFERROR(VLOOKUP(A86&amp;B86&amp;C86&amp;LEFT($BI$1,2),IF({1,0},广告数据!$A$2:$A$7027&amp;广告数据!$B$2:$B$7027&amp;广告数据!$C$2:$C$7027,广告数据!$I$2:$I$7027),2,0),"0")</f>
        <v>0</v>
      </c>
      <c r="BL86" s="215" t="str">
        <f t="shared" si="50"/>
        <v>0</v>
      </c>
      <c r="BM86" s="215" t="str">
        <f t="shared" si="51"/>
        <v>0</v>
      </c>
      <c r="BN86" s="172" t="str">
        <f t="array" ref="BN86">IFERROR(VLOOKUP(A86&amp;B86&amp;C86&amp;LEFT($BI$1,2),IF({1,0},广告数据!$A$2:$A$7027&amp;广告数据!$B$2:$B$7027&amp;广告数据!$C$2:$C$7027,广告数据!$G$2:$G$7027),2,0),"0")</f>
        <v>0</v>
      </c>
      <c r="BO86" s="172" t="str">
        <f t="array" ref="BO86">IFERROR(VLOOKUP(A86&amp;B86&amp;C86&amp;LEFT($BI$1,2),IF({1,0},广告数据!$A$2:$A$7027&amp;广告数据!$B$2:$B$7027&amp;广告数据!$C$2:$C$7027,广告数据!$J$2:$J$7027),2,0),"0")</f>
        <v>0</v>
      </c>
      <c r="BP86" s="215" t="str">
        <f t="shared" si="52"/>
        <v/>
      </c>
      <c r="BQ86" s="172" t="str">
        <f t="array" ref="BQ86">IFERROR(VLOOKUP(A86&amp;B86&amp;C86&amp;LEFT($BQ$1,2),IF({1,0},广告数据!$A$2:$A$7027&amp;广告数据!$B$2:$B$7027&amp;广告数据!$C$2:$C$7027,广告数据!$D$2:$D$7027),2,0),"0")</f>
        <v>0</v>
      </c>
      <c r="BR86" s="172" t="str">
        <f t="array" ref="BR86">IFERROR(VLOOKUP(A86&amp;B86&amp;C86&amp;LEFT($BQ$1,2),IF({1,0},广告数据!$A$2:$A$7027&amp;广告数据!$B$2:$B$7027&amp;广告数据!$C$2:$C$7027,广告数据!$E$2:$E$7027),2,0),"0")</f>
        <v>0</v>
      </c>
      <c r="BS86" s="172" t="str">
        <f t="array" ref="BS86">IFERROR(VLOOKUP(A86&amp;B86&amp;C86&amp;LEFT($BQ$1,2),IF({1,0},广告数据!$A$2:$A$7027&amp;广告数据!$B$2:$B$7027&amp;广告数据!$C$2:$C$7027,广告数据!$I$2:$I$7027),2,0),"0")</f>
        <v>0</v>
      </c>
      <c r="BT86" s="215" t="str">
        <f t="shared" si="53"/>
        <v>0</v>
      </c>
      <c r="BU86" s="215" t="str">
        <f t="shared" si="54"/>
        <v>0</v>
      </c>
      <c r="BV86" s="172" t="str">
        <f t="array" ref="BV86">IFERROR(VLOOKUP(A86&amp;B86&amp;C86&amp;LEFT($BQ$1,2),IF({1,0},广告数据!$A$2:$A$7027&amp;广告数据!$B$2:$B$7027&amp;广告数据!$C$2:$C$7027,广告数据!$G$2:$G$7027),2,0),"0")</f>
        <v>0</v>
      </c>
      <c r="BW86" s="172" t="str">
        <f t="array" ref="BW86">IFERROR(VLOOKUP(A86&amp;B86&amp;C86&amp;LEFT($BQ$1,2),IF({1,0},广告数据!$A$2:$A$7027&amp;广告数据!$B$2:$B$7027&amp;广告数据!$C$2:$C$7027,广告数据!$J$2:$J$7027),2,0),"0")</f>
        <v>0</v>
      </c>
      <c r="BX86" s="215"/>
    </row>
    <row r="87" s="173" customFormat="1" spans="1:76">
      <c r="A87" s="189">
        <v>44779</v>
      </c>
      <c r="B87" s="192" t="s">
        <v>20</v>
      </c>
      <c r="C87" s="190" t="s">
        <v>25</v>
      </c>
      <c r="D87" s="119" t="s">
        <v>124</v>
      </c>
      <c r="E87" s="194">
        <f>SUMIFS('Business report'!$D$2:$D$9442,'Business report'!$A$2:$A$9442,A87,'Business report'!$B$2:$B$9442,B87,'Business report'!$C$2:$C$9442,D87)</f>
        <v>233</v>
      </c>
      <c r="F87" s="194">
        <f>SUMIFS('Business report'!$F$2:$F$9442,'Business report'!$A$2:$A$9442,A87,'Business report'!$B$2:$B$9442,B87,'Business report'!$C$2:$C$9442,D87)</f>
        <v>328</v>
      </c>
      <c r="G87" s="191">
        <f>SUMIFS('Business report'!$I$2:$I$9442,'Business report'!$A$2:$A$9442,A87,'Business report'!$B$2:$B$9442,B87,'Business report'!$C$2:$C$9442,D87)</f>
        <v>10</v>
      </c>
      <c r="H87" s="195">
        <f>SUMIFS('Business report'!$K$2:$K$9442,'Business report'!$A$2:$A$9442,A87,'Business report'!$B$2:$B$9442,B87,'Business report'!$C$2:$C$9442,D87)</f>
        <v>145.9</v>
      </c>
      <c r="I87" s="198" t="s">
        <v>461</v>
      </c>
      <c r="J87" s="178">
        <v>4.8</v>
      </c>
      <c r="K87" s="198">
        <v>21</v>
      </c>
      <c r="L87" s="198" t="s">
        <v>131</v>
      </c>
      <c r="M87" s="202" t="s">
        <v>462</v>
      </c>
      <c r="N87" s="198" t="s">
        <v>133</v>
      </c>
      <c r="O87" s="198">
        <v>154</v>
      </c>
      <c r="P87" s="203" t="s">
        <v>408</v>
      </c>
      <c r="Q87" s="207" t="s">
        <v>336</v>
      </c>
      <c r="R87" s="200"/>
      <c r="S87" s="203" t="s">
        <v>409</v>
      </c>
      <c r="T87" s="207" t="s">
        <v>277</v>
      </c>
      <c r="U87" s="200"/>
      <c r="V87" s="203" t="s">
        <v>245</v>
      </c>
      <c r="W87" s="207" t="s">
        <v>458</v>
      </c>
      <c r="X87" s="207" t="s">
        <v>251</v>
      </c>
      <c r="Y87" s="203" t="s">
        <v>184</v>
      </c>
      <c r="Z87" s="207" t="s">
        <v>312</v>
      </c>
      <c r="AA87" s="207" t="s">
        <v>200</v>
      </c>
      <c r="AB87" s="203" t="s">
        <v>415</v>
      </c>
      <c r="AC87" s="207" t="s">
        <v>146</v>
      </c>
      <c r="AD87" s="207" t="s">
        <v>203</v>
      </c>
      <c r="AE87" s="203" t="s">
        <v>157</v>
      </c>
      <c r="AF87" s="207" t="s">
        <v>463</v>
      </c>
      <c r="AG87" s="207" t="s">
        <v>203</v>
      </c>
      <c r="AH87" s="203" t="s">
        <v>416</v>
      </c>
      <c r="AI87" s="207" t="s">
        <v>145</v>
      </c>
      <c r="AJ87" s="200"/>
      <c r="AK87" s="179">
        <f t="array" ref="AK87">IFERROR(VLOOKUP(A87&amp;B87&amp;C87&amp;LEFT($AK$1,2),IF({1,0},广告数据!$A$2:$A$7027&amp;广告数据!$B$2:$B$7027&amp;广告数据!$C$2:$C$7027,广告数据!$D$2:$D$7027),2,0),"")</f>
        <v>1022</v>
      </c>
      <c r="AL87" s="175">
        <f t="array" ref="AL87">IFERROR(VLOOKUP(A87&amp;B87&amp;C87&amp;LEFT($AK$1,2),IF({1,0},广告数据!$A$2:$A$7027&amp;广告数据!$B$2:$B$7027&amp;广告数据!$C$2:$C$7027,广告数据!$E$2:$E$7027),2,0),"")</f>
        <v>17</v>
      </c>
      <c r="AM87" s="180">
        <f t="shared" si="41"/>
        <v>0.0166340508806262</v>
      </c>
      <c r="AN87" s="175">
        <f t="array" ref="AN87">IFERROR(VLOOKUP(A87&amp;B87&amp;C87&amp;LEFT($AK$1,2),IF({1,0},广告数据!$A$2:$A$7027&amp;广告数据!$B$2:$B$7027&amp;广告数据!$C$2:$C$7027,广告数据!$I$2:$I$7027),2,0),"")</f>
        <v>0</v>
      </c>
      <c r="AO87" s="181">
        <f t="shared" si="42"/>
        <v>0</v>
      </c>
      <c r="AP87" s="182">
        <f t="array" ref="AP87">IFERROR(VLOOKUP(A87&amp;B87&amp;C87&amp;LEFT($AK$1,2),IF({1,0},广告数据!$A$2:$A$7027&amp;广告数据!$B$2:$B$7027&amp;广告数据!$C$2:$C$7027,广告数据!$G$2:$G$7027),2,0),"")</f>
        <v>3.11</v>
      </c>
      <c r="AQ87" s="182">
        <f t="array" ref="AQ87">IFERROR(VLOOKUP(A87&amp;B87&amp;C87&amp;LEFT($AK$1,2),IF({1,0},广告数据!$A$2:$A$7027&amp;广告数据!$B$2:$B$7027&amp;广告数据!$C$2:$C$7027,广告数据!$J$2:$J$7027),2,0),"")</f>
        <v>0</v>
      </c>
      <c r="AR87" s="183" t="str">
        <f t="shared" si="43"/>
        <v>0</v>
      </c>
      <c r="AS87" s="186" t="str">
        <f t="array" ref="AS87">IFERROR(VLOOKUP(A87&amp;B87&amp;C87&amp;LEFT($AS$1,2),IF({1,0},广告数据!$A$2:$A$7027&amp;广告数据!$B$2:$B$7027&amp;广告数据!$C$2:$C$7027,广告数据!$D$2:$D$7027),2,0),"0")</f>
        <v>0</v>
      </c>
      <c r="AT87" s="186" t="str">
        <f t="array" ref="AT87">IFERROR(VLOOKUP(A961&amp;B87&amp;C87&amp;LEFT($AS$1,2),IF({1,0},广告数据!$A$2:$A$7027&amp;广告数据!$B$2:$B$7027&amp;广告数据!$C$2:$C$7027,广告数据!$E$2:$E$7027),2,0),"0")</f>
        <v>0</v>
      </c>
      <c r="AU87" s="186" t="str">
        <f t="array" ref="AU87">IFERROR(VLOOKUP(A87&amp;B87&amp;C87&amp;LEFT($AS$1,2),IF({1,0},广告数据!$A$2:$A$7027&amp;广告数据!$B$2:$B$7027&amp;广告数据!$C$2:$C$7027,广告数据!$I$2:$I$7027),2,0),"0")</f>
        <v>0</v>
      </c>
      <c r="AV87" s="215" t="str">
        <f t="shared" si="44"/>
        <v>0</v>
      </c>
      <c r="AW87" s="215" t="str">
        <f t="array" ref="AW87">IFERROR(AU87/AT87,"0")</f>
        <v>0</v>
      </c>
      <c r="AX87" s="179" t="str">
        <f t="array" ref="AX87">IFERROR(VLOOKUP(A87&amp;B87&amp;C87&amp;LEFT($AS$1,2),IF({1,0},广告数据!$A$2:$A$7027&amp;广告数据!$B$2:$B$7027&amp;广告数据!$C$2:$C$7027,广告数据!$G$2:$G$7027),2,0),"0")</f>
        <v>0</v>
      </c>
      <c r="AY87" s="179" t="str">
        <f t="array" ref="AY87">IFERROR(VLOOKUP(A87&amp;B87&amp;C87&amp;LEFT($AS$1,2),IF({1,0},广告数据!$A$2:$A$7027&amp;广告数据!$B$2:$B$7027&amp;广告数据!$C$2:$C$7027,广告数据!$J$2:$J$7027),2,0),"0")</f>
        <v>0</v>
      </c>
      <c r="AZ87" s="183" t="str">
        <f t="array" ref="AZ87">IFERROR(AX87/AY87,"0")</f>
        <v>0</v>
      </c>
      <c r="BA87" s="179">
        <f t="array" ref="BA87">IFERROR(VLOOKUP(A87&amp;B87&amp;C87&amp;LEFT($BA$1,2),IF({1,0},广告数据!$A$2:$A$7027&amp;广告数据!$B$2:$B$7027&amp;广告数据!$C$2:$C$7027,广告数据!$D$2:$D$7027),2,0),"")</f>
        <v>8681</v>
      </c>
      <c r="BB87" s="179">
        <f t="array" ref="BB87">IFERROR(VLOOKUP(A87&amp;B87&amp;C87&amp;LEFT($BA$1,2),IF({1,0},广告数据!$A$2:$A$7027&amp;广告数据!$B$2:$B$7027&amp;广告数据!$C$2:$C$7027,广告数据!$E$2:$E$7027),2,0),"")</f>
        <v>50</v>
      </c>
      <c r="BC87" s="179">
        <f t="array" ref="BC87">IFERROR(VLOOKUP(A87&amp;B87&amp;C87&amp;LEFT($BA$1,2),IF({1,0},广告数据!$A$2:$A$7027&amp;广告数据!$B$2:$B$7027&amp;广告数据!$C$2:$C$7027,广告数据!$I$2:$I$7027),2,0),"")</f>
        <v>2</v>
      </c>
      <c r="BD87" s="215">
        <f t="shared" si="47"/>
        <v>0.00575970510309872</v>
      </c>
      <c r="BE87" s="215">
        <f t="shared" si="48"/>
        <v>0.04</v>
      </c>
      <c r="BF87" s="186">
        <f t="array" ref="BF87">IFERROR(VLOOKUP(A87&amp;B87&amp;C87&amp;LEFT($BA$1,2),IF({1,0},广告数据!$A$2:$A$7027&amp;广告数据!$B$2:$B$7027&amp;广告数据!$C$2:$C$7027,广告数据!$G$2:$G$7027),2,0),"")</f>
        <v>15.19</v>
      </c>
      <c r="BG87" s="186">
        <f t="array" ref="BG87">IFERROR(VLOOKUP(A87&amp;B87&amp;C87&amp;LEFT($BA$1,2),IF({1,0},广告数据!$A$2:$A$7027&amp;广告数据!$B$2:$B$7027&amp;广告数据!$C$2:$C$7027,广告数据!$J$2:$J$7027),2,0),"")</f>
        <v>28.98</v>
      </c>
      <c r="BH87" s="215">
        <f t="shared" si="49"/>
        <v>0.524154589371981</v>
      </c>
      <c r="BI87" s="172">
        <f t="array" ref="BI87">IFERROR(VLOOKUP(A87&amp;B87&amp;C87&amp;LEFT($BI$1,2),IF({1,0},广告数据!$A$2:$A$7027&amp;广告数据!$B$2:$B$7027&amp;广告数据!$C$2:$C$7027,广告数据!$D$2:$D$7027),2,0),"0")</f>
        <v>737</v>
      </c>
      <c r="BJ87" s="172">
        <f t="array" ref="BJ87">IFERROR(VLOOKUP(A87&amp;B87&amp;C87&amp;LEFT($BI$1,2),IF({1,0},广告数据!$A$2:$A$7027&amp;广告数据!$B$2:$B$7027&amp;广告数据!$C$2:$C$7027,广告数据!$E$2:$E$7027),2,0),"0")</f>
        <v>6</v>
      </c>
      <c r="BK87" s="172">
        <f t="array" ref="BK87">IFERROR(VLOOKUP(A87&amp;B87&amp;C87&amp;LEFT($BI$1,2),IF({1,0},广告数据!$A$2:$A$7027&amp;广告数据!$B$2:$B$7027&amp;广告数据!$C$2:$C$7027,广告数据!$I$2:$I$7027),2,0),"0")</f>
        <v>1</v>
      </c>
      <c r="BL87" s="215">
        <f t="shared" si="50"/>
        <v>0.00814111261872456</v>
      </c>
      <c r="BM87" s="215">
        <f t="shared" si="51"/>
        <v>0.166666666666667</v>
      </c>
      <c r="BN87" s="172">
        <f t="array" ref="BN87">IFERROR(VLOOKUP(A87&amp;B87&amp;C87&amp;LEFT($BI$1,2),IF({1,0},广告数据!$A$2:$A$7027&amp;广告数据!$B$2:$B$7027&amp;广告数据!$C$2:$C$7027,广告数据!$G$2:$G$7027),2,0),"0")</f>
        <v>3.09</v>
      </c>
      <c r="BO87" s="172">
        <f t="array" ref="BO87">IFERROR(VLOOKUP(A87&amp;B87&amp;C87&amp;LEFT($BI$1,2),IF({1,0},广告数据!$A$2:$A$7027&amp;广告数据!$B$2:$B$7027&amp;广告数据!$C$2:$C$7027,广告数据!$J$2:$J$7027),2,0),"0")</f>
        <v>14.99</v>
      </c>
      <c r="BP87" s="215">
        <f t="shared" si="52"/>
        <v>0.206137424949967</v>
      </c>
      <c r="BQ87" s="172" t="str">
        <f t="array" ref="BQ87">IFERROR(VLOOKUP(A87&amp;B87&amp;C87&amp;LEFT($BQ$1,2),IF({1,0},广告数据!$A$2:$A$7027&amp;广告数据!$B$2:$B$7027&amp;广告数据!$C$2:$C$7027,广告数据!$D$2:$D$7027),2,0),"0")</f>
        <v>0</v>
      </c>
      <c r="BR87" s="172" t="str">
        <f t="array" ref="BR87">IFERROR(VLOOKUP(A87&amp;B87&amp;C87&amp;LEFT($BQ$1,2),IF({1,0},广告数据!$A$2:$A$7027&amp;广告数据!$B$2:$B$7027&amp;广告数据!$C$2:$C$7027,广告数据!$E$2:$E$7027),2,0),"0")</f>
        <v>0</v>
      </c>
      <c r="BS87" s="172" t="str">
        <f t="array" ref="BS87">IFERROR(VLOOKUP(A87&amp;B87&amp;C87&amp;LEFT($BQ$1,2),IF({1,0},广告数据!$A$2:$A$7027&amp;广告数据!$B$2:$B$7027&amp;广告数据!$C$2:$C$7027,广告数据!$I$2:$I$7027),2,0),"0")</f>
        <v>0</v>
      </c>
      <c r="BT87" s="215" t="str">
        <f t="shared" si="53"/>
        <v>0</v>
      </c>
      <c r="BU87" s="215" t="str">
        <f t="shared" si="54"/>
        <v>0</v>
      </c>
      <c r="BV87" s="172" t="str">
        <f t="array" ref="BV87">IFERROR(VLOOKUP(A87&amp;B87&amp;C87&amp;LEFT($BQ$1,2),IF({1,0},广告数据!$A$2:$A$7027&amp;广告数据!$B$2:$B$7027&amp;广告数据!$C$2:$C$7027,广告数据!$G$2:$G$7027),2,0),"0")</f>
        <v>0</v>
      </c>
      <c r="BW87" s="172" t="str">
        <f t="array" ref="BW87">IFERROR(VLOOKUP(A87&amp;B87&amp;C87&amp;LEFT($BQ$1,2),IF({1,0},广告数据!$A$2:$A$7027&amp;广告数据!$B$2:$B$7027&amp;广告数据!$C$2:$C$7027,广告数据!$J$2:$J$7027),2,0),"0")</f>
        <v>0</v>
      </c>
      <c r="BX87" s="215"/>
    </row>
    <row r="88" s="173" customFormat="1" spans="1:76">
      <c r="A88" s="189">
        <v>44779</v>
      </c>
      <c r="B88" s="192" t="s">
        <v>20</v>
      </c>
      <c r="C88" s="190" t="s">
        <v>450</v>
      </c>
      <c r="D88" s="119" t="s">
        <v>451</v>
      </c>
      <c r="E88" s="194">
        <f>SUMIFS('Business report'!$D$2:$D$9442,'Business report'!$A$2:$A$9442,A88,'Business report'!$B$2:$B$9442,B88,'Business report'!$C$2:$C$9442,D88)</f>
        <v>7</v>
      </c>
      <c r="F88" s="194">
        <f>SUMIFS('Business report'!$F$2:$F$9442,'Business report'!$A$2:$A$9442,A88,'Business report'!$B$2:$B$9442,B88,'Business report'!$C$2:$C$9442,D88)</f>
        <v>9</v>
      </c>
      <c r="G88" s="191">
        <f>SUMIFS('Business report'!$I$2:$I$9442,'Business report'!$A$2:$A$9442,A88,'Business report'!$B$2:$B$9442,B88,'Business report'!$C$2:$C$9442,D88)</f>
        <v>0</v>
      </c>
      <c r="H88" s="195">
        <f>SUMIFS('Business report'!$K$2:$K$9442,'Business report'!$A$2:$A$9442,A88,'Business report'!$B$2:$B$9442,B88,'Business report'!$C$2:$C$9442,D88)</f>
        <v>0</v>
      </c>
      <c r="I88" s="198">
        <v>45.99</v>
      </c>
      <c r="J88" s="178"/>
      <c r="K88" s="198"/>
      <c r="L88" s="198"/>
      <c r="M88" s="202"/>
      <c r="N88" s="198"/>
      <c r="P88" s="200"/>
      <c r="Q88" s="200"/>
      <c r="R88" s="200"/>
      <c r="S88" s="200"/>
      <c r="T88" s="200"/>
      <c r="U88" s="200"/>
      <c r="V88" s="200"/>
      <c r="W88" s="200"/>
      <c r="X88" s="200"/>
      <c r="Y88" s="200"/>
      <c r="Z88" s="200"/>
      <c r="AA88" s="200"/>
      <c r="AB88" s="200"/>
      <c r="AC88" s="200"/>
      <c r="AD88" s="200"/>
      <c r="AE88" s="200"/>
      <c r="AF88" s="200"/>
      <c r="AG88" s="200"/>
      <c r="AH88" s="200"/>
      <c r="AI88" s="200"/>
      <c r="AJ88" s="200"/>
      <c r="AK88" s="179" t="str">
        <f t="array" ref="AK88">IFERROR(VLOOKUP(A88&amp;B88&amp;C88&amp;LEFT($AK$1,2),IF({1,0},广告数据!$A$2:$A$7027&amp;广告数据!$B$2:$B$7027&amp;广告数据!$C$2:$C$7027,广告数据!$D$2:$D$7027),2,0),"0")</f>
        <v>0</v>
      </c>
      <c r="AL88" s="175" t="str">
        <f t="array" ref="AL88">IFERROR(VLOOKUP(A88&amp;B88&amp;C88&amp;LEFT($AK$1,2),IF({1,0},广告数据!$A$2:$A$7027&amp;广告数据!$B$2:$B$7027&amp;广告数据!$C$2:$C$7027,广告数据!$E$2:$E$7027),2,0),"0")</f>
        <v>0</v>
      </c>
      <c r="AM88" s="180" t="str">
        <f t="shared" si="41"/>
        <v>0</v>
      </c>
      <c r="AN88" s="175" t="str">
        <f t="array" ref="AN88">IFERROR(VLOOKUP(A88&amp;B88&amp;C88&amp;LEFT($AK$1,2),IF({1,0},广告数据!$A$2:$A$7027&amp;广告数据!$B$2:$B$7027&amp;广告数据!$C$2:$C$7027,广告数据!$I$2:$I$7027),2,0),"0")</f>
        <v>0</v>
      </c>
      <c r="AO88" s="181" t="str">
        <f t="shared" si="42"/>
        <v>0</v>
      </c>
      <c r="AP88" s="182" t="str">
        <f t="array" ref="AP88">IFERROR(VLOOKUP(A88&amp;B88&amp;C88&amp;LEFT($AK$1,2),IF({1,0},广告数据!$A$2:$A$7027&amp;广告数据!$B$2:$B$7027&amp;广告数据!$C$2:$C$7027,广告数据!$G$2:$G$7027),2,0),"0")</f>
        <v>0</v>
      </c>
      <c r="AQ88" s="182" t="str">
        <f t="array" ref="AQ88">IFERROR(VLOOKUP(A88&amp;B88&amp;C88&amp;LEFT($AK$1,2),IF({1,0},广告数据!$A$2:$A$7027&amp;广告数据!$B$2:$B$7027&amp;广告数据!$C$2:$C$7027,广告数据!$J$2:$J$7027),2,0),"0")</f>
        <v>0</v>
      </c>
      <c r="AR88" s="183" t="str">
        <f t="shared" si="43"/>
        <v>0</v>
      </c>
      <c r="AS88" s="186" t="str">
        <f t="array" ref="AS88">IFERROR(VLOOKUP(A88&amp;B88&amp;C88&amp;LEFT($AS$1,2),IF({1,0},广告数据!$A$2:$A$7027&amp;广告数据!$B$2:$B$7027&amp;广告数据!$C$2:$C$7027,广告数据!$D$2:$D$7027),2,0),"0")</f>
        <v>0</v>
      </c>
      <c r="AT88" s="186" t="str">
        <f t="array" ref="AT88">IFERROR(VLOOKUP(A962&amp;B88&amp;C88&amp;LEFT($AS$1,2),IF({1,0},广告数据!$A$2:$A$7027&amp;广告数据!$B$2:$B$7027&amp;广告数据!$C$2:$C$7027,广告数据!$E$2:$E$7027),2,0),"0")</f>
        <v>0</v>
      </c>
      <c r="AU88" s="186" t="str">
        <f t="array" ref="AU88">IFERROR(VLOOKUP(A88&amp;B88&amp;C88&amp;LEFT($AS$1,2),IF({1,0},广告数据!$A$2:$A$7027&amp;广告数据!$B$2:$B$7027&amp;广告数据!$C$2:$C$7027,广告数据!$I$2:$I$7027),2,0),"0")</f>
        <v>0</v>
      </c>
      <c r="AV88" s="215" t="str">
        <f t="shared" si="44"/>
        <v>0</v>
      </c>
      <c r="AW88" s="215" t="str">
        <f t="array" ref="AW88">IFERROR(AU88/AT88,"0")</f>
        <v>0</v>
      </c>
      <c r="AX88" s="179" t="str">
        <f t="array" ref="AX88">IFERROR(VLOOKUP(A88&amp;B88&amp;C88&amp;LEFT($AS$1,2),IF({1,0},广告数据!$A$2:$A$7027&amp;广告数据!$B$2:$B$7027&amp;广告数据!$C$2:$C$7027,广告数据!$G$2:$G$7027),2,0),"0")</f>
        <v>0</v>
      </c>
      <c r="AY88" s="179" t="str">
        <f t="array" ref="AY88">IFERROR(VLOOKUP(A88&amp;B88&amp;C88&amp;LEFT($AS$1,2),IF({1,0},广告数据!$A$2:$A$7027&amp;广告数据!$B$2:$B$7027&amp;广告数据!$C$2:$C$7027,广告数据!$J$2:$J$7027),2,0),"0")</f>
        <v>0</v>
      </c>
      <c r="AZ88" s="183" t="str">
        <f t="array" ref="AZ88">IFERROR(AX88/AY88,"0")</f>
        <v>0</v>
      </c>
      <c r="BA88" s="179">
        <f t="array" ref="BA88">IFERROR(VLOOKUP(A88&amp;B88&amp;C88&amp;LEFT($BA$1,2),IF({1,0},广告数据!$A$2:$A$7027&amp;广告数据!$B$2:$B$7027&amp;广告数据!$C$2:$C$7027,广告数据!$D$2:$D$7027),2,0),"")</f>
        <v>1855</v>
      </c>
      <c r="BB88" s="179">
        <f t="array" ref="BB88">IFERROR(VLOOKUP(A88&amp;B88&amp;C88&amp;LEFT($BA$1,2),IF({1,0},广告数据!$A$2:$A$7027&amp;广告数据!$B$2:$B$7027&amp;广告数据!$C$2:$C$7027,广告数据!$E$2:$E$7027),2,0),"")</f>
        <v>2</v>
      </c>
      <c r="BC88" s="179">
        <f t="array" ref="BC88">IFERROR(VLOOKUP(A88&amp;B88&amp;C88&amp;LEFT($BA$1,2),IF({1,0},广告数据!$A$2:$A$7027&amp;广告数据!$B$2:$B$7027&amp;广告数据!$C$2:$C$7027,广告数据!$I$2:$I$7027),2,0),"")</f>
        <v>0</v>
      </c>
      <c r="BD88" s="215">
        <f t="shared" si="47"/>
        <v>0.00107816711590297</v>
      </c>
      <c r="BE88" s="215">
        <f t="shared" si="48"/>
        <v>0</v>
      </c>
      <c r="BF88" s="186">
        <f t="array" ref="BF88">IFERROR(VLOOKUP(A88&amp;B88&amp;C88&amp;LEFT($BA$1,2),IF({1,0},广告数据!$A$2:$A$7027&amp;广告数据!$B$2:$B$7027&amp;广告数据!$C$2:$C$7027,广告数据!$G$2:$G$7027),2,0),"")</f>
        <v>2.37</v>
      </c>
      <c r="BG88" s="186">
        <f t="array" ref="BG88">IFERROR(VLOOKUP(A88&amp;B88&amp;C88&amp;LEFT($BA$1,2),IF({1,0},广告数据!$A$2:$A$7027&amp;广告数据!$B$2:$B$7027&amp;广告数据!$C$2:$C$7027,广告数据!$J$2:$J$7027),2,0),"")</f>
        <v>0</v>
      </c>
      <c r="BH88" s="215" t="str">
        <f t="shared" si="49"/>
        <v>0</v>
      </c>
      <c r="BI88" s="172" t="str">
        <f t="array" ref="BI88">IFERROR(VLOOKUP(A88&amp;B88&amp;C88&amp;LEFT($BI$1,2),IF({1,0},广告数据!$A$2:$A$7027&amp;广告数据!$B$2:$B$7027&amp;广告数据!$C$2:$C$7027,广告数据!$D$2:$D$7027),2,0),"0")</f>
        <v>0</v>
      </c>
      <c r="BJ88" s="172" t="str">
        <f t="array" ref="BJ88">IFERROR(VLOOKUP(A88&amp;B88&amp;C88&amp;LEFT($BI$1,2),IF({1,0},广告数据!$A$2:$A$7027&amp;广告数据!$B$2:$B$7027&amp;广告数据!$C$2:$C$7027,广告数据!$E$2:$E$7027),2,0),"0")</f>
        <v>0</v>
      </c>
      <c r="BK88" s="172" t="str">
        <f t="array" ref="BK88">IFERROR(VLOOKUP(A88&amp;B88&amp;C88&amp;LEFT($BI$1,2),IF({1,0},广告数据!$A$2:$A$7027&amp;广告数据!$B$2:$B$7027&amp;广告数据!$C$2:$C$7027,广告数据!$I$2:$I$7027),2,0),"0")</f>
        <v>0</v>
      </c>
      <c r="BL88" s="215" t="str">
        <f t="shared" si="50"/>
        <v>0</v>
      </c>
      <c r="BM88" s="215" t="str">
        <f t="shared" si="51"/>
        <v>0</v>
      </c>
      <c r="BN88" s="172" t="str">
        <f t="array" ref="BN88">IFERROR(VLOOKUP(A88&amp;B88&amp;C88&amp;LEFT($BI$1,2),IF({1,0},广告数据!$A$2:$A$7027&amp;广告数据!$B$2:$B$7027&amp;广告数据!$C$2:$C$7027,广告数据!$G$2:$G$7027),2,0),"0")</f>
        <v>0</v>
      </c>
      <c r="BO88" s="172" t="str">
        <f t="array" ref="BO88">IFERROR(VLOOKUP(A88&amp;B88&amp;C88&amp;LEFT($BI$1,2),IF({1,0},广告数据!$A$2:$A$7027&amp;广告数据!$B$2:$B$7027&amp;广告数据!$C$2:$C$7027,广告数据!$J$2:$J$7027),2,0),"0")</f>
        <v>0</v>
      </c>
      <c r="BP88" s="215" t="str">
        <f t="shared" si="52"/>
        <v/>
      </c>
      <c r="BQ88" s="172" t="str">
        <f t="array" ref="BQ88">IFERROR(VLOOKUP(A88&amp;B88&amp;C88&amp;LEFT($BQ$1,2),IF({1,0},广告数据!$A$2:$A$7027&amp;广告数据!$B$2:$B$7027&amp;广告数据!$C$2:$C$7027,广告数据!$D$2:$D$7027),2,0),"0")</f>
        <v>0</v>
      </c>
      <c r="BR88" s="172" t="str">
        <f t="array" ref="BR88">IFERROR(VLOOKUP(A88&amp;B88&amp;C88&amp;LEFT($BQ$1,2),IF({1,0},广告数据!$A$2:$A$7027&amp;广告数据!$B$2:$B$7027&amp;广告数据!$C$2:$C$7027,广告数据!$E$2:$E$7027),2,0),"0")</f>
        <v>0</v>
      </c>
      <c r="BS88" s="172" t="str">
        <f t="array" ref="BS88">IFERROR(VLOOKUP(A88&amp;B88&amp;C88&amp;LEFT($BQ$1,2),IF({1,0},广告数据!$A$2:$A$7027&amp;广告数据!$B$2:$B$7027&amp;广告数据!$C$2:$C$7027,广告数据!$I$2:$I$7027),2,0),"0")</f>
        <v>0</v>
      </c>
      <c r="BT88" s="215" t="str">
        <f t="shared" si="53"/>
        <v>0</v>
      </c>
      <c r="BU88" s="215" t="str">
        <f t="shared" si="54"/>
        <v>0</v>
      </c>
      <c r="BV88" s="172" t="str">
        <f t="array" ref="BV88">IFERROR(VLOOKUP(A88&amp;B88&amp;C88&amp;LEFT($BQ$1,2),IF({1,0},广告数据!$A$2:$A$7027&amp;广告数据!$B$2:$B$7027&amp;广告数据!$C$2:$C$7027,广告数据!$G$2:$G$7027),2,0),"0")</f>
        <v>0</v>
      </c>
      <c r="BW88" s="172" t="str">
        <f t="array" ref="BW88">IFERROR(VLOOKUP(A88&amp;B88&amp;C88&amp;LEFT($BQ$1,2),IF({1,0},广告数据!$A$2:$A$7027&amp;广告数据!$B$2:$B$7027&amp;广告数据!$C$2:$C$7027,广告数据!$J$2:$J$7027),2,0),"0")</f>
        <v>0</v>
      </c>
      <c r="BX88" s="215"/>
    </row>
    <row r="89" s="173" customFormat="1" spans="1:76">
      <c r="A89" s="189">
        <v>44780</v>
      </c>
      <c r="B89" s="192" t="s">
        <v>20</v>
      </c>
      <c r="C89" s="190" t="s">
        <v>25</v>
      </c>
      <c r="D89" s="119" t="s">
        <v>124</v>
      </c>
      <c r="E89" s="194">
        <f>SUMIFS('Business report'!$D$2:$D$9442,'Business report'!$A$2:$A$9442,A89,'Business report'!$B$2:$B$9442,B89,'Business report'!$C$2:$C$9442,D89)</f>
        <v>278</v>
      </c>
      <c r="F89" s="194">
        <f>SUMIFS('Business report'!$F$2:$F$9442,'Business report'!$A$2:$A$9442,A89,'Business report'!$B$2:$B$9442,B89,'Business report'!$C$2:$C$9442,D89)</f>
        <v>358</v>
      </c>
      <c r="G89" s="191">
        <f>SUMIFS('Business report'!$I$2:$I$9442,'Business report'!$A$2:$A$9442,A89,'Business report'!$B$2:$B$9442,B89,'Business report'!$C$2:$C$9442,D89)</f>
        <v>13</v>
      </c>
      <c r="H89" s="195">
        <f>SUMIFS('Business report'!$K$2:$K$9442,'Business report'!$A$2:$A$9442,A89,'Business report'!$B$2:$B$9442,B89,'Business report'!$C$2:$C$9442,D89)</f>
        <v>190.87</v>
      </c>
      <c r="I89" s="198" t="s">
        <v>461</v>
      </c>
      <c r="J89" s="178">
        <v>4.8</v>
      </c>
      <c r="K89" s="198">
        <v>21</v>
      </c>
      <c r="L89" s="198" t="s">
        <v>131</v>
      </c>
      <c r="M89" s="221">
        <v>63239</v>
      </c>
      <c r="N89" s="198" t="s">
        <v>133</v>
      </c>
      <c r="O89" s="198">
        <v>184</v>
      </c>
      <c r="P89" s="203" t="s">
        <v>408</v>
      </c>
      <c r="Q89" s="207" t="s">
        <v>185</v>
      </c>
      <c r="R89" s="207" t="s">
        <v>337</v>
      </c>
      <c r="S89" s="203" t="s">
        <v>409</v>
      </c>
      <c r="T89" s="207" t="s">
        <v>263</v>
      </c>
      <c r="U89" s="200"/>
      <c r="V89" s="203" t="s">
        <v>245</v>
      </c>
      <c r="W89" s="207" t="s">
        <v>464</v>
      </c>
      <c r="X89" s="207" t="s">
        <v>406</v>
      </c>
      <c r="Y89" s="203" t="s">
        <v>184</v>
      </c>
      <c r="Z89" s="207" t="s">
        <v>285</v>
      </c>
      <c r="AA89" s="207" t="s">
        <v>138</v>
      </c>
      <c r="AB89" s="203" t="s">
        <v>415</v>
      </c>
      <c r="AC89" s="207" t="s">
        <v>292</v>
      </c>
      <c r="AD89" s="207" t="s">
        <v>163</v>
      </c>
      <c r="AE89" s="203" t="s">
        <v>157</v>
      </c>
      <c r="AF89" s="207" t="s">
        <v>232</v>
      </c>
      <c r="AG89" s="207" t="s">
        <v>196</v>
      </c>
      <c r="AH89" s="203" t="s">
        <v>416</v>
      </c>
      <c r="AI89" s="207" t="s">
        <v>145</v>
      </c>
      <c r="AJ89" s="200"/>
      <c r="AK89" s="179">
        <f t="array" ref="AK89">IFERROR(VLOOKUP(A89&amp;B89&amp;C89&amp;LEFT($AK$1,2),IF({1,0},广告数据!$A$2:$A$7027&amp;广告数据!$B$2:$B$7027&amp;广告数据!$C$2:$C$7027,广告数据!$D$2:$D$7027),2,0),"")</f>
        <v>1324</v>
      </c>
      <c r="AL89" s="175">
        <f t="array" ref="AL89">IFERROR(VLOOKUP(A89&amp;B89&amp;C89&amp;LEFT($AK$1,2),IF({1,0},广告数据!$A$2:$A$7027&amp;广告数据!$B$2:$B$7027&amp;广告数据!$C$2:$C$7027,广告数据!$E$2:$E$7027),2,0),"")</f>
        <v>20</v>
      </c>
      <c r="AM89" s="180">
        <f t="shared" si="41"/>
        <v>0.0151057401812689</v>
      </c>
      <c r="AN89" s="175">
        <f t="array" ref="AN89">IFERROR(VLOOKUP(A89&amp;B89&amp;C89&amp;LEFT($AK$1,2),IF({1,0},广告数据!$A$2:$A$7027&amp;广告数据!$B$2:$B$7027&amp;广告数据!$C$2:$C$7027,广告数据!$I$2:$I$7027),2,0),"")</f>
        <v>0</v>
      </c>
      <c r="AO89" s="181">
        <f t="shared" si="42"/>
        <v>0</v>
      </c>
      <c r="AP89" s="182">
        <f t="array" ref="AP89">IFERROR(VLOOKUP(A89&amp;B89&amp;C89&amp;LEFT($AK$1,2),IF({1,0},广告数据!$A$2:$A$7027&amp;广告数据!$B$2:$B$7027&amp;广告数据!$C$2:$C$7027,广告数据!$G$2:$G$7027),2,0),"")</f>
        <v>3.36</v>
      </c>
      <c r="AQ89" s="182">
        <f t="array" ref="AQ89">IFERROR(VLOOKUP(A89&amp;B89&amp;C89&amp;LEFT($AK$1,2),IF({1,0},广告数据!$A$2:$A$7027&amp;广告数据!$B$2:$B$7027&amp;广告数据!$C$2:$C$7027,广告数据!$J$2:$J$7027),2,0),"")</f>
        <v>0</v>
      </c>
      <c r="AR89" s="183" t="str">
        <f t="shared" si="43"/>
        <v>0</v>
      </c>
      <c r="AS89" s="186" t="str">
        <f t="array" ref="AS89">IFERROR(VLOOKUP(A89&amp;B89&amp;C89&amp;LEFT($AS$1,2),IF({1,0},广告数据!$A$2:$A$7027&amp;广告数据!$B$2:$B$7027&amp;广告数据!$C$2:$C$7027,广告数据!$D$2:$D$7027),2,0),"0")</f>
        <v>0</v>
      </c>
      <c r="AT89" s="186" t="str">
        <f t="array" ref="AT89">IFERROR(VLOOKUP(A963&amp;B89&amp;C89&amp;LEFT($AS$1,2),IF({1,0},广告数据!$A$2:$A$7027&amp;广告数据!$B$2:$B$7027&amp;广告数据!$C$2:$C$7027,广告数据!$E$2:$E$7027),2,0),"0")</f>
        <v>0</v>
      </c>
      <c r="AU89" s="186" t="str">
        <f t="array" ref="AU89">IFERROR(VLOOKUP(A89&amp;B89&amp;C89&amp;LEFT($AS$1,2),IF({1,0},广告数据!$A$2:$A$7027&amp;广告数据!$B$2:$B$7027&amp;广告数据!$C$2:$C$7027,广告数据!$I$2:$I$7027),2,0),"0")</f>
        <v>0</v>
      </c>
      <c r="AV89" s="215" t="str">
        <f t="shared" si="44"/>
        <v>0</v>
      </c>
      <c r="AW89" s="215" t="str">
        <f t="array" ref="AW89">IFERROR(AU89/AT89,"0")</f>
        <v>0</v>
      </c>
      <c r="AX89" s="179" t="str">
        <f t="array" ref="AX89">IFERROR(VLOOKUP(A89&amp;B89&amp;C89&amp;LEFT($AS$1,2),IF({1,0},广告数据!$A$2:$A$7027&amp;广告数据!$B$2:$B$7027&amp;广告数据!$C$2:$C$7027,广告数据!$G$2:$G$7027),2,0),"0")</f>
        <v>0</v>
      </c>
      <c r="AY89" s="179" t="str">
        <f t="array" ref="AY89">IFERROR(VLOOKUP(A89&amp;B89&amp;C89&amp;LEFT($AS$1,2),IF({1,0},广告数据!$A$2:$A$7027&amp;广告数据!$B$2:$B$7027&amp;广告数据!$C$2:$C$7027,广告数据!$J$2:$J$7027),2,0),"0")</f>
        <v>0</v>
      </c>
      <c r="AZ89" s="183" t="str">
        <f t="array" ref="AZ89">IFERROR(AX89/AY89,"0")</f>
        <v>0</v>
      </c>
      <c r="BA89" s="179">
        <f t="array" ref="BA89">IFERROR(VLOOKUP(A89&amp;B89&amp;C89&amp;LEFT($BA$1,2),IF({1,0},广告数据!$A$2:$A$7027&amp;广告数据!$B$2:$B$7027&amp;广告数据!$C$2:$C$7027,广告数据!$D$2:$D$7027),2,0),"")</f>
        <v>5515</v>
      </c>
      <c r="BB89" s="179">
        <f t="array" ref="BB89">IFERROR(VLOOKUP(A89&amp;B89&amp;C89&amp;LEFT($BA$1,2),IF({1,0},广告数据!$A$2:$A$7027&amp;广告数据!$B$2:$B$7027&amp;广告数据!$C$2:$C$7027,广告数据!$E$2:$E$7027),2,0),"")</f>
        <v>29</v>
      </c>
      <c r="BC89" s="179">
        <f t="array" ref="BC89">IFERROR(VLOOKUP(A89&amp;B89&amp;C89&amp;LEFT($BA$1,2),IF({1,0},广告数据!$A$2:$A$7027&amp;广告数据!$B$2:$B$7027&amp;广告数据!$C$2:$C$7027,广告数据!$I$2:$I$7027),2,0),"")</f>
        <v>0</v>
      </c>
      <c r="BD89" s="215">
        <f t="shared" si="47"/>
        <v>0.00525838621940163</v>
      </c>
      <c r="BE89" s="215">
        <f t="shared" si="48"/>
        <v>0</v>
      </c>
      <c r="BF89" s="186">
        <f t="array" ref="BF89">IFERROR(VLOOKUP(A89&amp;B89&amp;C89&amp;LEFT($BA$1,2),IF({1,0},广告数据!$A$2:$A$7027&amp;广告数据!$B$2:$B$7027&amp;广告数据!$C$2:$C$7027,广告数据!$G$2:$G$7027),2,0),"")</f>
        <v>11.12</v>
      </c>
      <c r="BG89" s="186">
        <f t="array" ref="BG89">IFERROR(VLOOKUP(A89&amp;B89&amp;C89&amp;LEFT($BA$1,2),IF({1,0},广告数据!$A$2:$A$7027&amp;广告数据!$B$2:$B$7027&amp;广告数据!$C$2:$C$7027,广告数据!$J$2:$J$7027),2,0),"")</f>
        <v>0</v>
      </c>
      <c r="BH89" s="215" t="str">
        <f t="shared" si="49"/>
        <v>0</v>
      </c>
      <c r="BI89" s="172">
        <f t="array" ref="BI89">IFERROR(VLOOKUP(A89&amp;B89&amp;C89&amp;LEFT($BI$1,2),IF({1,0},广告数据!$A$2:$A$7027&amp;广告数据!$B$2:$B$7027&amp;广告数据!$C$2:$C$7027,广告数据!$D$2:$D$7027),2,0),"0")</f>
        <v>1459</v>
      </c>
      <c r="BJ89" s="172">
        <f t="array" ref="BJ89">IFERROR(VLOOKUP(A89&amp;B89&amp;C89&amp;LEFT($BI$1,2),IF({1,0},广告数据!$A$2:$A$7027&amp;广告数据!$B$2:$B$7027&amp;广告数据!$C$2:$C$7027,广告数据!$E$2:$E$7027),2,0),"0")</f>
        <v>10</v>
      </c>
      <c r="BK89" s="172">
        <f t="array" ref="BK89">IFERROR(VLOOKUP(A89&amp;B89&amp;C89&amp;LEFT($BI$1,2),IF({1,0},广告数据!$A$2:$A$7027&amp;广告数据!$B$2:$B$7027&amp;广告数据!$C$2:$C$7027,广告数据!$I$2:$I$7027),2,0),"0")</f>
        <v>3</v>
      </c>
      <c r="BL89" s="215">
        <f t="shared" si="50"/>
        <v>0.00685400959561343</v>
      </c>
      <c r="BM89" s="215">
        <f t="shared" si="51"/>
        <v>0.3</v>
      </c>
      <c r="BN89" s="172">
        <f t="array" ref="BN89">IFERROR(VLOOKUP(A89&amp;B89&amp;C89&amp;LEFT($BI$1,2),IF({1,0},广告数据!$A$2:$A$7027&amp;广告数据!$B$2:$B$7027&amp;广告数据!$C$2:$C$7027,广告数据!$G$2:$G$7027),2,0),"0")</f>
        <v>3.91</v>
      </c>
      <c r="BO89" s="172">
        <f t="array" ref="BO89">IFERROR(VLOOKUP(A89&amp;B89&amp;C89&amp;LEFT($BI$1,2),IF({1,0},广告数据!$A$2:$A$7027&amp;广告数据!$B$2:$B$7027&amp;广告数据!$C$2:$C$7027,广告数据!$J$2:$J$7027),2,0),"0")</f>
        <v>41.97</v>
      </c>
      <c r="BP89" s="215">
        <f t="shared" si="52"/>
        <v>0.0931617822253991</v>
      </c>
      <c r="BQ89" s="172" t="str">
        <f t="array" ref="BQ89">IFERROR(VLOOKUP(A89&amp;B89&amp;C89&amp;LEFT($BQ$1,2),IF({1,0},广告数据!$A$2:$A$7027&amp;广告数据!$B$2:$B$7027&amp;广告数据!$C$2:$C$7027,广告数据!$D$2:$D$7027),2,0),"0")</f>
        <v>0</v>
      </c>
      <c r="BR89" s="172" t="str">
        <f t="array" ref="BR89">IFERROR(VLOOKUP(A89&amp;B89&amp;C89&amp;LEFT($BQ$1,2),IF({1,0},广告数据!$A$2:$A$7027&amp;广告数据!$B$2:$B$7027&amp;广告数据!$C$2:$C$7027,广告数据!$E$2:$E$7027),2,0),"0")</f>
        <v>0</v>
      </c>
      <c r="BS89" s="172" t="str">
        <f t="array" ref="BS89">IFERROR(VLOOKUP(A89&amp;B89&amp;C89&amp;LEFT($BQ$1,2),IF({1,0},广告数据!$A$2:$A$7027&amp;广告数据!$B$2:$B$7027&amp;广告数据!$C$2:$C$7027,广告数据!$I$2:$I$7027),2,0),"0")</f>
        <v>0</v>
      </c>
      <c r="BT89" s="215" t="str">
        <f t="shared" si="53"/>
        <v>0</v>
      </c>
      <c r="BU89" s="215" t="str">
        <f t="shared" si="54"/>
        <v>0</v>
      </c>
      <c r="BV89" s="172" t="str">
        <f t="array" ref="BV89">IFERROR(VLOOKUP(A89&amp;B89&amp;C89&amp;LEFT($BQ$1,2),IF({1,0},广告数据!$A$2:$A$7027&amp;广告数据!$B$2:$B$7027&amp;广告数据!$C$2:$C$7027,广告数据!$G$2:$G$7027),2,0),"0")</f>
        <v>0</v>
      </c>
      <c r="BW89" s="172" t="str">
        <f t="array" ref="BW89">IFERROR(VLOOKUP(A89&amp;B89&amp;C89&amp;LEFT($BQ$1,2),IF({1,0},广告数据!$A$2:$A$7027&amp;广告数据!$B$2:$B$7027&amp;广告数据!$C$2:$C$7027,广告数据!$J$2:$J$7027),2,0),"0")</f>
        <v>0</v>
      </c>
      <c r="BX89" s="215"/>
    </row>
    <row r="90" s="173" customFormat="1" spans="1:76">
      <c r="A90" s="189">
        <v>44780</v>
      </c>
      <c r="B90" s="192" t="s">
        <v>20</v>
      </c>
      <c r="C90" s="190" t="s">
        <v>450</v>
      </c>
      <c r="D90" s="119" t="s">
        <v>451</v>
      </c>
      <c r="E90" s="194">
        <f>SUMIFS('Business report'!$D$2:$D$9442,'Business report'!$A$2:$A$9442,A90,'Business report'!$B$2:$B$9442,B90,'Business report'!$C$2:$C$9442,D90)</f>
        <v>16</v>
      </c>
      <c r="F90" s="194">
        <f>SUMIFS('Business report'!$F$2:$F$9442,'Business report'!$A$2:$A$9442,A90,'Business report'!$B$2:$B$9442,B90,'Business report'!$C$2:$C$9442,D90)</f>
        <v>25</v>
      </c>
      <c r="G90" s="191">
        <f>SUMIFS('Business report'!$I$2:$I$9442,'Business report'!$A$2:$A$9442,A90,'Business report'!$B$2:$B$9442,B90,'Business report'!$C$2:$C$9442,D90)</f>
        <v>1</v>
      </c>
      <c r="H90" s="195">
        <f>SUMIFS('Business report'!$K$2:$K$9442,'Business report'!$A$2:$A$9442,A90,'Business report'!$B$2:$B$9442,B90,'Business report'!$C$2:$C$9442,D90)</f>
        <v>0</v>
      </c>
      <c r="I90" s="198">
        <v>45.99</v>
      </c>
      <c r="J90" s="178"/>
      <c r="K90" s="198"/>
      <c r="L90" s="198"/>
      <c r="M90" s="202"/>
      <c r="N90" s="198"/>
      <c r="O90" s="198"/>
      <c r="P90" s="203" t="s">
        <v>465</v>
      </c>
      <c r="Q90" s="207" t="s">
        <v>145</v>
      </c>
      <c r="R90" s="207" t="s">
        <v>163</v>
      </c>
      <c r="S90" s="203" t="s">
        <v>466</v>
      </c>
      <c r="T90" s="207" t="s">
        <v>145</v>
      </c>
      <c r="U90" s="207" t="s">
        <v>192</v>
      </c>
      <c r="V90" s="203" t="s">
        <v>467</v>
      </c>
      <c r="W90" s="207" t="s">
        <v>145</v>
      </c>
      <c r="X90" s="207" t="s">
        <v>163</v>
      </c>
      <c r="Y90" s="203" t="s">
        <v>468</v>
      </c>
      <c r="Z90" s="207" t="s">
        <v>145</v>
      </c>
      <c r="AA90" s="207" t="s">
        <v>379</v>
      </c>
      <c r="AB90" s="203" t="s">
        <v>469</v>
      </c>
      <c r="AC90" s="207" t="s">
        <v>145</v>
      </c>
      <c r="AD90" s="207" t="s">
        <v>183</v>
      </c>
      <c r="AE90" s="203" t="s">
        <v>470</v>
      </c>
      <c r="AF90" s="207" t="s">
        <v>145</v>
      </c>
      <c r="AG90" s="207" t="s">
        <v>471</v>
      </c>
      <c r="AH90" s="203" t="s">
        <v>472</v>
      </c>
      <c r="AI90" s="207" t="s">
        <v>145</v>
      </c>
      <c r="AJ90" s="207" t="s">
        <v>473</v>
      </c>
      <c r="AK90" s="179" t="str">
        <f t="array" ref="AK90">IFERROR(VLOOKUP(A90&amp;B90&amp;C90&amp;LEFT($AK$1,2),IF({1,0},广告数据!$A$2:$A$7027&amp;广告数据!$B$2:$B$7027&amp;广告数据!$C$2:$C$7027,广告数据!$D$2:$D$7027),2,0),"0")</f>
        <v>0</v>
      </c>
      <c r="AL90" s="175" t="str">
        <f t="array" ref="AL90">IFERROR(VLOOKUP(A90&amp;B90&amp;C90&amp;LEFT($AK$1,2),IF({1,0},广告数据!$A$2:$A$7027&amp;广告数据!$B$2:$B$7027&amp;广告数据!$C$2:$C$7027,广告数据!$E$2:$E$7027),2,0),"0")</f>
        <v>0</v>
      </c>
      <c r="AM90" s="180" t="str">
        <f t="shared" si="41"/>
        <v>0</v>
      </c>
      <c r="AN90" s="175" t="str">
        <f t="array" ref="AN90">IFERROR(VLOOKUP(A90&amp;B90&amp;C90&amp;LEFT($AK$1,2),IF({1,0},广告数据!$A$2:$A$7027&amp;广告数据!$B$2:$B$7027&amp;广告数据!$C$2:$C$7027,广告数据!$I$2:$I$7027),2,0),"0")</f>
        <v>0</v>
      </c>
      <c r="AO90" s="181" t="str">
        <f t="shared" si="42"/>
        <v>0</v>
      </c>
      <c r="AP90" s="182" t="str">
        <f t="array" ref="AP90">IFERROR(VLOOKUP(A90&amp;B90&amp;C90&amp;LEFT($AK$1,2),IF({1,0},广告数据!$A$2:$A$7027&amp;广告数据!$B$2:$B$7027&amp;广告数据!$C$2:$C$7027,广告数据!$G$2:$G$7027),2,0),"0")</f>
        <v>0</v>
      </c>
      <c r="AQ90" s="182" t="str">
        <f t="array" ref="AQ90">IFERROR(VLOOKUP(A90&amp;B90&amp;C90&amp;LEFT($AK$1,2),IF({1,0},广告数据!$A$2:$A$7027&amp;广告数据!$B$2:$B$7027&amp;广告数据!$C$2:$C$7027,广告数据!$J$2:$J$7027),2,0),"0")</f>
        <v>0</v>
      </c>
      <c r="AR90" s="183" t="str">
        <f t="shared" si="43"/>
        <v>0</v>
      </c>
      <c r="AS90" s="186" t="str">
        <f t="array" ref="AS90">IFERROR(VLOOKUP(A90&amp;B90&amp;C90&amp;LEFT($AS$1,2),IF({1,0},广告数据!$A$2:$A$7027&amp;广告数据!$B$2:$B$7027&amp;广告数据!$C$2:$C$7027,广告数据!$D$2:$D$7027),2,0),"0")</f>
        <v>0</v>
      </c>
      <c r="AT90" s="186" t="str">
        <f t="array" ref="AT90">IFERROR(VLOOKUP(A964&amp;B90&amp;C90&amp;LEFT($AS$1,2),IF({1,0},广告数据!$A$2:$A$7027&amp;广告数据!$B$2:$B$7027&amp;广告数据!$C$2:$C$7027,广告数据!$E$2:$E$7027),2,0),"0")</f>
        <v>0</v>
      </c>
      <c r="AU90" s="186" t="str">
        <f t="array" ref="AU90">IFERROR(VLOOKUP(A90&amp;B90&amp;C90&amp;LEFT($AS$1,2),IF({1,0},广告数据!$A$2:$A$7027&amp;广告数据!$B$2:$B$7027&amp;广告数据!$C$2:$C$7027,广告数据!$I$2:$I$7027),2,0),"0")</f>
        <v>0</v>
      </c>
      <c r="AV90" s="215" t="str">
        <f t="shared" si="44"/>
        <v>0</v>
      </c>
      <c r="AW90" s="215" t="str">
        <f t="array" ref="AW90">IFERROR(AU90/AT90,"0")</f>
        <v>0</v>
      </c>
      <c r="AX90" s="179" t="str">
        <f t="array" ref="AX90">IFERROR(VLOOKUP(A90&amp;B90&amp;C90&amp;LEFT($AS$1,2),IF({1,0},广告数据!$A$2:$A$7027&amp;广告数据!$B$2:$B$7027&amp;广告数据!$C$2:$C$7027,广告数据!$G$2:$G$7027),2,0),"0")</f>
        <v>0</v>
      </c>
      <c r="AY90" s="179" t="str">
        <f t="array" ref="AY90">IFERROR(VLOOKUP(A90&amp;B90&amp;C90&amp;LEFT($AS$1,2),IF({1,0},广告数据!$A$2:$A$7027&amp;广告数据!$B$2:$B$7027&amp;广告数据!$C$2:$C$7027,广告数据!$J$2:$J$7027),2,0),"0")</f>
        <v>0</v>
      </c>
      <c r="AZ90" s="183" t="str">
        <f t="array" ref="AZ90">IFERROR(AX90/AY90,"0")</f>
        <v>0</v>
      </c>
      <c r="BA90" s="179">
        <f t="array" ref="BA90">IFERROR(VLOOKUP(A90&amp;B90&amp;C90&amp;LEFT($BA$1,2),IF({1,0},广告数据!$A$2:$A$7027&amp;广告数据!$B$2:$B$7027&amp;广告数据!$C$2:$C$7027,广告数据!$D$2:$D$7027),2,0),"")</f>
        <v>4046</v>
      </c>
      <c r="BB90" s="179">
        <f t="array" ref="BB90">IFERROR(VLOOKUP(A90&amp;B90&amp;C90&amp;LEFT($BA$1,2),IF({1,0},广告数据!$A$2:$A$7027&amp;广告数据!$B$2:$B$7027&amp;广告数据!$C$2:$C$7027,广告数据!$E$2:$E$7027),2,0),"")</f>
        <v>8</v>
      </c>
      <c r="BC90" s="179">
        <f t="array" ref="BC90">IFERROR(VLOOKUP(A90&amp;B90&amp;C90&amp;LEFT($BA$1,2),IF({1,0},广告数据!$A$2:$A$7027&amp;广告数据!$B$2:$B$7027&amp;广告数据!$C$2:$C$7027,广告数据!$I$2:$I$7027),2,0),"")</f>
        <v>0</v>
      </c>
      <c r="BD90" s="215">
        <f t="shared" si="47"/>
        <v>0.00197726149283243</v>
      </c>
      <c r="BE90" s="215">
        <f t="shared" si="48"/>
        <v>0</v>
      </c>
      <c r="BF90" s="186">
        <f t="array" ref="BF90">IFERROR(VLOOKUP(A90&amp;B90&amp;C90&amp;LEFT($BA$1,2),IF({1,0},广告数据!$A$2:$A$7027&amp;广告数据!$B$2:$B$7027&amp;广告数据!$C$2:$C$7027,广告数据!$G$2:$G$7027),2,0),"")</f>
        <v>12.31</v>
      </c>
      <c r="BG90" s="186">
        <f t="array" ref="BG90">IFERROR(VLOOKUP(A90&amp;B90&amp;C90&amp;LEFT($BA$1,2),IF({1,0},广告数据!$A$2:$A$7027&amp;广告数据!$B$2:$B$7027&amp;广告数据!$C$2:$C$7027,广告数据!$J$2:$J$7027),2,0),"")</f>
        <v>0</v>
      </c>
      <c r="BH90" s="215" t="str">
        <f t="shared" si="49"/>
        <v>0</v>
      </c>
      <c r="BI90" s="172" t="str">
        <f t="array" ref="BI90">IFERROR(VLOOKUP(A90&amp;B90&amp;C90&amp;LEFT($BI$1,2),IF({1,0},广告数据!$A$2:$A$7027&amp;广告数据!$B$2:$B$7027&amp;广告数据!$C$2:$C$7027,广告数据!$D$2:$D$7027),2,0),"0")</f>
        <v>0</v>
      </c>
      <c r="BJ90" s="172" t="str">
        <f t="array" ref="BJ90">IFERROR(VLOOKUP(A90&amp;B90&amp;C90&amp;LEFT($BI$1,2),IF({1,0},广告数据!$A$2:$A$7027&amp;广告数据!$B$2:$B$7027&amp;广告数据!$C$2:$C$7027,广告数据!$E$2:$E$7027),2,0),"0")</f>
        <v>0</v>
      </c>
      <c r="BK90" s="172" t="str">
        <f t="array" ref="BK90">IFERROR(VLOOKUP(A90&amp;B90&amp;C90&amp;LEFT($BI$1,2),IF({1,0},广告数据!$A$2:$A$7027&amp;广告数据!$B$2:$B$7027&amp;广告数据!$C$2:$C$7027,广告数据!$I$2:$I$7027),2,0),"0")</f>
        <v>0</v>
      </c>
      <c r="BL90" s="215" t="str">
        <f t="shared" si="50"/>
        <v>0</v>
      </c>
      <c r="BM90" s="215" t="str">
        <f t="shared" si="51"/>
        <v>0</v>
      </c>
      <c r="BN90" s="172" t="str">
        <f t="array" ref="BN90">IFERROR(VLOOKUP(A90&amp;B90&amp;C90&amp;LEFT($BI$1,2),IF({1,0},广告数据!$A$2:$A$7027&amp;广告数据!$B$2:$B$7027&amp;广告数据!$C$2:$C$7027,广告数据!$G$2:$G$7027),2,0),"0")</f>
        <v>0</v>
      </c>
      <c r="BO90" s="172" t="str">
        <f t="array" ref="BO90">IFERROR(VLOOKUP(A90&amp;B90&amp;C90&amp;LEFT($BI$1,2),IF({1,0},广告数据!$A$2:$A$7027&amp;广告数据!$B$2:$B$7027&amp;广告数据!$C$2:$C$7027,广告数据!$J$2:$J$7027),2,0),"0")</f>
        <v>0</v>
      </c>
      <c r="BP90" s="215" t="str">
        <f t="shared" si="52"/>
        <v/>
      </c>
      <c r="BQ90" s="172" t="str">
        <f t="array" ref="BQ90">IFERROR(VLOOKUP(A90&amp;B90&amp;C90&amp;LEFT($BQ$1,2),IF({1,0},广告数据!$A$2:$A$7027&amp;广告数据!$B$2:$B$7027&amp;广告数据!$C$2:$C$7027,广告数据!$D$2:$D$7027),2,0),"0")</f>
        <v>0</v>
      </c>
      <c r="BR90" s="172" t="str">
        <f t="array" ref="BR90">IFERROR(VLOOKUP(A90&amp;B90&amp;C90&amp;LEFT($BQ$1,2),IF({1,0},广告数据!$A$2:$A$7027&amp;广告数据!$B$2:$B$7027&amp;广告数据!$C$2:$C$7027,广告数据!$E$2:$E$7027),2,0),"0")</f>
        <v>0</v>
      </c>
      <c r="BS90" s="172" t="str">
        <f t="array" ref="BS90">IFERROR(VLOOKUP(A90&amp;B90&amp;C90&amp;LEFT($BQ$1,2),IF({1,0},广告数据!$A$2:$A$7027&amp;广告数据!$B$2:$B$7027&amp;广告数据!$C$2:$C$7027,广告数据!$I$2:$I$7027),2,0),"0")</f>
        <v>0</v>
      </c>
      <c r="BT90" s="215" t="str">
        <f t="shared" si="53"/>
        <v>0</v>
      </c>
      <c r="BU90" s="215" t="str">
        <f t="shared" si="54"/>
        <v>0</v>
      </c>
      <c r="BV90" s="172" t="str">
        <f t="array" ref="BV90">IFERROR(VLOOKUP(A90&amp;B90&amp;C90&amp;LEFT($BQ$1,2),IF({1,0},广告数据!$A$2:$A$7027&amp;广告数据!$B$2:$B$7027&amp;广告数据!$C$2:$C$7027,广告数据!$G$2:$G$7027),2,0),"0")</f>
        <v>0</v>
      </c>
      <c r="BW90" s="172" t="str">
        <f t="array" ref="BW90">IFERROR(VLOOKUP(A90&amp;B90&amp;C90&amp;LEFT($BQ$1,2),IF({1,0},广告数据!$A$2:$A$7027&amp;广告数据!$B$2:$B$7027&amp;广告数据!$C$2:$C$7027,广告数据!$J$2:$J$7027),2,0),"0")</f>
        <v>0</v>
      </c>
      <c r="BX90" s="215"/>
    </row>
    <row r="91" s="173" customFormat="1" spans="1:76">
      <c r="A91" s="189">
        <v>44781</v>
      </c>
      <c r="B91" s="192" t="s">
        <v>20</v>
      </c>
      <c r="C91" s="190" t="s">
        <v>25</v>
      </c>
      <c r="D91" s="119" t="s">
        <v>124</v>
      </c>
      <c r="E91" s="194">
        <f>SUMIFS('Business report'!$D$2:$D$9442,'Business report'!$A$2:$A$9442,A91,'Business report'!$B$2:$B$9442,B91,'Business report'!$C$2:$C$9442,D91)</f>
        <v>266</v>
      </c>
      <c r="F91" s="194">
        <f>SUMIFS('Business report'!$F$2:$F$9442,'Business report'!$A$2:$A$9442,A91,'Business report'!$B$2:$B$9442,B91,'Business report'!$C$2:$C$9442,D91)</f>
        <v>360</v>
      </c>
      <c r="G91" s="191">
        <f>SUMIFS('Business report'!$I$2:$I$9442,'Business report'!$A$2:$A$9442,A91,'Business report'!$B$2:$B$9442,B91,'Business report'!$C$2:$C$9442,D91)</f>
        <v>12</v>
      </c>
      <c r="H91" s="195">
        <f>SUMIFS('Business report'!$K$2:$K$9442,'Business report'!$A$2:$A$9442,A91,'Business report'!$B$2:$B$9442,B91,'Business report'!$C$2:$C$9442,D91)</f>
        <v>175.88</v>
      </c>
      <c r="I91" s="198" t="s">
        <v>461</v>
      </c>
      <c r="J91" s="178">
        <v>4.8</v>
      </c>
      <c r="K91" s="198">
        <v>21</v>
      </c>
      <c r="L91" s="198" t="s">
        <v>131</v>
      </c>
      <c r="M91" s="202" t="s">
        <v>474</v>
      </c>
      <c r="N91" s="198" t="s">
        <v>133</v>
      </c>
      <c r="O91" s="198">
        <v>247</v>
      </c>
      <c r="P91" s="203" t="s">
        <v>408</v>
      </c>
      <c r="Q91" s="207" t="s">
        <v>237</v>
      </c>
      <c r="R91" s="200"/>
      <c r="S91" s="203" t="s">
        <v>409</v>
      </c>
      <c r="T91" s="207" t="s">
        <v>239</v>
      </c>
      <c r="U91" s="200"/>
      <c r="V91" s="203" t="s">
        <v>245</v>
      </c>
      <c r="W91" s="207" t="s">
        <v>475</v>
      </c>
      <c r="X91" s="207" t="s">
        <v>476</v>
      </c>
      <c r="Y91" s="203" t="s">
        <v>184</v>
      </c>
      <c r="Z91" s="207" t="s">
        <v>379</v>
      </c>
      <c r="AA91" s="207" t="s">
        <v>219</v>
      </c>
      <c r="AB91" s="203" t="s">
        <v>415</v>
      </c>
      <c r="AC91" s="207" t="s">
        <v>146</v>
      </c>
      <c r="AD91" s="207" t="s">
        <v>477</v>
      </c>
      <c r="AE91" s="203" t="s">
        <v>157</v>
      </c>
      <c r="AF91" s="207" t="s">
        <v>478</v>
      </c>
      <c r="AG91" s="207" t="s">
        <v>373</v>
      </c>
      <c r="AH91" s="203" t="s">
        <v>416</v>
      </c>
      <c r="AI91" s="207" t="s">
        <v>145</v>
      </c>
      <c r="AJ91" s="200"/>
      <c r="AK91" s="179">
        <f t="array" ref="AK91">IFERROR(VLOOKUP(A91&amp;B91&amp;C91&amp;LEFT($AK$1,2),IF({1,0},广告数据!$A$2:$A$7027&amp;广告数据!$B$2:$B$7027&amp;广告数据!$C$2:$C$7027,广告数据!$D$2:$D$7027),2,0),"0")</f>
        <v>1165</v>
      </c>
      <c r="AL91" s="175">
        <f t="array" ref="AL91">IFERROR(VLOOKUP(A91&amp;B91&amp;C91&amp;LEFT($AK$1,2),IF({1,0},广告数据!$A$2:$A$7027&amp;广告数据!$B$2:$B$7027&amp;广告数据!$C$2:$C$7027,广告数据!$E$2:$E$7027),2,0),"0")</f>
        <v>11</v>
      </c>
      <c r="AM91" s="180">
        <f t="shared" si="41"/>
        <v>0.00944206008583691</v>
      </c>
      <c r="AN91" s="175">
        <f t="array" ref="AN91">IFERROR(VLOOKUP(A91&amp;B91&amp;C91&amp;LEFT($AK$1,2),IF({1,0},广告数据!$A$2:$A$7027&amp;广告数据!$B$2:$B$7027&amp;广告数据!$C$2:$C$7027,广告数据!$I$2:$I$7027),2,0),"0")</f>
        <v>0</v>
      </c>
      <c r="AO91" s="181">
        <f t="shared" si="42"/>
        <v>0</v>
      </c>
      <c r="AP91" s="182">
        <f t="array" ref="AP91">IFERROR(VLOOKUP(A91&amp;B91&amp;C91&amp;LEFT($AK$1,2),IF({1,0},广告数据!$A$2:$A$7027&amp;广告数据!$B$2:$B$7027&amp;广告数据!$C$2:$C$7027,广告数据!$G$2:$G$7027),2,0),"0")</f>
        <v>1.87</v>
      </c>
      <c r="AQ91" s="182">
        <f t="array" ref="AQ91">IFERROR(VLOOKUP(A91&amp;B91&amp;C91&amp;LEFT($AK$1,2),IF({1,0},广告数据!$A$2:$A$7027&amp;广告数据!$B$2:$B$7027&amp;广告数据!$C$2:$C$7027,广告数据!$J$2:$J$7027),2,0),"0")</f>
        <v>0</v>
      </c>
      <c r="AR91" s="183" t="str">
        <f t="shared" si="43"/>
        <v>0</v>
      </c>
      <c r="AS91" s="186" t="str">
        <f t="array" ref="AS91">IFERROR(VLOOKUP(A91&amp;B91&amp;C91&amp;LEFT($AS$1,2),IF({1,0},广告数据!$A$2:$A$7027&amp;广告数据!$B$2:$B$7027&amp;广告数据!$C$2:$C$7027,广告数据!$D$2:$D$7027),2,0),"0")</f>
        <v>0</v>
      </c>
      <c r="AT91" s="186" t="str">
        <f t="array" ref="AT91">IFERROR(VLOOKUP(A965&amp;B91&amp;C91&amp;LEFT($AS$1,2),IF({1,0},广告数据!$A$2:$A$7027&amp;广告数据!$B$2:$B$7027&amp;广告数据!$C$2:$C$7027,广告数据!$E$2:$E$7027),2,0),"0")</f>
        <v>0</v>
      </c>
      <c r="AU91" s="186" t="str">
        <f t="array" ref="AU91">IFERROR(VLOOKUP(A91&amp;B91&amp;C91&amp;LEFT($AS$1,2),IF({1,0},广告数据!$A$2:$A$7027&amp;广告数据!$B$2:$B$7027&amp;广告数据!$C$2:$C$7027,广告数据!$I$2:$I$7027),2,0),"0")</f>
        <v>0</v>
      </c>
      <c r="AV91" s="215" t="str">
        <f t="shared" si="44"/>
        <v>0</v>
      </c>
      <c r="AW91" s="215" t="str">
        <f t="array" ref="AW91">IFERROR(AU91/AT91,"0")</f>
        <v>0</v>
      </c>
      <c r="AX91" s="179" t="str">
        <f t="array" ref="AX91">IFERROR(VLOOKUP(A91&amp;B91&amp;C91&amp;LEFT($AS$1,2),IF({1,0},广告数据!$A$2:$A$7027&amp;广告数据!$B$2:$B$7027&amp;广告数据!$C$2:$C$7027,广告数据!$G$2:$G$7027),2,0),"0")</f>
        <v>0</v>
      </c>
      <c r="AY91" s="179" t="str">
        <f t="array" ref="AY91">IFERROR(VLOOKUP(A91&amp;B91&amp;C91&amp;LEFT($AS$1,2),IF({1,0},广告数据!$A$2:$A$7027&amp;广告数据!$B$2:$B$7027&amp;广告数据!$C$2:$C$7027,广告数据!$J$2:$J$7027),2,0),"0")</f>
        <v>0</v>
      </c>
      <c r="AZ91" s="183" t="str">
        <f t="array" ref="AZ91">IFERROR(AX91/AY91,"0")</f>
        <v>0</v>
      </c>
      <c r="BA91" s="179">
        <f t="array" ref="BA91">IFERROR(VLOOKUP(A91&amp;B91&amp;C91&amp;LEFT($BA$1,2),IF({1,0},广告数据!$A$2:$A$7027&amp;广告数据!$B$2:$B$7027&amp;广告数据!$C$2:$C$7027,广告数据!$D$2:$D$7027),2,0),"")</f>
        <v>7921</v>
      </c>
      <c r="BB91" s="179">
        <f t="array" ref="BB91">IFERROR(VLOOKUP(A91&amp;B91&amp;C91&amp;LEFT($BA$1,2),IF({1,0},广告数据!$A$2:$A$7027&amp;广告数据!$B$2:$B$7027&amp;广告数据!$C$2:$C$7027,广告数据!$E$2:$E$7027),2,0),"")</f>
        <v>43</v>
      </c>
      <c r="BC91" s="179">
        <f t="array" ref="BC91">IFERROR(VLOOKUP(A91&amp;B91&amp;C91&amp;LEFT($BA$1,2),IF({1,0},广告数据!$A$2:$A$7027&amp;广告数据!$B$2:$B$7027&amp;广告数据!$C$2:$C$7027,广告数据!$I$2:$I$7027),2,0),"")</f>
        <v>1</v>
      </c>
      <c r="BD91" s="215">
        <f t="shared" si="47"/>
        <v>0.00542860749905315</v>
      </c>
      <c r="BE91" s="215">
        <f t="shared" si="48"/>
        <v>0.0232558139534884</v>
      </c>
      <c r="BF91" s="186">
        <f t="array" ref="BF91">IFERROR(VLOOKUP(A91&amp;B91&amp;C91&amp;LEFT($BA$1,2),IF({1,0},广告数据!$A$2:$A$7027&amp;广告数据!$B$2:$B$7027&amp;广告数据!$C$2:$C$7027,广告数据!$G$2:$G$7027),2,0),"")</f>
        <v>13.8</v>
      </c>
      <c r="BG91" s="186">
        <f t="array" ref="BG91">IFERROR(VLOOKUP(A91&amp;B91&amp;C91&amp;LEFT($BA$1,2),IF({1,0},广告数据!$A$2:$A$7027&amp;广告数据!$B$2:$B$7027&amp;广告数据!$C$2:$C$7027,广告数据!$J$2:$J$7027),2,0),"")</f>
        <v>14.99</v>
      </c>
      <c r="BH91" s="215">
        <f t="shared" si="49"/>
        <v>0.920613742494997</v>
      </c>
      <c r="BI91" s="172">
        <f t="array" ref="BI91">IFERROR(VLOOKUP(A91&amp;B91&amp;C91&amp;LEFT($BI$1,2),IF({1,0},广告数据!$A$2:$A$7027&amp;广告数据!$B$2:$B$7027&amp;广告数据!$C$2:$C$7027,广告数据!$D$2:$D$7027),2,0),"0")</f>
        <v>1621</v>
      </c>
      <c r="BJ91" s="172">
        <f t="array" ref="BJ91">IFERROR(VLOOKUP(A91&amp;B91&amp;C91&amp;LEFT($BI$1,2),IF({1,0},广告数据!$A$2:$A$7027&amp;广告数据!$B$2:$B$7027&amp;广告数据!$C$2:$C$7027,广告数据!$E$2:$E$7027),2,0),"0")</f>
        <v>15</v>
      </c>
      <c r="BK91" s="172">
        <f t="array" ref="BK91">IFERROR(VLOOKUP(A91&amp;B91&amp;C91&amp;LEFT($BI$1,2),IF({1,0},广告数据!$A$2:$A$7027&amp;广告数据!$B$2:$B$7027&amp;广告数据!$C$2:$C$7027,广告数据!$I$2:$I$7027),2,0),"0")</f>
        <v>2</v>
      </c>
      <c r="BL91" s="215">
        <f t="shared" si="50"/>
        <v>0.00925354719309068</v>
      </c>
      <c r="BM91" s="215">
        <f t="shared" si="51"/>
        <v>0.133333333333333</v>
      </c>
      <c r="BN91" s="172">
        <f t="array" ref="BN91">IFERROR(VLOOKUP(A91&amp;B91&amp;C91&amp;LEFT($BI$1,2),IF({1,0},广告数据!$A$2:$A$7027&amp;广告数据!$B$2:$B$7027&amp;广告数据!$C$2:$C$7027,广告数据!$G$2:$G$7027),2,0),"0")</f>
        <v>5.26</v>
      </c>
      <c r="BO91" s="172">
        <f t="array" ref="BO91">IFERROR(VLOOKUP(A91&amp;B91&amp;C91&amp;LEFT($BI$1,2),IF({1,0},广告数据!$A$2:$A$7027&amp;广告数据!$B$2:$B$7027&amp;广告数据!$C$2:$C$7027,广告数据!$J$2:$J$7027),2,0),"0")</f>
        <v>28.98</v>
      </c>
      <c r="BP91" s="215">
        <f t="shared" si="52"/>
        <v>0.181504485852312</v>
      </c>
      <c r="BQ91" s="172" t="str">
        <f t="array" ref="BQ91">IFERROR(VLOOKUP(A91&amp;B91&amp;C91&amp;LEFT($BQ$1,2),IF({1,0},广告数据!$A$2:$A$7027&amp;广告数据!$B$2:$B$7027&amp;广告数据!$C$2:$C$7027,广告数据!$D$2:$D$7027),2,0),"0")</f>
        <v>0</v>
      </c>
      <c r="BR91" s="172" t="str">
        <f t="array" ref="BR91">IFERROR(VLOOKUP(A91&amp;B91&amp;C91&amp;LEFT($BQ$1,2),IF({1,0},广告数据!$A$2:$A$7027&amp;广告数据!$B$2:$B$7027&amp;广告数据!$C$2:$C$7027,广告数据!$E$2:$E$7027),2,0),"0")</f>
        <v>0</v>
      </c>
      <c r="BS91" s="172" t="str">
        <f t="array" ref="BS91">IFERROR(VLOOKUP(A91&amp;B91&amp;C91&amp;LEFT($BQ$1,2),IF({1,0},广告数据!$A$2:$A$7027&amp;广告数据!$B$2:$B$7027&amp;广告数据!$C$2:$C$7027,广告数据!$I$2:$I$7027),2,0),"0")</f>
        <v>0</v>
      </c>
      <c r="BT91" s="215" t="str">
        <f t="shared" si="53"/>
        <v>0</v>
      </c>
      <c r="BU91" s="215" t="str">
        <f t="shared" si="54"/>
        <v>0</v>
      </c>
      <c r="BV91" s="172" t="str">
        <f t="array" ref="BV91">IFERROR(VLOOKUP(A91&amp;B91&amp;C91&amp;LEFT($BQ$1,2),IF({1,0},广告数据!$A$2:$A$7027&amp;广告数据!$B$2:$B$7027&amp;广告数据!$C$2:$C$7027,广告数据!$G$2:$G$7027),2,0),"0")</f>
        <v>0</v>
      </c>
      <c r="BW91" s="172" t="str">
        <f t="array" ref="BW91">IFERROR(VLOOKUP(A91&amp;B91&amp;C91&amp;LEFT($BQ$1,2),IF({1,0},广告数据!$A$2:$A$7027&amp;广告数据!$B$2:$B$7027&amp;广告数据!$C$2:$C$7027,广告数据!$J$2:$J$7027),2,0),"0")</f>
        <v>0</v>
      </c>
      <c r="BX91" s="215"/>
    </row>
    <row r="92" s="173" customFormat="1" spans="1:76">
      <c r="A92" s="189">
        <v>44781</v>
      </c>
      <c r="B92" s="192" t="s">
        <v>20</v>
      </c>
      <c r="C92" s="190" t="s">
        <v>450</v>
      </c>
      <c r="D92" s="119" t="s">
        <v>451</v>
      </c>
      <c r="E92" s="194">
        <f>SUMIFS('Business report'!$D$2:$D$9442,'Business report'!$A$2:$A$9442,A92,'Business report'!$B$2:$B$9442,B92,'Business report'!$C$2:$C$9442,D92)</f>
        <v>14</v>
      </c>
      <c r="F92" s="194">
        <f>SUMIFS('Business report'!$F$2:$F$9442,'Business report'!$A$2:$A$9442,A92,'Business report'!$B$2:$B$9442,B92,'Business report'!$C$2:$C$9442,D92)</f>
        <v>23</v>
      </c>
      <c r="G92" s="191">
        <f>SUMIFS('Business report'!$I$2:$I$9442,'Business report'!$A$2:$A$9442,A92,'Business report'!$B$2:$B$9442,B92,'Business report'!$C$2:$C$9442,D92)</f>
        <v>1</v>
      </c>
      <c r="H92" s="195">
        <f>SUMIFS('Business report'!$K$2:$K$9442,'Business report'!$A$2:$A$9442,A92,'Business report'!$B$2:$B$9442,B92,'Business report'!$C$2:$C$9442,D92)</f>
        <v>0</v>
      </c>
      <c r="I92" s="198">
        <v>45.99</v>
      </c>
      <c r="J92" s="178"/>
      <c r="K92" s="198"/>
      <c r="L92" s="198"/>
      <c r="M92" s="199"/>
      <c r="N92" s="198"/>
      <c r="O92" s="198"/>
      <c r="P92" s="203" t="s">
        <v>465</v>
      </c>
      <c r="Q92" s="207" t="s">
        <v>145</v>
      </c>
      <c r="R92" s="207" t="s">
        <v>224</v>
      </c>
      <c r="S92" s="203" t="s">
        <v>466</v>
      </c>
      <c r="T92" s="207" t="s">
        <v>145</v>
      </c>
      <c r="U92" s="207" t="s">
        <v>180</v>
      </c>
      <c r="V92" s="203" t="s">
        <v>467</v>
      </c>
      <c r="W92" s="207" t="s">
        <v>145</v>
      </c>
      <c r="X92" s="207" t="s">
        <v>224</v>
      </c>
      <c r="Y92" s="203" t="s">
        <v>468</v>
      </c>
      <c r="Z92" s="207" t="s">
        <v>145</v>
      </c>
      <c r="AA92" s="207" t="s">
        <v>163</v>
      </c>
      <c r="AB92" s="203" t="s">
        <v>469</v>
      </c>
      <c r="AC92" s="207" t="s">
        <v>145</v>
      </c>
      <c r="AD92" s="207" t="s">
        <v>163</v>
      </c>
      <c r="AE92" s="203" t="s">
        <v>470</v>
      </c>
      <c r="AF92" s="207" t="s">
        <v>145</v>
      </c>
      <c r="AG92" s="207" t="s">
        <v>163</v>
      </c>
      <c r="AH92" s="203" t="s">
        <v>472</v>
      </c>
      <c r="AI92" s="207" t="s">
        <v>145</v>
      </c>
      <c r="AJ92" s="207" t="s">
        <v>282</v>
      </c>
      <c r="AK92" s="179" t="str">
        <f t="array" ref="AK92">IFERROR(VLOOKUP(A92&amp;B92&amp;C92&amp;LEFT($AK$1,2),IF({1,0},广告数据!$A$2:$A$7027&amp;广告数据!$B$2:$B$7027&amp;广告数据!$C$2:$C$7027,广告数据!$D$2:$D$7027),2,0),"0")</f>
        <v>0</v>
      </c>
      <c r="AL92" s="175" t="str">
        <f t="array" ref="AL92">IFERROR(VLOOKUP(A92&amp;B92&amp;C92&amp;LEFT($AK$1,2),IF({1,0},广告数据!$A$2:$A$7027&amp;广告数据!$B$2:$B$7027&amp;广告数据!$C$2:$C$7027,广告数据!$E$2:$E$7027),2,0),"0")</f>
        <v>0</v>
      </c>
      <c r="AM92" s="180" t="str">
        <f t="shared" si="41"/>
        <v>0</v>
      </c>
      <c r="AN92" s="175" t="str">
        <f t="array" ref="AN92">IFERROR(VLOOKUP(A92&amp;B92&amp;C92&amp;LEFT($AK$1,2),IF({1,0},广告数据!$A$2:$A$7027&amp;广告数据!$B$2:$B$7027&amp;广告数据!$C$2:$C$7027,广告数据!$I$2:$I$7027),2,0),"0")</f>
        <v>0</v>
      </c>
      <c r="AO92" s="181" t="str">
        <f t="shared" si="42"/>
        <v>0</v>
      </c>
      <c r="AP92" s="182" t="str">
        <f t="array" ref="AP92">IFERROR(VLOOKUP(A92&amp;B92&amp;C92&amp;LEFT($AK$1,2),IF({1,0},广告数据!$A$2:$A$7027&amp;广告数据!$B$2:$B$7027&amp;广告数据!$C$2:$C$7027,广告数据!$G$2:$G$7027),2,0),"0")</f>
        <v>0</v>
      </c>
      <c r="AQ92" s="182" t="str">
        <f t="array" ref="AQ92">IFERROR(VLOOKUP(A92&amp;B92&amp;C92&amp;LEFT($AK$1,2),IF({1,0},广告数据!$A$2:$A$7027&amp;广告数据!$B$2:$B$7027&amp;广告数据!$C$2:$C$7027,广告数据!$J$2:$J$7027),2,0),"0")</f>
        <v>0</v>
      </c>
      <c r="AR92" s="183" t="str">
        <f t="shared" si="43"/>
        <v>0</v>
      </c>
      <c r="AS92" s="186" t="str">
        <f t="array" ref="AS92">IFERROR(VLOOKUP(A92&amp;B92&amp;C92&amp;LEFT($AS$1,2),IF({1,0},广告数据!$A$2:$A$7027&amp;广告数据!$B$2:$B$7027&amp;广告数据!$C$2:$C$7027,广告数据!$D$2:$D$7027),2,0),"0")</f>
        <v>0</v>
      </c>
      <c r="AT92" s="186" t="str">
        <f t="array" ref="AT92">IFERROR(VLOOKUP(A966&amp;B92&amp;C92&amp;LEFT($AS$1,2),IF({1,0},广告数据!$A$2:$A$7027&amp;广告数据!$B$2:$B$7027&amp;广告数据!$C$2:$C$7027,广告数据!$E$2:$E$7027),2,0),"0")</f>
        <v>0</v>
      </c>
      <c r="AU92" s="186" t="str">
        <f t="array" ref="AU92">IFERROR(VLOOKUP(A92&amp;B92&amp;C92&amp;LEFT($AS$1,2),IF({1,0},广告数据!$A$2:$A$7027&amp;广告数据!$B$2:$B$7027&amp;广告数据!$C$2:$C$7027,广告数据!$I$2:$I$7027),2,0),"0")</f>
        <v>0</v>
      </c>
      <c r="AV92" s="215" t="str">
        <f t="shared" si="44"/>
        <v>0</v>
      </c>
      <c r="AW92" s="215" t="str">
        <f t="array" ref="AW92">IFERROR(AU92/AT92,"0")</f>
        <v>0</v>
      </c>
      <c r="AX92" s="179" t="str">
        <f t="array" ref="AX92">IFERROR(VLOOKUP(A92&amp;B92&amp;C92&amp;LEFT($AS$1,2),IF({1,0},广告数据!$A$2:$A$7027&amp;广告数据!$B$2:$B$7027&amp;广告数据!$C$2:$C$7027,广告数据!$G$2:$G$7027),2,0),"0")</f>
        <v>0</v>
      </c>
      <c r="AY92" s="179" t="str">
        <f t="array" ref="AY92">IFERROR(VLOOKUP(A92&amp;B92&amp;C92&amp;LEFT($AS$1,2),IF({1,0},广告数据!$A$2:$A$7027&amp;广告数据!$B$2:$B$7027&amp;广告数据!$C$2:$C$7027,广告数据!$J$2:$J$7027),2,0),"0")</f>
        <v>0</v>
      </c>
      <c r="AZ92" s="183" t="str">
        <f t="array" ref="AZ92">IFERROR(AX92/AY92,"0")</f>
        <v>0</v>
      </c>
      <c r="BA92" s="179">
        <f t="array" ref="BA92">IFERROR(VLOOKUP(A92&amp;B92&amp;C92&amp;LEFT($BA$1,2),IF({1,0},广告数据!$A$2:$A$7027&amp;广告数据!$B$2:$B$7027&amp;广告数据!$C$2:$C$7027,广告数据!$D$2:$D$7027),2,0),"")</f>
        <v>2773</v>
      </c>
      <c r="BB92" s="179">
        <f t="array" ref="BB92">IFERROR(VLOOKUP(A92&amp;B92&amp;C92&amp;LEFT($BA$1,2),IF({1,0},广告数据!$A$2:$A$7027&amp;广告数据!$B$2:$B$7027&amp;广告数据!$C$2:$C$7027,广告数据!$E$2:$E$7027),2,0),"")</f>
        <v>4</v>
      </c>
      <c r="BC92" s="179">
        <f t="array" ref="BC92">IFERROR(VLOOKUP(A92&amp;B92&amp;C92&amp;LEFT($BA$1,2),IF({1,0},广告数据!$A$2:$A$7027&amp;广告数据!$B$2:$B$7027&amp;广告数据!$C$2:$C$7027,广告数据!$I$2:$I$7027),2,0),"")</f>
        <v>0</v>
      </c>
      <c r="BD92" s="215">
        <f t="shared" si="47"/>
        <v>0.00144248106743599</v>
      </c>
      <c r="BE92" s="215">
        <f t="shared" si="48"/>
        <v>0</v>
      </c>
      <c r="BF92" s="186">
        <f t="array" ref="BF92">IFERROR(VLOOKUP(A92&amp;B92&amp;C92&amp;LEFT($BA$1,2),IF({1,0},广告数据!$A$2:$A$7027&amp;广告数据!$B$2:$B$7027&amp;广告数据!$C$2:$C$7027,广告数据!$G$2:$G$7027),2,0),"")</f>
        <v>6.64</v>
      </c>
      <c r="BG92" s="186">
        <f t="array" ref="BG92">IFERROR(VLOOKUP(A92&amp;B92&amp;C92&amp;LEFT($BA$1,2),IF({1,0},广告数据!$A$2:$A$7027&amp;广告数据!$B$2:$B$7027&amp;广告数据!$C$2:$C$7027,广告数据!$J$2:$J$7027),2,0),"")</f>
        <v>0</v>
      </c>
      <c r="BH92" s="215" t="str">
        <f t="shared" si="49"/>
        <v>0</v>
      </c>
      <c r="BI92" s="172" t="str">
        <f t="array" ref="BI92">IFERROR(VLOOKUP(A92&amp;B92&amp;C92&amp;LEFT($BI$1,2),IF({1,0},广告数据!$A$2:$A$7027&amp;广告数据!$B$2:$B$7027&amp;广告数据!$C$2:$C$7027,广告数据!$D$2:$D$7027),2,0),"0")</f>
        <v>0</v>
      </c>
      <c r="BJ92" s="172" t="str">
        <f t="array" ref="BJ92">IFERROR(VLOOKUP(A92&amp;B92&amp;C92&amp;LEFT($BI$1,2),IF({1,0},广告数据!$A$2:$A$7027&amp;广告数据!$B$2:$B$7027&amp;广告数据!$C$2:$C$7027,广告数据!$E$2:$E$7027),2,0),"0")</f>
        <v>0</v>
      </c>
      <c r="BK92" s="172" t="str">
        <f t="array" ref="BK92">IFERROR(VLOOKUP(A92&amp;B92&amp;C92&amp;LEFT($BI$1,2),IF({1,0},广告数据!$A$2:$A$7027&amp;广告数据!$B$2:$B$7027&amp;广告数据!$C$2:$C$7027,广告数据!$I$2:$I$7027),2,0),"0")</f>
        <v>0</v>
      </c>
      <c r="BL92" s="215" t="str">
        <f t="shared" si="50"/>
        <v>0</v>
      </c>
      <c r="BM92" s="215" t="str">
        <f t="shared" si="51"/>
        <v>0</v>
      </c>
      <c r="BN92" s="172" t="str">
        <f t="array" ref="BN92">IFERROR(VLOOKUP(A92&amp;B92&amp;C92&amp;LEFT($BI$1,2),IF({1,0},广告数据!$A$2:$A$7027&amp;广告数据!$B$2:$B$7027&amp;广告数据!$C$2:$C$7027,广告数据!$G$2:$G$7027),2,0),"0")</f>
        <v>0</v>
      </c>
      <c r="BO92" s="172" t="str">
        <f t="array" ref="BO92">IFERROR(VLOOKUP(A92&amp;B92&amp;C92&amp;LEFT($BI$1,2),IF({1,0},广告数据!$A$2:$A$7027&amp;广告数据!$B$2:$B$7027&amp;广告数据!$C$2:$C$7027,广告数据!$J$2:$J$7027),2,0),"0")</f>
        <v>0</v>
      </c>
      <c r="BP92" s="215" t="str">
        <f t="shared" si="52"/>
        <v/>
      </c>
      <c r="BQ92" s="172" t="str">
        <f t="array" ref="BQ92">IFERROR(VLOOKUP(A92&amp;B92&amp;C92&amp;LEFT($BQ$1,2),IF({1,0},广告数据!$A$2:$A$7027&amp;广告数据!$B$2:$B$7027&amp;广告数据!$C$2:$C$7027,广告数据!$D$2:$D$7027),2,0),"0")</f>
        <v>0</v>
      </c>
      <c r="BR92" s="172" t="str">
        <f t="array" ref="BR92">IFERROR(VLOOKUP(A92&amp;B92&amp;C92&amp;LEFT($BQ$1,2),IF({1,0},广告数据!$A$2:$A$7027&amp;广告数据!$B$2:$B$7027&amp;广告数据!$C$2:$C$7027,广告数据!$E$2:$E$7027),2,0),"0")</f>
        <v>0</v>
      </c>
      <c r="BS92" s="172" t="str">
        <f t="array" ref="BS92">IFERROR(VLOOKUP(A92&amp;B92&amp;C92&amp;LEFT($BQ$1,2),IF({1,0},广告数据!$A$2:$A$7027&amp;广告数据!$B$2:$B$7027&amp;广告数据!$C$2:$C$7027,广告数据!$I$2:$I$7027),2,0),"0")</f>
        <v>0</v>
      </c>
      <c r="BT92" s="215" t="str">
        <f t="shared" si="53"/>
        <v>0</v>
      </c>
      <c r="BU92" s="215" t="str">
        <f t="shared" si="54"/>
        <v>0</v>
      </c>
      <c r="BV92" s="172" t="str">
        <f t="array" ref="BV92">IFERROR(VLOOKUP(A92&amp;B92&amp;C92&amp;LEFT($BQ$1,2),IF({1,0},广告数据!$A$2:$A$7027&amp;广告数据!$B$2:$B$7027&amp;广告数据!$C$2:$C$7027,广告数据!$G$2:$G$7027),2,0),"0")</f>
        <v>0</v>
      </c>
      <c r="BW92" s="172" t="str">
        <f t="array" ref="BW92">IFERROR(VLOOKUP(A92&amp;B92&amp;C92&amp;LEFT($BQ$1,2),IF({1,0},广告数据!$A$2:$A$7027&amp;广告数据!$B$2:$B$7027&amp;广告数据!$C$2:$C$7027,广告数据!$J$2:$J$7027),2,0),"0")</f>
        <v>0</v>
      </c>
      <c r="BX92" s="215"/>
    </row>
    <row r="93" s="173" customFormat="1" spans="1:76">
      <c r="A93" s="189">
        <v>44782</v>
      </c>
      <c r="B93" s="192" t="s">
        <v>20</v>
      </c>
      <c r="C93" s="190" t="s">
        <v>25</v>
      </c>
      <c r="D93" s="119" t="s">
        <v>124</v>
      </c>
      <c r="E93" s="194">
        <f>SUMIFS('Business report'!$D$2:$D$9442,'Business report'!$A$2:$A$9442,A93,'Business report'!$B$2:$B$9442,B93,'Business report'!$C$2:$C$9442,D93)</f>
        <v>288</v>
      </c>
      <c r="F93" s="194">
        <f>SUMIFS('Business report'!$F$2:$F$9442,'Business report'!$A$2:$A$9442,A93,'Business report'!$B$2:$B$9442,B93,'Business report'!$C$2:$C$9442,D93)</f>
        <v>396</v>
      </c>
      <c r="G93" s="191">
        <f>SUMIFS('Business report'!$I$2:$I$9442,'Business report'!$A$2:$A$9442,A93,'Business report'!$B$2:$B$9442,B93,'Business report'!$C$2:$C$9442,D93)</f>
        <v>18</v>
      </c>
      <c r="H93" s="195">
        <f>SUMIFS('Business report'!$K$2:$K$9442,'Business report'!$A$2:$A$9442,A93,'Business report'!$B$2:$B$9442,B93,'Business report'!$C$2:$C$9442,D93)</f>
        <v>262.82</v>
      </c>
      <c r="I93" s="198" t="s">
        <v>461</v>
      </c>
      <c r="J93" s="178">
        <v>4.8</v>
      </c>
      <c r="K93" s="198">
        <v>23</v>
      </c>
      <c r="L93" s="198" t="s">
        <v>131</v>
      </c>
      <c r="M93" s="199">
        <v>60162</v>
      </c>
      <c r="N93" s="198" t="s">
        <v>133</v>
      </c>
      <c r="O93" s="198">
        <v>181</v>
      </c>
      <c r="P93" s="203" t="s">
        <v>408</v>
      </c>
      <c r="Q93" s="207" t="s">
        <v>270</v>
      </c>
      <c r="R93" s="200"/>
      <c r="S93" s="203" t="s">
        <v>409</v>
      </c>
      <c r="T93" s="207" t="s">
        <v>272</v>
      </c>
      <c r="U93" s="200"/>
      <c r="V93" s="203" t="s">
        <v>245</v>
      </c>
      <c r="W93" s="207" t="s">
        <v>479</v>
      </c>
      <c r="X93" s="207" t="s">
        <v>480</v>
      </c>
      <c r="Y93" s="203" t="s">
        <v>184</v>
      </c>
      <c r="Z93" s="207" t="s">
        <v>285</v>
      </c>
      <c r="AA93" s="207" t="s">
        <v>227</v>
      </c>
      <c r="AB93" s="203" t="s">
        <v>415</v>
      </c>
      <c r="AC93" s="207" t="s">
        <v>282</v>
      </c>
      <c r="AD93" s="207" t="s">
        <v>250</v>
      </c>
      <c r="AE93" s="203" t="s">
        <v>157</v>
      </c>
      <c r="AF93" s="207" t="s">
        <v>481</v>
      </c>
      <c r="AG93" s="207" t="s">
        <v>357</v>
      </c>
      <c r="AH93" s="203" t="s">
        <v>416</v>
      </c>
      <c r="AI93" s="207" t="s">
        <v>145</v>
      </c>
      <c r="AJ93" s="200"/>
      <c r="AK93" s="179">
        <f t="array" ref="AK93">IFERROR(VLOOKUP(A93&amp;B93&amp;C93&amp;LEFT($AK$1,2),IF({1,0},广告数据!$A$2:$A$7027&amp;广告数据!$B$2:$B$7027&amp;广告数据!$C$2:$C$7027,广告数据!$D$2:$D$7027),2,0),"0")</f>
        <v>1091</v>
      </c>
      <c r="AL93" s="175">
        <f t="array" ref="AL93">IFERROR(VLOOKUP(A93&amp;B93&amp;C93&amp;LEFT($AK$1,2),IF({1,0},广告数据!$A$2:$A$7027&amp;广告数据!$B$2:$B$7027&amp;广告数据!$C$2:$C$7027,广告数据!$E$2:$E$7027),2,0),"0")</f>
        <v>16</v>
      </c>
      <c r="AM93" s="180">
        <f t="shared" si="41"/>
        <v>0.0146654445462878</v>
      </c>
      <c r="AN93" s="175">
        <f t="array" ref="AN93">IFERROR(VLOOKUP(A93&amp;B93&amp;C93&amp;LEFT($AK$1,2),IF({1,0},广告数据!$A$2:$A$7027&amp;广告数据!$B$2:$B$7027&amp;广告数据!$C$2:$C$7027,广告数据!$I$2:$I$7027),2,0),"0")</f>
        <v>1</v>
      </c>
      <c r="AO93" s="181">
        <f t="shared" si="42"/>
        <v>0.0625</v>
      </c>
      <c r="AP93" s="182">
        <f t="array" ref="AP93">IFERROR(VLOOKUP(A93&amp;B93&amp;C93&amp;LEFT($AK$1,2),IF({1,0},广告数据!$A$2:$A$7027&amp;广告数据!$B$2:$B$7027&amp;广告数据!$C$2:$C$7027,广告数据!$G$2:$G$7027),2,0),"0")</f>
        <v>2.7</v>
      </c>
      <c r="AQ93" s="182">
        <f t="array" ref="AQ93">IFERROR(VLOOKUP(A93&amp;B93&amp;C93&amp;LEFT($AK$1,2),IF({1,0},广告数据!$A$2:$A$7027&amp;广告数据!$B$2:$B$7027&amp;广告数据!$C$2:$C$7027,广告数据!$J$2:$J$7027),2,0),"0")</f>
        <v>14.99</v>
      </c>
      <c r="AR93" s="183">
        <f t="shared" si="43"/>
        <v>0.180120080053369</v>
      </c>
      <c r="AS93" s="186" t="str">
        <f t="array" ref="AS93">IFERROR(VLOOKUP(A93&amp;B93&amp;C93&amp;LEFT($AS$1,2),IF({1,0},广告数据!$A$2:$A$7027&amp;广告数据!$B$2:$B$7027&amp;广告数据!$C$2:$C$7027,广告数据!$D$2:$D$7027),2,0),"0")</f>
        <v>0</v>
      </c>
      <c r="AT93" s="186" t="str">
        <f t="array" ref="AT93">IFERROR(VLOOKUP(A967&amp;B93&amp;C93&amp;LEFT($AS$1,2),IF({1,0},广告数据!$A$2:$A$7027&amp;广告数据!$B$2:$B$7027&amp;广告数据!$C$2:$C$7027,广告数据!$E$2:$E$7027),2,0),"0")</f>
        <v>0</v>
      </c>
      <c r="AU93" s="186" t="str">
        <f t="array" ref="AU93">IFERROR(VLOOKUP(A93&amp;B93&amp;C93&amp;LEFT($AS$1,2),IF({1,0},广告数据!$A$2:$A$7027&amp;广告数据!$B$2:$B$7027&amp;广告数据!$C$2:$C$7027,广告数据!$I$2:$I$7027),2,0),"0")</f>
        <v>0</v>
      </c>
      <c r="AV93" s="215" t="str">
        <f t="shared" si="44"/>
        <v>0</v>
      </c>
      <c r="AW93" s="215" t="str">
        <f t="array" ref="AW93">IFERROR(AU93/AT93,"0")</f>
        <v>0</v>
      </c>
      <c r="AX93" s="179" t="str">
        <f t="array" ref="AX93">IFERROR(VLOOKUP(A93&amp;B93&amp;C93&amp;LEFT($AS$1,2),IF({1,0},广告数据!$A$2:$A$7027&amp;广告数据!$B$2:$B$7027&amp;广告数据!$C$2:$C$7027,广告数据!$G$2:$G$7027),2,0),"0")</f>
        <v>0</v>
      </c>
      <c r="AY93" s="179" t="str">
        <f t="array" ref="AY93">IFERROR(VLOOKUP(A93&amp;B93&amp;C93&amp;LEFT($AS$1,2),IF({1,0},广告数据!$A$2:$A$7027&amp;广告数据!$B$2:$B$7027&amp;广告数据!$C$2:$C$7027,广告数据!$J$2:$J$7027),2,0),"0")</f>
        <v>0</v>
      </c>
      <c r="AZ93" s="183" t="str">
        <f t="array" ref="AZ93">IFERROR(AX93/AY93,"0")</f>
        <v>0</v>
      </c>
      <c r="BA93" s="179">
        <f t="array" ref="BA93">IFERROR(VLOOKUP(A93&amp;B93&amp;C93&amp;LEFT($BA$1,2),IF({1,0},广告数据!$A$2:$A$7027&amp;广告数据!$B$2:$B$7027&amp;广告数据!$C$2:$C$7027,广告数据!$D$2:$D$7027),2,0),"")</f>
        <v>7118</v>
      </c>
      <c r="BB93" s="179">
        <f t="array" ref="BB93">IFERROR(VLOOKUP(A93&amp;B93&amp;C93&amp;LEFT($BA$1,2),IF({1,0},广告数据!$A$2:$A$7027&amp;广告数据!$B$2:$B$7027&amp;广告数据!$C$2:$C$7027,广告数据!$E$2:$E$7027),2,0),"")</f>
        <v>39</v>
      </c>
      <c r="BC93" s="179">
        <f t="array" ref="BC93">IFERROR(VLOOKUP(A93&amp;B93&amp;C93&amp;LEFT($BA$1,2),IF({1,0},广告数据!$A$2:$A$7027&amp;广告数据!$B$2:$B$7027&amp;广告数据!$C$2:$C$7027,广告数据!$I$2:$I$7027),2,0),"")</f>
        <v>4</v>
      </c>
      <c r="BD93" s="215">
        <f t="shared" si="47"/>
        <v>0.00547906715369486</v>
      </c>
      <c r="BE93" s="215">
        <f t="shared" si="48"/>
        <v>0.102564102564103</v>
      </c>
      <c r="BF93" s="186">
        <f t="array" ref="BF93">IFERROR(VLOOKUP(A93&amp;B93&amp;C93&amp;LEFT($BA$1,2),IF({1,0},广告数据!$A$2:$A$7027&amp;广告数据!$B$2:$B$7027&amp;广告数据!$C$2:$C$7027,广告数据!$G$2:$G$7027),2,0),"")</f>
        <v>14.64</v>
      </c>
      <c r="BG93" s="186">
        <f t="array" ref="BG93">IFERROR(VLOOKUP(A93&amp;B93&amp;C93&amp;LEFT($BA$1,2),IF({1,0},广告数据!$A$2:$A$7027&amp;广告数据!$B$2:$B$7027&amp;广告数据!$C$2:$C$7027,广告数据!$J$2:$J$7027),2,0),"")</f>
        <v>57.96</v>
      </c>
      <c r="BH93" s="215">
        <f t="shared" si="49"/>
        <v>0.252587991718426</v>
      </c>
      <c r="BI93" s="172">
        <f t="array" ref="BI93">IFERROR(VLOOKUP(A93&amp;B93&amp;C93&amp;LEFT($BI$1,2),IF({1,0},广告数据!$A$2:$A$7027&amp;广告数据!$B$2:$B$7027&amp;广告数据!$C$2:$C$7027,广告数据!$D$2:$D$7027),2,0),"0")</f>
        <v>1367</v>
      </c>
      <c r="BJ93" s="172">
        <f t="array" ref="BJ93">IFERROR(VLOOKUP(A93&amp;B93&amp;C93&amp;LEFT($BI$1,2),IF({1,0},广告数据!$A$2:$A$7027&amp;广告数据!$B$2:$B$7027&amp;广告数据!$C$2:$C$7027,广告数据!$E$2:$E$7027),2,0),"0")</f>
        <v>10</v>
      </c>
      <c r="BK93" s="172">
        <f t="array" ref="BK93">IFERROR(VLOOKUP(A93&amp;B93&amp;C93&amp;LEFT($BI$1,2),IF({1,0},广告数据!$A$2:$A$7027&amp;广告数据!$B$2:$B$7027&amp;广告数据!$C$2:$C$7027,广告数据!$I$2:$I$7027),2,0),"0")</f>
        <v>1</v>
      </c>
      <c r="BL93" s="215">
        <f t="shared" si="50"/>
        <v>0.00731528895391368</v>
      </c>
      <c r="BM93" s="215">
        <f t="shared" si="51"/>
        <v>0.1</v>
      </c>
      <c r="BN93" s="172">
        <f t="array" ref="BN93">IFERROR(VLOOKUP(A93&amp;B93&amp;C93&amp;LEFT($BI$1,2),IF({1,0},广告数据!$A$2:$A$7027&amp;广告数据!$B$2:$B$7027&amp;广告数据!$C$2:$C$7027,广告数据!$G$2:$G$7027),2,0),"0")</f>
        <v>3.71</v>
      </c>
      <c r="BO93" s="172">
        <f t="array" ref="BO93">IFERROR(VLOOKUP(A93&amp;B93&amp;C93&amp;LEFT($BI$1,2),IF({1,0},广告数据!$A$2:$A$7027&amp;广告数据!$B$2:$B$7027&amp;广告数据!$C$2:$C$7027,广告数据!$J$2:$J$7027),2,0),"0")</f>
        <v>13.99</v>
      </c>
      <c r="BP93" s="215">
        <f t="shared" si="52"/>
        <v>0.265189421015011</v>
      </c>
      <c r="BQ93" s="172" t="str">
        <f t="array" ref="BQ93">IFERROR(VLOOKUP(A93&amp;B93&amp;C93&amp;LEFT($BQ$1,2),IF({1,0},广告数据!$A$2:$A$7027&amp;广告数据!$B$2:$B$7027&amp;广告数据!$C$2:$C$7027,广告数据!$D$2:$D$7027),2,0),"0")</f>
        <v>0</v>
      </c>
      <c r="BR93" s="172" t="str">
        <f t="array" ref="BR93">IFERROR(VLOOKUP(A93&amp;B93&amp;C93&amp;LEFT($BQ$1,2),IF({1,0},广告数据!$A$2:$A$7027&amp;广告数据!$B$2:$B$7027&amp;广告数据!$C$2:$C$7027,广告数据!$E$2:$E$7027),2,0),"0")</f>
        <v>0</v>
      </c>
      <c r="BS93" s="172" t="str">
        <f t="array" ref="BS93">IFERROR(VLOOKUP(A93&amp;B93&amp;C93&amp;LEFT($BQ$1,2),IF({1,0},广告数据!$A$2:$A$7027&amp;广告数据!$B$2:$B$7027&amp;广告数据!$C$2:$C$7027,广告数据!$I$2:$I$7027),2,0),"0")</f>
        <v>0</v>
      </c>
      <c r="BT93" s="215" t="str">
        <f t="shared" si="53"/>
        <v>0</v>
      </c>
      <c r="BU93" s="215" t="str">
        <f t="shared" si="54"/>
        <v>0</v>
      </c>
      <c r="BV93" s="172" t="str">
        <f t="array" ref="BV93">IFERROR(VLOOKUP(A93&amp;B93&amp;C93&amp;LEFT($BQ$1,2),IF({1,0},广告数据!$A$2:$A$7027&amp;广告数据!$B$2:$B$7027&amp;广告数据!$C$2:$C$7027,广告数据!$G$2:$G$7027),2,0),"0")</f>
        <v>0</v>
      </c>
      <c r="BW93" s="172" t="str">
        <f t="array" ref="BW93">IFERROR(VLOOKUP(A93&amp;B93&amp;C93&amp;LEFT($BQ$1,2),IF({1,0},广告数据!$A$2:$A$7027&amp;广告数据!$B$2:$B$7027&amp;广告数据!$C$2:$C$7027,广告数据!$J$2:$J$7027),2,0),"0")</f>
        <v>0</v>
      </c>
      <c r="BX93" s="215"/>
    </row>
    <row r="94" s="173" customFormat="1" spans="1:76">
      <c r="A94" s="189">
        <v>44782</v>
      </c>
      <c r="B94" s="192" t="s">
        <v>20</v>
      </c>
      <c r="C94" s="190" t="s">
        <v>450</v>
      </c>
      <c r="D94" s="119" t="s">
        <v>451</v>
      </c>
      <c r="E94" s="194">
        <f>SUMIFS('Business report'!$D$2:$D$9442,'Business report'!$A$2:$A$9442,A94,'Business report'!$B$2:$B$9442,B94,'Business report'!$C$2:$C$9442,D94)</f>
        <v>7</v>
      </c>
      <c r="F94" s="194">
        <f>SUMIFS('Business report'!$F$2:$F$9442,'Business report'!$A$2:$A$9442,A94,'Business report'!$B$2:$B$9442,B94,'Business report'!$C$2:$C$9442,D94)</f>
        <v>8</v>
      </c>
      <c r="G94" s="191">
        <f>SUMIFS('Business report'!$I$2:$I$9442,'Business report'!$A$2:$A$9442,A94,'Business report'!$B$2:$B$9442,B94,'Business report'!$C$2:$C$9442,D94)</f>
        <v>0</v>
      </c>
      <c r="H94" s="195">
        <f>SUMIFS('Business report'!$K$2:$K$9442,'Business report'!$A$2:$A$9442,A94,'Business report'!$B$2:$B$9442,B94,'Business report'!$C$2:$C$9442,D94)</f>
        <v>0</v>
      </c>
      <c r="I94" s="198">
        <v>45.99</v>
      </c>
      <c r="J94" s="178"/>
      <c r="K94" s="198"/>
      <c r="L94" s="198"/>
      <c r="M94" s="199"/>
      <c r="N94" s="198"/>
      <c r="O94" s="198"/>
      <c r="P94" s="203" t="s">
        <v>465</v>
      </c>
      <c r="Q94" s="207" t="s">
        <v>145</v>
      </c>
      <c r="R94" s="207" t="s">
        <v>482</v>
      </c>
      <c r="S94" s="203" t="s">
        <v>466</v>
      </c>
      <c r="T94" s="207" t="s">
        <v>145</v>
      </c>
      <c r="U94" s="207" t="s">
        <v>268</v>
      </c>
      <c r="V94" s="203" t="s">
        <v>467</v>
      </c>
      <c r="W94" s="207" t="s">
        <v>145</v>
      </c>
      <c r="X94" s="207" t="s">
        <v>268</v>
      </c>
      <c r="Y94" s="203" t="s">
        <v>468</v>
      </c>
      <c r="Z94" s="207" t="s">
        <v>145</v>
      </c>
      <c r="AA94" s="207" t="s">
        <v>194</v>
      </c>
      <c r="AB94" s="203" t="s">
        <v>469</v>
      </c>
      <c r="AC94" s="207" t="s">
        <v>145</v>
      </c>
      <c r="AD94" s="207" t="s">
        <v>243</v>
      </c>
      <c r="AE94" s="203" t="s">
        <v>470</v>
      </c>
      <c r="AF94" s="207" t="s">
        <v>145</v>
      </c>
      <c r="AG94" s="207" t="s">
        <v>390</v>
      </c>
      <c r="AH94" s="203" t="s">
        <v>472</v>
      </c>
      <c r="AI94" s="207" t="s">
        <v>145</v>
      </c>
      <c r="AJ94" s="207" t="s">
        <v>406</v>
      </c>
      <c r="AK94" s="179" t="str">
        <f t="array" ref="AK94">IFERROR(VLOOKUP(A94&amp;B94&amp;C94&amp;LEFT($AK$1,2),IF({1,0},广告数据!$A$2:$A$7027&amp;广告数据!$B$2:$B$7027&amp;广告数据!$C$2:$C$7027,广告数据!$D$2:$D$7027),2,0),"0")</f>
        <v>0</v>
      </c>
      <c r="AL94" s="175" t="str">
        <f t="array" ref="AL94">IFERROR(VLOOKUP(A94&amp;B94&amp;C94&amp;LEFT($AK$1,2),IF({1,0},广告数据!$A$2:$A$7027&amp;广告数据!$B$2:$B$7027&amp;广告数据!$C$2:$C$7027,广告数据!$E$2:$E$7027),2,0),"0")</f>
        <v>0</v>
      </c>
      <c r="AM94" s="180" t="str">
        <f t="shared" si="41"/>
        <v>0</v>
      </c>
      <c r="AN94" s="175" t="str">
        <f t="array" ref="AN94">IFERROR(VLOOKUP(A94&amp;B94&amp;C94&amp;LEFT($AK$1,2),IF({1,0},广告数据!$A$2:$A$7027&amp;广告数据!$B$2:$B$7027&amp;广告数据!$C$2:$C$7027,广告数据!$I$2:$I$7027),2,0),"0")</f>
        <v>0</v>
      </c>
      <c r="AO94" s="181" t="str">
        <f t="shared" si="42"/>
        <v>0</v>
      </c>
      <c r="AP94" s="182" t="str">
        <f t="array" ref="AP94">IFERROR(VLOOKUP(A94&amp;B94&amp;C94&amp;LEFT($AK$1,2),IF({1,0},广告数据!$A$2:$A$7027&amp;广告数据!$B$2:$B$7027&amp;广告数据!$C$2:$C$7027,广告数据!$G$2:$G$7027),2,0),"0")</f>
        <v>0</v>
      </c>
      <c r="AQ94" s="182" t="str">
        <f t="array" ref="AQ94">IFERROR(VLOOKUP(A94&amp;B94&amp;C94&amp;LEFT($AK$1,2),IF({1,0},广告数据!$A$2:$A$7027&amp;广告数据!$B$2:$B$7027&amp;广告数据!$C$2:$C$7027,广告数据!$J$2:$J$7027),2,0),"0")</f>
        <v>0</v>
      </c>
      <c r="AR94" s="183" t="str">
        <f t="shared" si="43"/>
        <v>0</v>
      </c>
      <c r="AS94" s="186" t="str">
        <f t="array" ref="AS94">IFERROR(VLOOKUP(A94&amp;B94&amp;C94&amp;LEFT($AS$1,2),IF({1,0},广告数据!$A$2:$A$7027&amp;广告数据!$B$2:$B$7027&amp;广告数据!$C$2:$C$7027,广告数据!$D$2:$D$7027),2,0),"0")</f>
        <v>0</v>
      </c>
      <c r="AT94" s="186" t="str">
        <f t="array" ref="AT94">IFERROR(VLOOKUP(A968&amp;B94&amp;C94&amp;LEFT($AS$1,2),IF({1,0},广告数据!$A$2:$A$7027&amp;广告数据!$B$2:$B$7027&amp;广告数据!$C$2:$C$7027,广告数据!$E$2:$E$7027),2,0),"0")</f>
        <v>0</v>
      </c>
      <c r="AU94" s="186" t="str">
        <f t="array" ref="AU94">IFERROR(VLOOKUP(A94&amp;B94&amp;C94&amp;LEFT($AS$1,2),IF({1,0},广告数据!$A$2:$A$7027&amp;广告数据!$B$2:$B$7027&amp;广告数据!$C$2:$C$7027,广告数据!$I$2:$I$7027),2,0),"0")</f>
        <v>0</v>
      </c>
      <c r="AV94" s="215" t="str">
        <f t="shared" si="44"/>
        <v>0</v>
      </c>
      <c r="AW94" s="215" t="str">
        <f t="array" ref="AW94">IFERROR(AU94/AT94,"0")</f>
        <v>0</v>
      </c>
      <c r="AX94" s="179" t="str">
        <f t="array" ref="AX94">IFERROR(VLOOKUP(A94&amp;B94&amp;C94&amp;LEFT($AS$1,2),IF({1,0},广告数据!$A$2:$A$7027&amp;广告数据!$B$2:$B$7027&amp;广告数据!$C$2:$C$7027,广告数据!$G$2:$G$7027),2,0),"0")</f>
        <v>0</v>
      </c>
      <c r="AY94" s="179" t="str">
        <f t="array" ref="AY94">IFERROR(VLOOKUP(A94&amp;B94&amp;C94&amp;LEFT($AS$1,2),IF({1,0},广告数据!$A$2:$A$7027&amp;广告数据!$B$2:$B$7027&amp;广告数据!$C$2:$C$7027,广告数据!$J$2:$J$7027),2,0),"0")</f>
        <v>0</v>
      </c>
      <c r="AZ94" s="183" t="str">
        <f t="array" ref="AZ94">IFERROR(AX94/AY94,"0")</f>
        <v>0</v>
      </c>
      <c r="BA94" s="179">
        <f t="array" ref="BA94">IFERROR(VLOOKUP(A94&amp;B94&amp;C94&amp;LEFT($BA$1,2),IF({1,0},广告数据!$A$2:$A$7027&amp;广告数据!$B$2:$B$7027&amp;广告数据!$C$2:$C$7027,广告数据!$D$2:$D$7027),2,0),"")</f>
        <v>3767</v>
      </c>
      <c r="BB94" s="179">
        <f t="array" ref="BB94">IFERROR(VLOOKUP(A94&amp;B94&amp;C94&amp;LEFT($BA$1,2),IF({1,0},广告数据!$A$2:$A$7027&amp;广告数据!$B$2:$B$7027&amp;广告数据!$C$2:$C$7027,广告数据!$E$2:$E$7027),2,0),"")</f>
        <v>4</v>
      </c>
      <c r="BC94" s="179">
        <f t="array" ref="BC94">IFERROR(VLOOKUP(A94&amp;B94&amp;C94&amp;LEFT($BA$1,2),IF({1,0},广告数据!$A$2:$A$7027&amp;广告数据!$B$2:$B$7027&amp;广告数据!$C$2:$C$7027,广告数据!$I$2:$I$7027),2,0),"")</f>
        <v>0</v>
      </c>
      <c r="BD94" s="215">
        <f t="shared" si="47"/>
        <v>0.00106185293336873</v>
      </c>
      <c r="BE94" s="215">
        <f t="shared" si="48"/>
        <v>0</v>
      </c>
      <c r="BF94" s="186">
        <f t="array" ref="BF94">IFERROR(VLOOKUP(A94&amp;B94&amp;C94&amp;LEFT($BA$1,2),IF({1,0},广告数据!$A$2:$A$7027&amp;广告数据!$B$2:$B$7027&amp;广告数据!$C$2:$C$7027,广告数据!$G$2:$G$7027),2,0),"")</f>
        <v>5.99</v>
      </c>
      <c r="BG94" s="186">
        <f t="array" ref="BG94">IFERROR(VLOOKUP(A94&amp;B94&amp;C94&amp;LEFT($BA$1,2),IF({1,0},广告数据!$A$2:$A$7027&amp;广告数据!$B$2:$B$7027&amp;广告数据!$C$2:$C$7027,广告数据!$J$2:$J$7027),2,0),"")</f>
        <v>0</v>
      </c>
      <c r="BH94" s="215" t="str">
        <f t="shared" si="49"/>
        <v>0</v>
      </c>
      <c r="BI94" s="172" t="str">
        <f t="array" ref="BI94">IFERROR(VLOOKUP(A94&amp;B94&amp;C94&amp;LEFT($BI$1,2),IF({1,0},广告数据!$A$2:$A$7027&amp;广告数据!$B$2:$B$7027&amp;广告数据!$C$2:$C$7027,广告数据!$D$2:$D$7027),2,0),"0")</f>
        <v>0</v>
      </c>
      <c r="BJ94" s="172" t="str">
        <f t="array" ref="BJ94">IFERROR(VLOOKUP(A94&amp;B94&amp;C94&amp;LEFT($BI$1,2),IF({1,0},广告数据!$A$2:$A$7027&amp;广告数据!$B$2:$B$7027&amp;广告数据!$C$2:$C$7027,广告数据!$E$2:$E$7027),2,0),"0")</f>
        <v>0</v>
      </c>
      <c r="BK94" s="172" t="str">
        <f t="array" ref="BK94">IFERROR(VLOOKUP(A94&amp;B94&amp;C94&amp;LEFT($BI$1,2),IF({1,0},广告数据!$A$2:$A$7027&amp;广告数据!$B$2:$B$7027&amp;广告数据!$C$2:$C$7027,广告数据!$I$2:$I$7027),2,0),"0")</f>
        <v>0</v>
      </c>
      <c r="BL94" s="215" t="str">
        <f t="shared" si="50"/>
        <v>0</v>
      </c>
      <c r="BM94" s="215" t="str">
        <f t="shared" si="51"/>
        <v>0</v>
      </c>
      <c r="BN94" s="172" t="str">
        <f t="array" ref="BN94">IFERROR(VLOOKUP(A94&amp;B94&amp;C94&amp;LEFT($BI$1,2),IF({1,0},广告数据!$A$2:$A$7027&amp;广告数据!$B$2:$B$7027&amp;广告数据!$C$2:$C$7027,广告数据!$G$2:$G$7027),2,0),"0")</f>
        <v>0</v>
      </c>
      <c r="BO94" s="172" t="str">
        <f t="array" ref="BO94">IFERROR(VLOOKUP(A94&amp;B94&amp;C94&amp;LEFT($BI$1,2),IF({1,0},广告数据!$A$2:$A$7027&amp;广告数据!$B$2:$B$7027&amp;广告数据!$C$2:$C$7027,广告数据!$J$2:$J$7027),2,0),"0")</f>
        <v>0</v>
      </c>
      <c r="BP94" s="215" t="str">
        <f t="shared" si="52"/>
        <v/>
      </c>
      <c r="BQ94" s="172" t="str">
        <f t="array" ref="BQ94">IFERROR(VLOOKUP(A94&amp;B94&amp;C94&amp;LEFT($BQ$1,2),IF({1,0},广告数据!$A$2:$A$7027&amp;广告数据!$B$2:$B$7027&amp;广告数据!$C$2:$C$7027,广告数据!$D$2:$D$7027),2,0),"0")</f>
        <v>0</v>
      </c>
      <c r="BR94" s="172" t="str">
        <f t="array" ref="BR94">IFERROR(VLOOKUP(A94&amp;B94&amp;C94&amp;LEFT($BQ$1,2),IF({1,0},广告数据!$A$2:$A$7027&amp;广告数据!$B$2:$B$7027&amp;广告数据!$C$2:$C$7027,广告数据!$E$2:$E$7027),2,0),"0")</f>
        <v>0</v>
      </c>
      <c r="BS94" s="172" t="str">
        <f t="array" ref="BS94">IFERROR(VLOOKUP(A94&amp;B94&amp;C94&amp;LEFT($BQ$1,2),IF({1,0},广告数据!$A$2:$A$7027&amp;广告数据!$B$2:$B$7027&amp;广告数据!$C$2:$C$7027,广告数据!$I$2:$I$7027),2,0),"0")</f>
        <v>0</v>
      </c>
      <c r="BT94" s="215" t="str">
        <f t="shared" si="53"/>
        <v>0</v>
      </c>
      <c r="BU94" s="215" t="str">
        <f t="shared" si="54"/>
        <v>0</v>
      </c>
      <c r="BV94" s="172" t="str">
        <f t="array" ref="BV94">IFERROR(VLOOKUP(A94&amp;B94&amp;C94&amp;LEFT($BQ$1,2),IF({1,0},广告数据!$A$2:$A$7027&amp;广告数据!$B$2:$B$7027&amp;广告数据!$C$2:$C$7027,广告数据!$G$2:$G$7027),2,0),"0")</f>
        <v>0</v>
      </c>
      <c r="BW94" s="172" t="str">
        <f t="array" ref="BW94">IFERROR(VLOOKUP(A94&amp;B94&amp;C94&amp;LEFT($BQ$1,2),IF({1,0},广告数据!$A$2:$A$7027&amp;广告数据!$B$2:$B$7027&amp;广告数据!$C$2:$C$7027,广告数据!$J$2:$J$7027),2,0),"0")</f>
        <v>0</v>
      </c>
      <c r="BX94" s="215"/>
    </row>
    <row r="95" s="173" customFormat="1" spans="1:76">
      <c r="A95" s="189">
        <v>44783</v>
      </c>
      <c r="B95" s="192" t="s">
        <v>20</v>
      </c>
      <c r="C95" s="190" t="s">
        <v>25</v>
      </c>
      <c r="D95" s="119" t="s">
        <v>124</v>
      </c>
      <c r="E95" s="194">
        <f>SUMIFS('Business report'!$D$2:$D$9442,'Business report'!$A$2:$A$9442,A95,'Business report'!$B$2:$B$9442,B95,'Business report'!$C$2:$C$9442,D95)</f>
        <v>246</v>
      </c>
      <c r="F95" s="194">
        <f>SUMIFS('Business report'!$F$2:$F$9442,'Business report'!$A$2:$A$9442,A95,'Business report'!$B$2:$B$9442,B95,'Business report'!$C$2:$C$9442,D95)</f>
        <v>339</v>
      </c>
      <c r="G95" s="191">
        <f>SUMIFS('Business report'!$I$2:$I$9442,'Business report'!$A$2:$A$9442,A95,'Business report'!$B$2:$B$9442,B95,'Business report'!$C$2:$C$9442,D95)</f>
        <v>19</v>
      </c>
      <c r="H95" s="195">
        <f>SUMIFS('Business report'!$K$2:$K$9442,'Business report'!$A$2:$A$9442,A95,'Business report'!$B$2:$B$9442,B95,'Business report'!$C$2:$C$9442,D95)</f>
        <v>279.81</v>
      </c>
      <c r="I95" s="198" t="s">
        <v>461</v>
      </c>
      <c r="J95" s="178">
        <v>4.8</v>
      </c>
      <c r="K95" s="198">
        <v>25</v>
      </c>
      <c r="L95" s="198" t="s">
        <v>131</v>
      </c>
      <c r="M95" s="202" t="s">
        <v>483</v>
      </c>
      <c r="N95" s="198" t="s">
        <v>133</v>
      </c>
      <c r="O95" s="198">
        <v>111</v>
      </c>
      <c r="P95" s="203" t="s">
        <v>408</v>
      </c>
      <c r="Q95" s="207" t="s">
        <v>264</v>
      </c>
      <c r="R95" s="200"/>
      <c r="S95" s="203" t="s">
        <v>409</v>
      </c>
      <c r="T95" s="207" t="s">
        <v>463</v>
      </c>
      <c r="U95" s="200"/>
      <c r="V95" s="203" t="s">
        <v>245</v>
      </c>
      <c r="W95" s="207" t="s">
        <v>145</v>
      </c>
      <c r="X95" s="200"/>
      <c r="Y95" s="203" t="s">
        <v>184</v>
      </c>
      <c r="Z95" s="207" t="s">
        <v>457</v>
      </c>
      <c r="AA95" s="207" t="s">
        <v>456</v>
      </c>
      <c r="AB95" s="203" t="s">
        <v>415</v>
      </c>
      <c r="AC95" s="207" t="s">
        <v>243</v>
      </c>
      <c r="AD95" s="200"/>
      <c r="AE95" s="203" t="s">
        <v>157</v>
      </c>
      <c r="AF95" s="207" t="s">
        <v>232</v>
      </c>
      <c r="AG95" s="207" t="s">
        <v>484</v>
      </c>
      <c r="AH95" s="203" t="s">
        <v>416</v>
      </c>
      <c r="AI95" s="207" t="s">
        <v>145</v>
      </c>
      <c r="AJ95" s="200"/>
      <c r="AK95" s="179">
        <f t="array" ref="AK95">IFERROR(VLOOKUP(A95&amp;B95&amp;C95&amp;LEFT($AK$1,2),IF({1,0},广告数据!$A$2:$A$7027&amp;广告数据!$B$2:$B$7027&amp;广告数据!$C$2:$C$7027,广告数据!$D$2:$D$7027),2,0),"0")</f>
        <v>660</v>
      </c>
      <c r="AL95" s="175">
        <f t="array" ref="AL95">IFERROR(VLOOKUP(A95&amp;B95&amp;C95&amp;LEFT($AK$1,2),IF({1,0},广告数据!$A$2:$A$7027&amp;广告数据!$B$2:$B$7027&amp;广告数据!$C$2:$C$7027,广告数据!$E$2:$E$7027),2,0),"0")</f>
        <v>18</v>
      </c>
      <c r="AM95" s="180">
        <f t="shared" si="41"/>
        <v>0.0272727272727273</v>
      </c>
      <c r="AN95" s="175">
        <f t="array" ref="AN95">IFERROR(VLOOKUP(A95&amp;B95&amp;C95&amp;LEFT($AK$1,2),IF({1,0},广告数据!$A$2:$A$7027&amp;广告数据!$B$2:$B$7027&amp;广告数据!$C$2:$C$7027,广告数据!$I$2:$I$7027),2,0),"0")</f>
        <v>0</v>
      </c>
      <c r="AO95" s="181">
        <f t="shared" si="42"/>
        <v>0</v>
      </c>
      <c r="AP95" s="182">
        <f t="array" ref="AP95">IFERROR(VLOOKUP(A95&amp;B95&amp;C95&amp;LEFT($AK$1,2),IF({1,0},广告数据!$A$2:$A$7027&amp;广告数据!$B$2:$B$7027&amp;广告数据!$C$2:$C$7027,广告数据!$G$2:$G$7027),2,0),"0")</f>
        <v>2.94</v>
      </c>
      <c r="AQ95" s="182">
        <f t="array" ref="AQ95">IFERROR(VLOOKUP(A95&amp;B95&amp;C95&amp;LEFT($AK$1,2),IF({1,0},广告数据!$A$2:$A$7027&amp;广告数据!$B$2:$B$7027&amp;广告数据!$C$2:$C$7027,广告数据!$J$2:$J$7027),2,0),"0")</f>
        <v>0</v>
      </c>
      <c r="AR95" s="183" t="str">
        <f t="shared" si="43"/>
        <v>0</v>
      </c>
      <c r="AS95" s="186" t="str">
        <f t="array" ref="AS95">IFERROR(VLOOKUP(A95&amp;B95&amp;C95&amp;LEFT($AS$1,2),IF({1,0},广告数据!$A$2:$A$7027&amp;广告数据!$B$2:$B$7027&amp;广告数据!$C$2:$C$7027,广告数据!$D$2:$D$7027),2,0),"0")</f>
        <v>0</v>
      </c>
      <c r="AT95" s="186" t="str">
        <f t="array" ref="AT95">IFERROR(VLOOKUP(A969&amp;B95&amp;C95&amp;LEFT($AS$1,2),IF({1,0},广告数据!$A$2:$A$7027&amp;广告数据!$B$2:$B$7027&amp;广告数据!$C$2:$C$7027,广告数据!$E$2:$E$7027),2,0),"0")</f>
        <v>0</v>
      </c>
      <c r="AU95" s="186" t="str">
        <f t="array" ref="AU95">IFERROR(VLOOKUP(A95&amp;B95&amp;C95&amp;LEFT($AS$1,2),IF({1,0},广告数据!$A$2:$A$7027&amp;广告数据!$B$2:$B$7027&amp;广告数据!$C$2:$C$7027,广告数据!$I$2:$I$7027),2,0),"0")</f>
        <v>0</v>
      </c>
      <c r="AV95" s="215" t="str">
        <f t="shared" si="44"/>
        <v>0</v>
      </c>
      <c r="AW95" s="215" t="str">
        <f t="array" ref="AW95">IFERROR(AU95/AT95,"0")</f>
        <v>0</v>
      </c>
      <c r="AX95" s="179" t="str">
        <f t="array" ref="AX95">IFERROR(VLOOKUP(A95&amp;B95&amp;C95&amp;LEFT($AS$1,2),IF({1,0},广告数据!$A$2:$A$7027&amp;广告数据!$B$2:$B$7027&amp;广告数据!$C$2:$C$7027,广告数据!$G$2:$G$7027),2,0),"0")</f>
        <v>0</v>
      </c>
      <c r="AY95" s="179" t="str">
        <f t="array" ref="AY95">IFERROR(VLOOKUP(A95&amp;B95&amp;C95&amp;LEFT($AS$1,2),IF({1,0},广告数据!$A$2:$A$7027&amp;广告数据!$B$2:$B$7027&amp;广告数据!$C$2:$C$7027,广告数据!$J$2:$J$7027),2,0),"0")</f>
        <v>0</v>
      </c>
      <c r="AZ95" s="183" t="str">
        <f t="array" ref="AZ95">IFERROR(AX95/AY95,"0")</f>
        <v>0</v>
      </c>
      <c r="BA95" s="179">
        <f t="array" ref="BA95">IFERROR(VLOOKUP(A95&amp;B95&amp;C95&amp;LEFT($BA$1,2),IF({1,0},广告数据!$A$2:$A$7027&amp;广告数据!$B$2:$B$7027&amp;广告数据!$C$2:$C$7027,广告数据!$D$2:$D$7027),2,0),"")</f>
        <v>5856</v>
      </c>
      <c r="BB95" s="179">
        <f t="array" ref="BB95">IFERROR(VLOOKUP(A95&amp;B95&amp;C95&amp;LEFT($BA$1,2),IF({1,0},广告数据!$A$2:$A$7027&amp;广告数据!$B$2:$B$7027&amp;广告数据!$C$2:$C$7027,广告数据!$E$2:$E$7027),2,0),"")</f>
        <v>40</v>
      </c>
      <c r="BC95" s="179">
        <f t="array" ref="BC95">IFERROR(VLOOKUP(A95&amp;B95&amp;C95&amp;LEFT($BA$1,2),IF({1,0},广告数据!$A$2:$A$7027&amp;广告数据!$B$2:$B$7027&amp;广告数据!$C$2:$C$7027,广告数据!$I$2:$I$7027),2,0),"")</f>
        <v>0</v>
      </c>
      <c r="BD95" s="215">
        <f t="shared" si="47"/>
        <v>0.00683060109289617</v>
      </c>
      <c r="BE95" s="215">
        <f t="shared" si="48"/>
        <v>0</v>
      </c>
      <c r="BF95" s="186">
        <f t="array" ref="BF95">IFERROR(VLOOKUP(A95&amp;B95&amp;C95&amp;LEFT($BA$1,2),IF({1,0},广告数据!$A$2:$A$7027&amp;广告数据!$B$2:$B$7027&amp;广告数据!$C$2:$C$7027,广告数据!$G$2:$G$7027),2,0),"")</f>
        <v>14.63</v>
      </c>
      <c r="BG95" s="186">
        <f t="array" ref="BG95">IFERROR(VLOOKUP(A95&amp;B95&amp;C95&amp;LEFT($BA$1,2),IF({1,0},广告数据!$A$2:$A$7027&amp;广告数据!$B$2:$B$7027&amp;广告数据!$C$2:$C$7027,广告数据!$J$2:$J$7027),2,0),"")</f>
        <v>0</v>
      </c>
      <c r="BH95" s="215" t="str">
        <f t="shared" si="49"/>
        <v>0</v>
      </c>
      <c r="BI95" s="172">
        <f t="array" ref="BI95">IFERROR(VLOOKUP(A95&amp;B95&amp;C95&amp;LEFT($BI$1,2),IF({1,0},广告数据!$A$2:$A$7027&amp;广告数据!$B$2:$B$7027&amp;广告数据!$C$2:$C$7027,广告数据!$D$2:$D$7027),2,0),"0")</f>
        <v>1204</v>
      </c>
      <c r="BJ95" s="172">
        <f t="array" ref="BJ95">IFERROR(VLOOKUP(A95&amp;B95&amp;C95&amp;LEFT($BI$1,2),IF({1,0},广告数据!$A$2:$A$7027&amp;广告数据!$B$2:$B$7027&amp;广告数据!$C$2:$C$7027,广告数据!$E$2:$E$7027),2,0),"0")</f>
        <v>10</v>
      </c>
      <c r="BK95" s="172">
        <f t="array" ref="BK95">IFERROR(VLOOKUP(A95&amp;B95&amp;C95&amp;LEFT($BI$1,2),IF({1,0},广告数据!$A$2:$A$7027&amp;广告数据!$B$2:$B$7027&amp;广告数据!$C$2:$C$7027,广告数据!$I$2:$I$7027),2,0),"0")</f>
        <v>0</v>
      </c>
      <c r="BL95" s="215">
        <f t="shared" si="50"/>
        <v>0.00830564784053156</v>
      </c>
      <c r="BM95" s="215">
        <f t="shared" si="51"/>
        <v>0</v>
      </c>
      <c r="BN95" s="172">
        <f t="array" ref="BN95">IFERROR(VLOOKUP(A95&amp;B95&amp;C95&amp;LEFT($BI$1,2),IF({1,0},广告数据!$A$2:$A$7027&amp;广告数据!$B$2:$B$7027&amp;广告数据!$C$2:$C$7027,广告数据!$G$2:$G$7027),2,0),"0")</f>
        <v>3.76</v>
      </c>
      <c r="BO95" s="172">
        <f t="array" ref="BO95">IFERROR(VLOOKUP(A95&amp;B95&amp;C95&amp;LEFT($BI$1,2),IF({1,0},广告数据!$A$2:$A$7027&amp;广告数据!$B$2:$B$7027&amp;广告数据!$C$2:$C$7027,广告数据!$J$2:$J$7027),2,0),"0")</f>
        <v>0</v>
      </c>
      <c r="BP95" s="215" t="str">
        <f t="shared" si="52"/>
        <v/>
      </c>
      <c r="BQ95" s="172" t="str">
        <f t="array" ref="BQ95">IFERROR(VLOOKUP(A95&amp;B95&amp;C95&amp;LEFT($BQ$1,2),IF({1,0},广告数据!$A$2:$A$7027&amp;广告数据!$B$2:$B$7027&amp;广告数据!$C$2:$C$7027,广告数据!$D$2:$D$7027),2,0),"0")</f>
        <v>0</v>
      </c>
      <c r="BR95" s="172" t="str">
        <f t="array" ref="BR95">IFERROR(VLOOKUP(A95&amp;B95&amp;C95&amp;LEFT($BQ$1,2),IF({1,0},广告数据!$A$2:$A$7027&amp;广告数据!$B$2:$B$7027&amp;广告数据!$C$2:$C$7027,广告数据!$E$2:$E$7027),2,0),"0")</f>
        <v>0</v>
      </c>
      <c r="BS95" s="172" t="str">
        <f t="array" ref="BS95">IFERROR(VLOOKUP(A95&amp;B95&amp;C95&amp;LEFT($BQ$1,2),IF({1,0},广告数据!$A$2:$A$7027&amp;广告数据!$B$2:$B$7027&amp;广告数据!$C$2:$C$7027,广告数据!$I$2:$I$7027),2,0),"0")</f>
        <v>0</v>
      </c>
      <c r="BT95" s="215" t="str">
        <f t="shared" si="53"/>
        <v>0</v>
      </c>
      <c r="BU95" s="215" t="str">
        <f t="shared" si="54"/>
        <v>0</v>
      </c>
      <c r="BV95" s="172" t="str">
        <f t="array" ref="BV95">IFERROR(VLOOKUP(A95&amp;B95&amp;C95&amp;LEFT($BQ$1,2),IF({1,0},广告数据!$A$2:$A$7027&amp;广告数据!$B$2:$B$7027&amp;广告数据!$C$2:$C$7027,广告数据!$G$2:$G$7027),2,0),"0")</f>
        <v>0</v>
      </c>
      <c r="BW95" s="172" t="str">
        <f t="array" ref="BW95">IFERROR(VLOOKUP(A95&amp;B95&amp;C95&amp;LEFT($BQ$1,2),IF({1,0},广告数据!$A$2:$A$7027&amp;广告数据!$B$2:$B$7027&amp;广告数据!$C$2:$C$7027,广告数据!$J$2:$J$7027),2,0),"0")</f>
        <v>0</v>
      </c>
      <c r="BX95" s="215"/>
    </row>
    <row r="96" s="173" customFormat="1" spans="1:76">
      <c r="A96" s="189">
        <v>44783</v>
      </c>
      <c r="B96" s="192" t="s">
        <v>20</v>
      </c>
      <c r="C96" s="190" t="s">
        <v>450</v>
      </c>
      <c r="D96" s="119" t="s">
        <v>451</v>
      </c>
      <c r="E96" s="194">
        <f>SUMIFS('Business report'!$D$2:$D$9442,'Business report'!$A$2:$A$9442,A96,'Business report'!$B$2:$B$9442,B96,'Business report'!$C$2:$C$9442,D96)</f>
        <v>7</v>
      </c>
      <c r="F96" s="194">
        <f>SUMIFS('Business report'!$F$2:$F$9442,'Business report'!$A$2:$A$9442,A96,'Business report'!$B$2:$B$9442,B96,'Business report'!$C$2:$C$9442,D96)</f>
        <v>8</v>
      </c>
      <c r="G96" s="191">
        <f>SUMIFS('Business report'!$I$2:$I$9442,'Business report'!$A$2:$A$9442,A96,'Business report'!$B$2:$B$9442,B96,'Business report'!$C$2:$C$9442,D96)</f>
        <v>0</v>
      </c>
      <c r="H96" s="195">
        <f>SUMIFS('Business report'!$K$2:$K$9442,'Business report'!$A$2:$A$9442,A96,'Business report'!$B$2:$B$9442,B96,'Business report'!$C$2:$C$9442,D96)</f>
        <v>0</v>
      </c>
      <c r="I96" s="198">
        <v>45.99</v>
      </c>
      <c r="J96" s="178"/>
      <c r="K96" s="198"/>
      <c r="L96" s="198"/>
      <c r="M96" s="202"/>
      <c r="N96" s="198"/>
      <c r="O96" s="198"/>
      <c r="P96" s="203" t="s">
        <v>465</v>
      </c>
      <c r="Q96" s="207" t="s">
        <v>145</v>
      </c>
      <c r="R96" s="207" t="s">
        <v>268</v>
      </c>
      <c r="S96" s="203" t="s">
        <v>466</v>
      </c>
      <c r="T96" s="207" t="s">
        <v>145</v>
      </c>
      <c r="U96" s="207" t="s">
        <v>292</v>
      </c>
      <c r="V96" s="203" t="s">
        <v>467</v>
      </c>
      <c r="W96" s="207" t="s">
        <v>145</v>
      </c>
      <c r="X96" s="207" t="s">
        <v>292</v>
      </c>
      <c r="Y96" s="203" t="s">
        <v>468</v>
      </c>
      <c r="Z96" s="207" t="s">
        <v>145</v>
      </c>
      <c r="AA96" s="207" t="s">
        <v>257</v>
      </c>
      <c r="AB96" s="203" t="s">
        <v>469</v>
      </c>
      <c r="AC96" s="207" t="s">
        <v>145</v>
      </c>
      <c r="AD96" s="207" t="s">
        <v>243</v>
      </c>
      <c r="AE96" s="203" t="s">
        <v>470</v>
      </c>
      <c r="AF96" s="207" t="s">
        <v>145</v>
      </c>
      <c r="AG96" s="207" t="s">
        <v>224</v>
      </c>
      <c r="AH96" s="203" t="s">
        <v>472</v>
      </c>
      <c r="AI96" s="207" t="s">
        <v>145</v>
      </c>
      <c r="AJ96" s="207" t="s">
        <v>279</v>
      </c>
      <c r="AK96" s="179" t="str">
        <f t="array" ref="AK96">IFERROR(VLOOKUP(A96&amp;B96&amp;C96&amp;LEFT($AK$1,2),IF({1,0},广告数据!$A$2:$A$7027&amp;广告数据!$B$2:$B$7027&amp;广告数据!$C$2:$C$7027,广告数据!$D$2:$D$7027),2,0),"0")</f>
        <v>0</v>
      </c>
      <c r="AL96" s="175" t="str">
        <f t="array" ref="AL96">IFERROR(VLOOKUP(A96&amp;B96&amp;C96&amp;LEFT($AK$1,2),IF({1,0},广告数据!$A$2:$A$7027&amp;广告数据!$B$2:$B$7027&amp;广告数据!$C$2:$C$7027,广告数据!$E$2:$E$7027),2,0),"0")</f>
        <v>0</v>
      </c>
      <c r="AM96" s="180" t="str">
        <f t="shared" si="41"/>
        <v>0</v>
      </c>
      <c r="AN96" s="175" t="str">
        <f t="array" ref="AN96">IFERROR(VLOOKUP(A96&amp;B96&amp;C96&amp;LEFT($AK$1,2),IF({1,0},广告数据!$A$2:$A$7027&amp;广告数据!$B$2:$B$7027&amp;广告数据!$C$2:$C$7027,广告数据!$I$2:$I$7027),2,0),"0")</f>
        <v>0</v>
      </c>
      <c r="AO96" s="181" t="str">
        <f t="shared" si="42"/>
        <v>0</v>
      </c>
      <c r="AP96" s="182" t="str">
        <f t="array" ref="AP96">IFERROR(VLOOKUP(A96&amp;B96&amp;C96&amp;LEFT($AK$1,2),IF({1,0},广告数据!$A$2:$A$7027&amp;广告数据!$B$2:$B$7027&amp;广告数据!$C$2:$C$7027,广告数据!$G$2:$G$7027),2,0),"0")</f>
        <v>0</v>
      </c>
      <c r="AQ96" s="182" t="str">
        <f t="array" ref="AQ96">IFERROR(VLOOKUP(A96&amp;B96&amp;C96&amp;LEFT($AK$1,2),IF({1,0},广告数据!$A$2:$A$7027&amp;广告数据!$B$2:$B$7027&amp;广告数据!$C$2:$C$7027,广告数据!$J$2:$J$7027),2,0),"0")</f>
        <v>0</v>
      </c>
      <c r="AR96" s="183" t="str">
        <f t="shared" si="43"/>
        <v>0</v>
      </c>
      <c r="AS96" s="179">
        <f t="array" ref="AS96">IFERROR(VLOOKUP(A96&amp;B96&amp;C96&amp;LEFT($AS$1,2),IF({1,0},广告数据!$A$2:$A$7027&amp;广告数据!$B$2:$B$7027&amp;广告数据!$C$2:$C$7027,广告数据!$D$2:$D$7027),2,0),"")</f>
        <v>13</v>
      </c>
      <c r="AT96" s="179">
        <f t="array" ref="AT96">IFERROR(VLOOKUP(A96&amp;B96&amp;C96&amp;LEFT($AS$1,2),IF({1,0},广告数据!$A$2:$A$7027&amp;广告数据!$B$2:$B$7027&amp;广告数据!$C$2:$C$7027,广告数据!$E$2:$E$7027),2,0),"")</f>
        <v>0</v>
      </c>
      <c r="AU96" s="179">
        <f t="array" ref="AU96">IFERROR(VLOOKUP(A96&amp;B96&amp;C96&amp;LEFT($AS$1,2),IF({1,0},广告数据!$A$2:$A$7027&amp;广告数据!$B$2:$B$7027&amp;广告数据!$C$2:$C$7027,广告数据!$I$2:$I$7027),2,0),"")</f>
        <v>0</v>
      </c>
      <c r="AV96" s="215">
        <f t="shared" si="44"/>
        <v>0</v>
      </c>
      <c r="AW96" s="215" t="str">
        <f>IFERROR(AU96/AT96,"0")</f>
        <v>0</v>
      </c>
      <c r="AX96" s="179">
        <f t="array" ref="AX96">IFERROR(VLOOKUP(A96&amp;B96&amp;C96&amp;LEFT($AS$1,2),IF({1,0},广告数据!$A$2:$A$7027&amp;广告数据!$B$2:$B$7027&amp;广告数据!$C$2:$C$7027,广告数据!$G$2:$G$7027),2,0),"")</f>
        <v>0</v>
      </c>
      <c r="AY96" s="179">
        <f t="array" ref="AY96">IFERROR(VLOOKUP(A96&amp;B96&amp;C96&amp;LEFT($AS$1,2),IF({1,0},广告数据!$A$2:$A$7027&amp;广告数据!$B$2:$B$7027&amp;广告数据!$C$2:$C$7027,广告数据!$J$2:$J$7027),2,0),"")</f>
        <v>0</v>
      </c>
      <c r="AZ96" s="183" t="str">
        <f>IFERROR(AX96/AY96,"0")</f>
        <v>0</v>
      </c>
      <c r="BA96" s="179">
        <f t="array" ref="BA96">IFERROR(VLOOKUP(A96&amp;B96&amp;C96&amp;LEFT($BA$1,2),IF({1,0},广告数据!$A$2:$A$7027&amp;广告数据!$B$2:$B$7027&amp;广告数据!$C$2:$C$7027,广告数据!$D$2:$D$7027),2,0),"")</f>
        <v>1502</v>
      </c>
      <c r="BB96" s="179">
        <f t="array" ref="BB96">IFERROR(VLOOKUP(A96&amp;B96&amp;C96&amp;LEFT($BA$1,2),IF({1,0},广告数据!$A$2:$A$7027&amp;广告数据!$B$2:$B$7027&amp;广告数据!$C$2:$C$7027,广告数据!$E$2:$E$7027),2,0),"")</f>
        <v>5</v>
      </c>
      <c r="BC96" s="179">
        <f t="array" ref="BC96">IFERROR(VLOOKUP(A96&amp;B96&amp;C96&amp;LEFT($BA$1,2),IF({1,0},广告数据!$A$2:$A$7027&amp;广告数据!$B$2:$B$7027&amp;广告数据!$C$2:$C$7027,广告数据!$I$2:$I$7027),2,0),"")</f>
        <v>0</v>
      </c>
      <c r="BD96" s="215">
        <f t="shared" si="47"/>
        <v>0.0033288948069241</v>
      </c>
      <c r="BE96" s="215">
        <f t="shared" si="48"/>
        <v>0</v>
      </c>
      <c r="BF96" s="186">
        <f t="array" ref="BF96">IFERROR(VLOOKUP(A96&amp;B96&amp;C96&amp;LEFT($BA$1,2),IF({1,0},广告数据!$A$2:$A$7027&amp;广告数据!$B$2:$B$7027&amp;广告数据!$C$2:$C$7027,广告数据!$G$2:$G$7027),2,0),"")</f>
        <v>7.31</v>
      </c>
      <c r="BG96" s="186">
        <f t="array" ref="BG96">IFERROR(VLOOKUP(A96&amp;B96&amp;C96&amp;LEFT($BA$1,2),IF({1,0},广告数据!$A$2:$A$7027&amp;广告数据!$B$2:$B$7027&amp;广告数据!$C$2:$C$7027,广告数据!$J$2:$J$7027),2,0),"")</f>
        <v>0</v>
      </c>
      <c r="BH96" s="215" t="str">
        <f t="shared" si="49"/>
        <v>0</v>
      </c>
      <c r="BI96" s="172" t="str">
        <f t="array" ref="BI96">IFERROR(VLOOKUP(A96&amp;B96&amp;C96&amp;LEFT($BI$1,2),IF({1,0},广告数据!$A$2:$A$7027&amp;广告数据!$B$2:$B$7027&amp;广告数据!$C$2:$C$7027,广告数据!$D$2:$D$7027),2,0),"0")</f>
        <v>0</v>
      </c>
      <c r="BJ96" s="172" t="str">
        <f t="array" ref="BJ96">IFERROR(VLOOKUP(A96&amp;B96&amp;C96&amp;LEFT($BI$1,2),IF({1,0},广告数据!$A$2:$A$7027&amp;广告数据!$B$2:$B$7027&amp;广告数据!$C$2:$C$7027,广告数据!$E$2:$E$7027),2,0),"0")</f>
        <v>0</v>
      </c>
      <c r="BK96" s="172" t="str">
        <f t="array" ref="BK96">IFERROR(VLOOKUP(A96&amp;B96&amp;C96&amp;LEFT($BI$1,2),IF({1,0},广告数据!$A$2:$A$7027&amp;广告数据!$B$2:$B$7027&amp;广告数据!$C$2:$C$7027,广告数据!$I$2:$I$7027),2,0),"0")</f>
        <v>0</v>
      </c>
      <c r="BL96" s="215" t="str">
        <f t="shared" si="50"/>
        <v>0</v>
      </c>
      <c r="BM96" s="215" t="str">
        <f t="shared" si="51"/>
        <v>0</v>
      </c>
      <c r="BN96" s="172" t="str">
        <f t="array" ref="BN96">IFERROR(VLOOKUP(A96&amp;B96&amp;C96&amp;LEFT($BI$1,2),IF({1,0},广告数据!$A$2:$A$7027&amp;广告数据!$B$2:$B$7027&amp;广告数据!$C$2:$C$7027,广告数据!$G$2:$G$7027),2,0),"0")</f>
        <v>0</v>
      </c>
      <c r="BO96" s="172" t="str">
        <f t="array" ref="BO96">IFERROR(VLOOKUP(A96&amp;B96&amp;C96&amp;LEFT($BI$1,2),IF({1,0},广告数据!$A$2:$A$7027&amp;广告数据!$B$2:$B$7027&amp;广告数据!$C$2:$C$7027,广告数据!$J$2:$J$7027),2,0),"0")</f>
        <v>0</v>
      </c>
      <c r="BP96" s="215" t="str">
        <f t="shared" si="52"/>
        <v/>
      </c>
      <c r="BQ96" s="172" t="str">
        <f t="array" ref="BQ96">IFERROR(VLOOKUP(A96&amp;B96&amp;C96&amp;LEFT($BQ$1,2),IF({1,0},广告数据!$A$2:$A$7027&amp;广告数据!$B$2:$B$7027&amp;广告数据!$C$2:$C$7027,广告数据!$D$2:$D$7027),2,0),"0")</f>
        <v>0</v>
      </c>
      <c r="BR96" s="172" t="str">
        <f t="array" ref="BR96">IFERROR(VLOOKUP(A96&amp;B96&amp;C96&amp;LEFT($BQ$1,2),IF({1,0},广告数据!$A$2:$A$7027&amp;广告数据!$B$2:$B$7027&amp;广告数据!$C$2:$C$7027,广告数据!$E$2:$E$7027),2,0),"0")</f>
        <v>0</v>
      </c>
      <c r="BS96" s="172" t="str">
        <f t="array" ref="BS96">IFERROR(VLOOKUP(A96&amp;B96&amp;C96&amp;LEFT($BQ$1,2),IF({1,0},广告数据!$A$2:$A$7027&amp;广告数据!$B$2:$B$7027&amp;广告数据!$C$2:$C$7027,广告数据!$I$2:$I$7027),2,0),"0")</f>
        <v>0</v>
      </c>
      <c r="BT96" s="215" t="str">
        <f t="shared" si="53"/>
        <v>0</v>
      </c>
      <c r="BU96" s="215" t="str">
        <f t="shared" si="54"/>
        <v>0</v>
      </c>
      <c r="BV96" s="172" t="str">
        <f t="array" ref="BV96">IFERROR(VLOOKUP(A96&amp;B96&amp;C96&amp;LEFT($BQ$1,2),IF({1,0},广告数据!$A$2:$A$7027&amp;广告数据!$B$2:$B$7027&amp;广告数据!$C$2:$C$7027,广告数据!$G$2:$G$7027),2,0),"0")</f>
        <v>0</v>
      </c>
      <c r="BW96" s="172" t="str">
        <f t="array" ref="BW96">IFERROR(VLOOKUP(A96&amp;B96&amp;C96&amp;LEFT($BQ$1,2),IF({1,0},广告数据!$A$2:$A$7027&amp;广告数据!$B$2:$B$7027&amp;广告数据!$C$2:$C$7027,广告数据!$J$2:$J$7027),2,0),"0")</f>
        <v>0</v>
      </c>
      <c r="BX96" s="215"/>
    </row>
    <row r="97" s="173" customFormat="1" spans="1:76">
      <c r="A97" s="189">
        <v>44784</v>
      </c>
      <c r="B97" s="192" t="s">
        <v>20</v>
      </c>
      <c r="C97" s="190" t="s">
        <v>25</v>
      </c>
      <c r="D97" s="119" t="s">
        <v>124</v>
      </c>
      <c r="E97" s="194">
        <f>SUMIFS('Business report'!$D$2:$D$9442,'Business report'!$A$2:$A$9442,A97,'Business report'!$B$2:$B$9442,B97,'Business report'!$C$2:$C$9442,D97)</f>
        <v>85</v>
      </c>
      <c r="F97" s="194">
        <f>SUMIFS('Business report'!$F$2:$F$9442,'Business report'!$A$2:$A$9442,A97,'Business report'!$B$2:$B$9442,B97,'Business report'!$C$2:$C$9442,D97)</f>
        <v>125</v>
      </c>
      <c r="G97" s="191">
        <f>SUMIFS('Business report'!$I$2:$I$9442,'Business report'!$A$2:$A$9442,A97,'Business report'!$B$2:$B$9442,B97,'Business report'!$C$2:$C$9442,D97)</f>
        <v>8</v>
      </c>
      <c r="H97" s="195">
        <f>SUMIFS('Business report'!$K$2:$K$9442,'Business report'!$A$2:$A$9442,A97,'Business report'!$B$2:$B$9442,B97,'Business report'!$C$2:$C$9442,D97)</f>
        <v>97.93</v>
      </c>
      <c r="I97" s="198" t="s">
        <v>461</v>
      </c>
      <c r="J97" s="178">
        <v>4.8</v>
      </c>
      <c r="K97" s="198">
        <v>25</v>
      </c>
      <c r="L97" s="198" t="s">
        <v>131</v>
      </c>
      <c r="M97" s="202" t="s">
        <v>485</v>
      </c>
      <c r="N97" s="198" t="s">
        <v>133</v>
      </c>
      <c r="O97" s="198">
        <v>203</v>
      </c>
      <c r="P97" s="203" t="s">
        <v>408</v>
      </c>
      <c r="Q97" s="207" t="s">
        <v>337</v>
      </c>
      <c r="R97" s="200"/>
      <c r="S97" s="203" t="s">
        <v>409</v>
      </c>
      <c r="T97" s="207" t="s">
        <v>188</v>
      </c>
      <c r="U97" s="200"/>
      <c r="V97" s="203" t="s">
        <v>245</v>
      </c>
      <c r="W97" s="207" t="s">
        <v>145</v>
      </c>
      <c r="X97" s="207" t="s">
        <v>486</v>
      </c>
      <c r="Y97" s="203" t="s">
        <v>184</v>
      </c>
      <c r="Z97" s="207" t="s">
        <v>156</v>
      </c>
      <c r="AA97" s="200"/>
      <c r="AB97" s="203" t="s">
        <v>415</v>
      </c>
      <c r="AC97" s="207" t="s">
        <v>282</v>
      </c>
      <c r="AD97" s="207" t="s">
        <v>210</v>
      </c>
      <c r="AE97" s="203" t="s">
        <v>157</v>
      </c>
      <c r="AF97" s="207" t="s">
        <v>281</v>
      </c>
      <c r="AG97" s="207" t="s">
        <v>274</v>
      </c>
      <c r="AH97" s="203" t="s">
        <v>416</v>
      </c>
      <c r="AI97" s="207" t="s">
        <v>145</v>
      </c>
      <c r="AJ97" s="200"/>
      <c r="AK97" s="179">
        <f t="array" ref="AK97">IFERROR(VLOOKUP(A97&amp;B97&amp;C97&amp;LEFT($AK$1,2),IF({1,0},广告数据!$A$2:$A$7027&amp;广告数据!$B$2:$B$7027&amp;广告数据!$C$2:$C$7027,广告数据!$D$2:$D$7027),2,0),"0")</f>
        <v>361</v>
      </c>
      <c r="AL97" s="175">
        <f t="array" ref="AL97">IFERROR(VLOOKUP(A97&amp;B97&amp;C97&amp;LEFT($AK$1,2),IF({1,0},广告数据!$A$2:$A$7027&amp;广告数据!$B$2:$B$7027&amp;广告数据!$C$2:$C$7027,广告数据!$E$2:$E$7027),2,0),"0")</f>
        <v>2</v>
      </c>
      <c r="AM97" s="180">
        <f t="shared" si="41"/>
        <v>0.00554016620498615</v>
      </c>
      <c r="AN97" s="175">
        <f t="array" ref="AN97">IFERROR(VLOOKUP(A97&amp;B97&amp;C97&amp;LEFT($AK$1,2),IF({1,0},广告数据!$A$2:$A$7027&amp;广告数据!$B$2:$B$7027&amp;广告数据!$C$2:$C$7027,广告数据!$I$2:$I$7027),2,0),"0")</f>
        <v>0</v>
      </c>
      <c r="AO97" s="181">
        <f t="shared" si="42"/>
        <v>0</v>
      </c>
      <c r="AP97" s="182">
        <f t="array" ref="AP97">IFERROR(VLOOKUP(A97&amp;B97&amp;C97&amp;LEFT($AK$1,2),IF({1,0},广告数据!$A$2:$A$7027&amp;广告数据!$B$2:$B$7027&amp;广告数据!$C$2:$C$7027,广告数据!$G$2:$G$7027),2,0),"0")</f>
        <v>0.36</v>
      </c>
      <c r="AQ97" s="182">
        <f t="array" ref="AQ97">IFERROR(VLOOKUP(A97&amp;B97&amp;C97&amp;LEFT($AK$1,2),IF({1,0},广告数据!$A$2:$A$7027&amp;广告数据!$B$2:$B$7027&amp;广告数据!$C$2:$C$7027,广告数据!$J$2:$J$7027),2,0),"0")</f>
        <v>0</v>
      </c>
      <c r="AR97" s="183" t="str">
        <f t="shared" si="43"/>
        <v>0</v>
      </c>
      <c r="AS97" s="186" t="str">
        <f t="array" ref="AS97">IFERROR(VLOOKUP(A97&amp;B97&amp;C97&amp;LEFT($AS$1,2),IF({1,0},广告数据!$A$2:$A$7027&amp;广告数据!$B$2:$B$7027&amp;广告数据!$C$2:$C$7027,广告数据!$D$2:$D$7027),2,0),"0")</f>
        <v>0</v>
      </c>
      <c r="AT97" s="186" t="str">
        <f t="array" ref="AT97">IFERROR(VLOOKUP(A971&amp;B97&amp;C97&amp;LEFT($AS$1,2),IF({1,0},广告数据!$A$2:$A$7027&amp;广告数据!$B$2:$B$7027&amp;广告数据!$C$2:$C$7027,广告数据!$E$2:$E$7027),2,0),"0")</f>
        <v>0</v>
      </c>
      <c r="AU97" s="186" t="str">
        <f t="array" ref="AU97">IFERROR(VLOOKUP(A97&amp;B97&amp;C97&amp;LEFT($AS$1,2),IF({1,0},广告数据!$A$2:$A$7027&amp;广告数据!$B$2:$B$7027&amp;广告数据!$C$2:$C$7027,广告数据!$I$2:$I$7027),2,0),"0")</f>
        <v>0</v>
      </c>
      <c r="AV97" s="215" t="str">
        <f t="shared" si="44"/>
        <v>0</v>
      </c>
      <c r="AW97" s="215" t="str">
        <f t="array" ref="AW97">IFERROR(AU97/AT97,"0")</f>
        <v>0</v>
      </c>
      <c r="AX97" s="179" t="str">
        <f t="array" ref="AX97">IFERROR(VLOOKUP(A97&amp;B97&amp;C97&amp;LEFT($AS$1,2),IF({1,0},广告数据!$A$2:$A$7027&amp;广告数据!$B$2:$B$7027&amp;广告数据!$C$2:$C$7027,广告数据!$G$2:$G$7027),2,0),"0")</f>
        <v>0</v>
      </c>
      <c r="AY97" s="179" t="str">
        <f t="array" ref="AY97">IFERROR(VLOOKUP(A97&amp;B97&amp;C97&amp;LEFT($AS$1,2),IF({1,0},广告数据!$A$2:$A$7027&amp;广告数据!$B$2:$B$7027&amp;广告数据!$C$2:$C$7027,广告数据!$J$2:$J$7027),2,0),"0")</f>
        <v>0</v>
      </c>
      <c r="AZ97" s="183" t="str">
        <f t="array" ref="AZ97">IFERROR(AX97/AY97,"0")</f>
        <v>0</v>
      </c>
      <c r="BA97" s="179">
        <f t="array" ref="BA97">IFERROR(VLOOKUP(A97&amp;B97&amp;C97&amp;LEFT($BA$1,2),IF({1,0},广告数据!$A$2:$A$7027&amp;广告数据!$B$2:$B$7027&amp;广告数据!$C$2:$C$7027,广告数据!$D$2:$D$7027),2,0),"")</f>
        <v>5943</v>
      </c>
      <c r="BB97" s="179">
        <f t="array" ref="BB97">IFERROR(VLOOKUP(A97&amp;B97&amp;C97&amp;LEFT($BA$1,2),IF({1,0},广告数据!$A$2:$A$7027&amp;广告数据!$B$2:$B$7027&amp;广告数据!$C$2:$C$7027,广告数据!$E$2:$E$7027),2,0),"")</f>
        <v>35</v>
      </c>
      <c r="BC97" s="179">
        <f t="array" ref="BC97">IFERROR(VLOOKUP(A97&amp;B97&amp;C97&amp;LEFT($BA$1,2),IF({1,0},广告数据!$A$2:$A$7027&amp;广告数据!$B$2:$B$7027&amp;广告数据!$C$2:$C$7027,广告数据!$I$2:$I$7027),2,0),"")</f>
        <v>0</v>
      </c>
      <c r="BD97" s="215">
        <f t="shared" si="47"/>
        <v>0.00588928150765607</v>
      </c>
      <c r="BE97" s="215">
        <f t="shared" si="48"/>
        <v>0</v>
      </c>
      <c r="BF97" s="186">
        <f t="array" ref="BF97">IFERROR(VLOOKUP(A97&amp;B97&amp;C97&amp;LEFT($BA$1,2),IF({1,0},广告数据!$A$2:$A$7027&amp;广告数据!$B$2:$B$7027&amp;广告数据!$C$2:$C$7027,广告数据!$G$2:$G$7027),2,0),"")</f>
        <v>11.71</v>
      </c>
      <c r="BG97" s="186">
        <f t="array" ref="BG97">IFERROR(VLOOKUP(A97&amp;B97&amp;C97&amp;LEFT($BA$1,2),IF({1,0},广告数据!$A$2:$A$7027&amp;广告数据!$B$2:$B$7027&amp;广告数据!$C$2:$C$7027,广告数据!$J$2:$J$7027),2,0),"")</f>
        <v>0</v>
      </c>
      <c r="BH97" s="215" t="str">
        <f t="shared" si="49"/>
        <v>0</v>
      </c>
      <c r="BI97" s="172">
        <f t="array" ref="BI97">IFERROR(VLOOKUP(A97&amp;B97&amp;C97&amp;LEFT($BI$1,2),IF({1,0},广告数据!$A$2:$A$7027&amp;广告数据!$B$2:$B$7027&amp;广告数据!$C$2:$C$7027,广告数据!$D$2:$D$7027),2,0),"0")</f>
        <v>388</v>
      </c>
      <c r="BJ97" s="172">
        <f t="array" ref="BJ97">IFERROR(VLOOKUP(A97&amp;B97&amp;C97&amp;LEFT($BI$1,2),IF({1,0},广告数据!$A$2:$A$7027&amp;广告数据!$B$2:$B$7027&amp;广告数据!$C$2:$C$7027,广告数据!$E$2:$E$7027),2,0),"0")</f>
        <v>7</v>
      </c>
      <c r="BK97" s="172">
        <f t="array" ref="BK97">IFERROR(VLOOKUP(A97&amp;B97&amp;C97&amp;LEFT($BI$1,2),IF({1,0},广告数据!$A$2:$A$7027&amp;广告数据!$B$2:$B$7027&amp;广告数据!$C$2:$C$7027,广告数据!$I$2:$I$7027),2,0),"0")</f>
        <v>1</v>
      </c>
      <c r="BL97" s="215">
        <f t="shared" si="50"/>
        <v>0.0180412371134021</v>
      </c>
      <c r="BM97" s="215">
        <f t="shared" si="51"/>
        <v>0.142857142857143</v>
      </c>
      <c r="BN97" s="172">
        <f t="array" ref="BN97">IFERROR(VLOOKUP(A97&amp;B97&amp;C97&amp;LEFT($BI$1,2),IF({1,0},广告数据!$A$2:$A$7027&amp;广告数据!$B$2:$B$7027&amp;广告数据!$C$2:$C$7027,广告数据!$G$2:$G$7027),2,0),"0")</f>
        <v>3.01</v>
      </c>
      <c r="BO97" s="172">
        <f t="array" ref="BO97">IFERROR(VLOOKUP(A97&amp;B97&amp;C97&amp;LEFT($BI$1,2),IF({1,0},广告数据!$A$2:$A$7027&amp;广告数据!$B$2:$B$7027&amp;广告数据!$C$2:$C$7027,广告数据!$J$2:$J$7027),2,0),"0")</f>
        <v>13.99</v>
      </c>
      <c r="BP97" s="215">
        <f t="shared" si="52"/>
        <v>0.215153681200858</v>
      </c>
      <c r="BQ97" s="172" t="str">
        <f t="array" ref="BQ97">IFERROR(VLOOKUP(A97&amp;B97&amp;C97&amp;LEFT($BQ$1,2),IF({1,0},广告数据!$A$2:$A$7027&amp;广告数据!$B$2:$B$7027&amp;广告数据!$C$2:$C$7027,广告数据!$D$2:$D$7027),2,0),"0")</f>
        <v>0</v>
      </c>
      <c r="BR97" s="172" t="str">
        <f t="array" ref="BR97">IFERROR(VLOOKUP(A97&amp;B97&amp;C97&amp;LEFT($BQ$1,2),IF({1,0},广告数据!$A$2:$A$7027&amp;广告数据!$B$2:$B$7027&amp;广告数据!$C$2:$C$7027,广告数据!$E$2:$E$7027),2,0),"0")</f>
        <v>0</v>
      </c>
      <c r="BS97" s="172" t="str">
        <f t="array" ref="BS97">IFERROR(VLOOKUP(A97&amp;B97&amp;C97&amp;LEFT($BQ$1,2),IF({1,0},广告数据!$A$2:$A$7027&amp;广告数据!$B$2:$B$7027&amp;广告数据!$C$2:$C$7027,广告数据!$I$2:$I$7027),2,0),"0")</f>
        <v>0</v>
      </c>
      <c r="BT97" s="215" t="str">
        <f t="shared" si="53"/>
        <v>0</v>
      </c>
      <c r="BU97" s="215" t="str">
        <f t="shared" si="54"/>
        <v>0</v>
      </c>
      <c r="BV97" s="172" t="str">
        <f t="array" ref="BV97">IFERROR(VLOOKUP(A97&amp;B97&amp;C97&amp;LEFT($BQ$1,2),IF({1,0},广告数据!$A$2:$A$7027&amp;广告数据!$B$2:$B$7027&amp;广告数据!$C$2:$C$7027,广告数据!$G$2:$G$7027),2,0),"0")</f>
        <v>0</v>
      </c>
      <c r="BW97" s="172" t="str">
        <f t="array" ref="BW97">IFERROR(VLOOKUP(A97&amp;B97&amp;C97&amp;LEFT($BQ$1,2),IF({1,0},广告数据!$A$2:$A$7027&amp;广告数据!$B$2:$B$7027&amp;广告数据!$C$2:$C$7027,广告数据!$J$2:$J$7027),2,0),"0")</f>
        <v>0</v>
      </c>
      <c r="BX97" s="215"/>
    </row>
    <row r="98" s="173" customFormat="1" spans="1:76">
      <c r="A98" s="189">
        <v>44784</v>
      </c>
      <c r="B98" s="192" t="s">
        <v>20</v>
      </c>
      <c r="C98" s="190" t="s">
        <v>450</v>
      </c>
      <c r="D98" s="119" t="s">
        <v>451</v>
      </c>
      <c r="E98" s="194">
        <f>SUMIFS('Business report'!$D$2:$D$9442,'Business report'!$A$2:$A$9442,A98,'Business report'!$B$2:$B$9442,B98,'Business report'!$C$2:$C$9442,D98)</f>
        <v>10</v>
      </c>
      <c r="F98" s="194">
        <f>SUMIFS('Business report'!$F$2:$F$9442,'Business report'!$A$2:$A$9442,A98,'Business report'!$B$2:$B$9442,B98,'Business report'!$C$2:$C$9442,D98)</f>
        <v>10</v>
      </c>
      <c r="G98" s="191">
        <f>SUMIFS('Business report'!$I$2:$I$9442,'Business report'!$A$2:$A$9442,A98,'Business report'!$B$2:$B$9442,B98,'Business report'!$C$2:$C$9442,D98)</f>
        <v>1</v>
      </c>
      <c r="H98" s="195">
        <f>SUMIFS('Business report'!$K$2:$K$9442,'Business report'!$A$2:$A$9442,A98,'Business report'!$B$2:$B$9442,B98,'Business report'!$C$2:$C$9442,D98)</f>
        <v>0</v>
      </c>
      <c r="I98" s="198">
        <v>45.99</v>
      </c>
      <c r="J98" s="178"/>
      <c r="K98" s="198"/>
      <c r="L98" s="198"/>
      <c r="M98" s="202"/>
      <c r="N98" s="198"/>
      <c r="O98" s="198"/>
      <c r="P98" s="203" t="s">
        <v>465</v>
      </c>
      <c r="Q98" s="207" t="s">
        <v>145</v>
      </c>
      <c r="R98" s="207" t="s">
        <v>260</v>
      </c>
      <c r="S98" s="203" t="s">
        <v>466</v>
      </c>
      <c r="T98" s="207" t="s">
        <v>145</v>
      </c>
      <c r="U98" s="207" t="s">
        <v>473</v>
      </c>
      <c r="V98" s="203" t="s">
        <v>467</v>
      </c>
      <c r="W98" s="207" t="s">
        <v>145</v>
      </c>
      <c r="X98" s="207" t="s">
        <v>250</v>
      </c>
      <c r="Y98" s="203" t="s">
        <v>468</v>
      </c>
      <c r="Z98" s="207" t="s">
        <v>145</v>
      </c>
      <c r="AA98" s="207" t="s">
        <v>473</v>
      </c>
      <c r="AB98" s="203" t="s">
        <v>469</v>
      </c>
      <c r="AC98" s="207" t="s">
        <v>145</v>
      </c>
      <c r="AD98" s="207" t="s">
        <v>183</v>
      </c>
      <c r="AE98" s="203" t="s">
        <v>470</v>
      </c>
      <c r="AF98" s="207" t="s">
        <v>145</v>
      </c>
      <c r="AG98" s="207" t="s">
        <v>194</v>
      </c>
      <c r="AH98" s="203" t="s">
        <v>472</v>
      </c>
      <c r="AI98" s="207" t="s">
        <v>145</v>
      </c>
      <c r="AJ98" s="207" t="s">
        <v>487</v>
      </c>
      <c r="AK98" s="179" t="str">
        <f t="array" ref="AK98">IFERROR(VLOOKUP(A98&amp;B98&amp;C98&amp;LEFT($AK$1,2),IF({1,0},广告数据!$A$2:$A$7027&amp;广告数据!$B$2:$B$7027&amp;广告数据!$C$2:$C$7027,广告数据!$D$2:$D$7027),2,0),"0")</f>
        <v>0</v>
      </c>
      <c r="AL98" s="175" t="str">
        <f t="array" ref="AL98">IFERROR(VLOOKUP(A98&amp;B98&amp;C98&amp;LEFT($AK$1,2),IF({1,0},广告数据!$A$2:$A$7027&amp;广告数据!$B$2:$B$7027&amp;广告数据!$C$2:$C$7027,广告数据!$E$2:$E$7027),2,0),"0")</f>
        <v>0</v>
      </c>
      <c r="AM98" s="180" t="str">
        <f t="shared" si="41"/>
        <v>0</v>
      </c>
      <c r="AN98" s="175" t="str">
        <f t="array" ref="AN98">IFERROR(VLOOKUP(A98&amp;B98&amp;C98&amp;LEFT($AK$1,2),IF({1,0},广告数据!$A$2:$A$7027&amp;广告数据!$B$2:$B$7027&amp;广告数据!$C$2:$C$7027,广告数据!$I$2:$I$7027),2,0),"0")</f>
        <v>0</v>
      </c>
      <c r="AO98" s="181" t="str">
        <f t="shared" si="42"/>
        <v>0</v>
      </c>
      <c r="AP98" s="182" t="str">
        <f t="array" ref="AP98">IFERROR(VLOOKUP(A98&amp;B98&amp;C98&amp;LEFT($AK$1,2),IF({1,0},广告数据!$A$2:$A$7027&amp;广告数据!$B$2:$B$7027&amp;广告数据!$C$2:$C$7027,广告数据!$G$2:$G$7027),2,0),"0")</f>
        <v>0</v>
      </c>
      <c r="AQ98" s="182" t="str">
        <f t="array" ref="AQ98">IFERROR(VLOOKUP(A98&amp;B98&amp;C98&amp;LEFT($AK$1,2),IF({1,0},广告数据!$A$2:$A$7027&amp;广告数据!$B$2:$B$7027&amp;广告数据!$C$2:$C$7027,广告数据!$J$2:$J$7027),2,0),"0")</f>
        <v>0</v>
      </c>
      <c r="AR98" s="183" t="str">
        <f t="shared" si="43"/>
        <v>0</v>
      </c>
      <c r="AS98" s="223">
        <f t="array" ref="AS98">IFERROR(VLOOKUP(A98&amp;B98&amp;C98&amp;LEFT($AS$1,2),IF({1,0},广告数据!$A$2:$A$7027&amp;广告数据!$B$2:$B$7027&amp;广告数据!$C$2:$C$7027,广告数据!$D$2:$D$7027),2,0),"0")</f>
        <v>71</v>
      </c>
      <c r="AT98" s="179">
        <f t="array" ref="AT98">IFERROR(VLOOKUP(A98&amp;B98&amp;C98&amp;LEFT($AS$1,2),IF({1,0},广告数据!$A$2:$A$7027&amp;广告数据!$B$2:$B$7027&amp;广告数据!$C$2:$C$7027,广告数据!$E$2:$E$7027),2,0),"0")</f>
        <v>1</v>
      </c>
      <c r="AU98" s="179">
        <f t="array" ref="AU98">IFERROR(VLOOKUP(A98&amp;B98&amp;C98&amp;LEFT($AS$1,2),IF({1,0},广告数据!$A$2:$A$7027&amp;广告数据!$B$2:$B$7027&amp;广告数据!$C$2:$C$7027,广告数据!$I$2:$I$7027),2,0),"")</f>
        <v>0</v>
      </c>
      <c r="AV98" s="215">
        <f t="shared" si="44"/>
        <v>0.0140845070422535</v>
      </c>
      <c r="AW98" s="215">
        <f t="array" ref="AW98">IFERROR(AU98/AT98,"0")</f>
        <v>0</v>
      </c>
      <c r="AX98" s="224">
        <f t="array" ref="AX98">IFERROR(VLOOKUP(A98&amp;B98&amp;C98&amp;LEFT($AS$1,2),IF({1,0},广告数据!$A$2:$A$7027&amp;广告数据!$B$2:$B$7027&amp;广告数据!$C$2:$C$7027,广告数据!$G$2:$G$7027),2,0),"0")</f>
        <v>1.7</v>
      </c>
      <c r="AY98" s="179">
        <f t="array" ref="AY98">IFERROR(VLOOKUP(A98&amp;B98&amp;C98&amp;LEFT($AS$1,2),IF({1,0},广告数据!$A$2:$A$7027&amp;广告数据!$B$2:$B$7027&amp;广告数据!$C$2:$C$7027,广告数据!$J$2:$J$7027),2,0),"0")</f>
        <v>0</v>
      </c>
      <c r="AZ98" s="183" t="str">
        <f t="array" ref="AZ98">IFERROR(AX98/AY98,"0")</f>
        <v>0</v>
      </c>
      <c r="BA98" s="179">
        <f t="array" ref="BA98">IFERROR(VLOOKUP(A98&amp;B98&amp;C98&amp;LEFT($BA$1,2),IF({1,0},广告数据!$A$2:$A$7027&amp;广告数据!$B$2:$B$7027&amp;广告数据!$C$2:$C$7027,广告数据!$D$2:$D$7027),2,0),"")</f>
        <v>3411</v>
      </c>
      <c r="BB98" s="179">
        <f t="array" ref="BB98">IFERROR(VLOOKUP(A98&amp;B98&amp;C98&amp;LEFT($BA$1,2),IF({1,0},广告数据!$A$2:$A$7027&amp;广告数据!$B$2:$B$7027&amp;广告数据!$C$2:$C$7027,广告数据!$E$2:$E$7027),2,0),"")</f>
        <v>5</v>
      </c>
      <c r="BC98" s="179">
        <f t="array" ref="BC98">IFERROR(VLOOKUP(A98&amp;B98&amp;C98&amp;LEFT($BA$1,2),IF({1,0},广告数据!$A$2:$A$7027&amp;广告数据!$B$2:$B$7027&amp;广告数据!$C$2:$C$7027,广告数据!$I$2:$I$7027),2,0),"")</f>
        <v>0</v>
      </c>
      <c r="BD98" s="215">
        <f t="shared" si="47"/>
        <v>0.00146584579302257</v>
      </c>
      <c r="BE98" s="215">
        <f t="shared" si="48"/>
        <v>0</v>
      </c>
      <c r="BF98" s="186">
        <f t="array" ref="BF98">IFERROR(VLOOKUP(A98&amp;B98&amp;C98&amp;LEFT($BA$1,2),IF({1,0},广告数据!$A$2:$A$7027&amp;广告数据!$B$2:$B$7027&amp;广告数据!$C$2:$C$7027,广告数据!$G$2:$G$7027),2,0),"")</f>
        <v>8.61</v>
      </c>
      <c r="BG98" s="186">
        <f t="array" ref="BG98">IFERROR(VLOOKUP(A98&amp;B98&amp;C98&amp;LEFT($BA$1,2),IF({1,0},广告数据!$A$2:$A$7027&amp;广告数据!$B$2:$B$7027&amp;广告数据!$C$2:$C$7027,广告数据!$J$2:$J$7027),2,0),"")</f>
        <v>0</v>
      </c>
      <c r="BH98" s="215" t="str">
        <f t="shared" si="49"/>
        <v>0</v>
      </c>
      <c r="BI98" s="172" t="str">
        <f t="array" ref="BI98">IFERROR(VLOOKUP(A98&amp;B98&amp;C98&amp;LEFT($BI$1,2),IF({1,0},广告数据!$A$2:$A$7027&amp;广告数据!$B$2:$B$7027&amp;广告数据!$C$2:$C$7027,广告数据!$D$2:$D$7027),2,0),"0")</f>
        <v>0</v>
      </c>
      <c r="BJ98" s="172" t="str">
        <f t="array" ref="BJ98">IFERROR(VLOOKUP(A98&amp;B98&amp;C98&amp;LEFT($BI$1,2),IF({1,0},广告数据!$A$2:$A$7027&amp;广告数据!$B$2:$B$7027&amp;广告数据!$C$2:$C$7027,广告数据!$E$2:$E$7027),2,0),"0")</f>
        <v>0</v>
      </c>
      <c r="BK98" s="172" t="str">
        <f t="array" ref="BK98">IFERROR(VLOOKUP(A98&amp;B98&amp;C98&amp;LEFT($BI$1,2),IF({1,0},广告数据!$A$2:$A$7027&amp;广告数据!$B$2:$B$7027&amp;广告数据!$C$2:$C$7027,广告数据!$I$2:$I$7027),2,0),"0")</f>
        <v>0</v>
      </c>
      <c r="BL98" s="215" t="str">
        <f t="shared" si="50"/>
        <v>0</v>
      </c>
      <c r="BM98" s="215" t="str">
        <f t="shared" si="51"/>
        <v>0</v>
      </c>
      <c r="BN98" s="172" t="str">
        <f t="array" ref="BN98">IFERROR(VLOOKUP(A98&amp;B98&amp;C98&amp;LEFT($BI$1,2),IF({1,0},广告数据!$A$2:$A$7027&amp;广告数据!$B$2:$B$7027&amp;广告数据!$C$2:$C$7027,广告数据!$G$2:$G$7027),2,0),"0")</f>
        <v>0</v>
      </c>
      <c r="BO98" s="172" t="str">
        <f t="array" ref="BO98">IFERROR(VLOOKUP(A98&amp;B98&amp;C98&amp;LEFT($BI$1,2),IF({1,0},广告数据!$A$2:$A$7027&amp;广告数据!$B$2:$B$7027&amp;广告数据!$C$2:$C$7027,广告数据!$J$2:$J$7027),2,0),"0")</f>
        <v>0</v>
      </c>
      <c r="BP98" s="215" t="str">
        <f t="shared" si="52"/>
        <v/>
      </c>
      <c r="BQ98" s="172" t="str">
        <f t="array" ref="BQ98">IFERROR(VLOOKUP(A98&amp;B98&amp;C98&amp;LEFT($BQ$1,2),IF({1,0},广告数据!$A$2:$A$7027&amp;广告数据!$B$2:$B$7027&amp;广告数据!$C$2:$C$7027,广告数据!$D$2:$D$7027),2,0),"0")</f>
        <v>0</v>
      </c>
      <c r="BR98" s="172" t="str">
        <f t="array" ref="BR98">IFERROR(VLOOKUP(A98&amp;B98&amp;C98&amp;LEFT($BQ$1,2),IF({1,0},广告数据!$A$2:$A$7027&amp;广告数据!$B$2:$B$7027&amp;广告数据!$C$2:$C$7027,广告数据!$E$2:$E$7027),2,0),"0")</f>
        <v>0</v>
      </c>
      <c r="BS98" s="172" t="str">
        <f t="array" ref="BS98">IFERROR(VLOOKUP(A98&amp;B98&amp;C98&amp;LEFT($BQ$1,2),IF({1,0},广告数据!$A$2:$A$7027&amp;广告数据!$B$2:$B$7027&amp;广告数据!$C$2:$C$7027,广告数据!$I$2:$I$7027),2,0),"0")</f>
        <v>0</v>
      </c>
      <c r="BT98" s="215" t="str">
        <f t="shared" si="53"/>
        <v>0</v>
      </c>
      <c r="BU98" s="215" t="str">
        <f t="shared" si="54"/>
        <v>0</v>
      </c>
      <c r="BV98" s="172" t="str">
        <f t="array" ref="BV98">IFERROR(VLOOKUP(A98&amp;B98&amp;C98&amp;LEFT($BQ$1,2),IF({1,0},广告数据!$A$2:$A$7027&amp;广告数据!$B$2:$B$7027&amp;广告数据!$C$2:$C$7027,广告数据!$G$2:$G$7027),2,0),"0")</f>
        <v>0</v>
      </c>
      <c r="BW98" s="172" t="str">
        <f t="array" ref="BW98">IFERROR(VLOOKUP(A98&amp;B98&amp;C98&amp;LEFT($BQ$1,2),IF({1,0},广告数据!$A$2:$A$7027&amp;广告数据!$B$2:$B$7027&amp;广告数据!$C$2:$C$7027,广告数据!$J$2:$J$7027),2,0),"0")</f>
        <v>0</v>
      </c>
      <c r="BX98" s="215"/>
    </row>
    <row r="99" s="173" customFormat="1" spans="1:76">
      <c r="A99" s="189">
        <v>44785</v>
      </c>
      <c r="B99" s="192" t="s">
        <v>20</v>
      </c>
      <c r="C99" s="190" t="s">
        <v>25</v>
      </c>
      <c r="D99" s="119" t="s">
        <v>124</v>
      </c>
      <c r="E99" s="194">
        <f>SUMIFS('Business report'!$D$2:$D$9442,'Business report'!$A$2:$A$9442,A99,'Business report'!$B$2:$B$9442,B99,'Business report'!$C$2:$C$9442,D99)</f>
        <v>153</v>
      </c>
      <c r="F99" s="194">
        <f>SUMIFS('Business report'!$F$2:$F$9442,'Business report'!$A$2:$A$9442,A99,'Business report'!$B$2:$B$9442,B99,'Business report'!$C$2:$C$9442,D99)</f>
        <v>205</v>
      </c>
      <c r="G99" s="191">
        <f>SUMIFS('Business report'!$I$2:$I$9442,'Business report'!$A$2:$A$9442,A99,'Business report'!$B$2:$B$9442,B99,'Business report'!$C$2:$C$9442,D99)</f>
        <v>14</v>
      </c>
      <c r="H99" s="195">
        <f>SUMIFS('Business report'!$K$2:$K$9442,'Business report'!$A$2:$A$9442,A99,'Business report'!$B$2:$B$9442,B99,'Business report'!$C$2:$C$9442,D99)</f>
        <v>182.87</v>
      </c>
      <c r="I99" s="198" t="s">
        <v>461</v>
      </c>
      <c r="J99" s="178">
        <v>4.8</v>
      </c>
      <c r="K99" s="198">
        <v>28</v>
      </c>
      <c r="L99" s="198" t="s">
        <v>131</v>
      </c>
      <c r="M99" s="202" t="s">
        <v>488</v>
      </c>
      <c r="N99" s="198" t="s">
        <v>133</v>
      </c>
      <c r="O99" s="198">
        <v>278</v>
      </c>
      <c r="P99" s="203" t="s">
        <v>408</v>
      </c>
      <c r="Q99" s="207" t="s">
        <v>174</v>
      </c>
      <c r="R99" s="200"/>
      <c r="S99" s="203" t="s">
        <v>409</v>
      </c>
      <c r="T99" s="207" t="s">
        <v>274</v>
      </c>
      <c r="U99" s="200"/>
      <c r="V99" s="203" t="s">
        <v>245</v>
      </c>
      <c r="W99" s="207" t="s">
        <v>145</v>
      </c>
      <c r="X99" s="207"/>
      <c r="Y99" s="203" t="s">
        <v>184</v>
      </c>
      <c r="Z99" s="207" t="s">
        <v>489</v>
      </c>
      <c r="AA99" s="200"/>
      <c r="AB99" s="203" t="s">
        <v>415</v>
      </c>
      <c r="AC99" s="207" t="s">
        <v>396</v>
      </c>
      <c r="AD99" s="207" t="s">
        <v>463</v>
      </c>
      <c r="AE99" s="203" t="s">
        <v>157</v>
      </c>
      <c r="AF99" s="207" t="s">
        <v>248</v>
      </c>
      <c r="AG99" s="207" t="s">
        <v>387</v>
      </c>
      <c r="AH99" s="203" t="s">
        <v>416</v>
      </c>
      <c r="AI99" s="207" t="s">
        <v>145</v>
      </c>
      <c r="AJ99" s="200"/>
      <c r="AK99" s="179">
        <f t="array" ref="AK99">IFERROR(VLOOKUP(A99&amp;B99&amp;C99&amp;LEFT($AK$1,2),IF({1,0},广告数据!$A$2:$A$7027&amp;广告数据!$B$2:$B$7027&amp;广告数据!$C$2:$C$7027,广告数据!$D$2:$D$7027),2,0),"0")</f>
        <v>590</v>
      </c>
      <c r="AL99" s="175">
        <f t="array" ref="AL99">IFERROR(VLOOKUP(A99&amp;B99&amp;C99&amp;LEFT($AK$1,2),IF({1,0},广告数据!$A$2:$A$7027&amp;广告数据!$B$2:$B$7027&amp;广告数据!$C$2:$C$7027,广告数据!$E$2:$E$7027),2,0),"0")</f>
        <v>10</v>
      </c>
      <c r="AM99" s="180">
        <f t="shared" si="41"/>
        <v>0.0169491525423729</v>
      </c>
      <c r="AN99" s="175">
        <f t="array" ref="AN99">IFERROR(VLOOKUP(A99&amp;B99&amp;C99&amp;LEFT($AK$1,2),IF({1,0},广告数据!$A$2:$A$7027&amp;广告数据!$B$2:$B$7027&amp;广告数据!$C$2:$C$7027,广告数据!$I$2:$I$7027),2,0),"0")</f>
        <v>1</v>
      </c>
      <c r="AO99" s="181">
        <f t="shared" si="42"/>
        <v>0.1</v>
      </c>
      <c r="AP99" s="182">
        <f t="array" ref="AP99">IFERROR(VLOOKUP(A99&amp;B99&amp;C99&amp;LEFT($AK$1,2),IF({1,0},广告数据!$A$2:$A$7027&amp;广告数据!$B$2:$B$7027&amp;广告数据!$C$2:$C$7027,广告数据!$G$2:$G$7027),2,0),"0")</f>
        <v>1.7</v>
      </c>
      <c r="AQ99" s="182">
        <f t="array" ref="AQ99">IFERROR(VLOOKUP(A99&amp;B99&amp;C99&amp;LEFT($AK$1,2),IF({1,0},广告数据!$A$2:$A$7027&amp;广告数据!$B$2:$B$7027&amp;广告数据!$C$2:$C$7027,广告数据!$J$2:$J$7027),2,0),"0")</f>
        <v>14.99</v>
      </c>
      <c r="AR99" s="183">
        <f t="shared" si="43"/>
        <v>0.113408939292862</v>
      </c>
      <c r="AS99" s="223" t="str">
        <f t="array" ref="AS99">IFERROR(VLOOKUP(A99&amp;B99&amp;C99&amp;LEFT($AS$1,2),IF({1,0},广告数据!$A$2:$A$7027&amp;广告数据!$B$2:$B$7027&amp;广告数据!$C$2:$C$7027,广告数据!$D$2:$D$7027),2,0),"0")</f>
        <v>0</v>
      </c>
      <c r="AT99" s="179" t="str">
        <f t="array" ref="AT99">IFERROR(VLOOKUP(A99&amp;B99&amp;C99&amp;LEFT($AS$1,2),IF({1,0},广告数据!$A$2:$A$7027&amp;广告数据!$B$2:$B$7027&amp;广告数据!$C$2:$C$7027,广告数据!$E$2:$E$7027),2,0),"0")</f>
        <v>0</v>
      </c>
      <c r="AU99" s="179" t="str">
        <f t="array" ref="AU99">IFERROR(VLOOKUP(A99&amp;B99&amp;C99&amp;LEFT($AS$1,2),IF({1,0},广告数据!$A$2:$A$7027&amp;广告数据!$B$2:$B$7027&amp;广告数据!$C$2:$C$7027,广告数据!$I$2:$I$7027),2,0),"0")</f>
        <v>0</v>
      </c>
      <c r="AV99" s="215" t="str">
        <f t="shared" si="44"/>
        <v>0</v>
      </c>
      <c r="AW99" s="215" t="str">
        <f t="array" ref="AW99">IFERROR(AU99/AT99,"0")</f>
        <v>0</v>
      </c>
      <c r="AX99" s="224" t="str">
        <f t="array" ref="AX99">IFERROR(VLOOKUP(A99&amp;B99&amp;C99&amp;LEFT($AS$1,2),IF({1,0},广告数据!$A$2:$A$7027&amp;广告数据!$B$2:$B$7027&amp;广告数据!$C$2:$C$7027,广告数据!$G$2:$G$7027),2,0),"0")</f>
        <v>0</v>
      </c>
      <c r="AY99" s="179" t="str">
        <f t="array" ref="AY99">IFERROR(VLOOKUP(A99&amp;B99&amp;C99&amp;LEFT($AS$1,2),IF({1,0},广告数据!$A$2:$A$7027&amp;广告数据!$B$2:$B$7027&amp;广告数据!$C$2:$C$7027,广告数据!$J$2:$J$7027),2,0),"0")</f>
        <v>0</v>
      </c>
      <c r="AZ99" s="183" t="str">
        <f t="array" ref="AZ99">IFERROR(AX99/AY99,"0")</f>
        <v>0</v>
      </c>
      <c r="BA99" s="179">
        <f t="array" ref="BA99">IFERROR(VLOOKUP(A99&amp;B99&amp;C99&amp;LEFT($BA$1,2),IF({1,0},广告数据!$A$2:$A$7027&amp;广告数据!$B$2:$B$7027&amp;广告数据!$C$2:$C$7027,广告数据!$D$2:$D$7027),2,0),"")</f>
        <v>9189</v>
      </c>
      <c r="BB99" s="179">
        <f t="array" ref="BB99">IFERROR(VLOOKUP(A99&amp;B99&amp;C99&amp;LEFT($BA$1,2),IF({1,0},广告数据!$A$2:$A$7027&amp;广告数据!$B$2:$B$7027&amp;广告数据!$C$2:$C$7027,广告数据!$E$2:$E$7027),2,0),"")</f>
        <v>51</v>
      </c>
      <c r="BC99" s="179">
        <f t="array" ref="BC99">IFERROR(VLOOKUP(A99&amp;B99&amp;C99&amp;LEFT($BA$1,2),IF({1,0},广告数据!$A$2:$A$7027&amp;广告数据!$B$2:$B$7027&amp;广告数据!$C$2:$C$7027,广告数据!$I$2:$I$7027),2,0),"")</f>
        <v>6</v>
      </c>
      <c r="BD99" s="215">
        <f t="shared" si="47"/>
        <v>0.00555011426705844</v>
      </c>
      <c r="BE99" s="215">
        <f t="shared" si="48"/>
        <v>0.117647058823529</v>
      </c>
      <c r="BF99" s="186">
        <f t="array" ref="BF99">IFERROR(VLOOKUP(A99&amp;B99&amp;C99&amp;LEFT($BA$1,2),IF({1,0},广告数据!$A$2:$A$7027&amp;广告数据!$B$2:$B$7027&amp;广告数据!$C$2:$C$7027,广告数据!$G$2:$G$7027),2,0),"")</f>
        <v>17.96</v>
      </c>
      <c r="BG99" s="186">
        <f t="array" ref="BG99">IFERROR(VLOOKUP(A99&amp;B99&amp;C99&amp;LEFT($BA$1,2),IF({1,0},广告数据!$A$2:$A$7027&amp;广告数据!$B$2:$B$7027&amp;广告数据!$C$2:$C$7027,广告数据!$J$2:$J$7027),2,0),"")</f>
        <v>83.94</v>
      </c>
      <c r="BH99" s="215">
        <f t="shared" si="49"/>
        <v>0.213962354062426</v>
      </c>
      <c r="BI99" s="172">
        <f t="array" ref="BI99">IFERROR(VLOOKUP(A99&amp;B99&amp;C99&amp;LEFT($BI$1,2),IF({1,0},广告数据!$A$2:$A$7027&amp;广告数据!$B$2:$B$7027&amp;广告数据!$C$2:$C$7027,广告数据!$D$2:$D$7027),2,0),"0")</f>
        <v>904</v>
      </c>
      <c r="BJ99" s="172">
        <f t="array" ref="BJ99">IFERROR(VLOOKUP(A99&amp;B99&amp;C99&amp;LEFT($BI$1,2),IF({1,0},广告数据!$A$2:$A$7027&amp;广告数据!$B$2:$B$7027&amp;广告数据!$C$2:$C$7027,广告数据!$E$2:$E$7027),2,0),"0")</f>
        <v>6</v>
      </c>
      <c r="BK99" s="172">
        <f t="array" ref="BK99">IFERROR(VLOOKUP(A99&amp;B99&amp;C99&amp;LEFT($BI$1,2),IF({1,0},广告数据!$A$2:$A$7027&amp;广告数据!$B$2:$B$7027&amp;广告数据!$C$2:$C$7027,广告数据!$I$2:$I$7027),2,0),"0")</f>
        <v>2</v>
      </c>
      <c r="BL99" s="215">
        <f t="shared" si="50"/>
        <v>0.00663716814159292</v>
      </c>
      <c r="BM99" s="215">
        <f t="shared" si="51"/>
        <v>0.333333333333333</v>
      </c>
      <c r="BN99" s="172">
        <f t="array" ref="BN99">IFERROR(VLOOKUP(A99&amp;B99&amp;C99&amp;LEFT($BI$1,2),IF({1,0},广告数据!$A$2:$A$7027&amp;广告数据!$B$2:$B$7027&amp;广告数据!$C$2:$C$7027,广告数据!$G$2:$G$7027),2,0),"0")</f>
        <v>2.32</v>
      </c>
      <c r="BO99" s="172">
        <f t="array" ref="BO99">IFERROR(VLOOKUP(A99&amp;B99&amp;C99&amp;LEFT($BI$1,2),IF({1,0},广告数据!$A$2:$A$7027&amp;广告数据!$B$2:$B$7027&amp;广告数据!$C$2:$C$7027,广告数据!$J$2:$J$7027),2,0),"0")</f>
        <v>27.98</v>
      </c>
      <c r="BP99" s="215">
        <f t="shared" si="52"/>
        <v>0.0829163688348821</v>
      </c>
      <c r="BQ99" s="172" t="str">
        <f t="array" ref="BQ99">IFERROR(VLOOKUP(A99&amp;B99&amp;C99&amp;LEFT($BQ$1,2),IF({1,0},广告数据!$A$2:$A$7027&amp;广告数据!$B$2:$B$7027&amp;广告数据!$C$2:$C$7027,广告数据!$D$2:$D$7027),2,0),"0")</f>
        <v>0</v>
      </c>
      <c r="BR99" s="172" t="str">
        <f t="array" ref="BR99">IFERROR(VLOOKUP(A99&amp;B99&amp;C99&amp;LEFT($BQ$1,2),IF({1,0},广告数据!$A$2:$A$7027&amp;广告数据!$B$2:$B$7027&amp;广告数据!$C$2:$C$7027,广告数据!$E$2:$E$7027),2,0),"0")</f>
        <v>0</v>
      </c>
      <c r="BS99" s="172" t="str">
        <f t="array" ref="BS99">IFERROR(VLOOKUP(A99&amp;B99&amp;C99&amp;LEFT($BQ$1,2),IF({1,0},广告数据!$A$2:$A$7027&amp;广告数据!$B$2:$B$7027&amp;广告数据!$C$2:$C$7027,广告数据!$I$2:$I$7027),2,0),"0")</f>
        <v>0</v>
      </c>
      <c r="BT99" s="215" t="str">
        <f t="shared" si="53"/>
        <v>0</v>
      </c>
      <c r="BU99" s="215" t="str">
        <f t="shared" si="54"/>
        <v>0</v>
      </c>
      <c r="BV99" s="172" t="str">
        <f t="array" ref="BV99">IFERROR(VLOOKUP(A99&amp;B99&amp;C99&amp;LEFT($BQ$1,2),IF({1,0},广告数据!$A$2:$A$7027&amp;广告数据!$B$2:$B$7027&amp;广告数据!$C$2:$C$7027,广告数据!$G$2:$G$7027),2,0),"0")</f>
        <v>0</v>
      </c>
      <c r="BW99" s="172" t="str">
        <f t="array" ref="BW99">IFERROR(VLOOKUP(A99&amp;B99&amp;C99&amp;LEFT($BQ$1,2),IF({1,0},广告数据!$A$2:$A$7027&amp;广告数据!$B$2:$B$7027&amp;广告数据!$C$2:$C$7027,广告数据!$J$2:$J$7027),2,0),"0")</f>
        <v>0</v>
      </c>
      <c r="BX99" s="215"/>
    </row>
    <row r="100" s="173" customFormat="1" spans="1:76">
      <c r="A100" s="189">
        <v>44785</v>
      </c>
      <c r="B100" s="192" t="s">
        <v>20</v>
      </c>
      <c r="C100" s="190" t="s">
        <v>450</v>
      </c>
      <c r="D100" s="119" t="s">
        <v>451</v>
      </c>
      <c r="E100" s="194">
        <f>SUMIFS('Business report'!$D$2:$D$9442,'Business report'!$A$2:$A$9442,A100,'Business report'!$B$2:$B$9442,B100,'Business report'!$C$2:$C$9442,D100)</f>
        <v>12</v>
      </c>
      <c r="F100" s="194">
        <f>SUMIFS('Business report'!$F$2:$F$9442,'Business report'!$A$2:$A$9442,A100,'Business report'!$B$2:$B$9442,B100,'Business report'!$C$2:$C$9442,D100)</f>
        <v>24</v>
      </c>
      <c r="G100" s="191">
        <f>SUMIFS('Business report'!$I$2:$I$9442,'Business report'!$A$2:$A$9442,A100,'Business report'!$B$2:$B$9442,B100,'Business report'!$C$2:$C$9442,D100)</f>
        <v>0</v>
      </c>
      <c r="H100" s="195">
        <f>SUMIFS('Business report'!$K$2:$K$9442,'Business report'!$A$2:$A$9442,A100,'Business report'!$B$2:$B$9442,B100,'Business report'!$C$2:$C$9442,D100)</f>
        <v>0</v>
      </c>
      <c r="I100" s="198">
        <v>45.99</v>
      </c>
      <c r="J100" s="178"/>
      <c r="K100" s="198"/>
      <c r="L100" s="198"/>
      <c r="M100" s="202"/>
      <c r="N100" s="198"/>
      <c r="O100" s="198"/>
      <c r="P100" s="203" t="s">
        <v>465</v>
      </c>
      <c r="Q100" s="207" t="s">
        <v>145</v>
      </c>
      <c r="R100" s="207" t="s">
        <v>219</v>
      </c>
      <c r="S100" s="203" t="s">
        <v>466</v>
      </c>
      <c r="T100" s="207" t="s">
        <v>145</v>
      </c>
      <c r="U100" s="207" t="s">
        <v>261</v>
      </c>
      <c r="V100" s="203" t="s">
        <v>467</v>
      </c>
      <c r="W100" s="207" t="s">
        <v>145</v>
      </c>
      <c r="X100" s="207" t="s">
        <v>194</v>
      </c>
      <c r="Y100" s="203" t="s">
        <v>468</v>
      </c>
      <c r="Z100" s="207" t="s">
        <v>145</v>
      </c>
      <c r="AA100" s="207" t="s">
        <v>163</v>
      </c>
      <c r="AB100" s="203" t="s">
        <v>469</v>
      </c>
      <c r="AC100" s="207" t="s">
        <v>145</v>
      </c>
      <c r="AD100" s="207" t="s">
        <v>180</v>
      </c>
      <c r="AE100" s="203" t="s">
        <v>470</v>
      </c>
      <c r="AF100" s="207" t="s">
        <v>145</v>
      </c>
      <c r="AG100" s="207" t="s">
        <v>180</v>
      </c>
      <c r="AH100" s="203" t="s">
        <v>472</v>
      </c>
      <c r="AI100" s="207" t="s">
        <v>145</v>
      </c>
      <c r="AJ100" s="207" t="s">
        <v>354</v>
      </c>
      <c r="AK100" s="179" t="str">
        <f t="array" ref="AK100">IFERROR(VLOOKUP(A100&amp;B100&amp;C100&amp;LEFT($AK$1,2),IF({1,0},广告数据!$A$2:$A$7027&amp;广告数据!$B$2:$B$7027&amp;广告数据!$C$2:$C$7027,广告数据!$D$2:$D$7027),2,0),"0")</f>
        <v>0</v>
      </c>
      <c r="AL100" s="175" t="str">
        <f t="array" ref="AL100">IFERROR(VLOOKUP(A100&amp;B100&amp;C100&amp;LEFT($AK$1,2),IF({1,0},广告数据!$A$2:$A$7027&amp;广告数据!$B$2:$B$7027&amp;广告数据!$C$2:$C$7027,广告数据!$E$2:$E$7027),2,0),"0")</f>
        <v>0</v>
      </c>
      <c r="AM100" s="180" t="str">
        <f t="shared" si="41"/>
        <v>0</v>
      </c>
      <c r="AN100" s="175" t="str">
        <f t="array" ref="AN100">IFERROR(VLOOKUP(A100&amp;B100&amp;C100&amp;LEFT($AK$1,2),IF({1,0},广告数据!$A$2:$A$7027&amp;广告数据!$B$2:$B$7027&amp;广告数据!$C$2:$C$7027,广告数据!$I$2:$I$7027),2,0),"0")</f>
        <v>0</v>
      </c>
      <c r="AO100" s="181" t="str">
        <f t="shared" si="42"/>
        <v>0</v>
      </c>
      <c r="AP100" s="182" t="str">
        <f t="array" ref="AP100">IFERROR(VLOOKUP(A100&amp;B100&amp;C100&amp;LEFT($AK$1,2),IF({1,0},广告数据!$A$2:$A$7027&amp;广告数据!$B$2:$B$7027&amp;广告数据!$C$2:$C$7027,广告数据!$G$2:$G$7027),2,0),"0")</f>
        <v>0</v>
      </c>
      <c r="AQ100" s="182" t="str">
        <f t="array" ref="AQ100">IFERROR(VLOOKUP(A100&amp;B100&amp;C100&amp;LEFT($AK$1,2),IF({1,0},广告数据!$A$2:$A$7027&amp;广告数据!$B$2:$B$7027&amp;广告数据!$C$2:$C$7027,广告数据!$J$2:$J$7027),2,0),"0")</f>
        <v>0</v>
      </c>
      <c r="AR100" s="183" t="str">
        <f t="shared" si="43"/>
        <v>0</v>
      </c>
      <c r="AS100" s="223">
        <f t="array" ref="AS100">IFERROR(VLOOKUP(A100&amp;B100&amp;C100&amp;LEFT($AS$1,2),IF({1,0},广告数据!$A$2:$A$7027&amp;广告数据!$B$2:$B$7027&amp;广告数据!$C$2:$C$7027,广告数据!$D$2:$D$7027),2,0),"0")</f>
        <v>34</v>
      </c>
      <c r="AT100" s="179">
        <f t="array" ref="AT100">IFERROR(VLOOKUP(A100&amp;B100&amp;C100&amp;LEFT($AS$1,2),IF({1,0},广告数据!$A$2:$A$7027&amp;广告数据!$B$2:$B$7027&amp;广告数据!$C$2:$C$7027,广告数据!$E$2:$E$7027),2,0),"0")</f>
        <v>0</v>
      </c>
      <c r="AU100" s="179">
        <f t="array" ref="AU100">IFERROR(VLOOKUP(A100&amp;B100&amp;C100&amp;LEFT($AS$1,2),IF({1,0},广告数据!$A$2:$A$7027&amp;广告数据!$B$2:$B$7027&amp;广告数据!$C$2:$C$7027,广告数据!$I$2:$I$7027),2,0),"")</f>
        <v>0</v>
      </c>
      <c r="AV100" s="215">
        <f t="shared" si="44"/>
        <v>0</v>
      </c>
      <c r="AW100" s="215" t="str">
        <f t="array" ref="AW100">IFERROR(AU100/AT100,"0")</f>
        <v>0</v>
      </c>
      <c r="AX100" s="224">
        <f t="array" ref="AX100">IFERROR(VLOOKUP(A100&amp;B100&amp;C100&amp;LEFT($AS$1,2),IF({1,0},广告数据!$A$2:$A$7027&amp;广告数据!$B$2:$B$7027&amp;广告数据!$C$2:$C$7027,广告数据!$G$2:$G$7027),2,0),"0")</f>
        <v>0</v>
      </c>
      <c r="AY100" s="179">
        <f t="array" ref="AY100">IFERROR(VLOOKUP(A100&amp;B100&amp;C100&amp;LEFT($AS$1,2),IF({1,0},广告数据!$A$2:$A$7027&amp;广告数据!$B$2:$B$7027&amp;广告数据!$C$2:$C$7027,广告数据!$J$2:$J$7027),2,0),"0")</f>
        <v>0</v>
      </c>
      <c r="AZ100" s="183" t="str">
        <f t="array" ref="AZ100">IFERROR(AX100/AY100,"0")</f>
        <v>0</v>
      </c>
      <c r="BA100" s="179">
        <f t="array" ref="BA100">IFERROR(VLOOKUP(A100&amp;B100&amp;C100&amp;LEFT($BA$1,2),IF({1,0},广告数据!$A$2:$A$7027&amp;广告数据!$B$2:$B$7027&amp;广告数据!$C$2:$C$7027,广告数据!$D$2:$D$7027),2,0),"")</f>
        <v>3126</v>
      </c>
      <c r="BB100" s="179">
        <f t="array" ref="BB100">IFERROR(VLOOKUP(A100&amp;B100&amp;C100&amp;LEFT($BA$1,2),IF({1,0},广告数据!$A$2:$A$7027&amp;广告数据!$B$2:$B$7027&amp;广告数据!$C$2:$C$7027,广告数据!$E$2:$E$7027),2,0),"")</f>
        <v>4</v>
      </c>
      <c r="BC100" s="179">
        <f t="array" ref="BC100">IFERROR(VLOOKUP(A100&amp;B100&amp;C100&amp;LEFT($BA$1,2),IF({1,0},广告数据!$A$2:$A$7027&amp;广告数据!$B$2:$B$7027&amp;广告数据!$C$2:$C$7027,广告数据!$I$2:$I$7027),2,0),"")</f>
        <v>0</v>
      </c>
      <c r="BD100" s="215">
        <f t="shared" si="47"/>
        <v>0.00127959053103007</v>
      </c>
      <c r="BE100" s="215">
        <f t="shared" si="48"/>
        <v>0</v>
      </c>
      <c r="BF100" s="186">
        <f t="array" ref="BF100">IFERROR(VLOOKUP(A100&amp;B100&amp;C100&amp;LEFT($BA$1,2),IF({1,0},广告数据!$A$2:$A$7027&amp;广告数据!$B$2:$B$7027&amp;广告数据!$C$2:$C$7027,广告数据!$G$2:$G$7027),2,0),"")</f>
        <v>7.36</v>
      </c>
      <c r="BG100" s="186">
        <f t="array" ref="BG100">IFERROR(VLOOKUP(A100&amp;B100&amp;C100&amp;LEFT($BA$1,2),IF({1,0},广告数据!$A$2:$A$7027&amp;广告数据!$B$2:$B$7027&amp;广告数据!$C$2:$C$7027,广告数据!$J$2:$J$7027),2,0),"")</f>
        <v>0</v>
      </c>
      <c r="BH100" s="215" t="str">
        <f t="shared" si="49"/>
        <v>0</v>
      </c>
      <c r="BI100" s="172" t="str">
        <f t="array" ref="BI100">IFERROR(VLOOKUP(A100&amp;B100&amp;C100&amp;LEFT($BI$1,2),IF({1,0},广告数据!$A$2:$A$7027&amp;广告数据!$B$2:$B$7027&amp;广告数据!$C$2:$C$7027,广告数据!$D$2:$D$7027),2,0),"0")</f>
        <v>0</v>
      </c>
      <c r="BJ100" s="172" t="str">
        <f t="array" ref="BJ100">IFERROR(VLOOKUP(A100&amp;B100&amp;C100&amp;LEFT($BI$1,2),IF({1,0},广告数据!$A$2:$A$7027&amp;广告数据!$B$2:$B$7027&amp;广告数据!$C$2:$C$7027,广告数据!$E$2:$E$7027),2,0),"0")</f>
        <v>0</v>
      </c>
      <c r="BK100" s="172" t="str">
        <f t="array" ref="BK100">IFERROR(VLOOKUP(A100&amp;B100&amp;C100&amp;LEFT($BI$1,2),IF({1,0},广告数据!$A$2:$A$7027&amp;广告数据!$B$2:$B$7027&amp;广告数据!$C$2:$C$7027,广告数据!$I$2:$I$7027),2,0),"0")</f>
        <v>0</v>
      </c>
      <c r="BL100" s="215" t="str">
        <f t="shared" si="50"/>
        <v>0</v>
      </c>
      <c r="BM100" s="215" t="str">
        <f t="shared" si="51"/>
        <v>0</v>
      </c>
      <c r="BN100" s="172" t="str">
        <f t="array" ref="BN100">IFERROR(VLOOKUP(A100&amp;B100&amp;C100&amp;LEFT($BI$1,2),IF({1,0},广告数据!$A$2:$A$7027&amp;广告数据!$B$2:$B$7027&amp;广告数据!$C$2:$C$7027,广告数据!$G$2:$G$7027),2,0),"0")</f>
        <v>0</v>
      </c>
      <c r="BO100" s="172" t="str">
        <f t="array" ref="BO100">IFERROR(VLOOKUP(A100&amp;B100&amp;C100&amp;LEFT($BI$1,2),IF({1,0},广告数据!$A$2:$A$7027&amp;广告数据!$B$2:$B$7027&amp;广告数据!$C$2:$C$7027,广告数据!$J$2:$J$7027),2,0),"0")</f>
        <v>0</v>
      </c>
      <c r="BP100" s="215" t="str">
        <f t="shared" si="52"/>
        <v/>
      </c>
      <c r="BQ100" s="172" t="str">
        <f t="array" ref="BQ100">IFERROR(VLOOKUP(A100&amp;B100&amp;C100&amp;LEFT($BQ$1,2),IF({1,0},广告数据!$A$2:$A$7027&amp;广告数据!$B$2:$B$7027&amp;广告数据!$C$2:$C$7027,广告数据!$D$2:$D$7027),2,0),"0")</f>
        <v>0</v>
      </c>
      <c r="BR100" s="172" t="str">
        <f t="array" ref="BR100">IFERROR(VLOOKUP(A100&amp;B100&amp;C100&amp;LEFT($BQ$1,2),IF({1,0},广告数据!$A$2:$A$7027&amp;广告数据!$B$2:$B$7027&amp;广告数据!$C$2:$C$7027,广告数据!$E$2:$E$7027),2,0),"0")</f>
        <v>0</v>
      </c>
      <c r="BS100" s="172" t="str">
        <f t="array" ref="BS100">IFERROR(VLOOKUP(A100&amp;B100&amp;C100&amp;LEFT($BQ$1,2),IF({1,0},广告数据!$A$2:$A$7027&amp;广告数据!$B$2:$B$7027&amp;广告数据!$C$2:$C$7027,广告数据!$I$2:$I$7027),2,0),"0")</f>
        <v>0</v>
      </c>
      <c r="BT100" s="215" t="str">
        <f t="shared" si="53"/>
        <v>0</v>
      </c>
      <c r="BU100" s="215" t="str">
        <f t="shared" si="54"/>
        <v>0</v>
      </c>
      <c r="BV100" s="172" t="str">
        <f t="array" ref="BV100">IFERROR(VLOOKUP(A100&amp;B100&amp;C100&amp;LEFT($BQ$1,2),IF({1,0},广告数据!$A$2:$A$7027&amp;广告数据!$B$2:$B$7027&amp;广告数据!$C$2:$C$7027,广告数据!$G$2:$G$7027),2,0),"0")</f>
        <v>0</v>
      </c>
      <c r="BW100" s="172" t="str">
        <f t="array" ref="BW100">IFERROR(VLOOKUP(A100&amp;B100&amp;C100&amp;LEFT($BQ$1,2),IF({1,0},广告数据!$A$2:$A$7027&amp;广告数据!$B$2:$B$7027&amp;广告数据!$C$2:$C$7027,广告数据!$J$2:$J$7027),2,0),"0")</f>
        <v>0</v>
      </c>
      <c r="BX100" s="215"/>
    </row>
    <row r="101" s="173" customFormat="1" spans="1:76">
      <c r="A101" s="189">
        <v>44786</v>
      </c>
      <c r="B101" s="192" t="s">
        <v>20</v>
      </c>
      <c r="C101" s="190" t="s">
        <v>25</v>
      </c>
      <c r="D101" s="119" t="s">
        <v>124</v>
      </c>
      <c r="E101" s="194">
        <f>SUMIFS('Business report'!$D$2:$D$9442,'Business report'!$A$2:$A$9442,A101,'Business report'!$B$2:$B$9442,B101,'Business report'!$C$2:$C$9442,D101)</f>
        <v>186</v>
      </c>
      <c r="F101" s="194">
        <f>SUMIFS('Business report'!$F$2:$F$9442,'Business report'!$A$2:$A$9442,A101,'Business report'!$B$2:$B$9442,B101,'Business report'!$C$2:$C$9442,D101)</f>
        <v>279</v>
      </c>
      <c r="G101" s="191">
        <f>SUMIFS('Business report'!$I$2:$I$9442,'Business report'!$A$2:$A$9442,A101,'Business report'!$B$2:$B$9442,B101,'Business report'!$C$2:$C$9442,D101)</f>
        <v>11</v>
      </c>
      <c r="H101" s="195">
        <f>SUMIFS('Business report'!$K$2:$K$9442,'Business report'!$A$2:$A$9442,A101,'Business report'!$B$2:$B$9442,B101,'Business report'!$C$2:$C$9442,D101)</f>
        <v>156.89</v>
      </c>
      <c r="I101" s="198" t="s">
        <v>461</v>
      </c>
      <c r="J101" s="178">
        <v>4.8</v>
      </c>
      <c r="K101" s="198">
        <v>29</v>
      </c>
      <c r="L101" s="198" t="s">
        <v>131</v>
      </c>
      <c r="M101" s="202">
        <v>57901</v>
      </c>
      <c r="N101" s="198" t="s">
        <v>133</v>
      </c>
      <c r="O101" s="198">
        <v>166</v>
      </c>
      <c r="P101" s="203" t="s">
        <v>408</v>
      </c>
      <c r="Q101" s="207" t="s">
        <v>490</v>
      </c>
      <c r="R101" s="200"/>
      <c r="S101" s="203" t="s">
        <v>409</v>
      </c>
      <c r="T101" s="207" t="s">
        <v>195</v>
      </c>
      <c r="U101" s="207" t="s">
        <v>181</v>
      </c>
      <c r="V101" s="203" t="s">
        <v>245</v>
      </c>
      <c r="W101" s="207" t="s">
        <v>145</v>
      </c>
      <c r="X101" s="207"/>
      <c r="Y101" s="203" t="s">
        <v>184</v>
      </c>
      <c r="Z101" s="207" t="s">
        <v>457</v>
      </c>
      <c r="AA101" s="207" t="s">
        <v>406</v>
      </c>
      <c r="AB101" s="203" t="s">
        <v>415</v>
      </c>
      <c r="AC101" s="207" t="s">
        <v>384</v>
      </c>
      <c r="AD101" s="207" t="s">
        <v>473</v>
      </c>
      <c r="AE101" s="203" t="s">
        <v>157</v>
      </c>
      <c r="AF101" s="207" t="s">
        <v>188</v>
      </c>
      <c r="AG101" s="207" t="s">
        <v>367</v>
      </c>
      <c r="AH101" s="203" t="s">
        <v>416</v>
      </c>
      <c r="AI101" s="207" t="s">
        <v>145</v>
      </c>
      <c r="AJ101" s="200"/>
      <c r="AK101" s="179">
        <f t="array" ref="AK101">IFERROR(VLOOKUP(A101&amp;B101&amp;C101&amp;LEFT($AK$1,2),IF({1,0},广告数据!$A$2:$A$7027&amp;广告数据!$B$2:$B$7027&amp;广告数据!$C$2:$C$7027,广告数据!$D$2:$D$7027),2,0),"0")</f>
        <v>1438</v>
      </c>
      <c r="AL101" s="175">
        <f t="array" ref="AL101">IFERROR(VLOOKUP(A101&amp;B101&amp;C101&amp;LEFT($AK$1,2),IF({1,0},广告数据!$A$2:$A$7027&amp;广告数据!$B$2:$B$7027&amp;广告数据!$C$2:$C$7027,广告数据!$E$2:$E$7027),2,0),"0")</f>
        <v>16</v>
      </c>
      <c r="AM101" s="180">
        <f t="shared" si="41"/>
        <v>0.0111265646731572</v>
      </c>
      <c r="AN101" s="175">
        <f t="array" ref="AN101">IFERROR(VLOOKUP(A101&amp;B101&amp;C101&amp;LEFT($AK$1,2),IF({1,0},广告数据!$A$2:$A$7027&amp;广告数据!$B$2:$B$7027&amp;广告数据!$C$2:$C$7027,广告数据!$I$2:$I$7027),2,0),"0")</f>
        <v>2</v>
      </c>
      <c r="AO101" s="181">
        <f t="shared" si="42"/>
        <v>0.125</v>
      </c>
      <c r="AP101" s="182">
        <f t="array" ref="AP101">IFERROR(VLOOKUP(A101&amp;B101&amp;C101&amp;LEFT($AK$1,2),IF({1,0},广告数据!$A$2:$A$7027&amp;广告数据!$B$2:$B$7027&amp;广告数据!$C$2:$C$7027,广告数据!$G$2:$G$7027),2,0),"0")</f>
        <v>2.6</v>
      </c>
      <c r="AQ101" s="182">
        <f t="array" ref="AQ101">IFERROR(VLOOKUP(A101&amp;B101&amp;C101&amp;LEFT($AK$1,2),IF({1,0},广告数据!$A$2:$A$7027&amp;广告数据!$B$2:$B$7027&amp;广告数据!$C$2:$C$7027,广告数据!$J$2:$J$7027),2,0),"0")</f>
        <v>27.98</v>
      </c>
      <c r="AR101" s="183">
        <f t="shared" si="43"/>
        <v>0.0929235167977127</v>
      </c>
      <c r="AS101" s="223" t="str">
        <f t="array" ref="AS101">IFERROR(VLOOKUP(A101&amp;B101&amp;C101&amp;LEFT($AS$1,2),IF({1,0},广告数据!$A$2:$A$7027&amp;广告数据!$B$2:$B$7027&amp;广告数据!$C$2:$C$7027,广告数据!$D$2:$D$7027),2,0),"0")</f>
        <v>0</v>
      </c>
      <c r="AT101" s="179" t="str">
        <f t="array" ref="AT101">IFERROR(VLOOKUP(A101&amp;B101&amp;C101&amp;LEFT($AS$1,2),IF({1,0},广告数据!$A$2:$A$7027&amp;广告数据!$B$2:$B$7027&amp;广告数据!$C$2:$C$7027,广告数据!$E$2:$E$7027),2,0),"0")</f>
        <v>0</v>
      </c>
      <c r="AU101" s="179" t="str">
        <f t="array" ref="AU101">IFERROR(VLOOKUP(A101&amp;B101&amp;C101&amp;LEFT($AS$1,2),IF({1,0},广告数据!$A$2:$A$7027&amp;广告数据!$B$2:$B$7027&amp;广告数据!$C$2:$C$7027,广告数据!$I$2:$I$7027),2,0),"0")</f>
        <v>0</v>
      </c>
      <c r="AV101" s="215" t="str">
        <f t="shared" si="44"/>
        <v>0</v>
      </c>
      <c r="AW101" s="215" t="str">
        <f t="array" ref="AW101">IFERROR(AU101/AT101,"0")</f>
        <v>0</v>
      </c>
      <c r="AX101" s="224" t="str">
        <f t="array" ref="AX101">IFERROR(VLOOKUP(A101&amp;B101&amp;C101&amp;LEFT($AS$1,2),IF({1,0},广告数据!$A$2:$A$7027&amp;广告数据!$B$2:$B$7027&amp;广告数据!$C$2:$C$7027,广告数据!$G$2:$G$7027),2,0),"0")</f>
        <v>0</v>
      </c>
      <c r="AY101" s="179" t="str">
        <f t="array" ref="AY101">IFERROR(VLOOKUP(A101&amp;B101&amp;C101&amp;LEFT($AS$1,2),IF({1,0},广告数据!$A$2:$A$7027&amp;广告数据!$B$2:$B$7027&amp;广告数据!$C$2:$C$7027,广告数据!$J$2:$J$7027),2,0),"0")</f>
        <v>0</v>
      </c>
      <c r="AZ101" s="183" t="str">
        <f t="array" ref="AZ101">IFERROR(AX101/AY101,"0")</f>
        <v>0</v>
      </c>
      <c r="BA101" s="179">
        <f t="array" ref="BA101">IFERROR(VLOOKUP(A101&amp;B101&amp;C101&amp;LEFT($BA$1,2),IF({1,0},广告数据!$A$2:$A$7027&amp;广告数据!$B$2:$B$7027&amp;广告数据!$C$2:$C$7027,广告数据!$D$2:$D$7027),2,0),"")</f>
        <v>13748</v>
      </c>
      <c r="BB101" s="179">
        <f t="array" ref="BB101">IFERROR(VLOOKUP(A101&amp;B101&amp;C101&amp;LEFT($BA$1,2),IF({1,0},广告数据!$A$2:$A$7027&amp;广告数据!$B$2:$B$7027&amp;广告数据!$C$2:$C$7027,广告数据!$E$2:$E$7027),2,0),"")</f>
        <v>48</v>
      </c>
      <c r="BC101" s="179">
        <f t="array" ref="BC101">IFERROR(VLOOKUP(A101&amp;B101&amp;C101&amp;LEFT($BA$1,2),IF({1,0},广告数据!$A$2:$A$7027&amp;广告数据!$B$2:$B$7027&amp;广告数据!$C$2:$C$7027,广告数据!$I$2:$I$7027),2,0),"")</f>
        <v>1</v>
      </c>
      <c r="BD101" s="215">
        <f t="shared" si="47"/>
        <v>0.00349141693337213</v>
      </c>
      <c r="BE101" s="215">
        <f t="shared" si="48"/>
        <v>0.0208333333333333</v>
      </c>
      <c r="BF101" s="186">
        <f t="array" ref="BF101">IFERROR(VLOOKUP(A101&amp;B101&amp;C101&amp;LEFT($BA$1,2),IF({1,0},广告数据!$A$2:$A$7027&amp;广告数据!$B$2:$B$7027&amp;广告数据!$C$2:$C$7027,广告数据!$G$2:$G$7027),2,0),"")</f>
        <v>18.18</v>
      </c>
      <c r="BG101" s="186">
        <f t="array" ref="BG101">IFERROR(VLOOKUP(A101&amp;B101&amp;C101&amp;LEFT($BA$1,2),IF({1,0},广告数据!$A$2:$A$7027&amp;广告数据!$B$2:$B$7027&amp;广告数据!$C$2:$C$7027,广告数据!$J$2:$J$7027),2,0),"")</f>
        <v>13.99</v>
      </c>
      <c r="BH101" s="215">
        <f t="shared" si="49"/>
        <v>1.29949964260186</v>
      </c>
      <c r="BI101" s="172">
        <f t="array" ref="BI101">IFERROR(VLOOKUP(A101&amp;B101&amp;C101&amp;LEFT($BI$1,2),IF({1,0},广告数据!$A$2:$A$7027&amp;广告数据!$B$2:$B$7027&amp;广告数据!$C$2:$C$7027,广告数据!$D$2:$D$7027),2,0),"0")</f>
        <v>1102</v>
      </c>
      <c r="BJ101" s="172">
        <f t="array" ref="BJ101">IFERROR(VLOOKUP(A101&amp;B101&amp;C101&amp;LEFT($BI$1,2),IF({1,0},广告数据!$A$2:$A$7027&amp;广告数据!$B$2:$B$7027&amp;广告数据!$C$2:$C$7027,广告数据!$E$2:$E$7027),2,0),"0")</f>
        <v>10</v>
      </c>
      <c r="BK101" s="172">
        <f t="array" ref="BK101">IFERROR(VLOOKUP(A101&amp;B101&amp;C101&amp;LEFT($BI$1,2),IF({1,0},广告数据!$A$2:$A$7027&amp;广告数据!$B$2:$B$7027&amp;广告数据!$C$2:$C$7027,广告数据!$I$2:$I$7027),2,0),"0")</f>
        <v>1</v>
      </c>
      <c r="BL101" s="215">
        <f t="shared" si="50"/>
        <v>0.00907441016333938</v>
      </c>
      <c r="BM101" s="215">
        <f t="shared" si="51"/>
        <v>0.1</v>
      </c>
      <c r="BN101" s="172">
        <f t="array" ref="BN101">IFERROR(VLOOKUP(A101&amp;B101&amp;C101&amp;LEFT($BI$1,2),IF({1,0},广告数据!$A$2:$A$7027&amp;广告数据!$B$2:$B$7027&amp;广告数据!$C$2:$C$7027,广告数据!$G$2:$G$7027),2,0),"0")</f>
        <v>6.44</v>
      </c>
      <c r="BO101" s="172">
        <f t="array" ref="BO101">IFERROR(VLOOKUP(A101&amp;B101&amp;C101&amp;LEFT($BI$1,2),IF({1,0},广告数据!$A$2:$A$7027&amp;广告数据!$B$2:$B$7027&amp;广告数据!$C$2:$C$7027,广告数据!$J$2:$J$7027),2,0),"0")</f>
        <v>13.99</v>
      </c>
      <c r="BP101" s="215">
        <f t="shared" si="52"/>
        <v>0.460328806290207</v>
      </c>
      <c r="BQ101" s="172" t="str">
        <f t="array" ref="BQ101">IFERROR(VLOOKUP(A101&amp;B101&amp;C101&amp;LEFT($BQ$1,2),IF({1,0},广告数据!$A$2:$A$7027&amp;广告数据!$B$2:$B$7027&amp;广告数据!$C$2:$C$7027,广告数据!$D$2:$D$7027),2,0),"0")</f>
        <v>0</v>
      </c>
      <c r="BR101" s="172" t="str">
        <f t="array" ref="BR101">IFERROR(VLOOKUP(A101&amp;B101&amp;C101&amp;LEFT($BQ$1,2),IF({1,0},广告数据!$A$2:$A$7027&amp;广告数据!$B$2:$B$7027&amp;广告数据!$C$2:$C$7027,广告数据!$E$2:$E$7027),2,0),"0")</f>
        <v>0</v>
      </c>
      <c r="BS101" s="172" t="str">
        <f t="array" ref="BS101">IFERROR(VLOOKUP(A101&amp;B101&amp;C101&amp;LEFT($BQ$1,2),IF({1,0},广告数据!$A$2:$A$7027&amp;广告数据!$B$2:$B$7027&amp;广告数据!$C$2:$C$7027,广告数据!$I$2:$I$7027),2,0),"0")</f>
        <v>0</v>
      </c>
      <c r="BT101" s="215" t="str">
        <f t="shared" si="53"/>
        <v>0</v>
      </c>
      <c r="BU101" s="215" t="str">
        <f t="shared" si="54"/>
        <v>0</v>
      </c>
      <c r="BV101" s="172" t="str">
        <f t="array" ref="BV101">IFERROR(VLOOKUP(A101&amp;B101&amp;C101&amp;LEFT($BQ$1,2),IF({1,0},广告数据!$A$2:$A$7027&amp;广告数据!$B$2:$B$7027&amp;广告数据!$C$2:$C$7027,广告数据!$G$2:$G$7027),2,0),"0")</f>
        <v>0</v>
      </c>
      <c r="BW101" s="172" t="str">
        <f t="array" ref="BW101">IFERROR(VLOOKUP(A101&amp;B101&amp;C101&amp;LEFT($BQ$1,2),IF({1,0},广告数据!$A$2:$A$7027&amp;广告数据!$B$2:$B$7027&amp;广告数据!$C$2:$C$7027,广告数据!$J$2:$J$7027),2,0),"0")</f>
        <v>0</v>
      </c>
      <c r="BX101" s="215"/>
    </row>
    <row r="102" s="173" customFormat="1" spans="1:76">
      <c r="A102" s="189">
        <v>44786</v>
      </c>
      <c r="B102" s="192" t="s">
        <v>20</v>
      </c>
      <c r="C102" s="190" t="s">
        <v>450</v>
      </c>
      <c r="D102" s="119" t="s">
        <v>451</v>
      </c>
      <c r="E102" s="194">
        <f>SUMIFS('Business report'!$D$2:$D$9442,'Business report'!$A$2:$A$9442,A102,'Business report'!$B$2:$B$9442,B102,'Business report'!$C$2:$C$9442,D102)</f>
        <v>8</v>
      </c>
      <c r="F102" s="194">
        <f>SUMIFS('Business report'!$F$2:$F$9442,'Business report'!$A$2:$A$9442,A102,'Business report'!$B$2:$B$9442,B102,'Business report'!$C$2:$C$9442,D102)</f>
        <v>16</v>
      </c>
      <c r="G102" s="191">
        <f>SUMIFS('Business report'!$I$2:$I$9442,'Business report'!$A$2:$A$9442,A102,'Business report'!$B$2:$B$9442,B102,'Business report'!$C$2:$C$9442,D102)</f>
        <v>1</v>
      </c>
      <c r="H102" s="195">
        <f>SUMIFS('Business report'!$K$2:$K$9442,'Business report'!$A$2:$A$9442,A102,'Business report'!$B$2:$B$9442,B102,'Business report'!$C$2:$C$9442,D102)</f>
        <v>45.99</v>
      </c>
      <c r="I102" s="198">
        <v>45.99</v>
      </c>
      <c r="J102" s="178"/>
      <c r="K102" s="198"/>
      <c r="L102" s="198"/>
      <c r="M102" s="202"/>
      <c r="N102" s="198"/>
      <c r="O102" s="199"/>
      <c r="P102" s="203" t="s">
        <v>465</v>
      </c>
      <c r="Q102" s="207" t="s">
        <v>145</v>
      </c>
      <c r="R102" s="207" t="s">
        <v>210</v>
      </c>
      <c r="S102" s="203" t="s">
        <v>466</v>
      </c>
      <c r="T102" s="207" t="s">
        <v>145</v>
      </c>
      <c r="U102" s="207" t="s">
        <v>250</v>
      </c>
      <c r="V102" s="203" t="s">
        <v>467</v>
      </c>
      <c r="W102" s="207" t="s">
        <v>145</v>
      </c>
      <c r="X102" s="207" t="s">
        <v>210</v>
      </c>
      <c r="Y102" s="203" t="s">
        <v>468</v>
      </c>
      <c r="Z102" s="207" t="s">
        <v>145</v>
      </c>
      <c r="AA102" s="207" t="s">
        <v>365</v>
      </c>
      <c r="AB102" s="203" t="s">
        <v>469</v>
      </c>
      <c r="AC102" s="207" t="s">
        <v>145</v>
      </c>
      <c r="AD102" s="207" t="s">
        <v>250</v>
      </c>
      <c r="AE102" s="203" t="s">
        <v>470</v>
      </c>
      <c r="AF102" s="207" t="s">
        <v>145</v>
      </c>
      <c r="AG102" s="207" t="s">
        <v>484</v>
      </c>
      <c r="AH102" s="203" t="s">
        <v>472</v>
      </c>
      <c r="AI102" s="207" t="s">
        <v>145</v>
      </c>
      <c r="AJ102" s="207" t="s">
        <v>379</v>
      </c>
      <c r="AK102" s="179" t="str">
        <f t="array" ref="AK102">IFERROR(VLOOKUP(A102&amp;B102&amp;C102&amp;LEFT($AK$1,2),IF({1,0},广告数据!$A$2:$A$7027&amp;广告数据!$B$2:$B$7027&amp;广告数据!$C$2:$C$7027,广告数据!$D$2:$D$7027),2,0),"0")</f>
        <v>0</v>
      </c>
      <c r="AL102" s="175" t="str">
        <f t="array" ref="AL102">IFERROR(VLOOKUP(A102&amp;B102&amp;C102&amp;LEFT($AK$1,2),IF({1,0},广告数据!$A$2:$A$7027&amp;广告数据!$B$2:$B$7027&amp;广告数据!$C$2:$C$7027,广告数据!$E$2:$E$7027),2,0),"0")</f>
        <v>0</v>
      </c>
      <c r="AM102" s="180" t="str">
        <f t="shared" si="41"/>
        <v>0</v>
      </c>
      <c r="AN102" s="175" t="str">
        <f t="array" ref="AN102">IFERROR(VLOOKUP(A102&amp;B102&amp;C102&amp;LEFT($AK$1,2),IF({1,0},广告数据!$A$2:$A$7027&amp;广告数据!$B$2:$B$7027&amp;广告数据!$C$2:$C$7027,广告数据!$I$2:$I$7027),2,0),"0")</f>
        <v>0</v>
      </c>
      <c r="AO102" s="181" t="str">
        <f t="shared" si="42"/>
        <v>0</v>
      </c>
      <c r="AP102" s="182" t="str">
        <f t="array" ref="AP102">IFERROR(VLOOKUP(A102&amp;B102&amp;C102&amp;LEFT($AK$1,2),IF({1,0},广告数据!$A$2:$A$7027&amp;广告数据!$B$2:$B$7027&amp;广告数据!$C$2:$C$7027,广告数据!$G$2:$G$7027),2,0),"0")</f>
        <v>0</v>
      </c>
      <c r="AQ102" s="182" t="str">
        <f t="array" ref="AQ102">IFERROR(VLOOKUP(A102&amp;B102&amp;C102&amp;LEFT($AK$1,2),IF({1,0},广告数据!$A$2:$A$7027&amp;广告数据!$B$2:$B$7027&amp;广告数据!$C$2:$C$7027,广告数据!$J$2:$J$7027),2,0),"0")</f>
        <v>0</v>
      </c>
      <c r="AR102" s="183" t="str">
        <f t="shared" si="43"/>
        <v>0</v>
      </c>
      <c r="AS102" s="223">
        <f t="array" ref="AS102">IFERROR(VLOOKUP(A102&amp;B102&amp;C102&amp;LEFT($AS$1,2),IF({1,0},广告数据!$A$2:$A$7027&amp;广告数据!$B$2:$B$7027&amp;广告数据!$C$2:$C$7027,广告数据!$D$2:$D$7027),2,0),"0")</f>
        <v>1</v>
      </c>
      <c r="AT102" s="179">
        <f t="array" ref="AT102">IFERROR(VLOOKUP(A102&amp;B102&amp;C102&amp;LEFT($AS$1,2),IF({1,0},广告数据!$A$2:$A$7027&amp;广告数据!$B$2:$B$7027&amp;广告数据!$C$2:$C$7027,广告数据!$E$2:$E$7027),2,0),"0")</f>
        <v>0</v>
      </c>
      <c r="AU102" s="179">
        <f t="array" ref="AU102">IFERROR(VLOOKUP(A102&amp;B102&amp;C102&amp;LEFT($AS$1,2),IF({1,0},广告数据!$A$2:$A$7027&amp;广告数据!$B$2:$B$7027&amp;广告数据!$C$2:$C$7027,广告数据!$I$2:$I$7027),2,0),"")</f>
        <v>0</v>
      </c>
      <c r="AV102" s="215">
        <f t="shared" si="44"/>
        <v>0</v>
      </c>
      <c r="AW102" s="215" t="str">
        <f t="array" ref="AW102">IFERROR(AU102/AT102,"0")</f>
        <v>0</v>
      </c>
      <c r="AX102" s="224">
        <f t="array" ref="AX102">IFERROR(VLOOKUP(A102&amp;B102&amp;C102&amp;LEFT($AS$1,2),IF({1,0},广告数据!$A$2:$A$7027&amp;广告数据!$B$2:$B$7027&amp;广告数据!$C$2:$C$7027,广告数据!$G$2:$G$7027),2,0),"0")</f>
        <v>0</v>
      </c>
      <c r="AY102" s="179">
        <f t="array" ref="AY102">IFERROR(VLOOKUP(A102&amp;B102&amp;C102&amp;LEFT($AS$1,2),IF({1,0},广告数据!$A$2:$A$7027&amp;广告数据!$B$2:$B$7027&amp;广告数据!$C$2:$C$7027,广告数据!$J$2:$J$7027),2,0),"0")</f>
        <v>0</v>
      </c>
      <c r="AZ102" s="183" t="str">
        <f t="array" ref="AZ102">IFERROR(AX102/AY102,"0")</f>
        <v>0</v>
      </c>
      <c r="BA102" s="179">
        <f t="array" ref="BA102">IFERROR(VLOOKUP(A102&amp;B102&amp;C102&amp;LEFT($BA$1,2),IF({1,0},广告数据!$A$2:$A$7027&amp;广告数据!$B$2:$B$7027&amp;广告数据!$C$2:$C$7027,广告数据!$D$2:$D$7027),2,0),"")</f>
        <v>2466</v>
      </c>
      <c r="BB102" s="179">
        <f t="array" ref="BB102">IFERROR(VLOOKUP(A102&amp;B102&amp;C102&amp;LEFT($BA$1,2),IF({1,0},广告数据!$A$2:$A$7027&amp;广告数据!$B$2:$B$7027&amp;广告数据!$C$2:$C$7027,广告数据!$E$2:$E$7027),2,0),"")</f>
        <v>4</v>
      </c>
      <c r="BC102" s="179">
        <f t="array" ref="BC102">IFERROR(VLOOKUP(A102&amp;B102&amp;C102&amp;LEFT($BA$1,2),IF({1,0},广告数据!$A$2:$A$7027&amp;广告数据!$B$2:$B$7027&amp;广告数据!$C$2:$C$7027,广告数据!$I$2:$I$7027),2,0),"")</f>
        <v>1</v>
      </c>
      <c r="BD102" s="215">
        <f t="shared" si="47"/>
        <v>0.0016220600162206</v>
      </c>
      <c r="BE102" s="215">
        <f t="shared" si="48"/>
        <v>0.25</v>
      </c>
      <c r="BF102" s="186">
        <f t="array" ref="BF102">IFERROR(VLOOKUP(A102&amp;B102&amp;C102&amp;LEFT($BA$1,2),IF({1,0},广告数据!$A$2:$A$7027&amp;广告数据!$B$2:$B$7027&amp;广告数据!$C$2:$C$7027,广告数据!$G$2:$G$7027),2,0),"")</f>
        <v>6.16</v>
      </c>
      <c r="BG102" s="186">
        <f t="array" ref="BG102">IFERROR(VLOOKUP(A102&amp;B102&amp;C102&amp;LEFT($BA$1,2),IF({1,0},广告数据!$A$2:$A$7027&amp;广告数据!$B$2:$B$7027&amp;广告数据!$C$2:$C$7027,广告数据!$J$2:$J$7027),2,0),"")</f>
        <v>45.99</v>
      </c>
      <c r="BH102" s="215">
        <f t="shared" si="49"/>
        <v>0.133942161339422</v>
      </c>
      <c r="BI102" s="172" t="str">
        <f t="array" ref="BI102">IFERROR(VLOOKUP(A102&amp;B102&amp;C102&amp;LEFT($BI$1,2),IF({1,0},广告数据!$A$2:$A$7027&amp;广告数据!$B$2:$B$7027&amp;广告数据!$C$2:$C$7027,广告数据!$D$2:$D$7027),2,0),"0")</f>
        <v>0</v>
      </c>
      <c r="BJ102" s="172" t="str">
        <f t="array" ref="BJ102">IFERROR(VLOOKUP(A102&amp;B102&amp;C102&amp;LEFT($BI$1,2),IF({1,0},广告数据!$A$2:$A$7027&amp;广告数据!$B$2:$B$7027&amp;广告数据!$C$2:$C$7027,广告数据!$E$2:$E$7027),2,0),"0")</f>
        <v>0</v>
      </c>
      <c r="BK102" s="172" t="str">
        <f t="array" ref="BK102">IFERROR(VLOOKUP(A102&amp;B102&amp;C102&amp;LEFT($BI$1,2),IF({1,0},广告数据!$A$2:$A$7027&amp;广告数据!$B$2:$B$7027&amp;广告数据!$C$2:$C$7027,广告数据!$I$2:$I$7027),2,0),"0")</f>
        <v>0</v>
      </c>
      <c r="BL102" s="215" t="str">
        <f t="shared" si="50"/>
        <v>0</v>
      </c>
      <c r="BM102" s="215" t="str">
        <f t="shared" si="51"/>
        <v>0</v>
      </c>
      <c r="BN102" s="172" t="str">
        <f t="array" ref="BN102">IFERROR(VLOOKUP(A102&amp;B102&amp;C102&amp;LEFT($BI$1,2),IF({1,0},广告数据!$A$2:$A$7027&amp;广告数据!$B$2:$B$7027&amp;广告数据!$C$2:$C$7027,广告数据!$G$2:$G$7027),2,0),"0")</f>
        <v>0</v>
      </c>
      <c r="BO102" s="172" t="str">
        <f t="array" ref="BO102">IFERROR(VLOOKUP(A102&amp;B102&amp;C102&amp;LEFT($BI$1,2),IF({1,0},广告数据!$A$2:$A$7027&amp;广告数据!$B$2:$B$7027&amp;广告数据!$C$2:$C$7027,广告数据!$J$2:$J$7027),2,0),"0")</f>
        <v>0</v>
      </c>
      <c r="BP102" s="215" t="str">
        <f t="shared" si="52"/>
        <v/>
      </c>
      <c r="BQ102" s="172" t="str">
        <f t="array" ref="BQ102">IFERROR(VLOOKUP(A102&amp;B102&amp;C102&amp;LEFT($BQ$1,2),IF({1,0},广告数据!$A$2:$A$7027&amp;广告数据!$B$2:$B$7027&amp;广告数据!$C$2:$C$7027,广告数据!$D$2:$D$7027),2,0),"0")</f>
        <v>0</v>
      </c>
      <c r="BR102" s="172" t="str">
        <f t="array" ref="BR102">IFERROR(VLOOKUP(A102&amp;B102&amp;C102&amp;LEFT($BQ$1,2),IF({1,0},广告数据!$A$2:$A$7027&amp;广告数据!$B$2:$B$7027&amp;广告数据!$C$2:$C$7027,广告数据!$E$2:$E$7027),2,0),"0")</f>
        <v>0</v>
      </c>
      <c r="BS102" s="172" t="str">
        <f t="array" ref="BS102">IFERROR(VLOOKUP(A102&amp;B102&amp;C102&amp;LEFT($BQ$1,2),IF({1,0},广告数据!$A$2:$A$7027&amp;广告数据!$B$2:$B$7027&amp;广告数据!$C$2:$C$7027,广告数据!$I$2:$I$7027),2,0),"0")</f>
        <v>0</v>
      </c>
      <c r="BT102" s="215" t="str">
        <f t="shared" si="53"/>
        <v>0</v>
      </c>
      <c r="BU102" s="215" t="str">
        <f t="shared" si="54"/>
        <v>0</v>
      </c>
      <c r="BV102" s="172" t="str">
        <f t="array" ref="BV102">IFERROR(VLOOKUP(A102&amp;B102&amp;C102&amp;LEFT($BQ$1,2),IF({1,0},广告数据!$A$2:$A$7027&amp;广告数据!$B$2:$B$7027&amp;广告数据!$C$2:$C$7027,广告数据!$G$2:$G$7027),2,0),"0")</f>
        <v>0</v>
      </c>
      <c r="BW102" s="172" t="str">
        <f t="array" ref="BW102">IFERROR(VLOOKUP(A102&amp;B102&amp;C102&amp;LEFT($BQ$1,2),IF({1,0},广告数据!$A$2:$A$7027&amp;广告数据!$B$2:$B$7027&amp;广告数据!$C$2:$C$7027,广告数据!$J$2:$J$7027),2,0),"0")</f>
        <v>0</v>
      </c>
      <c r="BX102" s="215"/>
    </row>
    <row r="103" s="173" customFormat="1" spans="1:76">
      <c r="A103" s="189">
        <v>44787</v>
      </c>
      <c r="B103" s="192" t="s">
        <v>20</v>
      </c>
      <c r="C103" s="190" t="s">
        <v>25</v>
      </c>
      <c r="D103" s="119" t="s">
        <v>124</v>
      </c>
      <c r="E103" s="194">
        <f>SUMIFS('Business report'!$D$2:$D$9442,'Business report'!$A$2:$A$9442,A103,'Business report'!$B$2:$B$9442,B103,'Business report'!$C$2:$C$9442,D103)</f>
        <v>227</v>
      </c>
      <c r="F103" s="194">
        <f>SUMIFS('Business report'!$F$2:$F$9442,'Business report'!$A$2:$A$9442,A103,'Business report'!$B$2:$B$9442,B103,'Business report'!$C$2:$C$9442,D103)</f>
        <v>329</v>
      </c>
      <c r="G103" s="191">
        <f>SUMIFS('Business report'!$I$2:$I$9442,'Business report'!$A$2:$A$9442,A103,'Business report'!$B$2:$B$9442,B103,'Business report'!$C$2:$C$9442,D103)</f>
        <v>10</v>
      </c>
      <c r="H103" s="195">
        <f>SUMIFS('Business report'!$K$2:$K$9442,'Business report'!$A$2:$A$9442,A103,'Business report'!$B$2:$B$9442,B103,'Business report'!$C$2:$C$9442,D103)</f>
        <v>144.9</v>
      </c>
      <c r="I103" s="198" t="s">
        <v>461</v>
      </c>
      <c r="J103" s="178">
        <v>4.8</v>
      </c>
      <c r="K103" s="198">
        <v>29</v>
      </c>
      <c r="L103" s="198" t="s">
        <v>131</v>
      </c>
      <c r="M103" s="202" t="s">
        <v>491</v>
      </c>
      <c r="N103" s="198" t="s">
        <v>133</v>
      </c>
      <c r="O103" s="198">
        <v>272</v>
      </c>
      <c r="P103" s="203" t="s">
        <v>408</v>
      </c>
      <c r="Q103" s="207" t="s">
        <v>399</v>
      </c>
      <c r="R103" s="200"/>
      <c r="S103" s="203" t="s">
        <v>409</v>
      </c>
      <c r="T103" s="207" t="s">
        <v>195</v>
      </c>
      <c r="U103" s="207"/>
      <c r="V103" s="203" t="s">
        <v>245</v>
      </c>
      <c r="W103" s="207" t="s">
        <v>492</v>
      </c>
      <c r="X103" s="200"/>
      <c r="Y103" s="203" t="s">
        <v>184</v>
      </c>
      <c r="Z103" s="207" t="s">
        <v>253</v>
      </c>
      <c r="AA103" s="207" t="s">
        <v>473</v>
      </c>
      <c r="AB103" s="203" t="s">
        <v>415</v>
      </c>
      <c r="AC103" s="207" t="s">
        <v>390</v>
      </c>
      <c r="AD103" s="207" t="s">
        <v>493</v>
      </c>
      <c r="AE103" s="203" t="s">
        <v>157</v>
      </c>
      <c r="AF103" s="207" t="s">
        <v>205</v>
      </c>
      <c r="AG103" s="207" t="s">
        <v>249</v>
      </c>
      <c r="AH103" s="203" t="s">
        <v>147</v>
      </c>
      <c r="AI103" s="207" t="s">
        <v>494</v>
      </c>
      <c r="AJ103" s="207" t="s">
        <v>495</v>
      </c>
      <c r="AK103" s="179">
        <f t="array" ref="AK103">IFERROR(VLOOKUP(A103&amp;B103&amp;C103&amp;LEFT($AK$1,2),IF({1,0},广告数据!$A$2:$A$7027&amp;广告数据!$B$2:$B$7027&amp;广告数据!$C$2:$C$7027,广告数据!$D$2:$D$7027),2,0),"0")</f>
        <v>1846</v>
      </c>
      <c r="AL103" s="175">
        <f t="array" ref="AL103">IFERROR(VLOOKUP(A103&amp;B103&amp;C103&amp;LEFT($AK$1,2),IF({1,0},广告数据!$A$2:$A$7027&amp;广告数据!$B$2:$B$7027&amp;广告数据!$C$2:$C$7027,广告数据!$E$2:$E$7027),2,0),"0")</f>
        <v>20</v>
      </c>
      <c r="AM103" s="180">
        <f t="shared" si="41"/>
        <v>0.0108342361863489</v>
      </c>
      <c r="AN103" s="175">
        <f t="array" ref="AN103">IFERROR(VLOOKUP(A103&amp;B103&amp;C103&amp;LEFT($AK$1,2),IF({1,0},广告数据!$A$2:$A$7027&amp;广告数据!$B$2:$B$7027&amp;广告数据!$C$2:$C$7027,广告数据!$I$2:$I$7027),2,0),"0")</f>
        <v>2</v>
      </c>
      <c r="AO103" s="181">
        <f t="shared" si="42"/>
        <v>0.1</v>
      </c>
      <c r="AP103" s="182">
        <f t="array" ref="AP103">IFERROR(VLOOKUP(A103&amp;B103&amp;C103&amp;LEFT($AK$1,2),IF({1,0},广告数据!$A$2:$A$7027&amp;广告数据!$B$2:$B$7027&amp;广告数据!$C$2:$C$7027,广告数据!$G$2:$G$7027),2,0),"0")</f>
        <v>3.42</v>
      </c>
      <c r="AQ103" s="182">
        <f t="array" ref="AQ103">IFERROR(VLOOKUP(A103&amp;B103&amp;C103&amp;LEFT($AK$1,2),IF({1,0},广告数据!$A$2:$A$7027&amp;广告数据!$B$2:$B$7027&amp;广告数据!$C$2:$C$7027,广告数据!$J$2:$J$7027),2,0),"0")</f>
        <v>27.98</v>
      </c>
      <c r="AR103" s="183">
        <f t="shared" si="43"/>
        <v>0.122230164403145</v>
      </c>
      <c r="AS103" s="223" t="str">
        <f t="array" ref="AS103">IFERROR(VLOOKUP(A103&amp;B103&amp;C103&amp;LEFT($AS$1,2),IF({1,0},广告数据!$A$2:$A$7027&amp;广告数据!$B$2:$B$7027&amp;广告数据!$C$2:$C$7027,广告数据!$D$2:$D$7027),2,0),"0")</f>
        <v>0</v>
      </c>
      <c r="AT103" s="179" t="str">
        <f t="array" ref="AT103">IFERROR(VLOOKUP(A103&amp;B103&amp;C103&amp;LEFT($AS$1,2),IF({1,0},广告数据!$A$2:$A$7027&amp;广告数据!$B$2:$B$7027&amp;广告数据!$C$2:$C$7027,广告数据!$E$2:$E$7027),2,0),"0")</f>
        <v>0</v>
      </c>
      <c r="AU103" s="179" t="str">
        <f t="array" ref="AU103">IFERROR(VLOOKUP(A103&amp;B103&amp;C103&amp;LEFT($AS$1,2),IF({1,0},广告数据!$A$2:$A$7027&amp;广告数据!$B$2:$B$7027&amp;广告数据!$C$2:$C$7027,广告数据!$I$2:$I$7027),2,0),"0")</f>
        <v>0</v>
      </c>
      <c r="AV103" s="215" t="str">
        <f t="shared" si="44"/>
        <v>0</v>
      </c>
      <c r="AW103" s="215" t="str">
        <f t="array" ref="AW103">IFERROR(AU103/AT103,"0")</f>
        <v>0</v>
      </c>
      <c r="AX103" s="224" t="str">
        <f t="array" ref="AX103">IFERROR(VLOOKUP(A103&amp;B103&amp;C103&amp;LEFT($AS$1,2),IF({1,0},广告数据!$A$2:$A$7027&amp;广告数据!$B$2:$B$7027&amp;广告数据!$C$2:$C$7027,广告数据!$G$2:$G$7027),2,0),"0")</f>
        <v>0</v>
      </c>
      <c r="AY103" s="179" t="str">
        <f t="array" ref="AY103">IFERROR(VLOOKUP(A103&amp;B103&amp;C103&amp;LEFT($AS$1,2),IF({1,0},广告数据!$A$2:$A$7027&amp;广告数据!$B$2:$B$7027&amp;广告数据!$C$2:$C$7027,广告数据!$J$2:$J$7027),2,0),"0")</f>
        <v>0</v>
      </c>
      <c r="AZ103" s="183" t="str">
        <f t="array" ref="AZ103">IFERROR(AX103/AY103,"0")</f>
        <v>0</v>
      </c>
      <c r="BA103" s="179">
        <f t="array" ref="BA103">IFERROR(VLOOKUP(A103&amp;B103&amp;C103&amp;LEFT($BA$1,2),IF({1,0},广告数据!$A$2:$A$7027&amp;广告数据!$B$2:$B$7027&amp;广告数据!$C$2:$C$7027,广告数据!$D$2:$D$7027),2,0),"")</f>
        <v>8970</v>
      </c>
      <c r="BB103" s="179">
        <f t="array" ref="BB103">IFERROR(VLOOKUP(A103&amp;B103&amp;C103&amp;LEFT($BA$1,2),IF({1,0},广告数据!$A$2:$A$7027&amp;广告数据!$B$2:$B$7027&amp;广告数据!$C$2:$C$7027,广告数据!$E$2:$E$7027),2,0),"")</f>
        <v>45</v>
      </c>
      <c r="BC103" s="179">
        <f t="array" ref="BC103">IFERROR(VLOOKUP(A103&amp;B103&amp;C103&amp;LEFT($BA$1,2),IF({1,0},广告数据!$A$2:$A$7027&amp;广告数据!$B$2:$B$7027&amp;广告数据!$C$2:$C$7027,广告数据!$I$2:$I$7027),2,0),"")</f>
        <v>2</v>
      </c>
      <c r="BD103" s="215">
        <f t="shared" si="47"/>
        <v>0.00501672240802676</v>
      </c>
      <c r="BE103" s="215">
        <f t="shared" si="48"/>
        <v>0.0444444444444444</v>
      </c>
      <c r="BF103" s="186">
        <f t="array" ref="BF103">IFERROR(VLOOKUP(A103&amp;B103&amp;C103&amp;LEFT($BA$1,2),IF({1,0},广告数据!$A$2:$A$7027&amp;广告数据!$B$2:$B$7027&amp;广告数据!$C$2:$C$7027,广告数据!$G$2:$G$7027),2,0),"")</f>
        <v>20.28</v>
      </c>
      <c r="BG103" s="186">
        <f t="array" ref="BG103">IFERROR(VLOOKUP(A103&amp;B103&amp;C103&amp;LEFT($BA$1,2),IF({1,0},广告数据!$A$2:$A$7027&amp;广告数据!$B$2:$B$7027&amp;广告数据!$C$2:$C$7027,广告数据!$J$2:$J$7027),2,0),"")</f>
        <v>28.98</v>
      </c>
      <c r="BH103" s="215">
        <f t="shared" si="49"/>
        <v>0.699792960662526</v>
      </c>
      <c r="BI103" s="172">
        <f t="array" ref="BI103">IFERROR(VLOOKUP(A103&amp;B103&amp;C103&amp;LEFT($BI$1,2),IF({1,0},广告数据!$A$2:$A$7027&amp;广告数据!$B$2:$B$7027&amp;广告数据!$C$2:$C$7027,广告数据!$D$2:$D$7027),2,0),"0")</f>
        <v>1350</v>
      </c>
      <c r="BJ103" s="172">
        <f t="array" ref="BJ103">IFERROR(VLOOKUP(A103&amp;B103&amp;C103&amp;LEFT($BI$1,2),IF({1,0},广告数据!$A$2:$A$7027&amp;广告数据!$B$2:$B$7027&amp;广告数据!$C$2:$C$7027,广告数据!$E$2:$E$7027),2,0),"0")</f>
        <v>11</v>
      </c>
      <c r="BK103" s="172">
        <f t="array" ref="BK103">IFERROR(VLOOKUP(A103&amp;B103&amp;C103&amp;LEFT($BI$1,2),IF({1,0},广告数据!$A$2:$A$7027&amp;广告数据!$B$2:$B$7027&amp;广告数据!$C$2:$C$7027,广告数据!$I$2:$I$7027),2,0),"0")</f>
        <v>0</v>
      </c>
      <c r="BL103" s="215">
        <f t="shared" si="50"/>
        <v>0.00814814814814815</v>
      </c>
      <c r="BM103" s="215">
        <f t="shared" si="51"/>
        <v>0</v>
      </c>
      <c r="BN103" s="172">
        <f t="array" ref="BN103">IFERROR(VLOOKUP(A103&amp;B103&amp;C103&amp;LEFT($BI$1,2),IF({1,0},广告数据!$A$2:$A$7027&amp;广告数据!$B$2:$B$7027&amp;广告数据!$C$2:$C$7027,广告数据!$G$2:$G$7027),2,0),"0")</f>
        <v>7.38</v>
      </c>
      <c r="BO103" s="172">
        <f t="array" ref="BO103">IFERROR(VLOOKUP(A103&amp;B103&amp;C103&amp;LEFT($BI$1,2),IF({1,0},广告数据!$A$2:$A$7027&amp;广告数据!$B$2:$B$7027&amp;广告数据!$C$2:$C$7027,广告数据!$J$2:$J$7027),2,0),"0")</f>
        <v>0</v>
      </c>
      <c r="BP103" s="215" t="str">
        <f t="shared" si="52"/>
        <v/>
      </c>
      <c r="BQ103" s="172" t="str">
        <f t="array" ref="BQ103">IFERROR(VLOOKUP(A103&amp;B103&amp;C103&amp;LEFT($BQ$1,2),IF({1,0},广告数据!$A$2:$A$7027&amp;广告数据!$B$2:$B$7027&amp;广告数据!$C$2:$C$7027,广告数据!$D$2:$D$7027),2,0),"0")</f>
        <v>0</v>
      </c>
      <c r="BR103" s="172" t="str">
        <f t="array" ref="BR103">IFERROR(VLOOKUP(A103&amp;B103&amp;C103&amp;LEFT($BQ$1,2),IF({1,0},广告数据!$A$2:$A$7027&amp;广告数据!$B$2:$B$7027&amp;广告数据!$C$2:$C$7027,广告数据!$E$2:$E$7027),2,0),"0")</f>
        <v>0</v>
      </c>
      <c r="BS103" s="172" t="str">
        <f t="array" ref="BS103">IFERROR(VLOOKUP(A103&amp;B103&amp;C103&amp;LEFT($BQ$1,2),IF({1,0},广告数据!$A$2:$A$7027&amp;广告数据!$B$2:$B$7027&amp;广告数据!$C$2:$C$7027,广告数据!$I$2:$I$7027),2,0),"0")</f>
        <v>0</v>
      </c>
      <c r="BT103" s="215" t="str">
        <f t="shared" si="53"/>
        <v>0</v>
      </c>
      <c r="BU103" s="215" t="str">
        <f t="shared" si="54"/>
        <v>0</v>
      </c>
      <c r="BV103" s="172" t="str">
        <f t="array" ref="BV103">IFERROR(VLOOKUP(A103&amp;B103&amp;C103&amp;LEFT($BQ$1,2),IF({1,0},广告数据!$A$2:$A$7027&amp;广告数据!$B$2:$B$7027&amp;广告数据!$C$2:$C$7027,广告数据!$G$2:$G$7027),2,0),"0")</f>
        <v>0</v>
      </c>
      <c r="BW103" s="172" t="str">
        <f t="array" ref="BW103">IFERROR(VLOOKUP(A103&amp;B103&amp;C103&amp;LEFT($BQ$1,2),IF({1,0},广告数据!$A$2:$A$7027&amp;广告数据!$B$2:$B$7027&amp;广告数据!$C$2:$C$7027,广告数据!$J$2:$J$7027),2,0),"0")</f>
        <v>0</v>
      </c>
      <c r="BX103" s="215"/>
    </row>
    <row r="104" s="173" customFormat="1" spans="1:76">
      <c r="A104" s="189">
        <v>44787</v>
      </c>
      <c r="B104" s="192" t="s">
        <v>20</v>
      </c>
      <c r="C104" s="190" t="s">
        <v>450</v>
      </c>
      <c r="D104" s="119" t="s">
        <v>451</v>
      </c>
      <c r="E104" s="194">
        <f>SUMIFS('Business report'!$D$2:$D$9442,'Business report'!$A$2:$A$9442,A104,'Business report'!$B$2:$B$9442,B104,'Business report'!$C$2:$C$9442,D104)</f>
        <v>10</v>
      </c>
      <c r="F104" s="194">
        <f>SUMIFS('Business report'!$F$2:$F$9442,'Business report'!$A$2:$A$9442,A104,'Business report'!$B$2:$B$9442,B104,'Business report'!$C$2:$C$9442,D104)</f>
        <v>12</v>
      </c>
      <c r="G104" s="191">
        <f>SUMIFS('Business report'!$I$2:$I$9442,'Business report'!$A$2:$A$9442,A104,'Business report'!$B$2:$B$9442,B104,'Business report'!$C$2:$C$9442,D104)</f>
        <v>1</v>
      </c>
      <c r="H104" s="195">
        <f>SUMIFS('Business report'!$K$2:$K$9442,'Business report'!$A$2:$A$9442,A104,'Business report'!$B$2:$B$9442,B104,'Business report'!$C$2:$C$9442,D104)</f>
        <v>0</v>
      </c>
      <c r="I104" s="198">
        <v>45.99</v>
      </c>
      <c r="J104" s="178"/>
      <c r="K104" s="198"/>
      <c r="L104" s="198" t="s">
        <v>496</v>
      </c>
      <c r="M104" s="199">
        <v>188885</v>
      </c>
      <c r="N104" s="198" t="s">
        <v>497</v>
      </c>
      <c r="O104" s="199">
        <v>2435</v>
      </c>
      <c r="P104" s="203" t="s">
        <v>465</v>
      </c>
      <c r="Q104" s="207" t="s">
        <v>145</v>
      </c>
      <c r="R104" s="207" t="s">
        <v>390</v>
      </c>
      <c r="S104" s="203" t="s">
        <v>466</v>
      </c>
      <c r="T104" s="207" t="s">
        <v>145</v>
      </c>
      <c r="U104" s="207" t="s">
        <v>141</v>
      </c>
      <c r="V104" s="203" t="s">
        <v>467</v>
      </c>
      <c r="W104" s="207" t="s">
        <v>145</v>
      </c>
      <c r="X104" s="207" t="s">
        <v>141</v>
      </c>
      <c r="Y104" s="203" t="s">
        <v>468</v>
      </c>
      <c r="Z104" s="207" t="s">
        <v>145</v>
      </c>
      <c r="AA104" s="207" t="s">
        <v>261</v>
      </c>
      <c r="AB104" s="203" t="s">
        <v>469</v>
      </c>
      <c r="AC104" s="207" t="s">
        <v>145</v>
      </c>
      <c r="AD104" s="207" t="s">
        <v>268</v>
      </c>
      <c r="AE104" s="203" t="s">
        <v>470</v>
      </c>
      <c r="AF104" s="207" t="s">
        <v>145</v>
      </c>
      <c r="AG104" s="207" t="s">
        <v>260</v>
      </c>
      <c r="AH104" s="203" t="s">
        <v>472</v>
      </c>
      <c r="AI104" s="207" t="s">
        <v>145</v>
      </c>
      <c r="AJ104" s="207" t="s">
        <v>138</v>
      </c>
      <c r="AK104" s="179" t="str">
        <f t="array" ref="AK104">IFERROR(VLOOKUP(A104&amp;B104&amp;C104&amp;LEFT($AK$1,2),IF({1,0},广告数据!$A$2:$A$7027&amp;广告数据!$B$2:$B$7027&amp;广告数据!$C$2:$C$7027,广告数据!$D$2:$D$7027),2,0),"0")</f>
        <v>0</v>
      </c>
      <c r="AL104" s="175" t="str">
        <f t="array" ref="AL104">IFERROR(VLOOKUP(A104&amp;B104&amp;C104&amp;LEFT($AK$1,2),IF({1,0},广告数据!$A$2:$A$7027&amp;广告数据!$B$2:$B$7027&amp;广告数据!$C$2:$C$7027,广告数据!$E$2:$E$7027),2,0),"0")</f>
        <v>0</v>
      </c>
      <c r="AM104" s="180" t="str">
        <f t="shared" si="41"/>
        <v>0</v>
      </c>
      <c r="AN104" s="175" t="str">
        <f t="array" ref="AN104">IFERROR(VLOOKUP(A104&amp;B104&amp;C104&amp;LEFT($AK$1,2),IF({1,0},广告数据!$A$2:$A$7027&amp;广告数据!$B$2:$B$7027&amp;广告数据!$C$2:$C$7027,广告数据!$I$2:$I$7027),2,0),"0")</f>
        <v>0</v>
      </c>
      <c r="AO104" s="181" t="str">
        <f t="shared" si="42"/>
        <v>0</v>
      </c>
      <c r="AP104" s="182" t="str">
        <f t="array" ref="AP104">IFERROR(VLOOKUP(A104&amp;B104&amp;C104&amp;LEFT($AK$1,2),IF({1,0},广告数据!$A$2:$A$7027&amp;广告数据!$B$2:$B$7027&amp;广告数据!$C$2:$C$7027,广告数据!$G$2:$G$7027),2,0),"0")</f>
        <v>0</v>
      </c>
      <c r="AQ104" s="182" t="str">
        <f t="array" ref="AQ104">IFERROR(VLOOKUP(A104&amp;B104&amp;C104&amp;LEFT($AK$1,2),IF({1,0},广告数据!$A$2:$A$7027&amp;广告数据!$B$2:$B$7027&amp;广告数据!$C$2:$C$7027,广告数据!$J$2:$J$7027),2,0),"0")</f>
        <v>0</v>
      </c>
      <c r="AR104" s="183" t="str">
        <f t="shared" si="43"/>
        <v>0</v>
      </c>
      <c r="AS104" s="223">
        <f t="array" ref="AS104">IFERROR(VLOOKUP(A104&amp;B104&amp;C104&amp;LEFT($AS$1,2),IF({1,0},广告数据!$A$2:$A$7027&amp;广告数据!$B$2:$B$7027&amp;广告数据!$C$2:$C$7027,广告数据!$D$2:$D$7027),2,0),"0")</f>
        <v>3</v>
      </c>
      <c r="AT104" s="179">
        <f t="array" ref="AT104">IFERROR(VLOOKUP(A104&amp;B104&amp;C104&amp;LEFT($AS$1,2),IF({1,0},广告数据!$A$2:$A$7027&amp;广告数据!$B$2:$B$7027&amp;广告数据!$C$2:$C$7027,广告数据!$E$2:$E$7027),2,0),"0")</f>
        <v>0</v>
      </c>
      <c r="AU104" s="179">
        <f t="array" ref="AU104">IFERROR(VLOOKUP(A104&amp;B104&amp;C104&amp;LEFT($AS$1,2),IF({1,0},广告数据!$A$2:$A$7027&amp;广告数据!$B$2:$B$7027&amp;广告数据!$C$2:$C$7027,广告数据!$I$2:$I$7027),2,0),"")</f>
        <v>0</v>
      </c>
      <c r="AV104" s="215">
        <f t="shared" si="44"/>
        <v>0</v>
      </c>
      <c r="AW104" s="215" t="str">
        <f t="array" ref="AW104">IFERROR(AU104/AT104,"0")</f>
        <v>0</v>
      </c>
      <c r="AX104" s="224">
        <f t="array" ref="AX104">IFERROR(VLOOKUP(A104&amp;B104&amp;C104&amp;LEFT($AS$1,2),IF({1,0},广告数据!$A$2:$A$7027&amp;广告数据!$B$2:$B$7027&amp;广告数据!$C$2:$C$7027,广告数据!$G$2:$G$7027),2,0),"0")</f>
        <v>0</v>
      </c>
      <c r="AY104" s="179">
        <f t="array" ref="AY104">IFERROR(VLOOKUP(A104&amp;B104&amp;C104&amp;LEFT($AS$1,2),IF({1,0},广告数据!$A$2:$A$7027&amp;广告数据!$B$2:$B$7027&amp;广告数据!$C$2:$C$7027,广告数据!$J$2:$J$7027),2,0),"0")</f>
        <v>0</v>
      </c>
      <c r="AZ104" s="183" t="str">
        <f t="array" ref="AZ104">IFERROR(AX104/AY104,"0")</f>
        <v>0</v>
      </c>
      <c r="BA104" s="179">
        <f t="array" ref="BA104">IFERROR(VLOOKUP(A104&amp;B104&amp;C104&amp;LEFT($BA$1,2),IF({1,0},广告数据!$A$2:$A$7027&amp;广告数据!$B$2:$B$7027&amp;广告数据!$C$2:$C$7027,广告数据!$D$2:$D$7027),2,0),"")</f>
        <v>4434</v>
      </c>
      <c r="BB104" s="179">
        <f t="array" ref="BB104">IFERROR(VLOOKUP(A104&amp;B104&amp;C104&amp;LEFT($BA$1,2),IF({1,0},广告数据!$A$2:$A$7027&amp;广告数据!$B$2:$B$7027&amp;广告数据!$C$2:$C$7027,广告数据!$E$2:$E$7027),2,0),"")</f>
        <v>7</v>
      </c>
      <c r="BC104" s="179">
        <f t="array" ref="BC104">IFERROR(VLOOKUP(A104&amp;B104&amp;C104&amp;LEFT($BA$1,2),IF({1,0},广告数据!$A$2:$A$7027&amp;广告数据!$B$2:$B$7027&amp;广告数据!$C$2:$C$7027,广告数据!$I$2:$I$7027),2,0),"")</f>
        <v>0</v>
      </c>
      <c r="BD104" s="215">
        <f t="shared" si="47"/>
        <v>0.0015787099684258</v>
      </c>
      <c r="BE104" s="215">
        <f t="shared" si="48"/>
        <v>0</v>
      </c>
      <c r="BF104" s="186">
        <f t="array" ref="BF104">IFERROR(VLOOKUP(A104&amp;B104&amp;C104&amp;LEFT($BA$1,2),IF({1,0},广告数据!$A$2:$A$7027&amp;广告数据!$B$2:$B$7027&amp;广告数据!$C$2:$C$7027,广告数据!$G$2:$G$7027),2,0),"")</f>
        <v>10.12</v>
      </c>
      <c r="BG104" s="186">
        <f t="array" ref="BG104">IFERROR(VLOOKUP(A104&amp;B104&amp;C104&amp;LEFT($BA$1,2),IF({1,0},广告数据!$A$2:$A$7027&amp;广告数据!$B$2:$B$7027&amp;广告数据!$C$2:$C$7027,广告数据!$J$2:$J$7027),2,0),"")</f>
        <v>0</v>
      </c>
      <c r="BH104" s="215" t="str">
        <f t="shared" si="49"/>
        <v>0</v>
      </c>
      <c r="BI104" s="172" t="str">
        <f t="array" ref="BI104">IFERROR(VLOOKUP(A104&amp;B104&amp;C104&amp;LEFT($BI$1,2),IF({1,0},广告数据!$A$2:$A$7027&amp;广告数据!$B$2:$B$7027&amp;广告数据!$C$2:$C$7027,广告数据!$D$2:$D$7027),2,0),"0")</f>
        <v>0</v>
      </c>
      <c r="BJ104" s="172" t="str">
        <f t="array" ref="BJ104">IFERROR(VLOOKUP(A104&amp;B104&amp;C104&amp;LEFT($BI$1,2),IF({1,0},广告数据!$A$2:$A$7027&amp;广告数据!$B$2:$B$7027&amp;广告数据!$C$2:$C$7027,广告数据!$E$2:$E$7027),2,0),"0")</f>
        <v>0</v>
      </c>
      <c r="BK104" s="172" t="str">
        <f t="array" ref="BK104">IFERROR(VLOOKUP(A104&amp;B104&amp;C104&amp;LEFT($BI$1,2),IF({1,0},广告数据!$A$2:$A$7027&amp;广告数据!$B$2:$B$7027&amp;广告数据!$C$2:$C$7027,广告数据!$I$2:$I$7027),2,0),"0")</f>
        <v>0</v>
      </c>
      <c r="BL104" s="215" t="str">
        <f t="shared" si="50"/>
        <v>0</v>
      </c>
      <c r="BM104" s="215" t="str">
        <f t="shared" si="51"/>
        <v>0</v>
      </c>
      <c r="BN104" s="172" t="str">
        <f t="array" ref="BN104">IFERROR(VLOOKUP(A104&amp;B104&amp;C104&amp;LEFT($BI$1,2),IF({1,0},广告数据!$A$2:$A$7027&amp;广告数据!$B$2:$B$7027&amp;广告数据!$C$2:$C$7027,广告数据!$G$2:$G$7027),2,0),"0")</f>
        <v>0</v>
      </c>
      <c r="BO104" s="172" t="str">
        <f t="array" ref="BO104">IFERROR(VLOOKUP(A104&amp;B104&amp;C104&amp;LEFT($BI$1,2),IF({1,0},广告数据!$A$2:$A$7027&amp;广告数据!$B$2:$B$7027&amp;广告数据!$C$2:$C$7027,广告数据!$J$2:$J$7027),2,0),"0")</f>
        <v>0</v>
      </c>
      <c r="BP104" s="215" t="str">
        <f t="shared" si="52"/>
        <v/>
      </c>
      <c r="BQ104" s="172" t="str">
        <f t="array" ref="BQ104">IFERROR(VLOOKUP(A104&amp;B104&amp;C104&amp;LEFT($BQ$1,2),IF({1,0},广告数据!$A$2:$A$7027&amp;广告数据!$B$2:$B$7027&amp;广告数据!$C$2:$C$7027,广告数据!$D$2:$D$7027),2,0),"0")</f>
        <v>0</v>
      </c>
      <c r="BR104" s="172" t="str">
        <f t="array" ref="BR104">IFERROR(VLOOKUP(A104&amp;B104&amp;C104&amp;LEFT($BQ$1,2),IF({1,0},广告数据!$A$2:$A$7027&amp;广告数据!$B$2:$B$7027&amp;广告数据!$C$2:$C$7027,广告数据!$E$2:$E$7027),2,0),"0")</f>
        <v>0</v>
      </c>
      <c r="BS104" s="172" t="str">
        <f t="array" ref="BS104">IFERROR(VLOOKUP(A104&amp;B104&amp;C104&amp;LEFT($BQ$1,2),IF({1,0},广告数据!$A$2:$A$7027&amp;广告数据!$B$2:$B$7027&amp;广告数据!$C$2:$C$7027,广告数据!$I$2:$I$7027),2,0),"0")</f>
        <v>0</v>
      </c>
      <c r="BT104" s="215" t="str">
        <f t="shared" si="53"/>
        <v>0</v>
      </c>
      <c r="BU104" s="215" t="str">
        <f t="shared" si="54"/>
        <v>0</v>
      </c>
      <c r="BV104" s="172" t="str">
        <f t="array" ref="BV104">IFERROR(VLOOKUP(A104&amp;B104&amp;C104&amp;LEFT($BQ$1,2),IF({1,0},广告数据!$A$2:$A$7027&amp;广告数据!$B$2:$B$7027&amp;广告数据!$C$2:$C$7027,广告数据!$G$2:$G$7027),2,0),"0")</f>
        <v>0</v>
      </c>
      <c r="BW104" s="172" t="str">
        <f t="array" ref="BW104">IFERROR(VLOOKUP(A104&amp;B104&amp;C104&amp;LEFT($BQ$1,2),IF({1,0},广告数据!$A$2:$A$7027&amp;广告数据!$B$2:$B$7027&amp;广告数据!$C$2:$C$7027,广告数据!$J$2:$J$7027),2,0),"0")</f>
        <v>0</v>
      </c>
      <c r="BX104" s="215"/>
    </row>
    <row r="105" s="173" customFormat="1" spans="1:76">
      <c r="A105" s="189">
        <v>44788</v>
      </c>
      <c r="B105" s="192" t="s">
        <v>20</v>
      </c>
      <c r="C105" s="190" t="s">
        <v>25</v>
      </c>
      <c r="D105" s="119" t="s">
        <v>124</v>
      </c>
      <c r="E105" s="194">
        <f>SUMIFS('Business report'!$D$2:$D$9442,'Business report'!$A$2:$A$9442,A105,'Business report'!$B$2:$B$9442,B105,'Business report'!$C$2:$C$9442,D105)</f>
        <v>189</v>
      </c>
      <c r="F105" s="194">
        <f>SUMIFS('Business report'!$F$2:$F$9442,'Business report'!$A$2:$A$9442,A105,'Business report'!$B$2:$B$9442,B105,'Business report'!$C$2:$C$9442,D105)</f>
        <v>262</v>
      </c>
      <c r="G105" s="191">
        <f>SUMIFS('Business report'!$I$2:$I$9442,'Business report'!$A$2:$A$9442,A105,'Business report'!$B$2:$B$9442,B105,'Business report'!$C$2:$C$9442,D105)</f>
        <v>10</v>
      </c>
      <c r="H105" s="195">
        <f>SUMIFS('Business report'!$K$2:$K$9442,'Business report'!$A$2:$A$9442,A105,'Business report'!$B$2:$B$9442,B105,'Business report'!$C$2:$C$9442,D105)</f>
        <v>138.9</v>
      </c>
      <c r="I105" s="198" t="s">
        <v>452</v>
      </c>
      <c r="J105" s="178">
        <v>4.8</v>
      </c>
      <c r="K105" s="198">
        <v>31</v>
      </c>
      <c r="L105" s="198" t="s">
        <v>131</v>
      </c>
      <c r="M105" s="199">
        <v>93150</v>
      </c>
      <c r="N105" s="198" t="s">
        <v>133</v>
      </c>
      <c r="O105" s="198">
        <v>277</v>
      </c>
      <c r="P105" s="203" t="s">
        <v>408</v>
      </c>
      <c r="Q105" s="207" t="s">
        <v>324</v>
      </c>
      <c r="R105" s="207" t="s">
        <v>220</v>
      </c>
      <c r="S105" s="203" t="s">
        <v>409</v>
      </c>
      <c r="T105" s="207" t="s">
        <v>463</v>
      </c>
      <c r="U105" s="207" t="s">
        <v>248</v>
      </c>
      <c r="V105" s="203" t="s">
        <v>245</v>
      </c>
      <c r="W105" s="207" t="s">
        <v>498</v>
      </c>
      <c r="X105" s="207" t="s">
        <v>499</v>
      </c>
      <c r="Y105" s="203" t="s">
        <v>184</v>
      </c>
      <c r="Z105" s="207" t="s">
        <v>200</v>
      </c>
      <c r="AA105" s="207" t="s">
        <v>146</v>
      </c>
      <c r="AB105" s="203" t="s">
        <v>415</v>
      </c>
      <c r="AC105" s="207" t="s">
        <v>348</v>
      </c>
      <c r="AD105" s="207" t="s">
        <v>194</v>
      </c>
      <c r="AE105" s="203" t="s">
        <v>157</v>
      </c>
      <c r="AF105" s="207" t="s">
        <v>254</v>
      </c>
      <c r="AG105" s="207" t="s">
        <v>377</v>
      </c>
      <c r="AH105" s="203" t="s">
        <v>147</v>
      </c>
      <c r="AI105" s="207" t="s">
        <v>500</v>
      </c>
      <c r="AJ105" s="207"/>
      <c r="AK105" s="179">
        <f t="array" ref="AK105">IFERROR(VLOOKUP(A105&amp;B105&amp;C105&amp;LEFT($AK$1,2),IF({1,0},广告数据!$A$2:$A$7027&amp;广告数据!$B$2:$B$7027&amp;广告数据!$C$2:$C$7027,广告数据!$D$2:$D$7027),2,0),"0")</f>
        <v>1316</v>
      </c>
      <c r="AL105" s="175">
        <f t="array" ref="AL105">IFERROR(VLOOKUP(A105&amp;B105&amp;C105&amp;LEFT($AK$1,2),IF({1,0},广告数据!$A$2:$A$7027&amp;广告数据!$B$2:$B$7027&amp;广告数据!$C$2:$C$7027,广告数据!$E$2:$E$7027),2,0),"0")</f>
        <v>14</v>
      </c>
      <c r="AM105" s="180">
        <f t="shared" si="41"/>
        <v>0.0106382978723404</v>
      </c>
      <c r="AN105" s="175">
        <f t="array" ref="AN105">IFERROR(VLOOKUP(A105&amp;B105&amp;C105&amp;LEFT($AK$1,2),IF({1,0},广告数据!$A$2:$A$7027&amp;广告数据!$B$2:$B$7027&amp;广告数据!$C$2:$C$7027,广告数据!$I$2:$I$7027),2,0),"0")</f>
        <v>1</v>
      </c>
      <c r="AO105" s="181">
        <f t="shared" si="42"/>
        <v>0.0714285714285714</v>
      </c>
      <c r="AP105" s="182">
        <f t="array" ref="AP105">IFERROR(VLOOKUP(A105&amp;B105&amp;C105&amp;LEFT($AK$1,2),IF({1,0},广告数据!$A$2:$A$7027&amp;广告数据!$B$2:$B$7027&amp;广告数据!$C$2:$C$7027,广告数据!$G$2:$G$7027),2,0),"0")</f>
        <v>2.37</v>
      </c>
      <c r="AQ105" s="182">
        <f t="array" ref="AQ105">IFERROR(VLOOKUP(A105&amp;B105&amp;C105&amp;LEFT($AK$1,2),IF({1,0},广告数据!$A$2:$A$7027&amp;广告数据!$B$2:$B$7027&amp;广告数据!$C$2:$C$7027,广告数据!$J$2:$J$7027),2,0),"0")</f>
        <v>12.99</v>
      </c>
      <c r="AR105" s="183">
        <f t="shared" si="43"/>
        <v>0.182448036951501</v>
      </c>
      <c r="AS105" s="223" t="str">
        <f t="array" ref="AS105">IFERROR(VLOOKUP(A105&amp;B105&amp;C105&amp;LEFT($AS$1,2),IF({1,0},广告数据!$A$2:$A$7027&amp;广告数据!$B$2:$B$7027&amp;广告数据!$C$2:$C$7027,广告数据!$D$2:$D$7027),2,0),"0")</f>
        <v>0</v>
      </c>
      <c r="AT105" s="179" t="str">
        <f t="array" ref="AT105">IFERROR(VLOOKUP(A105&amp;B105&amp;C105&amp;LEFT($AS$1,2),IF({1,0},广告数据!$A$2:$A$7027&amp;广告数据!$B$2:$B$7027&amp;广告数据!$C$2:$C$7027,广告数据!$E$2:$E$7027),2,0),"0")</f>
        <v>0</v>
      </c>
      <c r="AU105" s="179" t="str">
        <f t="array" ref="AU105">IFERROR(VLOOKUP(A105&amp;B105&amp;C105&amp;LEFT($AS$1,2),IF({1,0},广告数据!$A$2:$A$7027&amp;广告数据!$B$2:$B$7027&amp;广告数据!$C$2:$C$7027,广告数据!$I$2:$I$7027),2,0),"0")</f>
        <v>0</v>
      </c>
      <c r="AV105" s="215" t="str">
        <f t="shared" si="44"/>
        <v>0</v>
      </c>
      <c r="AW105" s="215" t="str">
        <f t="array" ref="AW105">IFERROR(AU105/AT105,"0")</f>
        <v>0</v>
      </c>
      <c r="AX105" s="224" t="str">
        <f t="array" ref="AX105">IFERROR(VLOOKUP(A105&amp;B105&amp;C105&amp;LEFT($AS$1,2),IF({1,0},广告数据!$A$2:$A$7027&amp;广告数据!$B$2:$B$7027&amp;广告数据!$C$2:$C$7027,广告数据!$G$2:$G$7027),2,0),"0")</f>
        <v>0</v>
      </c>
      <c r="AY105" s="179" t="str">
        <f t="array" ref="AY105">IFERROR(VLOOKUP(A105&amp;B105&amp;C105&amp;LEFT($AS$1,2),IF({1,0},广告数据!$A$2:$A$7027&amp;广告数据!$B$2:$B$7027&amp;广告数据!$C$2:$C$7027,广告数据!$J$2:$J$7027),2,0),"0")</f>
        <v>0</v>
      </c>
      <c r="AZ105" s="183" t="str">
        <f t="array" ref="AZ105">IFERROR(AX105/AY105,"0")</f>
        <v>0</v>
      </c>
      <c r="BA105" s="179">
        <f t="array" ref="BA105">IFERROR(VLOOKUP(A105&amp;B105&amp;C105&amp;LEFT($BA$1,2),IF({1,0},广告数据!$A$2:$A$7027&amp;广告数据!$B$2:$B$7027&amp;广告数据!$C$2:$C$7027,广告数据!$D$2:$D$7027),2,0),"")</f>
        <v>8937</v>
      </c>
      <c r="BB105" s="179">
        <f t="array" ref="BB105">IFERROR(VLOOKUP(A105&amp;B105&amp;C105&amp;LEFT($BA$1,2),IF({1,0},广告数据!$A$2:$A$7027&amp;广告数据!$B$2:$B$7027&amp;广告数据!$C$2:$C$7027,广告数据!$E$2:$E$7027),2,0),"")</f>
        <v>48</v>
      </c>
      <c r="BC105" s="179">
        <f t="array" ref="BC105">IFERROR(VLOOKUP(A105&amp;B105&amp;C105&amp;LEFT($BA$1,2),IF({1,0},广告数据!$A$2:$A$7027&amp;广告数据!$B$2:$B$7027&amp;广告数据!$C$2:$C$7027,广告数据!$I$2:$I$7027),2,0),"")</f>
        <v>1</v>
      </c>
      <c r="BD105" s="215">
        <f t="shared" si="47"/>
        <v>0.00537092984222894</v>
      </c>
      <c r="BE105" s="215">
        <f t="shared" si="48"/>
        <v>0.0208333333333333</v>
      </c>
      <c r="BF105" s="186">
        <f t="array" ref="BF105">IFERROR(VLOOKUP(A105&amp;B105&amp;C105&amp;LEFT($BA$1,2),IF({1,0},广告数据!$A$2:$A$7027&amp;广告数据!$B$2:$B$7027&amp;广告数据!$C$2:$C$7027,广告数据!$G$2:$G$7027),2,0),"")</f>
        <v>20.25</v>
      </c>
      <c r="BG105" s="186">
        <f t="array" ref="BG105">IFERROR(VLOOKUP(A105&amp;B105&amp;C105&amp;LEFT($BA$1,2),IF({1,0},广告数据!$A$2:$A$7027&amp;广告数据!$B$2:$B$7027&amp;广告数据!$C$2:$C$7027,广告数据!$J$2:$J$7027),2,0),"")</f>
        <v>13.99</v>
      </c>
      <c r="BH105" s="215">
        <f t="shared" si="49"/>
        <v>1.44746247319514</v>
      </c>
      <c r="BI105" s="172">
        <f t="array" ref="BI105">IFERROR(VLOOKUP(A105&amp;B105&amp;C105&amp;LEFT($BI$1,2),IF({1,0},广告数据!$A$2:$A$7027&amp;广告数据!$B$2:$B$7027&amp;广告数据!$C$2:$C$7027,广告数据!$D$2:$D$7027),2,0),"0")</f>
        <v>1479</v>
      </c>
      <c r="BJ105" s="172">
        <f t="array" ref="BJ105">IFERROR(VLOOKUP(A105&amp;B105&amp;C105&amp;LEFT($BI$1,2),IF({1,0},广告数据!$A$2:$A$7027&amp;广告数据!$B$2:$B$7027&amp;广告数据!$C$2:$C$7027,广告数据!$E$2:$E$7027),2,0),"0")</f>
        <v>9</v>
      </c>
      <c r="BK105" s="172">
        <f t="array" ref="BK105">IFERROR(VLOOKUP(A105&amp;B105&amp;C105&amp;LEFT($BI$1,2),IF({1,0},广告数据!$A$2:$A$7027&amp;广告数据!$B$2:$B$7027&amp;广告数据!$C$2:$C$7027,广告数据!$I$2:$I$7027),2,0),"0")</f>
        <v>0</v>
      </c>
      <c r="BL105" s="215">
        <f t="shared" si="50"/>
        <v>0.00608519269776876</v>
      </c>
      <c r="BM105" s="215">
        <f t="shared" si="51"/>
        <v>0</v>
      </c>
      <c r="BN105" s="172">
        <f t="array" ref="BN105">IFERROR(VLOOKUP(A105&amp;B105&amp;C105&amp;LEFT($BI$1,2),IF({1,0},广告数据!$A$2:$A$7027&amp;广告数据!$B$2:$B$7027&amp;广告数据!$C$2:$C$7027,广告数据!$G$2:$G$7027),2,0),"0")</f>
        <v>5.15</v>
      </c>
      <c r="BO105" s="172">
        <f t="array" ref="BO105">IFERROR(VLOOKUP(A105&amp;B105&amp;C105&amp;LEFT($BI$1,2),IF({1,0},广告数据!$A$2:$A$7027&amp;广告数据!$B$2:$B$7027&amp;广告数据!$C$2:$C$7027,广告数据!$J$2:$J$7027),2,0),"0")</f>
        <v>0</v>
      </c>
      <c r="BP105" s="215" t="str">
        <f t="shared" si="52"/>
        <v/>
      </c>
      <c r="BQ105" s="172" t="str">
        <f t="array" ref="BQ105">IFERROR(VLOOKUP(A105&amp;B105&amp;C105&amp;LEFT($BQ$1,2),IF({1,0},广告数据!$A$2:$A$7027&amp;广告数据!$B$2:$B$7027&amp;广告数据!$C$2:$C$7027,广告数据!$D$2:$D$7027),2,0),"0")</f>
        <v>0</v>
      </c>
      <c r="BR105" s="172" t="str">
        <f t="array" ref="BR105">IFERROR(VLOOKUP(A105&amp;B105&amp;C105&amp;LEFT($BQ$1,2),IF({1,0},广告数据!$A$2:$A$7027&amp;广告数据!$B$2:$B$7027&amp;广告数据!$C$2:$C$7027,广告数据!$E$2:$E$7027),2,0),"0")</f>
        <v>0</v>
      </c>
      <c r="BS105" s="172" t="str">
        <f t="array" ref="BS105">IFERROR(VLOOKUP(A105&amp;B105&amp;C105&amp;LEFT($BQ$1,2),IF({1,0},广告数据!$A$2:$A$7027&amp;广告数据!$B$2:$B$7027&amp;广告数据!$C$2:$C$7027,广告数据!$I$2:$I$7027),2,0),"0")</f>
        <v>0</v>
      </c>
      <c r="BT105" s="215" t="str">
        <f t="shared" si="53"/>
        <v>0</v>
      </c>
      <c r="BU105" s="215" t="str">
        <f t="shared" si="54"/>
        <v>0</v>
      </c>
      <c r="BV105" s="172" t="str">
        <f t="array" ref="BV105">IFERROR(VLOOKUP(A105&amp;B105&amp;C105&amp;LEFT($BQ$1,2),IF({1,0},广告数据!$A$2:$A$7027&amp;广告数据!$B$2:$B$7027&amp;广告数据!$C$2:$C$7027,广告数据!$G$2:$G$7027),2,0),"0")</f>
        <v>0</v>
      </c>
      <c r="BW105" s="172" t="str">
        <f t="array" ref="BW105">IFERROR(VLOOKUP(A105&amp;B105&amp;C105&amp;LEFT($BQ$1,2),IF({1,0},广告数据!$A$2:$A$7027&amp;广告数据!$B$2:$B$7027&amp;广告数据!$C$2:$C$7027,广告数据!$J$2:$J$7027),2,0),"0")</f>
        <v>0</v>
      </c>
      <c r="BX105" s="215"/>
    </row>
    <row r="106" s="173" customFormat="1" spans="1:76">
      <c r="A106" s="189">
        <v>44788</v>
      </c>
      <c r="B106" s="192" t="s">
        <v>20</v>
      </c>
      <c r="C106" s="190" t="s">
        <v>450</v>
      </c>
      <c r="D106" s="119" t="s">
        <v>451</v>
      </c>
      <c r="E106" s="194">
        <f>SUMIFS('Business report'!$D$2:$D$9442,'Business report'!$A$2:$A$9442,A106,'Business report'!$B$2:$B$9442,B106,'Business report'!$C$2:$C$9442,D106)</f>
        <v>5</v>
      </c>
      <c r="F106" s="194">
        <f>SUMIFS('Business report'!$F$2:$F$9442,'Business report'!$A$2:$A$9442,A106,'Business report'!$B$2:$B$9442,B106,'Business report'!$C$2:$C$9442,D106)</f>
        <v>6</v>
      </c>
      <c r="G106" s="191">
        <f>SUMIFS('Business report'!$I$2:$I$9442,'Business report'!$A$2:$A$9442,A106,'Business report'!$B$2:$B$9442,B106,'Business report'!$C$2:$C$9442,D106)</f>
        <v>0</v>
      </c>
      <c r="H106" s="195">
        <f>SUMIFS('Business report'!$K$2:$K$9442,'Business report'!$A$2:$A$9442,A106,'Business report'!$B$2:$B$9442,B106,'Business report'!$C$2:$C$9442,D106)</f>
        <v>0</v>
      </c>
      <c r="I106" s="198">
        <v>45.99</v>
      </c>
      <c r="J106" s="178"/>
      <c r="K106" s="198"/>
      <c r="L106" s="198" t="s">
        <v>496</v>
      </c>
      <c r="M106" s="199">
        <v>310765</v>
      </c>
      <c r="N106" s="198" t="s">
        <v>497</v>
      </c>
      <c r="O106" s="199">
        <v>3918</v>
      </c>
      <c r="P106" s="203" t="s">
        <v>465</v>
      </c>
      <c r="Q106" s="207" t="s">
        <v>145</v>
      </c>
      <c r="R106" s="207" t="s">
        <v>268</v>
      </c>
      <c r="S106" s="203" t="s">
        <v>466</v>
      </c>
      <c r="T106" s="207" t="s">
        <v>145</v>
      </c>
      <c r="U106" s="207" t="s">
        <v>292</v>
      </c>
      <c r="V106" s="203" t="s">
        <v>467</v>
      </c>
      <c r="W106" s="207" t="s">
        <v>145</v>
      </c>
      <c r="X106" s="207" t="s">
        <v>292</v>
      </c>
      <c r="Y106" s="203" t="s">
        <v>468</v>
      </c>
      <c r="Z106" s="207" t="s">
        <v>145</v>
      </c>
      <c r="AA106" s="207" t="s">
        <v>194</v>
      </c>
      <c r="AB106" s="203" t="s">
        <v>469</v>
      </c>
      <c r="AC106" s="207" t="s">
        <v>145</v>
      </c>
      <c r="AD106" s="207" t="s">
        <v>390</v>
      </c>
      <c r="AE106" s="203" t="s">
        <v>470</v>
      </c>
      <c r="AF106" s="207" t="s">
        <v>145</v>
      </c>
      <c r="AG106" s="207" t="s">
        <v>257</v>
      </c>
      <c r="AH106" s="203" t="s">
        <v>472</v>
      </c>
      <c r="AI106" s="207" t="s">
        <v>145</v>
      </c>
      <c r="AJ106" s="207" t="s">
        <v>149</v>
      </c>
      <c r="AK106" s="179" t="str">
        <f t="array" ref="AK106">IFERROR(VLOOKUP(A106&amp;B106&amp;C106&amp;LEFT($AK$1,2),IF({1,0},广告数据!$A$2:$A$7027&amp;广告数据!$B$2:$B$7027&amp;广告数据!$C$2:$C$7027,广告数据!$D$2:$D$7027),2,0),"0")</f>
        <v>0</v>
      </c>
      <c r="AL106" s="175" t="str">
        <f t="array" ref="AL106">IFERROR(VLOOKUP(A106&amp;B106&amp;C106&amp;LEFT($AK$1,2),IF({1,0},广告数据!$A$2:$A$7027&amp;广告数据!$B$2:$B$7027&amp;广告数据!$C$2:$C$7027,广告数据!$E$2:$E$7027),2,0),"0")</f>
        <v>0</v>
      </c>
      <c r="AM106" s="180" t="str">
        <f t="shared" si="41"/>
        <v>0</v>
      </c>
      <c r="AN106" s="175" t="str">
        <f t="array" ref="AN106">IFERROR(VLOOKUP(A106&amp;B106&amp;C106&amp;LEFT($AK$1,2),IF({1,0},广告数据!$A$2:$A$7027&amp;广告数据!$B$2:$B$7027&amp;广告数据!$C$2:$C$7027,广告数据!$I$2:$I$7027),2,0),"0")</f>
        <v>0</v>
      </c>
      <c r="AO106" s="181" t="str">
        <f t="shared" si="42"/>
        <v>0</v>
      </c>
      <c r="AP106" s="182" t="str">
        <f t="array" ref="AP106">IFERROR(VLOOKUP(A106&amp;B106&amp;C106&amp;LEFT($AK$1,2),IF({1,0},广告数据!$A$2:$A$7027&amp;广告数据!$B$2:$B$7027&amp;广告数据!$C$2:$C$7027,广告数据!$G$2:$G$7027),2,0),"0")</f>
        <v>0</v>
      </c>
      <c r="AQ106" s="182" t="str">
        <f t="array" ref="AQ106">IFERROR(VLOOKUP(A106&amp;B106&amp;C106&amp;LEFT($AK$1,2),IF({1,0},广告数据!$A$2:$A$7027&amp;广告数据!$B$2:$B$7027&amp;广告数据!$C$2:$C$7027,广告数据!$J$2:$J$7027),2,0),"0")</f>
        <v>0</v>
      </c>
      <c r="AR106" s="183" t="str">
        <f t="shared" si="43"/>
        <v>0</v>
      </c>
      <c r="AS106" s="223">
        <f t="array" ref="AS106">IFERROR(VLOOKUP(A106&amp;B106&amp;C106&amp;LEFT($AS$1,2),IF({1,0},广告数据!$A$2:$A$7027&amp;广告数据!$B$2:$B$7027&amp;广告数据!$C$2:$C$7027,广告数据!$D$2:$D$7027),2,0),"0")</f>
        <v>6</v>
      </c>
      <c r="AT106" s="179">
        <f t="array" ref="AT106">IFERROR(VLOOKUP(A106&amp;B106&amp;C106&amp;LEFT($AS$1,2),IF({1,0},广告数据!$A$2:$A$7027&amp;广告数据!$B$2:$B$7027&amp;广告数据!$C$2:$C$7027,广告数据!$E$2:$E$7027),2,0),"0")</f>
        <v>0</v>
      </c>
      <c r="AU106" s="179">
        <f t="array" ref="AU106">IFERROR(VLOOKUP(A106&amp;B106&amp;C106&amp;LEFT($AS$1,2),IF({1,0},广告数据!$A$2:$A$7027&amp;广告数据!$B$2:$B$7027&amp;广告数据!$C$2:$C$7027,广告数据!$I$2:$I$7027),2,0),"")</f>
        <v>0</v>
      </c>
      <c r="AV106" s="215">
        <f t="shared" si="44"/>
        <v>0</v>
      </c>
      <c r="AW106" s="215" t="str">
        <f t="array" ref="AW106">IFERROR(AU106/AT106,"0")</f>
        <v>0</v>
      </c>
      <c r="AX106" s="224">
        <f t="array" ref="AX106">IFERROR(VLOOKUP(A106&amp;B106&amp;C106&amp;LEFT($AS$1,2),IF({1,0},广告数据!$A$2:$A$7027&amp;广告数据!$B$2:$B$7027&amp;广告数据!$C$2:$C$7027,广告数据!$G$2:$G$7027),2,0),"0")</f>
        <v>0</v>
      </c>
      <c r="AY106" s="179">
        <f t="array" ref="AY106">IFERROR(VLOOKUP(A106&amp;B106&amp;C106&amp;LEFT($AS$1,2),IF({1,0},广告数据!$A$2:$A$7027&amp;广告数据!$B$2:$B$7027&amp;广告数据!$C$2:$C$7027,广告数据!$J$2:$J$7027),2,0),"0")</f>
        <v>0</v>
      </c>
      <c r="AZ106" s="183" t="str">
        <f t="array" ref="AZ106">IFERROR(AX106/AY106,"0")</f>
        <v>0</v>
      </c>
      <c r="BA106" s="179">
        <f t="array" ref="BA106">IFERROR(VLOOKUP(A106&amp;B106&amp;C106&amp;LEFT($BA$1,2),IF({1,0},广告数据!$A$2:$A$7027&amp;广告数据!$B$2:$B$7027&amp;广告数据!$C$2:$C$7027,广告数据!$D$2:$D$7027),2,0),"")</f>
        <v>1039</v>
      </c>
      <c r="BB106" s="179">
        <f t="array" ref="BB106">IFERROR(VLOOKUP(A106&amp;B106&amp;C106&amp;LEFT($BA$1,2),IF({1,0},广告数据!$A$2:$A$7027&amp;广告数据!$B$2:$B$7027&amp;广告数据!$C$2:$C$7027,广告数据!$E$2:$E$7027),2,0),"")</f>
        <v>3</v>
      </c>
      <c r="BC106" s="179">
        <f t="array" ref="BC106">IFERROR(VLOOKUP(A106&amp;B106&amp;C106&amp;LEFT($BA$1,2),IF({1,0},广告数据!$A$2:$A$7027&amp;广告数据!$B$2:$B$7027&amp;广告数据!$C$2:$C$7027,广告数据!$I$2:$I$7027),2,0),"")</f>
        <v>0</v>
      </c>
      <c r="BD106" s="215">
        <f t="shared" si="47"/>
        <v>0.00288739172281039</v>
      </c>
      <c r="BE106" s="215">
        <f t="shared" si="48"/>
        <v>0</v>
      </c>
      <c r="BF106" s="186">
        <f t="array" ref="BF106">IFERROR(VLOOKUP(A106&amp;B106&amp;C106&amp;LEFT($BA$1,2),IF({1,0},广告数据!$A$2:$A$7027&amp;广告数据!$B$2:$B$7027&amp;广告数据!$C$2:$C$7027,广告数据!$G$2:$G$7027),2,0),"")</f>
        <v>5.28</v>
      </c>
      <c r="BG106" s="186">
        <f t="array" ref="BG106">IFERROR(VLOOKUP(A106&amp;B106&amp;C106&amp;LEFT($BA$1,2),IF({1,0},广告数据!$A$2:$A$7027&amp;广告数据!$B$2:$B$7027&amp;广告数据!$C$2:$C$7027,广告数据!$J$2:$J$7027),2,0),"")</f>
        <v>0</v>
      </c>
      <c r="BH106" s="215" t="str">
        <f t="shared" si="49"/>
        <v>0</v>
      </c>
      <c r="BI106" s="172" t="str">
        <f t="array" ref="BI106">IFERROR(VLOOKUP(A106&amp;B106&amp;C106&amp;LEFT($BI$1,2),IF({1,0},广告数据!$A$2:$A$7027&amp;广告数据!$B$2:$B$7027&amp;广告数据!$C$2:$C$7027,广告数据!$D$2:$D$7027),2,0),"0")</f>
        <v>0</v>
      </c>
      <c r="BJ106" s="172" t="str">
        <f t="array" ref="BJ106">IFERROR(VLOOKUP(A106&amp;B106&amp;C106&amp;LEFT($BI$1,2),IF({1,0},广告数据!$A$2:$A$7027&amp;广告数据!$B$2:$B$7027&amp;广告数据!$C$2:$C$7027,广告数据!$E$2:$E$7027),2,0),"0")</f>
        <v>0</v>
      </c>
      <c r="BK106" s="172" t="str">
        <f t="array" ref="BK106">IFERROR(VLOOKUP(A106&amp;B106&amp;C106&amp;LEFT($BI$1,2),IF({1,0},广告数据!$A$2:$A$7027&amp;广告数据!$B$2:$B$7027&amp;广告数据!$C$2:$C$7027,广告数据!$I$2:$I$7027),2,0),"0")</f>
        <v>0</v>
      </c>
      <c r="BL106" s="215" t="str">
        <f t="shared" si="50"/>
        <v>0</v>
      </c>
      <c r="BM106" s="215" t="str">
        <f t="shared" si="51"/>
        <v>0</v>
      </c>
      <c r="BN106" s="172" t="str">
        <f t="array" ref="BN106">IFERROR(VLOOKUP(A106&amp;B106&amp;C106&amp;LEFT($BI$1,2),IF({1,0},广告数据!$A$2:$A$7027&amp;广告数据!$B$2:$B$7027&amp;广告数据!$C$2:$C$7027,广告数据!$G$2:$G$7027),2,0),"0")</f>
        <v>0</v>
      </c>
      <c r="BO106" s="172" t="str">
        <f t="array" ref="BO106">IFERROR(VLOOKUP(A106&amp;B106&amp;C106&amp;LEFT($BI$1,2),IF({1,0},广告数据!$A$2:$A$7027&amp;广告数据!$B$2:$B$7027&amp;广告数据!$C$2:$C$7027,广告数据!$J$2:$J$7027),2,0),"0")</f>
        <v>0</v>
      </c>
      <c r="BP106" s="215" t="str">
        <f t="shared" si="52"/>
        <v/>
      </c>
      <c r="BQ106" s="172" t="str">
        <f t="array" ref="BQ106">IFERROR(VLOOKUP(A106&amp;B106&amp;C106&amp;LEFT($BQ$1,2),IF({1,0},广告数据!$A$2:$A$7027&amp;广告数据!$B$2:$B$7027&amp;广告数据!$C$2:$C$7027,广告数据!$D$2:$D$7027),2,0),"0")</f>
        <v>0</v>
      </c>
      <c r="BR106" s="172" t="str">
        <f t="array" ref="BR106">IFERROR(VLOOKUP(A106&amp;B106&amp;C106&amp;LEFT($BQ$1,2),IF({1,0},广告数据!$A$2:$A$7027&amp;广告数据!$B$2:$B$7027&amp;广告数据!$C$2:$C$7027,广告数据!$E$2:$E$7027),2,0),"0")</f>
        <v>0</v>
      </c>
      <c r="BS106" s="172" t="str">
        <f t="array" ref="BS106">IFERROR(VLOOKUP(A106&amp;B106&amp;C106&amp;LEFT($BQ$1,2),IF({1,0},广告数据!$A$2:$A$7027&amp;广告数据!$B$2:$B$7027&amp;广告数据!$C$2:$C$7027,广告数据!$I$2:$I$7027),2,0),"0")</f>
        <v>0</v>
      </c>
      <c r="BT106" s="215" t="str">
        <f t="shared" si="53"/>
        <v>0</v>
      </c>
      <c r="BU106" s="215" t="str">
        <f t="shared" si="54"/>
        <v>0</v>
      </c>
      <c r="BV106" s="172" t="str">
        <f t="array" ref="BV106">IFERROR(VLOOKUP(A106&amp;B106&amp;C106&amp;LEFT($BQ$1,2),IF({1,0},广告数据!$A$2:$A$7027&amp;广告数据!$B$2:$B$7027&amp;广告数据!$C$2:$C$7027,广告数据!$G$2:$G$7027),2,0),"0")</f>
        <v>0</v>
      </c>
      <c r="BW106" s="172" t="str">
        <f t="array" ref="BW106">IFERROR(VLOOKUP(A106&amp;B106&amp;C106&amp;LEFT($BQ$1,2),IF({1,0},广告数据!$A$2:$A$7027&amp;广告数据!$B$2:$B$7027&amp;广告数据!$C$2:$C$7027,广告数据!$J$2:$J$7027),2,0),"0")</f>
        <v>0</v>
      </c>
      <c r="BX106" s="215"/>
    </row>
    <row r="107" s="173" customFormat="1" spans="1:76">
      <c r="A107" s="189">
        <v>44789</v>
      </c>
      <c r="B107" s="192" t="s">
        <v>20</v>
      </c>
      <c r="C107" s="190" t="s">
        <v>25</v>
      </c>
      <c r="D107" s="119" t="s">
        <v>124</v>
      </c>
      <c r="E107" s="194">
        <f>SUMIFS('Business report'!$D$2:$D$9442,'Business report'!$A$2:$A$9442,A107,'Business report'!$B$2:$B$9442,B107,'Business report'!$C$2:$C$9442,D107)</f>
        <v>227</v>
      </c>
      <c r="F107" s="194">
        <f>SUMIFS('Business report'!$F$2:$F$9442,'Business report'!$A$2:$A$9442,A107,'Business report'!$B$2:$B$9442,B107,'Business report'!$C$2:$C$9442,D107)</f>
        <v>312</v>
      </c>
      <c r="G107" s="191">
        <f>SUMIFS('Business report'!$I$2:$I$9442,'Business report'!$A$2:$A$9442,A107,'Business report'!$B$2:$B$9442,B107,'Business report'!$C$2:$C$9442,D107)</f>
        <v>10</v>
      </c>
      <c r="H107" s="195">
        <f>SUMIFS('Business report'!$K$2:$K$9442,'Business report'!$A$2:$A$9442,A107,'Business report'!$B$2:$B$9442,B107,'Business report'!$C$2:$C$9442,D107)</f>
        <v>132.9</v>
      </c>
      <c r="I107" s="198" t="s">
        <v>452</v>
      </c>
      <c r="J107" s="178">
        <v>4.8</v>
      </c>
      <c r="K107" s="198">
        <v>32</v>
      </c>
      <c r="L107" s="198" t="s">
        <v>131</v>
      </c>
      <c r="M107" s="202" t="s">
        <v>501</v>
      </c>
      <c r="N107" s="198" t="s">
        <v>133</v>
      </c>
      <c r="O107" s="198">
        <v>258</v>
      </c>
      <c r="P107" s="203" t="s">
        <v>408</v>
      </c>
      <c r="Q107" s="207" t="s">
        <v>420</v>
      </c>
      <c r="R107" s="207" t="s">
        <v>370</v>
      </c>
      <c r="S107" s="203" t="s">
        <v>409</v>
      </c>
      <c r="T107" s="207" t="s">
        <v>272</v>
      </c>
      <c r="U107" s="207" t="s">
        <v>370</v>
      </c>
      <c r="V107" s="203" t="s">
        <v>245</v>
      </c>
      <c r="W107" s="207" t="s">
        <v>502</v>
      </c>
      <c r="X107" s="207" t="s">
        <v>180</v>
      </c>
      <c r="Y107" s="203" t="s">
        <v>184</v>
      </c>
      <c r="Z107" s="207" t="s">
        <v>373</v>
      </c>
      <c r="AA107" s="207" t="s">
        <v>138</v>
      </c>
      <c r="AB107" s="203" t="s">
        <v>415</v>
      </c>
      <c r="AC107" s="207" t="s">
        <v>348</v>
      </c>
      <c r="AD107" s="207" t="s">
        <v>163</v>
      </c>
      <c r="AE107" s="203" t="s">
        <v>157</v>
      </c>
      <c r="AF107" s="207" t="s">
        <v>443</v>
      </c>
      <c r="AG107" s="207" t="s">
        <v>438</v>
      </c>
      <c r="AH107" s="203" t="s">
        <v>147</v>
      </c>
      <c r="AI107" s="207" t="s">
        <v>503</v>
      </c>
      <c r="AJ107" s="200"/>
      <c r="AK107" s="179">
        <f t="array" ref="AK107">IFERROR(VLOOKUP(A107&amp;B107&amp;C107&amp;LEFT($AK$1,2),IF({1,0},广告数据!$A$2:$A$7027&amp;广告数据!$B$2:$B$7027&amp;广告数据!$C$2:$C$7027,广告数据!$D$2:$D$7027),2,0),"0")</f>
        <v>1483</v>
      </c>
      <c r="AL107" s="175">
        <f t="array" ref="AL107">IFERROR(VLOOKUP(A107&amp;B107&amp;C107&amp;LEFT($AK$1,2),IF({1,0},广告数据!$A$2:$A$7027&amp;广告数据!$B$2:$B$7027&amp;广告数据!$C$2:$C$7027,广告数据!$E$2:$E$7027),2,0),"0")</f>
        <v>25</v>
      </c>
      <c r="AM107" s="180">
        <f t="shared" si="41"/>
        <v>0.016857720836143</v>
      </c>
      <c r="AN107" s="175">
        <f t="array" ref="AN107">IFERROR(VLOOKUP(A107&amp;B107&amp;C107&amp;LEFT($AK$1,2),IF({1,0},广告数据!$A$2:$A$7027&amp;广告数据!$B$2:$B$7027&amp;广告数据!$C$2:$C$7027,广告数据!$I$2:$I$7027),2,0),"0")</f>
        <v>0</v>
      </c>
      <c r="AO107" s="181">
        <f t="shared" si="42"/>
        <v>0</v>
      </c>
      <c r="AP107" s="182">
        <f t="array" ref="AP107">IFERROR(VLOOKUP(A107&amp;B107&amp;C107&amp;LEFT($AK$1,2),IF({1,0},广告数据!$A$2:$A$7027&amp;广告数据!$B$2:$B$7027&amp;广告数据!$C$2:$C$7027,广告数据!$G$2:$G$7027),2,0),"0")</f>
        <v>6.48</v>
      </c>
      <c r="AQ107" s="182">
        <f t="array" ref="AQ107">IFERROR(VLOOKUP(A107&amp;B107&amp;C107&amp;LEFT($AK$1,2),IF({1,0},广告数据!$A$2:$A$7027&amp;广告数据!$B$2:$B$7027&amp;广告数据!$C$2:$C$7027,广告数据!$J$2:$J$7027),2,0),"0")</f>
        <v>0</v>
      </c>
      <c r="AR107" s="183" t="str">
        <f t="shared" si="43"/>
        <v>0</v>
      </c>
      <c r="AS107" s="223" t="str">
        <f t="array" ref="AS107">IFERROR(VLOOKUP(A107&amp;B107&amp;C107&amp;LEFT($AS$1,2),IF({1,0},广告数据!$A$2:$A$7027&amp;广告数据!$B$2:$B$7027&amp;广告数据!$C$2:$C$7027,广告数据!$D$2:$D$7027),2,0),"0")</f>
        <v>0</v>
      </c>
      <c r="AT107" s="179" t="str">
        <f t="array" ref="AT107">IFERROR(VLOOKUP(A107&amp;B107&amp;C107&amp;LEFT($AS$1,2),IF({1,0},广告数据!$A$2:$A$7027&amp;广告数据!$B$2:$B$7027&amp;广告数据!$C$2:$C$7027,广告数据!$E$2:$E$7027),2,0),"0")</f>
        <v>0</v>
      </c>
      <c r="AU107" s="179" t="str">
        <f t="array" ref="AU107">IFERROR(VLOOKUP(A107&amp;B107&amp;C107&amp;LEFT($AS$1,2),IF({1,0},广告数据!$A$2:$A$7027&amp;广告数据!$B$2:$B$7027&amp;广告数据!$C$2:$C$7027,广告数据!$I$2:$I$7027),2,0),"0")</f>
        <v>0</v>
      </c>
      <c r="AV107" s="215" t="str">
        <f t="shared" si="44"/>
        <v>0</v>
      </c>
      <c r="AW107" s="215" t="str">
        <f t="array" ref="AW107">IFERROR(AU107/AT107,"0")</f>
        <v>0</v>
      </c>
      <c r="AX107" s="224" t="str">
        <f t="array" ref="AX107">IFERROR(VLOOKUP(A107&amp;B107&amp;C107&amp;LEFT($AS$1,2),IF({1,0},广告数据!$A$2:$A$7027&amp;广告数据!$B$2:$B$7027&amp;广告数据!$C$2:$C$7027,广告数据!$G$2:$G$7027),2,0),"0")</f>
        <v>0</v>
      </c>
      <c r="AY107" s="179" t="str">
        <f t="array" ref="AY107">IFERROR(VLOOKUP(A107&amp;B107&amp;C107&amp;LEFT($AS$1,2),IF({1,0},广告数据!$A$2:$A$7027&amp;广告数据!$B$2:$B$7027&amp;广告数据!$C$2:$C$7027,广告数据!$J$2:$J$7027),2,0),"0")</f>
        <v>0</v>
      </c>
      <c r="AZ107" s="183" t="str">
        <f t="array" ref="AZ107">IFERROR(AX107/AY107,"0")</f>
        <v>0</v>
      </c>
      <c r="BA107" s="179">
        <f t="array" ref="BA107">IFERROR(VLOOKUP(A107&amp;B107&amp;C107&amp;LEFT($BA$1,2),IF({1,0},广告数据!$A$2:$A$7027&amp;广告数据!$B$2:$B$7027&amp;广告数据!$C$2:$C$7027,广告数据!$D$2:$D$7027),2,0),"")</f>
        <v>8450</v>
      </c>
      <c r="BB107" s="179">
        <f t="array" ref="BB107">IFERROR(VLOOKUP(A107&amp;B107&amp;C107&amp;LEFT($BA$1,2),IF({1,0},广告数据!$A$2:$A$7027&amp;广告数据!$B$2:$B$7027&amp;广告数据!$C$2:$C$7027,广告数据!$E$2:$E$7027),2,0),"")</f>
        <v>57</v>
      </c>
      <c r="BC107" s="179">
        <f t="array" ref="BC107">IFERROR(VLOOKUP(A107&amp;B107&amp;C107&amp;LEFT($BA$1,2),IF({1,0},广告数据!$A$2:$A$7027&amp;广告数据!$B$2:$B$7027&amp;广告数据!$C$2:$C$7027,广告数据!$I$2:$I$7027),2,0),"")</f>
        <v>2</v>
      </c>
      <c r="BD107" s="215">
        <f t="shared" si="47"/>
        <v>0.00674556213017751</v>
      </c>
      <c r="BE107" s="215">
        <f t="shared" si="48"/>
        <v>0.0350877192982456</v>
      </c>
      <c r="BF107" s="186">
        <f t="array" ref="BF107">IFERROR(VLOOKUP(A107&amp;B107&amp;C107&amp;LEFT($BA$1,2),IF({1,0},广告数据!$A$2:$A$7027&amp;广告数据!$B$2:$B$7027&amp;广告数据!$C$2:$C$7027,广告数据!$G$2:$G$7027),2,0),"")</f>
        <v>22.83</v>
      </c>
      <c r="BG107" s="186">
        <f t="array" ref="BG107">IFERROR(VLOOKUP(A107&amp;B107&amp;C107&amp;LEFT($BA$1,2),IF({1,0},广告数据!$A$2:$A$7027&amp;广告数据!$B$2:$B$7027&amp;广告数据!$C$2:$C$7027,广告数据!$J$2:$J$7027),2,0),"")</f>
        <v>26.98</v>
      </c>
      <c r="BH107" s="215">
        <f t="shared" si="49"/>
        <v>0.846182357301705</v>
      </c>
      <c r="BI107" s="172">
        <f t="array" ref="BI107">IFERROR(VLOOKUP(A107&amp;B107&amp;C107&amp;LEFT($BI$1,2),IF({1,0},广告数据!$A$2:$A$7027&amp;广告数据!$B$2:$B$7027&amp;广告数据!$C$2:$C$7027,广告数据!$D$2:$D$7027),2,0),"0")</f>
        <v>2228</v>
      </c>
      <c r="BJ107" s="172">
        <f t="array" ref="BJ107">IFERROR(VLOOKUP(A107&amp;B107&amp;C107&amp;LEFT($BI$1,2),IF({1,0},广告数据!$A$2:$A$7027&amp;广告数据!$B$2:$B$7027&amp;广告数据!$C$2:$C$7027,广告数据!$E$2:$E$7027),2,0),"0")</f>
        <v>10</v>
      </c>
      <c r="BK107" s="172">
        <f t="array" ref="BK107">IFERROR(VLOOKUP(A107&amp;B107&amp;C107&amp;LEFT($BI$1,2),IF({1,0},广告数据!$A$2:$A$7027&amp;广告数据!$B$2:$B$7027&amp;广告数据!$C$2:$C$7027,广告数据!$I$2:$I$7027),2,0),"0")</f>
        <v>0</v>
      </c>
      <c r="BL107" s="215">
        <f t="shared" si="50"/>
        <v>0.00448833034111311</v>
      </c>
      <c r="BM107" s="215">
        <f t="shared" si="51"/>
        <v>0</v>
      </c>
      <c r="BN107" s="172">
        <f t="array" ref="BN107">IFERROR(VLOOKUP(A107&amp;B107&amp;C107&amp;LEFT($BI$1,2),IF({1,0},广告数据!$A$2:$A$7027&amp;广告数据!$B$2:$B$7027&amp;广告数据!$C$2:$C$7027,广告数据!$G$2:$G$7027),2,0),"0")</f>
        <v>6.48</v>
      </c>
      <c r="BO107" s="172">
        <f t="array" ref="BO107">IFERROR(VLOOKUP(A107&amp;B107&amp;C107&amp;LEFT($BI$1,2),IF({1,0},广告数据!$A$2:$A$7027&amp;广告数据!$B$2:$B$7027&amp;广告数据!$C$2:$C$7027,广告数据!$J$2:$J$7027),2,0),"0")</f>
        <v>0</v>
      </c>
      <c r="BP107" s="215" t="str">
        <f t="shared" si="52"/>
        <v/>
      </c>
      <c r="BQ107" s="172" t="str">
        <f t="array" ref="BQ107">IFERROR(VLOOKUP(A107&amp;B107&amp;C107&amp;LEFT($BQ$1,2),IF({1,0},广告数据!$A$2:$A$7027&amp;广告数据!$B$2:$B$7027&amp;广告数据!$C$2:$C$7027,广告数据!$D$2:$D$7027),2,0),"0")</f>
        <v>0</v>
      </c>
      <c r="BR107" s="172" t="str">
        <f t="array" ref="BR107">IFERROR(VLOOKUP(A107&amp;B107&amp;C107&amp;LEFT($BQ$1,2),IF({1,0},广告数据!$A$2:$A$7027&amp;广告数据!$B$2:$B$7027&amp;广告数据!$C$2:$C$7027,广告数据!$E$2:$E$7027),2,0),"0")</f>
        <v>0</v>
      </c>
      <c r="BS107" s="172" t="str">
        <f t="array" ref="BS107">IFERROR(VLOOKUP(A107&amp;B107&amp;C107&amp;LEFT($BQ$1,2),IF({1,0},广告数据!$A$2:$A$7027&amp;广告数据!$B$2:$B$7027&amp;广告数据!$C$2:$C$7027,广告数据!$I$2:$I$7027),2,0),"0")</f>
        <v>0</v>
      </c>
      <c r="BT107" s="215" t="str">
        <f t="shared" si="53"/>
        <v>0</v>
      </c>
      <c r="BU107" s="215" t="str">
        <f t="shared" si="54"/>
        <v>0</v>
      </c>
      <c r="BV107" s="172" t="str">
        <f t="array" ref="BV107">IFERROR(VLOOKUP(A107&amp;B107&amp;C107&amp;LEFT($BQ$1,2),IF({1,0},广告数据!$A$2:$A$7027&amp;广告数据!$B$2:$B$7027&amp;广告数据!$C$2:$C$7027,广告数据!$G$2:$G$7027),2,0),"0")</f>
        <v>0</v>
      </c>
      <c r="BW107" s="172" t="str">
        <f t="array" ref="BW107">IFERROR(VLOOKUP(A107&amp;B107&amp;C107&amp;LEFT($BQ$1,2),IF({1,0},广告数据!$A$2:$A$7027&amp;广告数据!$B$2:$B$7027&amp;广告数据!$C$2:$C$7027,广告数据!$J$2:$J$7027),2,0),"0")</f>
        <v>0</v>
      </c>
      <c r="BX107" s="215"/>
    </row>
    <row r="108" s="173" customFormat="1" spans="1:76">
      <c r="A108" s="189">
        <v>44789</v>
      </c>
      <c r="B108" s="192" t="s">
        <v>20</v>
      </c>
      <c r="C108" s="190" t="s">
        <v>450</v>
      </c>
      <c r="D108" s="119" t="s">
        <v>451</v>
      </c>
      <c r="E108" s="194">
        <f>SUMIFS('Business report'!$D$2:$D$9442,'Business report'!$A$2:$A$9442,A108,'Business report'!$B$2:$B$9442,B108,'Business report'!$C$2:$C$9442,D108)</f>
        <v>12</v>
      </c>
      <c r="F108" s="194">
        <f>SUMIFS('Business report'!$F$2:$F$9442,'Business report'!$A$2:$A$9442,A108,'Business report'!$B$2:$B$9442,B108,'Business report'!$C$2:$C$9442,D108)</f>
        <v>20</v>
      </c>
      <c r="G108" s="191">
        <f>SUMIFS('Business report'!$I$2:$I$9442,'Business report'!$A$2:$A$9442,A108,'Business report'!$B$2:$B$9442,B108,'Business report'!$C$2:$C$9442,D108)</f>
        <v>0</v>
      </c>
      <c r="H108" s="195">
        <f>SUMIFS('Business report'!$K$2:$K$9442,'Business report'!$A$2:$A$9442,A108,'Business report'!$B$2:$B$9442,B108,'Business report'!$C$2:$C$9442,D108)</f>
        <v>0</v>
      </c>
      <c r="I108" s="198">
        <v>45.99</v>
      </c>
      <c r="J108" s="178"/>
      <c r="K108" s="198"/>
      <c r="L108" s="198" t="s">
        <v>496</v>
      </c>
      <c r="M108" s="202" t="s">
        <v>504</v>
      </c>
      <c r="N108" s="198" t="s">
        <v>497</v>
      </c>
      <c r="O108" s="199">
        <v>4376</v>
      </c>
      <c r="P108" s="203" t="s">
        <v>465</v>
      </c>
      <c r="Q108" s="207" t="s">
        <v>505</v>
      </c>
      <c r="R108" s="207" t="s">
        <v>506</v>
      </c>
      <c r="S108" s="203" t="s">
        <v>466</v>
      </c>
      <c r="T108" s="207" t="s">
        <v>145</v>
      </c>
      <c r="U108" s="207" t="s">
        <v>438</v>
      </c>
      <c r="V108" s="203" t="s">
        <v>467</v>
      </c>
      <c r="W108" s="207" t="s">
        <v>507</v>
      </c>
      <c r="X108" s="207" t="s">
        <v>250</v>
      </c>
      <c r="Y108" s="203" t="s">
        <v>468</v>
      </c>
      <c r="Z108" s="207" t="s">
        <v>145</v>
      </c>
      <c r="AA108" s="207" t="s">
        <v>248</v>
      </c>
      <c r="AB108" s="203" t="s">
        <v>469</v>
      </c>
      <c r="AC108" s="207" t="s">
        <v>145</v>
      </c>
      <c r="AD108" s="207" t="s">
        <v>163</v>
      </c>
      <c r="AE108" s="203" t="s">
        <v>470</v>
      </c>
      <c r="AF108" s="207" t="s">
        <v>145</v>
      </c>
      <c r="AG108" s="207" t="s">
        <v>357</v>
      </c>
      <c r="AH108" s="203" t="s">
        <v>472</v>
      </c>
      <c r="AI108" s="207" t="s">
        <v>508</v>
      </c>
      <c r="AJ108" s="207" t="s">
        <v>396</v>
      </c>
      <c r="AK108" s="179" t="str">
        <f t="array" ref="AK108">IFERROR(VLOOKUP(A108&amp;B108&amp;C108&amp;LEFT($AK$1,2),IF({1,0},广告数据!$A$2:$A$7027&amp;广告数据!$B$2:$B$7027&amp;广告数据!$C$2:$C$7027,广告数据!$D$2:$D$7027),2,0),"0")</f>
        <v>0</v>
      </c>
      <c r="AL108" s="175" t="str">
        <f t="array" ref="AL108">IFERROR(VLOOKUP(A108&amp;B108&amp;C108&amp;LEFT($AK$1,2),IF({1,0},广告数据!$A$2:$A$7027&amp;广告数据!$B$2:$B$7027&amp;广告数据!$C$2:$C$7027,广告数据!$E$2:$E$7027),2,0),"0")</f>
        <v>0</v>
      </c>
      <c r="AM108" s="180" t="str">
        <f t="shared" si="41"/>
        <v>0</v>
      </c>
      <c r="AN108" s="175" t="str">
        <f t="array" ref="AN108">IFERROR(VLOOKUP(A108&amp;B108&amp;C108&amp;LEFT($AK$1,2),IF({1,0},广告数据!$A$2:$A$7027&amp;广告数据!$B$2:$B$7027&amp;广告数据!$C$2:$C$7027,广告数据!$I$2:$I$7027),2,0),"0")</f>
        <v>0</v>
      </c>
      <c r="AO108" s="181" t="str">
        <f t="shared" si="42"/>
        <v>0</v>
      </c>
      <c r="AP108" s="182" t="str">
        <f t="array" ref="AP108">IFERROR(VLOOKUP(A108&amp;B108&amp;C108&amp;LEFT($AK$1,2),IF({1,0},广告数据!$A$2:$A$7027&amp;广告数据!$B$2:$B$7027&amp;广告数据!$C$2:$C$7027,广告数据!$G$2:$G$7027),2,0),"0")</f>
        <v>0</v>
      </c>
      <c r="AQ108" s="182" t="str">
        <f t="array" ref="AQ108">IFERROR(VLOOKUP(A108&amp;B108&amp;C108&amp;LEFT($AK$1,2),IF({1,0},广告数据!$A$2:$A$7027&amp;广告数据!$B$2:$B$7027&amp;广告数据!$C$2:$C$7027,广告数据!$J$2:$J$7027),2,0),"0")</f>
        <v>0</v>
      </c>
      <c r="AR108" s="183" t="str">
        <f t="shared" si="43"/>
        <v>0</v>
      </c>
      <c r="AS108" s="223">
        <f t="array" ref="AS108">IFERROR(VLOOKUP(A108&amp;B108&amp;C108&amp;LEFT($AS$1,2),IF({1,0},广告数据!$A$2:$A$7027&amp;广告数据!$B$2:$B$7027&amp;广告数据!$C$2:$C$7027,广告数据!$D$2:$D$7027),2,0),"0")</f>
        <v>144</v>
      </c>
      <c r="AT108" s="179">
        <f t="array" ref="AT108">IFERROR(VLOOKUP(A108&amp;B108&amp;C108&amp;LEFT($AS$1,2),IF({1,0},广告数据!$A$2:$A$7027&amp;广告数据!$B$2:$B$7027&amp;广告数据!$C$2:$C$7027,广告数据!$E$2:$E$7027),2,0),"0")</f>
        <v>0</v>
      </c>
      <c r="AU108" s="179">
        <f t="array" ref="AU108">IFERROR(VLOOKUP(A108&amp;B108&amp;C108&amp;LEFT($AS$1,2),IF({1,0},广告数据!$A$2:$A$7027&amp;广告数据!$B$2:$B$7027&amp;广告数据!$C$2:$C$7027,广告数据!$I$2:$I$7027),2,0),"0")</f>
        <v>0</v>
      </c>
      <c r="AV108" s="215">
        <f t="shared" si="44"/>
        <v>0</v>
      </c>
      <c r="AW108" s="215" t="str">
        <f t="array" ref="AW108">IFERROR(AU108/AT108,"0")</f>
        <v>0</v>
      </c>
      <c r="AX108" s="224">
        <f t="array" ref="AX108">IFERROR(VLOOKUP(A108&amp;B108&amp;C108&amp;LEFT($AS$1,2),IF({1,0},广告数据!$A$2:$A$7027&amp;广告数据!$B$2:$B$7027&amp;广告数据!$C$2:$C$7027,广告数据!$G$2:$G$7027),2,0),"0")</f>
        <v>0</v>
      </c>
      <c r="AY108" s="179">
        <f t="array" ref="AY108">IFERROR(VLOOKUP(A108&amp;B108&amp;C108&amp;LEFT($AS$1,2),IF({1,0},广告数据!$A$2:$A$7027&amp;广告数据!$B$2:$B$7027&amp;广告数据!$C$2:$C$7027,广告数据!$J$2:$J$7027),2,0),"0")</f>
        <v>0</v>
      </c>
      <c r="AZ108" s="183" t="str">
        <f t="array" ref="AZ108">IFERROR(AX108/AY108,"0")</f>
        <v>0</v>
      </c>
      <c r="BA108" s="179">
        <f t="array" ref="BA108">IFERROR(VLOOKUP(A108&amp;B108&amp;C108&amp;LEFT($BA$1,2),IF({1,0},广告数据!$A$2:$A$7027&amp;广告数据!$B$2:$B$7027&amp;广告数据!$C$2:$C$7027,广告数据!$D$2:$D$7027),2,0),"")</f>
        <v>2667</v>
      </c>
      <c r="BB108" s="179">
        <f t="array" ref="BB108">IFERROR(VLOOKUP(A108&amp;B108&amp;C108&amp;LEFT($BA$1,2),IF({1,0},广告数据!$A$2:$A$7027&amp;广告数据!$B$2:$B$7027&amp;广告数据!$C$2:$C$7027,广告数据!$E$2:$E$7027),2,0),"")</f>
        <v>3</v>
      </c>
      <c r="BC108" s="179">
        <f t="array" ref="BC108">IFERROR(VLOOKUP(A108&amp;B108&amp;C108&amp;LEFT($BA$1,2),IF({1,0},广告数据!$A$2:$A$7027&amp;广告数据!$B$2:$B$7027&amp;广告数据!$C$2:$C$7027,广告数据!$I$2:$I$7027),2,0),"")</f>
        <v>0</v>
      </c>
      <c r="BD108" s="215">
        <f t="shared" si="47"/>
        <v>0.00112485939257593</v>
      </c>
      <c r="BE108" s="215">
        <f t="shared" si="48"/>
        <v>0</v>
      </c>
      <c r="BF108" s="186">
        <f t="array" ref="BF108">IFERROR(VLOOKUP(A108&amp;B108&amp;C108&amp;LEFT($BA$1,2),IF({1,0},广告数据!$A$2:$A$7027&amp;广告数据!$B$2:$B$7027&amp;广告数据!$C$2:$C$7027,广告数据!$G$2:$G$7027),2,0),"")</f>
        <v>4.98</v>
      </c>
      <c r="BG108" s="186">
        <f t="array" ref="BG108">IFERROR(VLOOKUP(A108&amp;B108&amp;C108&amp;LEFT($BA$1,2),IF({1,0},广告数据!$A$2:$A$7027&amp;广告数据!$B$2:$B$7027&amp;广告数据!$C$2:$C$7027,广告数据!$J$2:$J$7027),2,0),"")</f>
        <v>0</v>
      </c>
      <c r="BH108" s="215" t="str">
        <f t="shared" si="49"/>
        <v>0</v>
      </c>
      <c r="BI108" s="172" t="str">
        <f t="array" ref="BI108">IFERROR(VLOOKUP(A108&amp;B108&amp;C108&amp;LEFT($BI$1,2),IF({1,0},广告数据!$A$2:$A$7027&amp;广告数据!$B$2:$B$7027&amp;广告数据!$C$2:$C$7027,广告数据!$D$2:$D$7027),2,0),"0")</f>
        <v>0</v>
      </c>
      <c r="BJ108" s="172" t="str">
        <f t="array" ref="BJ108">IFERROR(VLOOKUP(A108&amp;B108&amp;C108&amp;LEFT($BI$1,2),IF({1,0},广告数据!$A$2:$A$7027&amp;广告数据!$B$2:$B$7027&amp;广告数据!$C$2:$C$7027,广告数据!$E$2:$E$7027),2,0),"0")</f>
        <v>0</v>
      </c>
      <c r="BK108" s="172" t="str">
        <f t="array" ref="BK108">IFERROR(VLOOKUP(A108&amp;B108&amp;C108&amp;LEFT($BI$1,2),IF({1,0},广告数据!$A$2:$A$7027&amp;广告数据!$B$2:$B$7027&amp;广告数据!$C$2:$C$7027,广告数据!$I$2:$I$7027),2,0),"0")</f>
        <v>0</v>
      </c>
      <c r="BL108" s="215" t="str">
        <f t="shared" si="50"/>
        <v>0</v>
      </c>
      <c r="BM108" s="215" t="str">
        <f t="shared" si="51"/>
        <v>0</v>
      </c>
      <c r="BN108" s="172" t="str">
        <f t="array" ref="BN108">IFERROR(VLOOKUP(A108&amp;B108&amp;C108&amp;LEFT($BI$1,2),IF({1,0},广告数据!$A$2:$A$7027&amp;广告数据!$B$2:$B$7027&amp;广告数据!$C$2:$C$7027,广告数据!$G$2:$G$7027),2,0),"0")</f>
        <v>0</v>
      </c>
      <c r="BO108" s="172" t="str">
        <f t="array" ref="BO108">IFERROR(VLOOKUP(A108&amp;B108&amp;C108&amp;LEFT($BI$1,2),IF({1,0},广告数据!$A$2:$A$7027&amp;广告数据!$B$2:$B$7027&amp;广告数据!$C$2:$C$7027,广告数据!$J$2:$J$7027),2,0),"0")</f>
        <v>0</v>
      </c>
      <c r="BP108" s="215" t="str">
        <f t="shared" si="52"/>
        <v/>
      </c>
      <c r="BQ108" s="172" t="str">
        <f t="array" ref="BQ108">IFERROR(VLOOKUP(A108&amp;B108&amp;C108&amp;LEFT($BQ$1,2),IF({1,0},广告数据!$A$2:$A$7027&amp;广告数据!$B$2:$B$7027&amp;广告数据!$C$2:$C$7027,广告数据!$D$2:$D$7027),2,0),"0")</f>
        <v>0</v>
      </c>
      <c r="BR108" s="172" t="str">
        <f t="array" ref="BR108">IFERROR(VLOOKUP(A108&amp;B108&amp;C108&amp;LEFT($BQ$1,2),IF({1,0},广告数据!$A$2:$A$7027&amp;广告数据!$B$2:$B$7027&amp;广告数据!$C$2:$C$7027,广告数据!$E$2:$E$7027),2,0),"0")</f>
        <v>0</v>
      </c>
      <c r="BS108" s="172" t="str">
        <f t="array" ref="BS108">IFERROR(VLOOKUP(A108&amp;B108&amp;C108&amp;LEFT($BQ$1,2),IF({1,0},广告数据!$A$2:$A$7027&amp;广告数据!$B$2:$B$7027&amp;广告数据!$C$2:$C$7027,广告数据!$I$2:$I$7027),2,0),"0")</f>
        <v>0</v>
      </c>
      <c r="BT108" s="215" t="str">
        <f t="shared" si="53"/>
        <v>0</v>
      </c>
      <c r="BU108" s="215" t="str">
        <f t="shared" si="54"/>
        <v>0</v>
      </c>
      <c r="BV108" s="172" t="str">
        <f t="array" ref="BV108">IFERROR(VLOOKUP(A108&amp;B108&amp;C108&amp;LEFT($BQ$1,2),IF({1,0},广告数据!$A$2:$A$7027&amp;广告数据!$B$2:$B$7027&amp;广告数据!$C$2:$C$7027,广告数据!$G$2:$G$7027),2,0),"0")</f>
        <v>0</v>
      </c>
      <c r="BW108" s="172" t="str">
        <f t="array" ref="BW108">IFERROR(VLOOKUP(A108&amp;B108&amp;C108&amp;LEFT($BQ$1,2),IF({1,0},广告数据!$A$2:$A$7027&amp;广告数据!$B$2:$B$7027&amp;广告数据!$C$2:$C$7027,广告数据!$J$2:$J$7027),2,0),"0")</f>
        <v>0</v>
      </c>
      <c r="BX108" s="215"/>
    </row>
    <row r="109" s="173" customFormat="1" spans="1:76">
      <c r="A109" s="189">
        <v>44790</v>
      </c>
      <c r="B109" s="192" t="s">
        <v>20</v>
      </c>
      <c r="C109" s="190" t="s">
        <v>25</v>
      </c>
      <c r="D109" s="119" t="s">
        <v>124</v>
      </c>
      <c r="E109" s="194">
        <f>SUMIFS('Business report'!$D$2:$D$9442,'Business report'!$A$2:$A$9442,A109,'Business report'!$B$2:$B$9442,B109,'Business report'!$C$2:$C$9442,D109)</f>
        <v>258</v>
      </c>
      <c r="F109" s="194">
        <f>SUMIFS('Business report'!$F$2:$F$9442,'Business report'!$A$2:$A$9442,A109,'Business report'!$B$2:$B$9442,B109,'Business report'!$C$2:$C$9442,D109)</f>
        <v>375</v>
      </c>
      <c r="G109" s="191">
        <f>SUMIFS('Business report'!$I$2:$I$9442,'Business report'!$A$2:$A$9442,A109,'Business report'!$B$2:$B$9442,B109,'Business report'!$C$2:$C$9442,D109)</f>
        <v>20</v>
      </c>
      <c r="H109" s="195">
        <f>SUMIFS('Business report'!$K$2:$K$9442,'Business report'!$A$2:$A$9442,A109,'Business report'!$B$2:$B$9442,B109,'Business report'!$C$2:$C$9442,D109)</f>
        <v>260.8</v>
      </c>
      <c r="I109" s="198">
        <v>12.99</v>
      </c>
      <c r="J109" s="178">
        <v>4.8</v>
      </c>
      <c r="K109" s="198">
        <v>33</v>
      </c>
      <c r="L109" s="198" t="s">
        <v>131</v>
      </c>
      <c r="M109" s="202" t="s">
        <v>509</v>
      </c>
      <c r="N109" s="198" t="s">
        <v>133</v>
      </c>
      <c r="O109" s="198">
        <v>180</v>
      </c>
      <c r="P109" s="203" t="s">
        <v>408</v>
      </c>
      <c r="Q109" s="207" t="s">
        <v>440</v>
      </c>
      <c r="R109" s="207" t="s">
        <v>274</v>
      </c>
      <c r="S109" s="203" t="s">
        <v>409</v>
      </c>
      <c r="T109" s="207" t="s">
        <v>214</v>
      </c>
      <c r="U109" s="207" t="s">
        <v>194</v>
      </c>
      <c r="V109" s="203" t="s">
        <v>245</v>
      </c>
      <c r="W109" s="207" t="s">
        <v>510</v>
      </c>
      <c r="X109" s="207" t="s">
        <v>473</v>
      </c>
      <c r="Y109" s="203" t="s">
        <v>184</v>
      </c>
      <c r="Z109" s="207" t="s">
        <v>285</v>
      </c>
      <c r="AA109" s="207" t="s">
        <v>268</v>
      </c>
      <c r="AB109" s="203" t="s">
        <v>415</v>
      </c>
      <c r="AC109" s="207" t="s">
        <v>341</v>
      </c>
      <c r="AD109" s="207" t="s">
        <v>260</v>
      </c>
      <c r="AE109" s="203" t="s">
        <v>157</v>
      </c>
      <c r="AF109" s="207" t="s">
        <v>366</v>
      </c>
      <c r="AG109" s="207" t="s">
        <v>138</v>
      </c>
      <c r="AH109" s="203" t="s">
        <v>147</v>
      </c>
      <c r="AI109" s="207" t="s">
        <v>240</v>
      </c>
      <c r="AJ109" s="207" t="s">
        <v>163</v>
      </c>
      <c r="AK109" s="179">
        <f t="array" ref="AK109">IFERROR(VLOOKUP(A109&amp;B109&amp;C109&amp;LEFT($AK$1,2),IF({1,0},广告数据!$A$2:$A$7027&amp;广告数据!$B$2:$B$7027&amp;广告数据!$C$2:$C$7027,广告数据!$D$2:$D$7027),2,0),"0")</f>
        <v>2172</v>
      </c>
      <c r="AL109" s="175">
        <f t="array" ref="AL109">IFERROR(VLOOKUP(A109&amp;B109&amp;C109&amp;LEFT($AK$1,2),IF({1,0},广告数据!$A$2:$A$7027&amp;广告数据!$B$2:$B$7027&amp;广告数据!$C$2:$C$7027,广告数据!$E$2:$E$7027),2,0),"0")</f>
        <v>18</v>
      </c>
      <c r="AM109" s="180">
        <f t="shared" si="41"/>
        <v>0.00828729281767956</v>
      </c>
      <c r="AN109" s="175">
        <f t="array" ref="AN109">IFERROR(VLOOKUP(A109&amp;B109&amp;C109&amp;LEFT($AK$1,2),IF({1,0},广告数据!$A$2:$A$7027&amp;广告数据!$B$2:$B$7027&amp;广告数据!$C$2:$C$7027,广告数据!$I$2:$I$7027),2,0),"0")</f>
        <v>2</v>
      </c>
      <c r="AO109" s="181">
        <f t="shared" si="42"/>
        <v>0.111111111111111</v>
      </c>
      <c r="AP109" s="182">
        <f t="array" ref="AP109">IFERROR(VLOOKUP(A109&amp;B109&amp;C109&amp;LEFT($AK$1,2),IF({1,0},广告数据!$A$2:$A$7027&amp;广告数据!$B$2:$B$7027&amp;广告数据!$C$2:$C$7027,广告数据!$G$2:$G$7027),2,0),"0")</f>
        <v>3.52</v>
      </c>
      <c r="AQ109" s="182">
        <f t="array" ref="AQ109">IFERROR(VLOOKUP(A109&amp;B109&amp;C109&amp;LEFT($AK$1,2),IF({1,0},广告数据!$A$2:$A$7027&amp;广告数据!$B$2:$B$7027&amp;广告数据!$C$2:$C$7027,广告数据!$J$2:$J$7027),2,0),"0")</f>
        <v>25.98</v>
      </c>
      <c r="AR109" s="183">
        <f t="shared" si="43"/>
        <v>0.135488837567359</v>
      </c>
      <c r="AS109" s="223" t="str">
        <f t="array" ref="AS109">IFERROR(VLOOKUP(A109&amp;B109&amp;C109&amp;LEFT($AS$1,2),IF({1,0},广告数据!$A$2:$A$7027&amp;广告数据!$B$2:$B$7027&amp;广告数据!$C$2:$C$7027,广告数据!$D$2:$D$7027),2,0),"0")</f>
        <v>0</v>
      </c>
      <c r="AT109" s="179" t="str">
        <f t="array" ref="AT109">IFERROR(VLOOKUP(A109&amp;B109&amp;C109&amp;LEFT($AS$1,2),IF({1,0},广告数据!$A$2:$A$7027&amp;广告数据!$B$2:$B$7027&amp;广告数据!$C$2:$C$7027,广告数据!$E$2:$E$7027),2,0),"0")</f>
        <v>0</v>
      </c>
      <c r="AU109" s="179" t="str">
        <f t="array" ref="AU109">IFERROR(VLOOKUP(A109&amp;B109&amp;C109&amp;LEFT($AS$1,2),IF({1,0},广告数据!$A$2:$A$7027&amp;广告数据!$B$2:$B$7027&amp;广告数据!$C$2:$C$7027,广告数据!$I$2:$I$7027),2,0),"0")</f>
        <v>0</v>
      </c>
      <c r="AV109" s="215" t="str">
        <f t="shared" si="44"/>
        <v>0</v>
      </c>
      <c r="AW109" s="215" t="str">
        <f t="array" ref="AW109">IFERROR(AU109/AT109,"0")</f>
        <v>0</v>
      </c>
      <c r="AX109" s="224" t="str">
        <f t="array" ref="AX109">IFERROR(VLOOKUP(A109&amp;B109&amp;C109&amp;LEFT($AS$1,2),IF({1,0},广告数据!$A$2:$A$7027&amp;广告数据!$B$2:$B$7027&amp;广告数据!$C$2:$C$7027,广告数据!$G$2:$G$7027),2,0),"0")</f>
        <v>0</v>
      </c>
      <c r="AY109" s="179" t="str">
        <f t="array" ref="AY109">IFERROR(VLOOKUP(A109&amp;B109&amp;C109&amp;LEFT($AS$1,2),IF({1,0},广告数据!$A$2:$A$7027&amp;广告数据!$B$2:$B$7027&amp;广告数据!$C$2:$C$7027,广告数据!$J$2:$J$7027),2,0),"0")</f>
        <v>0</v>
      </c>
      <c r="AZ109" s="183" t="str">
        <f t="array" ref="AZ109">IFERROR(AX109/AY109,"0")</f>
        <v>0</v>
      </c>
      <c r="BA109" s="179">
        <f t="array" ref="BA109">IFERROR(VLOOKUP(A109&amp;B109&amp;C109&amp;LEFT($BA$1,2),IF({1,0},广告数据!$A$2:$A$7027&amp;广告数据!$B$2:$B$7027&amp;广告数据!$C$2:$C$7027,广告数据!$D$2:$D$7027),2,0),"")</f>
        <v>7992</v>
      </c>
      <c r="BB109" s="179">
        <f t="array" ref="BB109">IFERROR(VLOOKUP(A109&amp;B109&amp;C109&amp;LEFT($BA$1,2),IF({1,0},广告数据!$A$2:$A$7027&amp;广告数据!$B$2:$B$7027&amp;广告数据!$C$2:$C$7027,广告数据!$E$2:$E$7027),2,0),"")</f>
        <v>45</v>
      </c>
      <c r="BC109" s="179">
        <f t="array" ref="BC109">IFERROR(VLOOKUP(A109&amp;B109&amp;C109&amp;LEFT($BA$1,2),IF({1,0},广告数据!$A$2:$A$7027&amp;广告数据!$B$2:$B$7027&amp;广告数据!$C$2:$C$7027,广告数据!$I$2:$I$7027),2,0),"")</f>
        <v>3</v>
      </c>
      <c r="BD109" s="215">
        <f t="shared" si="47"/>
        <v>0.00563063063063063</v>
      </c>
      <c r="BE109" s="215">
        <f t="shared" si="48"/>
        <v>0.0666666666666667</v>
      </c>
      <c r="BF109" s="186">
        <f t="array" ref="BF109">IFERROR(VLOOKUP(A109&amp;B109&amp;C109&amp;LEFT($BA$1,2),IF({1,0},广告数据!$A$2:$A$7027&amp;广告数据!$B$2:$B$7027&amp;广告数据!$C$2:$C$7027,广告数据!$G$2:$G$7027),2,0),"")</f>
        <v>19.14</v>
      </c>
      <c r="BG109" s="186">
        <f t="array" ref="BG109">IFERROR(VLOOKUP(A109&amp;B109&amp;C109&amp;LEFT($BA$1,2),IF({1,0},广告数据!$A$2:$A$7027&amp;广告数据!$B$2:$B$7027&amp;广告数据!$C$2:$C$7027,广告数据!$J$2:$J$7027),2,0),"")</f>
        <v>38.97</v>
      </c>
      <c r="BH109" s="215">
        <f t="shared" si="49"/>
        <v>0.491147036181678</v>
      </c>
      <c r="BI109" s="172">
        <f t="array" ref="BI109">IFERROR(VLOOKUP(A109&amp;B109&amp;C109&amp;LEFT($BI$1,2),IF({1,0},广告数据!$A$2:$A$7027&amp;广告数据!$B$2:$B$7027&amp;广告数据!$C$2:$C$7027,广告数据!$D$2:$D$7027),2,0),"0")</f>
        <v>4386</v>
      </c>
      <c r="BJ109" s="172">
        <f t="array" ref="BJ109">IFERROR(VLOOKUP(A109&amp;B109&amp;C109&amp;LEFT($BI$1,2),IF({1,0},广告数据!$A$2:$A$7027&amp;广告数据!$B$2:$B$7027&amp;广告数据!$C$2:$C$7027,广告数据!$E$2:$E$7027),2,0),"0")</f>
        <v>28</v>
      </c>
      <c r="BK109" s="172">
        <f t="array" ref="BK109">IFERROR(VLOOKUP(A109&amp;B109&amp;C109&amp;LEFT($BI$1,2),IF({1,0},广告数据!$A$2:$A$7027&amp;广告数据!$B$2:$B$7027&amp;广告数据!$C$2:$C$7027,广告数据!$I$2:$I$7027),2,0),"0")</f>
        <v>1</v>
      </c>
      <c r="BL109" s="215">
        <f t="shared" si="50"/>
        <v>0.00638394892840857</v>
      </c>
      <c r="BM109" s="215">
        <f t="shared" si="51"/>
        <v>0.0357142857142857</v>
      </c>
      <c r="BN109" s="172">
        <f t="array" ref="BN109">IFERROR(VLOOKUP(A109&amp;B109&amp;C109&amp;LEFT($BI$1,2),IF({1,0},广告数据!$A$2:$A$7027&amp;广告数据!$B$2:$B$7027&amp;广告数据!$C$2:$C$7027,广告数据!$G$2:$G$7027),2,0),"0")</f>
        <v>14.42</v>
      </c>
      <c r="BO109" s="172">
        <f t="array" ref="BO109">IFERROR(VLOOKUP(A109&amp;B109&amp;C109&amp;LEFT($BI$1,2),IF({1,0},广告数据!$A$2:$A$7027&amp;广告数据!$B$2:$B$7027&amp;广告数据!$C$2:$C$7027,广告数据!$J$2:$J$7027),2,0),"0")</f>
        <v>12.99</v>
      </c>
      <c r="BP109" s="215">
        <f t="shared" si="52"/>
        <v>1.11008468052348</v>
      </c>
      <c r="BQ109" s="172" t="str">
        <f t="array" ref="BQ109">IFERROR(VLOOKUP(A109&amp;B109&amp;C109&amp;LEFT($BQ$1,2),IF({1,0},广告数据!$A$2:$A$7027&amp;广告数据!$B$2:$B$7027&amp;广告数据!$C$2:$C$7027,广告数据!$D$2:$D$7027),2,0),"0")</f>
        <v>0</v>
      </c>
      <c r="BR109" s="172" t="str">
        <f t="array" ref="BR109">IFERROR(VLOOKUP(A109&amp;B109&amp;C109&amp;LEFT($BQ$1,2),IF({1,0},广告数据!$A$2:$A$7027&amp;广告数据!$B$2:$B$7027&amp;广告数据!$C$2:$C$7027,广告数据!$E$2:$E$7027),2,0),"0")</f>
        <v>0</v>
      </c>
      <c r="BS109" s="172" t="str">
        <f t="array" ref="BS109">IFERROR(VLOOKUP(A109&amp;B109&amp;C109&amp;LEFT($BQ$1,2),IF({1,0},广告数据!$A$2:$A$7027&amp;广告数据!$B$2:$B$7027&amp;广告数据!$C$2:$C$7027,广告数据!$I$2:$I$7027),2,0),"0")</f>
        <v>0</v>
      </c>
      <c r="BT109" s="215" t="str">
        <f t="shared" si="53"/>
        <v>0</v>
      </c>
      <c r="BU109" s="215" t="str">
        <f t="shared" si="54"/>
        <v>0</v>
      </c>
      <c r="BV109" s="172" t="str">
        <f t="array" ref="BV109">IFERROR(VLOOKUP(A109&amp;B109&amp;C109&amp;LEFT($BQ$1,2),IF({1,0},广告数据!$A$2:$A$7027&amp;广告数据!$B$2:$B$7027&amp;广告数据!$C$2:$C$7027,广告数据!$G$2:$G$7027),2,0),"0")</f>
        <v>0</v>
      </c>
      <c r="BW109" s="172" t="str">
        <f t="array" ref="BW109">IFERROR(VLOOKUP(A109&amp;B109&amp;C109&amp;LEFT($BQ$1,2),IF({1,0},广告数据!$A$2:$A$7027&amp;广告数据!$B$2:$B$7027&amp;广告数据!$C$2:$C$7027,广告数据!$J$2:$J$7027),2,0),"0")</f>
        <v>0</v>
      </c>
      <c r="BX109" s="215"/>
    </row>
    <row r="110" s="173" customFormat="1" spans="1:76">
      <c r="A110" s="189">
        <v>44790</v>
      </c>
      <c r="B110" s="192" t="s">
        <v>20</v>
      </c>
      <c r="C110" s="190" t="s">
        <v>450</v>
      </c>
      <c r="D110" s="119" t="s">
        <v>451</v>
      </c>
      <c r="E110" s="194">
        <f>SUMIFS('Business report'!$D$2:$D$9442,'Business report'!$A$2:$A$9442,A110,'Business report'!$B$2:$B$9442,B110,'Business report'!$C$2:$C$9442,D110)</f>
        <v>21</v>
      </c>
      <c r="F110" s="194">
        <f>SUMIFS('Business report'!$F$2:$F$9442,'Business report'!$A$2:$A$9442,A110,'Business report'!$B$2:$B$9442,B110,'Business report'!$C$2:$C$9442,D110)</f>
        <v>34</v>
      </c>
      <c r="G110" s="191">
        <f>SUMIFS('Business report'!$I$2:$I$9442,'Business report'!$A$2:$A$9442,A110,'Business report'!$B$2:$B$9442,B110,'Business report'!$C$2:$C$9442,D110)</f>
        <v>0</v>
      </c>
      <c r="H110" s="195">
        <f>SUMIFS('Business report'!$K$2:$K$9442,'Business report'!$A$2:$A$9442,A110,'Business report'!$B$2:$B$9442,B110,'Business report'!$C$2:$C$9442,D110)</f>
        <v>0</v>
      </c>
      <c r="I110" s="198">
        <v>45.99</v>
      </c>
      <c r="J110" s="178"/>
      <c r="K110" s="198"/>
      <c r="L110" s="198" t="s">
        <v>496</v>
      </c>
      <c r="M110" s="202" t="s">
        <v>511</v>
      </c>
      <c r="N110" s="198" t="s">
        <v>497</v>
      </c>
      <c r="O110" s="199">
        <v>4961</v>
      </c>
      <c r="P110" s="203" t="s">
        <v>465</v>
      </c>
      <c r="Q110" s="207" t="s">
        <v>498</v>
      </c>
      <c r="R110" s="207" t="s">
        <v>243</v>
      </c>
      <c r="S110" s="203" t="s">
        <v>466</v>
      </c>
      <c r="T110" s="207" t="s">
        <v>145</v>
      </c>
      <c r="U110" s="207" t="s">
        <v>243</v>
      </c>
      <c r="V110" s="203" t="s">
        <v>467</v>
      </c>
      <c r="W110" s="207" t="s">
        <v>394</v>
      </c>
      <c r="X110" s="207" t="s">
        <v>487</v>
      </c>
      <c r="Y110" s="203" t="s">
        <v>468</v>
      </c>
      <c r="Z110" s="207" t="s">
        <v>145</v>
      </c>
      <c r="AA110" s="207" t="s">
        <v>146</v>
      </c>
      <c r="AB110" s="203" t="s">
        <v>469</v>
      </c>
      <c r="AC110" s="207" t="s">
        <v>145</v>
      </c>
      <c r="AD110" s="207" t="s">
        <v>396</v>
      </c>
      <c r="AE110" s="203" t="s">
        <v>470</v>
      </c>
      <c r="AF110" s="207" t="s">
        <v>145</v>
      </c>
      <c r="AG110" s="207" t="s">
        <v>149</v>
      </c>
      <c r="AH110" s="203" t="s">
        <v>472</v>
      </c>
      <c r="AI110" s="207" t="s">
        <v>186</v>
      </c>
      <c r="AJ110" s="207" t="s">
        <v>384</v>
      </c>
      <c r="AK110" s="179" t="str">
        <f t="array" ref="AK110">IFERROR(VLOOKUP(A110&amp;B110&amp;C110&amp;LEFT($AK$1,2),IF({1,0},广告数据!$A$2:$A$7027&amp;广告数据!$B$2:$B$7027&amp;广告数据!$C$2:$C$7027,广告数据!$D$2:$D$7027),2,0),"0")</f>
        <v>0</v>
      </c>
      <c r="AL110" s="175" t="str">
        <f t="array" ref="AL110">IFERROR(VLOOKUP(A110&amp;B110&amp;C110&amp;LEFT($AK$1,2),IF({1,0},广告数据!$A$2:$A$7027&amp;广告数据!$B$2:$B$7027&amp;广告数据!$C$2:$C$7027,广告数据!$E$2:$E$7027),2,0),"0")</f>
        <v>0</v>
      </c>
      <c r="AM110" s="180" t="str">
        <f t="shared" si="41"/>
        <v>0</v>
      </c>
      <c r="AN110" s="175" t="str">
        <f t="array" ref="AN110">IFERROR(VLOOKUP(A110&amp;B110&amp;C110&amp;LEFT($AK$1,2),IF({1,0},广告数据!$A$2:$A$7027&amp;广告数据!$B$2:$B$7027&amp;广告数据!$C$2:$C$7027,广告数据!$I$2:$I$7027),2,0),"0")</f>
        <v>0</v>
      </c>
      <c r="AO110" s="181" t="str">
        <f t="shared" si="42"/>
        <v>0</v>
      </c>
      <c r="AP110" s="182" t="str">
        <f t="array" ref="AP110">IFERROR(VLOOKUP(A110&amp;B110&amp;C110&amp;LEFT($AK$1,2),IF({1,0},广告数据!$A$2:$A$7027&amp;广告数据!$B$2:$B$7027&amp;广告数据!$C$2:$C$7027,广告数据!$G$2:$G$7027),2,0),"0")</f>
        <v>0</v>
      </c>
      <c r="AQ110" s="182" t="str">
        <f t="array" ref="AQ110">IFERROR(VLOOKUP(A110&amp;B110&amp;C110&amp;LEFT($AK$1,2),IF({1,0},广告数据!$A$2:$A$7027&amp;广告数据!$B$2:$B$7027&amp;广告数据!$C$2:$C$7027,广告数据!$J$2:$J$7027),2,0),"0")</f>
        <v>0</v>
      </c>
      <c r="AR110" s="183" t="str">
        <f t="shared" si="43"/>
        <v>0</v>
      </c>
      <c r="AS110" s="223">
        <f t="array" ref="AS110">IFERROR(VLOOKUP(A110&amp;B110&amp;C110&amp;LEFT($AS$1,2),IF({1,0},广告数据!$A$2:$A$7027&amp;广告数据!$B$2:$B$7027&amp;广告数据!$C$2:$C$7027,广告数据!$D$2:$D$7027),2,0),"0")</f>
        <v>115</v>
      </c>
      <c r="AT110" s="179">
        <f t="array" ref="AT110">IFERROR(VLOOKUP(A110&amp;B110&amp;C110&amp;LEFT($AS$1,2),IF({1,0},广告数据!$A$2:$A$7027&amp;广告数据!$B$2:$B$7027&amp;广告数据!$C$2:$C$7027,广告数据!$E$2:$E$7027),2,0),"0")</f>
        <v>0</v>
      </c>
      <c r="AU110" s="179">
        <f t="array" ref="AU110">IFERROR(VLOOKUP(A110&amp;B110&amp;C110&amp;LEFT($AS$1,2),IF({1,0},广告数据!$A$2:$A$7027&amp;广告数据!$B$2:$B$7027&amp;广告数据!$C$2:$C$7027,广告数据!$I$2:$I$7027),2,0),"0")</f>
        <v>0</v>
      </c>
      <c r="AV110" s="215">
        <f t="shared" si="44"/>
        <v>0</v>
      </c>
      <c r="AW110" s="215" t="str">
        <f t="array" ref="AW110">IFERROR(AU110/AT110,"0")</f>
        <v>0</v>
      </c>
      <c r="AX110" s="224">
        <f t="array" ref="AX110">IFERROR(VLOOKUP(A110&amp;B110&amp;C110&amp;LEFT($AS$1,2),IF({1,0},广告数据!$A$2:$A$7027&amp;广告数据!$B$2:$B$7027&amp;广告数据!$C$2:$C$7027,广告数据!$G$2:$G$7027),2,0),"0")</f>
        <v>0</v>
      </c>
      <c r="AY110" s="179">
        <f t="array" ref="AY110">IFERROR(VLOOKUP(A110&amp;B110&amp;C110&amp;LEFT($AS$1,2),IF({1,0},广告数据!$A$2:$A$7027&amp;广告数据!$B$2:$B$7027&amp;广告数据!$C$2:$C$7027,广告数据!$J$2:$J$7027),2,0),"0")</f>
        <v>0</v>
      </c>
      <c r="AZ110" s="183" t="str">
        <f t="array" ref="AZ110">IFERROR(AX110/AY110,"0")</f>
        <v>0</v>
      </c>
      <c r="BA110" s="179">
        <f t="array" ref="BA110">IFERROR(VLOOKUP(A110&amp;B110&amp;C110&amp;LEFT($BA$1,2),IF({1,0},广告数据!$A$2:$A$7027&amp;广告数据!$B$2:$B$7027&amp;广告数据!$C$2:$C$7027,广告数据!$D$2:$D$7027),2,0),"")</f>
        <v>5717</v>
      </c>
      <c r="BB110" s="179">
        <f t="array" ref="BB110">IFERROR(VLOOKUP(A110&amp;B110&amp;C110&amp;LEFT($BA$1,2),IF({1,0},广告数据!$A$2:$A$7027&amp;广告数据!$B$2:$B$7027&amp;广告数据!$C$2:$C$7027,广告数据!$E$2:$E$7027),2,0),"")</f>
        <v>5</v>
      </c>
      <c r="BC110" s="179">
        <f t="array" ref="BC110">IFERROR(VLOOKUP(A110&amp;B110&amp;C110&amp;LEFT($BA$1,2),IF({1,0},广告数据!$A$2:$A$7027&amp;广告数据!$B$2:$B$7027&amp;广告数据!$C$2:$C$7027,广告数据!$I$2:$I$7027),2,0),"")</f>
        <v>0</v>
      </c>
      <c r="BD110" s="215">
        <f t="shared" si="47"/>
        <v>0.000874584572328144</v>
      </c>
      <c r="BE110" s="215">
        <f t="shared" si="48"/>
        <v>0</v>
      </c>
      <c r="BF110" s="186">
        <f t="array" ref="BF110">IFERROR(VLOOKUP(A110&amp;B110&amp;C110&amp;LEFT($BA$1,2),IF({1,0},广告数据!$A$2:$A$7027&amp;广告数据!$B$2:$B$7027&amp;广告数据!$C$2:$C$7027,广告数据!$G$2:$G$7027),2,0),"")</f>
        <v>8.47</v>
      </c>
      <c r="BG110" s="186">
        <f t="array" ref="BG110">IFERROR(VLOOKUP(A110&amp;B110&amp;C110&amp;LEFT($BA$1,2),IF({1,0},广告数据!$A$2:$A$7027&amp;广告数据!$B$2:$B$7027&amp;广告数据!$C$2:$C$7027,广告数据!$J$2:$J$7027),2,0),"")</f>
        <v>0</v>
      </c>
      <c r="BH110" s="215" t="str">
        <f t="shared" si="49"/>
        <v>0</v>
      </c>
      <c r="BI110" s="172" t="str">
        <f t="array" ref="BI110">IFERROR(VLOOKUP(A110&amp;B110&amp;C110&amp;LEFT($BI$1,2),IF({1,0},广告数据!$A$2:$A$7027&amp;广告数据!$B$2:$B$7027&amp;广告数据!$C$2:$C$7027,广告数据!$D$2:$D$7027),2,0),"0")</f>
        <v>0</v>
      </c>
      <c r="BJ110" s="172" t="str">
        <f t="array" ref="BJ110">IFERROR(VLOOKUP(A110&amp;B110&amp;C110&amp;LEFT($BI$1,2),IF({1,0},广告数据!$A$2:$A$7027&amp;广告数据!$B$2:$B$7027&amp;广告数据!$C$2:$C$7027,广告数据!$E$2:$E$7027),2,0),"0")</f>
        <v>0</v>
      </c>
      <c r="BK110" s="172" t="str">
        <f t="array" ref="BK110">IFERROR(VLOOKUP(A110&amp;B110&amp;C110&amp;LEFT($BI$1,2),IF({1,0},广告数据!$A$2:$A$7027&amp;广告数据!$B$2:$B$7027&amp;广告数据!$C$2:$C$7027,广告数据!$I$2:$I$7027),2,0),"0")</f>
        <v>0</v>
      </c>
      <c r="BL110" s="215" t="str">
        <f t="shared" si="50"/>
        <v>0</v>
      </c>
      <c r="BM110" s="215" t="str">
        <f t="shared" si="51"/>
        <v>0</v>
      </c>
      <c r="BN110" s="172" t="str">
        <f t="array" ref="BN110">IFERROR(VLOOKUP(A110&amp;B110&amp;C110&amp;LEFT($BI$1,2),IF({1,0},广告数据!$A$2:$A$7027&amp;广告数据!$B$2:$B$7027&amp;广告数据!$C$2:$C$7027,广告数据!$G$2:$G$7027),2,0),"0")</f>
        <v>0</v>
      </c>
      <c r="BO110" s="172" t="str">
        <f t="array" ref="BO110">IFERROR(VLOOKUP(A110&amp;B110&amp;C110&amp;LEFT($BI$1,2),IF({1,0},广告数据!$A$2:$A$7027&amp;广告数据!$B$2:$B$7027&amp;广告数据!$C$2:$C$7027,广告数据!$J$2:$J$7027),2,0),"0")</f>
        <v>0</v>
      </c>
      <c r="BP110" s="215" t="str">
        <f t="shared" si="52"/>
        <v/>
      </c>
      <c r="BQ110" s="172" t="str">
        <f t="array" ref="BQ110">IFERROR(VLOOKUP(A110&amp;B110&amp;C110&amp;LEFT($BQ$1,2),IF({1,0},广告数据!$A$2:$A$7027&amp;广告数据!$B$2:$B$7027&amp;广告数据!$C$2:$C$7027,广告数据!$D$2:$D$7027),2,0),"0")</f>
        <v>0</v>
      </c>
      <c r="BR110" s="172" t="str">
        <f t="array" ref="BR110">IFERROR(VLOOKUP(A110&amp;B110&amp;C110&amp;LEFT($BQ$1,2),IF({1,0},广告数据!$A$2:$A$7027&amp;广告数据!$B$2:$B$7027&amp;广告数据!$C$2:$C$7027,广告数据!$E$2:$E$7027),2,0),"0")</f>
        <v>0</v>
      </c>
      <c r="BS110" s="172" t="str">
        <f t="array" ref="BS110">IFERROR(VLOOKUP(A110&amp;B110&amp;C110&amp;LEFT($BQ$1,2),IF({1,0},广告数据!$A$2:$A$7027&amp;广告数据!$B$2:$B$7027&amp;广告数据!$C$2:$C$7027,广告数据!$I$2:$I$7027),2,0),"0")</f>
        <v>0</v>
      </c>
      <c r="BT110" s="215" t="str">
        <f t="shared" si="53"/>
        <v>0</v>
      </c>
      <c r="BU110" s="215" t="str">
        <f t="shared" si="54"/>
        <v>0</v>
      </c>
      <c r="BV110" s="172" t="str">
        <f t="array" ref="BV110">IFERROR(VLOOKUP(A110&amp;B110&amp;C110&amp;LEFT($BQ$1,2),IF({1,0},广告数据!$A$2:$A$7027&amp;广告数据!$B$2:$B$7027&amp;广告数据!$C$2:$C$7027,广告数据!$G$2:$G$7027),2,0),"0")</f>
        <v>0</v>
      </c>
      <c r="BW110" s="172" t="str">
        <f t="array" ref="BW110">IFERROR(VLOOKUP(A110&amp;B110&amp;C110&amp;LEFT($BQ$1,2),IF({1,0},广告数据!$A$2:$A$7027&amp;广告数据!$B$2:$B$7027&amp;广告数据!$C$2:$C$7027,广告数据!$J$2:$J$7027),2,0),"0")</f>
        <v>0</v>
      </c>
      <c r="BX110" s="215"/>
    </row>
    <row r="111" s="173" customFormat="1" spans="1:76">
      <c r="A111" s="189">
        <v>44791</v>
      </c>
      <c r="B111" s="192" t="s">
        <v>20</v>
      </c>
      <c r="C111" s="190" t="s">
        <v>25</v>
      </c>
      <c r="D111" s="119" t="s">
        <v>124</v>
      </c>
      <c r="E111" s="194">
        <f>SUMIFS('Business report'!$D$2:$D$9442,'Business report'!$A$2:$A$9442,A111,'Business report'!$B$2:$B$9442,B111,'Business report'!$C$2:$C$9442,D111)</f>
        <v>293</v>
      </c>
      <c r="F111" s="194">
        <f>SUMIFS('Business report'!$F$2:$F$9442,'Business report'!$A$2:$A$9442,A111,'Business report'!$B$2:$B$9442,B111,'Business report'!$C$2:$C$9442,D111)</f>
        <v>427</v>
      </c>
      <c r="G111" s="191">
        <f>SUMIFS('Business report'!$I$2:$I$9442,'Business report'!$A$2:$A$9442,A111,'Business report'!$B$2:$B$9442,B111,'Business report'!$C$2:$C$9442,D111)</f>
        <v>15</v>
      </c>
      <c r="H111" s="195">
        <f>SUMIFS('Business report'!$K$2:$K$9442,'Business report'!$A$2:$A$9442,A111,'Business report'!$B$2:$B$9442,B111,'Business report'!$C$2:$C$9442,D111)</f>
        <v>194.85</v>
      </c>
      <c r="I111" s="198">
        <v>12.99</v>
      </c>
      <c r="J111" s="178">
        <v>4.8</v>
      </c>
      <c r="K111" s="198">
        <v>35</v>
      </c>
      <c r="L111" s="198" t="s">
        <v>131</v>
      </c>
      <c r="M111" s="202" t="s">
        <v>512</v>
      </c>
      <c r="N111" s="198" t="s">
        <v>133</v>
      </c>
      <c r="O111" s="198">
        <v>145</v>
      </c>
      <c r="P111" s="203" t="s">
        <v>408</v>
      </c>
      <c r="Q111" s="207" t="s">
        <v>513</v>
      </c>
      <c r="R111" s="207" t="s">
        <v>358</v>
      </c>
      <c r="S111" s="203" t="s">
        <v>409</v>
      </c>
      <c r="T111" s="207" t="s">
        <v>182</v>
      </c>
      <c r="U111" s="207" t="s">
        <v>514</v>
      </c>
      <c r="V111" s="203" t="s">
        <v>245</v>
      </c>
      <c r="W111" s="207" t="s">
        <v>515</v>
      </c>
      <c r="X111" s="207" t="s">
        <v>516</v>
      </c>
      <c r="Y111" s="203" t="s">
        <v>184</v>
      </c>
      <c r="Z111" s="207" t="s">
        <v>373</v>
      </c>
      <c r="AA111" s="207" t="s">
        <v>146</v>
      </c>
      <c r="AB111" s="203" t="s">
        <v>415</v>
      </c>
      <c r="AC111" s="207" t="s">
        <v>341</v>
      </c>
      <c r="AD111" s="207" t="s">
        <v>250</v>
      </c>
      <c r="AE111" s="203" t="s">
        <v>157</v>
      </c>
      <c r="AF111" s="207" t="s">
        <v>320</v>
      </c>
      <c r="AG111" s="207" t="s">
        <v>227</v>
      </c>
      <c r="AH111" s="203" t="s">
        <v>147</v>
      </c>
      <c r="AI111" s="207" t="s">
        <v>517</v>
      </c>
      <c r="AJ111" s="207" t="s">
        <v>518</v>
      </c>
      <c r="AK111" s="179">
        <f t="array" ref="AK111">IFERROR(VLOOKUP(A111&amp;B111&amp;C111&amp;LEFT($AK$1,2),IF({1,0},广告数据!$A$2:$A$7027&amp;广告数据!$B$2:$B$7027&amp;广告数据!$C$2:$C$7027,广告数据!$D$2:$D$7027),2,0),"0")</f>
        <v>2420</v>
      </c>
      <c r="AL111" s="175">
        <f t="array" ref="AL111">IFERROR(VLOOKUP(A111&amp;B111&amp;C111&amp;LEFT($AK$1,2),IF({1,0},广告数据!$A$2:$A$7027&amp;广告数据!$B$2:$B$7027&amp;广告数据!$C$2:$C$7027,广告数据!$E$2:$E$7027),2,0),"0")</f>
        <v>21</v>
      </c>
      <c r="AM111" s="180">
        <f t="shared" si="41"/>
        <v>0.00867768595041322</v>
      </c>
      <c r="AN111" s="175">
        <f t="array" ref="AN111">IFERROR(VLOOKUP(A111&amp;B111&amp;C111&amp;LEFT($AK$1,2),IF({1,0},广告数据!$A$2:$A$7027&amp;广告数据!$B$2:$B$7027&amp;广告数据!$C$2:$C$7027,广告数据!$I$2:$I$7027),2,0),"0")</f>
        <v>1</v>
      </c>
      <c r="AO111" s="181">
        <f t="shared" si="42"/>
        <v>0.0476190476190476</v>
      </c>
      <c r="AP111" s="182">
        <f t="array" ref="AP111">IFERROR(VLOOKUP(A111&amp;B111&amp;C111&amp;LEFT($AK$1,2),IF({1,0},广告数据!$A$2:$A$7027&amp;广告数据!$B$2:$B$7027&amp;广告数据!$C$2:$C$7027,广告数据!$G$2:$G$7027),2,0),"0")</f>
        <v>5.65</v>
      </c>
      <c r="AQ111" s="182">
        <f t="array" ref="AQ111">IFERROR(VLOOKUP(A111&amp;B111&amp;C111&amp;LEFT($AK$1,2),IF({1,0},广告数据!$A$2:$A$7027&amp;广告数据!$B$2:$B$7027&amp;广告数据!$C$2:$C$7027,广告数据!$J$2:$J$7027),2,0),"0")</f>
        <v>12.99</v>
      </c>
      <c r="AR111" s="183">
        <f t="shared" si="43"/>
        <v>0.434949961508853</v>
      </c>
      <c r="AS111" s="223" t="str">
        <f t="array" ref="AS111">IFERROR(VLOOKUP(A111&amp;B111&amp;C111&amp;LEFT($AS$1,2),IF({1,0},广告数据!$A$2:$A$7027&amp;广告数据!$B$2:$B$7027&amp;广告数据!$C$2:$C$7027,广告数据!$D$2:$D$7027),2,0),"0")</f>
        <v>0</v>
      </c>
      <c r="AT111" s="179" t="str">
        <f t="array" ref="AT111">IFERROR(VLOOKUP(A111&amp;B111&amp;C111&amp;LEFT($AS$1,2),IF({1,0},广告数据!$A$2:$A$7027&amp;广告数据!$B$2:$B$7027&amp;广告数据!$C$2:$C$7027,广告数据!$E$2:$E$7027),2,0),"0")</f>
        <v>0</v>
      </c>
      <c r="AU111" s="179" t="str">
        <f t="array" ref="AU111">IFERROR(VLOOKUP(A111&amp;B111&amp;C111&amp;LEFT($AS$1,2),IF({1,0},广告数据!$A$2:$A$7027&amp;广告数据!$B$2:$B$7027&amp;广告数据!$C$2:$C$7027,广告数据!$I$2:$I$7027),2,0),"0")</f>
        <v>0</v>
      </c>
      <c r="AV111" s="215" t="str">
        <f t="shared" si="44"/>
        <v>0</v>
      </c>
      <c r="AW111" s="215" t="str">
        <f t="array" ref="AW111">IFERROR(AU111/AT111,"0")</f>
        <v>0</v>
      </c>
      <c r="AX111" s="224" t="str">
        <f t="array" ref="AX111">IFERROR(VLOOKUP(A111&amp;B111&amp;C111&amp;LEFT($AS$1,2),IF({1,0},广告数据!$A$2:$A$7027&amp;广告数据!$B$2:$B$7027&amp;广告数据!$C$2:$C$7027,广告数据!$G$2:$G$7027),2,0),"0")</f>
        <v>0</v>
      </c>
      <c r="AY111" s="179" t="str">
        <f t="array" ref="AY111">IFERROR(VLOOKUP(A111&amp;B111&amp;C111&amp;LEFT($AS$1,2),IF({1,0},广告数据!$A$2:$A$7027&amp;广告数据!$B$2:$B$7027&amp;广告数据!$C$2:$C$7027,广告数据!$J$2:$J$7027),2,0),"0")</f>
        <v>0</v>
      </c>
      <c r="AZ111" s="183" t="str">
        <f t="array" ref="AZ111">IFERROR(AX111/AY111,"0")</f>
        <v>0</v>
      </c>
      <c r="BA111" s="179">
        <f t="array" ref="BA111">IFERROR(VLOOKUP(A111&amp;B111&amp;C111&amp;LEFT($BA$1,2),IF({1,0},广告数据!$A$2:$A$7027&amp;广告数据!$B$2:$B$7027&amp;广告数据!$C$2:$C$7027,广告数据!$D$2:$D$7027),2,0),"")</f>
        <v>7882</v>
      </c>
      <c r="BB111" s="179">
        <f t="array" ref="BB111">IFERROR(VLOOKUP(A111&amp;B111&amp;C111&amp;LEFT($BA$1,2),IF({1,0},广告数据!$A$2:$A$7027&amp;广告数据!$B$2:$B$7027&amp;广告数据!$C$2:$C$7027,广告数据!$E$2:$E$7027),2,0),"")</f>
        <v>57</v>
      </c>
      <c r="BC111" s="179">
        <f t="array" ref="BC111">IFERROR(VLOOKUP(A111&amp;B111&amp;C111&amp;LEFT($BA$1,2),IF({1,0},广告数据!$A$2:$A$7027&amp;广告数据!$B$2:$B$7027&amp;广告数据!$C$2:$C$7027,广告数据!$I$2:$I$7027),2,0),"")</f>
        <v>1</v>
      </c>
      <c r="BD111" s="215">
        <f t="shared" si="47"/>
        <v>0.00723166708957117</v>
      </c>
      <c r="BE111" s="215">
        <f t="shared" si="48"/>
        <v>0.0175438596491228</v>
      </c>
      <c r="BF111" s="186">
        <f t="array" ref="BF111">IFERROR(VLOOKUP(A111&amp;B111&amp;C111&amp;LEFT($BA$1,2),IF({1,0},广告数据!$A$2:$A$7027&amp;广告数据!$B$2:$B$7027&amp;广告数据!$C$2:$C$7027,广告数据!$G$2:$G$7027),2,0),"")</f>
        <v>26.34</v>
      </c>
      <c r="BG111" s="186">
        <f t="array" ref="BG111">IFERROR(VLOOKUP(A111&amp;B111&amp;C111&amp;LEFT($BA$1,2),IF({1,0},广告数据!$A$2:$A$7027&amp;广告数据!$B$2:$B$7027&amp;广告数据!$C$2:$C$7027,广告数据!$J$2:$J$7027),2,0),"")</f>
        <v>12.99</v>
      </c>
      <c r="BH111" s="215">
        <f t="shared" si="49"/>
        <v>2.02771362586605</v>
      </c>
      <c r="BI111" s="172">
        <f t="array" ref="BI111">IFERROR(VLOOKUP(A111&amp;B111&amp;C111&amp;LEFT($BI$1,2),IF({1,0},广告数据!$A$2:$A$7027&amp;广告数据!$B$2:$B$7027&amp;广告数据!$C$2:$C$7027,广告数据!$D$2:$D$7027),2,0),"0")</f>
        <v>3840</v>
      </c>
      <c r="BJ111" s="172">
        <f t="array" ref="BJ111">IFERROR(VLOOKUP(A111&amp;B111&amp;C111&amp;LEFT($BI$1,2),IF({1,0},广告数据!$A$2:$A$7027&amp;广告数据!$B$2:$B$7027&amp;广告数据!$C$2:$C$7027,广告数据!$E$2:$E$7027),2,0),"0")</f>
        <v>25</v>
      </c>
      <c r="BK111" s="172">
        <f t="array" ref="BK111">IFERROR(VLOOKUP(A111&amp;B111&amp;C111&amp;LEFT($BI$1,2),IF({1,0},广告数据!$A$2:$A$7027&amp;广告数据!$B$2:$B$7027&amp;广告数据!$C$2:$C$7027,广告数据!$I$2:$I$7027),2,0),"0")</f>
        <v>1</v>
      </c>
      <c r="BL111" s="215">
        <f t="shared" si="50"/>
        <v>0.00651041666666667</v>
      </c>
      <c r="BM111" s="215">
        <f t="shared" si="51"/>
        <v>0.04</v>
      </c>
      <c r="BN111" s="172">
        <f t="array" ref="BN111">IFERROR(VLOOKUP(A111&amp;B111&amp;C111&amp;LEFT($BI$1,2),IF({1,0},广告数据!$A$2:$A$7027&amp;广告数据!$B$2:$B$7027&amp;广告数据!$C$2:$C$7027,广告数据!$G$2:$G$7027),2,0),"0")</f>
        <v>14.87</v>
      </c>
      <c r="BO111" s="172">
        <f t="array" ref="BO111">IFERROR(VLOOKUP(A111&amp;B111&amp;C111&amp;LEFT($BI$1,2),IF({1,0},广告数据!$A$2:$A$7027&amp;广告数据!$B$2:$B$7027&amp;广告数据!$C$2:$C$7027,广告数据!$J$2:$J$7027),2,0),"0")</f>
        <v>12.99</v>
      </c>
      <c r="BP111" s="215">
        <f t="shared" si="52"/>
        <v>1.14472671285604</v>
      </c>
      <c r="BQ111" s="172" t="str">
        <f t="array" ref="BQ111">IFERROR(VLOOKUP(A111&amp;B111&amp;C111&amp;LEFT($BQ$1,2),IF({1,0},广告数据!$A$2:$A$7027&amp;广告数据!$B$2:$B$7027&amp;广告数据!$C$2:$C$7027,广告数据!$D$2:$D$7027),2,0),"0")</f>
        <v>0</v>
      </c>
      <c r="BR111" s="172" t="str">
        <f t="array" ref="BR111">IFERROR(VLOOKUP(A111&amp;B111&amp;C111&amp;LEFT($BQ$1,2),IF({1,0},广告数据!$A$2:$A$7027&amp;广告数据!$B$2:$B$7027&amp;广告数据!$C$2:$C$7027,广告数据!$E$2:$E$7027),2,0),"0")</f>
        <v>0</v>
      </c>
      <c r="BS111" s="172" t="str">
        <f t="array" ref="BS111">IFERROR(VLOOKUP(A111&amp;B111&amp;C111&amp;LEFT($BQ$1,2),IF({1,0},广告数据!$A$2:$A$7027&amp;广告数据!$B$2:$B$7027&amp;广告数据!$C$2:$C$7027,广告数据!$I$2:$I$7027),2,0),"0")</f>
        <v>0</v>
      </c>
      <c r="BT111" s="215" t="str">
        <f t="shared" si="53"/>
        <v>0</v>
      </c>
      <c r="BU111" s="215" t="str">
        <f t="shared" si="54"/>
        <v>0</v>
      </c>
      <c r="BV111" s="172" t="str">
        <f t="array" ref="BV111">IFERROR(VLOOKUP(A111&amp;B111&amp;C111&amp;LEFT($BQ$1,2),IF({1,0},广告数据!$A$2:$A$7027&amp;广告数据!$B$2:$B$7027&amp;广告数据!$C$2:$C$7027,广告数据!$G$2:$G$7027),2,0),"0")</f>
        <v>0</v>
      </c>
      <c r="BW111" s="172" t="str">
        <f t="array" ref="BW111">IFERROR(VLOOKUP(A111&amp;B111&amp;C111&amp;LEFT($BQ$1,2),IF({1,0},广告数据!$A$2:$A$7027&amp;广告数据!$B$2:$B$7027&amp;广告数据!$C$2:$C$7027,广告数据!$J$2:$J$7027),2,0),"0")</f>
        <v>0</v>
      </c>
      <c r="BX111" s="215"/>
    </row>
    <row r="112" s="173" customFormat="1" spans="1:76">
      <c r="A112" s="189">
        <v>44791</v>
      </c>
      <c r="B112" s="192" t="s">
        <v>20</v>
      </c>
      <c r="C112" s="190" t="s">
        <v>450</v>
      </c>
      <c r="D112" s="119" t="s">
        <v>451</v>
      </c>
      <c r="E112" s="194">
        <f>SUMIFS('Business report'!$D$2:$D$9442,'Business report'!$A$2:$A$9442,A112,'Business report'!$B$2:$B$9442,B112,'Business report'!$C$2:$C$9442,D112)</f>
        <v>12</v>
      </c>
      <c r="F112" s="194">
        <f>SUMIFS('Business report'!$F$2:$F$9442,'Business report'!$A$2:$A$9442,A112,'Business report'!$B$2:$B$9442,B112,'Business report'!$C$2:$C$9442,D112)</f>
        <v>28</v>
      </c>
      <c r="G112" s="191">
        <f>SUMIFS('Business report'!$I$2:$I$9442,'Business report'!$A$2:$A$9442,A112,'Business report'!$B$2:$B$9442,B112,'Business report'!$C$2:$C$9442,D112)</f>
        <v>0</v>
      </c>
      <c r="H112" s="195">
        <f>SUMIFS('Business report'!$K$2:$K$9442,'Business report'!$A$2:$A$9442,A112,'Business report'!$B$2:$B$9442,B112,'Business report'!$C$2:$C$9442,D112)</f>
        <v>0</v>
      </c>
      <c r="I112" s="198">
        <v>39.99</v>
      </c>
      <c r="J112" s="178">
        <v>3</v>
      </c>
      <c r="K112" s="198">
        <v>1</v>
      </c>
      <c r="L112" s="198" t="s">
        <v>496</v>
      </c>
      <c r="M112" s="202" t="s">
        <v>519</v>
      </c>
      <c r="N112" s="198" t="s">
        <v>497</v>
      </c>
      <c r="O112" s="198">
        <v>5366</v>
      </c>
      <c r="P112" s="203" t="s">
        <v>465</v>
      </c>
      <c r="Q112" s="207" t="s">
        <v>475</v>
      </c>
      <c r="R112" s="207" t="s">
        <v>181</v>
      </c>
      <c r="S112" s="203" t="s">
        <v>466</v>
      </c>
      <c r="T112" s="207" t="s">
        <v>145</v>
      </c>
      <c r="U112" s="207" t="s">
        <v>438</v>
      </c>
      <c r="V112" s="203" t="s">
        <v>467</v>
      </c>
      <c r="W112" s="207" t="s">
        <v>520</v>
      </c>
      <c r="X112" s="207" t="s">
        <v>181</v>
      </c>
      <c r="Y112" s="203" t="s">
        <v>468</v>
      </c>
      <c r="Z112" s="207" t="s">
        <v>145</v>
      </c>
      <c r="AA112" s="207" t="s">
        <v>493</v>
      </c>
      <c r="AB112" s="203" t="s">
        <v>469</v>
      </c>
      <c r="AC112" s="207" t="s">
        <v>145</v>
      </c>
      <c r="AD112" s="207" t="s">
        <v>191</v>
      </c>
      <c r="AE112" s="203" t="s">
        <v>470</v>
      </c>
      <c r="AF112" s="207" t="s">
        <v>145</v>
      </c>
      <c r="AG112" s="207" t="s">
        <v>138</v>
      </c>
      <c r="AH112" s="203" t="s">
        <v>472</v>
      </c>
      <c r="AI112" s="207" t="s">
        <v>215</v>
      </c>
      <c r="AJ112" s="207" t="s">
        <v>396</v>
      </c>
      <c r="AK112" s="179" t="str">
        <f t="array" ref="AK112">IFERROR(VLOOKUP(A112&amp;B112&amp;C112&amp;LEFT($AK$1,2),IF({1,0},广告数据!$A$2:$A$7027&amp;广告数据!$B$2:$B$7027&amp;广告数据!$C$2:$C$7027,广告数据!$D$2:$D$7027),2,0),"0")</f>
        <v>0</v>
      </c>
      <c r="AL112" s="175" t="str">
        <f t="array" ref="AL112">IFERROR(VLOOKUP(A112&amp;B112&amp;C112&amp;LEFT($AK$1,2),IF({1,0},广告数据!$A$2:$A$7027&amp;广告数据!$B$2:$B$7027&amp;广告数据!$C$2:$C$7027,广告数据!$E$2:$E$7027),2,0),"0")</f>
        <v>0</v>
      </c>
      <c r="AM112" s="180" t="str">
        <f t="shared" si="41"/>
        <v>0</v>
      </c>
      <c r="AN112" s="175" t="str">
        <f t="array" ref="AN112">IFERROR(VLOOKUP(A112&amp;B112&amp;C112&amp;LEFT($AK$1,2),IF({1,0},广告数据!$A$2:$A$7027&amp;广告数据!$B$2:$B$7027&amp;广告数据!$C$2:$C$7027,广告数据!$I$2:$I$7027),2,0),"0")</f>
        <v>0</v>
      </c>
      <c r="AO112" s="181" t="str">
        <f t="shared" si="42"/>
        <v>0</v>
      </c>
      <c r="AP112" s="182" t="str">
        <f t="array" ref="AP112">IFERROR(VLOOKUP(A112&amp;B112&amp;C112&amp;LEFT($AK$1,2),IF({1,0},广告数据!$A$2:$A$7027&amp;广告数据!$B$2:$B$7027&amp;广告数据!$C$2:$C$7027,广告数据!$G$2:$G$7027),2,0),"0")</f>
        <v>0</v>
      </c>
      <c r="AQ112" s="182" t="str">
        <f t="array" ref="AQ112">IFERROR(VLOOKUP(A112&amp;B112&amp;C112&amp;LEFT($AK$1,2),IF({1,0},广告数据!$A$2:$A$7027&amp;广告数据!$B$2:$B$7027&amp;广告数据!$C$2:$C$7027,广告数据!$J$2:$J$7027),2,0),"0")</f>
        <v>0</v>
      </c>
      <c r="AR112" s="183" t="str">
        <f t="shared" si="43"/>
        <v>0</v>
      </c>
      <c r="AS112" s="223">
        <f t="array" ref="AS112">IFERROR(VLOOKUP(A112&amp;B112&amp;C112&amp;LEFT($AS$1,2),IF({1,0},广告数据!$A$2:$A$7027&amp;广告数据!$B$2:$B$7027&amp;广告数据!$C$2:$C$7027,广告数据!$D$2:$D$7027),2,0),"0")</f>
        <v>81</v>
      </c>
      <c r="AT112" s="179">
        <f t="array" ref="AT112">IFERROR(VLOOKUP(A112&amp;B112&amp;C112&amp;LEFT($AS$1,2),IF({1,0},广告数据!$A$2:$A$7027&amp;广告数据!$B$2:$B$7027&amp;广告数据!$C$2:$C$7027,广告数据!$E$2:$E$7027),2,0),"0")</f>
        <v>0</v>
      </c>
      <c r="AU112" s="179">
        <f t="array" ref="AU112">IFERROR(VLOOKUP(A112&amp;B112&amp;C112&amp;LEFT($AS$1,2),IF({1,0},广告数据!$A$2:$A$7027&amp;广告数据!$B$2:$B$7027&amp;广告数据!$C$2:$C$7027,广告数据!$I$2:$I$7027),2,0),"0")</f>
        <v>0</v>
      </c>
      <c r="AV112" s="215">
        <f t="shared" si="44"/>
        <v>0</v>
      </c>
      <c r="AW112" s="215" t="str">
        <f t="array" ref="AW112">IFERROR(AU112/AT112,"0")</f>
        <v>0</v>
      </c>
      <c r="AX112" s="224">
        <f t="array" ref="AX112">IFERROR(VLOOKUP(A112&amp;B112&amp;C112&amp;LEFT($AS$1,2),IF({1,0},广告数据!$A$2:$A$7027&amp;广告数据!$B$2:$B$7027&amp;广告数据!$C$2:$C$7027,广告数据!$G$2:$G$7027),2,0),"0")</f>
        <v>0</v>
      </c>
      <c r="AY112" s="179">
        <f t="array" ref="AY112">IFERROR(VLOOKUP(A112&amp;B112&amp;C112&amp;LEFT($AS$1,2),IF({1,0},广告数据!$A$2:$A$7027&amp;广告数据!$B$2:$B$7027&amp;广告数据!$C$2:$C$7027,广告数据!$J$2:$J$7027),2,0),"0")</f>
        <v>0</v>
      </c>
      <c r="AZ112" s="183" t="str">
        <f t="array" ref="AZ112">IFERROR(AX112/AY112,"0")</f>
        <v>0</v>
      </c>
      <c r="BA112" s="179">
        <f t="array" ref="BA112">IFERROR(VLOOKUP(A112&amp;B112&amp;C112&amp;LEFT($BA$1,2),IF({1,0},广告数据!$A$2:$A$7027&amp;广告数据!$B$2:$B$7027&amp;广告数据!$C$2:$C$7027,广告数据!$D$2:$D$7027),2,0),"")</f>
        <v>3935</v>
      </c>
      <c r="BB112" s="179">
        <f t="array" ref="BB112">IFERROR(VLOOKUP(A112&amp;B112&amp;C112&amp;LEFT($BA$1,2),IF({1,0},广告数据!$A$2:$A$7027&amp;广告数据!$B$2:$B$7027&amp;广告数据!$C$2:$C$7027,广告数据!$E$2:$E$7027),2,0),"")</f>
        <v>3</v>
      </c>
      <c r="BC112" s="179">
        <f t="array" ref="BC112">IFERROR(VLOOKUP(A112&amp;B112&amp;C112&amp;LEFT($BA$1,2),IF({1,0},广告数据!$A$2:$A$7027&amp;广告数据!$B$2:$B$7027&amp;广告数据!$C$2:$C$7027,广告数据!$I$2:$I$7027),2,0),"")</f>
        <v>0</v>
      </c>
      <c r="BD112" s="215">
        <f t="shared" si="47"/>
        <v>0.000762388818297332</v>
      </c>
      <c r="BE112" s="215">
        <f t="shared" si="48"/>
        <v>0</v>
      </c>
      <c r="BF112" s="186">
        <f t="array" ref="BF112">IFERROR(VLOOKUP(A112&amp;B112&amp;C112&amp;LEFT($BA$1,2),IF({1,0},广告数据!$A$2:$A$7027&amp;广告数据!$B$2:$B$7027&amp;广告数据!$C$2:$C$7027,广告数据!$G$2:$G$7027),2,0),"")</f>
        <v>5.16</v>
      </c>
      <c r="BG112" s="186">
        <f t="array" ref="BG112">IFERROR(VLOOKUP(A112&amp;B112&amp;C112&amp;LEFT($BA$1,2),IF({1,0},广告数据!$A$2:$A$7027&amp;广告数据!$B$2:$B$7027&amp;广告数据!$C$2:$C$7027,广告数据!$J$2:$J$7027),2,0),"")</f>
        <v>0</v>
      </c>
      <c r="BH112" s="215" t="str">
        <f t="shared" si="49"/>
        <v>0</v>
      </c>
      <c r="BI112" s="172" t="str">
        <f t="array" ref="BI112">IFERROR(VLOOKUP(A112&amp;B112&amp;C112&amp;LEFT($BI$1,2),IF({1,0},广告数据!$A$2:$A$7027&amp;广告数据!$B$2:$B$7027&amp;广告数据!$C$2:$C$7027,广告数据!$D$2:$D$7027),2,0),"0")</f>
        <v>0</v>
      </c>
      <c r="BJ112" s="172" t="str">
        <f t="array" ref="BJ112">IFERROR(VLOOKUP(A112&amp;B112&amp;C112&amp;LEFT($BI$1,2),IF({1,0},广告数据!$A$2:$A$7027&amp;广告数据!$B$2:$B$7027&amp;广告数据!$C$2:$C$7027,广告数据!$E$2:$E$7027),2,0),"0")</f>
        <v>0</v>
      </c>
      <c r="BK112" s="172" t="str">
        <f t="array" ref="BK112">IFERROR(VLOOKUP(A112&amp;B112&amp;C112&amp;LEFT($BI$1,2),IF({1,0},广告数据!$A$2:$A$7027&amp;广告数据!$B$2:$B$7027&amp;广告数据!$C$2:$C$7027,广告数据!$I$2:$I$7027),2,0),"0")</f>
        <v>0</v>
      </c>
      <c r="BL112" s="215" t="str">
        <f t="shared" si="50"/>
        <v>0</v>
      </c>
      <c r="BM112" s="215" t="str">
        <f t="shared" si="51"/>
        <v>0</v>
      </c>
      <c r="BN112" s="172" t="str">
        <f t="array" ref="BN112">IFERROR(VLOOKUP(A112&amp;B112&amp;C112&amp;LEFT($BI$1,2),IF({1,0},广告数据!$A$2:$A$7027&amp;广告数据!$B$2:$B$7027&amp;广告数据!$C$2:$C$7027,广告数据!$G$2:$G$7027),2,0),"0")</f>
        <v>0</v>
      </c>
      <c r="BO112" s="172" t="str">
        <f t="array" ref="BO112">IFERROR(VLOOKUP(A112&amp;B112&amp;C112&amp;LEFT($BI$1,2),IF({1,0},广告数据!$A$2:$A$7027&amp;广告数据!$B$2:$B$7027&amp;广告数据!$C$2:$C$7027,广告数据!$J$2:$J$7027),2,0),"0")</f>
        <v>0</v>
      </c>
      <c r="BP112" s="215" t="str">
        <f t="shared" si="52"/>
        <v/>
      </c>
      <c r="BQ112" s="172" t="str">
        <f t="array" ref="BQ112">IFERROR(VLOOKUP(A112&amp;B112&amp;C112&amp;LEFT($BQ$1,2),IF({1,0},广告数据!$A$2:$A$7027&amp;广告数据!$B$2:$B$7027&amp;广告数据!$C$2:$C$7027,广告数据!$D$2:$D$7027),2,0),"0")</f>
        <v>0</v>
      </c>
      <c r="BR112" s="172" t="str">
        <f t="array" ref="BR112">IFERROR(VLOOKUP(A112&amp;B112&amp;C112&amp;LEFT($BQ$1,2),IF({1,0},广告数据!$A$2:$A$7027&amp;广告数据!$B$2:$B$7027&amp;广告数据!$C$2:$C$7027,广告数据!$E$2:$E$7027),2,0),"0")</f>
        <v>0</v>
      </c>
      <c r="BS112" s="172" t="str">
        <f t="array" ref="BS112">IFERROR(VLOOKUP(A112&amp;B112&amp;C112&amp;LEFT($BQ$1,2),IF({1,0},广告数据!$A$2:$A$7027&amp;广告数据!$B$2:$B$7027&amp;广告数据!$C$2:$C$7027,广告数据!$I$2:$I$7027),2,0),"0")</f>
        <v>0</v>
      </c>
      <c r="BT112" s="215" t="str">
        <f t="shared" si="53"/>
        <v>0</v>
      </c>
      <c r="BU112" s="215" t="str">
        <f t="shared" si="54"/>
        <v>0</v>
      </c>
      <c r="BV112" s="172" t="str">
        <f t="array" ref="BV112">IFERROR(VLOOKUP(A112&amp;B112&amp;C112&amp;LEFT($BQ$1,2),IF({1,0},广告数据!$A$2:$A$7027&amp;广告数据!$B$2:$B$7027&amp;广告数据!$C$2:$C$7027,广告数据!$G$2:$G$7027),2,0),"0")</f>
        <v>0</v>
      </c>
      <c r="BW112" s="172" t="str">
        <f t="array" ref="BW112">IFERROR(VLOOKUP(A112&amp;B112&amp;C112&amp;LEFT($BQ$1,2),IF({1,0},广告数据!$A$2:$A$7027&amp;广告数据!$B$2:$B$7027&amp;广告数据!$C$2:$C$7027,广告数据!$J$2:$J$7027),2,0),"0")</f>
        <v>0</v>
      </c>
      <c r="BX112" s="215"/>
    </row>
    <row r="113" s="173" customFormat="1" spans="1:76">
      <c r="A113" s="189">
        <v>44792</v>
      </c>
      <c r="B113" s="192" t="s">
        <v>20</v>
      </c>
      <c r="C113" s="190" t="s">
        <v>25</v>
      </c>
      <c r="D113" s="119" t="s">
        <v>124</v>
      </c>
      <c r="E113" s="194">
        <f>SUMIFS('Business report'!$D$2:$D$9442,'Business report'!$A$2:$A$9442,A113,'Business report'!$B$2:$B$9442,B113,'Business report'!$C$2:$C$9442,D113)</f>
        <v>240</v>
      </c>
      <c r="F113" s="194">
        <f>SUMIFS('Business report'!$F$2:$F$9442,'Business report'!$A$2:$A$9442,A113,'Business report'!$B$2:$B$9442,B113,'Business report'!$C$2:$C$9442,D113)</f>
        <v>325</v>
      </c>
      <c r="G113" s="191">
        <f>SUMIFS('Business report'!$I$2:$I$9442,'Business report'!$A$2:$A$9442,A113,'Business report'!$B$2:$B$9442,B113,'Business report'!$C$2:$C$9442,D113)</f>
        <v>21</v>
      </c>
      <c r="H113" s="195">
        <f>SUMIFS('Business report'!$K$2:$K$9442,'Business report'!$A$2:$A$9442,A113,'Business report'!$B$2:$B$9442,B113,'Business report'!$C$2:$C$9442,D113)</f>
        <v>272.79</v>
      </c>
      <c r="I113" s="198">
        <v>12.99</v>
      </c>
      <c r="J113" s="178">
        <v>4.8</v>
      </c>
      <c r="K113" s="198">
        <v>36</v>
      </c>
      <c r="L113" s="198" t="s">
        <v>131</v>
      </c>
      <c r="M113" s="222">
        <v>32855</v>
      </c>
      <c r="N113" s="198" t="s">
        <v>133</v>
      </c>
      <c r="O113" s="198">
        <v>94</v>
      </c>
      <c r="P113" s="203" t="s">
        <v>408</v>
      </c>
      <c r="Q113" s="207" t="s">
        <v>273</v>
      </c>
      <c r="R113" s="200"/>
      <c r="S113" s="203" t="s">
        <v>409</v>
      </c>
      <c r="T113" s="207" t="s">
        <v>266</v>
      </c>
      <c r="U113" s="200"/>
      <c r="V113" s="203" t="s">
        <v>245</v>
      </c>
      <c r="W113" s="207" t="s">
        <v>507</v>
      </c>
      <c r="X113" s="200"/>
      <c r="Y113" s="203" t="s">
        <v>184</v>
      </c>
      <c r="Z113" s="207" t="s">
        <v>404</v>
      </c>
      <c r="AA113" s="207" t="s">
        <v>243</v>
      </c>
      <c r="AB113" s="203" t="s">
        <v>415</v>
      </c>
      <c r="AC113" s="207" t="s">
        <v>377</v>
      </c>
      <c r="AD113" s="207" t="s">
        <v>390</v>
      </c>
      <c r="AE113" s="203" t="s">
        <v>157</v>
      </c>
      <c r="AF113" s="207" t="s">
        <v>188</v>
      </c>
      <c r="AG113" s="207" t="s">
        <v>390</v>
      </c>
      <c r="AH113" s="203" t="s">
        <v>147</v>
      </c>
      <c r="AI113" s="207" t="s">
        <v>521</v>
      </c>
      <c r="AJ113" s="207" t="s">
        <v>248</v>
      </c>
      <c r="AK113" s="179">
        <f t="array" ref="AK113">IFERROR(VLOOKUP(A113&amp;B113&amp;C113&amp;LEFT($AK$1,2),IF({1,0},广告数据!$A$2:$A$7027&amp;广告数据!$B$2:$B$7027&amp;广告数据!$C$2:$C$7027,广告数据!$D$2:$D$7027),2,0),"0")</f>
        <v>1780</v>
      </c>
      <c r="AL113" s="175">
        <f t="array" ref="AL113">IFERROR(VLOOKUP(A113&amp;B113&amp;C113&amp;LEFT($AK$1,2),IF({1,0},广告数据!$A$2:$A$7027&amp;广告数据!$B$2:$B$7027&amp;广告数据!$C$2:$C$7027,广告数据!$E$2:$E$7027),2,0),"0")</f>
        <v>25</v>
      </c>
      <c r="AM113" s="180">
        <f t="shared" si="41"/>
        <v>0.0140449438202247</v>
      </c>
      <c r="AN113" s="175">
        <f t="array" ref="AN113">IFERROR(VLOOKUP(A113&amp;B113&amp;C113&amp;LEFT($AK$1,2),IF({1,0},广告数据!$A$2:$A$7027&amp;广告数据!$B$2:$B$7027&amp;广告数据!$C$2:$C$7027,广告数据!$I$2:$I$7027),2,0),"0")</f>
        <v>0</v>
      </c>
      <c r="AO113" s="181">
        <f t="shared" si="42"/>
        <v>0</v>
      </c>
      <c r="AP113" s="182">
        <f t="array" ref="AP113">IFERROR(VLOOKUP(A113&amp;B113&amp;C113&amp;LEFT($AK$1,2),IF({1,0},广告数据!$A$2:$A$7027&amp;广告数据!$B$2:$B$7027&amp;广告数据!$C$2:$C$7027,广告数据!$G$2:$G$7027),2,0),"0")</f>
        <v>6.24</v>
      </c>
      <c r="AQ113" s="182">
        <f t="array" ref="AQ113">IFERROR(VLOOKUP(A113&amp;B113&amp;C113&amp;LEFT($AK$1,2),IF({1,0},广告数据!$A$2:$A$7027&amp;广告数据!$B$2:$B$7027&amp;广告数据!$C$2:$C$7027,广告数据!$J$2:$J$7027),2,0),"0")</f>
        <v>0</v>
      </c>
      <c r="AR113" s="183" t="str">
        <f t="shared" si="43"/>
        <v>0</v>
      </c>
      <c r="AS113" s="223" t="str">
        <f t="array" ref="AS113">IFERROR(VLOOKUP(A113&amp;B113&amp;C113&amp;LEFT($AS$1,2),IF({1,0},广告数据!$A$2:$A$7027&amp;广告数据!$B$2:$B$7027&amp;广告数据!$C$2:$C$7027,广告数据!$D$2:$D$7027),2,0),"0")</f>
        <v>0</v>
      </c>
      <c r="AT113" s="179" t="str">
        <f t="array" ref="AT113">IFERROR(VLOOKUP(A113&amp;B113&amp;C113&amp;LEFT($AS$1,2),IF({1,0},广告数据!$A$2:$A$7027&amp;广告数据!$B$2:$B$7027&amp;广告数据!$C$2:$C$7027,广告数据!$E$2:$E$7027),2,0),"0")</f>
        <v>0</v>
      </c>
      <c r="AU113" s="179" t="str">
        <f t="array" ref="AU113">IFERROR(VLOOKUP(A113&amp;B113&amp;C113&amp;LEFT($AS$1,2),IF({1,0},广告数据!$A$2:$A$7027&amp;广告数据!$B$2:$B$7027&amp;广告数据!$C$2:$C$7027,广告数据!$I$2:$I$7027),2,0),"0")</f>
        <v>0</v>
      </c>
      <c r="AV113" s="215" t="str">
        <f t="shared" si="44"/>
        <v>0</v>
      </c>
      <c r="AW113" s="215" t="str">
        <f t="array" ref="AW113">IFERROR(AU113/AT113,"0")</f>
        <v>0</v>
      </c>
      <c r="AX113" s="224" t="str">
        <f t="array" ref="AX113">IFERROR(VLOOKUP(A113&amp;B113&amp;C113&amp;LEFT($AS$1,2),IF({1,0},广告数据!$A$2:$A$7027&amp;广告数据!$B$2:$B$7027&amp;广告数据!$C$2:$C$7027,广告数据!$G$2:$G$7027),2,0),"0")</f>
        <v>0</v>
      </c>
      <c r="AY113" s="179" t="str">
        <f t="array" ref="AY113">IFERROR(VLOOKUP(A113&amp;B113&amp;C113&amp;LEFT($AS$1,2),IF({1,0},广告数据!$A$2:$A$7027&amp;广告数据!$B$2:$B$7027&amp;广告数据!$C$2:$C$7027,广告数据!$J$2:$J$7027),2,0),"0")</f>
        <v>0</v>
      </c>
      <c r="AZ113" s="183" t="str">
        <f t="array" ref="AZ113">IFERROR(AX113/AY113,"0")</f>
        <v>0</v>
      </c>
      <c r="BA113" s="179">
        <f t="array" ref="BA113">IFERROR(VLOOKUP(A113&amp;B113&amp;C113&amp;LEFT($BA$1,2),IF({1,0},广告数据!$A$2:$A$7027&amp;广告数据!$B$2:$B$7027&amp;广告数据!$C$2:$C$7027,广告数据!$D$2:$D$7027),2,0),"")</f>
        <v>6055</v>
      </c>
      <c r="BB113" s="179">
        <f t="array" ref="BB113">IFERROR(VLOOKUP(A113&amp;B113&amp;C113&amp;LEFT($BA$1,2),IF({1,0},广告数据!$A$2:$A$7027&amp;广告数据!$B$2:$B$7027&amp;广告数据!$C$2:$C$7027,广告数据!$E$2:$E$7027),2,0),"")</f>
        <v>33</v>
      </c>
      <c r="BC113" s="179">
        <f t="array" ref="BC113">IFERROR(VLOOKUP(A113&amp;B113&amp;C113&amp;LEFT($BA$1,2),IF({1,0},广告数据!$A$2:$A$7027&amp;广告数据!$B$2:$B$7027&amp;广告数据!$C$2:$C$7027,广告数据!$I$2:$I$7027),2,0),"")</f>
        <v>2</v>
      </c>
      <c r="BD113" s="215">
        <f t="shared" si="47"/>
        <v>0.00545004128819158</v>
      </c>
      <c r="BE113" s="215">
        <f t="shared" si="48"/>
        <v>0.0606060606060606</v>
      </c>
      <c r="BF113" s="186">
        <f t="array" ref="BF113">IFERROR(VLOOKUP(A113&amp;B113&amp;C113&amp;LEFT($BA$1,2),IF({1,0},广告数据!$A$2:$A$7027&amp;广告数据!$B$2:$B$7027&amp;广告数据!$C$2:$C$7027,广告数据!$G$2:$G$7027),2,0),"")</f>
        <v>15.61</v>
      </c>
      <c r="BG113" s="186">
        <f t="array" ref="BG113">IFERROR(VLOOKUP(A113&amp;B113&amp;C113&amp;LEFT($BA$1,2),IF({1,0},广告数据!$A$2:$A$7027&amp;广告数据!$B$2:$B$7027&amp;广告数据!$C$2:$C$7027,广告数据!$J$2:$J$7027),2,0),"")</f>
        <v>25.98</v>
      </c>
      <c r="BH113" s="215">
        <f t="shared" si="49"/>
        <v>0.600846805234796</v>
      </c>
      <c r="BI113" s="172">
        <f t="array" ref="BI113">IFERROR(VLOOKUP(A113&amp;B113&amp;C113&amp;LEFT($BI$1,2),IF({1,0},广告数据!$A$2:$A$7027&amp;广告数据!$B$2:$B$7027&amp;广告数据!$C$2:$C$7027,广告数据!$D$2:$D$7027),2,0),"0")</f>
        <v>1488</v>
      </c>
      <c r="BJ113" s="172">
        <f t="array" ref="BJ113">IFERROR(VLOOKUP(A113&amp;B113&amp;C113&amp;LEFT($BI$1,2),IF({1,0},广告数据!$A$2:$A$7027&amp;广告数据!$B$2:$B$7027&amp;广告数据!$C$2:$C$7027,广告数据!$E$2:$E$7027),2,0),"0")</f>
        <v>13</v>
      </c>
      <c r="BK113" s="172">
        <f t="array" ref="BK113">IFERROR(VLOOKUP(A113&amp;B113&amp;C113&amp;LEFT($BI$1,2),IF({1,0},广告数据!$A$2:$A$7027&amp;广告数据!$B$2:$B$7027&amp;广告数据!$C$2:$C$7027,广告数据!$I$2:$I$7027),2,0),"0")</f>
        <v>1</v>
      </c>
      <c r="BL113" s="215">
        <f t="shared" si="50"/>
        <v>0.00873655913978495</v>
      </c>
      <c r="BM113" s="215">
        <f t="shared" si="51"/>
        <v>0.0769230769230769</v>
      </c>
      <c r="BN113" s="172">
        <f t="array" ref="BN113">IFERROR(VLOOKUP(A113&amp;B113&amp;C113&amp;LEFT($BI$1,2),IF({1,0},广告数据!$A$2:$A$7027&amp;广告数据!$B$2:$B$7027&amp;广告数据!$C$2:$C$7027,广告数据!$G$2:$G$7027),2,0),"0")</f>
        <v>6.04</v>
      </c>
      <c r="BO113" s="172">
        <f t="array" ref="BO113">IFERROR(VLOOKUP(A113&amp;B113&amp;C113&amp;LEFT($BI$1,2),IF({1,0},广告数据!$A$2:$A$7027&amp;广告数据!$B$2:$B$7027&amp;广告数据!$C$2:$C$7027,广告数据!$J$2:$J$7027),2,0),"0")</f>
        <v>12.99</v>
      </c>
      <c r="BP113" s="215">
        <f t="shared" si="52"/>
        <v>0.464973056197075</v>
      </c>
      <c r="BQ113" s="172" t="str">
        <f t="array" ref="BQ113">IFERROR(VLOOKUP(A113&amp;B113&amp;C113&amp;LEFT($BQ$1,2),IF({1,0},广告数据!$A$2:$A$7027&amp;广告数据!$B$2:$B$7027&amp;广告数据!$C$2:$C$7027,广告数据!$D$2:$D$7027),2,0),"0")</f>
        <v>0</v>
      </c>
      <c r="BR113" s="172" t="str">
        <f t="array" ref="BR113">IFERROR(VLOOKUP(A113&amp;B113&amp;C113&amp;LEFT($BQ$1,2),IF({1,0},广告数据!$A$2:$A$7027&amp;广告数据!$B$2:$B$7027&amp;广告数据!$C$2:$C$7027,广告数据!$E$2:$E$7027),2,0),"0")</f>
        <v>0</v>
      </c>
      <c r="BS113" s="172" t="str">
        <f t="array" ref="BS113">IFERROR(VLOOKUP(A113&amp;B113&amp;C113&amp;LEFT($BQ$1,2),IF({1,0},广告数据!$A$2:$A$7027&amp;广告数据!$B$2:$B$7027&amp;广告数据!$C$2:$C$7027,广告数据!$I$2:$I$7027),2,0),"0")</f>
        <v>0</v>
      </c>
      <c r="BT113" s="215" t="str">
        <f t="shared" si="53"/>
        <v>0</v>
      </c>
      <c r="BU113" s="215" t="str">
        <f t="shared" si="54"/>
        <v>0</v>
      </c>
      <c r="BV113" s="172" t="str">
        <f t="array" ref="BV113">IFERROR(VLOOKUP(A113&amp;B113&amp;C113&amp;LEFT($BQ$1,2),IF({1,0},广告数据!$A$2:$A$7027&amp;广告数据!$B$2:$B$7027&amp;广告数据!$C$2:$C$7027,广告数据!$G$2:$G$7027),2,0),"0")</f>
        <v>0</v>
      </c>
      <c r="BW113" s="172" t="str">
        <f t="array" ref="BW113">IFERROR(VLOOKUP(A113&amp;B113&amp;C113&amp;LEFT($BQ$1,2),IF({1,0},广告数据!$A$2:$A$7027&amp;广告数据!$B$2:$B$7027&amp;广告数据!$C$2:$C$7027,广告数据!$J$2:$J$7027),2,0),"0")</f>
        <v>0</v>
      </c>
      <c r="BX113" s="215"/>
    </row>
    <row r="114" s="173" customFormat="1" spans="1:76">
      <c r="A114" s="189">
        <v>44792</v>
      </c>
      <c r="B114" s="192" t="s">
        <v>20</v>
      </c>
      <c r="C114" s="190" t="s">
        <v>450</v>
      </c>
      <c r="D114" s="119" t="s">
        <v>451</v>
      </c>
      <c r="E114" s="194">
        <f>SUMIFS('Business report'!$D$2:$D$9442,'Business report'!$A$2:$A$9442,A114,'Business report'!$B$2:$B$9442,B114,'Business report'!$C$2:$C$9442,D114)</f>
        <v>11</v>
      </c>
      <c r="F114" s="194">
        <f>SUMIFS('Business report'!$F$2:$F$9442,'Business report'!$A$2:$A$9442,A114,'Business report'!$B$2:$B$9442,B114,'Business report'!$C$2:$C$9442,D114)</f>
        <v>11</v>
      </c>
      <c r="G114" s="191">
        <f>SUMIFS('Business report'!$I$2:$I$9442,'Business report'!$A$2:$A$9442,A114,'Business report'!$B$2:$B$9442,B114,'Business report'!$C$2:$C$9442,D114)</f>
        <v>0</v>
      </c>
      <c r="H114" s="195">
        <f>SUMIFS('Business report'!$K$2:$K$9442,'Business report'!$A$2:$A$9442,A114,'Business report'!$B$2:$B$9442,B114,'Business report'!$C$2:$C$9442,D114)</f>
        <v>0</v>
      </c>
      <c r="I114" s="198">
        <v>39.99</v>
      </c>
      <c r="J114" s="178">
        <v>3</v>
      </c>
      <c r="K114" s="198">
        <v>1</v>
      </c>
      <c r="L114" s="198" t="s">
        <v>496</v>
      </c>
      <c r="M114" s="202" t="s">
        <v>522</v>
      </c>
      <c r="N114" s="198" t="s">
        <v>497</v>
      </c>
      <c r="O114" s="198">
        <v>6023</v>
      </c>
      <c r="P114" s="203" t="s">
        <v>465</v>
      </c>
      <c r="Q114" s="207" t="s">
        <v>523</v>
      </c>
      <c r="R114" s="207" t="s">
        <v>250</v>
      </c>
      <c r="S114" s="203" t="s">
        <v>466</v>
      </c>
      <c r="T114" s="207" t="s">
        <v>145</v>
      </c>
      <c r="U114" s="207" t="s">
        <v>219</v>
      </c>
      <c r="V114" s="203" t="s">
        <v>467</v>
      </c>
      <c r="W114" s="207" t="s">
        <v>524</v>
      </c>
      <c r="X114" s="207" t="s">
        <v>163</v>
      </c>
      <c r="Y114" s="203" t="s">
        <v>468</v>
      </c>
      <c r="Z114" s="207" t="s">
        <v>145</v>
      </c>
      <c r="AA114" s="207" t="s">
        <v>473</v>
      </c>
      <c r="AB114" s="203" t="s">
        <v>469</v>
      </c>
      <c r="AC114" s="207" t="s">
        <v>145</v>
      </c>
      <c r="AD114" s="207" t="s">
        <v>473</v>
      </c>
      <c r="AE114" s="203" t="s">
        <v>470</v>
      </c>
      <c r="AF114" s="207" t="s">
        <v>145</v>
      </c>
      <c r="AG114" s="207" t="s">
        <v>260</v>
      </c>
      <c r="AH114" s="203" t="s">
        <v>472</v>
      </c>
      <c r="AI114" s="207" t="s">
        <v>186</v>
      </c>
      <c r="AJ114" s="207" t="s">
        <v>354</v>
      </c>
      <c r="AK114" s="179">
        <f t="array" ref="AK114">IFERROR(VLOOKUP(A114&amp;B114&amp;C114&amp;LEFT($AK$1,2),IF({1,0},广告数据!$A$2:$A$7027&amp;广告数据!$B$2:$B$7027&amp;广告数据!$C$2:$C$7027,广告数据!$D$2:$D$7027),2,0),"0")</f>
        <v>11</v>
      </c>
      <c r="AL114" s="175">
        <f t="array" ref="AL114">IFERROR(VLOOKUP(A114&amp;B114&amp;C114&amp;LEFT($AK$1,2),IF({1,0},广告数据!$A$2:$A$7027&amp;广告数据!$B$2:$B$7027&amp;广告数据!$C$2:$C$7027,广告数据!$E$2:$E$7027),2,0),"0")</f>
        <v>0</v>
      </c>
      <c r="AM114" s="180">
        <f t="shared" si="41"/>
        <v>0</v>
      </c>
      <c r="AN114" s="175">
        <f t="array" ref="AN114">IFERROR(VLOOKUP(A114&amp;B114&amp;C114&amp;LEFT($AK$1,2),IF({1,0},广告数据!$A$2:$A$7027&amp;广告数据!$B$2:$B$7027&amp;广告数据!$C$2:$C$7027,广告数据!$I$2:$I$7027),2,0),"0")</f>
        <v>0</v>
      </c>
      <c r="AO114" s="181" t="str">
        <f t="shared" si="42"/>
        <v>0</v>
      </c>
      <c r="AP114" s="182">
        <f t="array" ref="AP114">IFERROR(VLOOKUP(A114&amp;B114&amp;C114&amp;LEFT($AK$1,2),IF({1,0},广告数据!$A$2:$A$7027&amp;广告数据!$B$2:$B$7027&amp;广告数据!$C$2:$C$7027,广告数据!$G$2:$G$7027),2,0),"0")</f>
        <v>0</v>
      </c>
      <c r="AQ114" s="182">
        <f t="array" ref="AQ114">IFERROR(VLOOKUP(A114&amp;B114&amp;C114&amp;LEFT($AK$1,2),IF({1,0},广告数据!$A$2:$A$7027&amp;广告数据!$B$2:$B$7027&amp;广告数据!$C$2:$C$7027,广告数据!$J$2:$J$7027),2,0),"0")</f>
        <v>0</v>
      </c>
      <c r="AR114" s="183" t="str">
        <f t="shared" si="43"/>
        <v>0</v>
      </c>
      <c r="AS114" s="223">
        <f t="array" ref="AS114">IFERROR(VLOOKUP(A114&amp;B114&amp;C114&amp;LEFT($AS$1,2),IF({1,0},广告数据!$A$2:$A$7027&amp;广告数据!$B$2:$B$7027&amp;广告数据!$C$2:$C$7027,广告数据!$D$2:$D$7027),2,0),"0")</f>
        <v>104</v>
      </c>
      <c r="AT114" s="179">
        <f t="array" ref="AT114">IFERROR(VLOOKUP(A114&amp;B114&amp;C114&amp;LEFT($AS$1,2),IF({1,0},广告数据!$A$2:$A$7027&amp;广告数据!$B$2:$B$7027&amp;广告数据!$C$2:$C$7027,广告数据!$E$2:$E$7027),2,0),"0")</f>
        <v>0</v>
      </c>
      <c r="AU114" s="179">
        <f t="array" ref="AU114">IFERROR(VLOOKUP(A114&amp;B114&amp;C114&amp;LEFT($AS$1,2),IF({1,0},广告数据!$A$2:$A$7027&amp;广告数据!$B$2:$B$7027&amp;广告数据!$C$2:$C$7027,广告数据!$I$2:$I$7027),2,0),"0")</f>
        <v>0</v>
      </c>
      <c r="AV114" s="215">
        <f t="shared" si="44"/>
        <v>0</v>
      </c>
      <c r="AW114" s="215" t="str">
        <f t="array" ref="AW114">IFERROR(AU114/AT114,"0")</f>
        <v>0</v>
      </c>
      <c r="AX114" s="224">
        <f t="array" ref="AX114">IFERROR(VLOOKUP(A114&amp;B114&amp;C114&amp;LEFT($AS$1,2),IF({1,0},广告数据!$A$2:$A$7027&amp;广告数据!$B$2:$B$7027&amp;广告数据!$C$2:$C$7027,广告数据!$G$2:$G$7027),2,0),"0")</f>
        <v>0</v>
      </c>
      <c r="AY114" s="179">
        <f t="array" ref="AY114">IFERROR(VLOOKUP(A114&amp;B114&amp;C114&amp;LEFT($AS$1,2),IF({1,0},广告数据!$A$2:$A$7027&amp;广告数据!$B$2:$B$7027&amp;广告数据!$C$2:$C$7027,广告数据!$J$2:$J$7027),2,0),"0")</f>
        <v>0</v>
      </c>
      <c r="AZ114" s="183" t="str">
        <f t="array" ref="AZ114">IFERROR(AX114/AY114,"0")</f>
        <v>0</v>
      </c>
      <c r="BA114" s="179">
        <f t="array" ref="BA114">IFERROR(VLOOKUP(A114&amp;B114&amp;C114&amp;LEFT($BA$1,2),IF({1,0},广告数据!$A$2:$A$7027&amp;广告数据!$B$2:$B$7027&amp;广告数据!$C$2:$C$7027,广告数据!$D$2:$D$7027),2,0),"")</f>
        <v>2503</v>
      </c>
      <c r="BB114" s="179">
        <f t="array" ref="BB114">IFERROR(VLOOKUP(A114&amp;B114&amp;C114&amp;LEFT($BA$1,2),IF({1,0},广告数据!$A$2:$A$7027&amp;广告数据!$B$2:$B$7027&amp;广告数据!$C$2:$C$7027,广告数据!$E$2:$E$7027),2,0),"")</f>
        <v>4</v>
      </c>
      <c r="BC114" s="179">
        <f t="array" ref="BC114">IFERROR(VLOOKUP(A114&amp;B114&amp;C114&amp;LEFT($BA$1,2),IF({1,0},广告数据!$A$2:$A$7027&amp;广告数据!$B$2:$B$7027&amp;广告数据!$C$2:$C$7027,广告数据!$I$2:$I$7027),2,0),"")</f>
        <v>0</v>
      </c>
      <c r="BD114" s="215">
        <f t="shared" si="47"/>
        <v>0.00159808230123851</v>
      </c>
      <c r="BE114" s="215">
        <f t="shared" si="48"/>
        <v>0</v>
      </c>
      <c r="BF114" s="186">
        <f t="array" ref="BF114">IFERROR(VLOOKUP(A114&amp;B114&amp;C114&amp;LEFT($BA$1,2),IF({1,0},广告数据!$A$2:$A$7027&amp;广告数据!$B$2:$B$7027&amp;广告数据!$C$2:$C$7027,广告数据!$G$2:$G$7027),2,0),"")</f>
        <v>6.32</v>
      </c>
      <c r="BG114" s="186">
        <f t="array" ref="BG114">IFERROR(VLOOKUP(A114&amp;B114&amp;C114&amp;LEFT($BA$1,2),IF({1,0},广告数据!$A$2:$A$7027&amp;广告数据!$B$2:$B$7027&amp;广告数据!$C$2:$C$7027,广告数据!$J$2:$J$7027),2,0),"")</f>
        <v>0</v>
      </c>
      <c r="BH114" s="215" t="str">
        <f t="shared" si="49"/>
        <v>0</v>
      </c>
      <c r="BI114" s="172" t="str">
        <f t="array" ref="BI114">IFERROR(VLOOKUP(A114&amp;B114&amp;C114&amp;LEFT($BI$1,2),IF({1,0},广告数据!$A$2:$A$7027&amp;广告数据!$B$2:$B$7027&amp;广告数据!$C$2:$C$7027,广告数据!$D$2:$D$7027),2,0),"0")</f>
        <v>0</v>
      </c>
      <c r="BJ114" s="172" t="str">
        <f t="array" ref="BJ114">IFERROR(VLOOKUP(A114&amp;B114&amp;C114&amp;LEFT($BI$1,2),IF({1,0},广告数据!$A$2:$A$7027&amp;广告数据!$B$2:$B$7027&amp;广告数据!$C$2:$C$7027,广告数据!$E$2:$E$7027),2,0),"0")</f>
        <v>0</v>
      </c>
      <c r="BK114" s="172" t="str">
        <f t="array" ref="BK114">IFERROR(VLOOKUP(A114&amp;B114&amp;C114&amp;LEFT($BI$1,2),IF({1,0},广告数据!$A$2:$A$7027&amp;广告数据!$B$2:$B$7027&amp;广告数据!$C$2:$C$7027,广告数据!$I$2:$I$7027),2,0),"0")</f>
        <v>0</v>
      </c>
      <c r="BL114" s="215" t="str">
        <f t="shared" si="50"/>
        <v>0</v>
      </c>
      <c r="BM114" s="215" t="str">
        <f t="shared" si="51"/>
        <v>0</v>
      </c>
      <c r="BN114" s="172" t="str">
        <f t="array" ref="BN114">IFERROR(VLOOKUP(A114&amp;B114&amp;C114&amp;LEFT($BI$1,2),IF({1,0},广告数据!$A$2:$A$7027&amp;广告数据!$B$2:$B$7027&amp;广告数据!$C$2:$C$7027,广告数据!$G$2:$G$7027),2,0),"0")</f>
        <v>0</v>
      </c>
      <c r="BO114" s="172" t="str">
        <f t="array" ref="BO114">IFERROR(VLOOKUP(A114&amp;B114&amp;C114&amp;LEFT($BI$1,2),IF({1,0},广告数据!$A$2:$A$7027&amp;广告数据!$B$2:$B$7027&amp;广告数据!$C$2:$C$7027,广告数据!$J$2:$J$7027),2,0),"0")</f>
        <v>0</v>
      </c>
      <c r="BP114" s="215" t="str">
        <f t="shared" si="52"/>
        <v/>
      </c>
      <c r="BQ114" s="172" t="str">
        <f t="array" ref="BQ114">IFERROR(VLOOKUP(A114&amp;B114&amp;C114&amp;LEFT($BQ$1,2),IF({1,0},广告数据!$A$2:$A$7027&amp;广告数据!$B$2:$B$7027&amp;广告数据!$C$2:$C$7027,广告数据!$D$2:$D$7027),2,0),"0")</f>
        <v>0</v>
      </c>
      <c r="BR114" s="172" t="str">
        <f t="array" ref="BR114">IFERROR(VLOOKUP(A114&amp;B114&amp;C114&amp;LEFT($BQ$1,2),IF({1,0},广告数据!$A$2:$A$7027&amp;广告数据!$B$2:$B$7027&amp;广告数据!$C$2:$C$7027,广告数据!$E$2:$E$7027),2,0),"0")</f>
        <v>0</v>
      </c>
      <c r="BS114" s="172" t="str">
        <f t="array" ref="BS114">IFERROR(VLOOKUP(A114&amp;B114&amp;C114&amp;LEFT($BQ$1,2),IF({1,0},广告数据!$A$2:$A$7027&amp;广告数据!$B$2:$B$7027&amp;广告数据!$C$2:$C$7027,广告数据!$I$2:$I$7027),2,0),"0")</f>
        <v>0</v>
      </c>
      <c r="BT114" s="215" t="str">
        <f t="shared" si="53"/>
        <v>0</v>
      </c>
      <c r="BU114" s="215" t="str">
        <f t="shared" si="54"/>
        <v>0</v>
      </c>
      <c r="BV114" s="172" t="str">
        <f t="array" ref="BV114">IFERROR(VLOOKUP(A114&amp;B114&amp;C114&amp;LEFT($BQ$1,2),IF({1,0},广告数据!$A$2:$A$7027&amp;广告数据!$B$2:$B$7027&amp;广告数据!$C$2:$C$7027,广告数据!$G$2:$G$7027),2,0),"0")</f>
        <v>0</v>
      </c>
      <c r="BW114" s="172" t="str">
        <f t="array" ref="BW114">IFERROR(VLOOKUP(A114&amp;B114&amp;C114&amp;LEFT($BQ$1,2),IF({1,0},广告数据!$A$2:$A$7027&amp;广告数据!$B$2:$B$7027&amp;广告数据!$C$2:$C$7027,广告数据!$J$2:$J$7027),2,0),"0")</f>
        <v>0</v>
      </c>
      <c r="BX114" s="215"/>
    </row>
    <row r="115" s="173" customFormat="1" spans="1:76">
      <c r="A115" s="189">
        <v>44793</v>
      </c>
      <c r="B115" s="192" t="s">
        <v>20</v>
      </c>
      <c r="C115" s="190" t="s">
        <v>25</v>
      </c>
      <c r="D115" s="119" t="s">
        <v>124</v>
      </c>
      <c r="E115" s="194">
        <f>SUMIFS('Business report'!$D$2:$D$9442,'Business report'!$A$2:$A$9442,A115,'Business report'!$B$2:$B$9442,B115,'Business report'!$C$2:$C$9442,D115)</f>
        <v>303</v>
      </c>
      <c r="F115" s="194">
        <f>SUMIFS('Business report'!$F$2:$F$9442,'Business report'!$A$2:$A$9442,A115,'Business report'!$B$2:$B$9442,B115,'Business report'!$C$2:$C$9442,D115)</f>
        <v>405</v>
      </c>
      <c r="G115" s="191">
        <f>SUMIFS('Business report'!$I$2:$I$9442,'Business report'!$A$2:$A$9442,A115,'Business report'!$B$2:$B$9442,B115,'Business report'!$C$2:$C$9442,D115)</f>
        <v>13</v>
      </c>
      <c r="H115" s="195">
        <f>SUMIFS('Business report'!$K$2:$K$9442,'Business report'!$A$2:$A$9442,A115,'Business report'!$B$2:$B$9442,B115,'Business report'!$C$2:$C$9442,D115)</f>
        <v>168.87</v>
      </c>
      <c r="I115" s="198">
        <v>12.99</v>
      </c>
      <c r="J115" s="178">
        <v>4.8</v>
      </c>
      <c r="K115" s="198">
        <v>37</v>
      </c>
      <c r="L115" s="198" t="s">
        <v>131</v>
      </c>
      <c r="M115" s="202" t="s">
        <v>525</v>
      </c>
      <c r="N115" s="198" t="s">
        <v>133</v>
      </c>
      <c r="O115" s="198">
        <v>127</v>
      </c>
      <c r="P115" s="203" t="s">
        <v>408</v>
      </c>
      <c r="Q115" s="207" t="s">
        <v>290</v>
      </c>
      <c r="R115" s="207" t="s">
        <v>196</v>
      </c>
      <c r="S115" s="203" t="s">
        <v>409</v>
      </c>
      <c r="T115" s="207" t="s">
        <v>272</v>
      </c>
      <c r="U115" s="207" t="s">
        <v>224</v>
      </c>
      <c r="V115" s="203" t="s">
        <v>245</v>
      </c>
      <c r="W115" s="207" t="s">
        <v>500</v>
      </c>
      <c r="X115" s="207" t="s">
        <v>181</v>
      </c>
      <c r="Y115" s="203" t="s">
        <v>184</v>
      </c>
      <c r="Z115" s="207" t="s">
        <v>345</v>
      </c>
      <c r="AA115" s="207" t="s">
        <v>396</v>
      </c>
      <c r="AB115" s="203" t="s">
        <v>415</v>
      </c>
      <c r="AC115" s="207" t="s">
        <v>282</v>
      </c>
      <c r="AD115" s="207" t="s">
        <v>292</v>
      </c>
      <c r="AE115" s="203" t="s">
        <v>157</v>
      </c>
      <c r="AF115" s="207" t="s">
        <v>286</v>
      </c>
      <c r="AG115" s="207" t="s">
        <v>390</v>
      </c>
      <c r="AH115" s="203" t="s">
        <v>147</v>
      </c>
      <c r="AI115" s="207" t="s">
        <v>440</v>
      </c>
      <c r="AJ115" s="207" t="s">
        <v>518</v>
      </c>
      <c r="AK115" s="179">
        <f t="array" ref="AK115">IFERROR(VLOOKUP(A115&amp;B115&amp;C115&amp;LEFT($AK$1,2),IF({1,0},广告数据!$A$2:$A$7027&amp;广告数据!$B$2:$B$7027&amp;广告数据!$C$2:$C$7027,广告数据!$D$2:$D$7027),2,0),"0")</f>
        <v>2001</v>
      </c>
      <c r="AL115" s="175">
        <f t="array" ref="AL115">IFERROR(VLOOKUP(A115&amp;B115&amp;C115&amp;LEFT($AK$1,2),IF({1,0},广告数据!$A$2:$A$7027&amp;广告数据!$B$2:$B$7027&amp;广告数据!$C$2:$C$7027,广告数据!$E$2:$E$7027),2,0),"0")</f>
        <v>23</v>
      </c>
      <c r="AM115" s="180">
        <f t="shared" si="41"/>
        <v>0.0114942528735632</v>
      </c>
      <c r="AN115" s="175">
        <f t="array" ref="AN115">IFERROR(VLOOKUP(A115&amp;B115&amp;C115&amp;LEFT($AK$1,2),IF({1,0},广告数据!$A$2:$A$7027&amp;广告数据!$B$2:$B$7027&amp;广告数据!$C$2:$C$7027,广告数据!$I$2:$I$7027),2,0),"0")</f>
        <v>1</v>
      </c>
      <c r="AO115" s="181">
        <f t="shared" si="42"/>
        <v>0.0434782608695652</v>
      </c>
      <c r="AP115" s="182">
        <f t="array" ref="AP115">IFERROR(VLOOKUP(A115&amp;B115&amp;C115&amp;LEFT($AK$1,2),IF({1,0},广告数据!$A$2:$A$7027&amp;广告数据!$B$2:$B$7027&amp;广告数据!$C$2:$C$7027,广告数据!$G$2:$G$7027),2,0),"0")</f>
        <v>6.39</v>
      </c>
      <c r="AQ115" s="182">
        <f t="array" ref="AQ115">IFERROR(VLOOKUP(A115&amp;B115&amp;C115&amp;LEFT($AK$1,2),IF({1,0},广告数据!$A$2:$A$7027&amp;广告数据!$B$2:$B$7027&amp;广告数据!$C$2:$C$7027,广告数据!$J$2:$J$7027),2,0),"0")</f>
        <v>12.99</v>
      </c>
      <c r="AR115" s="183">
        <f t="shared" si="43"/>
        <v>0.491916859122402</v>
      </c>
      <c r="AS115" s="223" t="str">
        <f t="array" ref="AS115">IFERROR(VLOOKUP(A115&amp;B115&amp;C115&amp;LEFT($AS$1,2),IF({1,0},广告数据!$A$2:$A$7027&amp;广告数据!$B$2:$B$7027&amp;广告数据!$C$2:$C$7027,广告数据!$D$2:$D$7027),2,0),"0")</f>
        <v>0</v>
      </c>
      <c r="AT115" s="179" t="str">
        <f t="array" ref="AT115">IFERROR(VLOOKUP(A115&amp;B115&amp;C115&amp;LEFT($AS$1,2),IF({1,0},广告数据!$A$2:$A$7027&amp;广告数据!$B$2:$B$7027&amp;广告数据!$C$2:$C$7027,广告数据!$E$2:$E$7027),2,0),"0")</f>
        <v>0</v>
      </c>
      <c r="AU115" s="179" t="str">
        <f t="array" ref="AU115">IFERROR(VLOOKUP(A115&amp;B115&amp;C115&amp;LEFT($AS$1,2),IF({1,0},广告数据!$A$2:$A$7027&amp;广告数据!$B$2:$B$7027&amp;广告数据!$C$2:$C$7027,广告数据!$I$2:$I$7027),2,0),"0")</f>
        <v>0</v>
      </c>
      <c r="AV115" s="215" t="str">
        <f t="shared" si="44"/>
        <v>0</v>
      </c>
      <c r="AW115" s="215" t="str">
        <f t="array" ref="AW115">IFERROR(AU115/AT115,"0")</f>
        <v>0</v>
      </c>
      <c r="AX115" s="224" t="str">
        <f t="array" ref="AX115">IFERROR(VLOOKUP(A115&amp;B115&amp;C115&amp;LEFT($AS$1,2),IF({1,0},广告数据!$A$2:$A$7027&amp;广告数据!$B$2:$B$7027&amp;广告数据!$C$2:$C$7027,广告数据!$G$2:$G$7027),2,0),"0")</f>
        <v>0</v>
      </c>
      <c r="AY115" s="179" t="str">
        <f t="array" ref="AY115">IFERROR(VLOOKUP(A115&amp;B115&amp;C115&amp;LEFT($AS$1,2),IF({1,0},广告数据!$A$2:$A$7027&amp;广告数据!$B$2:$B$7027&amp;广告数据!$C$2:$C$7027,广告数据!$J$2:$J$7027),2,0),"0")</f>
        <v>0</v>
      </c>
      <c r="AZ115" s="183" t="str">
        <f t="array" ref="AZ115">IFERROR(AX115/AY115,"0")</f>
        <v>0</v>
      </c>
      <c r="BA115" s="179">
        <f t="array" ref="BA115">IFERROR(VLOOKUP(A115&amp;B115&amp;C115&amp;LEFT($BA$1,2),IF({1,0},广告数据!$A$2:$A$7027&amp;广告数据!$B$2:$B$7027&amp;广告数据!$C$2:$C$7027,广告数据!$D$2:$D$7027),2,0),"")</f>
        <v>9368</v>
      </c>
      <c r="BB115" s="179">
        <f t="array" ref="BB115">IFERROR(VLOOKUP(A115&amp;B115&amp;C115&amp;LEFT($BA$1,2),IF({1,0},广告数据!$A$2:$A$7027&amp;广告数据!$B$2:$B$7027&amp;广告数据!$C$2:$C$7027,广告数据!$E$2:$E$7027),2,0),"")</f>
        <v>61</v>
      </c>
      <c r="BC115" s="179">
        <f t="array" ref="BC115">IFERROR(VLOOKUP(A115&amp;B115&amp;C115&amp;LEFT($BA$1,2),IF({1,0},广告数据!$A$2:$A$7027&amp;广告数据!$B$2:$B$7027&amp;广告数据!$C$2:$C$7027,广告数据!$I$2:$I$7027),2,0),"")</f>
        <v>4</v>
      </c>
      <c r="BD115" s="215">
        <f t="shared" si="47"/>
        <v>0.00651152860802733</v>
      </c>
      <c r="BE115" s="215">
        <f t="shared" si="48"/>
        <v>0.0655737704918033</v>
      </c>
      <c r="BF115" s="186">
        <f t="array" ref="BF115">IFERROR(VLOOKUP(A115&amp;B115&amp;C115&amp;LEFT($BA$1,2),IF({1,0},广告数据!$A$2:$A$7027&amp;广告数据!$B$2:$B$7027&amp;广告数据!$C$2:$C$7027,广告数据!$G$2:$G$7027),2,0),"")</f>
        <v>26.5</v>
      </c>
      <c r="BG115" s="186">
        <f t="array" ref="BG115">IFERROR(VLOOKUP(A115&amp;B115&amp;C115&amp;LEFT($BA$1,2),IF({1,0},广告数据!$A$2:$A$7027&amp;广告数据!$B$2:$B$7027&amp;广告数据!$C$2:$C$7027,广告数据!$J$2:$J$7027),2,0),"")</f>
        <v>51.96</v>
      </c>
      <c r="BH115" s="215">
        <f t="shared" si="49"/>
        <v>0.510007698229407</v>
      </c>
      <c r="BI115" s="172">
        <f t="array" ref="BI115">IFERROR(VLOOKUP(A115&amp;B115&amp;C115&amp;LEFT($BI$1,2),IF({1,0},广告数据!$A$2:$A$7027&amp;广告数据!$B$2:$B$7027&amp;广告数据!$C$2:$C$7027,广告数据!$D$2:$D$7027),2,0),"0")</f>
        <v>1838</v>
      </c>
      <c r="BJ115" s="172">
        <f t="array" ref="BJ115">IFERROR(VLOOKUP(A115&amp;B115&amp;C115&amp;LEFT($BI$1,2),IF({1,0},广告数据!$A$2:$A$7027&amp;广告数据!$B$2:$B$7027&amp;广告数据!$C$2:$C$7027,广告数据!$E$2:$E$7027),2,0),"0")</f>
        <v>12</v>
      </c>
      <c r="BK115" s="172">
        <f t="array" ref="BK115">IFERROR(VLOOKUP(A115&amp;B115&amp;C115&amp;LEFT($BI$1,2),IF({1,0},广告数据!$A$2:$A$7027&amp;广告数据!$B$2:$B$7027&amp;广告数据!$C$2:$C$7027,广告数据!$I$2:$I$7027),2,0),"0")</f>
        <v>1</v>
      </c>
      <c r="BL115" s="215">
        <f t="shared" si="50"/>
        <v>0.00652883569096844</v>
      </c>
      <c r="BM115" s="215">
        <f t="shared" si="51"/>
        <v>0.0833333333333333</v>
      </c>
      <c r="BN115" s="172">
        <f t="array" ref="BN115">IFERROR(VLOOKUP(A115&amp;B115&amp;C115&amp;LEFT($BI$1,2),IF({1,0},广告数据!$A$2:$A$7027&amp;广告数据!$B$2:$B$7027&amp;广告数据!$C$2:$C$7027,广告数据!$G$2:$G$7027),2,0),"0")</f>
        <v>5.81</v>
      </c>
      <c r="BO115" s="172">
        <f t="array" ref="BO115">IFERROR(VLOOKUP(A115&amp;B115&amp;C115&amp;LEFT($BI$1,2),IF({1,0},广告数据!$A$2:$A$7027&amp;广告数据!$B$2:$B$7027&amp;广告数据!$C$2:$C$7027,广告数据!$J$2:$J$7027),2,0),"0")</f>
        <v>12.99</v>
      </c>
      <c r="BP115" s="215">
        <f t="shared" si="52"/>
        <v>0.447267128560431</v>
      </c>
      <c r="BQ115" s="172" t="str">
        <f t="array" ref="BQ115">IFERROR(VLOOKUP(A115&amp;B115&amp;C115&amp;LEFT($BQ$1,2),IF({1,0},广告数据!$A$2:$A$7027&amp;广告数据!$B$2:$B$7027&amp;广告数据!$C$2:$C$7027,广告数据!$D$2:$D$7027),2,0),"0")</f>
        <v>0</v>
      </c>
      <c r="BR115" s="172" t="str">
        <f t="array" ref="BR115">IFERROR(VLOOKUP(A115&amp;B115&amp;C115&amp;LEFT($BQ$1,2),IF({1,0},广告数据!$A$2:$A$7027&amp;广告数据!$B$2:$B$7027&amp;广告数据!$C$2:$C$7027,广告数据!$E$2:$E$7027),2,0),"0")</f>
        <v>0</v>
      </c>
      <c r="BS115" s="172" t="str">
        <f t="array" ref="BS115">IFERROR(VLOOKUP(A115&amp;B115&amp;C115&amp;LEFT($BQ$1,2),IF({1,0},广告数据!$A$2:$A$7027&amp;广告数据!$B$2:$B$7027&amp;广告数据!$C$2:$C$7027,广告数据!$I$2:$I$7027),2,0),"0")</f>
        <v>0</v>
      </c>
      <c r="BT115" s="215" t="str">
        <f t="shared" si="53"/>
        <v>0</v>
      </c>
      <c r="BU115" s="215" t="str">
        <f t="shared" si="54"/>
        <v>0</v>
      </c>
      <c r="BV115" s="172" t="str">
        <f t="array" ref="BV115">IFERROR(VLOOKUP(A115&amp;B115&amp;C115&amp;LEFT($BQ$1,2),IF({1,0},广告数据!$A$2:$A$7027&amp;广告数据!$B$2:$B$7027&amp;广告数据!$C$2:$C$7027,广告数据!$G$2:$G$7027),2,0),"0")</f>
        <v>0</v>
      </c>
      <c r="BW115" s="172" t="str">
        <f t="array" ref="BW115">IFERROR(VLOOKUP(A115&amp;B115&amp;C115&amp;LEFT($BQ$1,2),IF({1,0},广告数据!$A$2:$A$7027&amp;广告数据!$B$2:$B$7027&amp;广告数据!$C$2:$C$7027,广告数据!$J$2:$J$7027),2,0),"0")</f>
        <v>0</v>
      </c>
      <c r="BX115" s="215"/>
    </row>
    <row r="116" s="173" customFormat="1" spans="1:76">
      <c r="A116" s="189">
        <v>44793</v>
      </c>
      <c r="B116" s="192" t="s">
        <v>20</v>
      </c>
      <c r="C116" s="190" t="s">
        <v>450</v>
      </c>
      <c r="D116" s="119" t="s">
        <v>451</v>
      </c>
      <c r="E116" s="194">
        <f>SUMIFS('Business report'!$D$2:$D$9442,'Business report'!$A$2:$A$9442,A116,'Business report'!$B$2:$B$9442,B116,'Business report'!$C$2:$C$9442,D116)</f>
        <v>7</v>
      </c>
      <c r="F116" s="194">
        <f>SUMIFS('Business report'!$F$2:$F$9442,'Business report'!$A$2:$A$9442,A116,'Business report'!$B$2:$B$9442,B116,'Business report'!$C$2:$C$9442,D116)</f>
        <v>17</v>
      </c>
      <c r="G116" s="191">
        <f>SUMIFS('Business report'!$I$2:$I$9442,'Business report'!$A$2:$A$9442,A116,'Business report'!$B$2:$B$9442,B116,'Business report'!$C$2:$C$9442,D116)</f>
        <v>0</v>
      </c>
      <c r="H116" s="195">
        <f>SUMIFS('Business report'!$K$2:$K$9442,'Business report'!$A$2:$A$9442,A116,'Business report'!$B$2:$B$9442,B116,'Business report'!$C$2:$C$9442,D116)</f>
        <v>0</v>
      </c>
      <c r="I116" s="198">
        <v>39.99</v>
      </c>
      <c r="J116" s="178">
        <v>3</v>
      </c>
      <c r="K116" s="198">
        <v>1</v>
      </c>
      <c r="L116" s="198" t="s">
        <v>496</v>
      </c>
      <c r="M116" s="199">
        <v>494954</v>
      </c>
      <c r="N116" s="198" t="s">
        <v>497</v>
      </c>
      <c r="O116" s="198">
        <v>6380</v>
      </c>
      <c r="P116" s="203" t="s">
        <v>465</v>
      </c>
      <c r="Q116" s="207" t="s">
        <v>492</v>
      </c>
      <c r="R116" s="207" t="s">
        <v>286</v>
      </c>
      <c r="S116" s="203" t="s">
        <v>466</v>
      </c>
      <c r="T116" s="207" t="s">
        <v>145</v>
      </c>
      <c r="U116" s="207" t="s">
        <v>390</v>
      </c>
      <c r="V116" s="203" t="s">
        <v>467</v>
      </c>
      <c r="W116" s="207" t="s">
        <v>526</v>
      </c>
      <c r="X116" s="207" t="s">
        <v>261</v>
      </c>
      <c r="Y116" s="203" t="s">
        <v>468</v>
      </c>
      <c r="Z116" s="207" t="s">
        <v>145</v>
      </c>
      <c r="AA116" s="207" t="s">
        <v>243</v>
      </c>
      <c r="AB116" s="203" t="s">
        <v>469</v>
      </c>
      <c r="AC116" s="207" t="s">
        <v>145</v>
      </c>
      <c r="AD116" s="207" t="s">
        <v>183</v>
      </c>
      <c r="AE116" s="203" t="s">
        <v>470</v>
      </c>
      <c r="AF116" s="207" t="s">
        <v>145</v>
      </c>
      <c r="AG116" s="207" t="s">
        <v>169</v>
      </c>
      <c r="AH116" s="203" t="s">
        <v>472</v>
      </c>
      <c r="AI116" s="207" t="s">
        <v>500</v>
      </c>
      <c r="AJ116" s="207" t="s">
        <v>487</v>
      </c>
      <c r="AK116" s="179">
        <f t="array" ref="AK116">IFERROR(VLOOKUP(A116&amp;B116&amp;C116&amp;LEFT($AK$1,2),IF({1,0},广告数据!$A$2:$A$7027&amp;广告数据!$B$2:$B$7027&amp;广告数据!$C$2:$C$7027,广告数据!$D$2:$D$7027),2,0),"0")</f>
        <v>75</v>
      </c>
      <c r="AL116" s="175">
        <f t="array" ref="AL116">IFERROR(VLOOKUP(A116&amp;B116&amp;C116&amp;LEFT($AK$1,2),IF({1,0},广告数据!$A$2:$A$7027&amp;广告数据!$B$2:$B$7027&amp;广告数据!$C$2:$C$7027,广告数据!$E$2:$E$7027),2,0),"0")</f>
        <v>0</v>
      </c>
      <c r="AM116" s="180">
        <f t="shared" si="41"/>
        <v>0</v>
      </c>
      <c r="AN116" s="175">
        <f t="array" ref="AN116">IFERROR(VLOOKUP(A116&amp;B116&amp;C116&amp;LEFT($AK$1,2),IF({1,0},广告数据!$A$2:$A$7027&amp;广告数据!$B$2:$B$7027&amp;广告数据!$C$2:$C$7027,广告数据!$I$2:$I$7027),2,0),"0")</f>
        <v>0</v>
      </c>
      <c r="AO116" s="181" t="str">
        <f t="shared" si="42"/>
        <v>0</v>
      </c>
      <c r="AP116" s="182">
        <f t="array" ref="AP116">IFERROR(VLOOKUP(A116&amp;B116&amp;C116&amp;LEFT($AK$1,2),IF({1,0},广告数据!$A$2:$A$7027&amp;广告数据!$B$2:$B$7027&amp;广告数据!$C$2:$C$7027,广告数据!$G$2:$G$7027),2,0),"0")</f>
        <v>0</v>
      </c>
      <c r="AQ116" s="182">
        <f t="array" ref="AQ116">IFERROR(VLOOKUP(A116&amp;B116&amp;C116&amp;LEFT($AK$1,2),IF({1,0},广告数据!$A$2:$A$7027&amp;广告数据!$B$2:$B$7027&amp;广告数据!$C$2:$C$7027,广告数据!$J$2:$J$7027),2,0),"0")</f>
        <v>0</v>
      </c>
      <c r="AR116" s="183" t="str">
        <f t="shared" si="43"/>
        <v>0</v>
      </c>
      <c r="AS116" s="223">
        <f t="array" ref="AS116">IFERROR(VLOOKUP(A116&amp;B116&amp;C116&amp;LEFT($AS$1,2),IF({1,0},广告数据!$A$2:$A$7027&amp;广告数据!$B$2:$B$7027&amp;广告数据!$C$2:$C$7027,广告数据!$D$2:$D$7027),2,0),"0")</f>
        <v>75</v>
      </c>
      <c r="AT116" s="179">
        <f t="array" ref="AT116">IFERROR(VLOOKUP(A116&amp;B116&amp;C116&amp;LEFT($AS$1,2),IF({1,0},广告数据!$A$2:$A$7027&amp;广告数据!$B$2:$B$7027&amp;广告数据!$C$2:$C$7027,广告数据!$E$2:$E$7027),2,0),"0")</f>
        <v>0</v>
      </c>
      <c r="AU116" s="179">
        <f t="array" ref="AU116">IFERROR(VLOOKUP(A116&amp;B116&amp;C116&amp;LEFT($AS$1,2),IF({1,0},广告数据!$A$2:$A$7027&amp;广告数据!$B$2:$B$7027&amp;广告数据!$C$2:$C$7027,广告数据!$I$2:$I$7027),2,0),"0")</f>
        <v>0</v>
      </c>
      <c r="AV116" s="215">
        <f t="shared" si="44"/>
        <v>0</v>
      </c>
      <c r="AW116" s="215" t="str">
        <f t="array" ref="AW116">IFERROR(AU116/AT116,"0")</f>
        <v>0</v>
      </c>
      <c r="AX116" s="224">
        <f t="array" ref="AX116">IFERROR(VLOOKUP(A116&amp;B116&amp;C116&amp;LEFT($AS$1,2),IF({1,0},广告数据!$A$2:$A$7027&amp;广告数据!$B$2:$B$7027&amp;广告数据!$C$2:$C$7027,广告数据!$G$2:$G$7027),2,0),"0")</f>
        <v>0</v>
      </c>
      <c r="AY116" s="179">
        <f t="array" ref="AY116">IFERROR(VLOOKUP(A116&amp;B116&amp;C116&amp;LEFT($AS$1,2),IF({1,0},广告数据!$A$2:$A$7027&amp;广告数据!$B$2:$B$7027&amp;广告数据!$C$2:$C$7027,广告数据!$J$2:$J$7027),2,0),"0")</f>
        <v>0</v>
      </c>
      <c r="AZ116" s="183" t="str">
        <f t="array" ref="AZ116">IFERROR(AX116/AY116,"0")</f>
        <v>0</v>
      </c>
      <c r="BA116" s="179">
        <f t="array" ref="BA116">IFERROR(VLOOKUP(A116&amp;B116&amp;C116&amp;LEFT($BA$1,2),IF({1,0},广告数据!$A$2:$A$7027&amp;广告数据!$B$2:$B$7027&amp;广告数据!$C$2:$C$7027,广告数据!$D$2:$D$7027),2,0),"")</f>
        <v>2927</v>
      </c>
      <c r="BB116" s="179">
        <f t="array" ref="BB116">IFERROR(VLOOKUP(A116&amp;B116&amp;C116&amp;LEFT($BA$1,2),IF({1,0},广告数据!$A$2:$A$7027&amp;广告数据!$B$2:$B$7027&amp;广告数据!$C$2:$C$7027,广告数据!$E$2:$E$7027),2,0),"")</f>
        <v>5</v>
      </c>
      <c r="BC116" s="179">
        <f t="array" ref="BC116">IFERROR(VLOOKUP(A116&amp;B116&amp;C116&amp;LEFT($BA$1,2),IF({1,0},广告数据!$A$2:$A$7027&amp;广告数据!$B$2:$B$7027&amp;广告数据!$C$2:$C$7027,广告数据!$I$2:$I$7027),2,0),"")</f>
        <v>0</v>
      </c>
      <c r="BD116" s="215">
        <f t="shared" si="47"/>
        <v>0.0017082336863683</v>
      </c>
      <c r="BE116" s="215">
        <f t="shared" si="48"/>
        <v>0</v>
      </c>
      <c r="BF116" s="186">
        <f t="array" ref="BF116">IFERROR(VLOOKUP(A116&amp;B116&amp;C116&amp;LEFT($BA$1,2),IF({1,0},广告数据!$A$2:$A$7027&amp;广告数据!$B$2:$B$7027&amp;广告数据!$C$2:$C$7027,广告数据!$G$2:$G$7027),2,0),"")</f>
        <v>8.2</v>
      </c>
      <c r="BG116" s="186">
        <f t="array" ref="BG116">IFERROR(VLOOKUP(A116&amp;B116&amp;C116&amp;LEFT($BA$1,2),IF({1,0},广告数据!$A$2:$A$7027&amp;广告数据!$B$2:$B$7027&amp;广告数据!$C$2:$C$7027,广告数据!$J$2:$J$7027),2,0),"")</f>
        <v>0</v>
      </c>
      <c r="BH116" s="215" t="str">
        <f t="shared" si="49"/>
        <v>0</v>
      </c>
      <c r="BI116" s="172" t="str">
        <f t="array" ref="BI116">IFERROR(VLOOKUP(A116&amp;B116&amp;C116&amp;LEFT($BI$1,2),IF({1,0},广告数据!$A$2:$A$7027&amp;广告数据!$B$2:$B$7027&amp;广告数据!$C$2:$C$7027,广告数据!$D$2:$D$7027),2,0),"0")</f>
        <v>0</v>
      </c>
      <c r="BJ116" s="172" t="str">
        <f t="array" ref="BJ116">IFERROR(VLOOKUP(A116&amp;B116&amp;C116&amp;LEFT($BI$1,2),IF({1,0},广告数据!$A$2:$A$7027&amp;广告数据!$B$2:$B$7027&amp;广告数据!$C$2:$C$7027,广告数据!$E$2:$E$7027),2,0),"0")</f>
        <v>0</v>
      </c>
      <c r="BK116" s="172" t="str">
        <f t="array" ref="BK116">IFERROR(VLOOKUP(A116&amp;B116&amp;C116&amp;LEFT($BI$1,2),IF({1,0},广告数据!$A$2:$A$7027&amp;广告数据!$B$2:$B$7027&amp;广告数据!$C$2:$C$7027,广告数据!$I$2:$I$7027),2,0),"0")</f>
        <v>0</v>
      </c>
      <c r="BL116" s="215" t="str">
        <f t="shared" si="50"/>
        <v>0</v>
      </c>
      <c r="BM116" s="215" t="str">
        <f t="shared" si="51"/>
        <v>0</v>
      </c>
      <c r="BN116" s="172" t="str">
        <f t="array" ref="BN116">IFERROR(VLOOKUP(A116&amp;B116&amp;C116&amp;LEFT($BI$1,2),IF({1,0},广告数据!$A$2:$A$7027&amp;广告数据!$B$2:$B$7027&amp;广告数据!$C$2:$C$7027,广告数据!$G$2:$G$7027),2,0),"0")</f>
        <v>0</v>
      </c>
      <c r="BO116" s="172" t="str">
        <f t="array" ref="BO116">IFERROR(VLOOKUP(A116&amp;B116&amp;C116&amp;LEFT($BI$1,2),IF({1,0},广告数据!$A$2:$A$7027&amp;广告数据!$B$2:$B$7027&amp;广告数据!$C$2:$C$7027,广告数据!$J$2:$J$7027),2,0),"0")</f>
        <v>0</v>
      </c>
      <c r="BP116" s="215" t="str">
        <f t="shared" si="52"/>
        <v/>
      </c>
      <c r="BQ116" s="172" t="str">
        <f t="array" ref="BQ116">IFERROR(VLOOKUP(A116&amp;B116&amp;C116&amp;LEFT($BQ$1,2),IF({1,0},广告数据!$A$2:$A$7027&amp;广告数据!$B$2:$B$7027&amp;广告数据!$C$2:$C$7027,广告数据!$D$2:$D$7027),2,0),"0")</f>
        <v>0</v>
      </c>
      <c r="BR116" s="172" t="str">
        <f t="array" ref="BR116">IFERROR(VLOOKUP(A116&amp;B116&amp;C116&amp;LEFT($BQ$1,2),IF({1,0},广告数据!$A$2:$A$7027&amp;广告数据!$B$2:$B$7027&amp;广告数据!$C$2:$C$7027,广告数据!$E$2:$E$7027),2,0),"0")</f>
        <v>0</v>
      </c>
      <c r="BS116" s="172" t="str">
        <f t="array" ref="BS116">IFERROR(VLOOKUP(A116&amp;B116&amp;C116&amp;LEFT($BQ$1,2),IF({1,0},广告数据!$A$2:$A$7027&amp;广告数据!$B$2:$B$7027&amp;广告数据!$C$2:$C$7027,广告数据!$I$2:$I$7027),2,0),"0")</f>
        <v>0</v>
      </c>
      <c r="BT116" s="215" t="str">
        <f t="shared" si="53"/>
        <v>0</v>
      </c>
      <c r="BU116" s="215" t="str">
        <f t="shared" si="54"/>
        <v>0</v>
      </c>
      <c r="BV116" s="172" t="str">
        <f t="array" ref="BV116">IFERROR(VLOOKUP(A116&amp;B116&amp;C116&amp;LEFT($BQ$1,2),IF({1,0},广告数据!$A$2:$A$7027&amp;广告数据!$B$2:$B$7027&amp;广告数据!$C$2:$C$7027,广告数据!$G$2:$G$7027),2,0),"0")</f>
        <v>0</v>
      </c>
      <c r="BW116" s="172" t="str">
        <f t="array" ref="BW116">IFERROR(VLOOKUP(A116&amp;B116&amp;C116&amp;LEFT($BQ$1,2),IF({1,0},广告数据!$A$2:$A$7027&amp;广告数据!$B$2:$B$7027&amp;广告数据!$C$2:$C$7027,广告数据!$J$2:$J$7027),2,0),"0")</f>
        <v>0</v>
      </c>
      <c r="BX116" s="215"/>
    </row>
    <row r="117" s="173" customFormat="1" spans="1:76">
      <c r="A117" s="189">
        <v>44794</v>
      </c>
      <c r="B117" s="192" t="s">
        <v>20</v>
      </c>
      <c r="C117" s="190" t="s">
        <v>25</v>
      </c>
      <c r="D117" s="119" t="s">
        <v>124</v>
      </c>
      <c r="E117" s="194">
        <f>SUMIFS('Business report'!$D$2:$D$9442,'Business report'!$A$2:$A$9442,A117,'Business report'!$B$2:$B$9442,B117,'Business report'!$C$2:$C$9442,D117)</f>
        <v>452</v>
      </c>
      <c r="F117" s="194">
        <f>SUMIFS('Business report'!$F$2:$F$9442,'Business report'!$A$2:$A$9442,A117,'Business report'!$B$2:$B$9442,B117,'Business report'!$C$2:$C$9442,D117)</f>
        <v>623</v>
      </c>
      <c r="G117" s="191">
        <f>SUMIFS('Business report'!$I$2:$I$9442,'Business report'!$A$2:$A$9442,A117,'Business report'!$B$2:$B$9442,B117,'Business report'!$C$2:$C$9442,D117)</f>
        <v>22</v>
      </c>
      <c r="H117" s="195">
        <f>SUMIFS('Business report'!$K$2:$K$9442,'Business report'!$A$2:$A$9442,A117,'Business report'!$B$2:$B$9442,B117,'Business report'!$C$2:$C$9442,D117)</f>
        <v>285.78</v>
      </c>
      <c r="I117" s="198">
        <v>12.99</v>
      </c>
      <c r="J117" s="178">
        <v>4.8</v>
      </c>
      <c r="K117" s="198">
        <v>38</v>
      </c>
      <c r="L117" s="198" t="s">
        <v>131</v>
      </c>
      <c r="M117" s="199">
        <v>42547</v>
      </c>
      <c r="N117" s="198" t="s">
        <v>133</v>
      </c>
      <c r="O117" s="198">
        <v>128</v>
      </c>
      <c r="P117" s="203" t="s">
        <v>409</v>
      </c>
      <c r="Q117" s="207" t="s">
        <v>266</v>
      </c>
      <c r="R117" s="207" t="s">
        <v>183</v>
      </c>
      <c r="S117" s="203" t="s">
        <v>208</v>
      </c>
      <c r="T117" s="207" t="s">
        <v>282</v>
      </c>
      <c r="U117" s="207" t="s">
        <v>268</v>
      </c>
      <c r="V117" s="203" t="s">
        <v>340</v>
      </c>
      <c r="W117" s="207" t="s">
        <v>187</v>
      </c>
      <c r="X117" s="207" t="s">
        <v>169</v>
      </c>
      <c r="Y117" s="203" t="s">
        <v>527</v>
      </c>
      <c r="Z117" s="207" t="s">
        <v>261</v>
      </c>
      <c r="AA117" s="207" t="s">
        <v>141</v>
      </c>
      <c r="AB117" s="203" t="s">
        <v>245</v>
      </c>
      <c r="AC117" s="207" t="s">
        <v>500</v>
      </c>
      <c r="AD117" s="207" t="s">
        <v>224</v>
      </c>
      <c r="AE117" s="203" t="s">
        <v>528</v>
      </c>
      <c r="AF117" s="207" t="s">
        <v>279</v>
      </c>
      <c r="AG117" s="207" t="s">
        <v>529</v>
      </c>
      <c r="AH117" s="203" t="s">
        <v>244</v>
      </c>
      <c r="AI117" s="207" t="s">
        <v>209</v>
      </c>
      <c r="AJ117" s="207" t="s">
        <v>141</v>
      </c>
      <c r="AK117" s="179">
        <f t="array" ref="AK117">IFERROR(VLOOKUP(A117&amp;B117&amp;C117&amp;LEFT($AK$1,2),IF({1,0},广告数据!$A$2:$A$7027&amp;广告数据!$B$2:$B$7027&amp;广告数据!$C$2:$C$7027,广告数据!$D$2:$D$7027),2,0),"0")</f>
        <v>3609</v>
      </c>
      <c r="AL117" s="175">
        <f t="array" ref="AL117">IFERROR(VLOOKUP(A117&amp;B117&amp;C117&amp;LEFT($AK$1,2),IF({1,0},广告数据!$A$2:$A$7027&amp;广告数据!$B$2:$B$7027&amp;广告数据!$C$2:$C$7027,广告数据!$E$2:$E$7027),2,0),"0")</f>
        <v>50</v>
      </c>
      <c r="AM117" s="180">
        <f t="shared" si="41"/>
        <v>0.0138542532557495</v>
      </c>
      <c r="AN117" s="175">
        <f t="array" ref="AN117">IFERROR(VLOOKUP(A117&amp;B117&amp;C117&amp;LEFT($AK$1,2),IF({1,0},广告数据!$A$2:$A$7027&amp;广告数据!$B$2:$B$7027&amp;广告数据!$C$2:$C$7027,广告数据!$I$2:$I$7027),2,0),"0")</f>
        <v>2</v>
      </c>
      <c r="AO117" s="181">
        <f t="shared" si="42"/>
        <v>0.04</v>
      </c>
      <c r="AP117" s="182">
        <f t="array" ref="AP117">IFERROR(VLOOKUP(A117&amp;B117&amp;C117&amp;LEFT($AK$1,2),IF({1,0},广告数据!$A$2:$A$7027&amp;广告数据!$B$2:$B$7027&amp;广告数据!$C$2:$C$7027,广告数据!$G$2:$G$7027),2,0),"0")</f>
        <v>15.21</v>
      </c>
      <c r="AQ117" s="182">
        <f t="array" ref="AQ117">IFERROR(VLOOKUP(A117&amp;B117&amp;C117&amp;LEFT($AK$1,2),IF({1,0},广告数据!$A$2:$A$7027&amp;广告数据!$B$2:$B$7027&amp;广告数据!$C$2:$C$7027,广告数据!$J$2:$J$7027),2,0),"0")</f>
        <v>25.98</v>
      </c>
      <c r="AR117" s="183">
        <f t="shared" si="43"/>
        <v>0.585450346420323</v>
      </c>
      <c r="AS117" s="223" t="str">
        <f t="array" ref="AS117">IFERROR(VLOOKUP(A117&amp;B117&amp;C117&amp;LEFT($AS$1,2),IF({1,0},广告数据!$A$2:$A$7027&amp;广告数据!$B$2:$B$7027&amp;广告数据!$C$2:$C$7027,广告数据!$D$2:$D$7027),2,0),"0")</f>
        <v>0</v>
      </c>
      <c r="AT117" s="179" t="str">
        <f t="array" ref="AT117">IFERROR(VLOOKUP(A117&amp;B117&amp;C117&amp;LEFT($AS$1,2),IF({1,0},广告数据!$A$2:$A$7027&amp;广告数据!$B$2:$B$7027&amp;广告数据!$C$2:$C$7027,广告数据!$E$2:$E$7027),2,0),"0")</f>
        <v>0</v>
      </c>
      <c r="AU117" s="179" t="str">
        <f t="array" ref="AU117">IFERROR(VLOOKUP(A117&amp;B117&amp;C117&amp;LEFT($AS$1,2),IF({1,0},广告数据!$A$2:$A$7027&amp;广告数据!$B$2:$B$7027&amp;广告数据!$C$2:$C$7027,广告数据!$I$2:$I$7027),2,0),"0")</f>
        <v>0</v>
      </c>
      <c r="AV117" s="215" t="str">
        <f t="shared" si="44"/>
        <v>0</v>
      </c>
      <c r="AW117" s="215" t="str">
        <f t="array" ref="AW117">IFERROR(AU117/AT117,"0")</f>
        <v>0</v>
      </c>
      <c r="AX117" s="224" t="str">
        <f t="array" ref="AX117">IFERROR(VLOOKUP(A117&amp;B117&amp;C117&amp;LEFT($AS$1,2),IF({1,0},广告数据!$A$2:$A$7027&amp;广告数据!$B$2:$B$7027&amp;广告数据!$C$2:$C$7027,广告数据!$G$2:$G$7027),2,0),"0")</f>
        <v>0</v>
      </c>
      <c r="AY117" s="179" t="str">
        <f t="array" ref="AY117">IFERROR(VLOOKUP(A117&amp;B117&amp;C117&amp;LEFT($AS$1,2),IF({1,0},广告数据!$A$2:$A$7027&amp;广告数据!$B$2:$B$7027&amp;广告数据!$C$2:$C$7027,广告数据!$J$2:$J$7027),2,0),"0")</f>
        <v>0</v>
      </c>
      <c r="AZ117" s="183" t="str">
        <f t="array" ref="AZ117">IFERROR(AX117/AY117,"0")</f>
        <v>0</v>
      </c>
      <c r="BA117" s="179">
        <f t="array" ref="BA117">IFERROR(VLOOKUP(A117&amp;B117&amp;C117&amp;LEFT($BA$1,2),IF({1,0},广告数据!$A$2:$A$7027&amp;广告数据!$B$2:$B$7027&amp;广告数据!$C$2:$C$7027,广告数据!$D$2:$D$7027),2,0),"")</f>
        <v>13737</v>
      </c>
      <c r="BB117" s="179">
        <f t="array" ref="BB117">IFERROR(VLOOKUP(A117&amp;B117&amp;C117&amp;LEFT($BA$1,2),IF({1,0},广告数据!$A$2:$A$7027&amp;广告数据!$B$2:$B$7027&amp;广告数据!$C$2:$C$7027,广告数据!$E$2:$E$7027),2,0),"")</f>
        <v>79</v>
      </c>
      <c r="BC117" s="179">
        <f t="array" ref="BC117">IFERROR(VLOOKUP(A117&amp;B117&amp;C117&amp;LEFT($BA$1,2),IF({1,0},广告数据!$A$2:$A$7027&amp;广告数据!$B$2:$B$7027&amp;广告数据!$C$2:$C$7027,广告数据!$I$2:$I$7027),2,0),"")</f>
        <v>3</v>
      </c>
      <c r="BD117" s="215">
        <f t="shared" si="47"/>
        <v>0.00575089175220208</v>
      </c>
      <c r="BE117" s="215">
        <f t="shared" si="48"/>
        <v>0.0379746835443038</v>
      </c>
      <c r="BF117" s="186">
        <f t="array" ref="BF117">IFERROR(VLOOKUP(A117&amp;B117&amp;C117&amp;LEFT($BA$1,2),IF({1,0},广告数据!$A$2:$A$7027&amp;广告数据!$B$2:$B$7027&amp;广告数据!$C$2:$C$7027,广告数据!$G$2:$G$7027),2,0),"")</f>
        <v>35.26</v>
      </c>
      <c r="BG117" s="186">
        <f t="array" ref="BG117">IFERROR(VLOOKUP(A117&amp;B117&amp;C117&amp;LEFT($BA$1,2),IF({1,0},广告数据!$A$2:$A$7027&amp;广告数据!$B$2:$B$7027&amp;广告数据!$C$2:$C$7027,广告数据!$J$2:$J$7027),2,0),"")</f>
        <v>38.97</v>
      </c>
      <c r="BH117" s="215">
        <f t="shared" si="49"/>
        <v>0.904798562997177</v>
      </c>
      <c r="BI117" s="172">
        <f t="array" ref="BI117">IFERROR(VLOOKUP(A117&amp;B117&amp;C117&amp;LEFT($BI$1,2),IF({1,0},广告数据!$A$2:$A$7027&amp;广告数据!$B$2:$B$7027&amp;广告数据!$C$2:$C$7027,广告数据!$D$2:$D$7027),2,0),"0")</f>
        <v>2230</v>
      </c>
      <c r="BJ117" s="172">
        <f t="array" ref="BJ117">IFERROR(VLOOKUP(A117&amp;B117&amp;C117&amp;LEFT($BI$1,2),IF({1,0},广告数据!$A$2:$A$7027&amp;广告数据!$B$2:$B$7027&amp;广告数据!$C$2:$C$7027,广告数据!$E$2:$E$7027),2,0),"0")</f>
        <v>13</v>
      </c>
      <c r="BK117" s="172">
        <f t="array" ref="BK117">IFERROR(VLOOKUP(A117&amp;B117&amp;C117&amp;LEFT($BI$1,2),IF({1,0},广告数据!$A$2:$A$7027&amp;广告数据!$B$2:$B$7027&amp;广告数据!$C$2:$C$7027,广告数据!$I$2:$I$7027),2,0),"0")</f>
        <v>1</v>
      </c>
      <c r="BL117" s="215">
        <f t="shared" si="50"/>
        <v>0.00582959641255605</v>
      </c>
      <c r="BM117" s="215">
        <f t="shared" si="51"/>
        <v>0.0769230769230769</v>
      </c>
      <c r="BN117" s="172">
        <f t="array" ref="BN117">IFERROR(VLOOKUP(A117&amp;B117&amp;C117&amp;LEFT($BI$1,2),IF({1,0},广告数据!$A$2:$A$7027&amp;广告数据!$B$2:$B$7027&amp;广告数据!$C$2:$C$7027,广告数据!$G$2:$G$7027),2,0),"0")</f>
        <v>7.83</v>
      </c>
      <c r="BO117" s="172">
        <f t="array" ref="BO117">IFERROR(VLOOKUP(A117&amp;B117&amp;C117&amp;LEFT($BI$1,2),IF({1,0},广告数据!$A$2:$A$7027&amp;广告数据!$B$2:$B$7027&amp;广告数据!$C$2:$C$7027,广告数据!$J$2:$J$7027),2,0),"0")</f>
        <v>12.99</v>
      </c>
      <c r="BP117" s="215">
        <f t="shared" si="52"/>
        <v>0.602771362586605</v>
      </c>
      <c r="BQ117" s="172" t="str">
        <f t="array" ref="BQ117">IFERROR(VLOOKUP(A117&amp;B117&amp;C117&amp;LEFT($BQ$1,2),IF({1,0},广告数据!$A$2:$A$7027&amp;广告数据!$B$2:$B$7027&amp;广告数据!$C$2:$C$7027,广告数据!$D$2:$D$7027),2,0),"0")</f>
        <v>0</v>
      </c>
      <c r="BR117" s="172" t="str">
        <f t="array" ref="BR117">IFERROR(VLOOKUP(A117&amp;B117&amp;C117&amp;LEFT($BQ$1,2),IF({1,0},广告数据!$A$2:$A$7027&amp;广告数据!$B$2:$B$7027&amp;广告数据!$C$2:$C$7027,广告数据!$E$2:$E$7027),2,0),"0")</f>
        <v>0</v>
      </c>
      <c r="BS117" s="172" t="str">
        <f t="array" ref="BS117">IFERROR(VLOOKUP(A117&amp;B117&amp;C117&amp;LEFT($BQ$1,2),IF({1,0},广告数据!$A$2:$A$7027&amp;广告数据!$B$2:$B$7027&amp;广告数据!$C$2:$C$7027,广告数据!$I$2:$I$7027),2,0),"0")</f>
        <v>0</v>
      </c>
      <c r="BT117" s="215" t="str">
        <f t="shared" si="53"/>
        <v>0</v>
      </c>
      <c r="BU117" s="215" t="str">
        <f t="shared" si="54"/>
        <v>0</v>
      </c>
      <c r="BV117" s="172" t="str">
        <f t="array" ref="BV117">IFERROR(VLOOKUP(A117&amp;B117&amp;C117&amp;LEFT($BQ$1,2),IF({1,0},广告数据!$A$2:$A$7027&amp;广告数据!$B$2:$B$7027&amp;广告数据!$C$2:$C$7027,广告数据!$G$2:$G$7027),2,0),"0")</f>
        <v>0</v>
      </c>
      <c r="BW117" s="172" t="str">
        <f t="array" ref="BW117">IFERROR(VLOOKUP(A117&amp;B117&amp;C117&amp;LEFT($BQ$1,2),IF({1,0},广告数据!$A$2:$A$7027&amp;广告数据!$B$2:$B$7027&amp;广告数据!$C$2:$C$7027,广告数据!$J$2:$J$7027),2,0),"0")</f>
        <v>0</v>
      </c>
      <c r="BX117" s="215"/>
    </row>
    <row r="118" s="173" customFormat="1" spans="1:76">
      <c r="A118" s="189">
        <v>44794</v>
      </c>
      <c r="B118" s="192" t="s">
        <v>20</v>
      </c>
      <c r="C118" s="190" t="s">
        <v>450</v>
      </c>
      <c r="D118" s="119" t="s">
        <v>451</v>
      </c>
      <c r="E118" s="194">
        <f>SUMIFS('Business report'!$D$2:$D$9442,'Business report'!$A$2:$A$9442,A118,'Business report'!$B$2:$B$9442,B118,'Business report'!$C$2:$C$9442,D118)</f>
        <v>16</v>
      </c>
      <c r="F118" s="194">
        <f>SUMIFS('Business report'!$F$2:$F$9442,'Business report'!$A$2:$A$9442,A118,'Business report'!$B$2:$B$9442,B118,'Business report'!$C$2:$C$9442,D118)</f>
        <v>23</v>
      </c>
      <c r="G118" s="191">
        <f>SUMIFS('Business report'!$I$2:$I$9442,'Business report'!$A$2:$A$9442,A118,'Business report'!$B$2:$B$9442,B118,'Business report'!$C$2:$C$9442,D118)</f>
        <v>0</v>
      </c>
      <c r="H118" s="195">
        <f>SUMIFS('Business report'!$K$2:$K$9442,'Business report'!$A$2:$A$9442,A118,'Business report'!$B$2:$B$9442,B118,'Business report'!$C$2:$C$9442,D118)</f>
        <v>0</v>
      </c>
      <c r="I118" s="198">
        <v>39.99</v>
      </c>
      <c r="J118" s="178">
        <v>3</v>
      </c>
      <c r="K118" s="198">
        <v>1</v>
      </c>
      <c r="L118" s="198" t="s">
        <v>496</v>
      </c>
      <c r="M118" s="199">
        <v>522755</v>
      </c>
      <c r="N118" s="198" t="s">
        <v>497</v>
      </c>
      <c r="O118" s="199">
        <v>6770</v>
      </c>
      <c r="P118" s="203" t="s">
        <v>465</v>
      </c>
      <c r="Q118" s="207" t="s">
        <v>530</v>
      </c>
      <c r="R118" s="207" t="s">
        <v>180</v>
      </c>
      <c r="S118" s="203" t="s">
        <v>466</v>
      </c>
      <c r="T118" s="207" t="s">
        <v>145</v>
      </c>
      <c r="U118" s="207" t="s">
        <v>141</v>
      </c>
      <c r="V118" s="203" t="s">
        <v>467</v>
      </c>
      <c r="W118" s="207" t="s">
        <v>145</v>
      </c>
      <c r="X118" s="207" t="s">
        <v>163</v>
      </c>
      <c r="Y118" s="203" t="s">
        <v>468</v>
      </c>
      <c r="Z118" s="207" t="s">
        <v>145</v>
      </c>
      <c r="AA118" s="207" t="s">
        <v>438</v>
      </c>
      <c r="AB118" s="203" t="s">
        <v>469</v>
      </c>
      <c r="AC118" s="207" t="s">
        <v>145</v>
      </c>
      <c r="AD118" s="207" t="s">
        <v>438</v>
      </c>
      <c r="AE118" s="203" t="s">
        <v>470</v>
      </c>
      <c r="AF118" s="207" t="s">
        <v>145</v>
      </c>
      <c r="AG118" s="207" t="s">
        <v>141</v>
      </c>
      <c r="AH118" s="203" t="s">
        <v>472</v>
      </c>
      <c r="AI118" s="207" t="s">
        <v>158</v>
      </c>
      <c r="AJ118" s="207" t="s">
        <v>141</v>
      </c>
      <c r="AK118" s="179">
        <f t="array" ref="AK118">IFERROR(VLOOKUP(A118&amp;B118&amp;C118&amp;LEFT($AK$1,2),IF({1,0},广告数据!$A$2:$A$7027&amp;广告数据!$B$2:$B$7027&amp;广告数据!$C$2:$C$7027,广告数据!$D$2:$D$7027),2,0),"0")</f>
        <v>877</v>
      </c>
      <c r="AL118" s="175">
        <f t="array" ref="AL118">IFERROR(VLOOKUP(A118&amp;B118&amp;C118&amp;LEFT($AK$1,2),IF({1,0},广告数据!$A$2:$A$7027&amp;广告数据!$B$2:$B$7027&amp;广告数据!$C$2:$C$7027,广告数据!$E$2:$E$7027),2,0),"0")</f>
        <v>1</v>
      </c>
      <c r="AM118" s="180">
        <f t="shared" si="41"/>
        <v>0.00114025085518814</v>
      </c>
      <c r="AN118" s="175">
        <f t="array" ref="AN118">IFERROR(VLOOKUP(A118&amp;B118&amp;C118&amp;LEFT($AK$1,2),IF({1,0},广告数据!$A$2:$A$7027&amp;广告数据!$B$2:$B$7027&amp;广告数据!$C$2:$C$7027,广告数据!$I$2:$I$7027),2,0),"0")</f>
        <v>0</v>
      </c>
      <c r="AO118" s="181">
        <f t="shared" si="42"/>
        <v>0</v>
      </c>
      <c r="AP118" s="182">
        <f t="array" ref="AP118">IFERROR(VLOOKUP(A118&amp;B118&amp;C118&amp;LEFT($AK$1,2),IF({1,0},广告数据!$A$2:$A$7027&amp;广告数据!$B$2:$B$7027&amp;广告数据!$C$2:$C$7027,广告数据!$G$2:$G$7027),2,0),"0")</f>
        <v>1.07</v>
      </c>
      <c r="AQ118" s="182">
        <f t="array" ref="AQ118">IFERROR(VLOOKUP(A118&amp;B118&amp;C118&amp;LEFT($AK$1,2),IF({1,0},广告数据!$A$2:$A$7027&amp;广告数据!$B$2:$B$7027&amp;广告数据!$C$2:$C$7027,广告数据!$J$2:$J$7027),2,0),"0")</f>
        <v>0</v>
      </c>
      <c r="AR118" s="183" t="str">
        <f t="shared" si="43"/>
        <v>0</v>
      </c>
      <c r="AS118" s="223">
        <f t="array" ref="AS118">IFERROR(VLOOKUP(A118&amp;B118&amp;C118&amp;LEFT($AS$1,2),IF({1,0},广告数据!$A$2:$A$7027&amp;广告数据!$B$2:$B$7027&amp;广告数据!$C$2:$C$7027,广告数据!$D$2:$D$7027),2,0),"0")</f>
        <v>72</v>
      </c>
      <c r="AT118" s="179">
        <f t="array" ref="AT118">IFERROR(VLOOKUP(A118&amp;B118&amp;C118&amp;LEFT($AS$1,2),IF({1,0},广告数据!$A$2:$A$7027&amp;广告数据!$B$2:$B$7027&amp;广告数据!$C$2:$C$7027,广告数据!$E$2:$E$7027),2,0),"0")</f>
        <v>0</v>
      </c>
      <c r="AU118" s="179">
        <f t="array" ref="AU118">IFERROR(VLOOKUP(A118&amp;B118&amp;C118&amp;LEFT($AS$1,2),IF({1,0},广告数据!$A$2:$A$7027&amp;广告数据!$B$2:$B$7027&amp;广告数据!$C$2:$C$7027,广告数据!$I$2:$I$7027),2,0),"0")</f>
        <v>0</v>
      </c>
      <c r="AV118" s="215">
        <f t="shared" si="44"/>
        <v>0</v>
      </c>
      <c r="AW118" s="215" t="str">
        <f t="array" ref="AW118">IFERROR(AU118/AT118,"0")</f>
        <v>0</v>
      </c>
      <c r="AX118" s="224">
        <f t="array" ref="AX118">IFERROR(VLOOKUP(A118&amp;B118&amp;C118&amp;LEFT($AS$1,2),IF({1,0},广告数据!$A$2:$A$7027&amp;广告数据!$B$2:$B$7027&amp;广告数据!$C$2:$C$7027,广告数据!$G$2:$G$7027),2,0),"0")</f>
        <v>0</v>
      </c>
      <c r="AY118" s="179">
        <f t="array" ref="AY118">IFERROR(VLOOKUP(A118&amp;B118&amp;C118&amp;LEFT($AS$1,2),IF({1,0},广告数据!$A$2:$A$7027&amp;广告数据!$B$2:$B$7027&amp;广告数据!$C$2:$C$7027,广告数据!$J$2:$J$7027),2,0),"0")</f>
        <v>0</v>
      </c>
      <c r="AZ118" s="183" t="str">
        <f t="array" ref="AZ118">IFERROR(AX118/AY118,"0")</f>
        <v>0</v>
      </c>
      <c r="BA118" s="179">
        <f t="array" ref="BA118">IFERROR(VLOOKUP(A118&amp;B118&amp;C118&amp;LEFT($BA$1,2),IF({1,0},广告数据!$A$2:$A$7027&amp;广告数据!$B$2:$B$7027&amp;广告数据!$C$2:$C$7027,广告数据!$D$2:$D$7027),2,0),"")</f>
        <v>7681</v>
      </c>
      <c r="BB118" s="179">
        <f t="array" ref="BB118">IFERROR(VLOOKUP(A118&amp;B118&amp;C118&amp;LEFT($BA$1,2),IF({1,0},广告数据!$A$2:$A$7027&amp;广告数据!$B$2:$B$7027&amp;广告数据!$C$2:$C$7027,广告数据!$E$2:$E$7027),2,0),"")</f>
        <v>7</v>
      </c>
      <c r="BC118" s="179">
        <f t="array" ref="BC118">IFERROR(VLOOKUP(A118&amp;B118&amp;C118&amp;LEFT($BA$1,2),IF({1,0},广告数据!$A$2:$A$7027&amp;广告数据!$B$2:$B$7027&amp;广告数据!$C$2:$C$7027,广告数据!$I$2:$I$7027),2,0),"")</f>
        <v>0</v>
      </c>
      <c r="BD118" s="215">
        <f t="shared" si="47"/>
        <v>0.000911339669313891</v>
      </c>
      <c r="BE118" s="215">
        <f t="shared" si="48"/>
        <v>0</v>
      </c>
      <c r="BF118" s="186">
        <f t="array" ref="BF118">IFERROR(VLOOKUP(A118&amp;B118&amp;C118&amp;LEFT($BA$1,2),IF({1,0},广告数据!$A$2:$A$7027&amp;广告数据!$B$2:$B$7027&amp;广告数据!$C$2:$C$7027,广告数据!$G$2:$G$7027),2,0),"")</f>
        <v>12.82</v>
      </c>
      <c r="BG118" s="186">
        <f t="array" ref="BG118">IFERROR(VLOOKUP(A118&amp;B118&amp;C118&amp;LEFT($BA$1,2),IF({1,0},广告数据!$A$2:$A$7027&amp;广告数据!$B$2:$B$7027&amp;广告数据!$C$2:$C$7027,广告数据!$J$2:$J$7027),2,0),"")</f>
        <v>0</v>
      </c>
      <c r="BH118" s="215" t="str">
        <f t="shared" si="49"/>
        <v>0</v>
      </c>
      <c r="BI118" s="172" t="str">
        <f t="array" ref="BI118">IFERROR(VLOOKUP(A118&amp;B118&amp;C118&amp;LEFT($BI$1,2),IF({1,0},广告数据!$A$2:$A$7027&amp;广告数据!$B$2:$B$7027&amp;广告数据!$C$2:$C$7027,广告数据!$D$2:$D$7027),2,0),"0")</f>
        <v>0</v>
      </c>
      <c r="BJ118" s="172" t="str">
        <f t="array" ref="BJ118">IFERROR(VLOOKUP(A118&amp;B118&amp;C118&amp;LEFT($BI$1,2),IF({1,0},广告数据!$A$2:$A$7027&amp;广告数据!$B$2:$B$7027&amp;广告数据!$C$2:$C$7027,广告数据!$E$2:$E$7027),2,0),"0")</f>
        <v>0</v>
      </c>
      <c r="BK118" s="172" t="str">
        <f t="array" ref="BK118">IFERROR(VLOOKUP(A118&amp;B118&amp;C118&amp;LEFT($BI$1,2),IF({1,0},广告数据!$A$2:$A$7027&amp;广告数据!$B$2:$B$7027&amp;广告数据!$C$2:$C$7027,广告数据!$I$2:$I$7027),2,0),"0")</f>
        <v>0</v>
      </c>
      <c r="BL118" s="215" t="str">
        <f t="shared" si="50"/>
        <v>0</v>
      </c>
      <c r="BM118" s="215" t="str">
        <f t="shared" si="51"/>
        <v>0</v>
      </c>
      <c r="BN118" s="172" t="str">
        <f t="array" ref="BN118">IFERROR(VLOOKUP(A118&amp;B118&amp;C118&amp;LEFT($BI$1,2),IF({1,0},广告数据!$A$2:$A$7027&amp;广告数据!$B$2:$B$7027&amp;广告数据!$C$2:$C$7027,广告数据!$G$2:$G$7027),2,0),"0")</f>
        <v>0</v>
      </c>
      <c r="BO118" s="172" t="str">
        <f t="array" ref="BO118">IFERROR(VLOOKUP(A118&amp;B118&amp;C118&amp;LEFT($BI$1,2),IF({1,0},广告数据!$A$2:$A$7027&amp;广告数据!$B$2:$B$7027&amp;广告数据!$C$2:$C$7027,广告数据!$J$2:$J$7027),2,0),"0")</f>
        <v>0</v>
      </c>
      <c r="BP118" s="215" t="str">
        <f t="shared" si="52"/>
        <v/>
      </c>
      <c r="BQ118" s="172" t="str">
        <f t="array" ref="BQ118">IFERROR(VLOOKUP(A118&amp;B118&amp;C118&amp;LEFT($BQ$1,2),IF({1,0},广告数据!$A$2:$A$7027&amp;广告数据!$B$2:$B$7027&amp;广告数据!$C$2:$C$7027,广告数据!$D$2:$D$7027),2,0),"0")</f>
        <v>0</v>
      </c>
      <c r="BR118" s="172" t="str">
        <f t="array" ref="BR118">IFERROR(VLOOKUP(A118&amp;B118&amp;C118&amp;LEFT($BQ$1,2),IF({1,0},广告数据!$A$2:$A$7027&amp;广告数据!$B$2:$B$7027&amp;广告数据!$C$2:$C$7027,广告数据!$E$2:$E$7027),2,0),"0")</f>
        <v>0</v>
      </c>
      <c r="BS118" s="172" t="str">
        <f t="array" ref="BS118">IFERROR(VLOOKUP(A118&amp;B118&amp;C118&amp;LEFT($BQ$1,2),IF({1,0},广告数据!$A$2:$A$7027&amp;广告数据!$B$2:$B$7027&amp;广告数据!$C$2:$C$7027,广告数据!$I$2:$I$7027),2,0),"0")</f>
        <v>0</v>
      </c>
      <c r="BT118" s="215" t="str">
        <f t="shared" si="53"/>
        <v>0</v>
      </c>
      <c r="BU118" s="215" t="str">
        <f t="shared" si="54"/>
        <v>0</v>
      </c>
      <c r="BV118" s="172" t="str">
        <f t="array" ref="BV118">IFERROR(VLOOKUP(A118&amp;B118&amp;C118&amp;LEFT($BQ$1,2),IF({1,0},广告数据!$A$2:$A$7027&amp;广告数据!$B$2:$B$7027&amp;广告数据!$C$2:$C$7027,广告数据!$G$2:$G$7027),2,0),"0")</f>
        <v>0</v>
      </c>
      <c r="BW118" s="172" t="str">
        <f t="array" ref="BW118">IFERROR(VLOOKUP(A118&amp;B118&amp;C118&amp;LEFT($BQ$1,2),IF({1,0},广告数据!$A$2:$A$7027&amp;广告数据!$B$2:$B$7027&amp;广告数据!$C$2:$C$7027,广告数据!$J$2:$J$7027),2,0),"0")</f>
        <v>0</v>
      </c>
      <c r="BX118" s="215"/>
    </row>
    <row r="119" s="173" customFormat="1" spans="1:76">
      <c r="A119" s="189">
        <v>44795</v>
      </c>
      <c r="B119" s="192" t="s">
        <v>20</v>
      </c>
      <c r="C119" s="190" t="s">
        <v>25</v>
      </c>
      <c r="D119" s="119" t="s">
        <v>124</v>
      </c>
      <c r="E119" s="194">
        <f>SUMIFS('Business report'!$D$2:$D$9442,'Business report'!$A$2:$A$9442,A119,'Business report'!$B$2:$B$9442,B119,'Business report'!$C$2:$C$9442,D119)</f>
        <v>313</v>
      </c>
      <c r="F119" s="194">
        <f>SUMIFS('Business report'!$F$2:$F$9442,'Business report'!$A$2:$A$9442,A119,'Business report'!$B$2:$B$9442,B119,'Business report'!$C$2:$C$9442,D119)</f>
        <v>433</v>
      </c>
      <c r="G119" s="191">
        <f>SUMIFS('Business report'!$I$2:$I$9442,'Business report'!$A$2:$A$9442,A119,'Business report'!$B$2:$B$9442,B119,'Business report'!$C$2:$C$9442,D119)</f>
        <v>14</v>
      </c>
      <c r="H119" s="195">
        <f>SUMIFS('Business report'!$K$2:$K$9442,'Business report'!$A$2:$A$9442,A119,'Business report'!$B$2:$B$9442,B119,'Business report'!$C$2:$C$9442,D119)</f>
        <v>181.86</v>
      </c>
      <c r="I119" s="198">
        <v>12.99</v>
      </c>
      <c r="J119" s="178">
        <v>4.8</v>
      </c>
      <c r="K119" s="198">
        <v>38</v>
      </c>
      <c r="L119" s="198" t="s">
        <v>131</v>
      </c>
      <c r="M119" s="202" t="s">
        <v>531</v>
      </c>
      <c r="N119" s="198" t="s">
        <v>133</v>
      </c>
      <c r="O119" s="198">
        <v>148</v>
      </c>
      <c r="P119" s="203" t="s">
        <v>409</v>
      </c>
      <c r="Q119" s="207" t="s">
        <v>156</v>
      </c>
      <c r="R119" s="207" t="s">
        <v>243</v>
      </c>
      <c r="S119" s="203" t="s">
        <v>208</v>
      </c>
      <c r="T119" s="207" t="s">
        <v>257</v>
      </c>
      <c r="U119" s="207" t="s">
        <v>532</v>
      </c>
      <c r="V119" s="203" t="s">
        <v>340</v>
      </c>
      <c r="W119" s="207" t="s">
        <v>258</v>
      </c>
      <c r="X119" s="207" t="s">
        <v>529</v>
      </c>
      <c r="Y119" s="203" t="s">
        <v>527</v>
      </c>
      <c r="Z119" s="207" t="s">
        <v>180</v>
      </c>
      <c r="AA119" s="207" t="s">
        <v>149</v>
      </c>
      <c r="AB119" s="203" t="s">
        <v>245</v>
      </c>
      <c r="AC119" s="207" t="s">
        <v>500</v>
      </c>
      <c r="AD119" s="207" t="s">
        <v>180</v>
      </c>
      <c r="AE119" s="203" t="s">
        <v>528</v>
      </c>
      <c r="AF119" s="207" t="s">
        <v>180</v>
      </c>
      <c r="AG119" s="207" t="s">
        <v>169</v>
      </c>
      <c r="AH119" s="203" t="s">
        <v>244</v>
      </c>
      <c r="AI119" s="207" t="s">
        <v>209</v>
      </c>
      <c r="AJ119" s="207" t="s">
        <v>141</v>
      </c>
      <c r="AK119" s="179">
        <f t="array" ref="AK119">IFERROR(VLOOKUP(A119&amp;B119&amp;C119&amp;LEFT($AK$1,2),IF({1,0},广告数据!$A$2:$A$7027&amp;广告数据!$B$2:$B$7027&amp;广告数据!$C$2:$C$7027,广告数据!$D$2:$D$7027),2,0),"0")</f>
        <v>2590</v>
      </c>
      <c r="AL119" s="175">
        <f t="array" ref="AL119">IFERROR(VLOOKUP(A119&amp;B119&amp;C119&amp;LEFT($AK$1,2),IF({1,0},广告数据!$A$2:$A$7027&amp;广告数据!$B$2:$B$7027&amp;广告数据!$C$2:$C$7027,广告数据!$E$2:$E$7027),2,0),"0")</f>
        <v>28</v>
      </c>
      <c r="AM119" s="180">
        <f t="shared" si="41"/>
        <v>0.0108108108108108</v>
      </c>
      <c r="AN119" s="175">
        <f t="array" ref="AN119">IFERROR(VLOOKUP(A119&amp;B119&amp;C119&amp;LEFT($AK$1,2),IF({1,0},广告数据!$A$2:$A$7027&amp;广告数据!$B$2:$B$7027&amp;广告数据!$C$2:$C$7027,广告数据!$I$2:$I$7027),2,0),"0")</f>
        <v>1</v>
      </c>
      <c r="AO119" s="181">
        <f t="shared" si="42"/>
        <v>0.0357142857142857</v>
      </c>
      <c r="AP119" s="182">
        <f t="array" ref="AP119">IFERROR(VLOOKUP(A119&amp;B119&amp;C119&amp;LEFT($AK$1,2),IF({1,0},广告数据!$A$2:$A$7027&amp;广告数据!$B$2:$B$7027&amp;广告数据!$C$2:$C$7027,广告数据!$G$2:$G$7027),2,0),"0")</f>
        <v>10.82</v>
      </c>
      <c r="AQ119" s="182">
        <f t="array" ref="AQ119">IFERROR(VLOOKUP(A119&amp;B119&amp;C119&amp;LEFT($AK$1,2),IF({1,0},广告数据!$A$2:$A$7027&amp;广告数据!$B$2:$B$7027&amp;广告数据!$C$2:$C$7027,广告数据!$J$2:$J$7027),2,0),"0")</f>
        <v>12.99</v>
      </c>
      <c r="AR119" s="183">
        <f t="shared" si="43"/>
        <v>0.832948421862972</v>
      </c>
      <c r="AS119" s="223" t="str">
        <f t="array" ref="AS119">IFERROR(VLOOKUP(A119&amp;B119&amp;C119&amp;LEFT($AS$1,2),IF({1,0},广告数据!$A$2:$A$7027&amp;广告数据!$B$2:$B$7027&amp;广告数据!$C$2:$C$7027,广告数据!$D$2:$D$7027),2,0),"0")</f>
        <v>0</v>
      </c>
      <c r="AT119" s="179" t="str">
        <f t="array" ref="AT119">IFERROR(VLOOKUP(A119&amp;B119&amp;C119&amp;LEFT($AS$1,2),IF({1,0},广告数据!$A$2:$A$7027&amp;广告数据!$B$2:$B$7027&amp;广告数据!$C$2:$C$7027,广告数据!$E$2:$E$7027),2,0),"0")</f>
        <v>0</v>
      </c>
      <c r="AU119" s="179" t="str">
        <f t="array" ref="AU119">IFERROR(VLOOKUP(A119&amp;B119&amp;C119&amp;LEFT($AS$1,2),IF({1,0},广告数据!$A$2:$A$7027&amp;广告数据!$B$2:$B$7027&amp;广告数据!$C$2:$C$7027,广告数据!$I$2:$I$7027),2,0),"0")</f>
        <v>0</v>
      </c>
      <c r="AV119" s="215" t="str">
        <f t="shared" si="44"/>
        <v>0</v>
      </c>
      <c r="AW119" s="215" t="str">
        <f t="array" ref="AW119">IFERROR(AU119/AT119,"0")</f>
        <v>0</v>
      </c>
      <c r="AX119" s="224" t="str">
        <f t="array" ref="AX119">IFERROR(VLOOKUP(A119&amp;B119&amp;C119&amp;LEFT($AS$1,2),IF({1,0},广告数据!$A$2:$A$7027&amp;广告数据!$B$2:$B$7027&amp;广告数据!$C$2:$C$7027,广告数据!$G$2:$G$7027),2,0),"0")</f>
        <v>0</v>
      </c>
      <c r="AY119" s="179" t="str">
        <f t="array" ref="AY119">IFERROR(VLOOKUP(A119&amp;B119&amp;C119&amp;LEFT($AS$1,2),IF({1,0},广告数据!$A$2:$A$7027&amp;广告数据!$B$2:$B$7027&amp;广告数据!$C$2:$C$7027,广告数据!$J$2:$J$7027),2,0),"0")</f>
        <v>0</v>
      </c>
      <c r="AZ119" s="183" t="str">
        <f t="array" ref="AZ119">IFERROR(AX119/AY119,"0")</f>
        <v>0</v>
      </c>
      <c r="BA119" s="179">
        <f t="array" ref="BA119">IFERROR(VLOOKUP(A119&amp;B119&amp;C119&amp;LEFT($BA$1,2),IF({1,0},广告数据!$A$2:$A$7027&amp;广告数据!$B$2:$B$7027&amp;广告数据!$C$2:$C$7027,广告数据!$D$2:$D$7027),2,0),"")</f>
        <v>8900</v>
      </c>
      <c r="BB119" s="179">
        <f t="array" ref="BB119">IFERROR(VLOOKUP(A119&amp;B119&amp;C119&amp;LEFT($BA$1,2),IF({1,0},广告数据!$A$2:$A$7027&amp;广告数据!$B$2:$B$7027&amp;广告数据!$C$2:$C$7027,广告数据!$E$2:$E$7027),2,0),"")</f>
        <v>51</v>
      </c>
      <c r="BC119" s="179">
        <f t="array" ref="BC119">IFERROR(VLOOKUP(A119&amp;B119&amp;C119&amp;LEFT($BA$1,2),IF({1,0},广告数据!$A$2:$A$7027&amp;广告数据!$B$2:$B$7027&amp;广告数据!$C$2:$C$7027,广告数据!$I$2:$I$7027),2,0),"")</f>
        <v>3</v>
      </c>
      <c r="BD119" s="215">
        <f t="shared" si="47"/>
        <v>0.00573033707865169</v>
      </c>
      <c r="BE119" s="215">
        <f t="shared" si="48"/>
        <v>0.0588235294117647</v>
      </c>
      <c r="BF119" s="186">
        <f t="array" ref="BF119">IFERROR(VLOOKUP(A119&amp;B119&amp;C119&amp;LEFT($BA$1,2),IF({1,0},广告数据!$A$2:$A$7027&amp;广告数据!$B$2:$B$7027&amp;广告数据!$C$2:$C$7027,广告数据!$G$2:$G$7027),2,0),"")</f>
        <v>23.77</v>
      </c>
      <c r="BG119" s="186">
        <f t="array" ref="BG119">IFERROR(VLOOKUP(A119&amp;B119&amp;C119&amp;LEFT($BA$1,2),IF({1,0},广告数据!$A$2:$A$7027&amp;广告数据!$B$2:$B$7027&amp;广告数据!$C$2:$C$7027,广告数据!$J$2:$J$7027),2,0),"")</f>
        <v>38.97</v>
      </c>
      <c r="BH119" s="215">
        <f t="shared" si="49"/>
        <v>0.609956376700026</v>
      </c>
      <c r="BI119" s="172">
        <f t="array" ref="BI119">IFERROR(VLOOKUP(A119&amp;B119&amp;C119&amp;LEFT($BI$1,2),IF({1,0},广告数据!$A$2:$A$7027&amp;广告数据!$B$2:$B$7027&amp;广告数据!$C$2:$C$7027,广告数据!$D$2:$D$7027),2,0),"0")</f>
        <v>1469</v>
      </c>
      <c r="BJ119" s="172">
        <f t="array" ref="BJ119">IFERROR(VLOOKUP(A119&amp;B119&amp;C119&amp;LEFT($BI$1,2),IF({1,0},广告数据!$A$2:$A$7027&amp;广告数据!$B$2:$B$7027&amp;广告数据!$C$2:$C$7027,广告数据!$E$2:$E$7027),2,0),"0")</f>
        <v>9</v>
      </c>
      <c r="BK119" s="172">
        <f t="array" ref="BK119">IFERROR(VLOOKUP(A119&amp;B119&amp;C119&amp;LEFT($BI$1,2),IF({1,0},广告数据!$A$2:$A$7027&amp;广告数据!$B$2:$B$7027&amp;广告数据!$C$2:$C$7027,广告数据!$I$2:$I$7027),2,0),"0")</f>
        <v>0</v>
      </c>
      <c r="BL119" s="215">
        <f t="shared" si="50"/>
        <v>0.00612661674608577</v>
      </c>
      <c r="BM119" s="215">
        <f t="shared" si="51"/>
        <v>0</v>
      </c>
      <c r="BN119" s="172">
        <f t="array" ref="BN119">IFERROR(VLOOKUP(A119&amp;B119&amp;C119&amp;LEFT($BI$1,2),IF({1,0},广告数据!$A$2:$A$7027&amp;广告数据!$B$2:$B$7027&amp;广告数据!$C$2:$C$7027,广告数据!$G$2:$G$7027),2,0),"0")</f>
        <v>5.44</v>
      </c>
      <c r="BO119" s="172">
        <f t="array" ref="BO119">IFERROR(VLOOKUP(A119&amp;B119&amp;C119&amp;LEFT($BI$1,2),IF({1,0},广告数据!$A$2:$A$7027&amp;广告数据!$B$2:$B$7027&amp;广告数据!$C$2:$C$7027,广告数据!$J$2:$J$7027),2,0),"0")</f>
        <v>0</v>
      </c>
      <c r="BP119" s="215" t="str">
        <f t="shared" si="52"/>
        <v/>
      </c>
      <c r="BQ119" s="172" t="str">
        <f t="array" ref="BQ119">IFERROR(VLOOKUP(A119&amp;B119&amp;C119&amp;LEFT($BQ$1,2),IF({1,0},广告数据!$A$2:$A$7027&amp;广告数据!$B$2:$B$7027&amp;广告数据!$C$2:$C$7027,广告数据!$D$2:$D$7027),2,0),"0")</f>
        <v>0</v>
      </c>
      <c r="BR119" s="172" t="str">
        <f t="array" ref="BR119">IFERROR(VLOOKUP(A119&amp;B119&amp;C119&amp;LEFT($BQ$1,2),IF({1,0},广告数据!$A$2:$A$7027&amp;广告数据!$B$2:$B$7027&amp;广告数据!$C$2:$C$7027,广告数据!$E$2:$E$7027),2,0),"0")</f>
        <v>0</v>
      </c>
      <c r="BS119" s="172" t="str">
        <f t="array" ref="BS119">IFERROR(VLOOKUP(A119&amp;B119&amp;C119&amp;LEFT($BQ$1,2),IF({1,0},广告数据!$A$2:$A$7027&amp;广告数据!$B$2:$B$7027&amp;广告数据!$C$2:$C$7027,广告数据!$I$2:$I$7027),2,0),"0")</f>
        <v>0</v>
      </c>
      <c r="BT119" s="215" t="str">
        <f t="shared" si="53"/>
        <v>0</v>
      </c>
      <c r="BU119" s="215" t="str">
        <f t="shared" si="54"/>
        <v>0</v>
      </c>
      <c r="BV119" s="172" t="str">
        <f t="array" ref="BV119">IFERROR(VLOOKUP(A119&amp;B119&amp;C119&amp;LEFT($BQ$1,2),IF({1,0},广告数据!$A$2:$A$7027&amp;广告数据!$B$2:$B$7027&amp;广告数据!$C$2:$C$7027,广告数据!$G$2:$G$7027),2,0),"0")</f>
        <v>0</v>
      </c>
      <c r="BW119" s="172" t="str">
        <f t="array" ref="BW119">IFERROR(VLOOKUP(A119&amp;B119&amp;C119&amp;LEFT($BQ$1,2),IF({1,0},广告数据!$A$2:$A$7027&amp;广告数据!$B$2:$B$7027&amp;广告数据!$C$2:$C$7027,广告数据!$J$2:$J$7027),2,0),"0")</f>
        <v>0</v>
      </c>
      <c r="BX119" s="215"/>
    </row>
    <row r="120" s="173" customFormat="1" spans="1:76">
      <c r="A120" s="189">
        <v>44795</v>
      </c>
      <c r="B120" s="192" t="s">
        <v>20</v>
      </c>
      <c r="C120" s="190" t="s">
        <v>450</v>
      </c>
      <c r="D120" s="119" t="s">
        <v>451</v>
      </c>
      <c r="E120" s="194">
        <f>SUMIFS('Business report'!$D$2:$D$9442,'Business report'!$A$2:$A$9442,A120,'Business report'!$B$2:$B$9442,B120,'Business report'!$C$2:$C$9442,D120)</f>
        <v>64</v>
      </c>
      <c r="F120" s="194">
        <f>SUMIFS('Business report'!$F$2:$F$9442,'Business report'!$A$2:$A$9442,A120,'Business report'!$B$2:$B$9442,B120,'Business report'!$C$2:$C$9442,D120)</f>
        <v>80</v>
      </c>
      <c r="G120" s="191">
        <f>SUMIFS('Business report'!$I$2:$I$9442,'Business report'!$A$2:$A$9442,A120,'Business report'!$B$2:$B$9442,B120,'Business report'!$C$2:$C$9442,D120)</f>
        <v>1</v>
      </c>
      <c r="H120" s="195">
        <f>SUMIFS('Business report'!$K$2:$K$9442,'Business report'!$A$2:$A$9442,A120,'Business report'!$B$2:$B$9442,B120,'Business report'!$C$2:$C$9442,D120)</f>
        <v>0</v>
      </c>
      <c r="I120" s="198">
        <v>39.99</v>
      </c>
      <c r="J120" s="178">
        <v>3</v>
      </c>
      <c r="K120" s="198">
        <v>1</v>
      </c>
      <c r="L120" s="198" t="s">
        <v>496</v>
      </c>
      <c r="M120" s="202" t="s">
        <v>533</v>
      </c>
      <c r="N120" s="198" t="s">
        <v>497</v>
      </c>
      <c r="O120" s="199">
        <v>7120</v>
      </c>
      <c r="P120" s="203" t="s">
        <v>465</v>
      </c>
      <c r="Q120" s="207" t="s">
        <v>534</v>
      </c>
      <c r="R120" s="207" t="s">
        <v>377</v>
      </c>
      <c r="S120" s="203" t="s">
        <v>466</v>
      </c>
      <c r="T120" s="207" t="s">
        <v>145</v>
      </c>
      <c r="U120" s="207" t="s">
        <v>292</v>
      </c>
      <c r="V120" s="203" t="s">
        <v>467</v>
      </c>
      <c r="W120" s="207" t="s">
        <v>535</v>
      </c>
      <c r="X120" s="207" t="s">
        <v>183</v>
      </c>
      <c r="Y120" s="203" t="s">
        <v>468</v>
      </c>
      <c r="Z120" s="207" t="s">
        <v>145</v>
      </c>
      <c r="AA120" s="207" t="s">
        <v>146</v>
      </c>
      <c r="AB120" s="203" t="s">
        <v>469</v>
      </c>
      <c r="AC120" s="207" t="s">
        <v>145</v>
      </c>
      <c r="AD120" s="207" t="s">
        <v>183</v>
      </c>
      <c r="AE120" s="203" t="s">
        <v>470</v>
      </c>
      <c r="AF120" s="207" t="s">
        <v>145</v>
      </c>
      <c r="AG120" s="207" t="s">
        <v>292</v>
      </c>
      <c r="AH120" s="203" t="s">
        <v>472</v>
      </c>
      <c r="AI120" s="207" t="s">
        <v>204</v>
      </c>
      <c r="AJ120" s="207" t="s">
        <v>396</v>
      </c>
      <c r="AK120" s="179">
        <f t="array" ref="AK120">IFERROR(VLOOKUP(A120&amp;B120&amp;C120&amp;LEFT($AK$1,2),IF({1,0},广告数据!$A$2:$A$7027&amp;广告数据!$B$2:$B$7027&amp;广告数据!$C$2:$C$7027,广告数据!$D$2:$D$7027),2,0),"0")</f>
        <v>4003</v>
      </c>
      <c r="AL120" s="175">
        <f t="array" ref="AL120">IFERROR(VLOOKUP(A120&amp;B120&amp;C120&amp;LEFT($AK$1,2),IF({1,0},广告数据!$A$2:$A$7027&amp;广告数据!$B$2:$B$7027&amp;广告数据!$C$2:$C$7027,广告数据!$E$2:$E$7027),2,0),"0")</f>
        <v>8</v>
      </c>
      <c r="AM120" s="180">
        <f t="shared" si="41"/>
        <v>0.00199850112415688</v>
      </c>
      <c r="AN120" s="175">
        <f t="array" ref="AN120">IFERROR(VLOOKUP(A120&amp;B120&amp;C120&amp;LEFT($AK$1,2),IF({1,0},广告数据!$A$2:$A$7027&amp;广告数据!$B$2:$B$7027&amp;广告数据!$C$2:$C$7027,广告数据!$I$2:$I$7027),2,0),"0")</f>
        <v>0</v>
      </c>
      <c r="AO120" s="181">
        <f t="shared" si="42"/>
        <v>0</v>
      </c>
      <c r="AP120" s="182">
        <f t="array" ref="AP120">IFERROR(VLOOKUP(A120&amp;B120&amp;C120&amp;LEFT($AK$1,2),IF({1,0},广告数据!$A$2:$A$7027&amp;广告数据!$B$2:$B$7027&amp;广告数据!$C$2:$C$7027,广告数据!$G$2:$G$7027),2,0),"0")</f>
        <v>7.7</v>
      </c>
      <c r="AQ120" s="182">
        <f t="array" ref="AQ120">IFERROR(VLOOKUP(A120&amp;B120&amp;C120&amp;LEFT($AK$1,2),IF({1,0},广告数据!$A$2:$A$7027&amp;广告数据!$B$2:$B$7027&amp;广告数据!$C$2:$C$7027,广告数据!$J$2:$J$7027),2,0),"0")</f>
        <v>0</v>
      </c>
      <c r="AR120" s="183" t="str">
        <f t="shared" si="43"/>
        <v>0</v>
      </c>
      <c r="AS120" s="223">
        <f t="array" ref="AS120">IFERROR(VLOOKUP(A120&amp;B120&amp;C120&amp;LEFT($AS$1,2),IF({1,0},广告数据!$A$2:$A$7027&amp;广告数据!$B$2:$B$7027&amp;广告数据!$C$2:$C$7027,广告数据!$D$2:$D$7027),2,0),"0")</f>
        <v>60</v>
      </c>
      <c r="AT120" s="179">
        <f t="array" ref="AT120">IFERROR(VLOOKUP(A120&amp;B120&amp;C120&amp;LEFT($AS$1,2),IF({1,0},广告数据!$A$2:$A$7027&amp;广告数据!$B$2:$B$7027&amp;广告数据!$C$2:$C$7027,广告数据!$E$2:$E$7027),2,0),"0")</f>
        <v>1</v>
      </c>
      <c r="AU120" s="179">
        <f t="array" ref="AU120">IFERROR(VLOOKUP(A120&amp;B120&amp;C120&amp;LEFT($AS$1,2),IF({1,0},广告数据!$A$2:$A$7027&amp;广告数据!$B$2:$B$7027&amp;广告数据!$C$2:$C$7027,广告数据!$I$2:$I$7027),2,0),"0")</f>
        <v>0</v>
      </c>
      <c r="AV120" s="215">
        <f t="shared" si="44"/>
        <v>0.0166666666666667</v>
      </c>
      <c r="AW120" s="215">
        <f t="array" ref="AW120">IFERROR(AU120/AT120,"0")</f>
        <v>0</v>
      </c>
      <c r="AX120" s="224">
        <f t="array" ref="AX120">IFERROR(VLOOKUP(A120&amp;B120&amp;C120&amp;LEFT($AS$1,2),IF({1,0},广告数据!$A$2:$A$7027&amp;广告数据!$B$2:$B$7027&amp;广告数据!$C$2:$C$7027,广告数据!$G$2:$G$7027),2,0),"0")</f>
        <v>2.3</v>
      </c>
      <c r="AY120" s="179">
        <f t="array" ref="AY120">IFERROR(VLOOKUP(A120&amp;B120&amp;C120&amp;LEFT($AS$1,2),IF({1,0},广告数据!$A$2:$A$7027&amp;广告数据!$B$2:$B$7027&amp;广告数据!$C$2:$C$7027,广告数据!$J$2:$J$7027),2,0),"0")</f>
        <v>0</v>
      </c>
      <c r="AZ120" s="183" t="str">
        <f t="array" ref="AZ120">IFERROR(AX120/AY120,"0")</f>
        <v>0</v>
      </c>
      <c r="BA120" s="179">
        <f t="array" ref="BA120">IFERROR(VLOOKUP(A120&amp;B120&amp;C120&amp;LEFT($BA$1,2),IF({1,0},广告数据!$A$2:$A$7027&amp;广告数据!$B$2:$B$7027&amp;广告数据!$C$2:$C$7027,广告数据!$D$2:$D$7027),2,0),"")</f>
        <v>5240</v>
      </c>
      <c r="BB120" s="179">
        <f t="array" ref="BB120">IFERROR(VLOOKUP(A120&amp;B120&amp;C120&amp;LEFT($BA$1,2),IF({1,0},广告数据!$A$2:$A$7027&amp;广告数据!$B$2:$B$7027&amp;广告数据!$C$2:$C$7027,广告数据!$E$2:$E$7027),2,0),"")</f>
        <v>9</v>
      </c>
      <c r="BC120" s="179">
        <f t="array" ref="BC120">IFERROR(VLOOKUP(A120&amp;B120&amp;C120&amp;LEFT($BA$1,2),IF({1,0},广告数据!$A$2:$A$7027&amp;广告数据!$B$2:$B$7027&amp;广告数据!$C$2:$C$7027,广告数据!$I$2:$I$7027),2,0),"")</f>
        <v>0</v>
      </c>
      <c r="BD120" s="215">
        <f t="shared" si="47"/>
        <v>0.0017175572519084</v>
      </c>
      <c r="BE120" s="215">
        <f t="shared" si="48"/>
        <v>0</v>
      </c>
      <c r="BF120" s="186">
        <f t="array" ref="BF120">IFERROR(VLOOKUP(A120&amp;B120&amp;C120&amp;LEFT($BA$1,2),IF({1,0},广告数据!$A$2:$A$7027&amp;广告数据!$B$2:$B$7027&amp;广告数据!$C$2:$C$7027,广告数据!$G$2:$G$7027),2,0),"")</f>
        <v>15.45</v>
      </c>
      <c r="BG120" s="186">
        <f t="array" ref="BG120">IFERROR(VLOOKUP(A120&amp;B120&amp;C120&amp;LEFT($BA$1,2),IF({1,0},广告数据!$A$2:$A$7027&amp;广告数据!$B$2:$B$7027&amp;广告数据!$C$2:$C$7027,广告数据!$J$2:$J$7027),2,0),"")</f>
        <v>0</v>
      </c>
      <c r="BH120" s="215" t="str">
        <f t="shared" si="49"/>
        <v>0</v>
      </c>
      <c r="BI120" s="172" t="str">
        <f t="array" ref="BI120">IFERROR(VLOOKUP(A120&amp;B120&amp;C120&amp;LEFT($BI$1,2),IF({1,0},广告数据!$A$2:$A$7027&amp;广告数据!$B$2:$B$7027&amp;广告数据!$C$2:$C$7027,广告数据!$D$2:$D$7027),2,0),"0")</f>
        <v>0</v>
      </c>
      <c r="BJ120" s="172" t="str">
        <f t="array" ref="BJ120">IFERROR(VLOOKUP(A120&amp;B120&amp;C120&amp;LEFT($BI$1,2),IF({1,0},广告数据!$A$2:$A$7027&amp;广告数据!$B$2:$B$7027&amp;广告数据!$C$2:$C$7027,广告数据!$E$2:$E$7027),2,0),"0")</f>
        <v>0</v>
      </c>
      <c r="BK120" s="172" t="str">
        <f t="array" ref="BK120">IFERROR(VLOOKUP(A120&amp;B120&amp;C120&amp;LEFT($BI$1,2),IF({1,0},广告数据!$A$2:$A$7027&amp;广告数据!$B$2:$B$7027&amp;广告数据!$C$2:$C$7027,广告数据!$I$2:$I$7027),2,0),"0")</f>
        <v>0</v>
      </c>
      <c r="BL120" s="215" t="str">
        <f t="shared" si="50"/>
        <v>0</v>
      </c>
      <c r="BM120" s="215" t="str">
        <f t="shared" si="51"/>
        <v>0</v>
      </c>
      <c r="BN120" s="172" t="str">
        <f t="array" ref="BN120">IFERROR(VLOOKUP(A120&amp;B120&amp;C120&amp;LEFT($BI$1,2),IF({1,0},广告数据!$A$2:$A$7027&amp;广告数据!$B$2:$B$7027&amp;广告数据!$C$2:$C$7027,广告数据!$G$2:$G$7027),2,0),"0")</f>
        <v>0</v>
      </c>
      <c r="BO120" s="172" t="str">
        <f t="array" ref="BO120">IFERROR(VLOOKUP(A120&amp;B120&amp;C120&amp;LEFT($BI$1,2),IF({1,0},广告数据!$A$2:$A$7027&amp;广告数据!$B$2:$B$7027&amp;广告数据!$C$2:$C$7027,广告数据!$J$2:$J$7027),2,0),"0")</f>
        <v>0</v>
      </c>
      <c r="BP120" s="215" t="str">
        <f t="shared" si="52"/>
        <v/>
      </c>
      <c r="BQ120" s="172" t="str">
        <f t="array" ref="BQ120">IFERROR(VLOOKUP(A120&amp;B120&amp;C120&amp;LEFT($BQ$1,2),IF({1,0},广告数据!$A$2:$A$7027&amp;广告数据!$B$2:$B$7027&amp;广告数据!$C$2:$C$7027,广告数据!$D$2:$D$7027),2,0),"0")</f>
        <v>0</v>
      </c>
      <c r="BR120" s="172" t="str">
        <f t="array" ref="BR120">IFERROR(VLOOKUP(A120&amp;B120&amp;C120&amp;LEFT($BQ$1,2),IF({1,0},广告数据!$A$2:$A$7027&amp;广告数据!$B$2:$B$7027&amp;广告数据!$C$2:$C$7027,广告数据!$E$2:$E$7027),2,0),"0")</f>
        <v>0</v>
      </c>
      <c r="BS120" s="172" t="str">
        <f t="array" ref="BS120">IFERROR(VLOOKUP(A120&amp;B120&amp;C120&amp;LEFT($BQ$1,2),IF({1,0},广告数据!$A$2:$A$7027&amp;广告数据!$B$2:$B$7027&amp;广告数据!$C$2:$C$7027,广告数据!$I$2:$I$7027),2,0),"0")</f>
        <v>0</v>
      </c>
      <c r="BT120" s="215" t="str">
        <f t="shared" si="53"/>
        <v>0</v>
      </c>
      <c r="BU120" s="215" t="str">
        <f t="shared" si="54"/>
        <v>0</v>
      </c>
      <c r="BV120" s="172" t="str">
        <f t="array" ref="BV120">IFERROR(VLOOKUP(A120&amp;B120&amp;C120&amp;LEFT($BQ$1,2),IF({1,0},广告数据!$A$2:$A$7027&amp;广告数据!$B$2:$B$7027&amp;广告数据!$C$2:$C$7027,广告数据!$G$2:$G$7027),2,0),"0")</f>
        <v>0</v>
      </c>
      <c r="BW120" s="172" t="str">
        <f t="array" ref="BW120">IFERROR(VLOOKUP(A120&amp;B120&amp;C120&amp;LEFT($BQ$1,2),IF({1,0},广告数据!$A$2:$A$7027&amp;广告数据!$B$2:$B$7027&amp;广告数据!$C$2:$C$7027,广告数据!$J$2:$J$7027),2,0),"0")</f>
        <v>0</v>
      </c>
      <c r="BX120" s="215"/>
    </row>
    <row r="121" s="173" customFormat="1" spans="1:76">
      <c r="A121" s="189">
        <v>44796</v>
      </c>
      <c r="B121" s="192" t="s">
        <v>20</v>
      </c>
      <c r="C121" s="190" t="s">
        <v>25</v>
      </c>
      <c r="D121" s="119" t="s">
        <v>124</v>
      </c>
      <c r="E121" s="194">
        <f>SUMIFS('Business report'!$D$2:$D$9442,'Business report'!$A$2:$A$9442,A121,'Business report'!$B$2:$B$9442,B121,'Business report'!$C$2:$C$9442,D121)</f>
        <v>322</v>
      </c>
      <c r="F121" s="194">
        <f>SUMIFS('Business report'!$F$2:$F$9442,'Business report'!$A$2:$A$9442,A121,'Business report'!$B$2:$B$9442,B121,'Business report'!$C$2:$C$9442,D121)</f>
        <v>432</v>
      </c>
      <c r="G121" s="191">
        <f>SUMIFS('Business report'!$I$2:$I$9442,'Business report'!$A$2:$A$9442,A121,'Business report'!$B$2:$B$9442,B121,'Business report'!$C$2:$C$9442,D121)</f>
        <v>16</v>
      </c>
      <c r="H121" s="195">
        <f>SUMIFS('Business report'!$K$2:$K$9442,'Business report'!$A$2:$A$9442,A121,'Business report'!$B$2:$B$9442,B121,'Business report'!$C$2:$C$9442,D121)</f>
        <v>207.84</v>
      </c>
      <c r="I121" s="198">
        <v>12.99</v>
      </c>
      <c r="J121" s="178">
        <v>4.8</v>
      </c>
      <c r="K121" s="198">
        <v>39</v>
      </c>
      <c r="L121" s="198" t="s">
        <v>131</v>
      </c>
      <c r="M121" s="202" t="s">
        <v>536</v>
      </c>
      <c r="N121" s="198" t="s">
        <v>133</v>
      </c>
      <c r="O121" s="198">
        <v>161</v>
      </c>
      <c r="P121" s="203" t="s">
        <v>409</v>
      </c>
      <c r="Q121" s="207" t="s">
        <v>214</v>
      </c>
      <c r="R121" s="207" t="s">
        <v>146</v>
      </c>
      <c r="S121" s="203" t="s">
        <v>208</v>
      </c>
      <c r="T121" s="207" t="s">
        <v>146</v>
      </c>
      <c r="U121" s="207" t="s">
        <v>323</v>
      </c>
      <c r="V121" s="203" t="s">
        <v>340</v>
      </c>
      <c r="W121" s="207" t="s">
        <v>385</v>
      </c>
      <c r="X121" s="207" t="s">
        <v>169</v>
      </c>
      <c r="Y121" s="203" t="s">
        <v>527</v>
      </c>
      <c r="Z121" s="207" t="s">
        <v>180</v>
      </c>
      <c r="AA121" s="207" t="s">
        <v>149</v>
      </c>
      <c r="AB121" s="203" t="s">
        <v>245</v>
      </c>
      <c r="AC121" s="207" t="s">
        <v>537</v>
      </c>
      <c r="AD121" s="207" t="s">
        <v>390</v>
      </c>
      <c r="AE121" s="203" t="s">
        <v>528</v>
      </c>
      <c r="AF121" s="207" t="s">
        <v>348</v>
      </c>
      <c r="AG121" s="207" t="s">
        <v>149</v>
      </c>
      <c r="AH121" s="203" t="s">
        <v>244</v>
      </c>
      <c r="AI121" s="207" t="s">
        <v>209</v>
      </c>
      <c r="AJ121" s="207" t="s">
        <v>487</v>
      </c>
      <c r="AK121" s="179">
        <f t="array" ref="AK121">IFERROR(VLOOKUP(A121&amp;B121&amp;C121&amp;LEFT($AK$1,2),IF({1,0},广告数据!$A$2:$A$7027&amp;广告数据!$B$2:$B$7027&amp;广告数据!$C$2:$C$7027,广告数据!$D$2:$D$7027),2,0),"0")</f>
        <v>3969</v>
      </c>
      <c r="AL121" s="175">
        <f t="array" ref="AL121">IFERROR(VLOOKUP(A121&amp;B121&amp;C121&amp;LEFT($AK$1,2),IF({1,0},广告数据!$A$2:$A$7027&amp;广告数据!$B$2:$B$7027&amp;广告数据!$C$2:$C$7027,广告数据!$E$2:$E$7027),2,0),"0")</f>
        <v>53</v>
      </c>
      <c r="AM121" s="180">
        <f t="shared" si="41"/>
        <v>0.0133534895439657</v>
      </c>
      <c r="AN121" s="175">
        <f t="array" ref="AN121">IFERROR(VLOOKUP(A121&amp;B121&amp;C121&amp;LEFT($AK$1,2),IF({1,0},广告数据!$A$2:$A$7027&amp;广告数据!$B$2:$B$7027&amp;广告数据!$C$2:$C$7027,广告数据!$I$2:$I$7027),2,0),"0")</f>
        <v>0</v>
      </c>
      <c r="AO121" s="181">
        <f t="shared" si="42"/>
        <v>0</v>
      </c>
      <c r="AP121" s="182">
        <f t="array" ref="AP121">IFERROR(VLOOKUP(A121&amp;B121&amp;C121&amp;LEFT($AK$1,2),IF({1,0},广告数据!$A$2:$A$7027&amp;广告数据!$B$2:$B$7027&amp;广告数据!$C$2:$C$7027,广告数据!$G$2:$G$7027),2,0),"0")</f>
        <v>17.49</v>
      </c>
      <c r="AQ121" s="182">
        <f t="array" ref="AQ121">IFERROR(VLOOKUP(A121&amp;B121&amp;C121&amp;LEFT($AK$1,2),IF({1,0},广告数据!$A$2:$A$7027&amp;广告数据!$B$2:$B$7027&amp;广告数据!$C$2:$C$7027,广告数据!$J$2:$J$7027),2,0),"0")</f>
        <v>0</v>
      </c>
      <c r="AR121" s="183" t="str">
        <f t="shared" si="43"/>
        <v>0</v>
      </c>
      <c r="AS121" s="223" t="str">
        <f t="array" ref="AS121">IFERROR(VLOOKUP(A121&amp;B121&amp;C121&amp;LEFT($AS$1,2),IF({1,0},广告数据!$A$2:$A$7027&amp;广告数据!$B$2:$B$7027&amp;广告数据!$C$2:$C$7027,广告数据!$D$2:$D$7027),2,0),"0")</f>
        <v>0</v>
      </c>
      <c r="AT121" s="179" t="str">
        <f t="array" ref="AT121">IFERROR(VLOOKUP(A121&amp;B121&amp;C121&amp;LEFT($AS$1,2),IF({1,0},广告数据!$A$2:$A$7027&amp;广告数据!$B$2:$B$7027&amp;广告数据!$C$2:$C$7027,广告数据!$E$2:$E$7027),2,0),"0")</f>
        <v>0</v>
      </c>
      <c r="AU121" s="179" t="str">
        <f t="array" ref="AU121">IFERROR(VLOOKUP(A121&amp;B121&amp;C121&amp;LEFT($AS$1,2),IF({1,0},广告数据!$A$2:$A$7027&amp;广告数据!$B$2:$B$7027&amp;广告数据!$C$2:$C$7027,广告数据!$I$2:$I$7027),2,0),"0")</f>
        <v>0</v>
      </c>
      <c r="AV121" s="215" t="str">
        <f t="shared" si="44"/>
        <v>0</v>
      </c>
      <c r="AW121" s="215" t="str">
        <f t="array" ref="AW121">IFERROR(AU121/AT121,"0")</f>
        <v>0</v>
      </c>
      <c r="AX121" s="224" t="str">
        <f t="array" ref="AX121">IFERROR(VLOOKUP(A121&amp;B121&amp;C121&amp;LEFT($AS$1,2),IF({1,0},广告数据!$A$2:$A$7027&amp;广告数据!$B$2:$B$7027&amp;广告数据!$C$2:$C$7027,广告数据!$G$2:$G$7027),2,0),"0")</f>
        <v>0</v>
      </c>
      <c r="AY121" s="179" t="str">
        <f t="array" ref="AY121">IFERROR(VLOOKUP(A121&amp;B121&amp;C121&amp;LEFT($AS$1,2),IF({1,0},广告数据!$A$2:$A$7027&amp;广告数据!$B$2:$B$7027&amp;广告数据!$C$2:$C$7027,广告数据!$J$2:$J$7027),2,0),"0")</f>
        <v>0</v>
      </c>
      <c r="AZ121" s="183" t="str">
        <f t="array" ref="AZ121">IFERROR(AX121/AY121,"0")</f>
        <v>0</v>
      </c>
      <c r="BA121" s="179">
        <f t="array" ref="BA121">IFERROR(VLOOKUP(A121&amp;B121&amp;C121&amp;LEFT($BA$1,2),IF({1,0},广告数据!$A$2:$A$7027&amp;广告数据!$B$2:$B$7027&amp;广告数据!$C$2:$C$7027,广告数据!$D$2:$D$7027),2,0),"")</f>
        <v>14825</v>
      </c>
      <c r="BB121" s="179">
        <f t="array" ref="BB121">IFERROR(VLOOKUP(A121&amp;B121&amp;C121&amp;LEFT($BA$1,2),IF({1,0},广告数据!$A$2:$A$7027&amp;广告数据!$B$2:$B$7027&amp;广告数据!$C$2:$C$7027,广告数据!$E$2:$E$7027),2,0),"")</f>
        <v>70</v>
      </c>
      <c r="BC121" s="179">
        <f t="array" ref="BC121">IFERROR(VLOOKUP(A121&amp;B121&amp;C121&amp;LEFT($BA$1,2),IF({1,0},广告数据!$A$2:$A$7027&amp;广告数据!$B$2:$B$7027&amp;广告数据!$C$2:$C$7027,广告数据!$I$2:$I$7027),2,0),"")</f>
        <v>3</v>
      </c>
      <c r="BD121" s="215">
        <f t="shared" si="47"/>
        <v>0.00472175379426644</v>
      </c>
      <c r="BE121" s="215">
        <f t="shared" si="48"/>
        <v>0.0428571428571429</v>
      </c>
      <c r="BF121" s="186">
        <f t="array" ref="BF121">IFERROR(VLOOKUP(A121&amp;B121&amp;C121&amp;LEFT($BA$1,2),IF({1,0},广告数据!$A$2:$A$7027&amp;广告数据!$B$2:$B$7027&amp;广告数据!$C$2:$C$7027,广告数据!$G$2:$G$7027),2,0),"")</f>
        <v>31.43</v>
      </c>
      <c r="BG121" s="186">
        <f t="array" ref="BG121">IFERROR(VLOOKUP(A121&amp;B121&amp;C121&amp;LEFT($BA$1,2),IF({1,0},广告数据!$A$2:$A$7027&amp;广告数据!$B$2:$B$7027&amp;广告数据!$C$2:$C$7027,广告数据!$J$2:$J$7027),2,0),"")</f>
        <v>38.97</v>
      </c>
      <c r="BH121" s="215">
        <f t="shared" si="49"/>
        <v>0.80651783423146</v>
      </c>
      <c r="BI121" s="172">
        <f t="array" ref="BI121">IFERROR(VLOOKUP(A121&amp;B121&amp;C121&amp;LEFT($BI$1,2),IF({1,0},广告数据!$A$2:$A$7027&amp;广告数据!$B$2:$B$7027&amp;广告数据!$C$2:$C$7027,广告数据!$D$2:$D$7027),2,0),"0")</f>
        <v>1016</v>
      </c>
      <c r="BJ121" s="172">
        <f t="array" ref="BJ121">IFERROR(VLOOKUP(A121&amp;B121&amp;C121&amp;LEFT($BI$1,2),IF({1,0},广告数据!$A$2:$A$7027&amp;广告数据!$B$2:$B$7027&amp;广告数据!$C$2:$C$7027,广告数据!$E$2:$E$7027),2,0),"0")</f>
        <v>7</v>
      </c>
      <c r="BK121" s="172">
        <f t="array" ref="BK121">IFERROR(VLOOKUP(A121&amp;B121&amp;C121&amp;LEFT($BI$1,2),IF({1,0},广告数据!$A$2:$A$7027&amp;广告数据!$B$2:$B$7027&amp;广告数据!$C$2:$C$7027,广告数据!$I$2:$I$7027),2,0),"0")</f>
        <v>0</v>
      </c>
      <c r="BL121" s="215">
        <f t="shared" si="50"/>
        <v>0.00688976377952756</v>
      </c>
      <c r="BM121" s="215">
        <f t="shared" si="51"/>
        <v>0</v>
      </c>
      <c r="BN121" s="172">
        <f t="array" ref="BN121">IFERROR(VLOOKUP(A121&amp;B121&amp;C121&amp;LEFT($BI$1,2),IF({1,0},广告数据!$A$2:$A$7027&amp;广告数据!$B$2:$B$7027&amp;广告数据!$C$2:$C$7027,广告数据!$G$2:$G$7027),2,0),"0")</f>
        <v>3.14</v>
      </c>
      <c r="BO121" s="172">
        <f t="array" ref="BO121">IFERROR(VLOOKUP(A121&amp;B121&amp;C121&amp;LEFT($BI$1,2),IF({1,0},广告数据!$A$2:$A$7027&amp;广告数据!$B$2:$B$7027&amp;广告数据!$C$2:$C$7027,广告数据!$J$2:$J$7027),2,0),"0")</f>
        <v>0</v>
      </c>
      <c r="BP121" s="215" t="str">
        <f t="shared" si="52"/>
        <v/>
      </c>
      <c r="BQ121" s="172" t="str">
        <f t="array" ref="BQ121">IFERROR(VLOOKUP(A121&amp;B121&amp;C121&amp;LEFT($BQ$1,2),IF({1,0},广告数据!$A$2:$A$7027&amp;广告数据!$B$2:$B$7027&amp;广告数据!$C$2:$C$7027,广告数据!$D$2:$D$7027),2,0),"0")</f>
        <v>0</v>
      </c>
      <c r="BR121" s="172" t="str">
        <f t="array" ref="BR121">IFERROR(VLOOKUP(A121&amp;B121&amp;C121&amp;LEFT($BQ$1,2),IF({1,0},广告数据!$A$2:$A$7027&amp;广告数据!$B$2:$B$7027&amp;广告数据!$C$2:$C$7027,广告数据!$E$2:$E$7027),2,0),"0")</f>
        <v>0</v>
      </c>
      <c r="BS121" s="172" t="str">
        <f t="array" ref="BS121">IFERROR(VLOOKUP(A121&amp;B121&amp;C121&amp;LEFT($BQ$1,2),IF({1,0},广告数据!$A$2:$A$7027&amp;广告数据!$B$2:$B$7027&amp;广告数据!$C$2:$C$7027,广告数据!$I$2:$I$7027),2,0),"0")</f>
        <v>0</v>
      </c>
      <c r="BT121" s="215" t="str">
        <f t="shared" si="53"/>
        <v>0</v>
      </c>
      <c r="BU121" s="215" t="str">
        <f t="shared" si="54"/>
        <v>0</v>
      </c>
      <c r="BV121" s="172" t="str">
        <f t="array" ref="BV121">IFERROR(VLOOKUP(A121&amp;B121&amp;C121&amp;LEFT($BQ$1,2),IF({1,0},广告数据!$A$2:$A$7027&amp;广告数据!$B$2:$B$7027&amp;广告数据!$C$2:$C$7027,广告数据!$G$2:$G$7027),2,0),"0")</f>
        <v>0</v>
      </c>
      <c r="BW121" s="172" t="str">
        <f t="array" ref="BW121">IFERROR(VLOOKUP(A121&amp;B121&amp;C121&amp;LEFT($BQ$1,2),IF({1,0},广告数据!$A$2:$A$7027&amp;广告数据!$B$2:$B$7027&amp;广告数据!$C$2:$C$7027,广告数据!$J$2:$J$7027),2,0),"0")</f>
        <v>0</v>
      </c>
      <c r="BX121" s="215"/>
    </row>
    <row r="122" s="173" customFormat="1" spans="1:76">
      <c r="A122" s="189">
        <v>44796</v>
      </c>
      <c r="B122" s="192" t="s">
        <v>20</v>
      </c>
      <c r="C122" s="190" t="s">
        <v>450</v>
      </c>
      <c r="D122" s="119" t="s">
        <v>451</v>
      </c>
      <c r="E122" s="194">
        <f>SUMIFS('Business report'!$D$2:$D$9442,'Business report'!$A$2:$A$9442,A122,'Business report'!$B$2:$B$9442,B122,'Business report'!$C$2:$C$9442,D122)</f>
        <v>23</v>
      </c>
      <c r="F122" s="194">
        <f>SUMIFS('Business report'!$F$2:$F$9442,'Business report'!$A$2:$A$9442,A122,'Business report'!$B$2:$B$9442,B122,'Business report'!$C$2:$C$9442,D122)</f>
        <v>30</v>
      </c>
      <c r="G122" s="191">
        <f>SUMIFS('Business report'!$I$2:$I$9442,'Business report'!$A$2:$A$9442,A122,'Business report'!$B$2:$B$9442,B122,'Business report'!$C$2:$C$9442,D122)</f>
        <v>1</v>
      </c>
      <c r="H122" s="195">
        <f>SUMIFS('Business report'!$K$2:$K$9442,'Business report'!$A$2:$A$9442,A122,'Business report'!$B$2:$B$9442,B122,'Business report'!$C$2:$C$9442,D122)</f>
        <v>0</v>
      </c>
      <c r="I122" s="198">
        <v>39.99</v>
      </c>
      <c r="J122" s="178">
        <v>3</v>
      </c>
      <c r="K122" s="198">
        <v>1</v>
      </c>
      <c r="L122" s="198" t="s">
        <v>496</v>
      </c>
      <c r="M122" s="202" t="s">
        <v>538</v>
      </c>
      <c r="N122" s="198" t="s">
        <v>497</v>
      </c>
      <c r="O122" s="199">
        <v>7457</v>
      </c>
      <c r="P122" s="203" t="s">
        <v>465</v>
      </c>
      <c r="Q122" s="207" t="s">
        <v>492</v>
      </c>
      <c r="R122" s="207" t="s">
        <v>390</v>
      </c>
      <c r="S122" s="203" t="s">
        <v>466</v>
      </c>
      <c r="T122" s="207" t="s">
        <v>145</v>
      </c>
      <c r="U122" s="207" t="s">
        <v>183</v>
      </c>
      <c r="V122" s="203" t="s">
        <v>467</v>
      </c>
      <c r="W122" s="207" t="s">
        <v>448</v>
      </c>
      <c r="X122" s="207" t="s">
        <v>249</v>
      </c>
      <c r="Y122" s="203" t="s">
        <v>468</v>
      </c>
      <c r="Z122" s="207" t="s">
        <v>145</v>
      </c>
      <c r="AA122" s="207" t="s">
        <v>518</v>
      </c>
      <c r="AB122" s="203" t="s">
        <v>469</v>
      </c>
      <c r="AC122" s="207" t="s">
        <v>145</v>
      </c>
      <c r="AD122" s="207" t="s">
        <v>249</v>
      </c>
      <c r="AE122" s="203" t="s">
        <v>470</v>
      </c>
      <c r="AF122" s="207" t="s">
        <v>145</v>
      </c>
      <c r="AG122" s="207" t="s">
        <v>268</v>
      </c>
      <c r="AH122" s="203" t="s">
        <v>472</v>
      </c>
      <c r="AI122" s="207" t="s">
        <v>539</v>
      </c>
      <c r="AJ122" s="207" t="s">
        <v>138</v>
      </c>
      <c r="AK122" s="179">
        <f t="array" ref="AK122">IFERROR(VLOOKUP(A122&amp;B122&amp;C122&amp;LEFT($AK$1,2),IF({1,0},广告数据!$A$2:$A$7027&amp;广告数据!$B$2:$B$7027&amp;广告数据!$C$2:$C$7027,广告数据!$D$2:$D$7027),2,0),"0")</f>
        <v>2998</v>
      </c>
      <c r="AL122" s="175">
        <f t="array" ref="AL122">IFERROR(VLOOKUP(A122&amp;B122&amp;C122&amp;LEFT($AK$1,2),IF({1,0},广告数据!$A$2:$A$7027&amp;广告数据!$B$2:$B$7027&amp;广告数据!$C$2:$C$7027,广告数据!$E$2:$E$7027),2,0),"0")</f>
        <v>1</v>
      </c>
      <c r="AM122" s="180">
        <f t="shared" ref="AM122:AM135" si="55">IFERROR(AL122/AK122,"0")</f>
        <v>0.000333555703802535</v>
      </c>
      <c r="AN122" s="175">
        <f t="array" ref="AN122">IFERROR(VLOOKUP(A122&amp;B122&amp;C122&amp;LEFT($AK$1,2),IF({1,0},广告数据!$A$2:$A$7027&amp;广告数据!$B$2:$B$7027&amp;广告数据!$C$2:$C$7027,广告数据!$I$2:$I$7027),2,0),"0")</f>
        <v>0</v>
      </c>
      <c r="AO122" s="181">
        <f t="shared" ref="AO122:AO135" si="56">IFERROR(AN122/AL122,"0")</f>
        <v>0</v>
      </c>
      <c r="AP122" s="182">
        <f t="array" ref="AP122">IFERROR(VLOOKUP(A122&amp;B122&amp;C122&amp;LEFT($AK$1,2),IF({1,0},广告数据!$A$2:$A$7027&amp;广告数据!$B$2:$B$7027&amp;广告数据!$C$2:$C$7027,广告数据!$G$2:$G$7027),2,0),"0")</f>
        <v>1.18</v>
      </c>
      <c r="AQ122" s="182">
        <f t="array" ref="AQ122">IFERROR(VLOOKUP(A122&amp;B122&amp;C122&amp;LEFT($AK$1,2),IF({1,0},广告数据!$A$2:$A$7027&amp;广告数据!$B$2:$B$7027&amp;广告数据!$C$2:$C$7027,广告数据!$J$2:$J$7027),2,0),"0")</f>
        <v>0</v>
      </c>
      <c r="AR122" s="183" t="str">
        <f t="shared" ref="AR122:AR135" si="57">IFERROR(AP122/AQ122,"0")</f>
        <v>0</v>
      </c>
      <c r="AS122" s="223">
        <f t="array" ref="AS122">IFERROR(VLOOKUP(A122&amp;B122&amp;C122&amp;LEFT($AS$1,2),IF({1,0},广告数据!$A$2:$A$7027&amp;广告数据!$B$2:$B$7027&amp;广告数据!$C$2:$C$7027,广告数据!$D$2:$D$7027),2,0),"0")</f>
        <v>89</v>
      </c>
      <c r="AT122" s="179">
        <f t="array" ref="AT122">IFERROR(VLOOKUP(A122&amp;B122&amp;C122&amp;LEFT($AS$1,2),IF({1,0},广告数据!$A$2:$A$7027&amp;广告数据!$B$2:$B$7027&amp;广告数据!$C$2:$C$7027,广告数据!$E$2:$E$7027),2,0),"0")</f>
        <v>1</v>
      </c>
      <c r="AU122" s="179">
        <f t="array" ref="AU122">IFERROR(VLOOKUP(A122&amp;B122&amp;C122&amp;LEFT($AS$1,2),IF({1,0},广告数据!$A$2:$A$7027&amp;广告数据!$B$2:$B$7027&amp;广告数据!$C$2:$C$7027,广告数据!$I$2:$I$7027),2,0),"0")</f>
        <v>0</v>
      </c>
      <c r="AV122" s="215">
        <f t="shared" ref="AV122:AV185" si="58">IFERROR(AT122/AS122,"0")</f>
        <v>0.0112359550561798</v>
      </c>
      <c r="AW122" s="215">
        <f t="array" ref="AW122">IFERROR(AU122/AT122,"0")</f>
        <v>0</v>
      </c>
      <c r="AX122" s="224">
        <f t="array" ref="AX122">IFERROR(VLOOKUP(A122&amp;B122&amp;C122&amp;LEFT($AS$1,2),IF({1,0},广告数据!$A$2:$A$7027&amp;广告数据!$B$2:$B$7027&amp;广告数据!$C$2:$C$7027,广告数据!$G$2:$G$7027),2,0),"0")</f>
        <v>1.94</v>
      </c>
      <c r="AY122" s="179">
        <f t="array" ref="AY122">IFERROR(VLOOKUP(A122&amp;B122&amp;C122&amp;LEFT($AS$1,2),IF({1,0},广告数据!$A$2:$A$7027&amp;广告数据!$B$2:$B$7027&amp;广告数据!$C$2:$C$7027,广告数据!$J$2:$J$7027),2,0),"0")</f>
        <v>0</v>
      </c>
      <c r="AZ122" s="183" t="str">
        <f t="array" ref="AZ122">IFERROR(AX122/AY122,"0")</f>
        <v>0</v>
      </c>
      <c r="BA122" s="179">
        <f t="array" ref="BA122">IFERROR(VLOOKUP(A122&amp;B122&amp;C122&amp;LEFT($BA$1,2),IF({1,0},广告数据!$A$2:$A$7027&amp;广告数据!$B$2:$B$7027&amp;广告数据!$C$2:$C$7027,广告数据!$D$2:$D$7027),2,0),"")</f>
        <v>6262</v>
      </c>
      <c r="BB122" s="179">
        <f t="array" ref="BB122">IFERROR(VLOOKUP(A122&amp;B122&amp;C122&amp;LEFT($BA$1,2),IF({1,0},广告数据!$A$2:$A$7027&amp;广告数据!$B$2:$B$7027&amp;广告数据!$C$2:$C$7027,广告数据!$E$2:$E$7027),2,0),"")</f>
        <v>4</v>
      </c>
      <c r="BC122" s="179">
        <f t="array" ref="BC122">IFERROR(VLOOKUP(A122&amp;B122&amp;C122&amp;LEFT($BA$1,2),IF({1,0},广告数据!$A$2:$A$7027&amp;广告数据!$B$2:$B$7027&amp;广告数据!$C$2:$C$7027,广告数据!$I$2:$I$7027),2,0),"")</f>
        <v>0</v>
      </c>
      <c r="BD122" s="215">
        <f t="shared" ref="BD122:BD135" si="59">IFERROR(BB122/BA122,"0")</f>
        <v>0.000638773554774832</v>
      </c>
      <c r="BE122" s="215">
        <f t="shared" ref="BE122:BE135" si="60">IFERROR(BC122/BB122,"0")</f>
        <v>0</v>
      </c>
      <c r="BF122" s="186">
        <f t="array" ref="BF122">IFERROR(VLOOKUP(A122&amp;B122&amp;C122&amp;LEFT($BA$1,2),IF({1,0},广告数据!$A$2:$A$7027&amp;广告数据!$B$2:$B$7027&amp;广告数据!$C$2:$C$7027,广告数据!$G$2:$G$7027),2,0),"")</f>
        <v>6.87</v>
      </c>
      <c r="BG122" s="186">
        <f t="array" ref="BG122">IFERROR(VLOOKUP(A122&amp;B122&amp;C122&amp;LEFT($BA$1,2),IF({1,0},广告数据!$A$2:$A$7027&amp;广告数据!$B$2:$B$7027&amp;广告数据!$C$2:$C$7027,广告数据!$J$2:$J$7027),2,0),"")</f>
        <v>0</v>
      </c>
      <c r="BH122" s="215" t="str">
        <f t="shared" ref="BH122:BH135" si="61">IFERROR(BF122/BG122,"0")</f>
        <v>0</v>
      </c>
      <c r="BI122" s="172" t="str">
        <f t="array" ref="BI122">IFERROR(VLOOKUP(A122&amp;B122&amp;C122&amp;LEFT($BI$1,2),IF({1,0},广告数据!$A$2:$A$7027&amp;广告数据!$B$2:$B$7027&amp;广告数据!$C$2:$C$7027,广告数据!$D$2:$D$7027),2,0),"0")</f>
        <v>0</v>
      </c>
      <c r="BJ122" s="172" t="str">
        <f t="array" ref="BJ122">IFERROR(VLOOKUP(A122&amp;B122&amp;C122&amp;LEFT($BI$1,2),IF({1,0},广告数据!$A$2:$A$7027&amp;广告数据!$B$2:$B$7027&amp;广告数据!$C$2:$C$7027,广告数据!$E$2:$E$7027),2,0),"0")</f>
        <v>0</v>
      </c>
      <c r="BK122" s="172" t="str">
        <f t="array" ref="BK122">IFERROR(VLOOKUP(A122&amp;B122&amp;C122&amp;LEFT($BI$1,2),IF({1,0},广告数据!$A$2:$A$7027&amp;广告数据!$B$2:$B$7027&amp;广告数据!$C$2:$C$7027,广告数据!$I$2:$I$7027),2,0),"0")</f>
        <v>0</v>
      </c>
      <c r="BL122" s="215" t="str">
        <f t="shared" si="50"/>
        <v>0</v>
      </c>
      <c r="BM122" s="215" t="str">
        <f t="shared" si="51"/>
        <v>0</v>
      </c>
      <c r="BN122" s="172" t="str">
        <f t="array" ref="BN122">IFERROR(VLOOKUP(A122&amp;B122&amp;C122&amp;LEFT($BI$1,2),IF({1,0},广告数据!$A$2:$A$7027&amp;广告数据!$B$2:$B$7027&amp;广告数据!$C$2:$C$7027,广告数据!$G$2:$G$7027),2,0),"0")</f>
        <v>0</v>
      </c>
      <c r="BO122" s="172" t="str">
        <f t="array" ref="BO122">IFERROR(VLOOKUP(A122&amp;B122&amp;C122&amp;LEFT($BI$1,2),IF({1,0},广告数据!$A$2:$A$7027&amp;广告数据!$B$2:$B$7027&amp;广告数据!$C$2:$C$7027,广告数据!$J$2:$J$7027),2,0),"0")</f>
        <v>0</v>
      </c>
      <c r="BP122" s="215" t="str">
        <f t="shared" si="52"/>
        <v/>
      </c>
      <c r="BQ122" s="172" t="str">
        <f t="array" ref="BQ122">IFERROR(VLOOKUP(A122&amp;B122&amp;C122&amp;LEFT($BQ$1,2),IF({1,0},广告数据!$A$2:$A$7027&amp;广告数据!$B$2:$B$7027&amp;广告数据!$C$2:$C$7027,广告数据!$D$2:$D$7027),2,0),"0")</f>
        <v>0</v>
      </c>
      <c r="BR122" s="172" t="str">
        <f t="array" ref="BR122">IFERROR(VLOOKUP(A122&amp;B122&amp;C122&amp;LEFT($BQ$1,2),IF({1,0},广告数据!$A$2:$A$7027&amp;广告数据!$B$2:$B$7027&amp;广告数据!$C$2:$C$7027,广告数据!$E$2:$E$7027),2,0),"0")</f>
        <v>0</v>
      </c>
      <c r="BS122" s="172" t="str">
        <f t="array" ref="BS122">IFERROR(VLOOKUP(A122&amp;B122&amp;C122&amp;LEFT($BQ$1,2),IF({1,0},广告数据!$A$2:$A$7027&amp;广告数据!$B$2:$B$7027&amp;广告数据!$C$2:$C$7027,广告数据!$I$2:$I$7027),2,0),"0")</f>
        <v>0</v>
      </c>
      <c r="BT122" s="215" t="str">
        <f t="shared" si="53"/>
        <v>0</v>
      </c>
      <c r="BU122" s="215" t="str">
        <f t="shared" si="54"/>
        <v>0</v>
      </c>
      <c r="BV122" s="172" t="str">
        <f t="array" ref="BV122">IFERROR(VLOOKUP(A122&amp;B122&amp;C122&amp;LEFT($BQ$1,2),IF({1,0},广告数据!$A$2:$A$7027&amp;广告数据!$B$2:$B$7027&amp;广告数据!$C$2:$C$7027,广告数据!$G$2:$G$7027),2,0),"0")</f>
        <v>0</v>
      </c>
      <c r="BW122" s="172" t="str">
        <f t="array" ref="BW122">IFERROR(VLOOKUP(A122&amp;B122&amp;C122&amp;LEFT($BQ$1,2),IF({1,0},广告数据!$A$2:$A$7027&amp;广告数据!$B$2:$B$7027&amp;广告数据!$C$2:$C$7027,广告数据!$J$2:$J$7027),2,0),"0")</f>
        <v>0</v>
      </c>
      <c r="BX122" s="215"/>
    </row>
    <row r="123" s="173" customFormat="1" spans="1:76">
      <c r="A123" s="189">
        <v>44797</v>
      </c>
      <c r="B123" s="192" t="s">
        <v>20</v>
      </c>
      <c r="C123" s="190" t="s">
        <v>25</v>
      </c>
      <c r="D123" s="119" t="s">
        <v>124</v>
      </c>
      <c r="E123" s="194">
        <f>SUMIFS('Business report'!$D$2:$D$9442,'Business report'!$A$2:$A$9442,A123,'Business report'!$B$2:$B$9442,B123,'Business report'!$C$2:$C$9442,D123)</f>
        <v>364</v>
      </c>
      <c r="F123" s="194">
        <f>SUMIFS('Business report'!$F$2:$F$9442,'Business report'!$A$2:$A$9442,A123,'Business report'!$B$2:$B$9442,B123,'Business report'!$C$2:$C$9442,D123)</f>
        <v>483</v>
      </c>
      <c r="G123" s="191">
        <f>SUMIFS('Business report'!$I$2:$I$9442,'Business report'!$A$2:$A$9442,A123,'Business report'!$B$2:$B$9442,B123,'Business report'!$C$2:$C$9442,D123)</f>
        <v>14</v>
      </c>
      <c r="H123" s="195">
        <f>SUMIFS('Business report'!$K$2:$K$9442,'Business report'!$A$2:$A$9442,A123,'Business report'!$B$2:$B$9442,B123,'Business report'!$C$2:$C$9442,D123)</f>
        <v>181.86</v>
      </c>
      <c r="I123" s="198">
        <v>12.99</v>
      </c>
      <c r="J123" s="178">
        <v>4.8</v>
      </c>
      <c r="K123" s="198">
        <v>41</v>
      </c>
      <c r="L123" s="198" t="s">
        <v>131</v>
      </c>
      <c r="M123" s="202" t="s">
        <v>540</v>
      </c>
      <c r="N123" s="198" t="s">
        <v>133</v>
      </c>
      <c r="O123" s="198">
        <v>131</v>
      </c>
      <c r="P123" s="203" t="s">
        <v>409</v>
      </c>
      <c r="Q123" s="207" t="s">
        <v>455</v>
      </c>
      <c r="R123" s="207" t="s">
        <v>268</v>
      </c>
      <c r="S123" s="203" t="s">
        <v>208</v>
      </c>
      <c r="T123" s="207" t="s">
        <v>348</v>
      </c>
      <c r="U123" s="207" t="s">
        <v>141</v>
      </c>
      <c r="V123" s="203" t="s">
        <v>340</v>
      </c>
      <c r="W123" s="207" t="s">
        <v>292</v>
      </c>
      <c r="X123" s="207" t="s">
        <v>169</v>
      </c>
      <c r="Y123" s="203" t="s">
        <v>527</v>
      </c>
      <c r="Z123" s="207" t="s">
        <v>345</v>
      </c>
      <c r="AA123" s="207" t="s">
        <v>149</v>
      </c>
      <c r="AB123" s="203" t="s">
        <v>245</v>
      </c>
      <c r="AC123" s="207" t="s">
        <v>541</v>
      </c>
      <c r="AD123" s="207" t="s">
        <v>248</v>
      </c>
      <c r="AE123" s="203" t="s">
        <v>528</v>
      </c>
      <c r="AF123" s="207" t="s">
        <v>279</v>
      </c>
      <c r="AG123" s="207" t="s">
        <v>529</v>
      </c>
      <c r="AH123" s="203" t="s">
        <v>244</v>
      </c>
      <c r="AI123" s="207" t="s">
        <v>209</v>
      </c>
      <c r="AJ123" s="207" t="s">
        <v>387</v>
      </c>
      <c r="AK123" s="179">
        <f t="array" ref="AK123">IFERROR(VLOOKUP(A123&amp;B123&amp;C123&amp;LEFT($AK$1,2),IF({1,0},广告数据!$A$2:$A$7027&amp;广告数据!$B$2:$B$7027&amp;广告数据!$C$2:$C$7027,广告数据!$D$2:$D$7027),2,0),"0")</f>
        <v>5483</v>
      </c>
      <c r="AL123" s="175">
        <f t="array" ref="AL123">IFERROR(VLOOKUP(A123&amp;B123&amp;C123&amp;LEFT($AK$1,2),IF({1,0},广告数据!$A$2:$A$7027&amp;广告数据!$B$2:$B$7027&amp;广告数据!$C$2:$C$7027,广告数据!$E$2:$E$7027),2,0),"0")</f>
        <v>71</v>
      </c>
      <c r="AM123" s="180">
        <f t="shared" si="55"/>
        <v>0.0129491154477476</v>
      </c>
      <c r="AN123" s="175">
        <f t="array" ref="AN123">IFERROR(VLOOKUP(A123&amp;B123&amp;C123&amp;LEFT($AK$1,2),IF({1,0},广告数据!$A$2:$A$7027&amp;广告数据!$B$2:$B$7027&amp;广告数据!$C$2:$C$7027,广告数据!$I$2:$I$7027),2,0),"0")</f>
        <v>2</v>
      </c>
      <c r="AO123" s="181">
        <f t="shared" si="56"/>
        <v>0.028169014084507</v>
      </c>
      <c r="AP123" s="182">
        <f t="array" ref="AP123">IFERROR(VLOOKUP(A123&amp;B123&amp;C123&amp;LEFT($AK$1,2),IF({1,0},广告数据!$A$2:$A$7027&amp;广告数据!$B$2:$B$7027&amp;广告数据!$C$2:$C$7027,广告数据!$G$2:$G$7027),2,0),"0")</f>
        <v>21.01</v>
      </c>
      <c r="AQ123" s="182">
        <f t="array" ref="AQ123">IFERROR(VLOOKUP(A123&amp;B123&amp;C123&amp;LEFT($AK$1,2),IF({1,0},广告数据!$A$2:$A$7027&amp;广告数据!$B$2:$B$7027&amp;广告数据!$C$2:$C$7027,广告数据!$J$2:$J$7027),2,0),"0")</f>
        <v>25.98</v>
      </c>
      <c r="AR123" s="183">
        <f t="shared" si="57"/>
        <v>0.808698999230177</v>
      </c>
      <c r="AS123" s="223" t="str">
        <f t="array" ref="AS123">IFERROR(VLOOKUP(A123&amp;B123&amp;C123&amp;LEFT($AS$1,2),IF({1,0},广告数据!$A$2:$A$7027&amp;广告数据!$B$2:$B$7027&amp;广告数据!$C$2:$C$7027,广告数据!$D$2:$D$7027),2,0),"0")</f>
        <v>0</v>
      </c>
      <c r="AT123" s="179" t="str">
        <f t="array" ref="AT123">IFERROR(VLOOKUP(A123&amp;B123&amp;C123&amp;LEFT($AS$1,2),IF({1,0},广告数据!$A$2:$A$7027&amp;广告数据!$B$2:$B$7027&amp;广告数据!$C$2:$C$7027,广告数据!$E$2:$E$7027),2,0),"0")</f>
        <v>0</v>
      </c>
      <c r="AU123" s="179" t="str">
        <f t="array" ref="AU123">IFERROR(VLOOKUP(A123&amp;B123&amp;C123&amp;LEFT($AS$1,2),IF({1,0},广告数据!$A$2:$A$7027&amp;广告数据!$B$2:$B$7027&amp;广告数据!$C$2:$C$7027,广告数据!$I$2:$I$7027),2,0),"0")</f>
        <v>0</v>
      </c>
      <c r="AV123" s="215" t="str">
        <f t="shared" si="58"/>
        <v>0</v>
      </c>
      <c r="AW123" s="215" t="str">
        <f t="array" ref="AW123">IFERROR(AU123/AT123,"0")</f>
        <v>0</v>
      </c>
      <c r="AX123" s="224" t="str">
        <f t="array" ref="AX123">IFERROR(VLOOKUP(A123&amp;B123&amp;C123&amp;LEFT($AS$1,2),IF({1,0},广告数据!$A$2:$A$7027&amp;广告数据!$B$2:$B$7027&amp;广告数据!$C$2:$C$7027,广告数据!$G$2:$G$7027),2,0),"0")</f>
        <v>0</v>
      </c>
      <c r="AY123" s="179" t="str">
        <f t="array" ref="AY123">IFERROR(VLOOKUP(A123&amp;B123&amp;C123&amp;LEFT($AS$1,2),IF({1,0},广告数据!$A$2:$A$7027&amp;广告数据!$B$2:$B$7027&amp;广告数据!$C$2:$C$7027,广告数据!$J$2:$J$7027),2,0),"0")</f>
        <v>0</v>
      </c>
      <c r="AZ123" s="183" t="str">
        <f t="array" ref="AZ123">IFERROR(AX123/AY123,"0")</f>
        <v>0</v>
      </c>
      <c r="BA123" s="179">
        <f t="array" ref="BA123">IFERROR(VLOOKUP(A123&amp;B123&amp;C123&amp;LEFT($BA$1,2),IF({1,0},广告数据!$A$2:$A$7027&amp;广告数据!$B$2:$B$7027&amp;广告数据!$C$2:$C$7027,广告数据!$D$2:$D$7027),2,0),"")</f>
        <v>16165</v>
      </c>
      <c r="BB123" s="179">
        <f t="array" ref="BB123">IFERROR(VLOOKUP(A123&amp;B123&amp;C123&amp;LEFT($BA$1,2),IF({1,0},广告数据!$A$2:$A$7027&amp;广告数据!$B$2:$B$7027&amp;广告数据!$C$2:$C$7027,广告数据!$E$2:$E$7027),2,0),"")</f>
        <v>66</v>
      </c>
      <c r="BC123" s="179">
        <f t="array" ref="BC123">IFERROR(VLOOKUP(A123&amp;B123&amp;C123&amp;LEFT($BA$1,2),IF({1,0},广告数据!$A$2:$A$7027&amp;广告数据!$B$2:$B$7027&amp;广告数据!$C$2:$C$7027,广告数据!$I$2:$I$7027),2,0),"")</f>
        <v>3</v>
      </c>
      <c r="BD123" s="215">
        <f t="shared" si="59"/>
        <v>0.00408289514382926</v>
      </c>
      <c r="BE123" s="215">
        <f t="shared" si="60"/>
        <v>0.0454545454545455</v>
      </c>
      <c r="BF123" s="186">
        <f t="array" ref="BF123">IFERROR(VLOOKUP(A123&amp;B123&amp;C123&amp;LEFT($BA$1,2),IF({1,0},广告数据!$A$2:$A$7027&amp;广告数据!$B$2:$B$7027&amp;广告数据!$C$2:$C$7027,广告数据!$G$2:$G$7027),2,0),"")</f>
        <v>34.27</v>
      </c>
      <c r="BG123" s="186">
        <f t="array" ref="BG123">IFERROR(VLOOKUP(A123&amp;B123&amp;C123&amp;LEFT($BA$1,2),IF({1,0},广告数据!$A$2:$A$7027&amp;广告数据!$B$2:$B$7027&amp;广告数据!$C$2:$C$7027,广告数据!$J$2:$J$7027),2,0),"")</f>
        <v>38.97</v>
      </c>
      <c r="BH123" s="215">
        <f t="shared" si="61"/>
        <v>0.879394405953298</v>
      </c>
      <c r="BI123" s="172">
        <f t="array" ref="BI123">IFERROR(VLOOKUP(A123&amp;B123&amp;C123&amp;LEFT($BI$1,2),IF({1,0},广告数据!$A$2:$A$7027&amp;广告数据!$B$2:$B$7027&amp;广告数据!$C$2:$C$7027,广告数据!$D$2:$D$7027),2,0),"0")</f>
        <v>910</v>
      </c>
      <c r="BJ123" s="172">
        <f t="array" ref="BJ123">IFERROR(VLOOKUP(A123&amp;B123&amp;C123&amp;LEFT($BI$1,2),IF({1,0},广告数据!$A$2:$A$7027&amp;广告数据!$B$2:$B$7027&amp;广告数据!$C$2:$C$7027,广告数据!$E$2:$E$7027),2,0),"0")</f>
        <v>4</v>
      </c>
      <c r="BK123" s="172">
        <f t="array" ref="BK123">IFERROR(VLOOKUP(A123&amp;B123&amp;C123&amp;LEFT($BI$1,2),IF({1,0},广告数据!$A$2:$A$7027&amp;广告数据!$B$2:$B$7027&amp;广告数据!$C$2:$C$7027,广告数据!$I$2:$I$7027),2,0),"0")</f>
        <v>2</v>
      </c>
      <c r="BL123" s="215">
        <f t="shared" si="50"/>
        <v>0.0043956043956044</v>
      </c>
      <c r="BM123" s="215">
        <f t="shared" si="51"/>
        <v>0.5</v>
      </c>
      <c r="BN123" s="172">
        <f t="array" ref="BN123">IFERROR(VLOOKUP(A123&amp;B123&amp;C123&amp;LEFT($BI$1,2),IF({1,0},广告数据!$A$2:$A$7027&amp;广告数据!$B$2:$B$7027&amp;广告数据!$C$2:$C$7027,广告数据!$G$2:$G$7027),2,0),"0")</f>
        <v>1.32</v>
      </c>
      <c r="BO123" s="172">
        <f t="array" ref="BO123">IFERROR(VLOOKUP(A123&amp;B123&amp;C123&amp;LEFT($BI$1,2),IF({1,0},广告数据!$A$2:$A$7027&amp;广告数据!$B$2:$B$7027&amp;广告数据!$C$2:$C$7027,广告数据!$J$2:$J$7027),2,0),"0")</f>
        <v>25.98</v>
      </c>
      <c r="BP123" s="215">
        <f t="shared" si="52"/>
        <v>0.0508083140877598</v>
      </c>
      <c r="BQ123" s="172" t="str">
        <f t="array" ref="BQ123">IFERROR(VLOOKUP(A123&amp;B123&amp;C123&amp;LEFT($BQ$1,2),IF({1,0},广告数据!$A$2:$A$7027&amp;广告数据!$B$2:$B$7027&amp;广告数据!$C$2:$C$7027,广告数据!$D$2:$D$7027),2,0),"0")</f>
        <v>0</v>
      </c>
      <c r="BR123" s="172" t="str">
        <f t="array" ref="BR123">IFERROR(VLOOKUP(A123&amp;B123&amp;C123&amp;LEFT($BQ$1,2),IF({1,0},广告数据!$A$2:$A$7027&amp;广告数据!$B$2:$B$7027&amp;广告数据!$C$2:$C$7027,广告数据!$E$2:$E$7027),2,0),"0")</f>
        <v>0</v>
      </c>
      <c r="BS123" s="172" t="str">
        <f t="array" ref="BS123">IFERROR(VLOOKUP(A123&amp;B123&amp;C123&amp;LEFT($BQ$1,2),IF({1,0},广告数据!$A$2:$A$7027&amp;广告数据!$B$2:$B$7027&amp;广告数据!$C$2:$C$7027,广告数据!$I$2:$I$7027),2,0),"0")</f>
        <v>0</v>
      </c>
      <c r="BT123" s="215" t="str">
        <f t="shared" si="53"/>
        <v>0</v>
      </c>
      <c r="BU123" s="215" t="str">
        <f t="shared" si="54"/>
        <v>0</v>
      </c>
      <c r="BV123" s="172" t="str">
        <f t="array" ref="BV123">IFERROR(VLOOKUP(A123&amp;B123&amp;C123&amp;LEFT($BQ$1,2),IF({1,0},广告数据!$A$2:$A$7027&amp;广告数据!$B$2:$B$7027&amp;广告数据!$C$2:$C$7027,广告数据!$G$2:$G$7027),2,0),"0")</f>
        <v>0</v>
      </c>
      <c r="BW123" s="172" t="str">
        <f t="array" ref="BW123">IFERROR(VLOOKUP(A123&amp;B123&amp;C123&amp;LEFT($BQ$1,2),IF({1,0},广告数据!$A$2:$A$7027&amp;广告数据!$B$2:$B$7027&amp;广告数据!$C$2:$C$7027,广告数据!$J$2:$J$7027),2,0),"0")</f>
        <v>0</v>
      </c>
      <c r="BX123" s="215"/>
    </row>
    <row r="124" s="173" customFormat="1" spans="1:76">
      <c r="A124" s="189">
        <v>44797</v>
      </c>
      <c r="B124" s="192" t="s">
        <v>20</v>
      </c>
      <c r="C124" s="190" t="s">
        <v>450</v>
      </c>
      <c r="D124" s="119" t="s">
        <v>451</v>
      </c>
      <c r="E124" s="194">
        <f>SUMIFS('Business report'!$D$2:$D$9442,'Business report'!$A$2:$A$9442,A124,'Business report'!$B$2:$B$9442,B124,'Business report'!$C$2:$C$9442,D124)</f>
        <v>19</v>
      </c>
      <c r="F124" s="194">
        <f>SUMIFS('Business report'!$F$2:$F$9442,'Business report'!$A$2:$A$9442,A124,'Business report'!$B$2:$B$9442,B124,'Business report'!$C$2:$C$9442,D124)</f>
        <v>25</v>
      </c>
      <c r="G124" s="191">
        <f>SUMIFS('Business report'!$I$2:$I$9442,'Business report'!$A$2:$A$9442,A124,'Business report'!$B$2:$B$9442,B124,'Business report'!$C$2:$C$9442,D124)</f>
        <v>1</v>
      </c>
      <c r="H124" s="195">
        <f>SUMIFS('Business report'!$K$2:$K$9442,'Business report'!$A$2:$A$9442,A124,'Business report'!$B$2:$B$9442,B124,'Business report'!$C$2:$C$9442,D124)</f>
        <v>0</v>
      </c>
      <c r="I124" s="198">
        <v>39.99</v>
      </c>
      <c r="J124" s="178">
        <v>3</v>
      </c>
      <c r="K124" s="198">
        <v>1</v>
      </c>
      <c r="L124" s="198" t="s">
        <v>496</v>
      </c>
      <c r="M124" s="202" t="s">
        <v>542</v>
      </c>
      <c r="N124" s="198" t="s">
        <v>497</v>
      </c>
      <c r="O124" s="199">
        <v>7566</v>
      </c>
      <c r="P124" s="203" t="s">
        <v>465</v>
      </c>
      <c r="Q124" s="207" t="s">
        <v>162</v>
      </c>
      <c r="R124" s="207" t="s">
        <v>194</v>
      </c>
      <c r="S124" s="203" t="s">
        <v>466</v>
      </c>
      <c r="T124" s="207" t="s">
        <v>145</v>
      </c>
      <c r="U124" s="207" t="s">
        <v>249</v>
      </c>
      <c r="V124" s="203" t="s">
        <v>467</v>
      </c>
      <c r="W124" s="207" t="s">
        <v>145</v>
      </c>
      <c r="X124" s="207" t="s">
        <v>365</v>
      </c>
      <c r="Y124" s="203" t="s">
        <v>468</v>
      </c>
      <c r="Z124" s="207" t="s">
        <v>145</v>
      </c>
      <c r="AA124" s="207" t="s">
        <v>471</v>
      </c>
      <c r="AB124" s="203" t="s">
        <v>469</v>
      </c>
      <c r="AC124" s="207" t="s">
        <v>145</v>
      </c>
      <c r="AD124" s="207" t="s">
        <v>249</v>
      </c>
      <c r="AE124" s="203" t="s">
        <v>470</v>
      </c>
      <c r="AF124" s="207" t="s">
        <v>145</v>
      </c>
      <c r="AG124" s="207" t="s">
        <v>183</v>
      </c>
      <c r="AH124" s="203" t="s">
        <v>472</v>
      </c>
      <c r="AI124" s="207" t="s">
        <v>500</v>
      </c>
      <c r="AJ124" s="207" t="s">
        <v>354</v>
      </c>
      <c r="AK124" s="179">
        <f t="array" ref="AK124">IFERROR(VLOOKUP(A124&amp;B124&amp;C124&amp;LEFT($AK$1,2),IF({1,0},广告数据!$A$2:$A$7027&amp;广告数据!$B$2:$B$7027&amp;广告数据!$C$2:$C$7027,广告数据!$D$2:$D$7027),2,0),"0")</f>
        <v>2300</v>
      </c>
      <c r="AL124" s="175">
        <f t="array" ref="AL124">IFERROR(VLOOKUP(A124&amp;B124&amp;C124&amp;LEFT($AK$1,2),IF({1,0},广告数据!$A$2:$A$7027&amp;广告数据!$B$2:$B$7027&amp;广告数据!$C$2:$C$7027,广告数据!$E$2:$E$7027),2,0),"0")</f>
        <v>0</v>
      </c>
      <c r="AM124" s="180">
        <f t="shared" si="55"/>
        <v>0</v>
      </c>
      <c r="AN124" s="175">
        <f t="array" ref="AN124">IFERROR(VLOOKUP(A124&amp;B124&amp;C124&amp;LEFT($AK$1,2),IF({1,0},广告数据!$A$2:$A$7027&amp;广告数据!$B$2:$B$7027&amp;广告数据!$C$2:$C$7027,广告数据!$I$2:$I$7027),2,0),"0")</f>
        <v>0</v>
      </c>
      <c r="AO124" s="181" t="str">
        <f t="shared" si="56"/>
        <v>0</v>
      </c>
      <c r="AP124" s="182">
        <f t="array" ref="AP124">IFERROR(VLOOKUP(A124&amp;B124&amp;C124&amp;LEFT($AK$1,2),IF({1,0},广告数据!$A$2:$A$7027&amp;广告数据!$B$2:$B$7027&amp;广告数据!$C$2:$C$7027,广告数据!$G$2:$G$7027),2,0),"0")</f>
        <v>0</v>
      </c>
      <c r="AQ124" s="182">
        <f t="array" ref="AQ124">IFERROR(VLOOKUP(A124&amp;B124&amp;C124&amp;LEFT($AK$1,2),IF({1,0},广告数据!$A$2:$A$7027&amp;广告数据!$B$2:$B$7027&amp;广告数据!$C$2:$C$7027,广告数据!$J$2:$J$7027),2,0),"0")</f>
        <v>0</v>
      </c>
      <c r="AR124" s="183" t="str">
        <f t="shared" si="57"/>
        <v>0</v>
      </c>
      <c r="AS124" s="223">
        <f t="array" ref="AS124">IFERROR(VLOOKUP(A124&amp;B124&amp;C124&amp;LEFT($AS$1,2),IF({1,0},广告数据!$A$2:$A$7027&amp;广告数据!$B$2:$B$7027&amp;广告数据!$C$2:$C$7027,广告数据!$D$2:$D$7027),2,0),"0")</f>
        <v>102</v>
      </c>
      <c r="AT124" s="179">
        <f t="array" ref="AT124">IFERROR(VLOOKUP(A124&amp;B124&amp;C124&amp;LEFT($AS$1,2),IF({1,0},广告数据!$A$2:$A$7027&amp;广告数据!$B$2:$B$7027&amp;广告数据!$C$2:$C$7027,广告数据!$E$2:$E$7027),2,0),"0")</f>
        <v>0</v>
      </c>
      <c r="AU124" s="179">
        <f t="array" ref="AU124">IFERROR(VLOOKUP(A124&amp;B124&amp;C124&amp;LEFT($AS$1,2),IF({1,0},广告数据!$A$2:$A$7027&amp;广告数据!$B$2:$B$7027&amp;广告数据!$C$2:$C$7027,广告数据!$I$2:$I$7027),2,0),"0")</f>
        <v>0</v>
      </c>
      <c r="AV124" s="215">
        <f t="shared" si="58"/>
        <v>0</v>
      </c>
      <c r="AW124" s="215" t="str">
        <f t="array" ref="AW124">IFERROR(AU124/AT124,"0")</f>
        <v>0</v>
      </c>
      <c r="AX124" s="224">
        <f t="array" ref="AX124">IFERROR(VLOOKUP(A124&amp;B124&amp;C124&amp;LEFT($AS$1,2),IF({1,0},广告数据!$A$2:$A$7027&amp;广告数据!$B$2:$B$7027&amp;广告数据!$C$2:$C$7027,广告数据!$G$2:$G$7027),2,0),"0")</f>
        <v>0</v>
      </c>
      <c r="AY124" s="179">
        <f t="array" ref="AY124">IFERROR(VLOOKUP(A124&amp;B124&amp;C124&amp;LEFT($AS$1,2),IF({1,0},广告数据!$A$2:$A$7027&amp;广告数据!$B$2:$B$7027&amp;广告数据!$C$2:$C$7027,广告数据!$J$2:$J$7027),2,0),"0")</f>
        <v>0</v>
      </c>
      <c r="AZ124" s="183" t="str">
        <f t="array" ref="AZ124">IFERROR(AX124/AY124,"0")</f>
        <v>0</v>
      </c>
      <c r="BA124" s="179">
        <f t="array" ref="BA124">IFERROR(VLOOKUP(A124&amp;B124&amp;C124&amp;LEFT($BA$1,2),IF({1,0},广告数据!$A$2:$A$7027&amp;广告数据!$B$2:$B$7027&amp;广告数据!$C$2:$C$7027,广告数据!$D$2:$D$7027),2,0),"")</f>
        <v>7996</v>
      </c>
      <c r="BB124" s="179">
        <f t="array" ref="BB124">IFERROR(VLOOKUP(A124&amp;B124&amp;C124&amp;LEFT($BA$1,2),IF({1,0},广告数据!$A$2:$A$7027&amp;广告数据!$B$2:$B$7027&amp;广告数据!$C$2:$C$7027,广告数据!$E$2:$E$7027),2,0),"")</f>
        <v>3</v>
      </c>
      <c r="BC124" s="179">
        <f t="array" ref="BC124">IFERROR(VLOOKUP(A124&amp;B124&amp;C124&amp;LEFT($BA$1,2),IF({1,0},广告数据!$A$2:$A$7027&amp;广告数据!$B$2:$B$7027&amp;广告数据!$C$2:$C$7027,广告数据!$I$2:$I$7027),2,0),"")</f>
        <v>0</v>
      </c>
      <c r="BD124" s="215">
        <f t="shared" si="59"/>
        <v>0.000375187593796898</v>
      </c>
      <c r="BE124" s="215">
        <f t="shared" si="60"/>
        <v>0</v>
      </c>
      <c r="BF124" s="186">
        <f t="array" ref="BF124">IFERROR(VLOOKUP(A124&amp;B124&amp;C124&amp;LEFT($BA$1,2),IF({1,0},广告数据!$A$2:$A$7027&amp;广告数据!$B$2:$B$7027&amp;广告数据!$C$2:$C$7027,广告数据!$G$2:$G$7027),2,0),"")</f>
        <v>5.19</v>
      </c>
      <c r="BG124" s="186">
        <f t="array" ref="BG124">IFERROR(VLOOKUP(A124&amp;B124&amp;C124&amp;LEFT($BA$1,2),IF({1,0},广告数据!$A$2:$A$7027&amp;广告数据!$B$2:$B$7027&amp;广告数据!$C$2:$C$7027,广告数据!$J$2:$J$7027),2,0),"")</f>
        <v>0</v>
      </c>
      <c r="BH124" s="215" t="str">
        <f t="shared" si="61"/>
        <v>0</v>
      </c>
      <c r="BI124" s="172" t="str">
        <f t="array" ref="BI124">IFERROR(VLOOKUP(A124&amp;B124&amp;C124&amp;LEFT($BI$1,2),IF({1,0},广告数据!$A$2:$A$7027&amp;广告数据!$B$2:$B$7027&amp;广告数据!$C$2:$C$7027,广告数据!$D$2:$D$7027),2,0),"0")</f>
        <v>0</v>
      </c>
      <c r="BJ124" s="172" t="str">
        <f t="array" ref="BJ124">IFERROR(VLOOKUP(A124&amp;B124&amp;C124&amp;LEFT($BI$1,2),IF({1,0},广告数据!$A$2:$A$7027&amp;广告数据!$B$2:$B$7027&amp;广告数据!$C$2:$C$7027,广告数据!$E$2:$E$7027),2,0),"0")</f>
        <v>0</v>
      </c>
      <c r="BK124" s="172" t="str">
        <f t="array" ref="BK124">IFERROR(VLOOKUP(A124&amp;B124&amp;C124&amp;LEFT($BI$1,2),IF({1,0},广告数据!$A$2:$A$7027&amp;广告数据!$B$2:$B$7027&amp;广告数据!$C$2:$C$7027,广告数据!$I$2:$I$7027),2,0),"0")</f>
        <v>0</v>
      </c>
      <c r="BL124" s="215" t="str">
        <f t="shared" si="50"/>
        <v>0</v>
      </c>
      <c r="BM124" s="215" t="str">
        <f t="shared" si="51"/>
        <v>0</v>
      </c>
      <c r="BN124" s="172" t="str">
        <f t="array" ref="BN124">IFERROR(VLOOKUP(A124&amp;B124&amp;C124&amp;LEFT($BI$1,2),IF({1,0},广告数据!$A$2:$A$7027&amp;广告数据!$B$2:$B$7027&amp;广告数据!$C$2:$C$7027,广告数据!$G$2:$G$7027),2,0),"0")</f>
        <v>0</v>
      </c>
      <c r="BO124" s="172" t="str">
        <f t="array" ref="BO124">IFERROR(VLOOKUP(A124&amp;B124&amp;C124&amp;LEFT($BI$1,2),IF({1,0},广告数据!$A$2:$A$7027&amp;广告数据!$B$2:$B$7027&amp;广告数据!$C$2:$C$7027,广告数据!$J$2:$J$7027),2,0),"0")</f>
        <v>0</v>
      </c>
      <c r="BP124" s="215" t="str">
        <f t="shared" si="52"/>
        <v/>
      </c>
      <c r="BQ124" s="172" t="str">
        <f t="array" ref="BQ124">IFERROR(VLOOKUP(A124&amp;B124&amp;C124&amp;LEFT($BQ$1,2),IF({1,0},广告数据!$A$2:$A$7027&amp;广告数据!$B$2:$B$7027&amp;广告数据!$C$2:$C$7027,广告数据!$D$2:$D$7027),2,0),"0")</f>
        <v>0</v>
      </c>
      <c r="BR124" s="172" t="str">
        <f t="array" ref="BR124">IFERROR(VLOOKUP(A124&amp;B124&amp;C124&amp;LEFT($BQ$1,2),IF({1,0},广告数据!$A$2:$A$7027&amp;广告数据!$B$2:$B$7027&amp;广告数据!$C$2:$C$7027,广告数据!$E$2:$E$7027),2,0),"0")</f>
        <v>0</v>
      </c>
      <c r="BS124" s="172" t="str">
        <f t="array" ref="BS124">IFERROR(VLOOKUP(A124&amp;B124&amp;C124&amp;LEFT($BQ$1,2),IF({1,0},广告数据!$A$2:$A$7027&amp;广告数据!$B$2:$B$7027&amp;广告数据!$C$2:$C$7027,广告数据!$I$2:$I$7027),2,0),"0")</f>
        <v>0</v>
      </c>
      <c r="BT124" s="215" t="str">
        <f t="shared" si="53"/>
        <v>0</v>
      </c>
      <c r="BU124" s="215" t="str">
        <f t="shared" si="54"/>
        <v>0</v>
      </c>
      <c r="BV124" s="172" t="str">
        <f t="array" ref="BV124">IFERROR(VLOOKUP(A124&amp;B124&amp;C124&amp;LEFT($BQ$1,2),IF({1,0},广告数据!$A$2:$A$7027&amp;广告数据!$B$2:$B$7027&amp;广告数据!$C$2:$C$7027,广告数据!$G$2:$G$7027),2,0),"0")</f>
        <v>0</v>
      </c>
      <c r="BW124" s="172" t="str">
        <f t="array" ref="BW124">IFERROR(VLOOKUP(A124&amp;B124&amp;C124&amp;LEFT($BQ$1,2),IF({1,0},广告数据!$A$2:$A$7027&amp;广告数据!$B$2:$B$7027&amp;广告数据!$C$2:$C$7027,广告数据!$J$2:$J$7027),2,0),"0")</f>
        <v>0</v>
      </c>
      <c r="BX124" s="215"/>
    </row>
    <row r="125" s="173" customFormat="1" spans="1:77">
      <c r="A125" s="189">
        <v>44797</v>
      </c>
      <c r="B125" s="192" t="s">
        <v>20</v>
      </c>
      <c r="C125" s="190" t="s">
        <v>543</v>
      </c>
      <c r="D125" s="119" t="s">
        <v>544</v>
      </c>
      <c r="E125" s="194">
        <f>SUMIFS('Business report'!$D$2:$D$9442,'Business report'!$A$2:$A$9442,A125,'Business report'!$B$2:$B$9442,B125,'Business report'!$C$2:$C$9442,D125)</f>
        <v>4</v>
      </c>
      <c r="F125" s="194">
        <f>SUMIFS('Business report'!$F$2:$F$9442,'Business report'!$A$2:$A$9442,A125,'Business report'!$B$2:$B$9442,B125,'Business report'!$C$2:$C$9442,D125)</f>
        <v>5</v>
      </c>
      <c r="G125" s="191">
        <f>SUMIFS('Business report'!$I$2:$I$9442,'Business report'!$A$2:$A$9442,A125,'Business report'!$B$2:$B$9442,B125,'Business report'!$C$2:$C$9442,D125)</f>
        <v>0</v>
      </c>
      <c r="H125" s="195">
        <f>SUMIFS('Business report'!$K$2:$K$9442,'Business report'!$A$2:$A$9442,A125,'Business report'!$B$2:$B$9442,B125,'Business report'!$C$2:$C$9442,D125)</f>
        <v>0</v>
      </c>
      <c r="I125" s="198">
        <v>34.99</v>
      </c>
      <c r="J125" s="178"/>
      <c r="K125" s="198"/>
      <c r="L125" s="198"/>
      <c r="M125" s="222"/>
      <c r="N125" s="198"/>
      <c r="O125" s="198"/>
      <c r="P125" s="200"/>
      <c r="Q125" s="200"/>
      <c r="R125" s="200"/>
      <c r="S125" s="200"/>
      <c r="T125" s="200"/>
      <c r="U125" s="200"/>
      <c r="V125" s="200"/>
      <c r="W125" s="200"/>
      <c r="X125" s="200"/>
      <c r="Y125" s="200"/>
      <c r="Z125" s="200"/>
      <c r="AA125" s="200"/>
      <c r="AB125" s="200"/>
      <c r="AC125" s="200"/>
      <c r="AD125" s="200"/>
      <c r="AE125" s="200"/>
      <c r="AF125" s="200"/>
      <c r="AG125" s="200"/>
      <c r="AH125" s="200"/>
      <c r="AI125" s="200"/>
      <c r="AJ125" s="200"/>
      <c r="AK125" s="179" t="str">
        <f t="array" ref="AK125">IFERROR(VLOOKUP(A125&amp;B125&amp;C125&amp;LEFT($AK$1,2),IF({1,0},广告数据!$A$2:$A$7027&amp;广告数据!$B$2:$B$7027&amp;广告数据!$C$2:$C$7027,广告数据!$D$2:$D$7027),2,0),"0")</f>
        <v>0</v>
      </c>
      <c r="AL125" s="175" t="str">
        <f t="array" ref="AL125">IFERROR(VLOOKUP(A125&amp;B125&amp;C125&amp;LEFT($AK$1,2),IF({1,0},广告数据!$A$2:$A$7027&amp;广告数据!$B$2:$B$7027&amp;广告数据!$C$2:$C$7027,广告数据!$E$2:$E$7027),2,0),"0")</f>
        <v>0</v>
      </c>
      <c r="AM125" s="180" t="str">
        <f t="shared" si="55"/>
        <v>0</v>
      </c>
      <c r="AN125" s="175" t="str">
        <f t="array" ref="AN125">IFERROR(VLOOKUP(A125&amp;B125&amp;C125&amp;LEFT($AK$1,2),IF({1,0},广告数据!$A$2:$A$7027&amp;广告数据!$B$2:$B$7027&amp;广告数据!$C$2:$C$7027,广告数据!$I$2:$I$7027),2,0),"0")</f>
        <v>0</v>
      </c>
      <c r="AO125" s="181" t="str">
        <f t="shared" si="56"/>
        <v>0</v>
      </c>
      <c r="AP125" s="182" t="str">
        <f t="array" ref="AP125">IFERROR(VLOOKUP(A125&amp;B125&amp;C125&amp;LEFT($AK$1,2),IF({1,0},广告数据!$A$2:$A$7027&amp;广告数据!$B$2:$B$7027&amp;广告数据!$C$2:$C$7027,广告数据!$G$2:$G$7027),2,0),"0")</f>
        <v>0</v>
      </c>
      <c r="AQ125" s="182" t="str">
        <f t="array" ref="AQ125">IFERROR(VLOOKUP(A125&amp;B125&amp;C125&amp;LEFT($AK$1,2),IF({1,0},广告数据!$A$2:$A$7027&amp;广告数据!$B$2:$B$7027&amp;广告数据!$C$2:$C$7027,广告数据!$J$2:$J$7027),2,0),"0")</f>
        <v>0</v>
      </c>
      <c r="AR125" s="183" t="str">
        <f t="shared" si="57"/>
        <v>0</v>
      </c>
      <c r="AS125" s="223" t="str">
        <f t="array" ref="AS125">IFERROR(VLOOKUP(A125&amp;B125&amp;C125&amp;LEFT($AS$1,2),IF({1,0},广告数据!$A$2:$A$7027&amp;广告数据!$B$2:$B$7027&amp;广告数据!$C$2:$C$7027,广告数据!$D$2:$D$7027),2,0),"0")</f>
        <v>0</v>
      </c>
      <c r="AT125" s="179" t="str">
        <f t="array" ref="AT125">IFERROR(VLOOKUP(A125&amp;B125&amp;C125&amp;LEFT($AS$1,2),IF({1,0},广告数据!$A$2:$A$7027&amp;广告数据!$B$2:$B$7027&amp;广告数据!$C$2:$C$7027,广告数据!$E$2:$E$7027),2,0),"0")</f>
        <v>0</v>
      </c>
      <c r="AU125" s="179" t="str">
        <f t="array" ref="AU125">IFERROR(VLOOKUP(A125&amp;B125&amp;C125&amp;LEFT($AS$1,2),IF({1,0},广告数据!$A$2:$A$7027&amp;广告数据!$B$2:$B$7027&amp;广告数据!$C$2:$C$7027,广告数据!$I$2:$I$7027),2,0),"0")</f>
        <v>0</v>
      </c>
      <c r="AV125" s="215" t="str">
        <f t="shared" si="58"/>
        <v>0</v>
      </c>
      <c r="AW125" s="215" t="str">
        <f t="array" ref="AW125">IFERROR(AU125/AT125,"0")</f>
        <v>0</v>
      </c>
      <c r="AX125" s="224" t="str">
        <f t="array" ref="AX125">IFERROR(VLOOKUP(A125&amp;B125&amp;C125&amp;LEFT($AS$1,2),IF({1,0},广告数据!$A$2:$A$7027&amp;广告数据!$B$2:$B$7027&amp;广告数据!$C$2:$C$7027,广告数据!$G$2:$G$7027),2,0),"0")</f>
        <v>0</v>
      </c>
      <c r="AY125" s="179" t="str">
        <f t="array" ref="AY125">IFERROR(VLOOKUP(A125&amp;B125&amp;C125&amp;LEFT($AS$1,2),IF({1,0},广告数据!$A$2:$A$7027&amp;广告数据!$B$2:$B$7027&amp;广告数据!$C$2:$C$7027,广告数据!$J$2:$J$7027),2,0),"0")</f>
        <v>0</v>
      </c>
      <c r="AZ125" s="183" t="str">
        <f t="array" ref="AZ125">IFERROR(AX125/AY125,"0")</f>
        <v>0</v>
      </c>
      <c r="BA125" s="179">
        <f t="array" ref="BA125">IFERROR(VLOOKUP(A125&amp;B125&amp;C125&amp;LEFT($BA$1,2),IF({1,0},广告数据!$A$2:$A$7027&amp;广告数据!$B$2:$B$7027&amp;广告数据!$C$2:$C$7027,广告数据!$D$2:$D$7027),2,0),"")</f>
        <v>221</v>
      </c>
      <c r="BB125" s="179">
        <f t="array" ref="BB125">IFERROR(VLOOKUP(A125&amp;B125&amp;C125&amp;LEFT($BA$1,2),IF({1,0},广告数据!$A$2:$A$7027&amp;广告数据!$B$2:$B$7027&amp;广告数据!$C$2:$C$7027,广告数据!$E$2:$E$7027),2,0),"")</f>
        <v>1</v>
      </c>
      <c r="BC125" s="179">
        <f t="array" ref="BC125">IFERROR(VLOOKUP(A125&amp;B125&amp;C125&amp;LEFT($BA$1,2),IF({1,0},广告数据!$A$2:$A$7027&amp;广告数据!$B$2:$B$7027&amp;广告数据!$C$2:$C$7027,广告数据!$I$2:$I$7027),2,0),"")</f>
        <v>0</v>
      </c>
      <c r="BD125" s="215">
        <f t="shared" si="59"/>
        <v>0.00452488687782805</v>
      </c>
      <c r="BE125" s="215">
        <f t="shared" si="60"/>
        <v>0</v>
      </c>
      <c r="BF125" s="186">
        <f t="array" ref="BF125">IFERROR(VLOOKUP(A125&amp;B125&amp;C125&amp;LEFT($BA$1,2),IF({1,0},广告数据!$A$2:$A$7027&amp;广告数据!$B$2:$B$7027&amp;广告数据!$C$2:$C$7027,广告数据!$G$2:$G$7027),2,0),"")</f>
        <v>1.13</v>
      </c>
      <c r="BG125" s="186">
        <f t="array" ref="BG125">IFERROR(VLOOKUP(A125&amp;B125&amp;C125&amp;LEFT($BA$1,2),IF({1,0},广告数据!$A$2:$A$7027&amp;广告数据!$B$2:$B$7027&amp;广告数据!$C$2:$C$7027,广告数据!$J$2:$J$7027),2,0),"")</f>
        <v>0</v>
      </c>
      <c r="BH125" s="215" t="str">
        <f t="shared" si="61"/>
        <v>0</v>
      </c>
      <c r="BI125" s="172" t="str">
        <f t="array" ref="BI125">IFERROR(VLOOKUP(A125&amp;B125&amp;C125&amp;LEFT($BI$1,2),IF({1,0},广告数据!$A$2:$A$7027&amp;广告数据!$B$2:$B$7027&amp;广告数据!$C$2:$C$7027,广告数据!$D$2:$D$7027),2,0),"0")</f>
        <v>0</v>
      </c>
      <c r="BJ125" s="172" t="str">
        <f t="array" ref="BJ125">IFERROR(VLOOKUP(A125&amp;B125&amp;C125&amp;LEFT($BI$1,2),IF({1,0},广告数据!$A$2:$A$7027&amp;广告数据!$B$2:$B$7027&amp;广告数据!$C$2:$C$7027,广告数据!$E$2:$E$7027),2,0),"0")</f>
        <v>0</v>
      </c>
      <c r="BK125" s="172" t="str">
        <f t="array" ref="BK125">IFERROR(VLOOKUP(A125&amp;B125&amp;C125&amp;LEFT($BI$1,2),IF({1,0},广告数据!$A$2:$A$7027&amp;广告数据!$B$2:$B$7027&amp;广告数据!$C$2:$C$7027,广告数据!$I$2:$I$7027),2,0),"0")</f>
        <v>0</v>
      </c>
      <c r="BL125" s="215" t="str">
        <f t="shared" si="50"/>
        <v>0</v>
      </c>
      <c r="BM125" s="215" t="str">
        <f t="shared" si="51"/>
        <v>0</v>
      </c>
      <c r="BN125" s="172" t="str">
        <f t="array" ref="BN125">IFERROR(VLOOKUP(A125&amp;B125&amp;C125&amp;LEFT($BI$1,2),IF({1,0},广告数据!$A$2:$A$7027&amp;广告数据!$B$2:$B$7027&amp;广告数据!$C$2:$C$7027,广告数据!$G$2:$G$7027),2,0),"0")</f>
        <v>0</v>
      </c>
      <c r="BO125" s="172" t="str">
        <f t="array" ref="BO125">IFERROR(VLOOKUP(A125&amp;B125&amp;C125&amp;LEFT($BI$1,2),IF({1,0},广告数据!$A$2:$A$7027&amp;广告数据!$B$2:$B$7027&amp;广告数据!$C$2:$C$7027,广告数据!$J$2:$J$7027),2,0),"0")</f>
        <v>0</v>
      </c>
      <c r="BP125" s="215" t="str">
        <f t="shared" si="52"/>
        <v/>
      </c>
      <c r="BQ125" s="172" t="str">
        <f t="array" ref="BQ125">IFERROR(VLOOKUP(A125&amp;B125&amp;C125&amp;LEFT($BQ$1,2),IF({1,0},广告数据!$A$2:$A$7027&amp;广告数据!$B$2:$B$7027&amp;广告数据!$C$2:$C$7027,广告数据!$D$2:$D$7027),2,0),"0")</f>
        <v>0</v>
      </c>
      <c r="BR125" s="172" t="str">
        <f t="array" ref="BR125">IFERROR(VLOOKUP(A125&amp;B125&amp;C125&amp;LEFT($BQ$1,2),IF({1,0},广告数据!$A$2:$A$7027&amp;广告数据!$B$2:$B$7027&amp;广告数据!$C$2:$C$7027,广告数据!$E$2:$E$7027),2,0),"0")</f>
        <v>0</v>
      </c>
      <c r="BS125" s="172" t="str">
        <f t="array" ref="BS125">IFERROR(VLOOKUP(A125&amp;B125&amp;C125&amp;LEFT($BQ$1,2),IF({1,0},广告数据!$A$2:$A$7027&amp;广告数据!$B$2:$B$7027&amp;广告数据!$C$2:$C$7027,广告数据!$I$2:$I$7027),2,0),"0")</f>
        <v>0</v>
      </c>
      <c r="BT125" s="215" t="str">
        <f t="shared" si="53"/>
        <v>0</v>
      </c>
      <c r="BU125" s="215" t="str">
        <f t="shared" si="54"/>
        <v>0</v>
      </c>
      <c r="BV125" s="172" t="str">
        <f t="array" ref="BV125">IFERROR(VLOOKUP(A125&amp;B125&amp;C125&amp;LEFT($BQ$1,2),IF({1,0},广告数据!$A$2:$A$7027&amp;广告数据!$B$2:$B$7027&amp;广告数据!$C$2:$C$7027,广告数据!$G$2:$G$7027),2,0),"0")</f>
        <v>0</v>
      </c>
      <c r="BW125" s="172" t="str">
        <f t="array" ref="BW125">IFERROR(VLOOKUP(A125&amp;B125&amp;C125&amp;LEFT($BQ$1,2),IF({1,0},广告数据!$A$2:$A$7027&amp;广告数据!$B$2:$B$7027&amp;广告数据!$C$2:$C$7027,广告数据!$J$2:$J$7027),2,0),"0")</f>
        <v>0</v>
      </c>
      <c r="BX125" s="215"/>
      <c r="BY125" s="173" t="s">
        <v>545</v>
      </c>
    </row>
    <row r="126" s="173" customFormat="1" spans="1:76">
      <c r="A126" s="189">
        <v>44798</v>
      </c>
      <c r="B126" s="192" t="s">
        <v>20</v>
      </c>
      <c r="C126" s="190" t="s">
        <v>25</v>
      </c>
      <c r="D126" s="119" t="s">
        <v>124</v>
      </c>
      <c r="E126" s="194">
        <f>SUMIFS('Business report'!$D$2:$D$9442,'Business report'!$A$2:$A$9442,A126,'Business report'!$B$2:$B$9442,B126,'Business report'!$C$2:$C$9442,D126)</f>
        <v>409</v>
      </c>
      <c r="F126" s="194">
        <f>SUMIFS('Business report'!$F$2:$F$9442,'Business report'!$A$2:$A$9442,A126,'Business report'!$B$2:$B$9442,B126,'Business report'!$C$2:$C$9442,D126)</f>
        <v>589</v>
      </c>
      <c r="G126" s="191">
        <f>SUMIFS('Business report'!$I$2:$I$9442,'Business report'!$A$2:$A$9442,A126,'Business report'!$B$2:$B$9442,B126,'Business report'!$C$2:$C$9442,D126)</f>
        <v>28</v>
      </c>
      <c r="H126" s="195">
        <f>SUMIFS('Business report'!$K$2:$K$9442,'Business report'!$A$2:$A$9442,A126,'Business report'!$B$2:$B$9442,B126,'Business report'!$C$2:$C$9442,D126)</f>
        <v>363.72</v>
      </c>
      <c r="I126" s="198">
        <v>12.99</v>
      </c>
      <c r="J126" s="178">
        <v>4.8</v>
      </c>
      <c r="K126" s="198">
        <v>41</v>
      </c>
      <c r="L126" s="198" t="s">
        <v>131</v>
      </c>
      <c r="M126" s="202" t="s">
        <v>546</v>
      </c>
      <c r="N126" s="198" t="s">
        <v>133</v>
      </c>
      <c r="O126" s="198">
        <v>109</v>
      </c>
      <c r="P126" s="203" t="s">
        <v>409</v>
      </c>
      <c r="Q126" s="207" t="s">
        <v>241</v>
      </c>
      <c r="R126" s="207" t="s">
        <v>220</v>
      </c>
      <c r="S126" s="203" t="s">
        <v>208</v>
      </c>
      <c r="T126" s="207" t="s">
        <v>341</v>
      </c>
      <c r="U126" s="207" t="s">
        <v>138</v>
      </c>
      <c r="V126" s="203" t="s">
        <v>340</v>
      </c>
      <c r="W126" s="207" t="s">
        <v>197</v>
      </c>
      <c r="X126" s="207" t="s">
        <v>169</v>
      </c>
      <c r="Y126" s="203" t="s">
        <v>527</v>
      </c>
      <c r="Z126" s="207" t="s">
        <v>446</v>
      </c>
      <c r="AA126" s="207" t="s">
        <v>149</v>
      </c>
      <c r="AB126" s="203" t="s">
        <v>245</v>
      </c>
      <c r="AC126" s="207" t="s">
        <v>547</v>
      </c>
      <c r="AD126" s="207" t="s">
        <v>191</v>
      </c>
      <c r="AE126" s="203" t="s">
        <v>528</v>
      </c>
      <c r="AF126" s="207" t="s">
        <v>211</v>
      </c>
      <c r="AG126" s="207" t="s">
        <v>532</v>
      </c>
      <c r="AH126" s="203" t="s">
        <v>244</v>
      </c>
      <c r="AI126" s="207" t="s">
        <v>221</v>
      </c>
      <c r="AJ126" s="207" t="s">
        <v>323</v>
      </c>
      <c r="AK126" s="179">
        <f t="array" ref="AK126">IFERROR(VLOOKUP(A126&amp;B126&amp;C126&amp;LEFT($AK$1,2),IF({1,0},广告数据!$A$2:$A$7027&amp;广告数据!$B$2:$B$7027&amp;广告数据!$C$2:$C$7027,广告数据!$D$2:$D$7027),2,0),"0")</f>
        <v>7429</v>
      </c>
      <c r="AL126" s="175">
        <f t="array" ref="AL126">IFERROR(VLOOKUP(A126&amp;B126&amp;C126&amp;LEFT($AK$1,2),IF({1,0},广告数据!$A$2:$A$7027&amp;广告数据!$B$2:$B$7027&amp;广告数据!$C$2:$C$7027,广告数据!$E$2:$E$7027),2,0),"0")</f>
        <v>75</v>
      </c>
      <c r="AM126" s="180">
        <f t="shared" si="55"/>
        <v>0.0100955714093418</v>
      </c>
      <c r="AN126" s="175">
        <f t="array" ref="AN126">IFERROR(VLOOKUP(A126&amp;B126&amp;C126&amp;LEFT($AK$1,2),IF({1,0},广告数据!$A$2:$A$7027&amp;广告数据!$B$2:$B$7027&amp;广告数据!$C$2:$C$7027,广告数据!$I$2:$I$7027),2,0),"0")</f>
        <v>3</v>
      </c>
      <c r="AO126" s="181">
        <f t="shared" si="56"/>
        <v>0.04</v>
      </c>
      <c r="AP126" s="182">
        <f t="array" ref="AP126">IFERROR(VLOOKUP(A126&amp;B126&amp;C126&amp;LEFT($AK$1,2),IF({1,0},广告数据!$A$2:$A$7027&amp;广告数据!$B$2:$B$7027&amp;广告数据!$C$2:$C$7027,广告数据!$G$2:$G$7027),2,0),"0")</f>
        <v>20.76</v>
      </c>
      <c r="AQ126" s="182">
        <f t="array" ref="AQ126">IFERROR(VLOOKUP(A126&amp;B126&amp;C126&amp;LEFT($AK$1,2),IF({1,0},广告数据!$A$2:$A$7027&amp;广告数据!$B$2:$B$7027&amp;广告数据!$C$2:$C$7027,广告数据!$J$2:$J$7027),2,0),"0")</f>
        <v>38.97</v>
      </c>
      <c r="AR126" s="183">
        <f t="shared" si="57"/>
        <v>0.532717474980755</v>
      </c>
      <c r="AS126" s="223" t="str">
        <f t="array" ref="AS126">IFERROR(VLOOKUP(A126&amp;B126&amp;C126&amp;LEFT($AS$1,2),IF({1,0},广告数据!$A$2:$A$7027&amp;广告数据!$B$2:$B$7027&amp;广告数据!$C$2:$C$7027,广告数据!$D$2:$D$7027),2,0),"0")</f>
        <v>0</v>
      </c>
      <c r="AT126" s="179" t="str">
        <f t="array" ref="AT126">IFERROR(VLOOKUP(A126&amp;B126&amp;C126&amp;LEFT($AS$1,2),IF({1,0},广告数据!$A$2:$A$7027&amp;广告数据!$B$2:$B$7027&amp;广告数据!$C$2:$C$7027,广告数据!$E$2:$E$7027),2,0),"0")</f>
        <v>0</v>
      </c>
      <c r="AU126" s="179" t="str">
        <f t="array" ref="AU126">IFERROR(VLOOKUP(A126&amp;B126&amp;C126&amp;LEFT($AS$1,2),IF({1,0},广告数据!$A$2:$A$7027&amp;广告数据!$B$2:$B$7027&amp;广告数据!$C$2:$C$7027,广告数据!$I$2:$I$7027),2,0),"0")</f>
        <v>0</v>
      </c>
      <c r="AV126" s="215" t="str">
        <f t="shared" si="58"/>
        <v>0</v>
      </c>
      <c r="AW126" s="215" t="str">
        <f t="array" ref="AW126">IFERROR(AU126/AT126,"0")</f>
        <v>0</v>
      </c>
      <c r="AX126" s="224" t="str">
        <f t="array" ref="AX126">IFERROR(VLOOKUP(A126&amp;B126&amp;C126&amp;LEFT($AS$1,2),IF({1,0},广告数据!$A$2:$A$7027&amp;广告数据!$B$2:$B$7027&amp;广告数据!$C$2:$C$7027,广告数据!$G$2:$G$7027),2,0),"0")</f>
        <v>0</v>
      </c>
      <c r="AY126" s="179" t="str">
        <f t="array" ref="AY126">IFERROR(VLOOKUP(A126&amp;B126&amp;C126&amp;LEFT($AS$1,2),IF({1,0},广告数据!$A$2:$A$7027&amp;广告数据!$B$2:$B$7027&amp;广告数据!$C$2:$C$7027,广告数据!$J$2:$J$7027),2,0),"0")</f>
        <v>0</v>
      </c>
      <c r="AZ126" s="183" t="str">
        <f t="array" ref="AZ126">IFERROR(AX126/AY126,"0")</f>
        <v>0</v>
      </c>
      <c r="BA126" s="179">
        <f t="array" ref="BA126">IFERROR(VLOOKUP(A126&amp;B126&amp;C126&amp;LEFT($BA$1,2),IF({1,0},广告数据!$A$2:$A$7027&amp;广告数据!$B$2:$B$7027&amp;广告数据!$C$2:$C$7027,广告数据!$D$2:$D$7027),2,0),"")</f>
        <v>15440</v>
      </c>
      <c r="BB126" s="179">
        <f t="array" ref="BB126">IFERROR(VLOOKUP(A126&amp;B126&amp;C126&amp;LEFT($BA$1,2),IF({1,0},广告数据!$A$2:$A$7027&amp;广告数据!$B$2:$B$7027&amp;广告数据!$C$2:$C$7027,广告数据!$E$2:$E$7027),2,0),"")</f>
        <v>70</v>
      </c>
      <c r="BC126" s="179">
        <f t="array" ref="BC126">IFERROR(VLOOKUP(A126&amp;B126&amp;C126&amp;LEFT($BA$1,2),IF({1,0},广告数据!$A$2:$A$7027&amp;广告数据!$B$2:$B$7027&amp;广告数据!$C$2:$C$7027,广告数据!$I$2:$I$7027),2,0),"")</f>
        <v>7</v>
      </c>
      <c r="BD126" s="215">
        <f t="shared" si="59"/>
        <v>0.00453367875647668</v>
      </c>
      <c r="BE126" s="215">
        <f t="shared" si="60"/>
        <v>0.1</v>
      </c>
      <c r="BF126" s="186">
        <f t="array" ref="BF126">IFERROR(VLOOKUP(A126&amp;B126&amp;C126&amp;LEFT($BA$1,2),IF({1,0},广告数据!$A$2:$A$7027&amp;广告数据!$B$2:$B$7027&amp;广告数据!$C$2:$C$7027,广告数据!$G$2:$G$7027),2,0),"")</f>
        <v>32.56</v>
      </c>
      <c r="BG126" s="186">
        <f t="array" ref="BG126">IFERROR(VLOOKUP(A126&amp;B126&amp;C126&amp;LEFT($BA$1,2),IF({1,0},广告数据!$A$2:$A$7027&amp;广告数据!$B$2:$B$7027&amp;广告数据!$C$2:$C$7027,广告数据!$J$2:$J$7027),2,0),"")</f>
        <v>90.93</v>
      </c>
      <c r="BH126" s="215">
        <f t="shared" si="61"/>
        <v>0.358077642142307</v>
      </c>
      <c r="BI126" s="172">
        <f t="array" ref="BI126">IFERROR(VLOOKUP(A126&amp;B126&amp;C126&amp;LEFT($BI$1,2),IF({1,0},广告数据!$A$2:$A$7027&amp;广告数据!$B$2:$B$7027&amp;广告数据!$C$2:$C$7027,广告数据!$D$2:$D$7027),2,0),"0")</f>
        <v>1165</v>
      </c>
      <c r="BJ126" s="172">
        <f t="array" ref="BJ126">IFERROR(VLOOKUP(A126&amp;B126&amp;C126&amp;LEFT($BI$1,2),IF({1,0},广告数据!$A$2:$A$7027&amp;广告数据!$B$2:$B$7027&amp;广告数据!$C$2:$C$7027,广告数据!$E$2:$E$7027),2,0),"0")</f>
        <v>12</v>
      </c>
      <c r="BK126" s="172">
        <f t="array" ref="BK126">IFERROR(VLOOKUP(A126&amp;B126&amp;C126&amp;LEFT($BI$1,2),IF({1,0},广告数据!$A$2:$A$7027&amp;广告数据!$B$2:$B$7027&amp;广告数据!$C$2:$C$7027,广告数据!$I$2:$I$7027),2,0),"0")</f>
        <v>2</v>
      </c>
      <c r="BL126" s="215">
        <f t="shared" si="50"/>
        <v>0.0103004291845494</v>
      </c>
      <c r="BM126" s="215">
        <f t="shared" si="51"/>
        <v>0.166666666666667</v>
      </c>
      <c r="BN126" s="172">
        <f t="array" ref="BN126">IFERROR(VLOOKUP(A126&amp;B126&amp;C126&amp;LEFT($BI$1,2),IF({1,0},广告数据!$A$2:$A$7027&amp;广告数据!$B$2:$B$7027&amp;广告数据!$C$2:$C$7027,广告数据!$G$2:$G$7027),2,0),"0")</f>
        <v>6.75</v>
      </c>
      <c r="BO126" s="172">
        <f t="array" ref="BO126">IFERROR(VLOOKUP(A126&amp;B126&amp;C126&amp;LEFT($BI$1,2),IF({1,0},广告数据!$A$2:$A$7027&amp;广告数据!$B$2:$B$7027&amp;广告数据!$C$2:$C$7027,广告数据!$J$2:$J$7027),2,0),"0")</f>
        <v>25.98</v>
      </c>
      <c r="BP126" s="215">
        <f t="shared" si="52"/>
        <v>0.259815242494226</v>
      </c>
      <c r="BQ126" s="172" t="str">
        <f t="array" ref="BQ126">IFERROR(VLOOKUP(A126&amp;B126&amp;C126&amp;LEFT($BQ$1,2),IF({1,0},广告数据!$A$2:$A$7027&amp;广告数据!$B$2:$B$7027&amp;广告数据!$C$2:$C$7027,广告数据!$D$2:$D$7027),2,0),"0")</f>
        <v>0</v>
      </c>
      <c r="BR126" s="172" t="str">
        <f t="array" ref="BR126">IFERROR(VLOOKUP(A126&amp;B126&amp;C126&amp;LEFT($BQ$1,2),IF({1,0},广告数据!$A$2:$A$7027&amp;广告数据!$B$2:$B$7027&amp;广告数据!$C$2:$C$7027,广告数据!$E$2:$E$7027),2,0),"0")</f>
        <v>0</v>
      </c>
      <c r="BS126" s="172" t="str">
        <f t="array" ref="BS126">IFERROR(VLOOKUP(A126&amp;B126&amp;C126&amp;LEFT($BQ$1,2),IF({1,0},广告数据!$A$2:$A$7027&amp;广告数据!$B$2:$B$7027&amp;广告数据!$C$2:$C$7027,广告数据!$I$2:$I$7027),2,0),"0")</f>
        <v>0</v>
      </c>
      <c r="BT126" s="215" t="str">
        <f t="shared" si="53"/>
        <v>0</v>
      </c>
      <c r="BU126" s="215" t="str">
        <f t="shared" si="54"/>
        <v>0</v>
      </c>
      <c r="BV126" s="172" t="str">
        <f t="array" ref="BV126">IFERROR(VLOOKUP(A126&amp;B126&amp;C126&amp;LEFT($BQ$1,2),IF({1,0},广告数据!$A$2:$A$7027&amp;广告数据!$B$2:$B$7027&amp;广告数据!$C$2:$C$7027,广告数据!$G$2:$G$7027),2,0),"0")</f>
        <v>0</v>
      </c>
      <c r="BW126" s="172" t="str">
        <f t="array" ref="BW126">IFERROR(VLOOKUP(A126&amp;B126&amp;C126&amp;LEFT($BQ$1,2),IF({1,0},广告数据!$A$2:$A$7027&amp;广告数据!$B$2:$B$7027&amp;广告数据!$C$2:$C$7027,广告数据!$J$2:$J$7027),2,0),"0")</f>
        <v>0</v>
      </c>
      <c r="BX126" s="215"/>
    </row>
    <row r="127" s="173" customFormat="1" spans="1:76">
      <c r="A127" s="189">
        <v>44798</v>
      </c>
      <c r="B127" s="192" t="s">
        <v>20</v>
      </c>
      <c r="C127" s="190" t="s">
        <v>450</v>
      </c>
      <c r="D127" s="119" t="s">
        <v>451</v>
      </c>
      <c r="E127" s="194">
        <f>SUMIFS('Business report'!$D$2:$D$9442,'Business report'!$A$2:$A$9442,A127,'Business report'!$B$2:$B$9442,B127,'Business report'!$C$2:$C$9442,D127)</f>
        <v>27</v>
      </c>
      <c r="F127" s="194">
        <f>SUMIFS('Business report'!$F$2:$F$9442,'Business report'!$A$2:$A$9442,A127,'Business report'!$B$2:$B$9442,B127,'Business report'!$C$2:$C$9442,D127)</f>
        <v>46</v>
      </c>
      <c r="G127" s="191">
        <f>SUMIFS('Business report'!$I$2:$I$9442,'Business report'!$A$2:$A$9442,A127,'Business report'!$B$2:$B$9442,B127,'Business report'!$C$2:$C$9442,D127)</f>
        <v>0</v>
      </c>
      <c r="H127" s="195">
        <f>SUMIFS('Business report'!$K$2:$K$9442,'Business report'!$A$2:$A$9442,A127,'Business report'!$B$2:$B$9442,B127,'Business report'!$C$2:$C$9442,D127)</f>
        <v>0</v>
      </c>
      <c r="I127" s="198">
        <v>39.99</v>
      </c>
      <c r="J127" s="178">
        <v>3</v>
      </c>
      <c r="K127" s="198">
        <v>2</v>
      </c>
      <c r="L127" s="198" t="s">
        <v>496</v>
      </c>
      <c r="M127" s="202" t="s">
        <v>548</v>
      </c>
      <c r="N127" s="198" t="s">
        <v>497</v>
      </c>
      <c r="O127" s="199">
        <v>7790</v>
      </c>
      <c r="P127" s="203" t="s">
        <v>465</v>
      </c>
      <c r="Q127" s="207" t="s">
        <v>145</v>
      </c>
      <c r="R127" s="207" t="s">
        <v>260</v>
      </c>
      <c r="S127" s="203" t="s">
        <v>466</v>
      </c>
      <c r="T127" s="207" t="s">
        <v>145</v>
      </c>
      <c r="U127" s="207" t="s">
        <v>379</v>
      </c>
      <c r="V127" s="203" t="s">
        <v>467</v>
      </c>
      <c r="W127" s="207" t="s">
        <v>145</v>
      </c>
      <c r="X127" s="207" t="s">
        <v>188</v>
      </c>
      <c r="Y127" s="203" t="s">
        <v>468</v>
      </c>
      <c r="Z127" s="207" t="s">
        <v>145</v>
      </c>
      <c r="AA127" s="207" t="s">
        <v>379</v>
      </c>
      <c r="AB127" s="203" t="s">
        <v>469</v>
      </c>
      <c r="AC127" s="207" t="s">
        <v>145</v>
      </c>
      <c r="AD127" s="207" t="s">
        <v>506</v>
      </c>
      <c r="AE127" s="203" t="s">
        <v>470</v>
      </c>
      <c r="AF127" s="207" t="s">
        <v>145</v>
      </c>
      <c r="AG127" s="207" t="s">
        <v>243</v>
      </c>
      <c r="AH127" s="203" t="s">
        <v>472</v>
      </c>
      <c r="AI127" s="207" t="s">
        <v>549</v>
      </c>
      <c r="AJ127" s="207" t="s">
        <v>487</v>
      </c>
      <c r="AK127" s="179">
        <f t="array" ref="AK127">IFERROR(VLOOKUP(A127&amp;B127&amp;C127&amp;LEFT($AK$1,2),IF({1,0},广告数据!$A$2:$A$7027&amp;广告数据!$B$2:$B$7027&amp;广告数据!$C$2:$C$7027,广告数据!$D$2:$D$7027),2,0),"0")</f>
        <v>4800</v>
      </c>
      <c r="AL127" s="175">
        <f t="array" ref="AL127">IFERROR(VLOOKUP(A127&amp;B127&amp;C127&amp;LEFT($AK$1,2),IF({1,0},广告数据!$A$2:$A$7027&amp;广告数据!$B$2:$B$7027&amp;广告数据!$C$2:$C$7027,广告数据!$E$2:$E$7027),2,0),"0")</f>
        <v>3</v>
      </c>
      <c r="AM127" s="180">
        <f t="shared" si="55"/>
        <v>0.000625</v>
      </c>
      <c r="AN127" s="175">
        <f t="array" ref="AN127">IFERROR(VLOOKUP(A127&amp;B127&amp;C127&amp;LEFT($AK$1,2),IF({1,0},广告数据!$A$2:$A$7027&amp;广告数据!$B$2:$B$7027&amp;广告数据!$C$2:$C$7027,广告数据!$I$2:$I$7027),2,0),"0")</f>
        <v>0</v>
      </c>
      <c r="AO127" s="181">
        <f t="shared" si="56"/>
        <v>0</v>
      </c>
      <c r="AP127" s="182">
        <f t="array" ref="AP127">IFERROR(VLOOKUP(A127&amp;B127&amp;C127&amp;LEFT($AK$1,2),IF({1,0},广告数据!$A$2:$A$7027&amp;广告数据!$B$2:$B$7027&amp;广告数据!$C$2:$C$7027,广告数据!$G$2:$G$7027),2,0),"0")</f>
        <v>2.71</v>
      </c>
      <c r="AQ127" s="182">
        <f t="array" ref="AQ127">IFERROR(VLOOKUP(A127&amp;B127&amp;C127&amp;LEFT($AK$1,2),IF({1,0},广告数据!$A$2:$A$7027&amp;广告数据!$B$2:$B$7027&amp;广告数据!$C$2:$C$7027,广告数据!$J$2:$J$7027),2,0),"0")</f>
        <v>0</v>
      </c>
      <c r="AR127" s="183" t="str">
        <f t="shared" si="57"/>
        <v>0</v>
      </c>
      <c r="AS127" s="223">
        <f t="array" ref="AS127">IFERROR(VLOOKUP(A127&amp;B127&amp;C127&amp;LEFT($AS$1,2),IF({1,0},广告数据!$A$2:$A$7027&amp;广告数据!$B$2:$B$7027&amp;广告数据!$C$2:$C$7027,广告数据!$D$2:$D$7027),2,0),"0")</f>
        <v>174</v>
      </c>
      <c r="AT127" s="179">
        <f t="array" ref="AT127">IFERROR(VLOOKUP(A127&amp;B127&amp;C127&amp;LEFT($AS$1,2),IF({1,0},广告数据!$A$2:$A$7027&amp;广告数据!$B$2:$B$7027&amp;广告数据!$C$2:$C$7027,广告数据!$E$2:$E$7027),2,0),"0")</f>
        <v>0</v>
      </c>
      <c r="AU127" s="179">
        <f t="array" ref="AU127">IFERROR(VLOOKUP(A127&amp;B127&amp;C127&amp;LEFT($AS$1,2),IF({1,0},广告数据!$A$2:$A$7027&amp;广告数据!$B$2:$B$7027&amp;广告数据!$C$2:$C$7027,广告数据!$I$2:$I$7027),2,0),"0")</f>
        <v>0</v>
      </c>
      <c r="AV127" s="215">
        <f t="shared" si="58"/>
        <v>0</v>
      </c>
      <c r="AW127" s="215" t="str">
        <f t="array" ref="AW127">IFERROR(AU127/AT127,"0")</f>
        <v>0</v>
      </c>
      <c r="AX127" s="224">
        <f t="array" ref="AX127">IFERROR(VLOOKUP(A127&amp;B127&amp;C127&amp;LEFT($AS$1,2),IF({1,0},广告数据!$A$2:$A$7027&amp;广告数据!$B$2:$B$7027&amp;广告数据!$C$2:$C$7027,广告数据!$G$2:$G$7027),2,0),"0")</f>
        <v>0</v>
      </c>
      <c r="AY127" s="179">
        <f t="array" ref="AY127">IFERROR(VLOOKUP(A127&amp;B127&amp;C127&amp;LEFT($AS$1,2),IF({1,0},广告数据!$A$2:$A$7027&amp;广告数据!$B$2:$B$7027&amp;广告数据!$C$2:$C$7027,广告数据!$J$2:$J$7027),2,0),"0")</f>
        <v>0</v>
      </c>
      <c r="AZ127" s="183" t="str">
        <f t="array" ref="AZ127">IFERROR(AX127/AY127,"0")</f>
        <v>0</v>
      </c>
      <c r="BA127" s="179">
        <f t="array" ref="BA127">IFERROR(VLOOKUP(A127&amp;B127&amp;C127&amp;LEFT($BA$1,2),IF({1,0},广告数据!$A$2:$A$7027&amp;广告数据!$B$2:$B$7027&amp;广告数据!$C$2:$C$7027,广告数据!$D$2:$D$7027),2,0),"")</f>
        <v>17925</v>
      </c>
      <c r="BB127" s="179">
        <f t="array" ref="BB127">IFERROR(VLOOKUP(A127&amp;B127&amp;C127&amp;LEFT($BA$1,2),IF({1,0},广告数据!$A$2:$A$7027&amp;广告数据!$B$2:$B$7027&amp;广告数据!$C$2:$C$7027,广告数据!$E$2:$E$7027),2,0),"")</f>
        <v>6</v>
      </c>
      <c r="BC127" s="179">
        <f t="array" ref="BC127">IFERROR(VLOOKUP(A127&amp;B127&amp;C127&amp;LEFT($BA$1,2),IF({1,0},广告数据!$A$2:$A$7027&amp;广告数据!$B$2:$B$7027&amp;广告数据!$C$2:$C$7027,广告数据!$I$2:$I$7027),2,0),"")</f>
        <v>0</v>
      </c>
      <c r="BD127" s="215">
        <f t="shared" si="59"/>
        <v>0.000334728033472803</v>
      </c>
      <c r="BE127" s="215">
        <f t="shared" si="60"/>
        <v>0</v>
      </c>
      <c r="BF127" s="186">
        <f t="array" ref="BF127">IFERROR(VLOOKUP(A127&amp;B127&amp;C127&amp;LEFT($BA$1,2),IF({1,0},广告数据!$A$2:$A$7027&amp;广告数据!$B$2:$B$7027&amp;广告数据!$C$2:$C$7027,广告数据!$G$2:$G$7027),2,0),"")</f>
        <v>10.57</v>
      </c>
      <c r="BG127" s="186">
        <f t="array" ref="BG127">IFERROR(VLOOKUP(A127&amp;B127&amp;C127&amp;LEFT($BA$1,2),IF({1,0},广告数据!$A$2:$A$7027&amp;广告数据!$B$2:$B$7027&amp;广告数据!$C$2:$C$7027,广告数据!$J$2:$J$7027),2,0),"")</f>
        <v>0</v>
      </c>
      <c r="BH127" s="215" t="str">
        <f t="shared" si="61"/>
        <v>0</v>
      </c>
      <c r="BI127" s="172" t="str">
        <f t="array" ref="BI127">IFERROR(VLOOKUP(A127&amp;B127&amp;C127&amp;LEFT($BI$1,2),IF({1,0},广告数据!$A$2:$A$7027&amp;广告数据!$B$2:$B$7027&amp;广告数据!$C$2:$C$7027,广告数据!$D$2:$D$7027),2,0),"0")</f>
        <v>0</v>
      </c>
      <c r="BJ127" s="172" t="str">
        <f t="array" ref="BJ127">IFERROR(VLOOKUP(A127&amp;B127&amp;C127&amp;LEFT($BI$1,2),IF({1,0},广告数据!$A$2:$A$7027&amp;广告数据!$B$2:$B$7027&amp;广告数据!$C$2:$C$7027,广告数据!$E$2:$E$7027),2,0),"0")</f>
        <v>0</v>
      </c>
      <c r="BK127" s="172" t="str">
        <f t="array" ref="BK127">IFERROR(VLOOKUP(A127&amp;B127&amp;C127&amp;LEFT($BI$1,2),IF({1,0},广告数据!$A$2:$A$7027&amp;广告数据!$B$2:$B$7027&amp;广告数据!$C$2:$C$7027,广告数据!$I$2:$I$7027),2,0),"0")</f>
        <v>0</v>
      </c>
      <c r="BL127" s="215" t="str">
        <f t="shared" si="50"/>
        <v>0</v>
      </c>
      <c r="BM127" s="215" t="str">
        <f t="shared" si="51"/>
        <v>0</v>
      </c>
      <c r="BN127" s="172" t="str">
        <f t="array" ref="BN127">IFERROR(VLOOKUP(A127&amp;B127&amp;C127&amp;LEFT($BI$1,2),IF({1,0},广告数据!$A$2:$A$7027&amp;广告数据!$B$2:$B$7027&amp;广告数据!$C$2:$C$7027,广告数据!$G$2:$G$7027),2,0),"0")</f>
        <v>0</v>
      </c>
      <c r="BO127" s="172" t="str">
        <f t="array" ref="BO127">IFERROR(VLOOKUP(A127&amp;B127&amp;C127&amp;LEFT($BI$1,2),IF({1,0},广告数据!$A$2:$A$7027&amp;广告数据!$B$2:$B$7027&amp;广告数据!$C$2:$C$7027,广告数据!$J$2:$J$7027),2,0),"0")</f>
        <v>0</v>
      </c>
      <c r="BP127" s="215" t="str">
        <f t="shared" si="52"/>
        <v/>
      </c>
      <c r="BQ127" s="172" t="str">
        <f t="array" ref="BQ127">IFERROR(VLOOKUP(A127&amp;B127&amp;C127&amp;LEFT($BQ$1,2),IF({1,0},广告数据!$A$2:$A$7027&amp;广告数据!$B$2:$B$7027&amp;广告数据!$C$2:$C$7027,广告数据!$D$2:$D$7027),2,0),"0")</f>
        <v>0</v>
      </c>
      <c r="BR127" s="172" t="str">
        <f t="array" ref="BR127">IFERROR(VLOOKUP(A127&amp;B127&amp;C127&amp;LEFT($BQ$1,2),IF({1,0},广告数据!$A$2:$A$7027&amp;广告数据!$B$2:$B$7027&amp;广告数据!$C$2:$C$7027,广告数据!$E$2:$E$7027),2,0),"0")</f>
        <v>0</v>
      </c>
      <c r="BS127" s="172" t="str">
        <f t="array" ref="BS127">IFERROR(VLOOKUP(A127&amp;B127&amp;C127&amp;LEFT($BQ$1,2),IF({1,0},广告数据!$A$2:$A$7027&amp;广告数据!$B$2:$B$7027&amp;广告数据!$C$2:$C$7027,广告数据!$I$2:$I$7027),2,0),"0")</f>
        <v>0</v>
      </c>
      <c r="BT127" s="215" t="str">
        <f t="shared" si="53"/>
        <v>0</v>
      </c>
      <c r="BU127" s="215" t="str">
        <f t="shared" si="54"/>
        <v>0</v>
      </c>
      <c r="BV127" s="172" t="str">
        <f t="array" ref="BV127">IFERROR(VLOOKUP(A127&amp;B127&amp;C127&amp;LEFT($BQ$1,2),IF({1,0},广告数据!$A$2:$A$7027&amp;广告数据!$B$2:$B$7027&amp;广告数据!$C$2:$C$7027,广告数据!$G$2:$G$7027),2,0),"0")</f>
        <v>0</v>
      </c>
      <c r="BW127" s="172" t="str">
        <f t="array" ref="BW127">IFERROR(VLOOKUP(A127&amp;B127&amp;C127&amp;LEFT($BQ$1,2),IF({1,0},广告数据!$A$2:$A$7027&amp;广告数据!$B$2:$B$7027&amp;广告数据!$C$2:$C$7027,广告数据!$J$2:$J$7027),2,0),"0")</f>
        <v>0</v>
      </c>
      <c r="BX127" s="215"/>
    </row>
    <row r="128" s="173" customFormat="1" spans="1:76">
      <c r="A128" s="189">
        <v>44798</v>
      </c>
      <c r="B128" s="192" t="s">
        <v>20</v>
      </c>
      <c r="C128" s="190" t="s">
        <v>543</v>
      </c>
      <c r="D128" s="119" t="s">
        <v>544</v>
      </c>
      <c r="E128" s="194">
        <f>SUMIFS('Business report'!$D$2:$D$9442,'Business report'!$A$2:$A$9442,A128,'Business report'!$B$2:$B$9442,B128,'Business report'!$C$2:$C$9442,D128)</f>
        <v>4</v>
      </c>
      <c r="F128" s="194">
        <f>SUMIFS('Business report'!$F$2:$F$9442,'Business report'!$A$2:$A$9442,A128,'Business report'!$B$2:$B$9442,B128,'Business report'!$C$2:$C$9442,D128)</f>
        <v>17</v>
      </c>
      <c r="G128" s="191">
        <f>SUMIFS('Business report'!$I$2:$I$9442,'Business report'!$A$2:$A$9442,A128,'Business report'!$B$2:$B$9442,B128,'Business report'!$C$2:$C$9442,D128)</f>
        <v>0</v>
      </c>
      <c r="H128" s="195">
        <f>SUMIFS('Business report'!$K$2:$K$9442,'Business report'!$A$2:$A$9442,A128,'Business report'!$B$2:$B$9442,B128,'Business report'!$C$2:$C$9442,D128)</f>
        <v>0</v>
      </c>
      <c r="I128" s="198">
        <v>34.99</v>
      </c>
      <c r="J128" s="178"/>
      <c r="K128" s="198"/>
      <c r="L128" s="198"/>
      <c r="M128" s="199"/>
      <c r="N128" s="198"/>
      <c r="O128" s="198"/>
      <c r="P128" s="200"/>
      <c r="Q128" s="200"/>
      <c r="R128" s="200"/>
      <c r="S128" s="200"/>
      <c r="T128" s="200"/>
      <c r="U128" s="200"/>
      <c r="V128" s="200"/>
      <c r="W128" s="200"/>
      <c r="X128" s="200"/>
      <c r="Y128" s="200"/>
      <c r="Z128" s="200"/>
      <c r="AA128" s="200"/>
      <c r="AB128" s="200"/>
      <c r="AC128" s="200"/>
      <c r="AD128" s="200"/>
      <c r="AE128" s="200"/>
      <c r="AF128" s="200"/>
      <c r="AG128" s="200"/>
      <c r="AH128" s="200"/>
      <c r="AI128" s="200"/>
      <c r="AJ128" s="200"/>
      <c r="AK128" s="179" t="str">
        <f t="array" ref="AK128">IFERROR(VLOOKUP(A128&amp;B128&amp;C128&amp;LEFT($AK$1,2),IF({1,0},广告数据!$A$2:$A$7027&amp;广告数据!$B$2:$B$7027&amp;广告数据!$C$2:$C$7027,广告数据!$D$2:$D$7027),2,0),"0")</f>
        <v>0</v>
      </c>
      <c r="AL128" s="175" t="str">
        <f t="array" ref="AL128">IFERROR(VLOOKUP(A128&amp;B128&amp;C128&amp;LEFT($AK$1,2),IF({1,0},广告数据!$A$2:$A$7027&amp;广告数据!$B$2:$B$7027&amp;广告数据!$C$2:$C$7027,广告数据!$E$2:$E$7027),2,0),"0")</f>
        <v>0</v>
      </c>
      <c r="AM128" s="180" t="str">
        <f t="shared" si="55"/>
        <v>0</v>
      </c>
      <c r="AN128" s="175" t="str">
        <f t="array" ref="AN128">IFERROR(VLOOKUP(A128&amp;B128&amp;C128&amp;LEFT($AK$1,2),IF({1,0},广告数据!$A$2:$A$7027&amp;广告数据!$B$2:$B$7027&amp;广告数据!$C$2:$C$7027,广告数据!$I$2:$I$7027),2,0),"0")</f>
        <v>0</v>
      </c>
      <c r="AO128" s="181" t="str">
        <f t="shared" si="56"/>
        <v>0</v>
      </c>
      <c r="AP128" s="182" t="str">
        <f t="array" ref="AP128">IFERROR(VLOOKUP(A128&amp;B128&amp;C128&amp;LEFT($AK$1,2),IF({1,0},广告数据!$A$2:$A$7027&amp;广告数据!$B$2:$B$7027&amp;广告数据!$C$2:$C$7027,广告数据!$G$2:$G$7027),2,0),"0")</f>
        <v>0</v>
      </c>
      <c r="AQ128" s="182" t="str">
        <f t="array" ref="AQ128">IFERROR(VLOOKUP(A128&amp;B128&amp;C128&amp;LEFT($AK$1,2),IF({1,0},广告数据!$A$2:$A$7027&amp;广告数据!$B$2:$B$7027&amp;广告数据!$C$2:$C$7027,广告数据!$J$2:$J$7027),2,0),"0")</f>
        <v>0</v>
      </c>
      <c r="AR128" s="183" t="str">
        <f t="shared" si="57"/>
        <v>0</v>
      </c>
      <c r="AS128" s="223" t="str">
        <f t="array" ref="AS128">IFERROR(VLOOKUP(A128&amp;B128&amp;C128&amp;LEFT($AS$1,2),IF({1,0},广告数据!$A$2:$A$7027&amp;广告数据!$B$2:$B$7027&amp;广告数据!$C$2:$C$7027,广告数据!$D$2:$D$7027),2,0),"0")</f>
        <v>0</v>
      </c>
      <c r="AT128" s="179" t="str">
        <f t="array" ref="AT128">IFERROR(VLOOKUP(A128&amp;B128&amp;C128&amp;LEFT($AS$1,2),IF({1,0},广告数据!$A$2:$A$7027&amp;广告数据!$B$2:$B$7027&amp;广告数据!$C$2:$C$7027,广告数据!$E$2:$E$7027),2,0),"0")</f>
        <v>0</v>
      </c>
      <c r="AU128" s="179" t="str">
        <f t="array" ref="AU128">IFERROR(VLOOKUP(A128&amp;B128&amp;C128&amp;LEFT($AS$1,2),IF({1,0},广告数据!$A$2:$A$7027&amp;广告数据!$B$2:$B$7027&amp;广告数据!$C$2:$C$7027,广告数据!$I$2:$I$7027),2,0),"0")</f>
        <v>0</v>
      </c>
      <c r="AV128" s="215" t="str">
        <f t="shared" si="58"/>
        <v>0</v>
      </c>
      <c r="AW128" s="215" t="str">
        <f t="array" ref="AW128">IFERROR(AU128/AT128,"0")</f>
        <v>0</v>
      </c>
      <c r="AX128" s="224" t="str">
        <f t="array" ref="AX128">IFERROR(VLOOKUP(A128&amp;B128&amp;C128&amp;LEFT($AS$1,2),IF({1,0},广告数据!$A$2:$A$7027&amp;广告数据!$B$2:$B$7027&amp;广告数据!$C$2:$C$7027,广告数据!$G$2:$G$7027),2,0),"0")</f>
        <v>0</v>
      </c>
      <c r="AY128" s="179" t="str">
        <f t="array" ref="AY128">IFERROR(VLOOKUP(A128&amp;B128&amp;C128&amp;LEFT($AS$1,2),IF({1,0},广告数据!$A$2:$A$7027&amp;广告数据!$B$2:$B$7027&amp;广告数据!$C$2:$C$7027,广告数据!$J$2:$J$7027),2,0),"0")</f>
        <v>0</v>
      </c>
      <c r="AZ128" s="183" t="str">
        <f t="array" ref="AZ128">IFERROR(AX128/AY128,"0")</f>
        <v>0</v>
      </c>
      <c r="BA128" s="179">
        <f t="array" ref="BA128">IFERROR(VLOOKUP(A128&amp;B128&amp;C128&amp;LEFT($BA$1,2),IF({1,0},广告数据!$A$2:$A$7027&amp;广告数据!$B$2:$B$7027&amp;广告数据!$C$2:$C$7027,广告数据!$D$2:$D$7027),2,0),"")</f>
        <v>1106</v>
      </c>
      <c r="BB128" s="179">
        <f t="array" ref="BB128">IFERROR(VLOOKUP(A128&amp;B128&amp;C128&amp;LEFT($BA$1,2),IF({1,0},广告数据!$A$2:$A$7027&amp;广告数据!$B$2:$B$7027&amp;广告数据!$C$2:$C$7027,广告数据!$E$2:$E$7027),2,0),"")</f>
        <v>3</v>
      </c>
      <c r="BC128" s="179">
        <f t="array" ref="BC128">IFERROR(VLOOKUP(A128&amp;B128&amp;C128&amp;LEFT($BA$1,2),IF({1,0},广告数据!$A$2:$A$7027&amp;广告数据!$B$2:$B$7027&amp;广告数据!$C$2:$C$7027,广告数据!$I$2:$I$7027),2,0),"")</f>
        <v>0</v>
      </c>
      <c r="BD128" s="215">
        <f t="shared" si="59"/>
        <v>0.0027124773960217</v>
      </c>
      <c r="BE128" s="215">
        <f t="shared" si="60"/>
        <v>0</v>
      </c>
      <c r="BF128" s="186">
        <f t="array" ref="BF128">IFERROR(VLOOKUP(A128&amp;B128&amp;C128&amp;LEFT($BA$1,2),IF({1,0},广告数据!$A$2:$A$7027&amp;广告数据!$B$2:$B$7027&amp;广告数据!$C$2:$C$7027,广告数据!$G$2:$G$7027),2,0),"")</f>
        <v>3.81</v>
      </c>
      <c r="BG128" s="186">
        <f t="array" ref="BG128">IFERROR(VLOOKUP(A128&amp;B128&amp;C128&amp;LEFT($BA$1,2),IF({1,0},广告数据!$A$2:$A$7027&amp;广告数据!$B$2:$B$7027&amp;广告数据!$C$2:$C$7027,广告数据!$J$2:$J$7027),2,0),"")</f>
        <v>0</v>
      </c>
      <c r="BH128" s="215" t="str">
        <f t="shared" si="61"/>
        <v>0</v>
      </c>
      <c r="BI128" s="172" t="str">
        <f t="array" ref="BI128">IFERROR(VLOOKUP(A128&amp;B128&amp;C128&amp;LEFT($BI$1,2),IF({1,0},广告数据!$A$2:$A$7027&amp;广告数据!$B$2:$B$7027&amp;广告数据!$C$2:$C$7027,广告数据!$D$2:$D$7027),2,0),"0")</f>
        <v>0</v>
      </c>
      <c r="BJ128" s="172" t="str">
        <f t="array" ref="BJ128">IFERROR(VLOOKUP(A128&amp;B128&amp;C128&amp;LEFT($BI$1,2),IF({1,0},广告数据!$A$2:$A$7027&amp;广告数据!$B$2:$B$7027&amp;广告数据!$C$2:$C$7027,广告数据!$E$2:$E$7027),2,0),"0")</f>
        <v>0</v>
      </c>
      <c r="BK128" s="172" t="str">
        <f t="array" ref="BK128">IFERROR(VLOOKUP(A128&amp;B128&amp;C128&amp;LEFT($BI$1,2),IF({1,0},广告数据!$A$2:$A$7027&amp;广告数据!$B$2:$B$7027&amp;广告数据!$C$2:$C$7027,广告数据!$I$2:$I$7027),2,0),"0")</f>
        <v>0</v>
      </c>
      <c r="BL128" s="215" t="str">
        <f t="shared" si="50"/>
        <v>0</v>
      </c>
      <c r="BM128" s="215" t="str">
        <f t="shared" si="51"/>
        <v>0</v>
      </c>
      <c r="BN128" s="172" t="str">
        <f t="array" ref="BN128">IFERROR(VLOOKUP(A128&amp;B128&amp;C128&amp;LEFT($BI$1,2),IF({1,0},广告数据!$A$2:$A$7027&amp;广告数据!$B$2:$B$7027&amp;广告数据!$C$2:$C$7027,广告数据!$G$2:$G$7027),2,0),"0")</f>
        <v>0</v>
      </c>
      <c r="BO128" s="172" t="str">
        <f t="array" ref="BO128">IFERROR(VLOOKUP(A128&amp;B128&amp;C128&amp;LEFT($BI$1,2),IF({1,0},广告数据!$A$2:$A$7027&amp;广告数据!$B$2:$B$7027&amp;广告数据!$C$2:$C$7027,广告数据!$J$2:$J$7027),2,0),"0")</f>
        <v>0</v>
      </c>
      <c r="BP128" s="215" t="str">
        <f t="shared" si="52"/>
        <v/>
      </c>
      <c r="BQ128" s="172" t="str">
        <f t="array" ref="BQ128">IFERROR(VLOOKUP(A128&amp;B128&amp;C128&amp;LEFT($BQ$1,2),IF({1,0},广告数据!$A$2:$A$7027&amp;广告数据!$B$2:$B$7027&amp;广告数据!$C$2:$C$7027,广告数据!$D$2:$D$7027),2,0),"0")</f>
        <v>0</v>
      </c>
      <c r="BR128" s="172" t="str">
        <f t="array" ref="BR128">IFERROR(VLOOKUP(A128&amp;B128&amp;C128&amp;LEFT($BQ$1,2),IF({1,0},广告数据!$A$2:$A$7027&amp;广告数据!$B$2:$B$7027&amp;广告数据!$C$2:$C$7027,广告数据!$E$2:$E$7027),2,0),"0")</f>
        <v>0</v>
      </c>
      <c r="BS128" s="172" t="str">
        <f t="array" ref="BS128">IFERROR(VLOOKUP(A128&amp;B128&amp;C128&amp;LEFT($BQ$1,2),IF({1,0},广告数据!$A$2:$A$7027&amp;广告数据!$B$2:$B$7027&amp;广告数据!$C$2:$C$7027,广告数据!$I$2:$I$7027),2,0),"0")</f>
        <v>0</v>
      </c>
      <c r="BT128" s="215" t="str">
        <f t="shared" si="53"/>
        <v>0</v>
      </c>
      <c r="BU128" s="215" t="str">
        <f t="shared" si="54"/>
        <v>0</v>
      </c>
      <c r="BV128" s="172" t="str">
        <f t="array" ref="BV128">IFERROR(VLOOKUP(A128&amp;B128&amp;C128&amp;LEFT($BQ$1,2),IF({1,0},广告数据!$A$2:$A$7027&amp;广告数据!$B$2:$B$7027&amp;广告数据!$C$2:$C$7027,广告数据!$G$2:$G$7027),2,0),"0")</f>
        <v>0</v>
      </c>
      <c r="BW128" s="172" t="str">
        <f t="array" ref="BW128">IFERROR(VLOOKUP(A128&amp;B128&amp;C128&amp;LEFT($BQ$1,2),IF({1,0},广告数据!$A$2:$A$7027&amp;广告数据!$B$2:$B$7027&amp;广告数据!$C$2:$C$7027,广告数据!$J$2:$J$7027),2,0),"0")</f>
        <v>0</v>
      </c>
      <c r="BX128" s="215"/>
    </row>
    <row r="129" s="173" customFormat="1" spans="1:76">
      <c r="A129" s="189">
        <v>44799</v>
      </c>
      <c r="B129" s="192" t="s">
        <v>20</v>
      </c>
      <c r="C129" s="190" t="s">
        <v>25</v>
      </c>
      <c r="D129" s="119" t="s">
        <v>124</v>
      </c>
      <c r="E129" s="194">
        <f>SUMIFS('Business report'!$D$2:$D$9442,'Business report'!$A$2:$A$9442,A129,'Business report'!$B$2:$B$9442,B129,'Business report'!$C$2:$C$9442,D129)</f>
        <v>346</v>
      </c>
      <c r="F129" s="194">
        <f>SUMIFS('Business report'!$F$2:$F$9442,'Business report'!$A$2:$A$9442,A129,'Business report'!$B$2:$B$9442,B129,'Business report'!$C$2:$C$9442,D129)</f>
        <v>489</v>
      </c>
      <c r="G129" s="191">
        <f>SUMIFS('Business report'!$I$2:$I$9442,'Business report'!$A$2:$A$9442,A129,'Business report'!$B$2:$B$9442,B129,'Business report'!$C$2:$C$9442,D129)</f>
        <v>23</v>
      </c>
      <c r="H129" s="195">
        <f>SUMIFS('Business report'!$K$2:$K$9442,'Business report'!$A$2:$A$9442,A129,'Business report'!$B$2:$B$9442,B129,'Business report'!$C$2:$C$9442,D129)</f>
        <v>298.77</v>
      </c>
      <c r="I129" s="198">
        <v>12.99</v>
      </c>
      <c r="J129" s="178">
        <v>4.7</v>
      </c>
      <c r="K129" s="198">
        <v>43</v>
      </c>
      <c r="L129" s="198" t="s">
        <v>131</v>
      </c>
      <c r="M129" s="199">
        <v>37049</v>
      </c>
      <c r="N129" s="198" t="s">
        <v>133</v>
      </c>
      <c r="O129" s="198">
        <v>113</v>
      </c>
      <c r="P129" s="203" t="s">
        <v>409</v>
      </c>
      <c r="Q129" s="207" t="s">
        <v>373</v>
      </c>
      <c r="R129" s="207" t="s">
        <v>219</v>
      </c>
      <c r="S129" s="203" t="s">
        <v>208</v>
      </c>
      <c r="T129" s="207" t="s">
        <v>348</v>
      </c>
      <c r="U129" s="207" t="s">
        <v>377</v>
      </c>
      <c r="V129" s="203" t="s">
        <v>340</v>
      </c>
      <c r="W129" s="207" t="s">
        <v>146</v>
      </c>
      <c r="X129" s="207" t="s">
        <v>169</v>
      </c>
      <c r="Y129" s="203" t="s">
        <v>527</v>
      </c>
      <c r="Z129" s="207" t="s">
        <v>446</v>
      </c>
      <c r="AA129" s="207" t="s">
        <v>141</v>
      </c>
      <c r="AB129" s="203" t="s">
        <v>216</v>
      </c>
      <c r="AC129" s="207" t="s">
        <v>550</v>
      </c>
      <c r="AD129" s="207" t="s">
        <v>194</v>
      </c>
      <c r="AE129" s="203" t="s">
        <v>528</v>
      </c>
      <c r="AF129" s="207" t="s">
        <v>194</v>
      </c>
      <c r="AG129" s="207" t="s">
        <v>169</v>
      </c>
      <c r="AH129" s="203" t="s">
        <v>244</v>
      </c>
      <c r="AI129" s="207" t="s">
        <v>221</v>
      </c>
      <c r="AJ129" s="207" t="s">
        <v>387</v>
      </c>
      <c r="AK129" s="179">
        <f t="array" ref="AK129">IFERROR(VLOOKUP(A129&amp;B129&amp;C129&amp;LEFT($AK$1,2),IF({1,0},广告数据!$A$2:$A$7027&amp;广告数据!$B$2:$B$7027&amp;广告数据!$C$2:$C$7027,广告数据!$D$2:$D$7027),2,0),"0")</f>
        <v>6994</v>
      </c>
      <c r="AL129" s="175">
        <f t="array" ref="AL129">IFERROR(VLOOKUP(A129&amp;B129&amp;C129&amp;LEFT($AK$1,2),IF({1,0},广告数据!$A$2:$A$7027&amp;广告数据!$B$2:$B$7027&amp;广告数据!$C$2:$C$7027,广告数据!$E$2:$E$7027),2,0),"0")</f>
        <v>72</v>
      </c>
      <c r="AM129" s="180">
        <f t="shared" si="55"/>
        <v>0.0102945381755791</v>
      </c>
      <c r="AN129" s="175">
        <f t="array" ref="AN129">IFERROR(VLOOKUP(A129&amp;B129&amp;C129&amp;LEFT($AK$1,2),IF({1,0},广告数据!$A$2:$A$7027&amp;广告数据!$B$2:$B$7027&amp;广告数据!$C$2:$C$7027,广告数据!$I$2:$I$7027),2,0),"0")</f>
        <v>2</v>
      </c>
      <c r="AO129" s="181">
        <f t="shared" si="56"/>
        <v>0.0277777777777778</v>
      </c>
      <c r="AP129" s="182">
        <f t="array" ref="AP129">IFERROR(VLOOKUP(A129&amp;B129&amp;C129&amp;LEFT($AK$1,2),IF({1,0},广告数据!$A$2:$A$7027&amp;广告数据!$B$2:$B$7027&amp;广告数据!$C$2:$C$7027,广告数据!$G$2:$G$7027),2,0),"0")</f>
        <v>20.14</v>
      </c>
      <c r="AQ129" s="182">
        <f t="array" ref="AQ129">IFERROR(VLOOKUP(A129&amp;B129&amp;C129&amp;LEFT($AK$1,2),IF({1,0},广告数据!$A$2:$A$7027&amp;广告数据!$B$2:$B$7027&amp;广告数据!$C$2:$C$7027,广告数据!$J$2:$J$7027),2,0),"0")</f>
        <v>25.98</v>
      </c>
      <c r="AR129" s="183">
        <f t="shared" si="57"/>
        <v>0.775211701308699</v>
      </c>
      <c r="AS129" s="223" t="str">
        <f t="array" ref="AS129">IFERROR(VLOOKUP(A129&amp;B129&amp;C129&amp;LEFT($AS$1,2),IF({1,0},广告数据!$A$2:$A$7027&amp;广告数据!$B$2:$B$7027&amp;广告数据!$C$2:$C$7027,广告数据!$D$2:$D$7027),2,0),"0")</f>
        <v>0</v>
      </c>
      <c r="AT129" s="179" t="str">
        <f t="array" ref="AT129">IFERROR(VLOOKUP(A129&amp;B129&amp;C129&amp;LEFT($AS$1,2),IF({1,0},广告数据!$A$2:$A$7027&amp;广告数据!$B$2:$B$7027&amp;广告数据!$C$2:$C$7027,广告数据!$E$2:$E$7027),2,0),"0")</f>
        <v>0</v>
      </c>
      <c r="AU129" s="179" t="str">
        <f t="array" ref="AU129">IFERROR(VLOOKUP(A129&amp;B129&amp;C129&amp;LEFT($AS$1,2),IF({1,0},广告数据!$A$2:$A$7027&amp;广告数据!$B$2:$B$7027&amp;广告数据!$C$2:$C$7027,广告数据!$I$2:$I$7027),2,0),"0")</f>
        <v>0</v>
      </c>
      <c r="AV129" s="215" t="str">
        <f t="shared" si="58"/>
        <v>0</v>
      </c>
      <c r="AW129" s="215" t="str">
        <f t="array" ref="AW129">IFERROR(AU129/AT129,"0")</f>
        <v>0</v>
      </c>
      <c r="AX129" s="224" t="str">
        <f t="array" ref="AX129">IFERROR(VLOOKUP(A129&amp;B129&amp;C129&amp;LEFT($AS$1,2),IF({1,0},广告数据!$A$2:$A$7027&amp;广告数据!$B$2:$B$7027&amp;广告数据!$C$2:$C$7027,广告数据!$G$2:$G$7027),2,0),"0")</f>
        <v>0</v>
      </c>
      <c r="AY129" s="179" t="str">
        <f t="array" ref="AY129">IFERROR(VLOOKUP(A129&amp;B129&amp;C129&amp;LEFT($AS$1,2),IF({1,0},广告数据!$A$2:$A$7027&amp;广告数据!$B$2:$B$7027&amp;广告数据!$C$2:$C$7027,广告数据!$J$2:$J$7027),2,0),"0")</f>
        <v>0</v>
      </c>
      <c r="AZ129" s="183" t="str">
        <f t="array" ref="AZ129">IFERROR(AX129/AY129,"0")</f>
        <v>0</v>
      </c>
      <c r="BA129" s="179">
        <f t="array" ref="BA129">IFERROR(VLOOKUP(A129&amp;B129&amp;C129&amp;LEFT($BA$1,2),IF({1,0},广告数据!$A$2:$A$7027&amp;广告数据!$B$2:$B$7027&amp;广告数据!$C$2:$C$7027,广告数据!$D$2:$D$7027),2,0),"")</f>
        <v>14840</v>
      </c>
      <c r="BB129" s="179">
        <f t="array" ref="BB129">IFERROR(VLOOKUP(A129&amp;B129&amp;C129&amp;LEFT($BA$1,2),IF({1,0},广告数据!$A$2:$A$7027&amp;广告数据!$B$2:$B$7027&amp;广告数据!$C$2:$C$7027,广告数据!$E$2:$E$7027),2,0),"")</f>
        <v>58</v>
      </c>
      <c r="BC129" s="179">
        <f t="array" ref="BC129">IFERROR(VLOOKUP(A129&amp;B129&amp;C129&amp;LEFT($BA$1,2),IF({1,0},广告数据!$A$2:$A$7027&amp;广告数据!$B$2:$B$7027&amp;广告数据!$C$2:$C$7027,广告数据!$I$2:$I$7027),2,0),"")</f>
        <v>6</v>
      </c>
      <c r="BD129" s="215">
        <f t="shared" si="59"/>
        <v>0.00390835579514825</v>
      </c>
      <c r="BE129" s="215">
        <f t="shared" si="60"/>
        <v>0.103448275862069</v>
      </c>
      <c r="BF129" s="186">
        <f t="array" ref="BF129">IFERROR(VLOOKUP(A129&amp;B129&amp;C129&amp;LEFT($BA$1,2),IF({1,0},广告数据!$A$2:$A$7027&amp;广告数据!$B$2:$B$7027&amp;广告数据!$C$2:$C$7027,广告数据!$G$2:$G$7027),2,0),"")</f>
        <v>28.25</v>
      </c>
      <c r="BG129" s="186">
        <f t="array" ref="BG129">IFERROR(VLOOKUP(A129&amp;B129&amp;C129&amp;LEFT($BA$1,2),IF({1,0},广告数据!$A$2:$A$7027&amp;广告数据!$B$2:$B$7027&amp;广告数据!$C$2:$C$7027,广告数据!$J$2:$J$7027),2,0),"")</f>
        <v>90.93</v>
      </c>
      <c r="BH129" s="215">
        <f t="shared" si="61"/>
        <v>0.310678543934895</v>
      </c>
      <c r="BI129" s="172">
        <f t="array" ref="BI129">IFERROR(VLOOKUP(A129&amp;B129&amp;C129&amp;LEFT($BI$1,2),IF({1,0},广告数据!$A$2:$A$7027&amp;广告数据!$B$2:$B$7027&amp;广告数据!$C$2:$C$7027,广告数据!$D$2:$D$7027),2,0),"0")</f>
        <v>1158</v>
      </c>
      <c r="BJ129" s="172">
        <f t="array" ref="BJ129">IFERROR(VLOOKUP(A129&amp;B129&amp;C129&amp;LEFT($BI$1,2),IF({1,0},广告数据!$A$2:$A$7027&amp;广告数据!$B$2:$B$7027&amp;广告数据!$C$2:$C$7027,广告数据!$E$2:$E$7027),2,0),"0")</f>
        <v>8</v>
      </c>
      <c r="BK129" s="172">
        <f t="array" ref="BK129">IFERROR(VLOOKUP(A129&amp;B129&amp;C129&amp;LEFT($BI$1,2),IF({1,0},广告数据!$A$2:$A$7027&amp;广告数据!$B$2:$B$7027&amp;广告数据!$C$2:$C$7027,广告数据!$I$2:$I$7027),2,0),"0")</f>
        <v>2</v>
      </c>
      <c r="BL129" s="215">
        <f t="shared" si="50"/>
        <v>0.00690846286701209</v>
      </c>
      <c r="BM129" s="215">
        <f t="shared" si="51"/>
        <v>0.25</v>
      </c>
      <c r="BN129" s="172">
        <f t="array" ref="BN129">IFERROR(VLOOKUP(A129&amp;B129&amp;C129&amp;LEFT($BI$1,2),IF({1,0},广告数据!$A$2:$A$7027&amp;广告数据!$B$2:$B$7027&amp;广告数据!$C$2:$C$7027,广告数据!$G$2:$G$7027),2,0),"0")</f>
        <v>3.5</v>
      </c>
      <c r="BO129" s="172">
        <f t="array" ref="BO129">IFERROR(VLOOKUP(A129&amp;B129&amp;C129&amp;LEFT($BI$1,2),IF({1,0},广告数据!$A$2:$A$7027&amp;广告数据!$B$2:$B$7027&amp;广告数据!$C$2:$C$7027,广告数据!$J$2:$J$7027),2,0),"0")</f>
        <v>25.98</v>
      </c>
      <c r="BP129" s="215">
        <f t="shared" si="52"/>
        <v>0.134719014626636</v>
      </c>
      <c r="BQ129" s="172" t="str">
        <f t="array" ref="BQ129">IFERROR(VLOOKUP(A129&amp;B129&amp;C129&amp;LEFT($BQ$1,2),IF({1,0},广告数据!$A$2:$A$7027&amp;广告数据!$B$2:$B$7027&amp;广告数据!$C$2:$C$7027,广告数据!$D$2:$D$7027),2,0),"0")</f>
        <v>0</v>
      </c>
      <c r="BR129" s="172" t="str">
        <f t="array" ref="BR129">IFERROR(VLOOKUP(A129&amp;B129&amp;C129&amp;LEFT($BQ$1,2),IF({1,0},广告数据!$A$2:$A$7027&amp;广告数据!$B$2:$B$7027&amp;广告数据!$C$2:$C$7027,广告数据!$E$2:$E$7027),2,0),"0")</f>
        <v>0</v>
      </c>
      <c r="BS129" s="172" t="str">
        <f t="array" ref="BS129">IFERROR(VLOOKUP(A129&amp;B129&amp;C129&amp;LEFT($BQ$1,2),IF({1,0},广告数据!$A$2:$A$7027&amp;广告数据!$B$2:$B$7027&amp;广告数据!$C$2:$C$7027,广告数据!$I$2:$I$7027),2,0),"0")</f>
        <v>0</v>
      </c>
      <c r="BT129" s="215" t="str">
        <f t="shared" si="53"/>
        <v>0</v>
      </c>
      <c r="BU129" s="215" t="str">
        <f t="shared" si="54"/>
        <v>0</v>
      </c>
      <c r="BV129" s="172" t="str">
        <f t="array" ref="BV129">IFERROR(VLOOKUP(A129&amp;B129&amp;C129&amp;LEFT($BQ$1,2),IF({1,0},广告数据!$A$2:$A$7027&amp;广告数据!$B$2:$B$7027&amp;广告数据!$C$2:$C$7027,广告数据!$G$2:$G$7027),2,0),"0")</f>
        <v>0</v>
      </c>
      <c r="BW129" s="172" t="str">
        <f t="array" ref="BW129">IFERROR(VLOOKUP(A129&amp;B129&amp;C129&amp;LEFT($BQ$1,2),IF({1,0},广告数据!$A$2:$A$7027&amp;广告数据!$B$2:$B$7027&amp;广告数据!$C$2:$C$7027,广告数据!$J$2:$J$7027),2,0),"0")</f>
        <v>0</v>
      </c>
      <c r="BX129" s="215"/>
    </row>
    <row r="130" s="173" customFormat="1" spans="1:76">
      <c r="A130" s="189">
        <v>44799</v>
      </c>
      <c r="B130" s="192" t="s">
        <v>20</v>
      </c>
      <c r="C130" s="190" t="s">
        <v>450</v>
      </c>
      <c r="D130" s="119" t="s">
        <v>451</v>
      </c>
      <c r="E130" s="194">
        <f>SUMIFS('Business report'!$D$2:$D$9442,'Business report'!$A$2:$A$9442,A130,'Business report'!$B$2:$B$9442,B130,'Business report'!$C$2:$C$9442,D130)</f>
        <v>16</v>
      </c>
      <c r="F130" s="194">
        <f>SUMIFS('Business report'!$F$2:$F$9442,'Business report'!$A$2:$A$9442,A130,'Business report'!$B$2:$B$9442,B130,'Business report'!$C$2:$C$9442,D130)</f>
        <v>35</v>
      </c>
      <c r="G130" s="191">
        <f>SUMIFS('Business report'!$I$2:$I$9442,'Business report'!$A$2:$A$9442,A130,'Business report'!$B$2:$B$9442,B130,'Business report'!$C$2:$C$9442,D130)</f>
        <v>0</v>
      </c>
      <c r="H130" s="195">
        <f>SUMIFS('Business report'!$K$2:$K$9442,'Business report'!$A$2:$A$9442,A130,'Business report'!$B$2:$B$9442,B130,'Business report'!$C$2:$C$9442,D130)</f>
        <v>0</v>
      </c>
      <c r="I130" s="198">
        <v>39.99</v>
      </c>
      <c r="J130" s="178">
        <v>3</v>
      </c>
      <c r="K130" s="198">
        <v>2</v>
      </c>
      <c r="L130" s="198" t="s">
        <v>496</v>
      </c>
      <c r="M130" s="199">
        <v>603548</v>
      </c>
      <c r="N130" s="198" t="s">
        <v>497</v>
      </c>
      <c r="O130" s="199">
        <v>7894</v>
      </c>
      <c r="P130" s="203" t="s">
        <v>465</v>
      </c>
      <c r="Q130" s="207" t="s">
        <v>145</v>
      </c>
      <c r="R130" s="207" t="s">
        <v>292</v>
      </c>
      <c r="S130" s="203" t="s">
        <v>466</v>
      </c>
      <c r="T130" s="207" t="s">
        <v>145</v>
      </c>
      <c r="U130" s="207" t="s">
        <v>379</v>
      </c>
      <c r="V130" s="203" t="s">
        <v>467</v>
      </c>
      <c r="W130" s="207" t="s">
        <v>145</v>
      </c>
      <c r="X130" s="207" t="s">
        <v>196</v>
      </c>
      <c r="Y130" s="203" t="s">
        <v>468</v>
      </c>
      <c r="Z130" s="207" t="s">
        <v>145</v>
      </c>
      <c r="AA130" s="207" t="s">
        <v>274</v>
      </c>
      <c r="AB130" s="203" t="s">
        <v>469</v>
      </c>
      <c r="AC130" s="207" t="s">
        <v>145</v>
      </c>
      <c r="AD130" s="207" t="s">
        <v>506</v>
      </c>
      <c r="AE130" s="203" t="s">
        <v>470</v>
      </c>
      <c r="AF130" s="207" t="s">
        <v>145</v>
      </c>
      <c r="AG130" s="207" t="s">
        <v>219</v>
      </c>
      <c r="AH130" s="203" t="s">
        <v>472</v>
      </c>
      <c r="AI130" s="207" t="s">
        <v>494</v>
      </c>
      <c r="AJ130" s="207" t="s">
        <v>487</v>
      </c>
      <c r="AK130" s="179">
        <f t="array" ref="AK130">IFERROR(VLOOKUP(A130&amp;B130&amp;C130&amp;LEFT($AK$1,2),IF({1,0},广告数据!$A$2:$A$7027&amp;广告数据!$B$2:$B$7027&amp;广告数据!$C$2:$C$7027,广告数据!$D$2:$D$7027),2,0),"0")</f>
        <v>2742</v>
      </c>
      <c r="AL130" s="175">
        <f t="array" ref="AL130">IFERROR(VLOOKUP(A130&amp;B130&amp;C130&amp;LEFT($AK$1,2),IF({1,0},广告数据!$A$2:$A$7027&amp;广告数据!$B$2:$B$7027&amp;广告数据!$C$2:$C$7027,广告数据!$E$2:$E$7027),2,0),"0")</f>
        <v>1</v>
      </c>
      <c r="AM130" s="180">
        <f t="shared" si="55"/>
        <v>0.000364697301239971</v>
      </c>
      <c r="AN130" s="175">
        <f t="array" ref="AN130">IFERROR(VLOOKUP(A130&amp;B130&amp;C130&amp;LEFT($AK$1,2),IF({1,0},广告数据!$A$2:$A$7027&amp;广告数据!$B$2:$B$7027&amp;广告数据!$C$2:$C$7027,广告数据!$I$2:$I$7027),2,0),"0")</f>
        <v>0</v>
      </c>
      <c r="AO130" s="181">
        <f t="shared" si="56"/>
        <v>0</v>
      </c>
      <c r="AP130" s="182">
        <f t="array" ref="AP130">IFERROR(VLOOKUP(A130&amp;B130&amp;C130&amp;LEFT($AK$1,2),IF({1,0},广告数据!$A$2:$A$7027&amp;广告数据!$B$2:$B$7027&amp;广告数据!$C$2:$C$7027,广告数据!$G$2:$G$7027),2,0),"0")</f>
        <v>1.05</v>
      </c>
      <c r="AQ130" s="182">
        <f t="array" ref="AQ130">IFERROR(VLOOKUP(A130&amp;B130&amp;C130&amp;LEFT($AK$1,2),IF({1,0},广告数据!$A$2:$A$7027&amp;广告数据!$B$2:$B$7027&amp;广告数据!$C$2:$C$7027,广告数据!$J$2:$J$7027),2,0),"0")</f>
        <v>0</v>
      </c>
      <c r="AR130" s="183" t="str">
        <f t="shared" si="57"/>
        <v>0</v>
      </c>
      <c r="AS130" s="223">
        <f t="array" ref="AS130">IFERROR(VLOOKUP(A130&amp;B130&amp;C130&amp;LEFT($AS$1,2),IF({1,0},广告数据!$A$2:$A$7027&amp;广告数据!$B$2:$B$7027&amp;广告数据!$C$2:$C$7027,广告数据!$D$2:$D$7027),2,0),"0")</f>
        <v>244</v>
      </c>
      <c r="AT130" s="179">
        <f t="array" ref="AT130">IFERROR(VLOOKUP(A130&amp;B130&amp;C130&amp;LEFT($AS$1,2),IF({1,0},广告数据!$A$2:$A$7027&amp;广告数据!$B$2:$B$7027&amp;广告数据!$C$2:$C$7027,广告数据!$E$2:$E$7027),2,0),"0")</f>
        <v>3</v>
      </c>
      <c r="AU130" s="179">
        <f t="array" ref="AU130">IFERROR(VLOOKUP(A130&amp;B130&amp;C130&amp;LEFT($AS$1,2),IF({1,0},广告数据!$A$2:$A$7027&amp;广告数据!$B$2:$B$7027&amp;广告数据!$C$2:$C$7027,广告数据!$I$2:$I$7027),2,0),"0")</f>
        <v>0</v>
      </c>
      <c r="AV130" s="215">
        <f t="shared" si="58"/>
        <v>0.0122950819672131</v>
      </c>
      <c r="AW130" s="215">
        <f t="array" ref="AW130">IFERROR(AU130/AT130,"0")</f>
        <v>0</v>
      </c>
      <c r="AX130" s="224">
        <f t="array" ref="AX130">IFERROR(VLOOKUP(A130&amp;B130&amp;C130&amp;LEFT($AS$1,2),IF({1,0},广告数据!$A$2:$A$7027&amp;广告数据!$B$2:$B$7027&amp;广告数据!$C$2:$C$7027,广告数据!$G$2:$G$7027),2,0),"0")</f>
        <v>6.92</v>
      </c>
      <c r="AY130" s="179">
        <f t="array" ref="AY130">IFERROR(VLOOKUP(A130&amp;B130&amp;C130&amp;LEFT($AS$1,2),IF({1,0},广告数据!$A$2:$A$7027&amp;广告数据!$B$2:$B$7027&amp;广告数据!$C$2:$C$7027,广告数据!$J$2:$J$7027),2,0),"0")</f>
        <v>0</v>
      </c>
      <c r="AZ130" s="183" t="str">
        <f t="array" ref="AZ130">IFERROR(AX130/AY130,"0")</f>
        <v>0</v>
      </c>
      <c r="BA130" s="179">
        <f t="array" ref="BA130">IFERROR(VLOOKUP(A130&amp;B130&amp;C130&amp;LEFT($BA$1,2),IF({1,0},广告数据!$A$2:$A$7027&amp;广告数据!$B$2:$B$7027&amp;广告数据!$C$2:$C$7027,广告数据!$D$2:$D$7027),2,0),"")</f>
        <v>14854</v>
      </c>
      <c r="BB130" s="179">
        <f t="array" ref="BB130">IFERROR(VLOOKUP(A130&amp;B130&amp;C130&amp;LEFT($BA$1,2),IF({1,0},广告数据!$A$2:$A$7027&amp;广告数据!$B$2:$B$7027&amp;广告数据!$C$2:$C$7027,广告数据!$E$2:$E$7027),2,0),"")</f>
        <v>3</v>
      </c>
      <c r="BC130" s="179">
        <f t="array" ref="BC130">IFERROR(VLOOKUP(A130&amp;B130&amp;C130&amp;LEFT($BA$1,2),IF({1,0},广告数据!$A$2:$A$7027&amp;广告数据!$B$2:$B$7027&amp;广告数据!$C$2:$C$7027,广告数据!$I$2:$I$7027),2,0),"")</f>
        <v>0</v>
      </c>
      <c r="BD130" s="215">
        <f t="shared" si="59"/>
        <v>0.000201965800457789</v>
      </c>
      <c r="BE130" s="215">
        <f t="shared" si="60"/>
        <v>0</v>
      </c>
      <c r="BF130" s="186">
        <f t="array" ref="BF130">IFERROR(VLOOKUP(A130&amp;B130&amp;C130&amp;LEFT($BA$1,2),IF({1,0},广告数据!$A$2:$A$7027&amp;广告数据!$B$2:$B$7027&amp;广告数据!$C$2:$C$7027,广告数据!$G$2:$G$7027),2,0),"")</f>
        <v>5.2</v>
      </c>
      <c r="BG130" s="186">
        <f t="array" ref="BG130">IFERROR(VLOOKUP(A130&amp;B130&amp;C130&amp;LEFT($BA$1,2),IF({1,0},广告数据!$A$2:$A$7027&amp;广告数据!$B$2:$B$7027&amp;广告数据!$C$2:$C$7027,广告数据!$J$2:$J$7027),2,0),"")</f>
        <v>0</v>
      </c>
      <c r="BH130" s="215" t="str">
        <f t="shared" si="61"/>
        <v>0</v>
      </c>
      <c r="BI130" s="172" t="str">
        <f t="array" ref="BI130">IFERROR(VLOOKUP(A130&amp;B130&amp;C130&amp;LEFT($BI$1,2),IF({1,0},广告数据!$A$2:$A$7027&amp;广告数据!$B$2:$B$7027&amp;广告数据!$C$2:$C$7027,广告数据!$D$2:$D$7027),2,0),"0")</f>
        <v>0</v>
      </c>
      <c r="BJ130" s="172" t="str">
        <f t="array" ref="BJ130">IFERROR(VLOOKUP(A130&amp;B130&amp;C130&amp;LEFT($BI$1,2),IF({1,0},广告数据!$A$2:$A$7027&amp;广告数据!$B$2:$B$7027&amp;广告数据!$C$2:$C$7027,广告数据!$E$2:$E$7027),2,0),"0")</f>
        <v>0</v>
      </c>
      <c r="BK130" s="172" t="str">
        <f t="array" ref="BK130">IFERROR(VLOOKUP(A130&amp;B130&amp;C130&amp;LEFT($BI$1,2),IF({1,0},广告数据!$A$2:$A$7027&amp;广告数据!$B$2:$B$7027&amp;广告数据!$C$2:$C$7027,广告数据!$I$2:$I$7027),2,0),"0")</f>
        <v>0</v>
      </c>
      <c r="BL130" s="215" t="str">
        <f t="shared" ref="BL130:BL135" si="62">IFERROR(BJ130/BI130,"0")</f>
        <v>0</v>
      </c>
      <c r="BM130" s="215" t="str">
        <f t="shared" ref="BM130:BM135" si="63">IFERROR(BK130/BJ130,"0")</f>
        <v>0</v>
      </c>
      <c r="BN130" s="172" t="str">
        <f t="array" ref="BN130">IFERROR(VLOOKUP(A130&amp;B130&amp;C130&amp;LEFT($BI$1,2),IF({1,0},广告数据!$A$2:$A$7027&amp;广告数据!$B$2:$B$7027&amp;广告数据!$C$2:$C$7027,广告数据!$G$2:$G$7027),2,0),"0")</f>
        <v>0</v>
      </c>
      <c r="BO130" s="172" t="str">
        <f t="array" ref="BO130">IFERROR(VLOOKUP(A130&amp;B130&amp;C130&amp;LEFT($BI$1,2),IF({1,0},广告数据!$A$2:$A$7027&amp;广告数据!$B$2:$B$7027&amp;广告数据!$C$2:$C$7027,广告数据!$J$2:$J$7027),2,0),"0")</f>
        <v>0</v>
      </c>
      <c r="BP130" s="215" t="str">
        <f t="shared" ref="BP130:BP135" si="64">IFERROR(BN130/BO130,"")</f>
        <v/>
      </c>
      <c r="BQ130" s="172" t="str">
        <f t="array" ref="BQ130">IFERROR(VLOOKUP(A130&amp;B130&amp;C130&amp;LEFT($BQ$1,2),IF({1,0},广告数据!$A$2:$A$7027&amp;广告数据!$B$2:$B$7027&amp;广告数据!$C$2:$C$7027,广告数据!$D$2:$D$7027),2,0),"0")</f>
        <v>0</v>
      </c>
      <c r="BR130" s="172" t="str">
        <f t="array" ref="BR130">IFERROR(VLOOKUP(A130&amp;B130&amp;C130&amp;LEFT($BQ$1,2),IF({1,0},广告数据!$A$2:$A$7027&amp;广告数据!$B$2:$B$7027&amp;广告数据!$C$2:$C$7027,广告数据!$E$2:$E$7027),2,0),"0")</f>
        <v>0</v>
      </c>
      <c r="BS130" s="172" t="str">
        <f t="array" ref="BS130">IFERROR(VLOOKUP(A130&amp;B130&amp;C130&amp;LEFT($BQ$1,2),IF({1,0},广告数据!$A$2:$A$7027&amp;广告数据!$B$2:$B$7027&amp;广告数据!$C$2:$C$7027,广告数据!$I$2:$I$7027),2,0),"0")</f>
        <v>0</v>
      </c>
      <c r="BT130" s="215" t="str">
        <f>IFERROR(BR130/BQ130,"0")</f>
        <v>0</v>
      </c>
      <c r="BU130" s="215" t="str">
        <f>IFERROR(BS130/BR130,"0")</f>
        <v>0</v>
      </c>
      <c r="BV130" s="172" t="str">
        <f t="array" ref="BV130">IFERROR(VLOOKUP(A130&amp;B130&amp;C130&amp;LEFT($BQ$1,2),IF({1,0},广告数据!$A$2:$A$7027&amp;广告数据!$B$2:$B$7027&amp;广告数据!$C$2:$C$7027,广告数据!$G$2:$G$7027),2,0),"0")</f>
        <v>0</v>
      </c>
      <c r="BW130" s="172" t="str">
        <f t="array" ref="BW130">IFERROR(VLOOKUP(A130&amp;B130&amp;C130&amp;LEFT($BQ$1,2),IF({1,0},广告数据!$A$2:$A$7027&amp;广告数据!$B$2:$B$7027&amp;广告数据!$C$2:$C$7027,广告数据!$J$2:$J$7027),2,0),"0")</f>
        <v>0</v>
      </c>
      <c r="BX130" s="215"/>
    </row>
    <row r="131" s="173" customFormat="1" spans="1:77">
      <c r="A131" s="189">
        <v>44799</v>
      </c>
      <c r="B131" s="192" t="s">
        <v>20</v>
      </c>
      <c r="C131" s="190" t="s">
        <v>543</v>
      </c>
      <c r="D131" s="119" t="s">
        <v>544</v>
      </c>
      <c r="E131" s="194">
        <f>SUMIFS('Business report'!$D$2:$D$9442,'Business report'!$A$2:$A$9442,A131,'Business report'!$B$2:$B$9442,B131,'Business report'!$C$2:$C$9442,D131)</f>
        <v>7</v>
      </c>
      <c r="F131" s="194">
        <f>SUMIFS('Business report'!$F$2:$F$9442,'Business report'!$A$2:$A$9442,A131,'Business report'!$B$2:$B$9442,B131,'Business report'!$C$2:$C$9442,D131)</f>
        <v>12</v>
      </c>
      <c r="G131" s="191">
        <f>SUMIFS('Business report'!$I$2:$I$9442,'Business report'!$A$2:$A$9442,A131,'Business report'!$B$2:$B$9442,B131,'Business report'!$C$2:$C$9442,D131)</f>
        <v>0</v>
      </c>
      <c r="H131" s="195">
        <f>SUMIFS('Business report'!$K$2:$K$9442,'Business report'!$A$2:$A$9442,A131,'Business report'!$B$2:$B$9442,B131,'Business report'!$C$2:$C$9442,D131)</f>
        <v>0</v>
      </c>
      <c r="I131" s="198">
        <v>34.99</v>
      </c>
      <c r="L131" s="198"/>
      <c r="M131" s="202"/>
      <c r="N131" s="198"/>
      <c r="O131" s="198"/>
      <c r="P131" s="200"/>
      <c r="Q131" s="200"/>
      <c r="R131" s="200"/>
      <c r="S131" s="200"/>
      <c r="T131" s="200"/>
      <c r="U131" s="200"/>
      <c r="V131" s="200"/>
      <c r="W131" s="200"/>
      <c r="X131" s="200"/>
      <c r="Y131" s="200"/>
      <c r="Z131" s="200"/>
      <c r="AA131" s="200"/>
      <c r="AB131" s="200"/>
      <c r="AC131" s="200"/>
      <c r="AD131" s="200"/>
      <c r="AE131" s="200"/>
      <c r="AF131" s="200"/>
      <c r="AG131" s="200"/>
      <c r="AH131" s="200"/>
      <c r="AI131" s="200"/>
      <c r="AJ131" s="200"/>
      <c r="AK131" s="179" t="str">
        <f t="array" ref="AK131">IFERROR(VLOOKUP(A131&amp;B131&amp;C131&amp;LEFT($AK$1,2),IF({1,0},广告数据!$A$2:$A$7027&amp;广告数据!$B$2:$B$7027&amp;广告数据!$C$2:$C$7027,广告数据!$D$2:$D$7027),2,0),"0")</f>
        <v>0</v>
      </c>
      <c r="AL131" s="175" t="str">
        <f t="array" ref="AL131">IFERROR(VLOOKUP(A131&amp;B131&amp;C131&amp;LEFT($AK$1,2),IF({1,0},广告数据!$A$2:$A$7027&amp;广告数据!$B$2:$B$7027&amp;广告数据!$C$2:$C$7027,广告数据!$E$2:$E$7027),2,0),"0")</f>
        <v>0</v>
      </c>
      <c r="AM131" s="180" t="str">
        <f t="shared" si="55"/>
        <v>0</v>
      </c>
      <c r="AN131" s="175" t="str">
        <f t="array" ref="AN131">IFERROR(VLOOKUP(A131&amp;B131&amp;C131&amp;LEFT($AK$1,2),IF({1,0},广告数据!$A$2:$A$7027&amp;广告数据!$B$2:$B$7027&amp;广告数据!$C$2:$C$7027,广告数据!$I$2:$I$7027),2,0),"0")</f>
        <v>0</v>
      </c>
      <c r="AO131" s="181" t="str">
        <f t="shared" si="56"/>
        <v>0</v>
      </c>
      <c r="AP131" s="182" t="str">
        <f t="array" ref="AP131">IFERROR(VLOOKUP(A131&amp;B131&amp;C131&amp;LEFT($AK$1,2),IF({1,0},广告数据!$A$2:$A$7027&amp;广告数据!$B$2:$B$7027&amp;广告数据!$C$2:$C$7027,广告数据!$G$2:$G$7027),2,0),"0")</f>
        <v>0</v>
      </c>
      <c r="AQ131" s="182" t="str">
        <f t="array" ref="AQ131">IFERROR(VLOOKUP(A131&amp;B131&amp;C131&amp;LEFT($AK$1,2),IF({1,0},广告数据!$A$2:$A$7027&amp;广告数据!$B$2:$B$7027&amp;广告数据!$C$2:$C$7027,广告数据!$J$2:$J$7027),2,0),"0")</f>
        <v>0</v>
      </c>
      <c r="AR131" s="183" t="str">
        <f t="shared" si="57"/>
        <v>0</v>
      </c>
      <c r="AS131" s="223" t="str">
        <f t="array" ref="AS131">IFERROR(VLOOKUP(A131&amp;B131&amp;C131&amp;LEFT($AS$1,2),IF({1,0},广告数据!$A$2:$A$7027&amp;广告数据!$B$2:$B$7027&amp;广告数据!$C$2:$C$7027,广告数据!$D$2:$D$7027),2,0),"0")</f>
        <v>0</v>
      </c>
      <c r="AT131" s="179" t="str">
        <f t="array" ref="AT131">IFERROR(VLOOKUP(A131&amp;B131&amp;C131&amp;LEFT($AS$1,2),IF({1,0},广告数据!$A$2:$A$7027&amp;广告数据!$B$2:$B$7027&amp;广告数据!$C$2:$C$7027,广告数据!$E$2:$E$7027),2,0),"0")</f>
        <v>0</v>
      </c>
      <c r="AU131" s="179" t="str">
        <f t="array" ref="AU131">IFERROR(VLOOKUP(A131&amp;B131&amp;C131&amp;LEFT($AS$1,2),IF({1,0},广告数据!$A$2:$A$7027&amp;广告数据!$B$2:$B$7027&amp;广告数据!$C$2:$C$7027,广告数据!$I$2:$I$7027),2,0),"0")</f>
        <v>0</v>
      </c>
      <c r="AV131" s="215" t="str">
        <f t="shared" si="58"/>
        <v>0</v>
      </c>
      <c r="AW131" s="215" t="str">
        <f t="array" ref="AW131">IFERROR(AU131/AT131,"0")</f>
        <v>0</v>
      </c>
      <c r="AX131" s="224" t="str">
        <f t="array" ref="AX131">IFERROR(VLOOKUP(A131&amp;B131&amp;C131&amp;LEFT($AS$1,2),IF({1,0},广告数据!$A$2:$A$7027&amp;广告数据!$B$2:$B$7027&amp;广告数据!$C$2:$C$7027,广告数据!$G$2:$G$7027),2,0),"0")</f>
        <v>0</v>
      </c>
      <c r="AY131" s="179" t="str">
        <f t="array" ref="AY131">IFERROR(VLOOKUP(A131&amp;B131&amp;C131&amp;LEFT($AS$1,2),IF({1,0},广告数据!$A$2:$A$7027&amp;广告数据!$B$2:$B$7027&amp;广告数据!$C$2:$C$7027,广告数据!$J$2:$J$7027),2,0),"0")</f>
        <v>0</v>
      </c>
      <c r="AZ131" s="183" t="str">
        <f t="array" ref="AZ131">IFERROR(AX131/AY131,"0")</f>
        <v>0</v>
      </c>
      <c r="BA131" s="179">
        <f t="array" ref="BA131">IFERROR(VLOOKUP(A131&amp;B131&amp;C131&amp;LEFT($BA$1,2),IF({1,0},广告数据!$A$2:$A$7027&amp;广告数据!$B$2:$B$7027&amp;广告数据!$C$2:$C$7027,广告数据!$D$2:$D$7027),2,0),"")</f>
        <v>1320</v>
      </c>
      <c r="BB131" s="179">
        <f t="array" ref="BB131">IFERROR(VLOOKUP(A131&amp;B131&amp;C131&amp;LEFT($BA$1,2),IF({1,0},广告数据!$A$2:$A$7027&amp;广告数据!$B$2:$B$7027&amp;广告数据!$C$2:$C$7027,广告数据!$E$2:$E$7027),2,0),"")</f>
        <v>3</v>
      </c>
      <c r="BC131" s="179">
        <f t="array" ref="BC131">IFERROR(VLOOKUP(A131&amp;B131&amp;C131&amp;LEFT($BA$1,2),IF({1,0},广告数据!$A$2:$A$7027&amp;广告数据!$B$2:$B$7027&amp;广告数据!$C$2:$C$7027,广告数据!$I$2:$I$7027),2,0),"")</f>
        <v>0</v>
      </c>
      <c r="BD131" s="215">
        <f t="shared" si="59"/>
        <v>0.00227272727272727</v>
      </c>
      <c r="BE131" s="215">
        <f t="shared" si="60"/>
        <v>0</v>
      </c>
      <c r="BF131" s="186">
        <f t="array" ref="BF131">IFERROR(VLOOKUP(A131&amp;B131&amp;C131&amp;LEFT($BA$1,2),IF({1,0},广告数据!$A$2:$A$7027&amp;广告数据!$B$2:$B$7027&amp;广告数据!$C$2:$C$7027,广告数据!$G$2:$G$7027),2,0),"")</f>
        <v>4.3</v>
      </c>
      <c r="BG131" s="186">
        <f t="array" ref="BG131">IFERROR(VLOOKUP(A131&amp;B131&amp;C131&amp;LEFT($BA$1,2),IF({1,0},广告数据!$A$2:$A$7027&amp;广告数据!$B$2:$B$7027&amp;广告数据!$C$2:$C$7027,广告数据!$J$2:$J$7027),2,0),"")</f>
        <v>0</v>
      </c>
      <c r="BH131" s="215" t="str">
        <f t="shared" si="61"/>
        <v>0</v>
      </c>
      <c r="BI131" s="172" t="str">
        <f t="array" ref="BI131">IFERROR(VLOOKUP(A131&amp;B131&amp;C131&amp;LEFT($BI$1,2),IF({1,0},广告数据!$A$2:$A$7027&amp;广告数据!$B$2:$B$7027&amp;广告数据!$C$2:$C$7027,广告数据!$D$2:$D$7027),2,0),"0")</f>
        <v>0</v>
      </c>
      <c r="BJ131" s="172" t="str">
        <f t="array" ref="BJ131">IFERROR(VLOOKUP(A131&amp;B131&amp;C131&amp;LEFT($BI$1,2),IF({1,0},广告数据!$A$2:$A$7027&amp;广告数据!$B$2:$B$7027&amp;广告数据!$C$2:$C$7027,广告数据!$E$2:$E$7027),2,0),"0")</f>
        <v>0</v>
      </c>
      <c r="BK131" s="172" t="str">
        <f t="array" ref="BK131">IFERROR(VLOOKUP(A131&amp;B131&amp;C131&amp;LEFT($BI$1,2),IF({1,0},广告数据!$A$2:$A$7027&amp;广告数据!$B$2:$B$7027&amp;广告数据!$C$2:$C$7027,广告数据!$I$2:$I$7027),2,0),"0")</f>
        <v>0</v>
      </c>
      <c r="BL131" s="215" t="str">
        <f t="shared" si="62"/>
        <v>0</v>
      </c>
      <c r="BM131" s="215" t="str">
        <f t="shared" si="63"/>
        <v>0</v>
      </c>
      <c r="BN131" s="172" t="str">
        <f t="array" ref="BN131">IFERROR(VLOOKUP(A131&amp;B131&amp;C131&amp;LEFT($BI$1,2),IF({1,0},广告数据!$A$2:$A$7027&amp;广告数据!$B$2:$B$7027&amp;广告数据!$C$2:$C$7027,广告数据!$G$2:$G$7027),2,0),"0")</f>
        <v>0</v>
      </c>
      <c r="BO131" s="172" t="str">
        <f t="array" ref="BO131">IFERROR(VLOOKUP(A131&amp;B131&amp;C131&amp;LEFT($BI$1,2),IF({1,0},广告数据!$A$2:$A$7027&amp;广告数据!$B$2:$B$7027&amp;广告数据!$C$2:$C$7027,广告数据!$J$2:$J$7027),2,0),"0")</f>
        <v>0</v>
      </c>
      <c r="BP131" s="215" t="str">
        <f t="shared" si="64"/>
        <v/>
      </c>
      <c r="BQ131" s="172">
        <f t="array" ref="BQ131">IFERROR(VLOOKUP(A131&amp;B131&amp;C131&amp;LEFT($BQ$1,2),IF({1,0},广告数据!$A$2:$A$7027&amp;广告数据!$B$2:$B$7027&amp;广告数据!$C$2:$C$7027,广告数据!$D$2:$D$7027),2,0),"0")</f>
        <v>240</v>
      </c>
      <c r="BR131" s="172">
        <f t="array" ref="BR131">IFERROR(VLOOKUP(A131&amp;B131&amp;C131&amp;LEFT($BQ$1,2),IF({1,0},广告数据!$A$2:$A$7027&amp;广告数据!$B$2:$B$7027&amp;广告数据!$C$2:$C$7027,广告数据!$E$2:$E$7027),2,0),"0")</f>
        <v>1</v>
      </c>
      <c r="BS131" s="172">
        <f t="array" ref="BS131">IFERROR(VLOOKUP(A131&amp;B131&amp;C131&amp;LEFT($BQ$1,2),IF({1,0},广告数据!$A$2:$A$7027&amp;广告数据!$B$2:$B$7027&amp;广告数据!$C$2:$C$7027,广告数据!$I$2:$I$7027),2,0),"0")</f>
        <v>0</v>
      </c>
      <c r="BT131" s="215">
        <f t="shared" ref="BT131:BT194" si="65">IFERROR(BR131/BQ131,"0")</f>
        <v>0.00416666666666667</v>
      </c>
      <c r="BU131" s="215">
        <f t="shared" ref="BU131:BU194" si="66">IFERROR(BS131/BR131,"0")</f>
        <v>0</v>
      </c>
      <c r="BV131" s="172">
        <f t="array" ref="BV131">IFERROR(VLOOKUP(A131&amp;B131&amp;C131&amp;LEFT($BQ$1,2),IF({1,0},广告数据!$A$2:$A$7027&amp;广告数据!$B$2:$B$7027&amp;广告数据!$C$2:$C$7027,广告数据!$G$2:$G$7027),2,0),"0")</f>
        <v>2.16</v>
      </c>
      <c r="BW131" s="172">
        <f t="array" ref="BW131">IFERROR(VLOOKUP(A131&amp;B131&amp;C131&amp;LEFT($BQ$1,2),IF({1,0},广告数据!$A$2:$A$7027&amp;广告数据!$B$2:$B$7027&amp;广告数据!$C$2:$C$7027,广告数据!$J$2:$J$7027),2,0),"0")</f>
        <v>0</v>
      </c>
      <c r="BX131" s="215"/>
      <c r="BY131" s="173" t="s">
        <v>545</v>
      </c>
    </row>
    <row r="132" s="173" customFormat="1" spans="1:76">
      <c r="A132" s="189">
        <v>44800</v>
      </c>
      <c r="B132" s="192" t="s">
        <v>20</v>
      </c>
      <c r="C132" s="190" t="s">
        <v>25</v>
      </c>
      <c r="D132" s="119" t="s">
        <v>124</v>
      </c>
      <c r="E132" s="194">
        <f>SUMIFS('Business report'!$D$2:$D$9442,'Business report'!$A$2:$A$9442,A132,'Business report'!$B$2:$B$9442,B132,'Business report'!$C$2:$C$9442,D132)</f>
        <v>375</v>
      </c>
      <c r="F132" s="194">
        <f>SUMIFS('Business report'!$F$2:$F$9442,'Business report'!$A$2:$A$9442,A132,'Business report'!$B$2:$B$9442,B132,'Business report'!$C$2:$C$9442,D132)</f>
        <v>519</v>
      </c>
      <c r="G132" s="191">
        <f>SUMIFS('Business report'!$I$2:$I$9442,'Business report'!$A$2:$A$9442,A132,'Business report'!$B$2:$B$9442,B132,'Business report'!$C$2:$C$9442,D132)</f>
        <v>18</v>
      </c>
      <c r="H132" s="195">
        <f>SUMIFS('Business report'!$K$2:$K$9442,'Business report'!$A$2:$A$9442,A132,'Business report'!$B$2:$B$9442,B132,'Business report'!$C$2:$C$9442,D132)</f>
        <v>233.82</v>
      </c>
      <c r="I132" s="198">
        <v>12.99</v>
      </c>
      <c r="J132" s="178">
        <v>4.7</v>
      </c>
      <c r="K132" s="198">
        <v>45</v>
      </c>
      <c r="L132" s="198" t="s">
        <v>131</v>
      </c>
      <c r="M132" s="202" t="s">
        <v>551</v>
      </c>
      <c r="N132" s="198" t="s">
        <v>133</v>
      </c>
      <c r="O132" s="198">
        <v>131</v>
      </c>
      <c r="P132" s="203" t="s">
        <v>409</v>
      </c>
      <c r="Q132" s="207" t="s">
        <v>272</v>
      </c>
      <c r="R132" s="207" t="s">
        <v>243</v>
      </c>
      <c r="S132" s="203" t="s">
        <v>208</v>
      </c>
      <c r="T132" s="207" t="s">
        <v>260</v>
      </c>
      <c r="U132" s="207" t="s">
        <v>149</v>
      </c>
      <c r="V132" s="203" t="s">
        <v>340</v>
      </c>
      <c r="W132" s="207" t="s">
        <v>406</v>
      </c>
      <c r="X132" s="207" t="s">
        <v>529</v>
      </c>
      <c r="Y132" s="203" t="s">
        <v>527</v>
      </c>
      <c r="Z132" s="207" t="s">
        <v>214</v>
      </c>
      <c r="AA132" s="207" t="s">
        <v>169</v>
      </c>
      <c r="AB132" s="203" t="s">
        <v>216</v>
      </c>
      <c r="AC132" s="207" t="s">
        <v>552</v>
      </c>
      <c r="AD132" s="207" t="s">
        <v>169</v>
      </c>
      <c r="AE132" s="203" t="s">
        <v>528</v>
      </c>
      <c r="AF132" s="207" t="s">
        <v>348</v>
      </c>
      <c r="AG132" s="207" t="s">
        <v>529</v>
      </c>
      <c r="AH132" s="203" t="s">
        <v>244</v>
      </c>
      <c r="AI132" s="207" t="s">
        <v>209</v>
      </c>
      <c r="AJ132" s="207" t="s">
        <v>387</v>
      </c>
      <c r="AK132" s="179">
        <f t="array" ref="AK132">IFERROR(VLOOKUP(A132&amp;B132&amp;C132&amp;LEFT($AK$1,2),IF({1,0},广告数据!$A$2:$A$7027&amp;广告数据!$B$2:$B$7027&amp;广告数据!$C$2:$C$7027,广告数据!$D$2:$D$7027),2,0),"0")</f>
        <v>8400</v>
      </c>
      <c r="AL132" s="175">
        <f t="array" ref="AL132">IFERROR(VLOOKUP(A132&amp;B132&amp;C132&amp;LEFT($AK$1,2),IF({1,0},广告数据!$A$2:$A$7027&amp;广告数据!$B$2:$B$7027&amp;广告数据!$C$2:$C$7027,广告数据!$E$2:$E$7027),2,0),"0")</f>
        <v>70</v>
      </c>
      <c r="AM132" s="180">
        <f t="shared" si="55"/>
        <v>0.00833333333333333</v>
      </c>
      <c r="AN132" s="175">
        <f t="array" ref="AN132">IFERROR(VLOOKUP(A132&amp;B132&amp;C132&amp;LEFT($AK$1,2),IF({1,0},广告数据!$A$2:$A$7027&amp;广告数据!$B$2:$B$7027&amp;广告数据!$C$2:$C$7027,广告数据!$I$2:$I$7027),2,0),"0")</f>
        <v>3</v>
      </c>
      <c r="AO132" s="181">
        <f t="shared" si="56"/>
        <v>0.0428571428571429</v>
      </c>
      <c r="AP132" s="182">
        <f t="array" ref="AP132">IFERROR(VLOOKUP(A132&amp;B132&amp;C132&amp;LEFT($AK$1,2),IF({1,0},广告数据!$A$2:$A$7027&amp;广告数据!$B$2:$B$7027&amp;广告数据!$C$2:$C$7027,广告数据!$G$2:$G$7027),2,0),"0")</f>
        <v>20.25</v>
      </c>
      <c r="AQ132" s="182">
        <f t="array" ref="AQ132">IFERROR(VLOOKUP(A132&amp;B132&amp;C132&amp;LEFT($AK$1,2),IF({1,0},广告数据!$A$2:$A$7027&amp;广告数据!$B$2:$B$7027&amp;广告数据!$C$2:$C$7027,广告数据!$J$2:$J$7027),2,0),"0")</f>
        <v>38.97</v>
      </c>
      <c r="AR132" s="183">
        <f t="shared" si="57"/>
        <v>0.519630484988453</v>
      </c>
      <c r="AS132" s="223" t="str">
        <f t="array" ref="AS132">IFERROR(VLOOKUP(A132&amp;B132&amp;C132&amp;LEFT($AS$1,2),IF({1,0},广告数据!$A$2:$A$7027&amp;广告数据!$B$2:$B$7027&amp;广告数据!$C$2:$C$7027,广告数据!$D$2:$D$7027),2,0),"0")</f>
        <v>0</v>
      </c>
      <c r="AT132" s="179" t="str">
        <f t="array" ref="AT132">IFERROR(VLOOKUP(A132&amp;B132&amp;C132&amp;LEFT($AS$1,2),IF({1,0},广告数据!$A$2:$A$7027&amp;广告数据!$B$2:$B$7027&amp;广告数据!$C$2:$C$7027,广告数据!$E$2:$E$7027),2,0),"0")</f>
        <v>0</v>
      </c>
      <c r="AU132" s="179" t="str">
        <f t="array" ref="AU132">IFERROR(VLOOKUP(A132&amp;B132&amp;C132&amp;LEFT($AS$1,2),IF({1,0},广告数据!$A$2:$A$7027&amp;广告数据!$B$2:$B$7027&amp;广告数据!$C$2:$C$7027,广告数据!$I$2:$I$7027),2,0),"0")</f>
        <v>0</v>
      </c>
      <c r="AV132" s="215" t="str">
        <f t="shared" si="58"/>
        <v>0</v>
      </c>
      <c r="AW132" s="215" t="str">
        <f t="array" ref="AW132">IFERROR(AU132/AT132,"0")</f>
        <v>0</v>
      </c>
      <c r="AX132" s="224" t="str">
        <f t="array" ref="AX132">IFERROR(VLOOKUP(A132&amp;B132&amp;C132&amp;LEFT($AS$1,2),IF({1,0},广告数据!$A$2:$A$7027&amp;广告数据!$B$2:$B$7027&amp;广告数据!$C$2:$C$7027,广告数据!$G$2:$G$7027),2,0),"0")</f>
        <v>0</v>
      </c>
      <c r="AY132" s="179" t="str">
        <f t="array" ref="AY132">IFERROR(VLOOKUP(A132&amp;B132&amp;C132&amp;LEFT($AS$1,2),IF({1,0},广告数据!$A$2:$A$7027&amp;广告数据!$B$2:$B$7027&amp;广告数据!$C$2:$C$7027,广告数据!$J$2:$J$7027),2,0),"0")</f>
        <v>0</v>
      </c>
      <c r="AZ132" s="183" t="str">
        <f t="array" ref="AZ132">IFERROR(AX132/AY132,"0")</f>
        <v>0</v>
      </c>
      <c r="BA132" s="179">
        <f t="array" ref="BA132">IFERROR(VLOOKUP(A132&amp;B132&amp;C132&amp;LEFT($BA$1,2),IF({1,0},广告数据!$A$2:$A$7027&amp;广告数据!$B$2:$B$7027&amp;广告数据!$C$2:$C$7027,广告数据!$D$2:$D$7027),2,0),"")</f>
        <v>17544</v>
      </c>
      <c r="BB132" s="179">
        <f t="array" ref="BB132">IFERROR(VLOOKUP(A132&amp;B132&amp;C132&amp;LEFT($BA$1,2),IF({1,0},广告数据!$A$2:$A$7027&amp;广告数据!$B$2:$B$7027&amp;广告数据!$C$2:$C$7027,广告数据!$E$2:$E$7027),2,0),"")</f>
        <v>55</v>
      </c>
      <c r="BC132" s="179">
        <f t="array" ref="BC132">IFERROR(VLOOKUP(A132&amp;B132&amp;C132&amp;LEFT($BA$1,2),IF({1,0},广告数据!$A$2:$A$7027&amp;广告数据!$B$2:$B$7027&amp;广告数据!$C$2:$C$7027,广告数据!$I$2:$I$7027),2,0),"")</f>
        <v>4</v>
      </c>
      <c r="BD132" s="215">
        <f t="shared" si="59"/>
        <v>0.00313497492020064</v>
      </c>
      <c r="BE132" s="215">
        <f t="shared" si="60"/>
        <v>0.0727272727272727</v>
      </c>
      <c r="BF132" s="186">
        <f t="array" ref="BF132">IFERROR(VLOOKUP(A132&amp;B132&amp;C132&amp;LEFT($BA$1,2),IF({1,0},广告数据!$A$2:$A$7027&amp;广告数据!$B$2:$B$7027&amp;广告数据!$C$2:$C$7027,广告数据!$G$2:$G$7027),2,0),"")</f>
        <v>26.95</v>
      </c>
      <c r="BG132" s="186">
        <f t="array" ref="BG132">IFERROR(VLOOKUP(A132&amp;B132&amp;C132&amp;LEFT($BA$1,2),IF({1,0},广告数据!$A$2:$A$7027&amp;广告数据!$B$2:$B$7027&amp;广告数据!$C$2:$C$7027,广告数据!$J$2:$J$7027),2,0),"")</f>
        <v>51.96</v>
      </c>
      <c r="BH132" s="215">
        <f t="shared" si="61"/>
        <v>0.518668206312548</v>
      </c>
      <c r="BI132" s="172">
        <f t="array" ref="BI132">IFERROR(VLOOKUP(A132&amp;B132&amp;C132&amp;LEFT($BI$1,2),IF({1,0},广告数据!$A$2:$A$7027&amp;广告数据!$B$2:$B$7027&amp;广告数据!$C$2:$C$7027,广告数据!$D$2:$D$7027),2,0),"0")</f>
        <v>1670</v>
      </c>
      <c r="BJ132" s="172">
        <f t="array" ref="BJ132">IFERROR(VLOOKUP(A132&amp;B132&amp;C132&amp;LEFT($BI$1,2),IF({1,0},广告数据!$A$2:$A$7027&amp;广告数据!$B$2:$B$7027&amp;广告数据!$C$2:$C$7027,广告数据!$E$2:$E$7027),2,0),"0")</f>
        <v>17</v>
      </c>
      <c r="BK132" s="172">
        <f t="array" ref="BK132">IFERROR(VLOOKUP(A132&amp;B132&amp;C132&amp;LEFT($BI$1,2),IF({1,0},广告数据!$A$2:$A$7027&amp;广告数据!$B$2:$B$7027&amp;广告数据!$C$2:$C$7027,广告数据!$I$2:$I$7027),2,0),"0")</f>
        <v>1</v>
      </c>
      <c r="BL132" s="215">
        <f t="shared" si="62"/>
        <v>0.0101796407185629</v>
      </c>
      <c r="BM132" s="215">
        <f t="shared" si="63"/>
        <v>0.0588235294117647</v>
      </c>
      <c r="BN132" s="172">
        <f t="array" ref="BN132">IFERROR(VLOOKUP(A132&amp;B132&amp;C132&amp;LEFT($BI$1,2),IF({1,0},广告数据!$A$2:$A$7027&amp;广告数据!$B$2:$B$7027&amp;广告数据!$C$2:$C$7027,广告数据!$G$2:$G$7027),2,0),"0")</f>
        <v>11.87</v>
      </c>
      <c r="BO132" s="172">
        <f t="array" ref="BO132">IFERROR(VLOOKUP(A132&amp;B132&amp;C132&amp;LEFT($BI$1,2),IF({1,0},广告数据!$A$2:$A$7027&amp;广告数据!$B$2:$B$7027&amp;广告数据!$C$2:$C$7027,广告数据!$J$2:$J$7027),2,0),"0")</f>
        <v>12.99</v>
      </c>
      <c r="BP132" s="215">
        <f t="shared" si="64"/>
        <v>0.913779830638953</v>
      </c>
      <c r="BQ132" s="172" t="str">
        <f t="array" ref="BQ132">IFERROR(VLOOKUP(A132&amp;B132&amp;C132&amp;LEFT($BQ$1,2),IF({1,0},广告数据!$A$2:$A$7027&amp;广告数据!$B$2:$B$7027&amp;广告数据!$C$2:$C$7027,广告数据!$D$2:$D$7027),2,0),"0")</f>
        <v>0</v>
      </c>
      <c r="BR132" s="172" t="str">
        <f t="array" ref="BR132">IFERROR(VLOOKUP(A132&amp;B132&amp;C132&amp;LEFT($BQ$1,2),IF({1,0},广告数据!$A$2:$A$7027&amp;广告数据!$B$2:$B$7027&amp;广告数据!$C$2:$C$7027,广告数据!$E$2:$E$7027),2,0),"0")</f>
        <v>0</v>
      </c>
      <c r="BS132" s="172" t="str">
        <f t="array" ref="BS132">IFERROR(VLOOKUP(A132&amp;B132&amp;C132&amp;LEFT($BQ$1,2),IF({1,0},广告数据!$A$2:$A$7027&amp;广告数据!$B$2:$B$7027&amp;广告数据!$C$2:$C$7027,广告数据!$I$2:$I$7027),2,0),"0")</f>
        <v>0</v>
      </c>
      <c r="BT132" s="215" t="str">
        <f t="shared" si="65"/>
        <v>0</v>
      </c>
      <c r="BU132" s="215" t="str">
        <f t="shared" si="66"/>
        <v>0</v>
      </c>
      <c r="BV132" s="172" t="str">
        <f t="array" ref="BV132">IFERROR(VLOOKUP(A132&amp;B132&amp;C132&amp;LEFT($BQ$1,2),IF({1,0},广告数据!$A$2:$A$7027&amp;广告数据!$B$2:$B$7027&amp;广告数据!$C$2:$C$7027,广告数据!$G$2:$G$7027),2,0),"0")</f>
        <v>0</v>
      </c>
      <c r="BW132" s="172" t="str">
        <f t="array" ref="BW132">IFERROR(VLOOKUP(A132&amp;B132&amp;C132&amp;LEFT($BQ$1,2),IF({1,0},广告数据!$A$2:$A$7027&amp;广告数据!$B$2:$B$7027&amp;广告数据!$C$2:$C$7027,广告数据!$J$2:$J$7027),2,0),"0")</f>
        <v>0</v>
      </c>
      <c r="BX132" s="215"/>
    </row>
    <row r="133" s="173" customFormat="1" spans="1:76">
      <c r="A133" s="189">
        <v>44800</v>
      </c>
      <c r="B133" s="192" t="s">
        <v>20</v>
      </c>
      <c r="C133" s="190" t="s">
        <v>450</v>
      </c>
      <c r="D133" s="119" t="s">
        <v>451</v>
      </c>
      <c r="E133" s="194">
        <f>SUMIFS('Business report'!$D$2:$D$9442,'Business report'!$A$2:$A$9442,A133,'Business report'!$B$2:$B$9442,B133,'Business report'!$C$2:$C$9442,D133)</f>
        <v>18</v>
      </c>
      <c r="F133" s="194">
        <f>SUMIFS('Business report'!$F$2:$F$9442,'Business report'!$A$2:$A$9442,A133,'Business report'!$B$2:$B$9442,B133,'Business report'!$C$2:$C$9442,D133)</f>
        <v>27</v>
      </c>
      <c r="G133" s="191">
        <f>SUMIFS('Business report'!$I$2:$I$9442,'Business report'!$A$2:$A$9442,A133,'Business report'!$B$2:$B$9442,B133,'Business report'!$C$2:$C$9442,D133)</f>
        <v>2</v>
      </c>
      <c r="H133" s="195">
        <f>SUMIFS('Business report'!$K$2:$K$9442,'Business report'!$A$2:$A$9442,A133,'Business report'!$B$2:$B$9442,B133,'Business report'!$C$2:$C$9442,D133)</f>
        <v>39.99</v>
      </c>
      <c r="I133" s="198">
        <v>39.99</v>
      </c>
      <c r="J133" s="178">
        <v>3</v>
      </c>
      <c r="K133" s="198">
        <v>2</v>
      </c>
      <c r="L133" s="198" t="s">
        <v>496</v>
      </c>
      <c r="M133" s="202" t="s">
        <v>553</v>
      </c>
      <c r="N133" s="198" t="s">
        <v>497</v>
      </c>
      <c r="O133" s="198">
        <v>8060</v>
      </c>
      <c r="P133" s="203" t="s">
        <v>465</v>
      </c>
      <c r="Q133" s="207" t="s">
        <v>145</v>
      </c>
      <c r="R133" s="207" t="s">
        <v>506</v>
      </c>
      <c r="S133" s="203" t="s">
        <v>466</v>
      </c>
      <c r="T133" s="207" t="s">
        <v>145</v>
      </c>
      <c r="U133" s="207" t="s">
        <v>191</v>
      </c>
      <c r="V133" s="203" t="s">
        <v>467</v>
      </c>
      <c r="W133" s="207" t="s">
        <v>145</v>
      </c>
      <c r="X133" s="207" t="s">
        <v>248</v>
      </c>
      <c r="Y133" s="203" t="s">
        <v>468</v>
      </c>
      <c r="Z133" s="207" t="s">
        <v>145</v>
      </c>
      <c r="AA133" s="207" t="s">
        <v>473</v>
      </c>
      <c r="AB133" s="203" t="s">
        <v>469</v>
      </c>
      <c r="AC133" s="207" t="s">
        <v>145</v>
      </c>
      <c r="AD133" s="207" t="s">
        <v>473</v>
      </c>
      <c r="AE133" s="203" t="s">
        <v>470</v>
      </c>
      <c r="AF133" s="207" t="s">
        <v>145</v>
      </c>
      <c r="AG133" s="207" t="s">
        <v>250</v>
      </c>
      <c r="AH133" s="203" t="s">
        <v>472</v>
      </c>
      <c r="AI133" s="207" t="s">
        <v>554</v>
      </c>
      <c r="AJ133" s="207" t="s">
        <v>196</v>
      </c>
      <c r="AK133" s="179">
        <f t="array" ref="AK133">IFERROR(VLOOKUP(A133&amp;B133&amp;C133&amp;LEFT($AK$1,2),IF({1,0},广告数据!$A$2:$A$7027&amp;广告数据!$B$2:$B$7027&amp;广告数据!$C$2:$C$7027,广告数据!$D$2:$D$7027),2,0),"0")</f>
        <v>4178</v>
      </c>
      <c r="AL133" s="175">
        <f t="array" ref="AL133">IFERROR(VLOOKUP(A133&amp;B133&amp;C133&amp;LEFT($AK$1,2),IF({1,0},广告数据!$A$2:$A$7027&amp;广告数据!$B$2:$B$7027&amp;广告数据!$C$2:$C$7027,广告数据!$E$2:$E$7027),2,0),"0")</f>
        <v>4</v>
      </c>
      <c r="AM133" s="180">
        <f t="shared" si="55"/>
        <v>0.000957395883197702</v>
      </c>
      <c r="AN133" s="175">
        <f t="array" ref="AN133">IFERROR(VLOOKUP(A133&amp;B133&amp;C133&amp;LEFT($AK$1,2),IF({1,0},广告数据!$A$2:$A$7027&amp;广告数据!$B$2:$B$7027&amp;广告数据!$C$2:$C$7027,广告数据!$I$2:$I$7027),2,0),"0")</f>
        <v>0</v>
      </c>
      <c r="AO133" s="181">
        <f t="shared" si="56"/>
        <v>0</v>
      </c>
      <c r="AP133" s="182">
        <f t="array" ref="AP133">IFERROR(VLOOKUP(A133&amp;B133&amp;C133&amp;LEFT($AK$1,2),IF({1,0},广告数据!$A$2:$A$7027&amp;广告数据!$B$2:$B$7027&amp;广告数据!$C$2:$C$7027,广告数据!$G$2:$G$7027),2,0),"0")</f>
        <v>4.14</v>
      </c>
      <c r="AQ133" s="182">
        <f t="array" ref="AQ133">IFERROR(VLOOKUP(A133&amp;B133&amp;C133&amp;LEFT($AK$1,2),IF({1,0},广告数据!$A$2:$A$7027&amp;广告数据!$B$2:$B$7027&amp;广告数据!$C$2:$C$7027,广告数据!$J$2:$J$7027),2,0),"0")</f>
        <v>0</v>
      </c>
      <c r="AR133" s="183" t="str">
        <f t="shared" si="57"/>
        <v>0</v>
      </c>
      <c r="AS133" s="223">
        <f t="array" ref="AS133">IFERROR(VLOOKUP(A133&amp;B133&amp;C133&amp;LEFT($AS$1,2),IF({1,0},广告数据!$A$2:$A$7027&amp;广告数据!$B$2:$B$7027&amp;广告数据!$C$2:$C$7027,广告数据!$D$2:$D$7027),2,0),"0")</f>
        <v>85</v>
      </c>
      <c r="AT133" s="179">
        <f t="array" ref="AT133">IFERROR(VLOOKUP(A133&amp;B133&amp;C133&amp;LEFT($AS$1,2),IF({1,0},广告数据!$A$2:$A$7027&amp;广告数据!$B$2:$B$7027&amp;广告数据!$C$2:$C$7027,广告数据!$E$2:$E$7027),2,0),"0")</f>
        <v>0</v>
      </c>
      <c r="AU133" s="179">
        <f t="array" ref="AU133">IFERROR(VLOOKUP(A133&amp;B133&amp;C133&amp;LEFT($AS$1,2),IF({1,0},广告数据!$A$2:$A$7027&amp;广告数据!$B$2:$B$7027&amp;广告数据!$C$2:$C$7027,广告数据!$I$2:$I$7027),2,0),"0")</f>
        <v>0</v>
      </c>
      <c r="AV133" s="215">
        <f t="shared" si="58"/>
        <v>0</v>
      </c>
      <c r="AW133" s="215" t="str">
        <f t="array" ref="AW133">IFERROR(AU133/AT133,"0")</f>
        <v>0</v>
      </c>
      <c r="AX133" s="224">
        <f t="array" ref="AX133">IFERROR(VLOOKUP(A133&amp;B133&amp;C133&amp;LEFT($AS$1,2),IF({1,0},广告数据!$A$2:$A$7027&amp;广告数据!$B$2:$B$7027&amp;广告数据!$C$2:$C$7027,广告数据!$G$2:$G$7027),2,0),"0")</f>
        <v>0</v>
      </c>
      <c r="AY133" s="179">
        <f t="array" ref="AY133">IFERROR(VLOOKUP(A133&amp;B133&amp;C133&amp;LEFT($AS$1,2),IF({1,0},广告数据!$A$2:$A$7027&amp;广告数据!$B$2:$B$7027&amp;广告数据!$C$2:$C$7027,广告数据!$J$2:$J$7027),2,0),"0")</f>
        <v>0</v>
      </c>
      <c r="AZ133" s="183" t="str">
        <f t="array" ref="AZ133">IFERROR(AX133/AY133,"0")</f>
        <v>0</v>
      </c>
      <c r="BA133" s="179">
        <f t="array" ref="BA133">IFERROR(VLOOKUP(A133&amp;B133&amp;C133&amp;LEFT($BA$1,2),IF({1,0},广告数据!$A$2:$A$7027&amp;广告数据!$B$2:$B$7027&amp;广告数据!$C$2:$C$7027,广告数据!$D$2:$D$7027),2,0),"")</f>
        <v>21240</v>
      </c>
      <c r="BB133" s="179">
        <f t="array" ref="BB133">IFERROR(VLOOKUP(A133&amp;B133&amp;C133&amp;LEFT($BA$1,2),IF({1,0},广告数据!$A$2:$A$7027&amp;广告数据!$B$2:$B$7027&amp;广告数据!$C$2:$C$7027,广告数据!$E$2:$E$7027),2,0),"")</f>
        <v>6</v>
      </c>
      <c r="BC133" s="179">
        <f t="array" ref="BC133">IFERROR(VLOOKUP(A133&amp;B133&amp;C133&amp;LEFT($BA$1,2),IF({1,0},广告数据!$A$2:$A$7027&amp;广告数据!$B$2:$B$7027&amp;广告数据!$C$2:$C$7027,广告数据!$I$2:$I$7027),2,0),"")</f>
        <v>0</v>
      </c>
      <c r="BD133" s="215">
        <f t="shared" si="59"/>
        <v>0.000282485875706215</v>
      </c>
      <c r="BE133" s="215">
        <f t="shared" si="60"/>
        <v>0</v>
      </c>
      <c r="BF133" s="186">
        <f t="array" ref="BF133">IFERROR(VLOOKUP(A133&amp;B133&amp;C133&amp;LEFT($BA$1,2),IF({1,0},广告数据!$A$2:$A$7027&amp;广告数据!$B$2:$B$7027&amp;广告数据!$C$2:$C$7027,广告数据!$G$2:$G$7027),2,0),"")</f>
        <v>10.38</v>
      </c>
      <c r="BG133" s="186">
        <f t="array" ref="BG133">IFERROR(VLOOKUP(A133&amp;B133&amp;C133&amp;LEFT($BA$1,2),IF({1,0},广告数据!$A$2:$A$7027&amp;广告数据!$B$2:$B$7027&amp;广告数据!$C$2:$C$7027,广告数据!$J$2:$J$7027),2,0),"")</f>
        <v>0</v>
      </c>
      <c r="BH133" s="215" t="str">
        <f t="shared" si="61"/>
        <v>0</v>
      </c>
      <c r="BI133" s="172" t="str">
        <f t="array" ref="BI133">IFERROR(VLOOKUP(A133&amp;B133&amp;C133&amp;LEFT($BI$1,2),IF({1,0},广告数据!$A$2:$A$7027&amp;广告数据!$B$2:$B$7027&amp;广告数据!$C$2:$C$7027,广告数据!$D$2:$D$7027),2,0),"0")</f>
        <v>0</v>
      </c>
      <c r="BJ133" s="172" t="str">
        <f t="array" ref="BJ133">IFERROR(VLOOKUP(A133&amp;B133&amp;C133&amp;LEFT($BI$1,2),IF({1,0},广告数据!$A$2:$A$7027&amp;广告数据!$B$2:$B$7027&amp;广告数据!$C$2:$C$7027,广告数据!$E$2:$E$7027),2,0),"0")</f>
        <v>0</v>
      </c>
      <c r="BK133" s="172" t="str">
        <f t="array" ref="BK133">IFERROR(VLOOKUP(A133&amp;B133&amp;C133&amp;LEFT($BI$1,2),IF({1,0},广告数据!$A$2:$A$7027&amp;广告数据!$B$2:$B$7027&amp;广告数据!$C$2:$C$7027,广告数据!$I$2:$I$7027),2,0),"0")</f>
        <v>0</v>
      </c>
      <c r="BL133" s="215" t="str">
        <f t="shared" si="62"/>
        <v>0</v>
      </c>
      <c r="BM133" s="215" t="str">
        <f t="shared" si="63"/>
        <v>0</v>
      </c>
      <c r="BN133" s="172" t="str">
        <f t="array" ref="BN133">IFERROR(VLOOKUP(A133&amp;B133&amp;C133&amp;LEFT($BI$1,2),IF({1,0},广告数据!$A$2:$A$7027&amp;广告数据!$B$2:$B$7027&amp;广告数据!$C$2:$C$7027,广告数据!$G$2:$G$7027),2,0),"0")</f>
        <v>0</v>
      </c>
      <c r="BO133" s="172" t="str">
        <f t="array" ref="BO133">IFERROR(VLOOKUP(A133&amp;B133&amp;C133&amp;LEFT($BI$1,2),IF({1,0},广告数据!$A$2:$A$7027&amp;广告数据!$B$2:$B$7027&amp;广告数据!$C$2:$C$7027,广告数据!$J$2:$J$7027),2,0),"0")</f>
        <v>0</v>
      </c>
      <c r="BP133" s="215" t="str">
        <f t="shared" si="64"/>
        <v/>
      </c>
      <c r="BQ133" s="172" t="str">
        <f t="array" ref="BQ133">IFERROR(VLOOKUP(A133&amp;B133&amp;C133&amp;LEFT($BQ$1,2),IF({1,0},广告数据!$A$2:$A$7027&amp;广告数据!$B$2:$B$7027&amp;广告数据!$C$2:$C$7027,广告数据!$D$2:$D$7027),2,0),"0")</f>
        <v>0</v>
      </c>
      <c r="BR133" s="172" t="str">
        <f t="array" ref="BR133">IFERROR(VLOOKUP(A133&amp;B133&amp;C133&amp;LEFT($BQ$1,2),IF({1,0},广告数据!$A$2:$A$7027&amp;广告数据!$B$2:$B$7027&amp;广告数据!$C$2:$C$7027,广告数据!$E$2:$E$7027),2,0),"0")</f>
        <v>0</v>
      </c>
      <c r="BS133" s="172" t="str">
        <f t="array" ref="BS133">IFERROR(VLOOKUP(A133&amp;B133&amp;C133&amp;LEFT($BQ$1,2),IF({1,0},广告数据!$A$2:$A$7027&amp;广告数据!$B$2:$B$7027&amp;广告数据!$C$2:$C$7027,广告数据!$I$2:$I$7027),2,0),"0")</f>
        <v>0</v>
      </c>
      <c r="BT133" s="215" t="str">
        <f t="shared" si="65"/>
        <v>0</v>
      </c>
      <c r="BU133" s="215" t="str">
        <f t="shared" si="66"/>
        <v>0</v>
      </c>
      <c r="BV133" s="172" t="str">
        <f t="array" ref="BV133">IFERROR(VLOOKUP(A133&amp;B133&amp;C133&amp;LEFT($BQ$1,2),IF({1,0},广告数据!$A$2:$A$7027&amp;广告数据!$B$2:$B$7027&amp;广告数据!$C$2:$C$7027,广告数据!$G$2:$G$7027),2,0),"0")</f>
        <v>0</v>
      </c>
      <c r="BW133" s="172" t="str">
        <f t="array" ref="BW133">IFERROR(VLOOKUP(A133&amp;B133&amp;C133&amp;LEFT($BQ$1,2),IF({1,0},广告数据!$A$2:$A$7027&amp;广告数据!$B$2:$B$7027&amp;广告数据!$C$2:$C$7027,广告数据!$J$2:$J$7027),2,0),"0")</f>
        <v>0</v>
      </c>
      <c r="BX133" s="215"/>
    </row>
    <row r="134" s="173" customFormat="1" spans="1:77">
      <c r="A134" s="189">
        <v>44800</v>
      </c>
      <c r="B134" s="192" t="s">
        <v>20</v>
      </c>
      <c r="C134" s="190" t="s">
        <v>543</v>
      </c>
      <c r="D134" s="119" t="s">
        <v>544</v>
      </c>
      <c r="E134" s="194">
        <f>SUMIFS('Business report'!$D$2:$D$9442,'Business report'!$A$2:$A$9442,A134,'Business report'!$B$2:$B$9442,B134,'Business report'!$C$2:$C$9442,D134)</f>
        <v>12</v>
      </c>
      <c r="F134" s="194">
        <f>SUMIFS('Business report'!$F$2:$F$9442,'Business report'!$A$2:$A$9442,A134,'Business report'!$B$2:$B$9442,B134,'Business report'!$C$2:$C$9442,D134)</f>
        <v>15</v>
      </c>
      <c r="G134" s="191">
        <f>SUMIFS('Business report'!$I$2:$I$9442,'Business report'!$A$2:$A$9442,A134,'Business report'!$B$2:$B$9442,B134,'Business report'!$C$2:$C$9442,D134)</f>
        <v>0</v>
      </c>
      <c r="H134" s="195">
        <f>SUMIFS('Business report'!$K$2:$K$9442,'Business report'!$A$2:$A$9442,A134,'Business report'!$B$2:$B$9442,B134,'Business report'!$C$2:$C$9442,D134)</f>
        <v>0</v>
      </c>
      <c r="I134" s="198">
        <v>34.99</v>
      </c>
      <c r="L134" s="198"/>
      <c r="M134" s="202"/>
      <c r="N134" s="198"/>
      <c r="O134" s="198"/>
      <c r="P134" s="200"/>
      <c r="Q134" s="200"/>
      <c r="R134" s="200"/>
      <c r="S134" s="200"/>
      <c r="T134" s="200"/>
      <c r="U134" s="200"/>
      <c r="V134" s="200"/>
      <c r="W134" s="200"/>
      <c r="X134" s="200"/>
      <c r="Y134" s="200"/>
      <c r="Z134" s="200"/>
      <c r="AA134" s="200"/>
      <c r="AB134" s="200"/>
      <c r="AC134" s="200"/>
      <c r="AD134" s="200"/>
      <c r="AE134" s="200"/>
      <c r="AF134" s="200"/>
      <c r="AG134" s="200"/>
      <c r="AH134" s="200"/>
      <c r="AI134" s="200"/>
      <c r="AJ134" s="200"/>
      <c r="AK134" s="179" t="str">
        <f t="array" ref="AK134">IFERROR(VLOOKUP(A134&amp;B134&amp;C134&amp;LEFT($AK$1,2),IF({1,0},广告数据!$A$2:$A$7027&amp;广告数据!$B$2:$B$7027&amp;广告数据!$C$2:$C$7027,广告数据!$D$2:$D$7027),2,0),"0")</f>
        <v>0</v>
      </c>
      <c r="AL134" s="175" t="str">
        <f t="array" ref="AL134">IFERROR(VLOOKUP(A134&amp;B134&amp;C134&amp;LEFT($AK$1,2),IF({1,0},广告数据!$A$2:$A$7027&amp;广告数据!$B$2:$B$7027&amp;广告数据!$C$2:$C$7027,广告数据!$E$2:$E$7027),2,0),"0")</f>
        <v>0</v>
      </c>
      <c r="AM134" s="180" t="str">
        <f t="shared" si="55"/>
        <v>0</v>
      </c>
      <c r="AN134" s="175" t="str">
        <f t="array" ref="AN134">IFERROR(VLOOKUP(A134&amp;B134&amp;C134&amp;LEFT($AK$1,2),IF({1,0},广告数据!$A$2:$A$7027&amp;广告数据!$B$2:$B$7027&amp;广告数据!$C$2:$C$7027,广告数据!$I$2:$I$7027),2,0),"0")</f>
        <v>0</v>
      </c>
      <c r="AO134" s="181" t="str">
        <f t="shared" si="56"/>
        <v>0</v>
      </c>
      <c r="AP134" s="182" t="str">
        <f t="array" ref="AP134">IFERROR(VLOOKUP(A134&amp;B134&amp;C134&amp;LEFT($AK$1,2),IF({1,0},广告数据!$A$2:$A$7027&amp;广告数据!$B$2:$B$7027&amp;广告数据!$C$2:$C$7027,广告数据!$G$2:$G$7027),2,0),"0")</f>
        <v>0</v>
      </c>
      <c r="AQ134" s="182" t="str">
        <f t="array" ref="AQ134">IFERROR(VLOOKUP(A134&amp;B134&amp;C134&amp;LEFT($AK$1,2),IF({1,0},广告数据!$A$2:$A$7027&amp;广告数据!$B$2:$B$7027&amp;广告数据!$C$2:$C$7027,广告数据!$J$2:$J$7027),2,0),"0")</f>
        <v>0</v>
      </c>
      <c r="AR134" s="183" t="str">
        <f t="shared" si="57"/>
        <v>0</v>
      </c>
      <c r="AS134" s="223" t="str">
        <f t="array" ref="AS134">IFERROR(VLOOKUP(A134&amp;B134&amp;C134&amp;LEFT($AS$1,2),IF({1,0},广告数据!$A$2:$A$7027&amp;广告数据!$B$2:$B$7027&amp;广告数据!$C$2:$C$7027,广告数据!$D$2:$D$7027),2,0),"0")</f>
        <v>0</v>
      </c>
      <c r="AT134" s="179" t="str">
        <f t="array" ref="AT134">IFERROR(VLOOKUP(A134&amp;B134&amp;C134&amp;LEFT($AS$1,2),IF({1,0},广告数据!$A$2:$A$7027&amp;广告数据!$B$2:$B$7027&amp;广告数据!$C$2:$C$7027,广告数据!$E$2:$E$7027),2,0),"0")</f>
        <v>0</v>
      </c>
      <c r="AU134" s="179" t="str">
        <f t="array" ref="AU134">IFERROR(VLOOKUP(A134&amp;B134&amp;C134&amp;LEFT($AS$1,2),IF({1,0},广告数据!$A$2:$A$7027&amp;广告数据!$B$2:$B$7027&amp;广告数据!$C$2:$C$7027,广告数据!$I$2:$I$7027),2,0),"0")</f>
        <v>0</v>
      </c>
      <c r="AV134" s="215" t="str">
        <f t="shared" si="58"/>
        <v>0</v>
      </c>
      <c r="AW134" s="215" t="str">
        <f t="array" ref="AW134">IFERROR(AU134/AT134,"0")</f>
        <v>0</v>
      </c>
      <c r="AX134" s="224" t="str">
        <f t="array" ref="AX134">IFERROR(VLOOKUP(A134&amp;B134&amp;C134&amp;LEFT($AS$1,2),IF({1,0},广告数据!$A$2:$A$7027&amp;广告数据!$B$2:$B$7027&amp;广告数据!$C$2:$C$7027,广告数据!$G$2:$G$7027),2,0),"0")</f>
        <v>0</v>
      </c>
      <c r="AY134" s="179" t="str">
        <f t="array" ref="AY134">IFERROR(VLOOKUP(A134&amp;B134&amp;C134&amp;LEFT($AS$1,2),IF({1,0},广告数据!$A$2:$A$7027&amp;广告数据!$B$2:$B$7027&amp;广告数据!$C$2:$C$7027,广告数据!$J$2:$J$7027),2,0),"0")</f>
        <v>0</v>
      </c>
      <c r="AZ134" s="183" t="str">
        <f t="array" ref="AZ134">IFERROR(AX134/AY134,"0")</f>
        <v>0</v>
      </c>
      <c r="BA134" s="179">
        <f t="array" ref="BA134">IFERROR(VLOOKUP(A134&amp;B134&amp;C134&amp;LEFT($BA$1,2),IF({1,0},广告数据!$A$2:$A$7027&amp;广告数据!$B$2:$B$7027&amp;广告数据!$C$2:$C$7027,广告数据!$D$2:$D$7027),2,0),"")</f>
        <v>2223</v>
      </c>
      <c r="BB134" s="179">
        <f t="array" ref="BB134">IFERROR(VLOOKUP(A134&amp;B134&amp;C134&amp;LEFT($BA$1,2),IF({1,0},广告数据!$A$2:$A$7027&amp;广告数据!$B$2:$B$7027&amp;广告数据!$C$2:$C$7027,广告数据!$E$2:$E$7027),2,0),"")</f>
        <v>3</v>
      </c>
      <c r="BC134" s="179">
        <f t="array" ref="BC134">IFERROR(VLOOKUP(A134&amp;B134&amp;C134&amp;LEFT($BA$1,2),IF({1,0},广告数据!$A$2:$A$7027&amp;广告数据!$B$2:$B$7027&amp;广告数据!$C$2:$C$7027,广告数据!$I$2:$I$7027),2,0),"")</f>
        <v>0</v>
      </c>
      <c r="BD134" s="215">
        <f t="shared" si="59"/>
        <v>0.00134952766531714</v>
      </c>
      <c r="BE134" s="215">
        <f t="shared" si="60"/>
        <v>0</v>
      </c>
      <c r="BF134" s="186">
        <f t="array" ref="BF134">IFERROR(VLOOKUP(A134&amp;B134&amp;C134&amp;LEFT($BA$1,2),IF({1,0},广告数据!$A$2:$A$7027&amp;广告数据!$B$2:$B$7027&amp;广告数据!$C$2:$C$7027,广告数据!$G$2:$G$7027),2,0),"")</f>
        <v>4.75</v>
      </c>
      <c r="BG134" s="186">
        <f t="array" ref="BG134">IFERROR(VLOOKUP(A134&amp;B134&amp;C134&amp;LEFT($BA$1,2),IF({1,0},广告数据!$A$2:$A$7027&amp;广告数据!$B$2:$B$7027&amp;广告数据!$C$2:$C$7027,广告数据!$J$2:$J$7027),2,0),"")</f>
        <v>0</v>
      </c>
      <c r="BH134" s="215" t="str">
        <f t="shared" si="61"/>
        <v>0</v>
      </c>
      <c r="BI134" s="172" t="str">
        <f t="array" ref="BI134">IFERROR(VLOOKUP(A134&amp;B134&amp;C134&amp;LEFT($BI$1,2),IF({1,0},广告数据!$A$2:$A$7027&amp;广告数据!$B$2:$B$7027&amp;广告数据!$C$2:$C$7027,广告数据!$D$2:$D$7027),2,0),"0")</f>
        <v>0</v>
      </c>
      <c r="BJ134" s="172" t="str">
        <f t="array" ref="BJ134">IFERROR(VLOOKUP(A134&amp;B134&amp;C134&amp;LEFT($BI$1,2),IF({1,0},广告数据!$A$2:$A$7027&amp;广告数据!$B$2:$B$7027&amp;广告数据!$C$2:$C$7027,广告数据!$E$2:$E$7027),2,0),"0")</f>
        <v>0</v>
      </c>
      <c r="BK134" s="172" t="str">
        <f t="array" ref="BK134">IFERROR(VLOOKUP(A134&amp;B134&amp;C134&amp;LEFT($BI$1,2),IF({1,0},广告数据!$A$2:$A$7027&amp;广告数据!$B$2:$B$7027&amp;广告数据!$C$2:$C$7027,广告数据!$I$2:$I$7027),2,0),"0")</f>
        <v>0</v>
      </c>
      <c r="BL134" s="215" t="str">
        <f t="shared" si="62"/>
        <v>0</v>
      </c>
      <c r="BM134" s="215" t="str">
        <f t="shared" si="63"/>
        <v>0</v>
      </c>
      <c r="BN134" s="172" t="str">
        <f t="array" ref="BN134">IFERROR(VLOOKUP(A134&amp;B134&amp;C134&amp;LEFT($BI$1,2),IF({1,0},广告数据!$A$2:$A$7027&amp;广告数据!$B$2:$B$7027&amp;广告数据!$C$2:$C$7027,广告数据!$G$2:$G$7027),2,0),"0")</f>
        <v>0</v>
      </c>
      <c r="BO134" s="172" t="str">
        <f t="array" ref="BO134">IFERROR(VLOOKUP(A134&amp;B134&amp;C134&amp;LEFT($BI$1,2),IF({1,0},广告数据!$A$2:$A$7027&amp;广告数据!$B$2:$B$7027&amp;广告数据!$C$2:$C$7027,广告数据!$J$2:$J$7027),2,0),"0")</f>
        <v>0</v>
      </c>
      <c r="BP134" s="215" t="str">
        <f t="shared" si="64"/>
        <v/>
      </c>
      <c r="BQ134" s="172">
        <f t="array" ref="BQ134">IFERROR(VLOOKUP(A134&amp;B134&amp;C134&amp;LEFT($BQ$1,2),IF({1,0},广告数据!$A$2:$A$7027&amp;广告数据!$B$2:$B$7027&amp;广告数据!$C$2:$C$7027,广告数据!$D$2:$D$7027),2,0),"0")</f>
        <v>1927</v>
      </c>
      <c r="BR134" s="172">
        <f t="array" ref="BR134">IFERROR(VLOOKUP(A134&amp;B134&amp;C134&amp;LEFT($BQ$1,2),IF({1,0},广告数据!$A$2:$A$7027&amp;广告数据!$B$2:$B$7027&amp;广告数据!$C$2:$C$7027,广告数据!$E$2:$E$7027),2,0),"0")</f>
        <v>5</v>
      </c>
      <c r="BS134" s="172">
        <f t="array" ref="BS134">IFERROR(VLOOKUP(A134&amp;B134&amp;C134&amp;LEFT($BQ$1,2),IF({1,0},广告数据!$A$2:$A$7027&amp;广告数据!$B$2:$B$7027&amp;广告数据!$C$2:$C$7027,广告数据!$I$2:$I$7027),2,0),"0")</f>
        <v>0</v>
      </c>
      <c r="BT134" s="215">
        <f t="shared" si="65"/>
        <v>0.00259470679813181</v>
      </c>
      <c r="BU134" s="215">
        <f t="shared" si="66"/>
        <v>0</v>
      </c>
      <c r="BV134" s="172">
        <f t="array" ref="BV134">IFERROR(VLOOKUP(A134&amp;B134&amp;C134&amp;LEFT($BQ$1,2),IF({1,0},广告数据!$A$2:$A$7027&amp;广告数据!$B$2:$B$7027&amp;广告数据!$C$2:$C$7027,广告数据!$G$2:$G$7027),2,0),"0")</f>
        <v>11.46</v>
      </c>
      <c r="BW134" s="172">
        <f t="array" ref="BW134">IFERROR(VLOOKUP(A134&amp;B134&amp;C134&amp;LEFT($BQ$1,2),IF({1,0},广告数据!$A$2:$A$7027&amp;广告数据!$B$2:$B$7027&amp;广告数据!$C$2:$C$7027,广告数据!$J$2:$J$7027),2,0),"0")</f>
        <v>0</v>
      </c>
      <c r="BX134" s="215"/>
      <c r="BY134" s="215" t="str">
        <f>IFERROR(BW131/BX134,"")</f>
        <v/>
      </c>
    </row>
    <row r="135" s="173" customFormat="1" spans="1:76">
      <c r="A135" s="189">
        <v>44801</v>
      </c>
      <c r="B135" s="192" t="s">
        <v>20</v>
      </c>
      <c r="C135" s="190" t="s">
        <v>25</v>
      </c>
      <c r="D135" s="119" t="s">
        <v>124</v>
      </c>
      <c r="E135" s="194">
        <f>SUMIFS('Business report'!$D$2:$D$9442,'Business report'!$A$2:$A$9442,A135,'Business report'!$B$2:$B$9442,B135,'Business report'!$C$2:$C$9442,D135)</f>
        <v>460</v>
      </c>
      <c r="F135" s="194">
        <f>SUMIFS('Business report'!$F$2:$F$9442,'Business report'!$A$2:$A$9442,A135,'Business report'!$B$2:$B$9442,B135,'Business report'!$C$2:$C$9442,D135)</f>
        <v>635</v>
      </c>
      <c r="G135" s="191">
        <f>SUMIFS('Business report'!$I$2:$I$9442,'Business report'!$A$2:$A$9442,A135,'Business report'!$B$2:$B$9442,B135,'Business report'!$C$2:$C$9442,D135)</f>
        <v>17</v>
      </c>
      <c r="H135" s="195">
        <f>SUMIFS('Business report'!$K$2:$K$9442,'Business report'!$A$2:$A$9442,A135,'Business report'!$B$2:$B$9442,B135,'Business report'!$C$2:$C$9442,D135)</f>
        <v>220.83</v>
      </c>
      <c r="I135" s="198">
        <v>12.99</v>
      </c>
      <c r="J135" s="178">
        <v>4.7</v>
      </c>
      <c r="K135" s="198">
        <v>46</v>
      </c>
      <c r="L135" s="198" t="s">
        <v>131</v>
      </c>
      <c r="M135" s="202" t="s">
        <v>555</v>
      </c>
      <c r="N135" s="198" t="s">
        <v>133</v>
      </c>
      <c r="O135" s="198">
        <v>122</v>
      </c>
      <c r="P135" s="203" t="s">
        <v>409</v>
      </c>
      <c r="Q135" s="207" t="s">
        <v>446</v>
      </c>
      <c r="R135" s="207" t="s">
        <v>379</v>
      </c>
      <c r="S135" s="203" t="s">
        <v>208</v>
      </c>
      <c r="T135" s="207" t="s">
        <v>406</v>
      </c>
      <c r="U135" s="207" t="s">
        <v>141</v>
      </c>
      <c r="V135" s="203" t="s">
        <v>340</v>
      </c>
      <c r="W135" s="207" t="s">
        <v>227</v>
      </c>
      <c r="X135" s="207" t="s">
        <v>529</v>
      </c>
      <c r="Y135" s="203" t="s">
        <v>527</v>
      </c>
      <c r="Z135" s="207" t="s">
        <v>446</v>
      </c>
      <c r="AA135" s="207" t="s">
        <v>169</v>
      </c>
      <c r="AB135" s="203" t="s">
        <v>408</v>
      </c>
      <c r="AC135" s="207" t="s">
        <v>135</v>
      </c>
      <c r="AD135" s="207" t="s">
        <v>318</v>
      </c>
      <c r="AE135" s="203" t="s">
        <v>528</v>
      </c>
      <c r="AF135" s="207" t="s">
        <v>220</v>
      </c>
      <c r="AG135" s="207" t="s">
        <v>532</v>
      </c>
      <c r="AH135" s="203" t="s">
        <v>244</v>
      </c>
      <c r="AI135" s="207" t="s">
        <v>392</v>
      </c>
      <c r="AJ135" s="207" t="s">
        <v>387</v>
      </c>
      <c r="AK135" s="179">
        <f t="array" ref="AK135">IFERROR(VLOOKUP(A135&amp;B135&amp;C135&amp;LEFT($AK$1,2),IF({1,0},广告数据!$A$2:$A$7027&amp;广告数据!$B$2:$B$7027&amp;广告数据!$C$2:$C$7027,广告数据!$D$2:$D$7027),2,0),"0")</f>
        <v>11637</v>
      </c>
      <c r="AL135" s="175">
        <f t="array" ref="AL135">IFERROR(VLOOKUP(A135&amp;B135&amp;C135&amp;LEFT($AK$1,2),IF({1,0},广告数据!$A$2:$A$7027&amp;广告数据!$B$2:$B$7027&amp;广告数据!$C$2:$C$7027,广告数据!$E$2:$E$7027),2,0),"0")</f>
        <v>112</v>
      </c>
      <c r="AM135" s="180">
        <f t="shared" si="55"/>
        <v>0.00962447366159663</v>
      </c>
      <c r="AN135" s="175">
        <f t="array" ref="AN135">IFERROR(VLOOKUP(A135&amp;B135&amp;C135&amp;LEFT($AK$1,2),IF({1,0},广告数据!$A$2:$A$7027&amp;广告数据!$B$2:$B$7027&amp;广告数据!$C$2:$C$7027,广告数据!$I$2:$I$7027),2,0),"0")</f>
        <v>4</v>
      </c>
      <c r="AO135" s="181">
        <f t="shared" si="56"/>
        <v>0.0357142857142857</v>
      </c>
      <c r="AP135" s="182">
        <f t="array" ref="AP135">IFERROR(VLOOKUP(A135&amp;B135&amp;C135&amp;LEFT($AK$1,2),IF({1,0},广告数据!$A$2:$A$7027&amp;广告数据!$B$2:$B$7027&amp;广告数据!$C$2:$C$7027,广告数据!$G$2:$G$7027),2,0),"0")</f>
        <v>31.47</v>
      </c>
      <c r="AQ135" s="182">
        <f t="array" ref="AQ135">IFERROR(VLOOKUP(A135&amp;B135&amp;C135&amp;LEFT($AK$1,2),IF({1,0},广告数据!$A$2:$A$7027&amp;广告数据!$B$2:$B$7027&amp;广告数据!$C$2:$C$7027,广告数据!$J$2:$J$7027),2,0),"0")</f>
        <v>51.96</v>
      </c>
      <c r="AR135" s="183">
        <f t="shared" si="57"/>
        <v>0.605658198614319</v>
      </c>
      <c r="AS135" s="223" t="str">
        <f t="array" ref="AS135">IFERROR(VLOOKUP(A135&amp;B135&amp;C135&amp;LEFT($AS$1,2),IF({1,0},广告数据!$A$2:$A$7027&amp;广告数据!$B$2:$B$7027&amp;广告数据!$C$2:$C$7027,广告数据!$D$2:$D$7027),2,0),"0")</f>
        <v>0</v>
      </c>
      <c r="AT135" s="179" t="str">
        <f t="array" ref="AT135">IFERROR(VLOOKUP(A135&amp;B135&amp;C135&amp;LEFT($AS$1,2),IF({1,0},广告数据!$A$2:$A$7027&amp;广告数据!$B$2:$B$7027&amp;广告数据!$C$2:$C$7027,广告数据!$E$2:$E$7027),2,0),"0")</f>
        <v>0</v>
      </c>
      <c r="AU135" s="179" t="str">
        <f t="array" ref="AU135">IFERROR(VLOOKUP(A135&amp;B135&amp;C135&amp;LEFT($AS$1,2),IF({1,0},广告数据!$A$2:$A$7027&amp;广告数据!$B$2:$B$7027&amp;广告数据!$C$2:$C$7027,广告数据!$I$2:$I$7027),2,0),"0")</f>
        <v>0</v>
      </c>
      <c r="AV135" s="215" t="str">
        <f t="shared" si="58"/>
        <v>0</v>
      </c>
      <c r="AW135" s="215" t="str">
        <f t="array" ref="AW135">IFERROR(AU135/AT135,"0")</f>
        <v>0</v>
      </c>
      <c r="AX135" s="224" t="str">
        <f t="array" ref="AX135">IFERROR(VLOOKUP(A135&amp;B135&amp;C135&amp;LEFT($AS$1,2),IF({1,0},广告数据!$A$2:$A$7027&amp;广告数据!$B$2:$B$7027&amp;广告数据!$C$2:$C$7027,广告数据!$G$2:$G$7027),2,0),"0")</f>
        <v>0</v>
      </c>
      <c r="AY135" s="179" t="str">
        <f t="array" ref="AY135">IFERROR(VLOOKUP(A135&amp;B135&amp;C135&amp;LEFT($AS$1,2),IF({1,0},广告数据!$A$2:$A$7027&amp;广告数据!$B$2:$B$7027&amp;广告数据!$C$2:$C$7027,广告数据!$J$2:$J$7027),2,0),"0")</f>
        <v>0</v>
      </c>
      <c r="AZ135" s="183" t="str">
        <f t="array" ref="AZ135">IFERROR(AX135/AY135,"0")</f>
        <v>0</v>
      </c>
      <c r="BA135" s="179">
        <f t="array" ref="BA135">IFERROR(VLOOKUP(A135&amp;B135&amp;C135&amp;LEFT($BA$1,2),IF({1,0},广告数据!$A$2:$A$7027&amp;广告数据!$B$2:$B$7027&amp;广告数据!$C$2:$C$7027,广告数据!$D$2:$D$7027),2,0),"")</f>
        <v>19179</v>
      </c>
      <c r="BB135" s="179">
        <f t="array" ref="BB135">IFERROR(VLOOKUP(A135&amp;B135&amp;C135&amp;LEFT($BA$1,2),IF({1,0},广告数据!$A$2:$A$7027&amp;广告数据!$B$2:$B$7027&amp;广告数据!$C$2:$C$7027,广告数据!$E$2:$E$7027),2,0),"")</f>
        <v>67</v>
      </c>
      <c r="BC135" s="179">
        <f t="array" ref="BC135">IFERROR(VLOOKUP(A135&amp;B135&amp;C135&amp;LEFT($BA$1,2),IF({1,0},广告数据!$A$2:$A$7027&amp;广告数据!$B$2:$B$7027&amp;广告数据!$C$2:$C$7027,广告数据!$I$2:$I$7027),2,0),"")</f>
        <v>3</v>
      </c>
      <c r="BD135" s="215">
        <f t="shared" si="59"/>
        <v>0.00349340424422545</v>
      </c>
      <c r="BE135" s="215">
        <f t="shared" si="60"/>
        <v>0.0447761194029851</v>
      </c>
      <c r="BF135" s="186">
        <f t="array" ref="BF135">IFERROR(VLOOKUP(A135&amp;B135&amp;C135&amp;LEFT($BA$1,2),IF({1,0},广告数据!$A$2:$A$7027&amp;广告数据!$B$2:$B$7027&amp;广告数据!$C$2:$C$7027,广告数据!$G$2:$G$7027),2,0),"")</f>
        <v>32.71</v>
      </c>
      <c r="BG135" s="186">
        <f t="array" ref="BG135">IFERROR(VLOOKUP(A135&amp;B135&amp;C135&amp;LEFT($BA$1,2),IF({1,0},广告数据!$A$2:$A$7027&amp;广告数据!$B$2:$B$7027&amp;广告数据!$C$2:$C$7027,广告数据!$J$2:$J$7027),2,0),"")</f>
        <v>38.97</v>
      </c>
      <c r="BH135" s="215">
        <f t="shared" si="61"/>
        <v>0.839363613035669</v>
      </c>
      <c r="BI135" s="172">
        <f t="array" ref="BI135">IFERROR(VLOOKUP(A135&amp;B135&amp;C135&amp;LEFT($BI$1,2),IF({1,0},广告数据!$A$2:$A$7027&amp;广告数据!$B$2:$B$7027&amp;广告数据!$C$2:$C$7027,广告数据!$D$2:$D$7027),2,0),"0")</f>
        <v>1267</v>
      </c>
      <c r="BJ135" s="172">
        <f t="array" ref="BJ135">IFERROR(VLOOKUP(A135&amp;B135&amp;C135&amp;LEFT($BI$1,2),IF({1,0},广告数据!$A$2:$A$7027&amp;广告数据!$B$2:$B$7027&amp;广告数据!$C$2:$C$7027,广告数据!$E$2:$E$7027),2,0),"0")</f>
        <v>5</v>
      </c>
      <c r="BK135" s="172">
        <f t="array" ref="BK135">IFERROR(VLOOKUP(A135&amp;B135&amp;C135&amp;LEFT($BI$1,2),IF({1,0},广告数据!$A$2:$A$7027&amp;广告数据!$B$2:$B$7027&amp;广告数据!$C$2:$C$7027,广告数据!$I$2:$I$7027),2,0),"0")</f>
        <v>0</v>
      </c>
      <c r="BL135" s="215">
        <f t="shared" si="62"/>
        <v>0.00394632991318074</v>
      </c>
      <c r="BM135" s="215">
        <f t="shared" si="63"/>
        <v>0</v>
      </c>
      <c r="BN135" s="172">
        <f t="array" ref="BN135">IFERROR(VLOOKUP(A135&amp;B135&amp;C135&amp;LEFT($BI$1,2),IF({1,0},广告数据!$A$2:$A$7027&amp;广告数据!$B$2:$B$7027&amp;广告数据!$C$2:$C$7027,广告数据!$G$2:$G$7027),2,0),"0")</f>
        <v>2.53</v>
      </c>
      <c r="BO135" s="172">
        <f t="array" ref="BO135">IFERROR(VLOOKUP(A135&amp;B135&amp;C135&amp;LEFT($BI$1,2),IF({1,0},广告数据!$A$2:$A$7027&amp;广告数据!$B$2:$B$7027&amp;广告数据!$C$2:$C$7027,广告数据!$J$2:$J$7027),2,0),"0")</f>
        <v>0</v>
      </c>
      <c r="BP135" s="215" t="str">
        <f t="shared" si="64"/>
        <v/>
      </c>
      <c r="BQ135" s="172" t="str">
        <f t="array" ref="BQ135">IFERROR(VLOOKUP(A135&amp;B135&amp;C135&amp;LEFT($BQ$1,2),IF({1,0},广告数据!$A$2:$A$7027&amp;广告数据!$B$2:$B$7027&amp;广告数据!$C$2:$C$7027,广告数据!$D$2:$D$7027),2,0),"0")</f>
        <v>0</v>
      </c>
      <c r="BR135" s="172" t="str">
        <f t="array" ref="BR135">IFERROR(VLOOKUP(A135&amp;B135&amp;C135&amp;LEFT($BQ$1,2),IF({1,0},广告数据!$A$2:$A$7027&amp;广告数据!$B$2:$B$7027&amp;广告数据!$C$2:$C$7027,广告数据!$E$2:$E$7027),2,0),"0")</f>
        <v>0</v>
      </c>
      <c r="BS135" s="172" t="str">
        <f t="array" ref="BS135">IFERROR(VLOOKUP(A135&amp;B135&amp;C135&amp;LEFT($BQ$1,2),IF({1,0},广告数据!$A$2:$A$7027&amp;广告数据!$B$2:$B$7027&amp;广告数据!$C$2:$C$7027,广告数据!$I$2:$I$7027),2,0),"0")</f>
        <v>0</v>
      </c>
      <c r="BT135" s="215" t="str">
        <f t="shared" si="65"/>
        <v>0</v>
      </c>
      <c r="BU135" s="215" t="str">
        <f t="shared" si="66"/>
        <v>0</v>
      </c>
      <c r="BV135" s="172" t="str">
        <f t="array" ref="BV135">IFERROR(VLOOKUP(A135&amp;B135&amp;C135&amp;LEFT($BQ$1,2),IF({1,0},广告数据!$A$2:$A$7027&amp;广告数据!$B$2:$B$7027&amp;广告数据!$C$2:$C$7027,广告数据!$G$2:$G$7027),2,0),"0")</f>
        <v>0</v>
      </c>
      <c r="BW135" s="172" t="str">
        <f t="array" ref="BW135">IFERROR(VLOOKUP(A135&amp;B135&amp;C135&amp;LEFT($BQ$1,2),IF({1,0},广告数据!$A$2:$A$7027&amp;广告数据!$B$2:$B$7027&amp;广告数据!$C$2:$C$7027,广告数据!$J$2:$J$7027),2,0),"0")</f>
        <v>0</v>
      </c>
      <c r="BX135" s="215"/>
    </row>
    <row r="136" s="173" customFormat="1" spans="1:76">
      <c r="A136" s="189">
        <v>44801</v>
      </c>
      <c r="B136" s="192" t="s">
        <v>20</v>
      </c>
      <c r="C136" s="190" t="s">
        <v>450</v>
      </c>
      <c r="D136" s="119" t="s">
        <v>451</v>
      </c>
      <c r="E136" s="194">
        <f>SUMIFS('Business report'!$D$2:$D$9442,'Business report'!$A$2:$A$9442,A136,'Business report'!$B$2:$B$9442,B136,'Business report'!$C$2:$C$9442,D136)</f>
        <v>19</v>
      </c>
      <c r="F136" s="194">
        <f>SUMIFS('Business report'!$F$2:$F$9442,'Business report'!$A$2:$A$9442,A136,'Business report'!$B$2:$B$9442,B136,'Business report'!$C$2:$C$9442,D136)</f>
        <v>29</v>
      </c>
      <c r="G136" s="191">
        <f>SUMIFS('Business report'!$I$2:$I$9442,'Business report'!$A$2:$A$9442,A136,'Business report'!$B$2:$B$9442,B136,'Business report'!$C$2:$C$9442,D136)</f>
        <v>1</v>
      </c>
      <c r="H136" s="195">
        <f>SUMIFS('Business report'!$K$2:$K$9442,'Business report'!$A$2:$A$9442,A136,'Business report'!$B$2:$B$9442,B136,'Business report'!$C$2:$C$9442,D136)</f>
        <v>39.99</v>
      </c>
      <c r="I136" s="198">
        <v>39.99</v>
      </c>
      <c r="J136" s="178">
        <v>3</v>
      </c>
      <c r="K136" s="198">
        <v>2</v>
      </c>
      <c r="L136" s="198" t="s">
        <v>496</v>
      </c>
      <c r="M136" s="202" t="s">
        <v>556</v>
      </c>
      <c r="N136" s="198" t="s">
        <v>497</v>
      </c>
      <c r="O136" s="199">
        <v>8227</v>
      </c>
      <c r="P136" s="203" t="s">
        <v>465</v>
      </c>
      <c r="Q136" s="207" t="s">
        <v>145</v>
      </c>
      <c r="R136" s="207" t="s">
        <v>260</v>
      </c>
      <c r="S136" s="203" t="s">
        <v>466</v>
      </c>
      <c r="T136" s="207" t="s">
        <v>145</v>
      </c>
      <c r="U136" s="207" t="s">
        <v>506</v>
      </c>
      <c r="V136" s="203" t="s">
        <v>467</v>
      </c>
      <c r="W136" s="207" t="s">
        <v>145</v>
      </c>
      <c r="X136" s="207" t="s">
        <v>274</v>
      </c>
      <c r="Y136" s="203" t="s">
        <v>468</v>
      </c>
      <c r="Z136" s="207" t="s">
        <v>145</v>
      </c>
      <c r="AA136" s="207" t="s">
        <v>188</v>
      </c>
      <c r="AB136" s="203" t="s">
        <v>469</v>
      </c>
      <c r="AC136" s="207" t="s">
        <v>145</v>
      </c>
      <c r="AD136" s="207" t="s">
        <v>493</v>
      </c>
      <c r="AE136" s="203" t="s">
        <v>470</v>
      </c>
      <c r="AF136" s="207" t="s">
        <v>145</v>
      </c>
      <c r="AG136" s="207" t="s">
        <v>224</v>
      </c>
      <c r="AH136" s="203" t="s">
        <v>472</v>
      </c>
      <c r="AI136" s="207" t="s">
        <v>530</v>
      </c>
      <c r="AJ136" s="207" t="s">
        <v>323</v>
      </c>
      <c r="AK136" s="179">
        <f t="array" ref="AK136">IFERROR(VLOOKUP(A136&amp;B136&amp;C136&amp;LEFT($AK$1,2),IF({1,0},广告数据!$A$2:$A$7027&amp;广告数据!$B$2:$B$7027&amp;广告数据!$C$2:$C$7027,广告数据!$D$2:$D$7027),2,0),"0")</f>
        <v>4162</v>
      </c>
      <c r="AL136" s="175">
        <f t="array" ref="AL136">IFERROR(VLOOKUP(A136&amp;B136&amp;C136&amp;LEFT($AK$1,2),IF({1,0},广告数据!$A$2:$A$7027&amp;广告数据!$B$2:$B$7027&amp;广告数据!$C$2:$C$7027,广告数据!$E$2:$E$7027),2,0),"0")</f>
        <v>3</v>
      </c>
      <c r="AM136" s="180">
        <f t="shared" ref="AM136:AM170" si="67">IFERROR(AL136/AK136,"0")</f>
        <v>0.000720807304180682</v>
      </c>
      <c r="AN136" s="175">
        <f t="array" ref="AN136">IFERROR(VLOOKUP(A136&amp;B136&amp;C136&amp;LEFT($AK$1,2),IF({1,0},广告数据!$A$2:$A$7027&amp;广告数据!$B$2:$B$7027&amp;广告数据!$C$2:$C$7027,广告数据!$I$2:$I$7027),2,0),"0")</f>
        <v>0</v>
      </c>
      <c r="AO136" s="181">
        <f t="shared" ref="AO136:AO170" si="68">IFERROR(AN136/AL136,"0")</f>
        <v>0</v>
      </c>
      <c r="AP136" s="182">
        <f t="array" ref="AP136">IFERROR(VLOOKUP(A136&amp;B136&amp;C136&amp;LEFT($AK$1,2),IF({1,0},广告数据!$A$2:$A$7027&amp;广告数据!$B$2:$B$7027&amp;广告数据!$C$2:$C$7027,广告数据!$G$2:$G$7027),2,0),"0")</f>
        <v>2.35</v>
      </c>
      <c r="AQ136" s="182">
        <f t="array" ref="AQ136">IFERROR(VLOOKUP(A136&amp;B136&amp;C136&amp;LEFT($AK$1,2),IF({1,0},广告数据!$A$2:$A$7027&amp;广告数据!$B$2:$B$7027&amp;广告数据!$C$2:$C$7027,广告数据!$J$2:$J$7027),2,0),"0")</f>
        <v>0</v>
      </c>
      <c r="AR136" s="183" t="str">
        <f t="shared" ref="AR136:AR170" si="69">IFERROR(AP136/AQ136,"0")</f>
        <v>0</v>
      </c>
      <c r="AS136" s="223">
        <f t="array" ref="AS136">IFERROR(VLOOKUP(A136&amp;B136&amp;C136&amp;LEFT($AS$1,2),IF({1,0},广告数据!$A$2:$A$7027&amp;广告数据!$B$2:$B$7027&amp;广告数据!$C$2:$C$7027,广告数据!$D$2:$D$7027),2,0),"0")</f>
        <v>112</v>
      </c>
      <c r="AT136" s="179">
        <f t="array" ref="AT136">IFERROR(VLOOKUP(A136&amp;B136&amp;C136&amp;LEFT($AS$1,2),IF({1,0},广告数据!$A$2:$A$7027&amp;广告数据!$B$2:$B$7027&amp;广告数据!$C$2:$C$7027,广告数据!$E$2:$E$7027),2,0),"0")</f>
        <v>2</v>
      </c>
      <c r="AU136" s="179">
        <f t="array" ref="AU136">IFERROR(VLOOKUP(A136&amp;B136&amp;C136&amp;LEFT($AS$1,2),IF({1,0},广告数据!$A$2:$A$7027&amp;广告数据!$B$2:$B$7027&amp;广告数据!$C$2:$C$7027,广告数据!$I$2:$I$7027),2,0),"0")</f>
        <v>0</v>
      </c>
      <c r="AV136" s="215">
        <f t="shared" si="58"/>
        <v>0.0178571428571429</v>
      </c>
      <c r="AW136" s="215">
        <f t="array" ref="AW136">IFERROR(AU136/AT136,"0")</f>
        <v>0</v>
      </c>
      <c r="AX136" s="224">
        <f t="array" ref="AX136">IFERROR(VLOOKUP(A136&amp;B136&amp;C136&amp;LEFT($AS$1,2),IF({1,0},广告数据!$A$2:$A$7027&amp;广告数据!$B$2:$B$7027&amp;广告数据!$C$2:$C$7027,广告数据!$G$2:$G$7027),2,0),"0")</f>
        <v>4</v>
      </c>
      <c r="AY136" s="179">
        <f t="array" ref="AY136">IFERROR(VLOOKUP(A136&amp;B136&amp;C136&amp;LEFT($AS$1,2),IF({1,0},广告数据!$A$2:$A$7027&amp;广告数据!$B$2:$B$7027&amp;广告数据!$C$2:$C$7027,广告数据!$J$2:$J$7027),2,0),"0")</f>
        <v>0</v>
      </c>
      <c r="AZ136" s="183" t="str">
        <f t="array" ref="AZ136">IFERROR(AX136/AY136,"0")</f>
        <v>0</v>
      </c>
      <c r="BA136" s="179">
        <f t="array" ref="BA136">IFERROR(VLOOKUP(A136&amp;B136&amp;C136&amp;LEFT($BA$1,2),IF({1,0},广告数据!$A$2:$A$7027&amp;广告数据!$B$2:$B$7027&amp;广告数据!$C$2:$C$7027,广告数据!$D$2:$D$7027),2,0),"")</f>
        <v>27282</v>
      </c>
      <c r="BB136" s="179">
        <f t="array" ref="BB136">IFERROR(VLOOKUP(A136&amp;B136&amp;C136&amp;LEFT($BA$1,2),IF({1,0},广告数据!$A$2:$A$7027&amp;广告数据!$B$2:$B$7027&amp;广告数据!$C$2:$C$7027,广告数据!$E$2:$E$7027),2,0),"")</f>
        <v>10</v>
      </c>
      <c r="BC136" s="179">
        <f t="array" ref="BC136">IFERROR(VLOOKUP(A136&amp;B136&amp;C136&amp;LEFT($BA$1,2),IF({1,0},广告数据!$A$2:$A$7027&amp;广告数据!$B$2:$B$7027&amp;广告数据!$C$2:$C$7027,广告数据!$I$2:$I$7027),2,0),"")</f>
        <v>1</v>
      </c>
      <c r="BD136" s="215">
        <f t="shared" ref="BD136:BD199" si="70">IFERROR(BB136/BA136,"0")</f>
        <v>0.00036654204237226</v>
      </c>
      <c r="BE136" s="215">
        <f t="shared" ref="BE136:BE199" si="71">IFERROR(BC136/BB136,"0")</f>
        <v>0.1</v>
      </c>
      <c r="BF136" s="186">
        <f t="array" ref="BF136">IFERROR(VLOOKUP(A136&amp;B136&amp;C136&amp;LEFT($BA$1,2),IF({1,0},广告数据!$A$2:$A$7027&amp;广告数据!$B$2:$B$7027&amp;广告数据!$C$2:$C$7027,广告数据!$G$2:$G$7027),2,0),"")</f>
        <v>16.81</v>
      </c>
      <c r="BG136" s="186">
        <f t="array" ref="BG136">IFERROR(VLOOKUP(A136&amp;B136&amp;C136&amp;LEFT($BA$1,2),IF({1,0},广告数据!$A$2:$A$7027&amp;广告数据!$B$2:$B$7027&amp;广告数据!$C$2:$C$7027,广告数据!$J$2:$J$7027),2,0),"")</f>
        <v>39.99</v>
      </c>
      <c r="BH136" s="215">
        <f t="shared" ref="BH136:BH199" si="72">IFERROR(BF136/BG136,"0")</f>
        <v>0.420355088772193</v>
      </c>
      <c r="BI136" s="172" t="str">
        <f t="array" ref="BI136">IFERROR(VLOOKUP(A136&amp;B136&amp;C136&amp;LEFT($BI$1,2),IF({1,0},广告数据!$A$2:$A$7027&amp;广告数据!$B$2:$B$7027&amp;广告数据!$C$2:$C$7027,广告数据!$D$2:$D$7027),2,0),"0")</f>
        <v>0</v>
      </c>
      <c r="BJ136" s="172" t="str">
        <f t="array" ref="BJ136">IFERROR(VLOOKUP(A136&amp;B136&amp;C136&amp;LEFT($BI$1,2),IF({1,0},广告数据!$A$2:$A$7027&amp;广告数据!$B$2:$B$7027&amp;广告数据!$C$2:$C$7027,广告数据!$E$2:$E$7027),2,0),"0")</f>
        <v>0</v>
      </c>
      <c r="BK136" s="172" t="str">
        <f t="array" ref="BK136">IFERROR(VLOOKUP(A136&amp;B136&amp;C136&amp;LEFT($BI$1,2),IF({1,0},广告数据!$A$2:$A$7027&amp;广告数据!$B$2:$B$7027&amp;广告数据!$C$2:$C$7027,广告数据!$I$2:$I$7027),2,0),"0")</f>
        <v>0</v>
      </c>
      <c r="BL136" s="215" t="str">
        <f t="shared" ref="BL136:BL199" si="73">IFERROR(BJ136/BI136,"0")</f>
        <v>0</v>
      </c>
      <c r="BM136" s="215" t="str">
        <f t="shared" ref="BM136:BM199" si="74">IFERROR(BK136/BJ136,"0")</f>
        <v>0</v>
      </c>
      <c r="BN136" s="172" t="str">
        <f t="array" ref="BN136">IFERROR(VLOOKUP(A136&amp;B136&amp;C136&amp;LEFT($BI$1,2),IF({1,0},广告数据!$A$2:$A$7027&amp;广告数据!$B$2:$B$7027&amp;广告数据!$C$2:$C$7027,广告数据!$G$2:$G$7027),2,0),"0")</f>
        <v>0</v>
      </c>
      <c r="BO136" s="172" t="str">
        <f t="array" ref="BO136">IFERROR(VLOOKUP(A136&amp;B136&amp;C136&amp;LEFT($BI$1,2),IF({1,0},广告数据!$A$2:$A$7027&amp;广告数据!$B$2:$B$7027&amp;广告数据!$C$2:$C$7027,广告数据!$J$2:$J$7027),2,0),"0")</f>
        <v>0</v>
      </c>
      <c r="BP136" s="215" t="str">
        <f t="shared" ref="BP136:BP199" si="75">IFERROR(BN136/BO136,"")</f>
        <v/>
      </c>
      <c r="BQ136" s="172" t="str">
        <f t="array" ref="BQ136">IFERROR(VLOOKUP(A136&amp;B136&amp;C136&amp;LEFT($BQ$1,2),IF({1,0},广告数据!$A$2:$A$7027&amp;广告数据!$B$2:$B$7027&amp;广告数据!$C$2:$C$7027,广告数据!$D$2:$D$7027),2,0),"0")</f>
        <v>0</v>
      </c>
      <c r="BR136" s="172" t="str">
        <f t="array" ref="BR136">IFERROR(VLOOKUP(A136&amp;B136&amp;C136&amp;LEFT($BQ$1,2),IF({1,0},广告数据!$A$2:$A$7027&amp;广告数据!$B$2:$B$7027&amp;广告数据!$C$2:$C$7027,广告数据!$E$2:$E$7027),2,0),"0")</f>
        <v>0</v>
      </c>
      <c r="BS136" s="172" t="str">
        <f t="array" ref="BS136">IFERROR(VLOOKUP(A136&amp;B136&amp;C136&amp;LEFT($BQ$1,2),IF({1,0},广告数据!$A$2:$A$7027&amp;广告数据!$B$2:$B$7027&amp;广告数据!$C$2:$C$7027,广告数据!$I$2:$I$7027),2,0),"0")</f>
        <v>0</v>
      </c>
      <c r="BT136" s="215" t="str">
        <f t="shared" si="65"/>
        <v>0</v>
      </c>
      <c r="BU136" s="215" t="str">
        <f t="shared" si="66"/>
        <v>0</v>
      </c>
      <c r="BV136" s="172" t="str">
        <f t="array" ref="BV136">IFERROR(VLOOKUP(A136&amp;B136&amp;C136&amp;LEFT($BQ$1,2),IF({1,0},广告数据!$A$2:$A$7027&amp;广告数据!$B$2:$B$7027&amp;广告数据!$C$2:$C$7027,广告数据!$G$2:$G$7027),2,0),"0")</f>
        <v>0</v>
      </c>
      <c r="BW136" s="172" t="str">
        <f t="array" ref="BW136">IFERROR(VLOOKUP(A136&amp;B136&amp;C136&amp;LEFT($BQ$1,2),IF({1,0},广告数据!$A$2:$A$7027&amp;广告数据!$B$2:$B$7027&amp;广告数据!$C$2:$C$7027,广告数据!$J$2:$J$7027),2,0),"0")</f>
        <v>0</v>
      </c>
      <c r="BX136" s="215"/>
    </row>
    <row r="137" s="173" customFormat="1" spans="1:76">
      <c r="A137" s="189">
        <v>44801</v>
      </c>
      <c r="B137" s="192" t="s">
        <v>20</v>
      </c>
      <c r="C137" s="190" t="s">
        <v>543</v>
      </c>
      <c r="D137" s="119" t="s">
        <v>544</v>
      </c>
      <c r="E137" s="194">
        <f>SUMIFS('Business report'!$D$2:$D$9442,'Business report'!$A$2:$A$9442,A137,'Business report'!$B$2:$B$9442,B137,'Business report'!$C$2:$C$9442,D137)</f>
        <v>11</v>
      </c>
      <c r="F137" s="194">
        <f>SUMIFS('Business report'!$F$2:$F$9442,'Business report'!$A$2:$A$9442,A137,'Business report'!$B$2:$B$9442,B137,'Business report'!$C$2:$C$9442,D137)</f>
        <v>14</v>
      </c>
      <c r="G137" s="191">
        <f>SUMIFS('Business report'!$I$2:$I$9442,'Business report'!$A$2:$A$9442,A137,'Business report'!$B$2:$B$9442,B137,'Business report'!$C$2:$C$9442,D137)</f>
        <v>0</v>
      </c>
      <c r="H137" s="195">
        <f>SUMIFS('Business report'!$K$2:$K$9442,'Business report'!$A$2:$A$9442,A137,'Business report'!$B$2:$B$9442,B137,'Business report'!$C$2:$C$9442,D137)</f>
        <v>0</v>
      </c>
      <c r="I137" s="198">
        <v>34.99</v>
      </c>
      <c r="L137" s="198"/>
      <c r="M137" s="222"/>
      <c r="N137" s="198"/>
      <c r="O137" s="198"/>
      <c r="P137" s="200"/>
      <c r="Q137" s="200"/>
      <c r="R137" s="200"/>
      <c r="S137" s="200"/>
      <c r="T137" s="200"/>
      <c r="U137" s="200"/>
      <c r="V137" s="200"/>
      <c r="W137" s="200"/>
      <c r="X137" s="200"/>
      <c r="Y137" s="200"/>
      <c r="Z137" s="200"/>
      <c r="AA137" s="200"/>
      <c r="AB137" s="200"/>
      <c r="AC137" s="200"/>
      <c r="AD137" s="200"/>
      <c r="AE137" s="200"/>
      <c r="AF137" s="200"/>
      <c r="AG137" s="200"/>
      <c r="AH137" s="200"/>
      <c r="AI137" s="200"/>
      <c r="AJ137" s="200"/>
      <c r="AK137" s="179" t="str">
        <f t="array" ref="AK137">IFERROR(VLOOKUP(A137&amp;B137&amp;C137&amp;LEFT($AK$1,2),IF({1,0},广告数据!$A$2:$A$7027&amp;广告数据!$B$2:$B$7027&amp;广告数据!$C$2:$C$7027,广告数据!$D$2:$D$7027),2,0),"0")</f>
        <v>0</v>
      </c>
      <c r="AL137" s="175" t="str">
        <f t="array" ref="AL137">IFERROR(VLOOKUP(A137&amp;B137&amp;C137&amp;LEFT($AK$1,2),IF({1,0},广告数据!$A$2:$A$7027&amp;广告数据!$B$2:$B$7027&amp;广告数据!$C$2:$C$7027,广告数据!$E$2:$E$7027),2,0),"0")</f>
        <v>0</v>
      </c>
      <c r="AM137" s="180" t="str">
        <f t="shared" si="67"/>
        <v>0</v>
      </c>
      <c r="AN137" s="175" t="str">
        <f t="array" ref="AN137">IFERROR(VLOOKUP(A137&amp;B137&amp;C137&amp;LEFT($AK$1,2),IF({1,0},广告数据!$A$2:$A$7027&amp;广告数据!$B$2:$B$7027&amp;广告数据!$C$2:$C$7027,广告数据!$I$2:$I$7027),2,0),"0")</f>
        <v>0</v>
      </c>
      <c r="AO137" s="181" t="str">
        <f t="shared" si="68"/>
        <v>0</v>
      </c>
      <c r="AP137" s="182" t="str">
        <f t="array" ref="AP137">IFERROR(VLOOKUP(A137&amp;B137&amp;C137&amp;LEFT($AK$1,2),IF({1,0},广告数据!$A$2:$A$7027&amp;广告数据!$B$2:$B$7027&amp;广告数据!$C$2:$C$7027,广告数据!$G$2:$G$7027),2,0),"0")</f>
        <v>0</v>
      </c>
      <c r="AQ137" s="182" t="str">
        <f t="array" ref="AQ137">IFERROR(VLOOKUP(A137&amp;B137&amp;C137&amp;LEFT($AK$1,2),IF({1,0},广告数据!$A$2:$A$7027&amp;广告数据!$B$2:$B$7027&amp;广告数据!$C$2:$C$7027,广告数据!$J$2:$J$7027),2,0),"0")</f>
        <v>0</v>
      </c>
      <c r="AR137" s="183" t="str">
        <f t="shared" si="69"/>
        <v>0</v>
      </c>
      <c r="AS137" s="223" t="str">
        <f t="array" ref="AS137">IFERROR(VLOOKUP(A137&amp;B137&amp;C137&amp;LEFT($AS$1,2),IF({1,0},广告数据!$A$2:$A$7027&amp;广告数据!$B$2:$B$7027&amp;广告数据!$C$2:$C$7027,广告数据!$D$2:$D$7027),2,0),"0")</f>
        <v>0</v>
      </c>
      <c r="AT137" s="179" t="str">
        <f t="array" ref="AT137">IFERROR(VLOOKUP(A137&amp;B137&amp;C137&amp;LEFT($AS$1,2),IF({1,0},广告数据!$A$2:$A$7027&amp;广告数据!$B$2:$B$7027&amp;广告数据!$C$2:$C$7027,广告数据!$E$2:$E$7027),2,0),"0")</f>
        <v>0</v>
      </c>
      <c r="AU137" s="179" t="str">
        <f t="array" ref="AU137">IFERROR(VLOOKUP(A137&amp;B137&amp;C137&amp;LEFT($AS$1,2),IF({1,0},广告数据!$A$2:$A$7027&amp;广告数据!$B$2:$B$7027&amp;广告数据!$C$2:$C$7027,广告数据!$I$2:$I$7027),2,0),"0")</f>
        <v>0</v>
      </c>
      <c r="AV137" s="215" t="str">
        <f t="shared" si="58"/>
        <v>0</v>
      </c>
      <c r="AW137" s="215" t="str">
        <f t="array" ref="AW137">IFERROR(AU137/AT137,"0")</f>
        <v>0</v>
      </c>
      <c r="AX137" s="224" t="str">
        <f t="array" ref="AX137">IFERROR(VLOOKUP(A137&amp;B137&amp;C137&amp;LEFT($AS$1,2),IF({1,0},广告数据!$A$2:$A$7027&amp;广告数据!$B$2:$B$7027&amp;广告数据!$C$2:$C$7027,广告数据!$G$2:$G$7027),2,0),"0")</f>
        <v>0</v>
      </c>
      <c r="AY137" s="179" t="str">
        <f t="array" ref="AY137">IFERROR(VLOOKUP(A137&amp;B137&amp;C137&amp;LEFT($AS$1,2),IF({1,0},广告数据!$A$2:$A$7027&amp;广告数据!$B$2:$B$7027&amp;广告数据!$C$2:$C$7027,广告数据!$J$2:$J$7027),2,0),"0")</f>
        <v>0</v>
      </c>
      <c r="AZ137" s="183" t="str">
        <f t="array" ref="AZ137">IFERROR(AX137/AY137,"0")</f>
        <v>0</v>
      </c>
      <c r="BA137" s="179">
        <f t="array" ref="BA137">IFERROR(VLOOKUP(A137&amp;B137&amp;C137&amp;LEFT($BA$1,2),IF({1,0},广告数据!$A$2:$A$7027&amp;广告数据!$B$2:$B$7027&amp;广告数据!$C$2:$C$7027,广告数据!$D$2:$D$7027),2,0),"")</f>
        <v>1436</v>
      </c>
      <c r="BB137" s="179">
        <f t="array" ref="BB137">IFERROR(VLOOKUP(A137&amp;B137&amp;C137&amp;LEFT($BA$1,2),IF({1,0},广告数据!$A$2:$A$7027&amp;广告数据!$B$2:$B$7027&amp;广告数据!$C$2:$C$7027,广告数据!$E$2:$E$7027),2,0),"")</f>
        <v>0</v>
      </c>
      <c r="BC137" s="179">
        <f t="array" ref="BC137">IFERROR(VLOOKUP(A137&amp;B137&amp;C137&amp;LEFT($BA$1,2),IF({1,0},广告数据!$A$2:$A$7027&amp;广告数据!$B$2:$B$7027&amp;广告数据!$C$2:$C$7027,广告数据!$I$2:$I$7027),2,0),"")</f>
        <v>0</v>
      </c>
      <c r="BD137" s="215">
        <f t="shared" si="70"/>
        <v>0</v>
      </c>
      <c r="BE137" s="215" t="str">
        <f t="shared" si="71"/>
        <v>0</v>
      </c>
      <c r="BF137" s="186">
        <f t="array" ref="BF137">IFERROR(VLOOKUP(A137&amp;B137&amp;C137&amp;LEFT($BA$1,2),IF({1,0},广告数据!$A$2:$A$7027&amp;广告数据!$B$2:$B$7027&amp;广告数据!$C$2:$C$7027,广告数据!$G$2:$G$7027),2,0),"")</f>
        <v>0</v>
      </c>
      <c r="BG137" s="186">
        <f t="array" ref="BG137">IFERROR(VLOOKUP(A137&amp;B137&amp;C137&amp;LEFT($BA$1,2),IF({1,0},广告数据!$A$2:$A$7027&amp;广告数据!$B$2:$B$7027&amp;广告数据!$C$2:$C$7027,广告数据!$J$2:$J$7027),2,0),"")</f>
        <v>0</v>
      </c>
      <c r="BH137" s="215" t="str">
        <f t="shared" si="72"/>
        <v>0</v>
      </c>
      <c r="BI137" s="172" t="str">
        <f t="array" ref="BI137">IFERROR(VLOOKUP(A137&amp;B137&amp;C137&amp;LEFT($BI$1,2),IF({1,0},广告数据!$A$2:$A$7027&amp;广告数据!$B$2:$B$7027&amp;广告数据!$C$2:$C$7027,广告数据!$D$2:$D$7027),2,0),"0")</f>
        <v>0</v>
      </c>
      <c r="BJ137" s="172" t="str">
        <f t="array" ref="BJ137">IFERROR(VLOOKUP(A137&amp;B137&amp;C137&amp;LEFT($BI$1,2),IF({1,0},广告数据!$A$2:$A$7027&amp;广告数据!$B$2:$B$7027&amp;广告数据!$C$2:$C$7027,广告数据!$E$2:$E$7027),2,0),"0")</f>
        <v>0</v>
      </c>
      <c r="BK137" s="172" t="str">
        <f t="array" ref="BK137">IFERROR(VLOOKUP(A137&amp;B137&amp;C137&amp;LEFT($BI$1,2),IF({1,0},广告数据!$A$2:$A$7027&amp;广告数据!$B$2:$B$7027&amp;广告数据!$C$2:$C$7027,广告数据!$I$2:$I$7027),2,0),"0")</f>
        <v>0</v>
      </c>
      <c r="BL137" s="215" t="str">
        <f t="shared" si="73"/>
        <v>0</v>
      </c>
      <c r="BM137" s="215" t="str">
        <f t="shared" si="74"/>
        <v>0</v>
      </c>
      <c r="BN137" s="172" t="str">
        <f t="array" ref="BN137">IFERROR(VLOOKUP(A137&amp;B137&amp;C137&amp;LEFT($BI$1,2),IF({1,0},广告数据!$A$2:$A$7027&amp;广告数据!$B$2:$B$7027&amp;广告数据!$C$2:$C$7027,广告数据!$G$2:$G$7027),2,0),"0")</f>
        <v>0</v>
      </c>
      <c r="BO137" s="172" t="str">
        <f t="array" ref="BO137">IFERROR(VLOOKUP(A137&amp;B137&amp;C137&amp;LEFT($BI$1,2),IF({1,0},广告数据!$A$2:$A$7027&amp;广告数据!$B$2:$B$7027&amp;广告数据!$C$2:$C$7027,广告数据!$J$2:$J$7027),2,0),"0")</f>
        <v>0</v>
      </c>
      <c r="BP137" s="215" t="str">
        <f t="shared" si="75"/>
        <v/>
      </c>
      <c r="BQ137" s="172">
        <f t="array" ref="BQ137">IFERROR(VLOOKUP(A137&amp;B137&amp;C137&amp;LEFT($BQ$1,2),IF({1,0},广告数据!$A$2:$A$7027&amp;广告数据!$B$2:$B$7027&amp;广告数据!$C$2:$C$7027,广告数据!$D$2:$D$7027),2,0),"0")</f>
        <v>1348</v>
      </c>
      <c r="BR137" s="172">
        <f t="array" ref="BR137">IFERROR(VLOOKUP(A137&amp;B137&amp;C137&amp;LEFT($BQ$1,2),IF({1,0},广告数据!$A$2:$A$7027&amp;广告数据!$B$2:$B$7027&amp;广告数据!$C$2:$C$7027,广告数据!$E$2:$E$7027),2,0),"0")</f>
        <v>6</v>
      </c>
      <c r="BS137" s="172">
        <f t="array" ref="BS137">IFERROR(VLOOKUP(A137&amp;B137&amp;C137&amp;LEFT($BQ$1,2),IF({1,0},广告数据!$A$2:$A$7027&amp;广告数据!$B$2:$B$7027&amp;广告数据!$C$2:$C$7027,广告数据!$I$2:$I$7027),2,0),"0")</f>
        <v>0</v>
      </c>
      <c r="BT137" s="215">
        <f t="shared" si="65"/>
        <v>0.00445103857566766</v>
      </c>
      <c r="BU137" s="215">
        <f t="shared" si="66"/>
        <v>0</v>
      </c>
      <c r="BV137" s="172">
        <f t="array" ref="BV137">IFERROR(VLOOKUP(A137&amp;B137&amp;C137&amp;LEFT($BQ$1,2),IF({1,0},广告数据!$A$2:$A$7027&amp;广告数据!$B$2:$B$7027&amp;广告数据!$C$2:$C$7027,广告数据!$G$2:$G$7027),2,0),"0")</f>
        <v>11.09</v>
      </c>
      <c r="BW137" s="172">
        <f t="array" ref="BW137">IFERROR(VLOOKUP(A137&amp;B137&amp;C137&amp;LEFT($BQ$1,2),IF({1,0},广告数据!$A$2:$A$7027&amp;广告数据!$B$2:$B$7027&amp;广告数据!$C$2:$C$7027,广告数据!$J$2:$J$7027),2,0),"0")</f>
        <v>0</v>
      </c>
      <c r="BX137" s="215"/>
    </row>
    <row r="138" s="173" customFormat="1" spans="1:76">
      <c r="A138" s="189">
        <v>44802</v>
      </c>
      <c r="B138" s="192" t="s">
        <v>20</v>
      </c>
      <c r="C138" s="190" t="s">
        <v>25</v>
      </c>
      <c r="D138" s="119" t="s">
        <v>124</v>
      </c>
      <c r="E138" s="194">
        <f>SUMIFS('Business report'!$D$2:$D$9442,'Business report'!$A$2:$A$9442,A138,'Business report'!$B$2:$B$9442,B138,'Business report'!$C$2:$C$9442,D138)</f>
        <v>351</v>
      </c>
      <c r="F138" s="194">
        <f>SUMIFS('Business report'!$F$2:$F$9442,'Business report'!$A$2:$A$9442,A138,'Business report'!$B$2:$B$9442,B138,'Business report'!$C$2:$C$9442,D138)</f>
        <v>506</v>
      </c>
      <c r="G138" s="191">
        <f>SUMIFS('Business report'!$I$2:$I$9442,'Business report'!$A$2:$A$9442,A138,'Business report'!$B$2:$B$9442,B138,'Business report'!$C$2:$C$9442,D138)</f>
        <v>22</v>
      </c>
      <c r="H138" s="195">
        <f>SUMIFS('Business report'!$K$2:$K$9442,'Business report'!$A$2:$A$9442,A138,'Business report'!$B$2:$B$9442,B138,'Business report'!$C$2:$C$9442,D138)</f>
        <v>285.78</v>
      </c>
      <c r="I138" s="198">
        <v>12.99</v>
      </c>
      <c r="J138" s="178">
        <v>4.7</v>
      </c>
      <c r="K138" s="198">
        <v>46</v>
      </c>
      <c r="L138" s="198" t="s">
        <v>131</v>
      </c>
      <c r="M138" s="202" t="s">
        <v>557</v>
      </c>
      <c r="N138" s="198" t="s">
        <v>133</v>
      </c>
      <c r="O138" s="198">
        <v>133</v>
      </c>
      <c r="P138" s="203" t="s">
        <v>409</v>
      </c>
      <c r="Q138" s="207" t="s">
        <v>232</v>
      </c>
      <c r="R138" s="207" t="s">
        <v>454</v>
      </c>
      <c r="S138" s="203" t="s">
        <v>208</v>
      </c>
      <c r="T138" s="207" t="s">
        <v>345</v>
      </c>
      <c r="U138" s="207" t="s">
        <v>292</v>
      </c>
      <c r="V138" s="203" t="s">
        <v>340</v>
      </c>
      <c r="W138" s="207" t="s">
        <v>350</v>
      </c>
      <c r="X138" s="207" t="s">
        <v>268</v>
      </c>
      <c r="Y138" s="203" t="s">
        <v>527</v>
      </c>
      <c r="Z138" s="207" t="s">
        <v>188</v>
      </c>
      <c r="AA138" s="207" t="s">
        <v>141</v>
      </c>
      <c r="AB138" s="203" t="s">
        <v>408</v>
      </c>
      <c r="AC138" s="207" t="s">
        <v>335</v>
      </c>
      <c r="AD138" s="200"/>
      <c r="AE138" s="203" t="s">
        <v>528</v>
      </c>
      <c r="AF138" s="207" t="s">
        <v>263</v>
      </c>
      <c r="AG138" s="207" t="s">
        <v>149</v>
      </c>
      <c r="AH138" s="203" t="s">
        <v>244</v>
      </c>
      <c r="AI138" s="207" t="s">
        <v>331</v>
      </c>
      <c r="AJ138" s="207" t="s">
        <v>354</v>
      </c>
      <c r="AK138" s="179">
        <f t="array" ref="AK138">IFERROR(VLOOKUP(A138&amp;B138&amp;C138&amp;LEFT($AK$1,2),IF({1,0},广告数据!$A$2:$A$7027&amp;广告数据!$B$2:$B$7027&amp;广告数据!$C$2:$C$7027,广告数据!$D$2:$D$7027),2,0),"0")</f>
        <v>8299</v>
      </c>
      <c r="AL138" s="175">
        <f t="array" ref="AL138">IFERROR(VLOOKUP(A138&amp;B138&amp;C138&amp;LEFT($AK$1,2),IF({1,0},广告数据!$A$2:$A$7027&amp;广告数据!$B$2:$B$7027&amp;广告数据!$C$2:$C$7027,广告数据!$E$2:$E$7027),2,0),"0")</f>
        <v>61</v>
      </c>
      <c r="AM138" s="180">
        <f t="shared" si="67"/>
        <v>0.00735028316664658</v>
      </c>
      <c r="AN138" s="175">
        <f t="array" ref="AN138">IFERROR(VLOOKUP(A138&amp;B138&amp;C138&amp;LEFT($AK$1,2),IF({1,0},广告数据!$A$2:$A$7027&amp;广告数据!$B$2:$B$7027&amp;广告数据!$C$2:$C$7027,广告数据!$I$2:$I$7027),2,0),"0")</f>
        <v>6</v>
      </c>
      <c r="AO138" s="181">
        <f t="shared" si="68"/>
        <v>0.0983606557377049</v>
      </c>
      <c r="AP138" s="182">
        <f t="array" ref="AP138">IFERROR(VLOOKUP(A138&amp;B138&amp;C138&amp;LEFT($AK$1,2),IF({1,0},广告数据!$A$2:$A$7027&amp;广告数据!$B$2:$B$7027&amp;广告数据!$C$2:$C$7027,广告数据!$G$2:$G$7027),2,0),"0")</f>
        <v>17.36</v>
      </c>
      <c r="AQ138" s="182">
        <f t="array" ref="AQ138">IFERROR(VLOOKUP(A138&amp;B138&amp;C138&amp;LEFT($AK$1,2),IF({1,0},广告数据!$A$2:$A$7027&amp;广告数据!$B$2:$B$7027&amp;广告数据!$C$2:$C$7027,广告数据!$J$2:$J$7027),2,0),"0")</f>
        <v>77.94</v>
      </c>
      <c r="AR138" s="183">
        <f t="shared" si="69"/>
        <v>0.222735437516038</v>
      </c>
      <c r="AS138" s="223" t="str">
        <f t="array" ref="AS138">IFERROR(VLOOKUP(A138&amp;B138&amp;C138&amp;LEFT($AS$1,2),IF({1,0},广告数据!$A$2:$A$7027&amp;广告数据!$B$2:$B$7027&amp;广告数据!$C$2:$C$7027,广告数据!$D$2:$D$7027),2,0),"0")</f>
        <v>0</v>
      </c>
      <c r="AT138" s="179" t="str">
        <f t="array" ref="AT138">IFERROR(VLOOKUP(A138&amp;B138&amp;C138&amp;LEFT($AS$1,2),IF({1,0},广告数据!$A$2:$A$7027&amp;广告数据!$B$2:$B$7027&amp;广告数据!$C$2:$C$7027,广告数据!$E$2:$E$7027),2,0),"0")</f>
        <v>0</v>
      </c>
      <c r="AU138" s="179" t="str">
        <f t="array" ref="AU138">IFERROR(VLOOKUP(A138&amp;B138&amp;C138&amp;LEFT($AS$1,2),IF({1,0},广告数据!$A$2:$A$7027&amp;广告数据!$B$2:$B$7027&amp;广告数据!$C$2:$C$7027,广告数据!$I$2:$I$7027),2,0),"0")</f>
        <v>0</v>
      </c>
      <c r="AV138" s="215" t="str">
        <f t="shared" si="58"/>
        <v>0</v>
      </c>
      <c r="AW138" s="215" t="str">
        <f t="array" ref="AW138">IFERROR(AU138/AT138,"0")</f>
        <v>0</v>
      </c>
      <c r="AX138" s="224" t="str">
        <f t="array" ref="AX138">IFERROR(VLOOKUP(A138&amp;B138&amp;C138&amp;LEFT($AS$1,2),IF({1,0},广告数据!$A$2:$A$7027&amp;广告数据!$B$2:$B$7027&amp;广告数据!$C$2:$C$7027,广告数据!$G$2:$G$7027),2,0),"0")</f>
        <v>0</v>
      </c>
      <c r="AY138" s="179" t="str">
        <f t="array" ref="AY138">IFERROR(VLOOKUP(A138&amp;B138&amp;C138&amp;LEFT($AS$1,2),IF({1,0},广告数据!$A$2:$A$7027&amp;广告数据!$B$2:$B$7027&amp;广告数据!$C$2:$C$7027,广告数据!$J$2:$J$7027),2,0),"0")</f>
        <v>0</v>
      </c>
      <c r="AZ138" s="183" t="str">
        <f t="array" ref="AZ138">IFERROR(AX138/AY138,"0")</f>
        <v>0</v>
      </c>
      <c r="BA138" s="179">
        <f t="array" ref="BA138">IFERROR(VLOOKUP(A138&amp;B138&amp;C138&amp;LEFT($BA$1,2),IF({1,0},广告数据!$A$2:$A$7027&amp;广告数据!$B$2:$B$7027&amp;广告数据!$C$2:$C$7027,广告数据!$D$2:$D$7027),2,0),"")</f>
        <v>11151</v>
      </c>
      <c r="BB138" s="179">
        <f t="array" ref="BB138">IFERROR(VLOOKUP(A138&amp;B138&amp;C138&amp;LEFT($BA$1,2),IF({1,0},广告数据!$A$2:$A$7027&amp;广告数据!$B$2:$B$7027&amp;广告数据!$C$2:$C$7027,广告数据!$E$2:$E$7027),2,0),"")</f>
        <v>54</v>
      </c>
      <c r="BC138" s="179">
        <f t="array" ref="BC138">IFERROR(VLOOKUP(A138&amp;B138&amp;C138&amp;LEFT($BA$1,2),IF({1,0},广告数据!$A$2:$A$7027&amp;广告数据!$B$2:$B$7027&amp;广告数据!$C$2:$C$7027,广告数据!$I$2:$I$7027),2,0),"")</f>
        <v>2</v>
      </c>
      <c r="BD138" s="215">
        <f t="shared" si="70"/>
        <v>0.00484261501210654</v>
      </c>
      <c r="BE138" s="215">
        <f t="shared" si="71"/>
        <v>0.037037037037037</v>
      </c>
      <c r="BF138" s="186">
        <f t="array" ref="BF138">IFERROR(VLOOKUP(A138&amp;B138&amp;C138&amp;LEFT($BA$1,2),IF({1,0},广告数据!$A$2:$A$7027&amp;广告数据!$B$2:$B$7027&amp;广告数据!$C$2:$C$7027,广告数据!$G$2:$G$7027),2,0),"")</f>
        <v>25.41</v>
      </c>
      <c r="BG138" s="186">
        <f t="array" ref="BG138">IFERROR(VLOOKUP(A138&amp;B138&amp;C138&amp;LEFT($BA$1,2),IF({1,0},广告数据!$A$2:$A$7027&amp;广告数据!$B$2:$B$7027&amp;广告数据!$C$2:$C$7027,广告数据!$J$2:$J$7027),2,0),"")</f>
        <v>25.98</v>
      </c>
      <c r="BH138" s="215">
        <f t="shared" si="72"/>
        <v>0.978060046189376</v>
      </c>
      <c r="BI138" s="172">
        <f t="array" ref="BI138">IFERROR(VLOOKUP(A138&amp;B138&amp;C138&amp;LEFT($BI$1,2),IF({1,0},广告数据!$A$2:$A$7027&amp;广告数据!$B$2:$B$7027&amp;广告数据!$C$2:$C$7027,广告数据!$D$2:$D$7027),2,0),"0")</f>
        <v>850</v>
      </c>
      <c r="BJ138" s="172">
        <f t="array" ref="BJ138">IFERROR(VLOOKUP(A138&amp;B138&amp;C138&amp;LEFT($BI$1,2),IF({1,0},广告数据!$A$2:$A$7027&amp;广告数据!$B$2:$B$7027&amp;广告数据!$C$2:$C$7027,广告数据!$E$2:$E$7027),2,0),"0")</f>
        <v>6</v>
      </c>
      <c r="BK138" s="172">
        <f t="array" ref="BK138">IFERROR(VLOOKUP(A138&amp;B138&amp;C138&amp;LEFT($BI$1,2),IF({1,0},广告数据!$A$2:$A$7027&amp;广告数据!$B$2:$B$7027&amp;广告数据!$C$2:$C$7027,广告数据!$I$2:$I$7027),2,0),"0")</f>
        <v>0</v>
      </c>
      <c r="BL138" s="215">
        <f t="shared" si="73"/>
        <v>0.00705882352941176</v>
      </c>
      <c r="BM138" s="215">
        <f t="shared" si="74"/>
        <v>0</v>
      </c>
      <c r="BN138" s="172">
        <f t="array" ref="BN138">IFERROR(VLOOKUP(A138&amp;B138&amp;C138&amp;LEFT($BI$1,2),IF({1,0},广告数据!$A$2:$A$7027&amp;广告数据!$B$2:$B$7027&amp;广告数据!$C$2:$C$7027,广告数据!$G$2:$G$7027),2,0),"0")</f>
        <v>4.48</v>
      </c>
      <c r="BO138" s="172">
        <f t="array" ref="BO138">IFERROR(VLOOKUP(A138&amp;B138&amp;C138&amp;LEFT($BI$1,2),IF({1,0},广告数据!$A$2:$A$7027&amp;广告数据!$B$2:$B$7027&amp;广告数据!$C$2:$C$7027,广告数据!$J$2:$J$7027),2,0),"0")</f>
        <v>0</v>
      </c>
      <c r="BP138" s="215" t="str">
        <f t="shared" si="75"/>
        <v/>
      </c>
      <c r="BQ138" s="172" t="str">
        <f t="array" ref="BQ138">IFERROR(VLOOKUP(A138&amp;B138&amp;C138&amp;LEFT($BQ$1,2),IF({1,0},广告数据!$A$2:$A$7027&amp;广告数据!$B$2:$B$7027&amp;广告数据!$C$2:$C$7027,广告数据!$D$2:$D$7027),2,0),"0")</f>
        <v>0</v>
      </c>
      <c r="BR138" s="172" t="str">
        <f t="array" ref="BR138">IFERROR(VLOOKUP(A138&amp;B138&amp;C138&amp;LEFT($BQ$1,2),IF({1,0},广告数据!$A$2:$A$7027&amp;广告数据!$B$2:$B$7027&amp;广告数据!$C$2:$C$7027,广告数据!$E$2:$E$7027),2,0),"0")</f>
        <v>0</v>
      </c>
      <c r="BS138" s="172" t="str">
        <f t="array" ref="BS138">IFERROR(VLOOKUP(A138&amp;B138&amp;C138&amp;LEFT($BQ$1,2),IF({1,0},广告数据!$A$2:$A$7027&amp;广告数据!$B$2:$B$7027&amp;广告数据!$C$2:$C$7027,广告数据!$I$2:$I$7027),2,0),"0")</f>
        <v>0</v>
      </c>
      <c r="BT138" s="215" t="str">
        <f t="shared" si="65"/>
        <v>0</v>
      </c>
      <c r="BU138" s="215" t="str">
        <f t="shared" si="66"/>
        <v>0</v>
      </c>
      <c r="BV138" s="172" t="str">
        <f t="array" ref="BV138">IFERROR(VLOOKUP(A138&amp;B138&amp;C138&amp;LEFT($BQ$1,2),IF({1,0},广告数据!$A$2:$A$7027&amp;广告数据!$B$2:$B$7027&amp;广告数据!$C$2:$C$7027,广告数据!$G$2:$G$7027),2,0),"0")</f>
        <v>0</v>
      </c>
      <c r="BW138" s="172" t="str">
        <f t="array" ref="BW138">IFERROR(VLOOKUP(A138&amp;B138&amp;C138&amp;LEFT($BQ$1,2),IF({1,0},广告数据!$A$2:$A$7027&amp;广告数据!$B$2:$B$7027&amp;广告数据!$C$2:$C$7027,广告数据!$J$2:$J$7027),2,0),"0")</f>
        <v>0</v>
      </c>
      <c r="BX138" s="215"/>
    </row>
    <row r="139" s="173" customFormat="1" spans="1:76">
      <c r="A139" s="189">
        <v>44802</v>
      </c>
      <c r="B139" s="192" t="s">
        <v>20</v>
      </c>
      <c r="C139" s="190" t="s">
        <v>450</v>
      </c>
      <c r="D139" s="119" t="s">
        <v>451</v>
      </c>
      <c r="E139" s="194">
        <f>SUMIFS('Business report'!$D$2:$D$9442,'Business report'!$A$2:$A$9442,A139,'Business report'!$B$2:$B$9442,B139,'Business report'!$C$2:$C$9442,D139)</f>
        <v>11</v>
      </c>
      <c r="F139" s="194">
        <f>SUMIFS('Business report'!$F$2:$F$9442,'Business report'!$A$2:$A$9442,A139,'Business report'!$B$2:$B$9442,B139,'Business report'!$C$2:$C$9442,D139)</f>
        <v>19</v>
      </c>
      <c r="G139" s="191">
        <f>SUMIFS('Business report'!$I$2:$I$9442,'Business report'!$A$2:$A$9442,A139,'Business report'!$B$2:$B$9442,B139,'Business report'!$C$2:$C$9442,D139)</f>
        <v>0</v>
      </c>
      <c r="H139" s="195">
        <f>SUMIFS('Business report'!$K$2:$K$9442,'Business report'!$A$2:$A$9442,A139,'Business report'!$B$2:$B$9442,B139,'Business report'!$C$2:$C$9442,D139)</f>
        <v>0</v>
      </c>
      <c r="I139" s="198">
        <v>39.99</v>
      </c>
      <c r="J139" s="178">
        <v>3</v>
      </c>
      <c r="K139" s="198">
        <v>2</v>
      </c>
      <c r="L139" s="198" t="s">
        <v>496</v>
      </c>
      <c r="M139" s="202" t="s">
        <v>558</v>
      </c>
      <c r="N139" s="198" t="s">
        <v>497</v>
      </c>
      <c r="O139" s="198">
        <v>2847</v>
      </c>
      <c r="P139" s="203" t="s">
        <v>465</v>
      </c>
      <c r="Q139" s="207" t="s">
        <v>559</v>
      </c>
      <c r="R139" s="207" t="s">
        <v>220</v>
      </c>
      <c r="S139" s="203" t="s">
        <v>466</v>
      </c>
      <c r="T139" s="207" t="s">
        <v>560</v>
      </c>
      <c r="U139" s="207" t="s">
        <v>254</v>
      </c>
      <c r="V139" s="203" t="s">
        <v>467</v>
      </c>
      <c r="W139" s="207" t="s">
        <v>394</v>
      </c>
      <c r="X139" s="207" t="s">
        <v>261</v>
      </c>
      <c r="Y139" s="203" t="s">
        <v>468</v>
      </c>
      <c r="Z139" s="207" t="s">
        <v>351</v>
      </c>
      <c r="AA139" s="207" t="s">
        <v>473</v>
      </c>
      <c r="AB139" s="203" t="s">
        <v>469</v>
      </c>
      <c r="AC139" s="207" t="s">
        <v>561</v>
      </c>
      <c r="AD139" s="207" t="s">
        <v>248</v>
      </c>
      <c r="AE139" s="203" t="s">
        <v>470</v>
      </c>
      <c r="AF139" s="207" t="s">
        <v>562</v>
      </c>
      <c r="AG139" s="207" t="s">
        <v>219</v>
      </c>
      <c r="AH139" s="203" t="s">
        <v>472</v>
      </c>
      <c r="AI139" s="207" t="s">
        <v>421</v>
      </c>
      <c r="AJ139" s="207" t="s">
        <v>406</v>
      </c>
      <c r="AK139" s="179">
        <f t="array" ref="AK139">IFERROR(VLOOKUP(A139&amp;B139&amp;C139&amp;LEFT($AK$1,2),IF({1,0},广告数据!$A$2:$A$7027&amp;广告数据!$B$2:$B$7027&amp;广告数据!$C$2:$C$7027,广告数据!$D$2:$D$7027),2,0),"0")</f>
        <v>3298</v>
      </c>
      <c r="AL139" s="175">
        <f t="array" ref="AL139">IFERROR(VLOOKUP(A139&amp;B139&amp;C139&amp;LEFT($AK$1,2),IF({1,0},广告数据!$A$2:$A$7027&amp;广告数据!$B$2:$B$7027&amp;广告数据!$C$2:$C$7027,广告数据!$E$2:$E$7027),2,0),"0")</f>
        <v>0</v>
      </c>
      <c r="AM139" s="180">
        <f t="shared" si="67"/>
        <v>0</v>
      </c>
      <c r="AN139" s="175">
        <f t="array" ref="AN139">IFERROR(VLOOKUP(A139&amp;B139&amp;C139&amp;LEFT($AK$1,2),IF({1,0},广告数据!$A$2:$A$7027&amp;广告数据!$B$2:$B$7027&amp;广告数据!$C$2:$C$7027,广告数据!$I$2:$I$7027),2,0),"0")</f>
        <v>0</v>
      </c>
      <c r="AO139" s="181" t="str">
        <f t="shared" si="68"/>
        <v>0</v>
      </c>
      <c r="AP139" s="182">
        <f t="array" ref="AP139">IFERROR(VLOOKUP(A139&amp;B139&amp;C139&amp;LEFT($AK$1,2),IF({1,0},广告数据!$A$2:$A$7027&amp;广告数据!$B$2:$B$7027&amp;广告数据!$C$2:$C$7027,广告数据!$G$2:$G$7027),2,0),"0")</f>
        <v>0</v>
      </c>
      <c r="AQ139" s="182">
        <f t="array" ref="AQ139">IFERROR(VLOOKUP(A139&amp;B139&amp;C139&amp;LEFT($AK$1,2),IF({1,0},广告数据!$A$2:$A$7027&amp;广告数据!$B$2:$B$7027&amp;广告数据!$C$2:$C$7027,广告数据!$J$2:$J$7027),2,0),"0")</f>
        <v>0</v>
      </c>
      <c r="AR139" s="183" t="str">
        <f t="shared" si="69"/>
        <v>0</v>
      </c>
      <c r="AS139" s="223">
        <f t="array" ref="AS139">IFERROR(VLOOKUP(A139&amp;B139&amp;C139&amp;LEFT($AS$1,2),IF({1,0},广告数据!$A$2:$A$7027&amp;广告数据!$B$2:$B$7027&amp;广告数据!$C$2:$C$7027,广告数据!$D$2:$D$7027),2,0),"0")</f>
        <v>71</v>
      </c>
      <c r="AT139" s="179">
        <f t="array" ref="AT139">IFERROR(VLOOKUP(A139&amp;B139&amp;C139&amp;LEFT($AS$1,2),IF({1,0},广告数据!$A$2:$A$7027&amp;广告数据!$B$2:$B$7027&amp;广告数据!$C$2:$C$7027,广告数据!$E$2:$E$7027),2,0),"0")</f>
        <v>1</v>
      </c>
      <c r="AU139" s="179">
        <f t="array" ref="AU139">IFERROR(VLOOKUP(A139&amp;B139&amp;C139&amp;LEFT($AS$1,2),IF({1,0},广告数据!$A$2:$A$7027&amp;广告数据!$B$2:$B$7027&amp;广告数据!$C$2:$C$7027,广告数据!$I$2:$I$7027),2,0),"0")</f>
        <v>0</v>
      </c>
      <c r="AV139" s="215">
        <f t="shared" si="58"/>
        <v>0.0140845070422535</v>
      </c>
      <c r="AW139" s="215">
        <f t="array" ref="AW139">IFERROR(AU139/AT139,"0")</f>
        <v>0</v>
      </c>
      <c r="AX139" s="224">
        <f t="array" ref="AX139">IFERROR(VLOOKUP(A139&amp;B139&amp;C139&amp;LEFT($AS$1,2),IF({1,0},广告数据!$A$2:$A$7027&amp;广告数据!$B$2:$B$7027&amp;广告数据!$C$2:$C$7027,广告数据!$G$2:$G$7027),2,0),"0")</f>
        <v>2.14</v>
      </c>
      <c r="AY139" s="179">
        <f t="array" ref="AY139">IFERROR(VLOOKUP(A139&amp;B139&amp;C139&amp;LEFT($AS$1,2),IF({1,0},广告数据!$A$2:$A$7027&amp;广告数据!$B$2:$B$7027&amp;广告数据!$C$2:$C$7027,广告数据!$J$2:$J$7027),2,0),"0")</f>
        <v>0</v>
      </c>
      <c r="AZ139" s="183" t="str">
        <f t="array" ref="AZ139">IFERROR(AX139/AY139,"0")</f>
        <v>0</v>
      </c>
      <c r="BA139" s="179">
        <f t="array" ref="BA139">IFERROR(VLOOKUP(A139&amp;B139&amp;C139&amp;LEFT($BA$1,2),IF({1,0},广告数据!$A$2:$A$7027&amp;广告数据!$B$2:$B$7027&amp;广告数据!$C$2:$C$7027,广告数据!$D$2:$D$7027),2,0),"")</f>
        <v>13565</v>
      </c>
      <c r="BB139" s="179">
        <f t="array" ref="BB139">IFERROR(VLOOKUP(A139&amp;B139&amp;C139&amp;LEFT($BA$1,2),IF({1,0},广告数据!$A$2:$A$7027&amp;广告数据!$B$2:$B$7027&amp;广告数据!$C$2:$C$7027,广告数据!$E$2:$E$7027),2,0),"")</f>
        <v>2</v>
      </c>
      <c r="BC139" s="179">
        <f t="array" ref="BC139">IFERROR(VLOOKUP(A139&amp;B139&amp;C139&amp;LEFT($BA$1,2),IF({1,0},广告数据!$A$2:$A$7027&amp;广告数据!$B$2:$B$7027&amp;广告数据!$C$2:$C$7027,广告数据!$I$2:$I$7027),2,0),"")</f>
        <v>0</v>
      </c>
      <c r="BD139" s="215">
        <f t="shared" si="70"/>
        <v>0.000147438260228529</v>
      </c>
      <c r="BE139" s="215">
        <f t="shared" si="71"/>
        <v>0</v>
      </c>
      <c r="BF139" s="186">
        <f t="array" ref="BF139">IFERROR(VLOOKUP(A139&amp;B139&amp;C139&amp;LEFT($BA$1,2),IF({1,0},广告数据!$A$2:$A$7027&amp;广告数据!$B$2:$B$7027&amp;广告数据!$C$2:$C$7027,广告数据!$G$2:$G$7027),2,0),"")</f>
        <v>3</v>
      </c>
      <c r="BG139" s="186">
        <f t="array" ref="BG139">IFERROR(VLOOKUP(A139&amp;B139&amp;C139&amp;LEFT($BA$1,2),IF({1,0},广告数据!$A$2:$A$7027&amp;广告数据!$B$2:$B$7027&amp;广告数据!$C$2:$C$7027,广告数据!$J$2:$J$7027),2,0),"")</f>
        <v>0</v>
      </c>
      <c r="BH139" s="215" t="str">
        <f t="shared" si="72"/>
        <v>0</v>
      </c>
      <c r="BI139" s="172" t="str">
        <f t="array" ref="BI139">IFERROR(VLOOKUP(A139&amp;B139&amp;C139&amp;LEFT($BI$1,2),IF({1,0},广告数据!$A$2:$A$7027&amp;广告数据!$B$2:$B$7027&amp;广告数据!$C$2:$C$7027,广告数据!$D$2:$D$7027),2,0),"0")</f>
        <v>0</v>
      </c>
      <c r="BJ139" s="172" t="str">
        <f t="array" ref="BJ139">IFERROR(VLOOKUP(A139&amp;B139&amp;C139&amp;LEFT($BI$1,2),IF({1,0},广告数据!$A$2:$A$7027&amp;广告数据!$B$2:$B$7027&amp;广告数据!$C$2:$C$7027,广告数据!$E$2:$E$7027),2,0),"0")</f>
        <v>0</v>
      </c>
      <c r="BK139" s="172" t="str">
        <f t="array" ref="BK139">IFERROR(VLOOKUP(A139&amp;B139&amp;C139&amp;LEFT($BI$1,2),IF({1,0},广告数据!$A$2:$A$7027&amp;广告数据!$B$2:$B$7027&amp;广告数据!$C$2:$C$7027,广告数据!$I$2:$I$7027),2,0),"0")</f>
        <v>0</v>
      </c>
      <c r="BL139" s="215" t="str">
        <f t="shared" si="73"/>
        <v>0</v>
      </c>
      <c r="BM139" s="215" t="str">
        <f t="shared" si="74"/>
        <v>0</v>
      </c>
      <c r="BN139" s="172" t="str">
        <f t="array" ref="BN139">IFERROR(VLOOKUP(A139&amp;B139&amp;C139&amp;LEFT($BI$1,2),IF({1,0},广告数据!$A$2:$A$7027&amp;广告数据!$B$2:$B$7027&amp;广告数据!$C$2:$C$7027,广告数据!$G$2:$G$7027),2,0),"0")</f>
        <v>0</v>
      </c>
      <c r="BO139" s="172" t="str">
        <f t="array" ref="BO139">IFERROR(VLOOKUP(A139&amp;B139&amp;C139&amp;LEFT($BI$1,2),IF({1,0},广告数据!$A$2:$A$7027&amp;广告数据!$B$2:$B$7027&amp;广告数据!$C$2:$C$7027,广告数据!$J$2:$J$7027),2,0),"0")</f>
        <v>0</v>
      </c>
      <c r="BP139" s="215" t="str">
        <f t="shared" si="75"/>
        <v/>
      </c>
      <c r="BQ139" s="172" t="str">
        <f t="array" ref="BQ139">IFERROR(VLOOKUP(A139&amp;B139&amp;C139&amp;LEFT($BQ$1,2),IF({1,0},广告数据!$A$2:$A$7027&amp;广告数据!$B$2:$B$7027&amp;广告数据!$C$2:$C$7027,广告数据!$D$2:$D$7027),2,0),"0")</f>
        <v>0</v>
      </c>
      <c r="BR139" s="172" t="str">
        <f t="array" ref="BR139">IFERROR(VLOOKUP(A139&amp;B139&amp;C139&amp;LEFT($BQ$1,2),IF({1,0},广告数据!$A$2:$A$7027&amp;广告数据!$B$2:$B$7027&amp;广告数据!$C$2:$C$7027,广告数据!$E$2:$E$7027),2,0),"0")</f>
        <v>0</v>
      </c>
      <c r="BS139" s="172" t="str">
        <f t="array" ref="BS139">IFERROR(VLOOKUP(A139&amp;B139&amp;C139&amp;LEFT($BQ$1,2),IF({1,0},广告数据!$A$2:$A$7027&amp;广告数据!$B$2:$B$7027&amp;广告数据!$C$2:$C$7027,广告数据!$I$2:$I$7027),2,0),"0")</f>
        <v>0</v>
      </c>
      <c r="BT139" s="215" t="str">
        <f t="shared" si="65"/>
        <v>0</v>
      </c>
      <c r="BU139" s="215" t="str">
        <f t="shared" si="66"/>
        <v>0</v>
      </c>
      <c r="BV139" s="172" t="str">
        <f t="array" ref="BV139">IFERROR(VLOOKUP(A139&amp;B139&amp;C139&amp;LEFT($BQ$1,2),IF({1,0},广告数据!$A$2:$A$7027&amp;广告数据!$B$2:$B$7027&amp;广告数据!$C$2:$C$7027,广告数据!$G$2:$G$7027),2,0),"0")</f>
        <v>0</v>
      </c>
      <c r="BW139" s="172" t="str">
        <f t="array" ref="BW139">IFERROR(VLOOKUP(A139&amp;B139&amp;C139&amp;LEFT($BQ$1,2),IF({1,0},广告数据!$A$2:$A$7027&amp;广告数据!$B$2:$B$7027&amp;广告数据!$C$2:$C$7027,广告数据!$J$2:$J$7027),2,0),"0")</f>
        <v>0</v>
      </c>
      <c r="BX139" s="215"/>
    </row>
    <row r="140" s="173" customFormat="1" spans="1:76">
      <c r="A140" s="189">
        <v>44802</v>
      </c>
      <c r="B140" s="192" t="s">
        <v>20</v>
      </c>
      <c r="C140" s="190" t="s">
        <v>543</v>
      </c>
      <c r="D140" s="119" t="s">
        <v>544</v>
      </c>
      <c r="E140" s="194">
        <f>SUMIFS('Business report'!$D$2:$D$9442,'Business report'!$A$2:$A$9442,A140,'Business report'!$B$2:$B$9442,B140,'Business report'!$C$2:$C$9442,D140)</f>
        <v>20</v>
      </c>
      <c r="F140" s="194">
        <f>SUMIFS('Business report'!$F$2:$F$9442,'Business report'!$A$2:$A$9442,A140,'Business report'!$B$2:$B$9442,B140,'Business report'!$C$2:$C$9442,D140)</f>
        <v>31</v>
      </c>
      <c r="G140" s="191">
        <f>SUMIFS('Business report'!$I$2:$I$9442,'Business report'!$A$2:$A$9442,A140,'Business report'!$B$2:$B$9442,B140,'Business report'!$C$2:$C$9442,D140)</f>
        <v>2</v>
      </c>
      <c r="H140" s="195">
        <f>SUMIFS('Business report'!$K$2:$K$9442,'Business report'!$A$2:$A$9442,A140,'Business report'!$B$2:$B$9442,B140,'Business report'!$C$2:$C$9442,D140)</f>
        <v>29.99</v>
      </c>
      <c r="I140" s="198">
        <v>29.99</v>
      </c>
      <c r="J140" s="178"/>
      <c r="K140" s="198"/>
      <c r="L140" s="198"/>
      <c r="M140" s="199"/>
      <c r="N140" s="198"/>
      <c r="O140" s="198"/>
      <c r="P140" s="200"/>
      <c r="Q140" s="200"/>
      <c r="R140" s="200"/>
      <c r="S140" s="200"/>
      <c r="T140" s="200"/>
      <c r="U140" s="200"/>
      <c r="V140" s="200"/>
      <c r="W140" s="200"/>
      <c r="X140" s="200"/>
      <c r="Y140" s="200"/>
      <c r="Z140" s="200"/>
      <c r="AA140" s="200"/>
      <c r="AB140" s="200"/>
      <c r="AC140" s="200"/>
      <c r="AD140" s="200"/>
      <c r="AE140" s="200"/>
      <c r="AF140" s="200"/>
      <c r="AG140" s="200"/>
      <c r="AH140" s="200"/>
      <c r="AI140" s="200"/>
      <c r="AJ140" s="200"/>
      <c r="AK140" s="179" t="str">
        <f t="array" ref="AK140">IFERROR(VLOOKUP(A140&amp;B140&amp;C140&amp;LEFT($AK$1,2),IF({1,0},广告数据!$A$2:$A$7027&amp;广告数据!$B$2:$B$7027&amp;广告数据!$C$2:$C$7027,广告数据!$D$2:$D$7027),2,0),"0")</f>
        <v>0</v>
      </c>
      <c r="AL140" s="175" t="str">
        <f t="array" ref="AL140">IFERROR(VLOOKUP(A140&amp;B140&amp;C140&amp;LEFT($AK$1,2),IF({1,0},广告数据!$A$2:$A$7027&amp;广告数据!$B$2:$B$7027&amp;广告数据!$C$2:$C$7027,广告数据!$E$2:$E$7027),2,0),"0")</f>
        <v>0</v>
      </c>
      <c r="AM140" s="180" t="str">
        <f t="shared" si="67"/>
        <v>0</v>
      </c>
      <c r="AN140" s="175" t="str">
        <f t="array" ref="AN140">IFERROR(VLOOKUP(A140&amp;B140&amp;C140&amp;LEFT($AK$1,2),IF({1,0},广告数据!$A$2:$A$7027&amp;广告数据!$B$2:$B$7027&amp;广告数据!$C$2:$C$7027,广告数据!$I$2:$I$7027),2,0),"0")</f>
        <v>0</v>
      </c>
      <c r="AO140" s="181" t="str">
        <f t="shared" si="68"/>
        <v>0</v>
      </c>
      <c r="AP140" s="182" t="str">
        <f t="array" ref="AP140">IFERROR(VLOOKUP(A140&amp;B140&amp;C140&amp;LEFT($AK$1,2),IF({1,0},广告数据!$A$2:$A$7027&amp;广告数据!$B$2:$B$7027&amp;广告数据!$C$2:$C$7027,广告数据!$G$2:$G$7027),2,0),"0")</f>
        <v>0</v>
      </c>
      <c r="AQ140" s="182" t="str">
        <f t="array" ref="AQ140">IFERROR(VLOOKUP(A140&amp;B140&amp;C140&amp;LEFT($AK$1,2),IF({1,0},广告数据!$A$2:$A$7027&amp;广告数据!$B$2:$B$7027&amp;广告数据!$C$2:$C$7027,广告数据!$J$2:$J$7027),2,0),"0")</f>
        <v>0</v>
      </c>
      <c r="AR140" s="183" t="str">
        <f t="shared" si="69"/>
        <v>0</v>
      </c>
      <c r="AS140" s="223" t="str">
        <f t="array" ref="AS140">IFERROR(VLOOKUP(A140&amp;B140&amp;C140&amp;LEFT($AS$1,2),IF({1,0},广告数据!$A$2:$A$7027&amp;广告数据!$B$2:$B$7027&amp;广告数据!$C$2:$C$7027,广告数据!$D$2:$D$7027),2,0),"0")</f>
        <v>0</v>
      </c>
      <c r="AT140" s="179" t="str">
        <f t="array" ref="AT140">IFERROR(VLOOKUP(A140&amp;B140&amp;C140&amp;LEFT($AS$1,2),IF({1,0},广告数据!$A$2:$A$7027&amp;广告数据!$B$2:$B$7027&amp;广告数据!$C$2:$C$7027,广告数据!$E$2:$E$7027),2,0),"0")</f>
        <v>0</v>
      </c>
      <c r="AU140" s="179" t="str">
        <f t="array" ref="AU140">IFERROR(VLOOKUP(A140&amp;B140&amp;C140&amp;LEFT($AS$1,2),IF({1,0},广告数据!$A$2:$A$7027&amp;广告数据!$B$2:$B$7027&amp;广告数据!$C$2:$C$7027,广告数据!$I$2:$I$7027),2,0),"0")</f>
        <v>0</v>
      </c>
      <c r="AV140" s="215" t="str">
        <f t="shared" si="58"/>
        <v>0</v>
      </c>
      <c r="AW140" s="215" t="str">
        <f t="array" ref="AW140">IFERROR(AU140/AT140,"0")</f>
        <v>0</v>
      </c>
      <c r="AX140" s="224" t="str">
        <f t="array" ref="AX140">IFERROR(VLOOKUP(A140&amp;B140&amp;C140&amp;LEFT($AS$1,2),IF({1,0},广告数据!$A$2:$A$7027&amp;广告数据!$B$2:$B$7027&amp;广告数据!$C$2:$C$7027,广告数据!$G$2:$G$7027),2,0),"0")</f>
        <v>0</v>
      </c>
      <c r="AY140" s="179" t="str">
        <f t="array" ref="AY140">IFERROR(VLOOKUP(A140&amp;B140&amp;C140&amp;LEFT($AS$1,2),IF({1,0},广告数据!$A$2:$A$7027&amp;广告数据!$B$2:$B$7027&amp;广告数据!$C$2:$C$7027,广告数据!$J$2:$J$7027),2,0),"0")</f>
        <v>0</v>
      </c>
      <c r="AZ140" s="183" t="str">
        <f t="array" ref="AZ140">IFERROR(AX140/AY140,"0")</f>
        <v>0</v>
      </c>
      <c r="BA140" s="179">
        <f t="array" ref="BA140">IFERROR(VLOOKUP(A140&amp;B140&amp;C140&amp;LEFT($BA$1,2),IF({1,0},广告数据!$A$2:$A$7027&amp;广告数据!$B$2:$B$7027&amp;广告数据!$C$2:$C$7027,广告数据!$D$2:$D$7027),2,0),"")</f>
        <v>1000</v>
      </c>
      <c r="BB140" s="179">
        <f t="array" ref="BB140">IFERROR(VLOOKUP(A140&amp;B140&amp;C140&amp;LEFT($BA$1,2),IF({1,0},广告数据!$A$2:$A$7027&amp;广告数据!$B$2:$B$7027&amp;广告数据!$C$2:$C$7027,广告数据!$E$2:$E$7027),2,0),"")</f>
        <v>3</v>
      </c>
      <c r="BC140" s="179">
        <f t="array" ref="BC140">IFERROR(VLOOKUP(A140&amp;B140&amp;C140&amp;LEFT($BA$1,2),IF({1,0},广告数据!$A$2:$A$7027&amp;广告数据!$B$2:$B$7027&amp;广告数据!$C$2:$C$7027,广告数据!$I$2:$I$7027),2,0),"")</f>
        <v>0</v>
      </c>
      <c r="BD140" s="215">
        <f t="shared" si="70"/>
        <v>0.003</v>
      </c>
      <c r="BE140" s="215">
        <f t="shared" si="71"/>
        <v>0</v>
      </c>
      <c r="BF140" s="186">
        <f t="array" ref="BF140">IFERROR(VLOOKUP(A140&amp;B140&amp;C140&amp;LEFT($BA$1,2),IF({1,0},广告数据!$A$2:$A$7027&amp;广告数据!$B$2:$B$7027&amp;广告数据!$C$2:$C$7027,广告数据!$G$2:$G$7027),2,0),"")</f>
        <v>4.9</v>
      </c>
      <c r="BG140" s="186">
        <f t="array" ref="BG140">IFERROR(VLOOKUP(A140&amp;B140&amp;C140&amp;LEFT($BA$1,2),IF({1,0},广告数据!$A$2:$A$7027&amp;广告数据!$B$2:$B$7027&amp;广告数据!$C$2:$C$7027,广告数据!$J$2:$J$7027),2,0),"")</f>
        <v>0</v>
      </c>
      <c r="BH140" s="215" t="str">
        <f t="shared" si="72"/>
        <v>0</v>
      </c>
      <c r="BI140" s="172" t="str">
        <f t="array" ref="BI140">IFERROR(VLOOKUP(A140&amp;B140&amp;C140&amp;LEFT($BI$1,2),IF({1,0},广告数据!$A$2:$A$7027&amp;广告数据!$B$2:$B$7027&amp;广告数据!$C$2:$C$7027,广告数据!$D$2:$D$7027),2,0),"0")</f>
        <v>0</v>
      </c>
      <c r="BJ140" s="172" t="str">
        <f t="array" ref="BJ140">IFERROR(VLOOKUP(A140&amp;B140&amp;C140&amp;LEFT($BI$1,2),IF({1,0},广告数据!$A$2:$A$7027&amp;广告数据!$B$2:$B$7027&amp;广告数据!$C$2:$C$7027,广告数据!$E$2:$E$7027),2,0),"0")</f>
        <v>0</v>
      </c>
      <c r="BK140" s="172" t="str">
        <f t="array" ref="BK140">IFERROR(VLOOKUP(A140&amp;B140&amp;C140&amp;LEFT($BI$1,2),IF({1,0},广告数据!$A$2:$A$7027&amp;广告数据!$B$2:$B$7027&amp;广告数据!$C$2:$C$7027,广告数据!$I$2:$I$7027),2,0),"0")</f>
        <v>0</v>
      </c>
      <c r="BL140" s="215" t="str">
        <f t="shared" si="73"/>
        <v>0</v>
      </c>
      <c r="BM140" s="215" t="str">
        <f t="shared" si="74"/>
        <v>0</v>
      </c>
      <c r="BN140" s="172" t="str">
        <f t="array" ref="BN140">IFERROR(VLOOKUP(A140&amp;B140&amp;C140&amp;LEFT($BI$1,2),IF({1,0},广告数据!$A$2:$A$7027&amp;广告数据!$B$2:$B$7027&amp;广告数据!$C$2:$C$7027,广告数据!$G$2:$G$7027),2,0),"0")</f>
        <v>0</v>
      </c>
      <c r="BO140" s="172" t="str">
        <f t="array" ref="BO140">IFERROR(VLOOKUP(A140&amp;B140&amp;C140&amp;LEFT($BI$1,2),IF({1,0},广告数据!$A$2:$A$7027&amp;广告数据!$B$2:$B$7027&amp;广告数据!$C$2:$C$7027,广告数据!$J$2:$J$7027),2,0),"0")</f>
        <v>0</v>
      </c>
      <c r="BP140" s="215" t="str">
        <f t="shared" si="75"/>
        <v/>
      </c>
      <c r="BQ140" s="172">
        <f t="array" ref="BQ140">IFERROR(VLOOKUP(A140&amp;B140&amp;C140&amp;LEFT($BQ$1,2),IF({1,0},广告数据!$A$2:$A$7027&amp;广告数据!$B$2:$B$7027&amp;广告数据!$C$2:$C$7027,广告数据!$D$2:$D$7027),2,0),"0")</f>
        <v>1776</v>
      </c>
      <c r="BR140" s="172">
        <f t="array" ref="BR140">IFERROR(VLOOKUP(A140&amp;B140&amp;C140&amp;LEFT($BQ$1,2),IF({1,0},广告数据!$A$2:$A$7027&amp;广告数据!$B$2:$B$7027&amp;广告数据!$C$2:$C$7027,广告数据!$E$2:$E$7027),2,0),"0")</f>
        <v>11</v>
      </c>
      <c r="BS140" s="172">
        <f t="array" ref="BS140">IFERROR(VLOOKUP(A140&amp;B140&amp;C140&amp;LEFT($BQ$1,2),IF({1,0},广告数据!$A$2:$A$7027&amp;广告数据!$B$2:$B$7027&amp;广告数据!$C$2:$C$7027,广告数据!$I$2:$I$7027),2,0),"0")</f>
        <v>1</v>
      </c>
      <c r="BT140" s="215">
        <f t="shared" si="65"/>
        <v>0.00619369369369369</v>
      </c>
      <c r="BU140" s="215">
        <f t="shared" si="66"/>
        <v>0.0909090909090909</v>
      </c>
      <c r="BV140" s="172">
        <f t="array" ref="BV140">IFERROR(VLOOKUP(A140&amp;B140&amp;C140&amp;LEFT($BQ$1,2),IF({1,0},广告数据!$A$2:$A$7027&amp;广告数据!$B$2:$B$7027&amp;广告数据!$C$2:$C$7027,广告数据!$G$2:$G$7027),2,0),"0")</f>
        <v>21.28</v>
      </c>
      <c r="BW140" s="172">
        <f t="array" ref="BW140">IFERROR(VLOOKUP(A140&amp;B140&amp;C140&amp;LEFT($BQ$1,2),IF({1,0},广告数据!$A$2:$A$7027&amp;广告数据!$B$2:$B$7027&amp;广告数据!$C$2:$C$7027,广告数据!$J$2:$J$7027),2,0),"0")</f>
        <v>29.99</v>
      </c>
      <c r="BX140" s="215">
        <f t="shared" ref="BX140:BX156" si="76">IFERROR(BV140/BW140,"")</f>
        <v>0.709569856618873</v>
      </c>
    </row>
    <row r="141" s="173" customFormat="1" spans="1:76">
      <c r="A141" s="189">
        <v>44803</v>
      </c>
      <c r="B141" s="192" t="s">
        <v>20</v>
      </c>
      <c r="C141" s="190" t="s">
        <v>25</v>
      </c>
      <c r="D141" s="119" t="s">
        <v>124</v>
      </c>
      <c r="E141" s="194">
        <f>SUMIFS('Business report'!$D$2:$D$9442,'Business report'!$A$2:$A$9442,A141,'Business report'!$B$2:$B$9442,B141,'Business report'!$C$2:$C$9442,D141)</f>
        <v>354</v>
      </c>
      <c r="F141" s="194">
        <f>SUMIFS('Business report'!$F$2:$F$9442,'Business report'!$A$2:$A$9442,A141,'Business report'!$B$2:$B$9442,B141,'Business report'!$C$2:$C$9442,D141)</f>
        <v>471</v>
      </c>
      <c r="G141" s="191">
        <f>SUMIFS('Business report'!$I$2:$I$9442,'Business report'!$A$2:$A$9442,A141,'Business report'!$B$2:$B$9442,B141,'Business report'!$C$2:$C$9442,D141)</f>
        <v>16</v>
      </c>
      <c r="H141" s="195">
        <f>SUMIFS('Business report'!$K$2:$K$9442,'Business report'!$A$2:$A$9442,A141,'Business report'!$B$2:$B$9442,B141,'Business report'!$C$2:$C$9442,D141)</f>
        <v>207.84</v>
      </c>
      <c r="I141" s="198">
        <v>12.99</v>
      </c>
      <c r="J141" s="178">
        <v>4.7</v>
      </c>
      <c r="K141" s="198">
        <v>47</v>
      </c>
      <c r="L141" s="198" t="s">
        <v>131</v>
      </c>
      <c r="M141" s="199">
        <v>38513</v>
      </c>
      <c r="N141" s="198" t="s">
        <v>133</v>
      </c>
      <c r="O141" s="198">
        <v>113</v>
      </c>
      <c r="P141" s="203" t="s">
        <v>409</v>
      </c>
      <c r="Q141" s="207" t="s">
        <v>563</v>
      </c>
      <c r="R141" s="207" t="s">
        <v>564</v>
      </c>
      <c r="S141" s="203" t="s">
        <v>208</v>
      </c>
      <c r="T141" s="207" t="s">
        <v>187</v>
      </c>
      <c r="U141" s="207" t="s">
        <v>141</v>
      </c>
      <c r="V141" s="203" t="s">
        <v>340</v>
      </c>
      <c r="W141" s="207" t="s">
        <v>350</v>
      </c>
      <c r="X141" s="207" t="s">
        <v>149</v>
      </c>
      <c r="Y141" s="203" t="s">
        <v>527</v>
      </c>
      <c r="Z141" s="207" t="s">
        <v>241</v>
      </c>
      <c r="AA141" s="207" t="s">
        <v>141</v>
      </c>
      <c r="AB141" s="203" t="s">
        <v>408</v>
      </c>
      <c r="AC141" s="207" t="s">
        <v>565</v>
      </c>
      <c r="AD141" s="207" t="s">
        <v>514</v>
      </c>
      <c r="AE141" s="203" t="s">
        <v>528</v>
      </c>
      <c r="AF141" s="207" t="s">
        <v>566</v>
      </c>
      <c r="AG141" s="207" t="s">
        <v>169</v>
      </c>
      <c r="AH141" s="203" t="s">
        <v>244</v>
      </c>
      <c r="AI141" s="207" t="s">
        <v>392</v>
      </c>
      <c r="AJ141" s="207" t="s">
        <v>323</v>
      </c>
      <c r="AK141" s="179">
        <f t="array" ref="AK141">IFERROR(VLOOKUP(A141&amp;B141&amp;C141&amp;LEFT($AK$1,2),IF({1,0},广告数据!$A$2:$A$7027&amp;广告数据!$B$2:$B$7027&amp;广告数据!$C$2:$C$7027,广告数据!$D$2:$D$7027),2,0),"0")</f>
        <v>6317</v>
      </c>
      <c r="AL141" s="175">
        <f t="array" ref="AL141">IFERROR(VLOOKUP(A141&amp;B141&amp;C141&amp;LEFT($AK$1,2),IF({1,0},广告数据!$A$2:$A$7027&amp;广告数据!$B$2:$B$7027&amp;广告数据!$C$2:$C$7027,广告数据!$E$2:$E$7027),2,0),"0")</f>
        <v>38</v>
      </c>
      <c r="AM141" s="180">
        <f t="shared" si="67"/>
        <v>0.0060155136932088</v>
      </c>
      <c r="AN141" s="175">
        <f t="array" ref="AN141">IFERROR(VLOOKUP(A141&amp;B141&amp;C141&amp;LEFT($AK$1,2),IF({1,0},广告数据!$A$2:$A$7027&amp;广告数据!$B$2:$B$7027&amp;广告数据!$C$2:$C$7027,广告数据!$I$2:$I$7027),2,0),"0")</f>
        <v>0</v>
      </c>
      <c r="AO141" s="181">
        <f t="shared" si="68"/>
        <v>0</v>
      </c>
      <c r="AP141" s="182">
        <f t="array" ref="AP141">IFERROR(VLOOKUP(A141&amp;B141&amp;C141&amp;LEFT($AK$1,2),IF({1,0},广告数据!$A$2:$A$7027&amp;广告数据!$B$2:$B$7027&amp;广告数据!$C$2:$C$7027,广告数据!$G$2:$G$7027),2,0),"0")</f>
        <v>10.84</v>
      </c>
      <c r="AQ141" s="182">
        <f t="array" ref="AQ141">IFERROR(VLOOKUP(A141&amp;B141&amp;C141&amp;LEFT($AK$1,2),IF({1,0},广告数据!$A$2:$A$7027&amp;广告数据!$B$2:$B$7027&amp;广告数据!$C$2:$C$7027,广告数据!$J$2:$J$7027),2,0),"0")</f>
        <v>0</v>
      </c>
      <c r="AR141" s="183" t="str">
        <f t="shared" si="69"/>
        <v>0</v>
      </c>
      <c r="AS141" s="223" t="str">
        <f t="array" ref="AS141">IFERROR(VLOOKUP(A141&amp;B141&amp;C141&amp;LEFT($AS$1,2),IF({1,0},广告数据!$A$2:$A$7027&amp;广告数据!$B$2:$B$7027&amp;广告数据!$C$2:$C$7027,广告数据!$D$2:$D$7027),2,0),"0")</f>
        <v>0</v>
      </c>
      <c r="AT141" s="179" t="str">
        <f t="array" ref="AT141">IFERROR(VLOOKUP(A141&amp;B141&amp;C141&amp;LEFT($AS$1,2),IF({1,0},广告数据!$A$2:$A$7027&amp;广告数据!$B$2:$B$7027&amp;广告数据!$C$2:$C$7027,广告数据!$E$2:$E$7027),2,0),"0")</f>
        <v>0</v>
      </c>
      <c r="AU141" s="179" t="str">
        <f t="array" ref="AU141">IFERROR(VLOOKUP(A141&amp;B141&amp;C141&amp;LEFT($AS$1,2),IF({1,0},广告数据!$A$2:$A$7027&amp;广告数据!$B$2:$B$7027&amp;广告数据!$C$2:$C$7027,广告数据!$I$2:$I$7027),2,0),"0")</f>
        <v>0</v>
      </c>
      <c r="AV141" s="215" t="str">
        <f t="shared" si="58"/>
        <v>0</v>
      </c>
      <c r="AW141" s="215" t="str">
        <f t="array" ref="AW141">IFERROR(AU141/AT141,"0")</f>
        <v>0</v>
      </c>
      <c r="AX141" s="224" t="str">
        <f t="array" ref="AX141">IFERROR(VLOOKUP(A141&amp;B141&amp;C141&amp;LEFT($AS$1,2),IF({1,0},广告数据!$A$2:$A$7027&amp;广告数据!$B$2:$B$7027&amp;广告数据!$C$2:$C$7027,广告数据!$G$2:$G$7027),2,0),"0")</f>
        <v>0</v>
      </c>
      <c r="AY141" s="179" t="str">
        <f t="array" ref="AY141">IFERROR(VLOOKUP(A141&amp;B141&amp;C141&amp;LEFT($AS$1,2),IF({1,0},广告数据!$A$2:$A$7027&amp;广告数据!$B$2:$B$7027&amp;广告数据!$C$2:$C$7027,广告数据!$J$2:$J$7027),2,0),"0")</f>
        <v>0</v>
      </c>
      <c r="AZ141" s="183" t="str">
        <f t="array" ref="AZ141">IFERROR(AX141/AY141,"0")</f>
        <v>0</v>
      </c>
      <c r="BA141" s="179">
        <f t="array" ref="BA141">IFERROR(VLOOKUP(A141&amp;B141&amp;C141&amp;LEFT($BA$1,2),IF({1,0},广告数据!$A$2:$A$7027&amp;广告数据!$B$2:$B$7027&amp;广告数据!$C$2:$C$7027,广告数据!$D$2:$D$7027),2,0),"")</f>
        <v>10146</v>
      </c>
      <c r="BB141" s="179">
        <f t="array" ref="BB141">IFERROR(VLOOKUP(A141&amp;B141&amp;C141&amp;LEFT($BA$1,2),IF({1,0},广告数据!$A$2:$A$7027&amp;广告数据!$B$2:$B$7027&amp;广告数据!$C$2:$C$7027,广告数据!$E$2:$E$7027),2,0),"")</f>
        <v>48</v>
      </c>
      <c r="BC141" s="179">
        <f t="array" ref="BC141">IFERROR(VLOOKUP(A141&amp;B141&amp;C141&amp;LEFT($BA$1,2),IF({1,0},广告数据!$A$2:$A$7027&amp;广告数据!$B$2:$B$7027&amp;广告数据!$C$2:$C$7027,广告数据!$I$2:$I$7027),2,0),"")</f>
        <v>2</v>
      </c>
      <c r="BD141" s="215">
        <f t="shared" si="70"/>
        <v>0.00473092844470727</v>
      </c>
      <c r="BE141" s="215">
        <f t="shared" si="71"/>
        <v>0.0416666666666667</v>
      </c>
      <c r="BF141" s="186">
        <f t="array" ref="BF141">IFERROR(VLOOKUP(A141&amp;B141&amp;C141&amp;LEFT($BA$1,2),IF({1,0},广告数据!$A$2:$A$7027&amp;广告数据!$B$2:$B$7027&amp;广告数据!$C$2:$C$7027,广告数据!$G$2:$G$7027),2,0),"")</f>
        <v>23.33</v>
      </c>
      <c r="BG141" s="186">
        <f t="array" ref="BG141">IFERROR(VLOOKUP(A141&amp;B141&amp;C141&amp;LEFT($BA$1,2),IF({1,0},广告数据!$A$2:$A$7027&amp;广告数据!$B$2:$B$7027&amp;广告数据!$C$2:$C$7027,广告数据!$J$2:$J$7027),2,0),"")</f>
        <v>25.98</v>
      </c>
      <c r="BH141" s="215">
        <f t="shared" si="72"/>
        <v>0.897998460354118</v>
      </c>
      <c r="BI141" s="172">
        <f t="array" ref="BI141">IFERROR(VLOOKUP(A141&amp;B141&amp;C141&amp;LEFT($BI$1,2),IF({1,0},广告数据!$A$2:$A$7027&amp;广告数据!$B$2:$B$7027&amp;广告数据!$C$2:$C$7027,广告数据!$D$2:$D$7027),2,0),"0")</f>
        <v>618</v>
      </c>
      <c r="BJ141" s="172">
        <f t="array" ref="BJ141">IFERROR(VLOOKUP(A141&amp;B141&amp;C141&amp;LEFT($BI$1,2),IF({1,0},广告数据!$A$2:$A$7027&amp;广告数据!$B$2:$B$7027&amp;广告数据!$C$2:$C$7027,广告数据!$E$2:$E$7027),2,0),"0")</f>
        <v>5</v>
      </c>
      <c r="BK141" s="172">
        <f t="array" ref="BK141">IFERROR(VLOOKUP(A141&amp;B141&amp;C141&amp;LEFT($BI$1,2),IF({1,0},广告数据!$A$2:$A$7027&amp;广告数据!$B$2:$B$7027&amp;广告数据!$C$2:$C$7027,广告数据!$I$2:$I$7027),2,0),"0")</f>
        <v>0</v>
      </c>
      <c r="BL141" s="215">
        <f t="shared" si="73"/>
        <v>0.00809061488673139</v>
      </c>
      <c r="BM141" s="215">
        <f t="shared" si="74"/>
        <v>0</v>
      </c>
      <c r="BN141" s="172">
        <f t="array" ref="BN141">IFERROR(VLOOKUP(A141&amp;B141&amp;C141&amp;LEFT($BI$1,2),IF({1,0},广告数据!$A$2:$A$7027&amp;广告数据!$B$2:$B$7027&amp;广告数据!$C$2:$C$7027,广告数据!$G$2:$G$7027),2,0),"0")</f>
        <v>3.21</v>
      </c>
      <c r="BO141" s="172">
        <f t="array" ref="BO141">IFERROR(VLOOKUP(A141&amp;B141&amp;C141&amp;LEFT($BI$1,2),IF({1,0},广告数据!$A$2:$A$7027&amp;广告数据!$B$2:$B$7027&amp;广告数据!$C$2:$C$7027,广告数据!$J$2:$J$7027),2,0),"0")</f>
        <v>0</v>
      </c>
      <c r="BP141" s="215" t="str">
        <f t="shared" si="75"/>
        <v/>
      </c>
      <c r="BQ141" s="172" t="str">
        <f t="array" ref="BQ141">IFERROR(VLOOKUP(A141&amp;B141&amp;C141&amp;LEFT($BQ$1,2),IF({1,0},广告数据!$A$2:$A$7027&amp;广告数据!$B$2:$B$7027&amp;广告数据!$C$2:$C$7027,广告数据!$D$2:$D$7027),2,0),"0")</f>
        <v>0</v>
      </c>
      <c r="BR141" s="172" t="str">
        <f t="array" ref="BR141">IFERROR(VLOOKUP(A141&amp;B141&amp;C141&amp;LEFT($BQ$1,2),IF({1,0},广告数据!$A$2:$A$7027&amp;广告数据!$B$2:$B$7027&amp;广告数据!$C$2:$C$7027,广告数据!$E$2:$E$7027),2,0),"0")</f>
        <v>0</v>
      </c>
      <c r="BS141" s="172" t="str">
        <f t="array" ref="BS141">IFERROR(VLOOKUP(A141&amp;B141&amp;C141&amp;LEFT($BQ$1,2),IF({1,0},广告数据!$A$2:$A$7027&amp;广告数据!$B$2:$B$7027&amp;广告数据!$C$2:$C$7027,广告数据!$I$2:$I$7027),2,0),"0")</f>
        <v>0</v>
      </c>
      <c r="BT141" s="215" t="str">
        <f t="shared" si="65"/>
        <v>0</v>
      </c>
      <c r="BU141" s="215" t="str">
        <f t="shared" si="66"/>
        <v>0</v>
      </c>
      <c r="BV141" s="172" t="str">
        <f t="array" ref="BV141">IFERROR(VLOOKUP(A141&amp;B141&amp;C141&amp;LEFT($BQ$1,2),IF({1,0},广告数据!$A$2:$A$7027&amp;广告数据!$B$2:$B$7027&amp;广告数据!$C$2:$C$7027,广告数据!$G$2:$G$7027),2,0),"0")</f>
        <v>0</v>
      </c>
      <c r="BW141" s="172" t="str">
        <f t="array" ref="BW141">IFERROR(VLOOKUP(A141&amp;B141&amp;C141&amp;LEFT($BQ$1,2),IF({1,0},广告数据!$A$2:$A$7027&amp;广告数据!$B$2:$B$7027&amp;广告数据!$C$2:$C$7027,广告数据!$J$2:$J$7027),2,0),"0")</f>
        <v>0</v>
      </c>
      <c r="BX141" s="215" t="str">
        <f t="shared" si="76"/>
        <v/>
      </c>
    </row>
    <row r="142" s="173" customFormat="1" spans="1:76">
      <c r="A142" s="189">
        <v>44803</v>
      </c>
      <c r="B142" s="192" t="s">
        <v>20</v>
      </c>
      <c r="C142" s="190" t="s">
        <v>450</v>
      </c>
      <c r="D142" s="119" t="s">
        <v>451</v>
      </c>
      <c r="E142" s="194">
        <f>SUMIFS('Business report'!$D$2:$D$9442,'Business report'!$A$2:$A$9442,A142,'Business report'!$B$2:$B$9442,B142,'Business report'!$C$2:$C$9442,D142)</f>
        <v>16</v>
      </c>
      <c r="F142" s="194">
        <f>SUMIFS('Business report'!$F$2:$F$9442,'Business report'!$A$2:$A$9442,A142,'Business report'!$B$2:$B$9442,B142,'Business report'!$C$2:$C$9442,D142)</f>
        <v>22</v>
      </c>
      <c r="G142" s="191">
        <f>SUMIFS('Business report'!$I$2:$I$9442,'Business report'!$A$2:$A$9442,A142,'Business report'!$B$2:$B$9442,B142,'Business report'!$C$2:$C$9442,D142)</f>
        <v>0</v>
      </c>
      <c r="H142" s="195">
        <f>SUMIFS('Business report'!$K$2:$K$9442,'Business report'!$A$2:$A$9442,A142,'Business report'!$B$2:$B$9442,B142,'Business report'!$C$2:$C$9442,D142)</f>
        <v>0</v>
      </c>
      <c r="I142" s="198">
        <v>39.99</v>
      </c>
      <c r="J142" s="178">
        <v>3</v>
      </c>
      <c r="K142" s="198">
        <v>2</v>
      </c>
      <c r="L142" s="198" t="s">
        <v>496</v>
      </c>
      <c r="M142" s="199">
        <v>291974</v>
      </c>
      <c r="N142" s="198" t="s">
        <v>497</v>
      </c>
      <c r="O142" s="199">
        <v>3724</v>
      </c>
      <c r="P142" s="203" t="s">
        <v>465</v>
      </c>
      <c r="Q142" s="207" t="s">
        <v>567</v>
      </c>
      <c r="R142" s="207" t="s">
        <v>146</v>
      </c>
      <c r="S142" s="203" t="s">
        <v>466</v>
      </c>
      <c r="T142" s="207" t="s">
        <v>145</v>
      </c>
      <c r="U142" s="207" t="s">
        <v>292</v>
      </c>
      <c r="V142" s="203" t="s">
        <v>467</v>
      </c>
      <c r="W142" s="207" t="s">
        <v>568</v>
      </c>
      <c r="X142" s="207" t="s">
        <v>268</v>
      </c>
      <c r="Y142" s="203" t="s">
        <v>468</v>
      </c>
      <c r="Z142" s="207" t="s">
        <v>145</v>
      </c>
      <c r="AA142" s="207" t="s">
        <v>390</v>
      </c>
      <c r="AB142" s="203" t="s">
        <v>469</v>
      </c>
      <c r="AC142" s="207" t="s">
        <v>145</v>
      </c>
      <c r="AD142" s="207" t="s">
        <v>243</v>
      </c>
      <c r="AE142" s="203" t="s">
        <v>470</v>
      </c>
      <c r="AF142" s="207" t="s">
        <v>145</v>
      </c>
      <c r="AG142" s="207" t="s">
        <v>227</v>
      </c>
      <c r="AH142" s="203" t="s">
        <v>472</v>
      </c>
      <c r="AI142" s="207" t="s">
        <v>569</v>
      </c>
      <c r="AJ142" s="207" t="s">
        <v>387</v>
      </c>
      <c r="AK142" s="179">
        <f t="array" ref="AK142">IFERROR(VLOOKUP(A142&amp;B142&amp;C142&amp;LEFT($AK$1,2),IF({1,0},广告数据!$A$2:$A$7027&amp;广告数据!$B$2:$B$7027&amp;广告数据!$C$2:$C$7027,广告数据!$D$2:$D$7027),2,0),"0")</f>
        <v>4475</v>
      </c>
      <c r="AL142" s="175">
        <f t="array" ref="AL142">IFERROR(VLOOKUP(A142&amp;B142&amp;C142&amp;LEFT($AK$1,2),IF({1,0},广告数据!$A$2:$A$7027&amp;广告数据!$B$2:$B$7027&amp;广告数据!$C$2:$C$7027,广告数据!$E$2:$E$7027),2,0),"0")</f>
        <v>0</v>
      </c>
      <c r="AM142" s="180">
        <f t="shared" si="67"/>
        <v>0</v>
      </c>
      <c r="AN142" s="175">
        <f t="array" ref="AN142">IFERROR(VLOOKUP(A142&amp;B142&amp;C142&amp;LEFT($AK$1,2),IF({1,0},广告数据!$A$2:$A$7027&amp;广告数据!$B$2:$B$7027&amp;广告数据!$C$2:$C$7027,广告数据!$I$2:$I$7027),2,0),"0")</f>
        <v>0</v>
      </c>
      <c r="AO142" s="181" t="str">
        <f t="shared" si="68"/>
        <v>0</v>
      </c>
      <c r="AP142" s="182">
        <f t="array" ref="AP142">IFERROR(VLOOKUP(A142&amp;B142&amp;C142&amp;LEFT($AK$1,2),IF({1,0},广告数据!$A$2:$A$7027&amp;广告数据!$B$2:$B$7027&amp;广告数据!$C$2:$C$7027,广告数据!$G$2:$G$7027),2,0),"0")</f>
        <v>0</v>
      </c>
      <c r="AQ142" s="182">
        <f t="array" ref="AQ142">IFERROR(VLOOKUP(A142&amp;B142&amp;C142&amp;LEFT($AK$1,2),IF({1,0},广告数据!$A$2:$A$7027&amp;广告数据!$B$2:$B$7027&amp;广告数据!$C$2:$C$7027,广告数据!$J$2:$J$7027),2,0),"0")</f>
        <v>0</v>
      </c>
      <c r="AR142" s="183" t="str">
        <f t="shared" si="69"/>
        <v>0</v>
      </c>
      <c r="AS142" s="223">
        <f t="array" ref="AS142">IFERROR(VLOOKUP(A142&amp;B142&amp;C142&amp;LEFT($AS$1,2),IF({1,0},广告数据!$A$2:$A$7027&amp;广告数据!$B$2:$B$7027&amp;广告数据!$C$2:$C$7027,广告数据!$D$2:$D$7027),2,0),"0")</f>
        <v>20</v>
      </c>
      <c r="AT142" s="179">
        <f t="array" ref="AT142">IFERROR(VLOOKUP(A142&amp;B142&amp;C142&amp;LEFT($AS$1,2),IF({1,0},广告数据!$A$2:$A$7027&amp;广告数据!$B$2:$B$7027&amp;广告数据!$C$2:$C$7027,广告数据!$E$2:$E$7027),2,0),"0")</f>
        <v>0</v>
      </c>
      <c r="AU142" s="179">
        <f t="array" ref="AU142">IFERROR(VLOOKUP(A142&amp;B142&amp;C142&amp;LEFT($AS$1,2),IF({1,0},广告数据!$A$2:$A$7027&amp;广告数据!$B$2:$B$7027&amp;广告数据!$C$2:$C$7027,广告数据!$I$2:$I$7027),2,0),"0")</f>
        <v>0</v>
      </c>
      <c r="AV142" s="215">
        <f t="shared" si="58"/>
        <v>0</v>
      </c>
      <c r="AW142" s="215" t="str">
        <f t="array" ref="AW142">IFERROR(AU142/AT142,"0")</f>
        <v>0</v>
      </c>
      <c r="AX142" s="224">
        <f t="array" ref="AX142">IFERROR(VLOOKUP(A142&amp;B142&amp;C142&amp;LEFT($AS$1,2),IF({1,0},广告数据!$A$2:$A$7027&amp;广告数据!$B$2:$B$7027&amp;广告数据!$C$2:$C$7027,广告数据!$G$2:$G$7027),2,0),"0")</f>
        <v>0</v>
      </c>
      <c r="AY142" s="179">
        <f t="array" ref="AY142">IFERROR(VLOOKUP(A142&amp;B142&amp;C142&amp;LEFT($AS$1,2),IF({1,0},广告数据!$A$2:$A$7027&amp;广告数据!$B$2:$B$7027&amp;广告数据!$C$2:$C$7027,广告数据!$J$2:$J$7027),2,0),"0")</f>
        <v>0</v>
      </c>
      <c r="AZ142" s="183" t="str">
        <f t="array" ref="AZ142">IFERROR(AX142/AY142,"0")</f>
        <v>0</v>
      </c>
      <c r="BA142" s="179">
        <f t="array" ref="BA142">IFERROR(VLOOKUP(A142&amp;B142&amp;C142&amp;LEFT($BA$1,2),IF({1,0},广告数据!$A$2:$A$7027&amp;广告数据!$B$2:$B$7027&amp;广告数据!$C$2:$C$7027,广告数据!$D$2:$D$7027),2,0),"")</f>
        <v>9259</v>
      </c>
      <c r="BB142" s="179">
        <f t="array" ref="BB142">IFERROR(VLOOKUP(A142&amp;B142&amp;C142&amp;LEFT($BA$1,2),IF({1,0},广告数据!$A$2:$A$7027&amp;广告数据!$B$2:$B$7027&amp;广告数据!$C$2:$C$7027,广告数据!$E$2:$E$7027),2,0),"")</f>
        <v>2</v>
      </c>
      <c r="BC142" s="179">
        <f t="array" ref="BC142">IFERROR(VLOOKUP(A142&amp;B142&amp;C142&amp;LEFT($BA$1,2),IF({1,0},广告数据!$A$2:$A$7027&amp;广告数据!$B$2:$B$7027&amp;广告数据!$C$2:$C$7027,广告数据!$I$2:$I$7027),2,0),"")</f>
        <v>0</v>
      </c>
      <c r="BD142" s="215">
        <f t="shared" si="70"/>
        <v>0.000216006048169349</v>
      </c>
      <c r="BE142" s="215">
        <f t="shared" si="71"/>
        <v>0</v>
      </c>
      <c r="BF142" s="186">
        <f t="array" ref="BF142">IFERROR(VLOOKUP(A142&amp;B142&amp;C142&amp;LEFT($BA$1,2),IF({1,0},广告数据!$A$2:$A$7027&amp;广告数据!$B$2:$B$7027&amp;广告数据!$C$2:$C$7027,广告数据!$G$2:$G$7027),2,0),"")</f>
        <v>3.43</v>
      </c>
      <c r="BG142" s="186">
        <f t="array" ref="BG142">IFERROR(VLOOKUP(A142&amp;B142&amp;C142&amp;LEFT($BA$1,2),IF({1,0},广告数据!$A$2:$A$7027&amp;广告数据!$B$2:$B$7027&amp;广告数据!$C$2:$C$7027,广告数据!$J$2:$J$7027),2,0),"")</f>
        <v>0</v>
      </c>
      <c r="BH142" s="215" t="str">
        <f t="shared" si="72"/>
        <v>0</v>
      </c>
      <c r="BI142" s="172" t="str">
        <f t="array" ref="BI142">IFERROR(VLOOKUP(A142&amp;B142&amp;C142&amp;LEFT($BI$1,2),IF({1,0},广告数据!$A$2:$A$7027&amp;广告数据!$B$2:$B$7027&amp;广告数据!$C$2:$C$7027,广告数据!$D$2:$D$7027),2,0),"0")</f>
        <v>0</v>
      </c>
      <c r="BJ142" s="172" t="str">
        <f t="array" ref="BJ142">IFERROR(VLOOKUP(A142&amp;B142&amp;C142&amp;LEFT($BI$1,2),IF({1,0},广告数据!$A$2:$A$7027&amp;广告数据!$B$2:$B$7027&amp;广告数据!$C$2:$C$7027,广告数据!$E$2:$E$7027),2,0),"0")</f>
        <v>0</v>
      </c>
      <c r="BK142" s="172" t="str">
        <f t="array" ref="BK142">IFERROR(VLOOKUP(A142&amp;B142&amp;C142&amp;LEFT($BI$1,2),IF({1,0},广告数据!$A$2:$A$7027&amp;广告数据!$B$2:$B$7027&amp;广告数据!$C$2:$C$7027,广告数据!$I$2:$I$7027),2,0),"0")</f>
        <v>0</v>
      </c>
      <c r="BL142" s="215" t="str">
        <f t="shared" si="73"/>
        <v>0</v>
      </c>
      <c r="BM142" s="215" t="str">
        <f t="shared" si="74"/>
        <v>0</v>
      </c>
      <c r="BN142" s="172" t="str">
        <f t="array" ref="BN142">IFERROR(VLOOKUP(A142&amp;B142&amp;C142&amp;LEFT($BI$1,2),IF({1,0},广告数据!$A$2:$A$7027&amp;广告数据!$B$2:$B$7027&amp;广告数据!$C$2:$C$7027,广告数据!$G$2:$G$7027),2,0),"0")</f>
        <v>0</v>
      </c>
      <c r="BO142" s="172" t="str">
        <f t="array" ref="BO142">IFERROR(VLOOKUP(A142&amp;B142&amp;C142&amp;LEFT($BI$1,2),IF({1,0},广告数据!$A$2:$A$7027&amp;广告数据!$B$2:$B$7027&amp;广告数据!$C$2:$C$7027,广告数据!$J$2:$J$7027),2,0),"0")</f>
        <v>0</v>
      </c>
      <c r="BP142" s="215" t="str">
        <f t="shared" si="75"/>
        <v/>
      </c>
      <c r="BQ142" s="172" t="str">
        <f t="array" ref="BQ142">IFERROR(VLOOKUP(A142&amp;B142&amp;C142&amp;LEFT($BQ$1,2),IF({1,0},广告数据!$A$2:$A$7027&amp;广告数据!$B$2:$B$7027&amp;广告数据!$C$2:$C$7027,广告数据!$D$2:$D$7027),2,0),"0")</f>
        <v>0</v>
      </c>
      <c r="BR142" s="172" t="str">
        <f t="array" ref="BR142">IFERROR(VLOOKUP(A142&amp;B142&amp;C142&amp;LEFT($BQ$1,2),IF({1,0},广告数据!$A$2:$A$7027&amp;广告数据!$B$2:$B$7027&amp;广告数据!$C$2:$C$7027,广告数据!$E$2:$E$7027),2,0),"0")</f>
        <v>0</v>
      </c>
      <c r="BS142" s="172" t="str">
        <f t="array" ref="BS142">IFERROR(VLOOKUP(A142&amp;B142&amp;C142&amp;LEFT($BQ$1,2),IF({1,0},广告数据!$A$2:$A$7027&amp;广告数据!$B$2:$B$7027&amp;广告数据!$C$2:$C$7027,广告数据!$I$2:$I$7027),2,0),"0")</f>
        <v>0</v>
      </c>
      <c r="BT142" s="215" t="str">
        <f t="shared" si="65"/>
        <v>0</v>
      </c>
      <c r="BU142" s="215" t="str">
        <f t="shared" si="66"/>
        <v>0</v>
      </c>
      <c r="BV142" s="172" t="str">
        <f t="array" ref="BV142">IFERROR(VLOOKUP(A142&amp;B142&amp;C142&amp;LEFT($BQ$1,2),IF({1,0},广告数据!$A$2:$A$7027&amp;广告数据!$B$2:$B$7027&amp;广告数据!$C$2:$C$7027,广告数据!$G$2:$G$7027),2,0),"0")</f>
        <v>0</v>
      </c>
      <c r="BW142" s="172" t="str">
        <f t="array" ref="BW142">IFERROR(VLOOKUP(A142&amp;B142&amp;C142&amp;LEFT($BQ$1,2),IF({1,0},广告数据!$A$2:$A$7027&amp;广告数据!$B$2:$B$7027&amp;广告数据!$C$2:$C$7027,广告数据!$J$2:$J$7027),2,0),"0")</f>
        <v>0</v>
      </c>
      <c r="BX142" s="215" t="str">
        <f t="shared" si="76"/>
        <v/>
      </c>
    </row>
    <row r="143" s="173" customFormat="1" spans="1:76">
      <c r="A143" s="189">
        <v>44803</v>
      </c>
      <c r="B143" s="192" t="s">
        <v>20</v>
      </c>
      <c r="C143" s="190" t="s">
        <v>543</v>
      </c>
      <c r="D143" s="119" t="s">
        <v>544</v>
      </c>
      <c r="E143" s="194">
        <f>SUMIFS('Business report'!$D$2:$D$9442,'Business report'!$A$2:$A$9442,A143,'Business report'!$B$2:$B$9442,B143,'Business report'!$C$2:$C$9442,D143)</f>
        <v>26</v>
      </c>
      <c r="F143" s="194">
        <f>SUMIFS('Business report'!$F$2:$F$9442,'Business report'!$A$2:$A$9442,A143,'Business report'!$B$2:$B$9442,B143,'Business report'!$C$2:$C$9442,D143)</f>
        <v>40</v>
      </c>
      <c r="G143" s="191">
        <f>SUMIFS('Business report'!$I$2:$I$9442,'Business report'!$A$2:$A$9442,A143,'Business report'!$B$2:$B$9442,B143,'Business report'!$C$2:$C$9442,D143)</f>
        <v>0</v>
      </c>
      <c r="H143" s="195">
        <f>SUMIFS('Business report'!$K$2:$K$9442,'Business report'!$A$2:$A$9442,A143,'Business report'!$B$2:$B$9442,B143,'Business report'!$C$2:$C$9442,D143)</f>
        <v>0</v>
      </c>
      <c r="I143" s="198">
        <v>29.99</v>
      </c>
      <c r="J143" s="178"/>
      <c r="K143" s="198"/>
      <c r="L143" s="198" t="s">
        <v>570</v>
      </c>
      <c r="M143" s="202" t="s">
        <v>571</v>
      </c>
      <c r="N143" s="198" t="s">
        <v>572</v>
      </c>
      <c r="O143" s="198">
        <v>159</v>
      </c>
      <c r="P143" s="200"/>
      <c r="Q143" s="200"/>
      <c r="R143" s="200"/>
      <c r="S143" s="200"/>
      <c r="T143" s="200"/>
      <c r="U143" s="200"/>
      <c r="V143" s="200"/>
      <c r="W143" s="200"/>
      <c r="X143" s="200"/>
      <c r="Y143" s="200"/>
      <c r="Z143" s="200"/>
      <c r="AA143" s="200"/>
      <c r="AB143" s="200"/>
      <c r="AC143" s="200"/>
      <c r="AD143" s="200"/>
      <c r="AE143" s="200"/>
      <c r="AF143" s="200"/>
      <c r="AG143" s="200"/>
      <c r="AH143" s="200"/>
      <c r="AI143" s="200"/>
      <c r="AJ143" s="200"/>
      <c r="AK143" s="179" t="str">
        <f t="array" ref="AK143">IFERROR(VLOOKUP(A143&amp;B143&amp;C143&amp;LEFT($AK$1,2),IF({1,0},广告数据!$A$2:$A$7027&amp;广告数据!$B$2:$B$7027&amp;广告数据!$C$2:$C$7027,广告数据!$D$2:$D$7027),2,0),"0")</f>
        <v>0</v>
      </c>
      <c r="AL143" s="175" t="str">
        <f t="array" ref="AL143">IFERROR(VLOOKUP(A143&amp;B143&amp;C143&amp;LEFT($AK$1,2),IF({1,0},广告数据!$A$2:$A$7027&amp;广告数据!$B$2:$B$7027&amp;广告数据!$C$2:$C$7027,广告数据!$E$2:$E$7027),2,0),"0")</f>
        <v>0</v>
      </c>
      <c r="AM143" s="180" t="str">
        <f t="shared" si="67"/>
        <v>0</v>
      </c>
      <c r="AN143" s="175" t="str">
        <f t="array" ref="AN143">IFERROR(VLOOKUP(A143&amp;B143&amp;C143&amp;LEFT($AK$1,2),IF({1,0},广告数据!$A$2:$A$7027&amp;广告数据!$B$2:$B$7027&amp;广告数据!$C$2:$C$7027,广告数据!$I$2:$I$7027),2,0),"0")</f>
        <v>0</v>
      </c>
      <c r="AO143" s="181" t="str">
        <f t="shared" si="68"/>
        <v>0</v>
      </c>
      <c r="AP143" s="182" t="str">
        <f t="array" ref="AP143">IFERROR(VLOOKUP(A143&amp;B143&amp;C143&amp;LEFT($AK$1,2),IF({1,0},广告数据!$A$2:$A$7027&amp;广告数据!$B$2:$B$7027&amp;广告数据!$C$2:$C$7027,广告数据!$G$2:$G$7027),2,0),"0")</f>
        <v>0</v>
      </c>
      <c r="AQ143" s="182" t="str">
        <f t="array" ref="AQ143">IFERROR(VLOOKUP(A143&amp;B143&amp;C143&amp;LEFT($AK$1,2),IF({1,0},广告数据!$A$2:$A$7027&amp;广告数据!$B$2:$B$7027&amp;广告数据!$C$2:$C$7027,广告数据!$J$2:$J$7027),2,0),"0")</f>
        <v>0</v>
      </c>
      <c r="AR143" s="183" t="str">
        <f t="shared" si="69"/>
        <v>0</v>
      </c>
      <c r="AS143" s="223" t="str">
        <f t="array" ref="AS143">IFERROR(VLOOKUP(A143&amp;B143&amp;C143&amp;LEFT($AS$1,2),IF({1,0},广告数据!$A$2:$A$7027&amp;广告数据!$B$2:$B$7027&amp;广告数据!$C$2:$C$7027,广告数据!$D$2:$D$7027),2,0),"0")</f>
        <v>0</v>
      </c>
      <c r="AT143" s="179" t="str">
        <f t="array" ref="AT143">IFERROR(VLOOKUP(A143&amp;B143&amp;C143&amp;LEFT($AS$1,2),IF({1,0},广告数据!$A$2:$A$7027&amp;广告数据!$B$2:$B$7027&amp;广告数据!$C$2:$C$7027,广告数据!$E$2:$E$7027),2,0),"0")</f>
        <v>0</v>
      </c>
      <c r="AU143" s="179" t="str">
        <f t="array" ref="AU143">IFERROR(VLOOKUP(A143&amp;B143&amp;C143&amp;LEFT($AS$1,2),IF({1,0},广告数据!$A$2:$A$7027&amp;广告数据!$B$2:$B$7027&amp;广告数据!$C$2:$C$7027,广告数据!$I$2:$I$7027),2,0),"0")</f>
        <v>0</v>
      </c>
      <c r="AV143" s="215" t="str">
        <f t="shared" si="58"/>
        <v>0</v>
      </c>
      <c r="AW143" s="215" t="str">
        <f t="array" ref="AW143">IFERROR(AU143/AT143,"0")</f>
        <v>0</v>
      </c>
      <c r="AX143" s="224" t="str">
        <f t="array" ref="AX143">IFERROR(VLOOKUP(A143&amp;B143&amp;C143&amp;LEFT($AS$1,2),IF({1,0},广告数据!$A$2:$A$7027&amp;广告数据!$B$2:$B$7027&amp;广告数据!$C$2:$C$7027,广告数据!$G$2:$G$7027),2,0),"0")</f>
        <v>0</v>
      </c>
      <c r="AY143" s="179" t="str">
        <f t="array" ref="AY143">IFERROR(VLOOKUP(A143&amp;B143&amp;C143&amp;LEFT($AS$1,2),IF({1,0},广告数据!$A$2:$A$7027&amp;广告数据!$B$2:$B$7027&amp;广告数据!$C$2:$C$7027,广告数据!$J$2:$J$7027),2,0),"0")</f>
        <v>0</v>
      </c>
      <c r="AZ143" s="183" t="str">
        <f t="array" ref="AZ143">IFERROR(AX143/AY143,"0")</f>
        <v>0</v>
      </c>
      <c r="BA143" s="179">
        <f t="array" ref="BA143">IFERROR(VLOOKUP(A143&amp;B143&amp;C143&amp;LEFT($BA$1,2),IF({1,0},广告数据!$A$2:$A$7027&amp;广告数据!$B$2:$B$7027&amp;广告数据!$C$2:$C$7027,广告数据!$D$2:$D$7027),2,0),"")</f>
        <v>1065</v>
      </c>
      <c r="BB143" s="179">
        <f t="array" ref="BB143">IFERROR(VLOOKUP(A143&amp;B143&amp;C143&amp;LEFT($BA$1,2),IF({1,0},广告数据!$A$2:$A$7027&amp;广告数据!$B$2:$B$7027&amp;广告数据!$C$2:$C$7027,广告数据!$E$2:$E$7027),2,0),"")</f>
        <v>3</v>
      </c>
      <c r="BC143" s="179">
        <f t="array" ref="BC143">IFERROR(VLOOKUP(A143&amp;B143&amp;C143&amp;LEFT($BA$1,2),IF({1,0},广告数据!$A$2:$A$7027&amp;广告数据!$B$2:$B$7027&amp;广告数据!$C$2:$C$7027,广告数据!$I$2:$I$7027),2,0),"")</f>
        <v>0</v>
      </c>
      <c r="BD143" s="215">
        <f t="shared" si="70"/>
        <v>0.0028169014084507</v>
      </c>
      <c r="BE143" s="215">
        <f t="shared" si="71"/>
        <v>0</v>
      </c>
      <c r="BF143" s="186">
        <f t="array" ref="BF143">IFERROR(VLOOKUP(A143&amp;B143&amp;C143&amp;LEFT($BA$1,2),IF({1,0},广告数据!$A$2:$A$7027&amp;广告数据!$B$2:$B$7027&amp;广告数据!$C$2:$C$7027,广告数据!$G$2:$G$7027),2,0),"")</f>
        <v>3.65</v>
      </c>
      <c r="BG143" s="186">
        <f t="array" ref="BG143">IFERROR(VLOOKUP(A143&amp;B143&amp;C143&amp;LEFT($BA$1,2),IF({1,0},广告数据!$A$2:$A$7027&amp;广告数据!$B$2:$B$7027&amp;广告数据!$C$2:$C$7027,广告数据!$J$2:$J$7027),2,0),"")</f>
        <v>0</v>
      </c>
      <c r="BH143" s="215" t="str">
        <f t="shared" si="72"/>
        <v>0</v>
      </c>
      <c r="BI143" s="172" t="str">
        <f t="array" ref="BI143">IFERROR(VLOOKUP(A143&amp;B143&amp;C143&amp;LEFT($BI$1,2),IF({1,0},广告数据!$A$2:$A$7027&amp;广告数据!$B$2:$B$7027&amp;广告数据!$C$2:$C$7027,广告数据!$D$2:$D$7027),2,0),"0")</f>
        <v>0</v>
      </c>
      <c r="BJ143" s="172" t="str">
        <f t="array" ref="BJ143">IFERROR(VLOOKUP(A143&amp;B143&amp;C143&amp;LEFT($BI$1,2),IF({1,0},广告数据!$A$2:$A$7027&amp;广告数据!$B$2:$B$7027&amp;广告数据!$C$2:$C$7027,广告数据!$E$2:$E$7027),2,0),"0")</f>
        <v>0</v>
      </c>
      <c r="BK143" s="172" t="str">
        <f t="array" ref="BK143">IFERROR(VLOOKUP(A143&amp;B143&amp;C143&amp;LEFT($BI$1,2),IF({1,0},广告数据!$A$2:$A$7027&amp;广告数据!$B$2:$B$7027&amp;广告数据!$C$2:$C$7027,广告数据!$I$2:$I$7027),2,0),"0")</f>
        <v>0</v>
      </c>
      <c r="BL143" s="215" t="str">
        <f t="shared" si="73"/>
        <v>0</v>
      </c>
      <c r="BM143" s="215" t="str">
        <f t="shared" si="74"/>
        <v>0</v>
      </c>
      <c r="BN143" s="172" t="str">
        <f t="array" ref="BN143">IFERROR(VLOOKUP(A143&amp;B143&amp;C143&amp;LEFT($BI$1,2),IF({1,0},广告数据!$A$2:$A$7027&amp;广告数据!$B$2:$B$7027&amp;广告数据!$C$2:$C$7027,广告数据!$G$2:$G$7027),2,0),"0")</f>
        <v>0</v>
      </c>
      <c r="BO143" s="172" t="str">
        <f t="array" ref="BO143">IFERROR(VLOOKUP(A143&amp;B143&amp;C143&amp;LEFT($BI$1,2),IF({1,0},广告数据!$A$2:$A$7027&amp;广告数据!$B$2:$B$7027&amp;广告数据!$C$2:$C$7027,广告数据!$J$2:$J$7027),2,0),"0")</f>
        <v>0</v>
      </c>
      <c r="BP143" s="215" t="str">
        <f t="shared" si="75"/>
        <v/>
      </c>
      <c r="BQ143" s="172">
        <f t="array" ref="BQ143">IFERROR(VLOOKUP(A143&amp;B143&amp;C143&amp;LEFT($BQ$1,2),IF({1,0},广告数据!$A$2:$A$7027&amp;广告数据!$B$2:$B$7027&amp;广告数据!$C$2:$C$7027,广告数据!$D$2:$D$7027),2,0),"0")</f>
        <v>1554</v>
      </c>
      <c r="BR143" s="172">
        <f t="array" ref="BR143">IFERROR(VLOOKUP(A143&amp;B143&amp;C143&amp;LEFT($BQ$1,2),IF({1,0},广告数据!$A$2:$A$7027&amp;广告数据!$B$2:$B$7027&amp;广告数据!$C$2:$C$7027,广告数据!$E$2:$E$7027),2,0),"0")</f>
        <v>18</v>
      </c>
      <c r="BS143" s="172">
        <f t="array" ref="BS143">IFERROR(VLOOKUP(A143&amp;B143&amp;C143&amp;LEFT($BQ$1,2),IF({1,0},广告数据!$A$2:$A$7027&amp;广告数据!$B$2:$B$7027&amp;广告数据!$C$2:$C$7027,广告数据!$I$2:$I$7027),2,0),"0")</f>
        <v>0</v>
      </c>
      <c r="BT143" s="215">
        <f t="shared" si="65"/>
        <v>0.0115830115830116</v>
      </c>
      <c r="BU143" s="215">
        <f t="shared" si="66"/>
        <v>0</v>
      </c>
      <c r="BV143" s="172">
        <f t="array" ref="BV143">IFERROR(VLOOKUP(A143&amp;B143&amp;C143&amp;LEFT($BQ$1,2),IF({1,0},广告数据!$A$2:$A$7027&amp;广告数据!$B$2:$B$7027&amp;广告数据!$C$2:$C$7027,广告数据!$G$2:$G$7027),2,0),"0")</f>
        <v>29.93</v>
      </c>
      <c r="BW143" s="172">
        <f t="array" ref="BW143">IFERROR(VLOOKUP(A143&amp;B143&amp;C143&amp;LEFT($BQ$1,2),IF({1,0},广告数据!$A$2:$A$7027&amp;广告数据!$B$2:$B$7027&amp;广告数据!$C$2:$C$7027,广告数据!$J$2:$J$7027),2,0),"0")</f>
        <v>0</v>
      </c>
      <c r="BX143" s="215" t="str">
        <f t="shared" si="76"/>
        <v/>
      </c>
    </row>
    <row r="144" s="173" customFormat="1" spans="1:76">
      <c r="A144" s="189">
        <v>44804</v>
      </c>
      <c r="B144" s="192" t="s">
        <v>20</v>
      </c>
      <c r="C144" s="190" t="s">
        <v>25</v>
      </c>
      <c r="D144" s="119" t="s">
        <v>124</v>
      </c>
      <c r="E144" s="194">
        <f>SUMIFS('Business report'!$D$2:$D$9442,'Business report'!$A$2:$A$9442,A144,'Business report'!$B$2:$B$9442,B144,'Business report'!$C$2:$C$9442,D144)</f>
        <v>327</v>
      </c>
      <c r="F144" s="194">
        <f>SUMIFS('Business report'!$F$2:$F$9442,'Business report'!$A$2:$A$9442,A144,'Business report'!$B$2:$B$9442,B144,'Business report'!$C$2:$C$9442,D144)</f>
        <v>457</v>
      </c>
      <c r="G144" s="191">
        <f>SUMIFS('Business report'!$I$2:$I$9442,'Business report'!$A$2:$A$9442,A144,'Business report'!$B$2:$B$9442,B144,'Business report'!$C$2:$C$9442,D144)</f>
        <v>19</v>
      </c>
      <c r="H144" s="195">
        <f>SUMIFS('Business report'!$K$2:$K$9442,'Business report'!$A$2:$A$9442,A144,'Business report'!$B$2:$B$9442,B144,'Business report'!$C$2:$C$9442,D144)</f>
        <v>246.81</v>
      </c>
      <c r="I144" s="198">
        <v>12.99</v>
      </c>
      <c r="J144" s="178">
        <v>4.7</v>
      </c>
      <c r="K144" s="198">
        <v>48</v>
      </c>
      <c r="L144" s="198" t="s">
        <v>131</v>
      </c>
      <c r="M144" s="202" t="s">
        <v>573</v>
      </c>
      <c r="N144" s="198" t="s">
        <v>133</v>
      </c>
      <c r="O144" s="198">
        <v>127</v>
      </c>
      <c r="P144" s="203" t="s">
        <v>409</v>
      </c>
      <c r="Q144" s="207" t="s">
        <v>393</v>
      </c>
      <c r="R144" s="207" t="s">
        <v>574</v>
      </c>
      <c r="S144" s="203" t="s">
        <v>208</v>
      </c>
      <c r="T144" s="207" t="s">
        <v>211</v>
      </c>
      <c r="U144" s="207" t="s">
        <v>149</v>
      </c>
      <c r="V144" s="203" t="s">
        <v>340</v>
      </c>
      <c r="W144" s="207" t="s">
        <v>187</v>
      </c>
      <c r="X144" s="207" t="s">
        <v>141</v>
      </c>
      <c r="Y144" s="203" t="s">
        <v>527</v>
      </c>
      <c r="Z144" s="207" t="s">
        <v>241</v>
      </c>
      <c r="AA144" s="207" t="s">
        <v>149</v>
      </c>
      <c r="AB144" s="203" t="s">
        <v>408</v>
      </c>
      <c r="AC144" s="207" t="s">
        <v>575</v>
      </c>
      <c r="AD144" s="207" t="s">
        <v>484</v>
      </c>
      <c r="AE144" s="203" t="s">
        <v>528</v>
      </c>
      <c r="AF144" s="207" t="s">
        <v>253</v>
      </c>
      <c r="AG144" s="207" t="s">
        <v>387</v>
      </c>
      <c r="AH144" s="203" t="s">
        <v>244</v>
      </c>
      <c r="AI144" s="207" t="s">
        <v>392</v>
      </c>
      <c r="AJ144" s="207" t="s">
        <v>367</v>
      </c>
      <c r="AK144" s="179">
        <f t="array" ref="AK144">IFERROR(VLOOKUP(A144&amp;B144&amp;C144&amp;LEFT($AK$1,2),IF({1,0},广告数据!$A$2:$A$7027&amp;广告数据!$B$2:$B$7027&amp;广告数据!$C$2:$C$7027,广告数据!$D$2:$D$7027),2,0),"0")</f>
        <v>5552</v>
      </c>
      <c r="AL144" s="175">
        <f t="array" ref="AL144">IFERROR(VLOOKUP(A144&amp;B144&amp;C144&amp;LEFT($AK$1,2),IF({1,0},广告数据!$A$2:$A$7027&amp;广告数据!$B$2:$B$7027&amp;广告数据!$C$2:$C$7027,广告数据!$E$2:$E$7027),2,0),"0")</f>
        <v>48</v>
      </c>
      <c r="AM144" s="180">
        <f t="shared" si="67"/>
        <v>0.00864553314121038</v>
      </c>
      <c r="AN144" s="175">
        <f t="array" ref="AN144">IFERROR(VLOOKUP(A144&amp;B144&amp;C144&amp;LEFT($AK$1,2),IF({1,0},广告数据!$A$2:$A$7027&amp;广告数据!$B$2:$B$7027&amp;广告数据!$C$2:$C$7027,广告数据!$I$2:$I$7027),2,0),"0")</f>
        <v>2</v>
      </c>
      <c r="AO144" s="181">
        <f t="shared" si="68"/>
        <v>0.0416666666666667</v>
      </c>
      <c r="AP144" s="182">
        <f t="array" ref="AP144">IFERROR(VLOOKUP(A144&amp;B144&amp;C144&amp;LEFT($AK$1,2),IF({1,0},广告数据!$A$2:$A$7027&amp;广告数据!$B$2:$B$7027&amp;广告数据!$C$2:$C$7027,广告数据!$G$2:$G$7027),2,0),"0")</f>
        <v>13.87</v>
      </c>
      <c r="AQ144" s="182">
        <f t="array" ref="AQ144">IFERROR(VLOOKUP(A144&amp;B144&amp;C144&amp;LEFT($AK$1,2),IF({1,0},广告数据!$A$2:$A$7027&amp;广告数据!$B$2:$B$7027&amp;广告数据!$C$2:$C$7027,广告数据!$J$2:$J$7027),2,0),"0")</f>
        <v>25.98</v>
      </c>
      <c r="AR144" s="183">
        <f t="shared" si="69"/>
        <v>0.53387220939184</v>
      </c>
      <c r="AS144" s="223" t="str">
        <f t="array" ref="AS144">IFERROR(VLOOKUP(A144&amp;B144&amp;C144&amp;LEFT($AS$1,2),IF({1,0},广告数据!$A$2:$A$7027&amp;广告数据!$B$2:$B$7027&amp;广告数据!$C$2:$C$7027,广告数据!$D$2:$D$7027),2,0),"0")</f>
        <v>0</v>
      </c>
      <c r="AT144" s="179" t="str">
        <f t="array" ref="AT144">IFERROR(VLOOKUP(A144&amp;B144&amp;C144&amp;LEFT($AS$1,2),IF({1,0},广告数据!$A$2:$A$7027&amp;广告数据!$B$2:$B$7027&amp;广告数据!$C$2:$C$7027,广告数据!$E$2:$E$7027),2,0),"0")</f>
        <v>0</v>
      </c>
      <c r="AU144" s="179" t="str">
        <f t="array" ref="AU144">IFERROR(VLOOKUP(A144&amp;B144&amp;C144&amp;LEFT($AS$1,2),IF({1,0},广告数据!$A$2:$A$7027&amp;广告数据!$B$2:$B$7027&amp;广告数据!$C$2:$C$7027,广告数据!$I$2:$I$7027),2,0),"0")</f>
        <v>0</v>
      </c>
      <c r="AV144" s="215" t="str">
        <f t="shared" si="58"/>
        <v>0</v>
      </c>
      <c r="AW144" s="215" t="str">
        <f t="array" ref="AW144">IFERROR(AU144/AT144,"0")</f>
        <v>0</v>
      </c>
      <c r="AX144" s="224" t="str">
        <f t="array" ref="AX144">IFERROR(VLOOKUP(A144&amp;B144&amp;C144&amp;LEFT($AS$1,2),IF({1,0},广告数据!$A$2:$A$7027&amp;广告数据!$B$2:$B$7027&amp;广告数据!$C$2:$C$7027,广告数据!$G$2:$G$7027),2,0),"0")</f>
        <v>0</v>
      </c>
      <c r="AY144" s="179" t="str">
        <f t="array" ref="AY144">IFERROR(VLOOKUP(A144&amp;B144&amp;C144&amp;LEFT($AS$1,2),IF({1,0},广告数据!$A$2:$A$7027&amp;广告数据!$B$2:$B$7027&amp;广告数据!$C$2:$C$7027,广告数据!$J$2:$J$7027),2,0),"0")</f>
        <v>0</v>
      </c>
      <c r="AZ144" s="183" t="str">
        <f t="array" ref="AZ144">IFERROR(AX144/AY144,"0")</f>
        <v>0</v>
      </c>
      <c r="BA144" s="179">
        <f t="array" ref="BA144">IFERROR(VLOOKUP(A144&amp;B144&amp;C144&amp;LEFT($BA$1,2),IF({1,0},广告数据!$A$2:$A$7027&amp;广告数据!$B$2:$B$7027&amp;广告数据!$C$2:$C$7027,广告数据!$D$2:$D$7027),2,0),"")</f>
        <v>12610</v>
      </c>
      <c r="BB144" s="179">
        <f t="array" ref="BB144">IFERROR(VLOOKUP(A144&amp;B144&amp;C144&amp;LEFT($BA$1,2),IF({1,0},广告数据!$A$2:$A$7027&amp;广告数据!$B$2:$B$7027&amp;广告数据!$C$2:$C$7027,广告数据!$E$2:$E$7027),2,0),"")</f>
        <v>47</v>
      </c>
      <c r="BC144" s="179">
        <f t="array" ref="BC144">IFERROR(VLOOKUP(A144&amp;B144&amp;C144&amp;LEFT($BA$1,2),IF({1,0},广告数据!$A$2:$A$7027&amp;广告数据!$B$2:$B$7027&amp;广告数据!$C$2:$C$7027,广告数据!$I$2:$I$7027),2,0),"")</f>
        <v>5</v>
      </c>
      <c r="BD144" s="215">
        <f t="shared" si="70"/>
        <v>0.00372720063441713</v>
      </c>
      <c r="BE144" s="215">
        <f t="shared" si="71"/>
        <v>0.106382978723404</v>
      </c>
      <c r="BF144" s="186">
        <f t="array" ref="BF144">IFERROR(VLOOKUP(A144&amp;B144&amp;C144&amp;LEFT($BA$1,2),IF({1,0},广告数据!$A$2:$A$7027&amp;广告数据!$B$2:$B$7027&amp;广告数据!$C$2:$C$7027,广告数据!$G$2:$G$7027),2,0),"")</f>
        <v>22.68</v>
      </c>
      <c r="BG144" s="186">
        <f t="array" ref="BG144">IFERROR(VLOOKUP(A144&amp;B144&amp;C144&amp;LEFT($BA$1,2),IF({1,0},广告数据!$A$2:$A$7027&amp;广告数据!$B$2:$B$7027&amp;广告数据!$C$2:$C$7027,广告数据!$J$2:$J$7027),2,0),"")</f>
        <v>64.95</v>
      </c>
      <c r="BH144" s="215">
        <f t="shared" si="72"/>
        <v>0.34919168591224</v>
      </c>
      <c r="BI144" s="172">
        <f t="array" ref="BI144">IFERROR(VLOOKUP(A144&amp;B144&amp;C144&amp;LEFT($BI$1,2),IF({1,0},广告数据!$A$2:$A$7027&amp;广告数据!$B$2:$B$7027&amp;广告数据!$C$2:$C$7027,广告数据!$D$2:$D$7027),2,0),"0")</f>
        <v>1014</v>
      </c>
      <c r="BJ144" s="172">
        <f t="array" ref="BJ144">IFERROR(VLOOKUP(A144&amp;B144&amp;C144&amp;LEFT($BI$1,2),IF({1,0},广告数据!$A$2:$A$7027&amp;广告数据!$B$2:$B$7027&amp;广告数据!$C$2:$C$7027,广告数据!$E$2:$E$7027),2,0),"0")</f>
        <v>4</v>
      </c>
      <c r="BK144" s="172">
        <f t="array" ref="BK144">IFERROR(VLOOKUP(A144&amp;B144&amp;C144&amp;LEFT($BI$1,2),IF({1,0},广告数据!$A$2:$A$7027&amp;广告数据!$B$2:$B$7027&amp;广告数据!$C$2:$C$7027,广告数据!$I$2:$I$7027),2,0),"0")</f>
        <v>0</v>
      </c>
      <c r="BL144" s="215">
        <f t="shared" si="73"/>
        <v>0.00394477317554241</v>
      </c>
      <c r="BM144" s="215">
        <f t="shared" si="74"/>
        <v>0</v>
      </c>
      <c r="BN144" s="172">
        <f t="array" ref="BN144">IFERROR(VLOOKUP(A144&amp;B144&amp;C144&amp;LEFT($BI$1,2),IF({1,0},广告数据!$A$2:$A$7027&amp;广告数据!$B$2:$B$7027&amp;广告数据!$C$2:$C$7027,广告数据!$G$2:$G$7027),2,0),"0")</f>
        <v>2.36</v>
      </c>
      <c r="BO144" s="172">
        <f t="array" ref="BO144">IFERROR(VLOOKUP(A144&amp;B144&amp;C144&amp;LEFT($BI$1,2),IF({1,0},广告数据!$A$2:$A$7027&amp;广告数据!$B$2:$B$7027&amp;广告数据!$C$2:$C$7027,广告数据!$J$2:$J$7027),2,0),"0")</f>
        <v>0</v>
      </c>
      <c r="BP144" s="215" t="str">
        <f t="shared" si="75"/>
        <v/>
      </c>
      <c r="BQ144" s="172" t="str">
        <f t="array" ref="BQ144">IFERROR(VLOOKUP(A144&amp;B144&amp;C144&amp;LEFT($BQ$1,2),IF({1,0},广告数据!$A$2:$A$7027&amp;广告数据!$B$2:$B$7027&amp;广告数据!$C$2:$C$7027,广告数据!$D$2:$D$7027),2,0),"0")</f>
        <v>0</v>
      </c>
      <c r="BR144" s="172" t="str">
        <f t="array" ref="BR144">IFERROR(VLOOKUP(A144&amp;B144&amp;C144&amp;LEFT($BQ$1,2),IF({1,0},广告数据!$A$2:$A$7027&amp;广告数据!$B$2:$B$7027&amp;广告数据!$C$2:$C$7027,广告数据!$E$2:$E$7027),2,0),"0")</f>
        <v>0</v>
      </c>
      <c r="BS144" s="172" t="str">
        <f t="array" ref="BS144">IFERROR(VLOOKUP(A144&amp;B144&amp;C144&amp;LEFT($BQ$1,2),IF({1,0},广告数据!$A$2:$A$7027&amp;广告数据!$B$2:$B$7027&amp;广告数据!$C$2:$C$7027,广告数据!$I$2:$I$7027),2,0),"0")</f>
        <v>0</v>
      </c>
      <c r="BT144" s="215" t="str">
        <f t="shared" si="65"/>
        <v>0</v>
      </c>
      <c r="BU144" s="215" t="str">
        <f t="shared" si="66"/>
        <v>0</v>
      </c>
      <c r="BV144" s="172" t="str">
        <f t="array" ref="BV144">IFERROR(VLOOKUP(A144&amp;B144&amp;C144&amp;LEFT($BQ$1,2),IF({1,0},广告数据!$A$2:$A$7027&amp;广告数据!$B$2:$B$7027&amp;广告数据!$C$2:$C$7027,广告数据!$G$2:$G$7027),2,0),"0")</f>
        <v>0</v>
      </c>
      <c r="BW144" s="172" t="str">
        <f t="array" ref="BW144">IFERROR(VLOOKUP(A144&amp;B144&amp;C144&amp;LEFT($BQ$1,2),IF({1,0},广告数据!$A$2:$A$7027&amp;广告数据!$B$2:$B$7027&amp;广告数据!$C$2:$C$7027,广告数据!$J$2:$J$7027),2,0),"0")</f>
        <v>0</v>
      </c>
      <c r="BX144" s="215" t="str">
        <f t="shared" si="76"/>
        <v/>
      </c>
    </row>
    <row r="145" s="173" customFormat="1" spans="1:76">
      <c r="A145" s="189">
        <v>44804</v>
      </c>
      <c r="B145" s="192" t="s">
        <v>20</v>
      </c>
      <c r="C145" s="190" t="s">
        <v>450</v>
      </c>
      <c r="D145" s="119" t="s">
        <v>451</v>
      </c>
      <c r="E145" s="194">
        <f>SUMIFS('Business report'!$D$2:$D$9442,'Business report'!$A$2:$A$9442,A145,'Business report'!$B$2:$B$9442,B145,'Business report'!$C$2:$C$9442,D145)</f>
        <v>11</v>
      </c>
      <c r="F145" s="194">
        <f>SUMIFS('Business report'!$F$2:$F$9442,'Business report'!$A$2:$A$9442,A145,'Business report'!$B$2:$B$9442,B145,'Business report'!$C$2:$C$9442,D145)</f>
        <v>20</v>
      </c>
      <c r="G145" s="191">
        <f>SUMIFS('Business report'!$I$2:$I$9442,'Business report'!$A$2:$A$9442,A145,'Business report'!$B$2:$B$9442,B145,'Business report'!$C$2:$C$9442,D145)</f>
        <v>0</v>
      </c>
      <c r="H145" s="195">
        <f>SUMIFS('Business report'!$K$2:$K$9442,'Business report'!$A$2:$A$9442,A145,'Business report'!$B$2:$B$9442,B145,'Business report'!$C$2:$C$9442,D145)</f>
        <v>0</v>
      </c>
      <c r="I145" s="198">
        <v>39.99</v>
      </c>
      <c r="J145" s="178">
        <v>3</v>
      </c>
      <c r="K145" s="198">
        <v>2</v>
      </c>
      <c r="L145" s="198" t="s">
        <v>496</v>
      </c>
      <c r="M145" s="202" t="s">
        <v>576</v>
      </c>
      <c r="N145" s="198" t="s">
        <v>497</v>
      </c>
      <c r="O145" s="199">
        <v>4005</v>
      </c>
      <c r="P145" s="203" t="s">
        <v>465</v>
      </c>
      <c r="Q145" s="207" t="s">
        <v>577</v>
      </c>
      <c r="R145" s="207" t="s">
        <v>292</v>
      </c>
      <c r="S145" s="203" t="s">
        <v>466</v>
      </c>
      <c r="T145" s="207" t="s">
        <v>145</v>
      </c>
      <c r="U145" s="207" t="s">
        <v>268</v>
      </c>
      <c r="V145" s="203" t="s">
        <v>467</v>
      </c>
      <c r="W145" s="207" t="s">
        <v>145</v>
      </c>
      <c r="X145" s="207" t="s">
        <v>194</v>
      </c>
      <c r="Y145" s="203" t="s">
        <v>468</v>
      </c>
      <c r="Z145" s="207" t="s">
        <v>145</v>
      </c>
      <c r="AA145" s="207" t="s">
        <v>183</v>
      </c>
      <c r="AB145" s="203" t="s">
        <v>469</v>
      </c>
      <c r="AC145" s="207" t="s">
        <v>145</v>
      </c>
      <c r="AD145" s="207" t="s">
        <v>219</v>
      </c>
      <c r="AE145" s="203" t="s">
        <v>470</v>
      </c>
      <c r="AF145" s="207" t="s">
        <v>145</v>
      </c>
      <c r="AG145" s="207" t="s">
        <v>268</v>
      </c>
      <c r="AH145" s="203" t="s">
        <v>472</v>
      </c>
      <c r="AI145" s="207" t="s">
        <v>460</v>
      </c>
      <c r="AJ145" s="207" t="s">
        <v>487</v>
      </c>
      <c r="AK145" s="179">
        <f t="array" ref="AK145">IFERROR(VLOOKUP(A145&amp;B145&amp;C145&amp;LEFT($AK$1,2),IF({1,0},广告数据!$A$2:$A$7027&amp;广告数据!$B$2:$B$7027&amp;广告数据!$C$2:$C$7027,广告数据!$D$2:$D$7027),2,0),"0")</f>
        <v>2270</v>
      </c>
      <c r="AL145" s="175">
        <f t="array" ref="AL145">IFERROR(VLOOKUP(A145&amp;B145&amp;C145&amp;LEFT($AK$1,2),IF({1,0},广告数据!$A$2:$A$7027&amp;广告数据!$B$2:$B$7027&amp;广告数据!$C$2:$C$7027,广告数据!$E$2:$E$7027),2,0),"0")</f>
        <v>1</v>
      </c>
      <c r="AM145" s="180">
        <f t="shared" si="67"/>
        <v>0.000440528634361233</v>
      </c>
      <c r="AN145" s="175">
        <f t="array" ref="AN145">IFERROR(VLOOKUP(A145&amp;B145&amp;C145&amp;LEFT($AK$1,2),IF({1,0},广告数据!$A$2:$A$7027&amp;广告数据!$B$2:$B$7027&amp;广告数据!$C$2:$C$7027,广告数据!$I$2:$I$7027),2,0),"0")</f>
        <v>0</v>
      </c>
      <c r="AO145" s="181">
        <f t="shared" si="68"/>
        <v>0</v>
      </c>
      <c r="AP145" s="182">
        <f t="array" ref="AP145">IFERROR(VLOOKUP(A145&amp;B145&amp;C145&amp;LEFT($AK$1,2),IF({1,0},广告数据!$A$2:$A$7027&amp;广告数据!$B$2:$B$7027&amp;广告数据!$C$2:$C$7027,广告数据!$G$2:$G$7027),2,0),"0")</f>
        <v>1.2</v>
      </c>
      <c r="AQ145" s="182">
        <f t="array" ref="AQ145">IFERROR(VLOOKUP(A145&amp;B145&amp;C145&amp;LEFT($AK$1,2),IF({1,0},广告数据!$A$2:$A$7027&amp;广告数据!$B$2:$B$7027&amp;广告数据!$C$2:$C$7027,广告数据!$J$2:$J$7027),2,0),"0")</f>
        <v>0</v>
      </c>
      <c r="AR145" s="183" t="str">
        <f t="shared" si="69"/>
        <v>0</v>
      </c>
      <c r="AS145" s="223">
        <f t="array" ref="AS145">IFERROR(VLOOKUP(A145&amp;B145&amp;C145&amp;LEFT($AS$1,2),IF({1,0},广告数据!$A$2:$A$7027&amp;广告数据!$B$2:$B$7027&amp;广告数据!$C$2:$C$7027,广告数据!$D$2:$D$7027),2,0),"0")</f>
        <v>49</v>
      </c>
      <c r="AT145" s="179">
        <f t="array" ref="AT145">IFERROR(VLOOKUP(A145&amp;B145&amp;C145&amp;LEFT($AS$1,2),IF({1,0},广告数据!$A$2:$A$7027&amp;广告数据!$B$2:$B$7027&amp;广告数据!$C$2:$C$7027,广告数据!$E$2:$E$7027),2,0),"0")</f>
        <v>1</v>
      </c>
      <c r="AU145" s="179">
        <f t="array" ref="AU145">IFERROR(VLOOKUP(A145&amp;B145&amp;C145&amp;LEFT($AS$1,2),IF({1,0},广告数据!$A$2:$A$7027&amp;广告数据!$B$2:$B$7027&amp;广告数据!$C$2:$C$7027,广告数据!$I$2:$I$7027),2,0),"0")</f>
        <v>0</v>
      </c>
      <c r="AV145" s="215">
        <f t="shared" si="58"/>
        <v>0.0204081632653061</v>
      </c>
      <c r="AW145" s="215">
        <f t="array" ref="AW145">IFERROR(AU145/AT145,"0")</f>
        <v>0</v>
      </c>
      <c r="AX145" s="224">
        <f t="array" ref="AX145">IFERROR(VLOOKUP(A145&amp;B145&amp;C145&amp;LEFT($AS$1,2),IF({1,0},广告数据!$A$2:$A$7027&amp;广告数据!$B$2:$B$7027&amp;广告数据!$C$2:$C$7027,广告数据!$G$2:$G$7027),2,0),"0")</f>
        <v>2.2</v>
      </c>
      <c r="AY145" s="179">
        <f t="array" ref="AY145">IFERROR(VLOOKUP(A145&amp;B145&amp;C145&amp;LEFT($AS$1,2),IF({1,0},广告数据!$A$2:$A$7027&amp;广告数据!$B$2:$B$7027&amp;广告数据!$C$2:$C$7027,广告数据!$J$2:$J$7027),2,0),"0")</f>
        <v>0</v>
      </c>
      <c r="AZ145" s="183" t="str">
        <f t="array" ref="AZ145">IFERROR(AX145/AY145,"0")</f>
        <v>0</v>
      </c>
      <c r="BA145" s="179">
        <f t="array" ref="BA145">IFERROR(VLOOKUP(A145&amp;B145&amp;C145&amp;LEFT($BA$1,2),IF({1,0},广告数据!$A$2:$A$7027&amp;广告数据!$B$2:$B$7027&amp;广告数据!$C$2:$C$7027,广告数据!$D$2:$D$7027),2,0),"")</f>
        <v>4105</v>
      </c>
      <c r="BB145" s="179">
        <f t="array" ref="BB145">IFERROR(VLOOKUP(A145&amp;B145&amp;C145&amp;LEFT($BA$1,2),IF({1,0},广告数据!$A$2:$A$7027&amp;广告数据!$B$2:$B$7027&amp;广告数据!$C$2:$C$7027,广告数据!$E$2:$E$7027),2,0),"")</f>
        <v>4</v>
      </c>
      <c r="BC145" s="179">
        <f t="array" ref="BC145">IFERROR(VLOOKUP(A145&amp;B145&amp;C145&amp;LEFT($BA$1,2),IF({1,0},广告数据!$A$2:$A$7027&amp;广告数据!$B$2:$B$7027&amp;广告数据!$C$2:$C$7027,广告数据!$I$2:$I$7027),2,0),"")</f>
        <v>0</v>
      </c>
      <c r="BD145" s="215">
        <f t="shared" si="70"/>
        <v>0.00097442143727162</v>
      </c>
      <c r="BE145" s="215">
        <f t="shared" si="71"/>
        <v>0</v>
      </c>
      <c r="BF145" s="186">
        <f t="array" ref="BF145">IFERROR(VLOOKUP(A145&amp;B145&amp;C145&amp;LEFT($BA$1,2),IF({1,0},广告数据!$A$2:$A$7027&amp;广告数据!$B$2:$B$7027&amp;广告数据!$C$2:$C$7027,广告数据!$G$2:$G$7027),2,0),"")</f>
        <v>7.26</v>
      </c>
      <c r="BG145" s="186">
        <f t="array" ref="BG145">IFERROR(VLOOKUP(A145&amp;B145&amp;C145&amp;LEFT($BA$1,2),IF({1,0},广告数据!$A$2:$A$7027&amp;广告数据!$B$2:$B$7027&amp;广告数据!$C$2:$C$7027,广告数据!$J$2:$J$7027),2,0),"")</f>
        <v>0</v>
      </c>
      <c r="BH145" s="215" t="str">
        <f t="shared" si="72"/>
        <v>0</v>
      </c>
      <c r="BI145" s="172" t="str">
        <f t="array" ref="BI145">IFERROR(VLOOKUP(A145&amp;B145&amp;C145&amp;LEFT($BI$1,2),IF({1,0},广告数据!$A$2:$A$7027&amp;广告数据!$B$2:$B$7027&amp;广告数据!$C$2:$C$7027,广告数据!$D$2:$D$7027),2,0),"0")</f>
        <v>0</v>
      </c>
      <c r="BJ145" s="172" t="str">
        <f t="array" ref="BJ145">IFERROR(VLOOKUP(A145&amp;B145&amp;C145&amp;LEFT($BI$1,2),IF({1,0},广告数据!$A$2:$A$7027&amp;广告数据!$B$2:$B$7027&amp;广告数据!$C$2:$C$7027,广告数据!$E$2:$E$7027),2,0),"0")</f>
        <v>0</v>
      </c>
      <c r="BK145" s="172" t="str">
        <f t="array" ref="BK145">IFERROR(VLOOKUP(A145&amp;B145&amp;C145&amp;LEFT($BI$1,2),IF({1,0},广告数据!$A$2:$A$7027&amp;广告数据!$B$2:$B$7027&amp;广告数据!$C$2:$C$7027,广告数据!$I$2:$I$7027),2,0),"0")</f>
        <v>0</v>
      </c>
      <c r="BL145" s="215" t="str">
        <f t="shared" si="73"/>
        <v>0</v>
      </c>
      <c r="BM145" s="215" t="str">
        <f t="shared" si="74"/>
        <v>0</v>
      </c>
      <c r="BN145" s="172" t="str">
        <f t="array" ref="BN145">IFERROR(VLOOKUP(A145&amp;B145&amp;C145&amp;LEFT($BI$1,2),IF({1,0},广告数据!$A$2:$A$7027&amp;广告数据!$B$2:$B$7027&amp;广告数据!$C$2:$C$7027,广告数据!$G$2:$G$7027),2,0),"0")</f>
        <v>0</v>
      </c>
      <c r="BO145" s="172" t="str">
        <f t="array" ref="BO145">IFERROR(VLOOKUP(A145&amp;B145&amp;C145&amp;LEFT($BI$1,2),IF({1,0},广告数据!$A$2:$A$7027&amp;广告数据!$B$2:$B$7027&amp;广告数据!$C$2:$C$7027,广告数据!$J$2:$J$7027),2,0),"0")</f>
        <v>0</v>
      </c>
      <c r="BP145" s="215" t="str">
        <f t="shared" si="75"/>
        <v/>
      </c>
      <c r="BQ145" s="172">
        <f t="array" ref="BQ145">IFERROR(VLOOKUP(A145&amp;B145&amp;C145&amp;LEFT($BQ$1,2),IF({1,0},广告数据!$A$2:$A$7027&amp;广告数据!$B$2:$B$7027&amp;广告数据!$C$2:$C$7027,广告数据!$D$2:$D$7027),2,0),"0")</f>
        <v>34</v>
      </c>
      <c r="BR145" s="172">
        <f t="array" ref="BR145">IFERROR(VLOOKUP(A145&amp;B145&amp;C145&amp;LEFT($BQ$1,2),IF({1,0},广告数据!$A$2:$A$7027&amp;广告数据!$B$2:$B$7027&amp;广告数据!$C$2:$C$7027,广告数据!$E$2:$E$7027),2,0),"0")</f>
        <v>0</v>
      </c>
      <c r="BS145" s="172">
        <f t="array" ref="BS145">IFERROR(VLOOKUP(A145&amp;B145&amp;C145&amp;LEFT($BQ$1,2),IF({1,0},广告数据!$A$2:$A$7027&amp;广告数据!$B$2:$B$7027&amp;广告数据!$C$2:$C$7027,广告数据!$I$2:$I$7027),2,0),"0")</f>
        <v>0</v>
      </c>
      <c r="BT145" s="215">
        <f t="shared" si="65"/>
        <v>0</v>
      </c>
      <c r="BU145" s="215" t="str">
        <f t="shared" si="66"/>
        <v>0</v>
      </c>
      <c r="BV145" s="172">
        <f t="array" ref="BV145">IFERROR(VLOOKUP(A145&amp;B145&amp;C145&amp;LEFT($BQ$1,2),IF({1,0},广告数据!$A$2:$A$7027&amp;广告数据!$B$2:$B$7027&amp;广告数据!$C$2:$C$7027,广告数据!$G$2:$G$7027),2,0),"0")</f>
        <v>0</v>
      </c>
      <c r="BW145" s="172">
        <f t="array" ref="BW145">IFERROR(VLOOKUP(A145&amp;B145&amp;C145&amp;LEFT($BQ$1,2),IF({1,0},广告数据!$A$2:$A$7027&amp;广告数据!$B$2:$B$7027&amp;广告数据!$C$2:$C$7027,广告数据!$J$2:$J$7027),2,0),"0")</f>
        <v>0</v>
      </c>
      <c r="BX145" s="215" t="str">
        <f t="shared" si="76"/>
        <v/>
      </c>
    </row>
    <row r="146" s="173" customFormat="1" spans="1:76">
      <c r="A146" s="189">
        <v>44804</v>
      </c>
      <c r="B146" s="192" t="s">
        <v>20</v>
      </c>
      <c r="C146" s="190" t="s">
        <v>543</v>
      </c>
      <c r="D146" s="119" t="s">
        <v>544</v>
      </c>
      <c r="E146" s="194">
        <f>SUMIFS('Business report'!$D$2:$D$9442,'Business report'!$A$2:$A$9442,A146,'Business report'!$B$2:$B$9442,B146,'Business report'!$C$2:$C$9442,D146)</f>
        <v>35</v>
      </c>
      <c r="F146" s="194">
        <f>SUMIFS('Business report'!$F$2:$F$9442,'Business report'!$A$2:$A$9442,A146,'Business report'!$B$2:$B$9442,B146,'Business report'!$C$2:$C$9442,D146)</f>
        <v>57</v>
      </c>
      <c r="G146" s="191">
        <f>SUMIFS('Business report'!$I$2:$I$9442,'Business report'!$A$2:$A$9442,A146,'Business report'!$B$2:$B$9442,B146,'Business report'!$C$2:$C$9442,D146)</f>
        <v>2</v>
      </c>
      <c r="H146" s="195">
        <f>SUMIFS('Business report'!$K$2:$K$9442,'Business report'!$A$2:$A$9442,A146,'Business report'!$B$2:$B$9442,B146,'Business report'!$C$2:$C$9442,D146)</f>
        <v>59.98</v>
      </c>
      <c r="I146" s="198">
        <v>29.99</v>
      </c>
      <c r="J146" s="178"/>
      <c r="K146" s="198"/>
      <c r="L146" s="198" t="s">
        <v>570</v>
      </c>
      <c r="M146" s="202" t="s">
        <v>578</v>
      </c>
      <c r="N146" s="198" t="s">
        <v>572</v>
      </c>
      <c r="O146" s="198">
        <v>95</v>
      </c>
      <c r="P146" s="203" t="s">
        <v>579</v>
      </c>
      <c r="Q146" s="207" t="s">
        <v>580</v>
      </c>
      <c r="R146" s="207" t="s">
        <v>195</v>
      </c>
      <c r="S146" s="203" t="s">
        <v>581</v>
      </c>
      <c r="T146" s="207" t="s">
        <v>582</v>
      </c>
      <c r="U146" s="207" t="s">
        <v>221</v>
      </c>
      <c r="V146" s="203" t="s">
        <v>583</v>
      </c>
      <c r="W146" s="207" t="s">
        <v>584</v>
      </c>
      <c r="X146" s="207" t="s">
        <v>243</v>
      </c>
      <c r="Y146" s="203" t="s">
        <v>585</v>
      </c>
      <c r="Z146" s="207" t="s">
        <v>586</v>
      </c>
      <c r="AA146" s="207" t="s">
        <v>163</v>
      </c>
      <c r="AB146" s="203" t="s">
        <v>587</v>
      </c>
      <c r="AC146" s="207" t="s">
        <v>588</v>
      </c>
      <c r="AD146" s="207" t="s">
        <v>248</v>
      </c>
      <c r="AE146" s="203" t="s">
        <v>589</v>
      </c>
      <c r="AF146" s="207" t="s">
        <v>590</v>
      </c>
      <c r="AG146" s="207" t="s">
        <v>163</v>
      </c>
      <c r="AH146" s="203" t="s">
        <v>591</v>
      </c>
      <c r="AI146" s="207" t="s">
        <v>592</v>
      </c>
      <c r="AJ146" s="207" t="s">
        <v>156</v>
      </c>
      <c r="AK146" s="179" t="str">
        <f t="array" ref="AK146">IFERROR(VLOOKUP(A146&amp;B146&amp;C146&amp;LEFT($AK$1,2),IF({1,0},广告数据!$A$2:$A$7027&amp;广告数据!$B$2:$B$7027&amp;广告数据!$C$2:$C$7027,广告数据!$D$2:$D$7027),2,0),"0")</f>
        <v>0</v>
      </c>
      <c r="AL146" s="175" t="str">
        <f t="array" ref="AL146">IFERROR(VLOOKUP(A146&amp;B146&amp;C146&amp;LEFT($AK$1,2),IF({1,0},广告数据!$A$2:$A$7027&amp;广告数据!$B$2:$B$7027&amp;广告数据!$C$2:$C$7027,广告数据!$E$2:$E$7027),2,0),"0")</f>
        <v>0</v>
      </c>
      <c r="AM146" s="180" t="str">
        <f t="shared" si="67"/>
        <v>0</v>
      </c>
      <c r="AN146" s="175" t="str">
        <f t="array" ref="AN146">IFERROR(VLOOKUP(A146&amp;B146&amp;C146&amp;LEFT($AK$1,2),IF({1,0},广告数据!$A$2:$A$7027&amp;广告数据!$B$2:$B$7027&amp;广告数据!$C$2:$C$7027,广告数据!$I$2:$I$7027),2,0),"0")</f>
        <v>0</v>
      </c>
      <c r="AO146" s="181" t="str">
        <f t="shared" si="68"/>
        <v>0</v>
      </c>
      <c r="AP146" s="182" t="str">
        <f t="array" ref="AP146">IFERROR(VLOOKUP(A146&amp;B146&amp;C146&amp;LEFT($AK$1,2),IF({1,0},广告数据!$A$2:$A$7027&amp;广告数据!$B$2:$B$7027&amp;广告数据!$C$2:$C$7027,广告数据!$G$2:$G$7027),2,0),"0")</f>
        <v>0</v>
      </c>
      <c r="AQ146" s="182" t="str">
        <f t="array" ref="AQ146">IFERROR(VLOOKUP(A146&amp;B146&amp;C146&amp;LEFT($AK$1,2),IF({1,0},广告数据!$A$2:$A$7027&amp;广告数据!$B$2:$B$7027&amp;广告数据!$C$2:$C$7027,广告数据!$J$2:$J$7027),2,0),"0")</f>
        <v>0</v>
      </c>
      <c r="AR146" s="183" t="str">
        <f t="shared" si="69"/>
        <v>0</v>
      </c>
      <c r="AS146" s="223" t="str">
        <f t="array" ref="AS146">IFERROR(VLOOKUP(A146&amp;B146&amp;C146&amp;LEFT($AS$1,2),IF({1,0},广告数据!$A$2:$A$7027&amp;广告数据!$B$2:$B$7027&amp;广告数据!$C$2:$C$7027,广告数据!$D$2:$D$7027),2,0),"0")</f>
        <v>0</v>
      </c>
      <c r="AT146" s="179" t="str">
        <f t="array" ref="AT146">IFERROR(VLOOKUP(A146&amp;B146&amp;C146&amp;LEFT($AS$1,2),IF({1,0},广告数据!$A$2:$A$7027&amp;广告数据!$B$2:$B$7027&amp;广告数据!$C$2:$C$7027,广告数据!$E$2:$E$7027),2,0),"0")</f>
        <v>0</v>
      </c>
      <c r="AU146" s="179" t="str">
        <f t="array" ref="AU146">IFERROR(VLOOKUP(A146&amp;B146&amp;C146&amp;LEFT($AS$1,2),IF({1,0},广告数据!$A$2:$A$7027&amp;广告数据!$B$2:$B$7027&amp;广告数据!$C$2:$C$7027,广告数据!$I$2:$I$7027),2,0),"0")</f>
        <v>0</v>
      </c>
      <c r="AV146" s="215" t="str">
        <f t="shared" si="58"/>
        <v>0</v>
      </c>
      <c r="AW146" s="215" t="str">
        <f t="array" ref="AW146">IFERROR(AU146/AT146,"0")</f>
        <v>0</v>
      </c>
      <c r="AX146" s="224" t="str">
        <f t="array" ref="AX146">IFERROR(VLOOKUP(A146&amp;B146&amp;C146&amp;LEFT($AS$1,2),IF({1,0},广告数据!$A$2:$A$7027&amp;广告数据!$B$2:$B$7027&amp;广告数据!$C$2:$C$7027,广告数据!$G$2:$G$7027),2,0),"0")</f>
        <v>0</v>
      </c>
      <c r="AY146" s="179" t="str">
        <f t="array" ref="AY146">IFERROR(VLOOKUP(A146&amp;B146&amp;C146&amp;LEFT($AS$1,2),IF({1,0},广告数据!$A$2:$A$7027&amp;广告数据!$B$2:$B$7027&amp;广告数据!$C$2:$C$7027,广告数据!$J$2:$J$7027),2,0),"0")</f>
        <v>0</v>
      </c>
      <c r="AZ146" s="183" t="str">
        <f t="array" ref="AZ146">IFERROR(AX146/AY146,"0")</f>
        <v>0</v>
      </c>
      <c r="BA146" s="179">
        <f t="array" ref="BA146">IFERROR(VLOOKUP(A146&amp;B146&amp;C146&amp;LEFT($BA$1,2),IF({1,0},广告数据!$A$2:$A$7027&amp;广告数据!$B$2:$B$7027&amp;广告数据!$C$2:$C$7027,广告数据!$D$2:$D$7027),2,0),"")</f>
        <v>1317</v>
      </c>
      <c r="BB146" s="179">
        <f t="array" ref="BB146">IFERROR(VLOOKUP(A146&amp;B146&amp;C146&amp;LEFT($BA$1,2),IF({1,0},广告数据!$A$2:$A$7027&amp;广告数据!$B$2:$B$7027&amp;广告数据!$C$2:$C$7027,广告数据!$E$2:$E$7027),2,0),"")</f>
        <v>3</v>
      </c>
      <c r="BC146" s="179">
        <f t="array" ref="BC146">IFERROR(VLOOKUP(A146&amp;B146&amp;C146&amp;LEFT($BA$1,2),IF({1,0},广告数据!$A$2:$A$7027&amp;广告数据!$B$2:$B$7027&amp;广告数据!$C$2:$C$7027,广告数据!$I$2:$I$7027),2,0),"")</f>
        <v>0</v>
      </c>
      <c r="BD146" s="215">
        <f t="shared" si="70"/>
        <v>0.00227790432801822</v>
      </c>
      <c r="BE146" s="215">
        <f t="shared" si="71"/>
        <v>0</v>
      </c>
      <c r="BF146" s="186">
        <f t="array" ref="BF146">IFERROR(VLOOKUP(A146&amp;B146&amp;C146&amp;LEFT($BA$1,2),IF({1,0},广告数据!$A$2:$A$7027&amp;广告数据!$B$2:$B$7027&amp;广告数据!$C$2:$C$7027,广告数据!$G$2:$G$7027),2,0),"")</f>
        <v>4.25</v>
      </c>
      <c r="BG146" s="186">
        <f t="array" ref="BG146">IFERROR(VLOOKUP(A146&amp;B146&amp;C146&amp;LEFT($BA$1,2),IF({1,0},广告数据!$A$2:$A$7027&amp;广告数据!$B$2:$B$7027&amp;广告数据!$C$2:$C$7027,广告数据!$J$2:$J$7027),2,0),"")</f>
        <v>0</v>
      </c>
      <c r="BH146" s="215" t="str">
        <f t="shared" si="72"/>
        <v>0</v>
      </c>
      <c r="BI146" s="172" t="str">
        <f t="array" ref="BI146">IFERROR(VLOOKUP(A146&amp;B146&amp;C146&amp;LEFT($BI$1,2),IF({1,0},广告数据!$A$2:$A$7027&amp;广告数据!$B$2:$B$7027&amp;广告数据!$C$2:$C$7027,广告数据!$D$2:$D$7027),2,0),"0")</f>
        <v>0</v>
      </c>
      <c r="BJ146" s="172" t="str">
        <f t="array" ref="BJ146">IFERROR(VLOOKUP(A146&amp;B146&amp;C146&amp;LEFT($BI$1,2),IF({1,0},广告数据!$A$2:$A$7027&amp;广告数据!$B$2:$B$7027&amp;广告数据!$C$2:$C$7027,广告数据!$E$2:$E$7027),2,0),"0")</f>
        <v>0</v>
      </c>
      <c r="BK146" s="172" t="str">
        <f t="array" ref="BK146">IFERROR(VLOOKUP(A146&amp;B146&amp;C146&amp;LEFT($BI$1,2),IF({1,0},广告数据!$A$2:$A$7027&amp;广告数据!$B$2:$B$7027&amp;广告数据!$C$2:$C$7027,广告数据!$I$2:$I$7027),2,0),"0")</f>
        <v>0</v>
      </c>
      <c r="BL146" s="215" t="str">
        <f t="shared" si="73"/>
        <v>0</v>
      </c>
      <c r="BM146" s="215" t="str">
        <f t="shared" si="74"/>
        <v>0</v>
      </c>
      <c r="BN146" s="172" t="str">
        <f t="array" ref="BN146">IFERROR(VLOOKUP(A146&amp;B146&amp;C146&amp;LEFT($BI$1,2),IF({1,0},广告数据!$A$2:$A$7027&amp;广告数据!$B$2:$B$7027&amp;广告数据!$C$2:$C$7027,广告数据!$G$2:$G$7027),2,0),"0")</f>
        <v>0</v>
      </c>
      <c r="BO146" s="172" t="str">
        <f t="array" ref="BO146">IFERROR(VLOOKUP(A146&amp;B146&amp;C146&amp;LEFT($BI$1,2),IF({1,0},广告数据!$A$2:$A$7027&amp;广告数据!$B$2:$B$7027&amp;广告数据!$C$2:$C$7027,广告数据!$J$2:$J$7027),2,0),"0")</f>
        <v>0</v>
      </c>
      <c r="BP146" s="215" t="str">
        <f t="shared" si="75"/>
        <v/>
      </c>
      <c r="BQ146" s="172">
        <f t="array" ref="BQ146">IFERROR(VLOOKUP(A146&amp;B146&amp;C146&amp;LEFT($BQ$1,2),IF({1,0},广告数据!$A$2:$A$7027&amp;广告数据!$B$2:$B$7027&amp;广告数据!$C$2:$C$7027,广告数据!$D$2:$D$7027),2,0),"0")</f>
        <v>2859</v>
      </c>
      <c r="BR146" s="172">
        <f t="array" ref="BR146">IFERROR(VLOOKUP(A146&amp;B146&amp;C146&amp;LEFT($BQ$1,2),IF({1,0},广告数据!$A$2:$A$7027&amp;广告数据!$B$2:$B$7027&amp;广告数据!$C$2:$C$7027,广告数据!$E$2:$E$7027),2,0),"0")</f>
        <v>24</v>
      </c>
      <c r="BS146" s="172">
        <f t="array" ref="BS146">IFERROR(VLOOKUP(A146&amp;B146&amp;C146&amp;LEFT($BQ$1,2),IF({1,0},广告数据!$A$2:$A$7027&amp;广告数据!$B$2:$B$7027&amp;广告数据!$C$2:$C$7027,广告数据!$I$2:$I$7027),2,0),"0")</f>
        <v>2</v>
      </c>
      <c r="BT146" s="215">
        <f t="shared" si="65"/>
        <v>0.00839454354669465</v>
      </c>
      <c r="BU146" s="215">
        <f t="shared" si="66"/>
        <v>0.0833333333333333</v>
      </c>
      <c r="BV146" s="172">
        <f t="array" ref="BV146">IFERROR(VLOOKUP(A146&amp;B146&amp;C146&amp;LEFT($BQ$1,2),IF({1,0},广告数据!$A$2:$A$7027&amp;广告数据!$B$2:$B$7027&amp;广告数据!$C$2:$C$7027,广告数据!$G$2:$G$7027),2,0),"0")</f>
        <v>40.64</v>
      </c>
      <c r="BW146" s="172">
        <f t="array" ref="BW146">IFERROR(VLOOKUP(A146&amp;B146&amp;C146&amp;LEFT($BQ$1,2),IF({1,0},广告数据!$A$2:$A$7027&amp;广告数据!$B$2:$B$7027&amp;广告数据!$C$2:$C$7027,广告数据!$J$2:$J$7027),2,0),"0")</f>
        <v>59.98</v>
      </c>
      <c r="BX146" s="215">
        <f t="shared" si="76"/>
        <v>0.677559186395465</v>
      </c>
    </row>
    <row r="147" s="173" customFormat="1" spans="1:76">
      <c r="A147" s="189">
        <v>44805</v>
      </c>
      <c r="B147" s="192" t="s">
        <v>20</v>
      </c>
      <c r="C147" s="190" t="s">
        <v>25</v>
      </c>
      <c r="D147" s="119" t="s">
        <v>124</v>
      </c>
      <c r="E147" s="194">
        <f>SUMIFS('Business report'!$D$2:$D$9442,'Business report'!$A$2:$A$9442,A147,'Business report'!$B$2:$B$9442,B147,'Business report'!$C$2:$C$9442,D147)</f>
        <v>339</v>
      </c>
      <c r="F147" s="194">
        <f>SUMIFS('Business report'!$F$2:$F$9442,'Business report'!$A$2:$A$9442,A147,'Business report'!$B$2:$B$9442,B147,'Business report'!$C$2:$C$9442,D147)</f>
        <v>474</v>
      </c>
      <c r="G147" s="191">
        <f>SUMIFS('Business report'!$I$2:$I$9442,'Business report'!$A$2:$A$9442,A147,'Business report'!$B$2:$B$9442,B147,'Business report'!$C$2:$C$9442,D147)</f>
        <v>19</v>
      </c>
      <c r="H147" s="195">
        <f>SUMIFS('Business report'!$K$2:$K$9442,'Business report'!$A$2:$A$9442,A147,'Business report'!$B$2:$B$9442,B147,'Business report'!$C$2:$C$9442,D147)</f>
        <v>246.81</v>
      </c>
      <c r="I147" s="198">
        <v>12.99</v>
      </c>
      <c r="J147" s="178">
        <v>4.7</v>
      </c>
      <c r="K147" s="198">
        <v>50</v>
      </c>
      <c r="L147" s="198" t="s">
        <v>131</v>
      </c>
      <c r="M147" s="202" t="s">
        <v>593</v>
      </c>
      <c r="N147" s="198" t="s">
        <v>133</v>
      </c>
      <c r="O147" s="198">
        <v>120</v>
      </c>
      <c r="P147" s="203" t="s">
        <v>409</v>
      </c>
      <c r="Q147" s="207" t="s">
        <v>177</v>
      </c>
      <c r="R147" s="207" t="s">
        <v>370</v>
      </c>
      <c r="S147" s="203" t="s">
        <v>208</v>
      </c>
      <c r="T147" s="207" t="s">
        <v>220</v>
      </c>
      <c r="U147" s="207" t="s">
        <v>141</v>
      </c>
      <c r="V147" s="203" t="s">
        <v>340</v>
      </c>
      <c r="W147" s="207" t="s">
        <v>220</v>
      </c>
      <c r="X147" s="207" t="s">
        <v>243</v>
      </c>
      <c r="Y147" s="203" t="s">
        <v>527</v>
      </c>
      <c r="Z147" s="207" t="s">
        <v>256</v>
      </c>
      <c r="AA147" s="207" t="s">
        <v>149</v>
      </c>
      <c r="AB147" s="203" t="s">
        <v>408</v>
      </c>
      <c r="AC147" s="207" t="s">
        <v>494</v>
      </c>
      <c r="AD147" s="207" t="s">
        <v>226</v>
      </c>
      <c r="AE147" s="203" t="s">
        <v>528</v>
      </c>
      <c r="AF147" s="207" t="s">
        <v>179</v>
      </c>
      <c r="AG147" s="207" t="s">
        <v>169</v>
      </c>
      <c r="AH147" s="203" t="s">
        <v>244</v>
      </c>
      <c r="AI147" s="207" t="s">
        <v>209</v>
      </c>
      <c r="AJ147" s="207" t="s">
        <v>163</v>
      </c>
      <c r="AK147" s="179">
        <f t="array" ref="AK147">IFERROR(VLOOKUP(A147&amp;B147&amp;C147&amp;LEFT($AK$1,2),IF({1,0},广告数据!$A$2:$A$7027&amp;广告数据!$B$2:$B$7027&amp;广告数据!$C$2:$C$7027,广告数据!$D$2:$D$7027),2,0),"0")</f>
        <v>6529</v>
      </c>
      <c r="AL147" s="175">
        <f t="array" ref="AL147">IFERROR(VLOOKUP(A147&amp;B147&amp;C147&amp;LEFT($AK$1,2),IF({1,0},广告数据!$A$2:$A$7027&amp;广告数据!$B$2:$B$7027&amp;广告数据!$C$2:$C$7027,广告数据!$E$2:$E$7027),2,0),"0")</f>
        <v>69</v>
      </c>
      <c r="AM147" s="180">
        <f t="shared" si="67"/>
        <v>0.0105682340327768</v>
      </c>
      <c r="AN147" s="175">
        <f t="array" ref="AN147">IFERROR(VLOOKUP(A147&amp;B147&amp;C147&amp;LEFT($AK$1,2),IF({1,0},广告数据!$A$2:$A$7027&amp;广告数据!$B$2:$B$7027&amp;广告数据!$C$2:$C$7027,广告数据!$I$2:$I$7027),2,0),"0")</f>
        <v>7</v>
      </c>
      <c r="AO147" s="181">
        <f t="shared" si="68"/>
        <v>0.101449275362319</v>
      </c>
      <c r="AP147" s="182">
        <f t="array" ref="AP147">IFERROR(VLOOKUP(A147&amp;B147&amp;C147&amp;LEFT($AK$1,2),IF({1,0},广告数据!$A$2:$A$7027&amp;广告数据!$B$2:$B$7027&amp;广告数据!$C$2:$C$7027,广告数据!$G$2:$G$7027),2,0),"0")</f>
        <v>19.63</v>
      </c>
      <c r="AQ147" s="182">
        <f t="array" ref="AQ147">IFERROR(VLOOKUP(A147&amp;B147&amp;C147&amp;LEFT($AK$1,2),IF({1,0},广告数据!$A$2:$A$7027&amp;广告数据!$B$2:$B$7027&amp;广告数据!$C$2:$C$7027,广告数据!$J$2:$J$7027),2,0),"0")</f>
        <v>90.93</v>
      </c>
      <c r="AR147" s="183">
        <f t="shared" si="69"/>
        <v>0.21588034752007</v>
      </c>
      <c r="AS147" s="223" t="str">
        <f t="array" ref="AS147">IFERROR(VLOOKUP(A147&amp;B147&amp;C147&amp;LEFT($AS$1,2),IF({1,0},广告数据!$A$2:$A$7027&amp;广告数据!$B$2:$B$7027&amp;广告数据!$C$2:$C$7027,广告数据!$D$2:$D$7027),2,0),"0")</f>
        <v>0</v>
      </c>
      <c r="AT147" s="179" t="str">
        <f t="array" ref="AT147">IFERROR(VLOOKUP(A147&amp;B147&amp;C147&amp;LEFT($AS$1,2),IF({1,0},广告数据!$A$2:$A$7027&amp;广告数据!$B$2:$B$7027&amp;广告数据!$C$2:$C$7027,广告数据!$E$2:$E$7027),2,0),"0")</f>
        <v>0</v>
      </c>
      <c r="AU147" s="179" t="str">
        <f t="array" ref="AU147">IFERROR(VLOOKUP(A147&amp;B147&amp;C147&amp;LEFT($AS$1,2),IF({1,0},广告数据!$A$2:$A$7027&amp;广告数据!$B$2:$B$7027&amp;广告数据!$C$2:$C$7027,广告数据!$I$2:$I$7027),2,0),"0")</f>
        <v>0</v>
      </c>
      <c r="AV147" s="215" t="str">
        <f t="shared" si="58"/>
        <v>0</v>
      </c>
      <c r="AW147" s="215" t="str">
        <f t="array" ref="AW147">IFERROR(AU147/AT147,"0")</f>
        <v>0</v>
      </c>
      <c r="AX147" s="224" t="str">
        <f t="array" ref="AX147">IFERROR(VLOOKUP(A147&amp;B147&amp;C147&amp;LEFT($AS$1,2),IF({1,0},广告数据!$A$2:$A$7027&amp;广告数据!$B$2:$B$7027&amp;广告数据!$C$2:$C$7027,广告数据!$G$2:$G$7027),2,0),"0")</f>
        <v>0</v>
      </c>
      <c r="AY147" s="179" t="str">
        <f t="array" ref="AY147">IFERROR(VLOOKUP(A147&amp;B147&amp;C147&amp;LEFT($AS$1,2),IF({1,0},广告数据!$A$2:$A$7027&amp;广告数据!$B$2:$B$7027&amp;广告数据!$C$2:$C$7027,广告数据!$J$2:$J$7027),2,0),"0")</f>
        <v>0</v>
      </c>
      <c r="AZ147" s="183" t="str">
        <f t="array" ref="AZ147">IFERROR(AX147/AY147,"0")</f>
        <v>0</v>
      </c>
      <c r="BA147" s="179">
        <f t="array" ref="BA147">IFERROR(VLOOKUP(A147&amp;B147&amp;C147&amp;LEFT($BA$1,2),IF({1,0},广告数据!$A$2:$A$7027&amp;广告数据!$B$2:$B$7027&amp;广告数据!$C$2:$C$7027,广告数据!$D$2:$D$7027),2,0),"")</f>
        <v>16912</v>
      </c>
      <c r="BB147" s="179">
        <f t="array" ref="BB147">IFERROR(VLOOKUP(A147&amp;B147&amp;C147&amp;LEFT($BA$1,2),IF({1,0},广告数据!$A$2:$A$7027&amp;广告数据!$B$2:$B$7027&amp;广告数据!$C$2:$C$7027,广告数据!$E$2:$E$7027),2,0),"")</f>
        <v>65</v>
      </c>
      <c r="BC147" s="179">
        <f t="array" ref="BC147">IFERROR(VLOOKUP(A147&amp;B147&amp;C147&amp;LEFT($BA$1,2),IF({1,0},广告数据!$A$2:$A$7027&amp;广告数据!$B$2:$B$7027&amp;广告数据!$C$2:$C$7027,广告数据!$I$2:$I$7027),2,0),"")</f>
        <v>2</v>
      </c>
      <c r="BD147" s="215">
        <f t="shared" si="70"/>
        <v>0.0038434247871334</v>
      </c>
      <c r="BE147" s="215">
        <f t="shared" si="71"/>
        <v>0.0307692307692308</v>
      </c>
      <c r="BF147" s="186">
        <f t="array" ref="BF147">IFERROR(VLOOKUP(A147&amp;B147&amp;C147&amp;LEFT($BA$1,2),IF({1,0},广告数据!$A$2:$A$7027&amp;广告数据!$B$2:$B$7027&amp;广告数据!$C$2:$C$7027,广告数据!$G$2:$G$7027),2,0),"")</f>
        <v>35.87</v>
      </c>
      <c r="BG147" s="186">
        <f t="array" ref="BG147">IFERROR(VLOOKUP(A147&amp;B147&amp;C147&amp;LEFT($BA$1,2),IF({1,0},广告数据!$A$2:$A$7027&amp;广告数据!$B$2:$B$7027&amp;广告数据!$C$2:$C$7027,广告数据!$J$2:$J$7027),2,0),"")</f>
        <v>25.98</v>
      </c>
      <c r="BH147" s="215">
        <f t="shared" si="72"/>
        <v>1.38067744418784</v>
      </c>
      <c r="BI147" s="172">
        <f t="array" ref="BI147">IFERROR(VLOOKUP(A147&amp;B147&amp;C147&amp;LEFT($BI$1,2),IF({1,0},广告数据!$A$2:$A$7027&amp;广告数据!$B$2:$B$7027&amp;广告数据!$C$2:$C$7027,广告数据!$D$2:$D$7027),2,0),"0")</f>
        <v>562</v>
      </c>
      <c r="BJ147" s="172">
        <f t="array" ref="BJ147">IFERROR(VLOOKUP(A147&amp;B147&amp;C147&amp;LEFT($BI$1,2),IF({1,0},广告数据!$A$2:$A$7027&amp;广告数据!$B$2:$B$7027&amp;广告数据!$C$2:$C$7027,广告数据!$E$2:$E$7027),2,0),"0")</f>
        <v>8</v>
      </c>
      <c r="BK147" s="172">
        <f t="array" ref="BK147">IFERROR(VLOOKUP(A147&amp;B147&amp;C147&amp;LEFT($BI$1,2),IF({1,0},广告数据!$A$2:$A$7027&amp;广告数据!$B$2:$B$7027&amp;广告数据!$C$2:$C$7027,广告数据!$I$2:$I$7027),2,0),"0")</f>
        <v>0</v>
      </c>
      <c r="BL147" s="215">
        <f t="shared" si="73"/>
        <v>0.0142348754448399</v>
      </c>
      <c r="BM147" s="215">
        <f t="shared" si="74"/>
        <v>0</v>
      </c>
      <c r="BN147" s="172">
        <f t="array" ref="BN147">IFERROR(VLOOKUP(A147&amp;B147&amp;C147&amp;LEFT($BI$1,2),IF({1,0},广告数据!$A$2:$A$7027&amp;广告数据!$B$2:$B$7027&amp;广告数据!$C$2:$C$7027,广告数据!$G$2:$G$7027),2,0),"0")</f>
        <v>5.35</v>
      </c>
      <c r="BO147" s="172">
        <f t="array" ref="BO147">IFERROR(VLOOKUP(A147&amp;B147&amp;C147&amp;LEFT($BI$1,2),IF({1,0},广告数据!$A$2:$A$7027&amp;广告数据!$B$2:$B$7027&amp;广告数据!$C$2:$C$7027,广告数据!$J$2:$J$7027),2,0),"0")</f>
        <v>0</v>
      </c>
      <c r="BP147" s="215" t="str">
        <f t="shared" si="75"/>
        <v/>
      </c>
      <c r="BQ147" s="172" t="str">
        <f t="array" ref="BQ147">IFERROR(VLOOKUP(A147&amp;B147&amp;C147&amp;LEFT($BQ$1,2),IF({1,0},广告数据!$A$2:$A$7027&amp;广告数据!$B$2:$B$7027&amp;广告数据!$C$2:$C$7027,广告数据!$D$2:$D$7027),2,0),"0")</f>
        <v>0</v>
      </c>
      <c r="BR147" s="172" t="str">
        <f t="array" ref="BR147">IFERROR(VLOOKUP(A147&amp;B147&amp;C147&amp;LEFT($BQ$1,2),IF({1,0},广告数据!$A$2:$A$7027&amp;广告数据!$B$2:$B$7027&amp;广告数据!$C$2:$C$7027,广告数据!$E$2:$E$7027),2,0),"0")</f>
        <v>0</v>
      </c>
      <c r="BS147" s="172" t="str">
        <f t="array" ref="BS147">IFERROR(VLOOKUP(A147&amp;B147&amp;C147&amp;LEFT($BQ$1,2),IF({1,0},广告数据!$A$2:$A$7027&amp;广告数据!$B$2:$B$7027&amp;广告数据!$C$2:$C$7027,广告数据!$I$2:$I$7027),2,0),"0")</f>
        <v>0</v>
      </c>
      <c r="BT147" s="215" t="str">
        <f t="shared" si="65"/>
        <v>0</v>
      </c>
      <c r="BU147" s="215" t="str">
        <f t="shared" si="66"/>
        <v>0</v>
      </c>
      <c r="BV147" s="172" t="str">
        <f t="array" ref="BV147">IFERROR(VLOOKUP(A147&amp;B147&amp;C147&amp;LEFT($BQ$1,2),IF({1,0},广告数据!$A$2:$A$7027&amp;广告数据!$B$2:$B$7027&amp;广告数据!$C$2:$C$7027,广告数据!$G$2:$G$7027),2,0),"0")</f>
        <v>0</v>
      </c>
      <c r="BW147" s="172" t="str">
        <f t="array" ref="BW147">IFERROR(VLOOKUP(A147&amp;B147&amp;C147&amp;LEFT($BQ$1,2),IF({1,0},广告数据!$A$2:$A$7027&amp;广告数据!$B$2:$B$7027&amp;广告数据!$C$2:$C$7027,广告数据!$J$2:$J$7027),2,0),"0")</f>
        <v>0</v>
      </c>
      <c r="BX147" s="215" t="str">
        <f t="shared" si="76"/>
        <v/>
      </c>
    </row>
    <row r="148" s="173" customFormat="1" spans="1:76">
      <c r="A148" s="189">
        <v>44805</v>
      </c>
      <c r="B148" s="192" t="s">
        <v>20</v>
      </c>
      <c r="C148" s="190" t="s">
        <v>450</v>
      </c>
      <c r="D148" s="119" t="s">
        <v>451</v>
      </c>
      <c r="E148" s="194">
        <f>SUMIFS('Business report'!$D$2:$D$9442,'Business report'!$A$2:$A$9442,A148,'Business report'!$B$2:$B$9442,B148,'Business report'!$C$2:$C$9442,D148)</f>
        <v>15</v>
      </c>
      <c r="F148" s="194">
        <f>SUMIFS('Business report'!$F$2:$F$9442,'Business report'!$A$2:$A$9442,A148,'Business report'!$B$2:$B$9442,B148,'Business report'!$C$2:$C$9442,D148)</f>
        <v>20</v>
      </c>
      <c r="G148" s="191">
        <f>SUMIFS('Business report'!$I$2:$I$9442,'Business report'!$A$2:$A$9442,A148,'Business report'!$B$2:$B$9442,B148,'Business report'!$C$2:$C$9442,D148)</f>
        <v>1</v>
      </c>
      <c r="H148" s="195">
        <f>SUMIFS('Business report'!$K$2:$K$9442,'Business report'!$A$2:$A$9442,A148,'Business report'!$B$2:$B$9442,B148,'Business report'!$C$2:$C$9442,D148)</f>
        <v>0</v>
      </c>
      <c r="I148" s="198">
        <v>39.99</v>
      </c>
      <c r="J148" s="178">
        <v>3</v>
      </c>
      <c r="K148" s="198">
        <v>2</v>
      </c>
      <c r="L148" s="198" t="s">
        <v>496</v>
      </c>
      <c r="M148" s="202" t="s">
        <v>594</v>
      </c>
      <c r="N148" s="198" t="s">
        <v>497</v>
      </c>
      <c r="O148" s="199">
        <v>4677</v>
      </c>
      <c r="P148" s="203" t="s">
        <v>465</v>
      </c>
      <c r="Q148" s="207" t="s">
        <v>145</v>
      </c>
      <c r="R148" s="207" t="s">
        <v>194</v>
      </c>
      <c r="S148" s="203" t="s">
        <v>466</v>
      </c>
      <c r="T148" s="207" t="s">
        <v>145</v>
      </c>
      <c r="U148" s="207" t="s">
        <v>261</v>
      </c>
      <c r="V148" s="203" t="s">
        <v>467</v>
      </c>
      <c r="W148" s="207" t="s">
        <v>145</v>
      </c>
      <c r="X148" s="207" t="s">
        <v>194</v>
      </c>
      <c r="Y148" s="203" t="s">
        <v>468</v>
      </c>
      <c r="Z148" s="207" t="s">
        <v>145</v>
      </c>
      <c r="AA148" s="207" t="s">
        <v>163</v>
      </c>
      <c r="AB148" s="203" t="s">
        <v>469</v>
      </c>
      <c r="AC148" s="207" t="s">
        <v>145</v>
      </c>
      <c r="AD148" s="207" t="s">
        <v>183</v>
      </c>
      <c r="AE148" s="203" t="s">
        <v>470</v>
      </c>
      <c r="AF148" s="207" t="s">
        <v>145</v>
      </c>
      <c r="AG148" s="207" t="s">
        <v>219</v>
      </c>
      <c r="AH148" s="203" t="s">
        <v>472</v>
      </c>
      <c r="AI148" s="207" t="s">
        <v>595</v>
      </c>
      <c r="AJ148" s="207" t="s">
        <v>387</v>
      </c>
      <c r="AK148" s="179">
        <f t="array" ref="AK148">IFERROR(VLOOKUP(A148&amp;B148&amp;C148&amp;LEFT($AK$1,2),IF({1,0},广告数据!$A$2:$A$7027&amp;广告数据!$B$2:$B$7027&amp;广告数据!$C$2:$C$7027,广告数据!$D$2:$D$7027),2,0),"0")</f>
        <v>2873</v>
      </c>
      <c r="AL148" s="175">
        <f t="array" ref="AL148">IFERROR(VLOOKUP(A148&amp;B148&amp;C148&amp;LEFT($AK$1,2),IF({1,0},广告数据!$A$2:$A$7027&amp;广告数据!$B$2:$B$7027&amp;广告数据!$C$2:$C$7027,广告数据!$E$2:$E$7027),2,0),"0")</f>
        <v>1</v>
      </c>
      <c r="AM148" s="180">
        <f t="shared" si="67"/>
        <v>0.000348068221371389</v>
      </c>
      <c r="AN148" s="175">
        <f t="array" ref="AN148">IFERROR(VLOOKUP(A148&amp;B148&amp;C148&amp;LEFT($AK$1,2),IF({1,0},广告数据!$A$2:$A$7027&amp;广告数据!$B$2:$B$7027&amp;广告数据!$C$2:$C$7027,广告数据!$I$2:$I$7027),2,0),"0")</f>
        <v>0</v>
      </c>
      <c r="AO148" s="181">
        <f t="shared" si="68"/>
        <v>0</v>
      </c>
      <c r="AP148" s="182">
        <f t="array" ref="AP148">IFERROR(VLOOKUP(A148&amp;B148&amp;C148&amp;LEFT($AK$1,2),IF({1,0},广告数据!$A$2:$A$7027&amp;广告数据!$B$2:$B$7027&amp;广告数据!$C$2:$C$7027,广告数据!$G$2:$G$7027),2,0),"0")</f>
        <v>1.15</v>
      </c>
      <c r="AQ148" s="182">
        <f t="array" ref="AQ148">IFERROR(VLOOKUP(A148&amp;B148&amp;C148&amp;LEFT($AK$1,2),IF({1,0},广告数据!$A$2:$A$7027&amp;广告数据!$B$2:$B$7027&amp;广告数据!$C$2:$C$7027,广告数据!$J$2:$J$7027),2,0),"0")</f>
        <v>0</v>
      </c>
      <c r="AR148" s="183" t="str">
        <f t="shared" si="69"/>
        <v>0</v>
      </c>
      <c r="AS148" s="223">
        <f t="array" ref="AS148">IFERROR(VLOOKUP(A148&amp;B148&amp;C148&amp;LEFT($AS$1,2),IF({1,0},广告数据!$A$2:$A$7027&amp;广告数据!$B$2:$B$7027&amp;广告数据!$C$2:$C$7027,广告数据!$D$2:$D$7027),2,0),"0")</f>
        <v>16</v>
      </c>
      <c r="AT148" s="179">
        <f t="array" ref="AT148">IFERROR(VLOOKUP(A148&amp;B148&amp;C148&amp;LEFT($AS$1,2),IF({1,0},广告数据!$A$2:$A$7027&amp;广告数据!$B$2:$B$7027&amp;广告数据!$C$2:$C$7027,广告数据!$E$2:$E$7027),2,0),"0")</f>
        <v>0</v>
      </c>
      <c r="AU148" s="179">
        <f t="array" ref="AU148">IFERROR(VLOOKUP(A148&amp;B148&amp;C148&amp;LEFT($AS$1,2),IF({1,0},广告数据!$A$2:$A$7027&amp;广告数据!$B$2:$B$7027&amp;广告数据!$C$2:$C$7027,广告数据!$I$2:$I$7027),2,0),"0")</f>
        <v>0</v>
      </c>
      <c r="AV148" s="215">
        <f t="shared" si="58"/>
        <v>0</v>
      </c>
      <c r="AW148" s="215" t="str">
        <f t="array" ref="AW148">IFERROR(AU148/AT148,"0")</f>
        <v>0</v>
      </c>
      <c r="AX148" s="224">
        <f t="array" ref="AX148">IFERROR(VLOOKUP(A148&amp;B148&amp;C148&amp;LEFT($AS$1,2),IF({1,0},广告数据!$A$2:$A$7027&amp;广告数据!$B$2:$B$7027&amp;广告数据!$C$2:$C$7027,广告数据!$G$2:$G$7027),2,0),"0")</f>
        <v>0</v>
      </c>
      <c r="AY148" s="179">
        <f t="array" ref="AY148">IFERROR(VLOOKUP(A148&amp;B148&amp;C148&amp;LEFT($AS$1,2),IF({1,0},广告数据!$A$2:$A$7027&amp;广告数据!$B$2:$B$7027&amp;广告数据!$C$2:$C$7027,广告数据!$J$2:$J$7027),2,0),"0")</f>
        <v>0</v>
      </c>
      <c r="AZ148" s="183" t="str">
        <f t="array" ref="AZ148">IFERROR(AX148/AY148,"0")</f>
        <v>0</v>
      </c>
      <c r="BA148" s="179">
        <f t="array" ref="BA148">IFERROR(VLOOKUP(A148&amp;B148&amp;C148&amp;LEFT($BA$1,2),IF({1,0},广告数据!$A$2:$A$7027&amp;广告数据!$B$2:$B$7027&amp;广告数据!$C$2:$C$7027,广告数据!$D$2:$D$7027),2,0),"")</f>
        <v>4794</v>
      </c>
      <c r="BB148" s="179">
        <f t="array" ref="BB148">IFERROR(VLOOKUP(A148&amp;B148&amp;C148&amp;LEFT($BA$1,2),IF({1,0},广告数据!$A$2:$A$7027&amp;广告数据!$B$2:$B$7027&amp;广告数据!$C$2:$C$7027,广告数据!$E$2:$E$7027),2,0),"")</f>
        <v>4</v>
      </c>
      <c r="BC148" s="179">
        <f t="array" ref="BC148">IFERROR(VLOOKUP(A148&amp;B148&amp;C148&amp;LEFT($BA$1,2),IF({1,0},广告数据!$A$2:$A$7027&amp;广告数据!$B$2:$B$7027&amp;广告数据!$C$2:$C$7027,广告数据!$I$2:$I$7027),2,0),"")</f>
        <v>0</v>
      </c>
      <c r="BD148" s="215">
        <f t="shared" si="70"/>
        <v>0.000834376303712975</v>
      </c>
      <c r="BE148" s="215">
        <f t="shared" si="71"/>
        <v>0</v>
      </c>
      <c r="BF148" s="186">
        <f t="array" ref="BF148">IFERROR(VLOOKUP(A148&amp;B148&amp;C148&amp;LEFT($BA$1,2),IF({1,0},广告数据!$A$2:$A$7027&amp;广告数据!$B$2:$B$7027&amp;广告数据!$C$2:$C$7027,广告数据!$G$2:$G$7027),2,0),"")</f>
        <v>7.33</v>
      </c>
      <c r="BG148" s="186">
        <f t="array" ref="BG148">IFERROR(VLOOKUP(A148&amp;B148&amp;C148&amp;LEFT($BA$1,2),IF({1,0},广告数据!$A$2:$A$7027&amp;广告数据!$B$2:$B$7027&amp;广告数据!$C$2:$C$7027,广告数据!$J$2:$J$7027),2,0),"")</f>
        <v>0</v>
      </c>
      <c r="BH148" s="215" t="str">
        <f t="shared" si="72"/>
        <v>0</v>
      </c>
      <c r="BI148" s="172" t="str">
        <f t="array" ref="BI148">IFERROR(VLOOKUP(A148&amp;B148&amp;C148&amp;LEFT($BI$1,2),IF({1,0},广告数据!$A$2:$A$7027&amp;广告数据!$B$2:$B$7027&amp;广告数据!$C$2:$C$7027,广告数据!$D$2:$D$7027),2,0),"0")</f>
        <v>0</v>
      </c>
      <c r="BJ148" s="172" t="str">
        <f t="array" ref="BJ148">IFERROR(VLOOKUP(A148&amp;B148&amp;C148&amp;LEFT($BI$1,2),IF({1,0},广告数据!$A$2:$A$7027&amp;广告数据!$B$2:$B$7027&amp;广告数据!$C$2:$C$7027,广告数据!$E$2:$E$7027),2,0),"0")</f>
        <v>0</v>
      </c>
      <c r="BK148" s="172" t="str">
        <f t="array" ref="BK148">IFERROR(VLOOKUP(A148&amp;B148&amp;C148&amp;LEFT($BI$1,2),IF({1,0},广告数据!$A$2:$A$7027&amp;广告数据!$B$2:$B$7027&amp;广告数据!$C$2:$C$7027,广告数据!$I$2:$I$7027),2,0),"0")</f>
        <v>0</v>
      </c>
      <c r="BL148" s="215" t="str">
        <f t="shared" si="73"/>
        <v>0</v>
      </c>
      <c r="BM148" s="215" t="str">
        <f t="shared" si="74"/>
        <v>0</v>
      </c>
      <c r="BN148" s="172" t="str">
        <f t="array" ref="BN148">IFERROR(VLOOKUP(A148&amp;B148&amp;C148&amp;LEFT($BI$1,2),IF({1,0},广告数据!$A$2:$A$7027&amp;广告数据!$B$2:$B$7027&amp;广告数据!$C$2:$C$7027,广告数据!$G$2:$G$7027),2,0),"0")</f>
        <v>0</v>
      </c>
      <c r="BO148" s="172" t="str">
        <f t="array" ref="BO148">IFERROR(VLOOKUP(A148&amp;B148&amp;C148&amp;LEFT($BI$1,2),IF({1,0},广告数据!$A$2:$A$7027&amp;广告数据!$B$2:$B$7027&amp;广告数据!$C$2:$C$7027,广告数据!$J$2:$J$7027),2,0),"0")</f>
        <v>0</v>
      </c>
      <c r="BP148" s="215" t="str">
        <f t="shared" si="75"/>
        <v/>
      </c>
      <c r="BQ148" s="172">
        <f t="array" ref="BQ148">IFERROR(VLOOKUP(A148&amp;B148&amp;C148&amp;LEFT($BQ$1,2),IF({1,0},广告数据!$A$2:$A$7027&amp;广告数据!$B$2:$B$7027&amp;广告数据!$C$2:$C$7027,广告数据!$D$2:$D$7027),2,0),"0")</f>
        <v>27</v>
      </c>
      <c r="BR148" s="172">
        <f t="array" ref="BR148">IFERROR(VLOOKUP(A148&amp;B148&amp;C148&amp;LEFT($BQ$1,2),IF({1,0},广告数据!$A$2:$A$7027&amp;广告数据!$B$2:$B$7027&amp;广告数据!$C$2:$C$7027,广告数据!$E$2:$E$7027),2,0),"0")</f>
        <v>0</v>
      </c>
      <c r="BS148" s="172">
        <f t="array" ref="BS148">IFERROR(VLOOKUP(A148&amp;B148&amp;C148&amp;LEFT($BQ$1,2),IF({1,0},广告数据!$A$2:$A$7027&amp;广告数据!$B$2:$B$7027&amp;广告数据!$C$2:$C$7027,广告数据!$I$2:$I$7027),2,0),"0")</f>
        <v>0</v>
      </c>
      <c r="BT148" s="215">
        <f t="shared" si="65"/>
        <v>0</v>
      </c>
      <c r="BU148" s="215" t="str">
        <f t="shared" si="66"/>
        <v>0</v>
      </c>
      <c r="BV148" s="172">
        <f t="array" ref="BV148">IFERROR(VLOOKUP(A148&amp;B148&amp;C148&amp;LEFT($BQ$1,2),IF({1,0},广告数据!$A$2:$A$7027&amp;广告数据!$B$2:$B$7027&amp;广告数据!$C$2:$C$7027,广告数据!$G$2:$G$7027),2,0),"0")</f>
        <v>0</v>
      </c>
      <c r="BW148" s="172">
        <f t="array" ref="BW148">IFERROR(VLOOKUP(A148&amp;B148&amp;C148&amp;LEFT($BQ$1,2),IF({1,0},广告数据!$A$2:$A$7027&amp;广告数据!$B$2:$B$7027&amp;广告数据!$C$2:$C$7027,广告数据!$J$2:$J$7027),2,0),"0")</f>
        <v>0</v>
      </c>
      <c r="BX148" s="215" t="str">
        <f t="shared" si="76"/>
        <v/>
      </c>
    </row>
    <row r="149" s="173" customFormat="1" spans="1:76">
      <c r="A149" s="189">
        <v>44805</v>
      </c>
      <c r="B149" s="192" t="s">
        <v>20</v>
      </c>
      <c r="C149" s="190" t="s">
        <v>543</v>
      </c>
      <c r="D149" s="119" t="s">
        <v>544</v>
      </c>
      <c r="E149" s="194">
        <f>SUMIFS('Business report'!$D$2:$D$9442,'Business report'!$A$2:$A$9442,A149,'Business report'!$B$2:$B$9442,B149,'Business report'!$C$2:$C$9442,D149)</f>
        <v>33</v>
      </c>
      <c r="F149" s="194">
        <f>SUMIFS('Business report'!$F$2:$F$9442,'Business report'!$A$2:$A$9442,A149,'Business report'!$B$2:$B$9442,B149,'Business report'!$C$2:$C$9442,D149)</f>
        <v>51</v>
      </c>
      <c r="G149" s="191">
        <f>SUMIFS('Business report'!$I$2:$I$9442,'Business report'!$A$2:$A$9442,A149,'Business report'!$B$2:$B$9442,B149,'Business report'!$C$2:$C$9442,D149)</f>
        <v>3</v>
      </c>
      <c r="H149" s="195">
        <f>SUMIFS('Business report'!$K$2:$K$9442,'Business report'!$A$2:$A$9442,A149,'Business report'!$B$2:$B$9442,B149,'Business report'!$C$2:$C$9442,D149)</f>
        <v>89.97</v>
      </c>
      <c r="I149" s="198">
        <v>29.99</v>
      </c>
      <c r="J149" s="178"/>
      <c r="K149" s="198"/>
      <c r="L149" s="198" t="s">
        <v>570</v>
      </c>
      <c r="M149" s="221">
        <v>26675</v>
      </c>
      <c r="N149" s="198" t="s">
        <v>572</v>
      </c>
      <c r="O149" s="198">
        <v>59</v>
      </c>
      <c r="P149" s="203" t="s">
        <v>579</v>
      </c>
      <c r="Q149" s="207" t="s">
        <v>596</v>
      </c>
      <c r="R149" s="207" t="s">
        <v>321</v>
      </c>
      <c r="S149" s="203" t="s">
        <v>581</v>
      </c>
      <c r="T149" s="207" t="s">
        <v>597</v>
      </c>
      <c r="U149" s="207" t="s">
        <v>249</v>
      </c>
      <c r="V149" s="203" t="s">
        <v>583</v>
      </c>
      <c r="W149" s="207" t="s">
        <v>596</v>
      </c>
      <c r="X149" s="207" t="s">
        <v>221</v>
      </c>
      <c r="Y149" s="203" t="s">
        <v>585</v>
      </c>
      <c r="Z149" s="207" t="s">
        <v>427</v>
      </c>
      <c r="AA149" s="207" t="s">
        <v>249</v>
      </c>
      <c r="AB149" s="203" t="s">
        <v>587</v>
      </c>
      <c r="AC149" s="207" t="s">
        <v>598</v>
      </c>
      <c r="AD149" s="207" t="s">
        <v>445</v>
      </c>
      <c r="AE149" s="203" t="s">
        <v>589</v>
      </c>
      <c r="AF149" s="207" t="s">
        <v>226</v>
      </c>
      <c r="AG149" s="207" t="s">
        <v>473</v>
      </c>
      <c r="AH149" s="203" t="s">
        <v>591</v>
      </c>
      <c r="AI149" s="207" t="s">
        <v>599</v>
      </c>
      <c r="AJ149" s="207" t="s">
        <v>249</v>
      </c>
      <c r="AK149" s="179" t="str">
        <f t="array" ref="AK149">IFERROR(VLOOKUP(A149&amp;B149&amp;C149&amp;LEFT($AK$1,2),IF({1,0},广告数据!$A$2:$A$7027&amp;广告数据!$B$2:$B$7027&amp;广告数据!$C$2:$C$7027,广告数据!$D$2:$D$7027),2,0),"0")</f>
        <v>0</v>
      </c>
      <c r="AL149" s="175" t="str">
        <f t="array" ref="AL149">IFERROR(VLOOKUP(A149&amp;B149&amp;C149&amp;LEFT($AK$1,2),IF({1,0},广告数据!$A$2:$A$7027&amp;广告数据!$B$2:$B$7027&amp;广告数据!$C$2:$C$7027,广告数据!$E$2:$E$7027),2,0),"0")</f>
        <v>0</v>
      </c>
      <c r="AM149" s="180" t="str">
        <f t="shared" si="67"/>
        <v>0</v>
      </c>
      <c r="AN149" s="175" t="str">
        <f t="array" ref="AN149">IFERROR(VLOOKUP(A149&amp;B149&amp;C149&amp;LEFT($AK$1,2),IF({1,0},广告数据!$A$2:$A$7027&amp;广告数据!$B$2:$B$7027&amp;广告数据!$C$2:$C$7027,广告数据!$I$2:$I$7027),2,0),"0")</f>
        <v>0</v>
      </c>
      <c r="AO149" s="181" t="str">
        <f t="shared" si="68"/>
        <v>0</v>
      </c>
      <c r="AP149" s="182" t="str">
        <f t="array" ref="AP149">IFERROR(VLOOKUP(A149&amp;B149&amp;C149&amp;LEFT($AK$1,2),IF({1,0},广告数据!$A$2:$A$7027&amp;广告数据!$B$2:$B$7027&amp;广告数据!$C$2:$C$7027,广告数据!$G$2:$G$7027),2,0),"0")</f>
        <v>0</v>
      </c>
      <c r="AQ149" s="182" t="str">
        <f t="array" ref="AQ149">IFERROR(VLOOKUP(A149&amp;B149&amp;C149&amp;LEFT($AK$1,2),IF({1,0},广告数据!$A$2:$A$7027&amp;广告数据!$B$2:$B$7027&amp;广告数据!$C$2:$C$7027,广告数据!$J$2:$J$7027),2,0),"0")</f>
        <v>0</v>
      </c>
      <c r="AR149" s="183" t="str">
        <f t="shared" si="69"/>
        <v>0</v>
      </c>
      <c r="AS149" s="223" t="str">
        <f t="array" ref="AS149">IFERROR(VLOOKUP(A149&amp;B149&amp;C149&amp;LEFT($AS$1,2),IF({1,0},广告数据!$A$2:$A$7027&amp;广告数据!$B$2:$B$7027&amp;广告数据!$C$2:$C$7027,广告数据!$D$2:$D$7027),2,0),"0")</f>
        <v>0</v>
      </c>
      <c r="AT149" s="179" t="str">
        <f t="array" ref="AT149">IFERROR(VLOOKUP(A149&amp;B149&amp;C149&amp;LEFT($AS$1,2),IF({1,0},广告数据!$A$2:$A$7027&amp;广告数据!$B$2:$B$7027&amp;广告数据!$C$2:$C$7027,广告数据!$E$2:$E$7027),2,0),"0")</f>
        <v>0</v>
      </c>
      <c r="AU149" s="179" t="str">
        <f t="array" ref="AU149">IFERROR(VLOOKUP(A149&amp;B149&amp;C149&amp;LEFT($AS$1,2),IF({1,0},广告数据!$A$2:$A$7027&amp;广告数据!$B$2:$B$7027&amp;广告数据!$C$2:$C$7027,广告数据!$I$2:$I$7027),2,0),"0")</f>
        <v>0</v>
      </c>
      <c r="AV149" s="215" t="str">
        <f t="shared" si="58"/>
        <v>0</v>
      </c>
      <c r="AW149" s="215" t="str">
        <f t="array" ref="AW149">IFERROR(AU149/AT149,"0")</f>
        <v>0</v>
      </c>
      <c r="AX149" s="224" t="str">
        <f t="array" ref="AX149">IFERROR(VLOOKUP(A149&amp;B149&amp;C149&amp;LEFT($AS$1,2),IF({1,0},广告数据!$A$2:$A$7027&amp;广告数据!$B$2:$B$7027&amp;广告数据!$C$2:$C$7027,广告数据!$G$2:$G$7027),2,0),"0")</f>
        <v>0</v>
      </c>
      <c r="AY149" s="179" t="str">
        <f t="array" ref="AY149">IFERROR(VLOOKUP(A149&amp;B149&amp;C149&amp;LEFT($AS$1,2),IF({1,0},广告数据!$A$2:$A$7027&amp;广告数据!$B$2:$B$7027&amp;广告数据!$C$2:$C$7027,广告数据!$J$2:$J$7027),2,0),"0")</f>
        <v>0</v>
      </c>
      <c r="AZ149" s="183" t="str">
        <f t="array" ref="AZ149">IFERROR(AX149/AY149,"0")</f>
        <v>0</v>
      </c>
      <c r="BA149" s="179">
        <f t="array" ref="BA149">IFERROR(VLOOKUP(A149&amp;B149&amp;C149&amp;LEFT($BA$1,2),IF({1,0},广告数据!$A$2:$A$7027&amp;广告数据!$B$2:$B$7027&amp;广告数据!$C$2:$C$7027,广告数据!$D$2:$D$7027),2,0),"")</f>
        <v>1253</v>
      </c>
      <c r="BB149" s="179">
        <f t="array" ref="BB149">IFERROR(VLOOKUP(A149&amp;B149&amp;C149&amp;LEFT($BA$1,2),IF({1,0},广告数据!$A$2:$A$7027&amp;广告数据!$B$2:$B$7027&amp;广告数据!$C$2:$C$7027,广告数据!$E$2:$E$7027),2,0),"")</f>
        <v>2</v>
      </c>
      <c r="BC149" s="179">
        <f t="array" ref="BC149">IFERROR(VLOOKUP(A149&amp;B149&amp;C149&amp;LEFT($BA$1,2),IF({1,0},广告数据!$A$2:$A$7027&amp;广告数据!$B$2:$B$7027&amp;广告数据!$C$2:$C$7027,广告数据!$I$2:$I$7027),2,0),"")</f>
        <v>0</v>
      </c>
      <c r="BD149" s="215">
        <f t="shared" si="70"/>
        <v>0.00159616919393456</v>
      </c>
      <c r="BE149" s="215">
        <f t="shared" si="71"/>
        <v>0</v>
      </c>
      <c r="BF149" s="186">
        <f t="array" ref="BF149">IFERROR(VLOOKUP(A149&amp;B149&amp;C149&amp;LEFT($BA$1,2),IF({1,0},广告数据!$A$2:$A$7027&amp;广告数据!$B$2:$B$7027&amp;广告数据!$C$2:$C$7027,广告数据!$G$2:$G$7027),2,0),"")</f>
        <v>2.22</v>
      </c>
      <c r="BG149" s="186">
        <f t="array" ref="BG149">IFERROR(VLOOKUP(A149&amp;B149&amp;C149&amp;LEFT($BA$1,2),IF({1,0},广告数据!$A$2:$A$7027&amp;广告数据!$B$2:$B$7027&amp;广告数据!$C$2:$C$7027,广告数据!$J$2:$J$7027),2,0),"")</f>
        <v>0</v>
      </c>
      <c r="BH149" s="215" t="str">
        <f t="shared" si="72"/>
        <v>0</v>
      </c>
      <c r="BI149" s="172" t="str">
        <f t="array" ref="BI149">IFERROR(VLOOKUP(A149&amp;B149&amp;C149&amp;LEFT($BI$1,2),IF({1,0},广告数据!$A$2:$A$7027&amp;广告数据!$B$2:$B$7027&amp;广告数据!$C$2:$C$7027,广告数据!$D$2:$D$7027),2,0),"0")</f>
        <v>0</v>
      </c>
      <c r="BJ149" s="172" t="str">
        <f t="array" ref="BJ149">IFERROR(VLOOKUP(A149&amp;B149&amp;C149&amp;LEFT($BI$1,2),IF({1,0},广告数据!$A$2:$A$7027&amp;广告数据!$B$2:$B$7027&amp;广告数据!$C$2:$C$7027,广告数据!$E$2:$E$7027),2,0),"0")</f>
        <v>0</v>
      </c>
      <c r="BK149" s="172" t="str">
        <f t="array" ref="BK149">IFERROR(VLOOKUP(A149&amp;B149&amp;C149&amp;LEFT($BI$1,2),IF({1,0},广告数据!$A$2:$A$7027&amp;广告数据!$B$2:$B$7027&amp;广告数据!$C$2:$C$7027,广告数据!$I$2:$I$7027),2,0),"0")</f>
        <v>0</v>
      </c>
      <c r="BL149" s="215" t="str">
        <f t="shared" si="73"/>
        <v>0</v>
      </c>
      <c r="BM149" s="215" t="str">
        <f t="shared" si="74"/>
        <v>0</v>
      </c>
      <c r="BN149" s="172" t="str">
        <f t="array" ref="BN149">IFERROR(VLOOKUP(A149&amp;B149&amp;C149&amp;LEFT($BI$1,2),IF({1,0},广告数据!$A$2:$A$7027&amp;广告数据!$B$2:$B$7027&amp;广告数据!$C$2:$C$7027,广告数据!$G$2:$G$7027),2,0),"0")</f>
        <v>0</v>
      </c>
      <c r="BO149" s="172" t="str">
        <f t="array" ref="BO149">IFERROR(VLOOKUP(A149&amp;B149&amp;C149&amp;LEFT($BI$1,2),IF({1,0},广告数据!$A$2:$A$7027&amp;广告数据!$B$2:$B$7027&amp;广告数据!$C$2:$C$7027,广告数据!$J$2:$J$7027),2,0),"0")</f>
        <v>0</v>
      </c>
      <c r="BP149" s="215" t="str">
        <f t="shared" si="75"/>
        <v/>
      </c>
      <c r="BQ149" s="172">
        <f t="array" ref="BQ149">IFERROR(VLOOKUP(A149&amp;B149&amp;C149&amp;LEFT($BQ$1,2),IF({1,0},广告数据!$A$2:$A$7027&amp;广告数据!$B$2:$B$7027&amp;广告数据!$C$2:$C$7027,广告数据!$D$2:$D$7027),2,0),"0")</f>
        <v>2008</v>
      </c>
      <c r="BR149" s="172">
        <f t="array" ref="BR149">IFERROR(VLOOKUP(A149&amp;B149&amp;C149&amp;LEFT($BQ$1,2),IF({1,0},广告数据!$A$2:$A$7027&amp;广告数据!$B$2:$B$7027&amp;广告数据!$C$2:$C$7027,广告数据!$E$2:$E$7027),2,0),"0")</f>
        <v>22</v>
      </c>
      <c r="BS149" s="172">
        <f t="array" ref="BS149">IFERROR(VLOOKUP(A149&amp;B149&amp;C149&amp;LEFT($BQ$1,2),IF({1,0},广告数据!$A$2:$A$7027&amp;广告数据!$B$2:$B$7027&amp;广告数据!$C$2:$C$7027,广告数据!$I$2:$I$7027),2,0),"0")</f>
        <v>2</v>
      </c>
      <c r="BT149" s="215">
        <f t="shared" si="65"/>
        <v>0.0109561752988048</v>
      </c>
      <c r="BU149" s="215">
        <f t="shared" si="66"/>
        <v>0.0909090909090909</v>
      </c>
      <c r="BV149" s="172">
        <f t="array" ref="BV149">IFERROR(VLOOKUP(A149&amp;B149&amp;C149&amp;LEFT($BQ$1,2),IF({1,0},广告数据!$A$2:$A$7027&amp;广告数据!$B$2:$B$7027&amp;广告数据!$C$2:$C$7027,广告数据!$G$2:$G$7027),2,0),"0")</f>
        <v>36.49</v>
      </c>
      <c r="BW149" s="172">
        <f t="array" ref="BW149">IFERROR(VLOOKUP(A149&amp;B149&amp;C149&amp;LEFT($BQ$1,2),IF({1,0},广告数据!$A$2:$A$7027&amp;广告数据!$B$2:$B$7027&amp;广告数据!$C$2:$C$7027,广告数据!$J$2:$J$7027),2,0),"0")</f>
        <v>59.98</v>
      </c>
      <c r="BX149" s="215">
        <f t="shared" si="76"/>
        <v>0.608369456485495</v>
      </c>
    </row>
    <row r="150" s="173" customFormat="1" spans="1:76">
      <c r="A150" s="189">
        <v>44806</v>
      </c>
      <c r="B150" s="192" t="s">
        <v>20</v>
      </c>
      <c r="C150" s="190" t="s">
        <v>25</v>
      </c>
      <c r="D150" s="119" t="s">
        <v>124</v>
      </c>
      <c r="E150" s="194">
        <f>SUMIFS('Business report'!$D$2:$D$9442,'Business report'!$A$2:$A$9442,A150,'Business report'!$B$2:$B$9442,B150,'Business report'!$C$2:$C$9442,D150)</f>
        <v>284</v>
      </c>
      <c r="F150" s="194">
        <f>SUMIFS('Business report'!$F$2:$F$9442,'Business report'!$A$2:$A$9442,A150,'Business report'!$B$2:$B$9442,B150,'Business report'!$C$2:$C$9442,D150)</f>
        <v>366</v>
      </c>
      <c r="G150" s="191">
        <f>SUMIFS('Business report'!$I$2:$I$9442,'Business report'!$A$2:$A$9442,A150,'Business report'!$B$2:$B$9442,B150,'Business report'!$C$2:$C$9442,D150)</f>
        <v>25</v>
      </c>
      <c r="H150" s="195">
        <f>SUMIFS('Business report'!$K$2:$K$9442,'Business report'!$A$2:$A$9442,A150,'Business report'!$B$2:$B$9442,B150,'Business report'!$C$2:$C$9442,D150)</f>
        <v>324.75</v>
      </c>
      <c r="I150" s="198">
        <v>12.99</v>
      </c>
      <c r="J150" s="178">
        <v>4.7</v>
      </c>
      <c r="K150" s="198">
        <v>52</v>
      </c>
      <c r="L150" s="198" t="s">
        <v>131</v>
      </c>
      <c r="M150" s="202" t="s">
        <v>600</v>
      </c>
      <c r="N150" s="198" t="s">
        <v>133</v>
      </c>
      <c r="O150" s="198">
        <v>114</v>
      </c>
      <c r="P150" s="203" t="s">
        <v>409</v>
      </c>
      <c r="Q150" s="207" t="s">
        <v>481</v>
      </c>
      <c r="R150" s="200"/>
      <c r="S150" s="203" t="s">
        <v>208</v>
      </c>
      <c r="T150" s="207" t="s">
        <v>261</v>
      </c>
      <c r="U150" s="207" t="s">
        <v>141</v>
      </c>
      <c r="V150" s="203" t="s">
        <v>340</v>
      </c>
      <c r="W150" s="207" t="s">
        <v>371</v>
      </c>
      <c r="X150" s="207" t="s">
        <v>196</v>
      </c>
      <c r="Y150" s="203" t="s">
        <v>527</v>
      </c>
      <c r="Z150" s="207" t="s">
        <v>214</v>
      </c>
      <c r="AA150" s="207" t="s">
        <v>227</v>
      </c>
      <c r="AB150" s="203" t="s">
        <v>408</v>
      </c>
      <c r="AC150" s="207" t="s">
        <v>442</v>
      </c>
      <c r="AD150" s="200"/>
      <c r="AE150" s="203" t="s">
        <v>528</v>
      </c>
      <c r="AF150" s="207" t="s">
        <v>225</v>
      </c>
      <c r="AG150" s="200"/>
      <c r="AH150" s="203" t="s">
        <v>244</v>
      </c>
      <c r="AI150" s="207" t="s">
        <v>209</v>
      </c>
      <c r="AJ150" s="207" t="s">
        <v>456</v>
      </c>
      <c r="AK150" s="179">
        <f t="array" ref="AK150">IFERROR(VLOOKUP(A150&amp;B150&amp;C150&amp;LEFT($AK$1,2),IF({1,0},广告数据!$A$2:$A$7027&amp;广告数据!$B$2:$B$7027&amp;广告数据!$C$2:$C$7027,广告数据!$D$2:$D$7027),2,0),"0")</f>
        <v>5588</v>
      </c>
      <c r="AL150" s="175">
        <f t="array" ref="AL150">IFERROR(VLOOKUP(A150&amp;B150&amp;C150&amp;LEFT($AK$1,2),IF({1,0},广告数据!$A$2:$A$7027&amp;广告数据!$B$2:$B$7027&amp;广告数据!$C$2:$C$7027,广告数据!$E$2:$E$7027),2,0),"0")</f>
        <v>29</v>
      </c>
      <c r="AM150" s="180">
        <f t="shared" si="67"/>
        <v>0.00518969219756621</v>
      </c>
      <c r="AN150" s="175">
        <f t="array" ref="AN150">IFERROR(VLOOKUP(A150&amp;B150&amp;C150&amp;LEFT($AK$1,2),IF({1,0},广告数据!$A$2:$A$7027&amp;广告数据!$B$2:$B$7027&amp;广告数据!$C$2:$C$7027,广告数据!$I$2:$I$7027),2,0),"0")</f>
        <v>4</v>
      </c>
      <c r="AO150" s="181">
        <f t="shared" si="68"/>
        <v>0.137931034482759</v>
      </c>
      <c r="AP150" s="182">
        <f t="array" ref="AP150">IFERROR(VLOOKUP(A150&amp;B150&amp;C150&amp;LEFT($AK$1,2),IF({1,0},广告数据!$A$2:$A$7027&amp;广告数据!$B$2:$B$7027&amp;广告数据!$C$2:$C$7027,广告数据!$G$2:$G$7027),2,0),"0")</f>
        <v>8.45</v>
      </c>
      <c r="AQ150" s="182">
        <f t="array" ref="AQ150">IFERROR(VLOOKUP(A150&amp;B150&amp;C150&amp;LEFT($AK$1,2),IF({1,0},广告数据!$A$2:$A$7027&amp;广告数据!$B$2:$B$7027&amp;广告数据!$C$2:$C$7027,广告数据!$J$2:$J$7027),2,0),"0")</f>
        <v>51.96</v>
      </c>
      <c r="AR150" s="183">
        <f t="shared" si="69"/>
        <v>0.162625096227868</v>
      </c>
      <c r="AS150" s="223" t="str">
        <f t="array" ref="AS150">IFERROR(VLOOKUP(A150&amp;B150&amp;C150&amp;LEFT($AS$1,2),IF({1,0},广告数据!$A$2:$A$7027&amp;广告数据!$B$2:$B$7027&amp;广告数据!$C$2:$C$7027,广告数据!$D$2:$D$7027),2,0),"0")</f>
        <v>0</v>
      </c>
      <c r="AT150" s="179" t="str">
        <f t="array" ref="AT150">IFERROR(VLOOKUP(A150&amp;B150&amp;C150&amp;LEFT($AS$1,2),IF({1,0},广告数据!$A$2:$A$7027&amp;广告数据!$B$2:$B$7027&amp;广告数据!$C$2:$C$7027,广告数据!$E$2:$E$7027),2,0),"0")</f>
        <v>0</v>
      </c>
      <c r="AU150" s="179" t="str">
        <f t="array" ref="AU150">IFERROR(VLOOKUP(A150&amp;B150&amp;C150&amp;LEFT($AS$1,2),IF({1,0},广告数据!$A$2:$A$7027&amp;广告数据!$B$2:$B$7027&amp;广告数据!$C$2:$C$7027,广告数据!$I$2:$I$7027),2,0),"0")</f>
        <v>0</v>
      </c>
      <c r="AV150" s="215" t="str">
        <f t="shared" si="58"/>
        <v>0</v>
      </c>
      <c r="AW150" s="215" t="str">
        <f t="array" ref="AW150">IFERROR(AU150/AT150,"0")</f>
        <v>0</v>
      </c>
      <c r="AX150" s="224" t="str">
        <f t="array" ref="AX150">IFERROR(VLOOKUP(A150&amp;B150&amp;C150&amp;LEFT($AS$1,2),IF({1,0},广告数据!$A$2:$A$7027&amp;广告数据!$B$2:$B$7027&amp;广告数据!$C$2:$C$7027,广告数据!$G$2:$G$7027),2,0),"0")</f>
        <v>0</v>
      </c>
      <c r="AY150" s="179" t="str">
        <f t="array" ref="AY150">IFERROR(VLOOKUP(A150&amp;B150&amp;C150&amp;LEFT($AS$1,2),IF({1,0},广告数据!$A$2:$A$7027&amp;广告数据!$B$2:$B$7027&amp;广告数据!$C$2:$C$7027,广告数据!$J$2:$J$7027),2,0),"0")</f>
        <v>0</v>
      </c>
      <c r="AZ150" s="183" t="str">
        <f t="array" ref="AZ150">IFERROR(AX150/AY150,"0")</f>
        <v>0</v>
      </c>
      <c r="BA150" s="179">
        <f t="array" ref="BA150">IFERROR(VLOOKUP(A150&amp;B150&amp;C150&amp;LEFT($BA$1,2),IF({1,0},广告数据!$A$2:$A$7027&amp;广告数据!$B$2:$B$7027&amp;广告数据!$C$2:$C$7027,广告数据!$D$2:$D$7027),2,0),"")</f>
        <v>14531</v>
      </c>
      <c r="BB150" s="179">
        <f t="array" ref="BB150">IFERROR(VLOOKUP(A150&amp;B150&amp;C150&amp;LEFT($BA$1,2),IF({1,0},广告数据!$A$2:$A$7027&amp;广告数据!$B$2:$B$7027&amp;广告数据!$C$2:$C$7027,广告数据!$E$2:$E$7027),2,0),"")</f>
        <v>49</v>
      </c>
      <c r="BC150" s="179">
        <f t="array" ref="BC150">IFERROR(VLOOKUP(A150&amp;B150&amp;C150&amp;LEFT($BA$1,2),IF({1,0},广告数据!$A$2:$A$7027&amp;广告数据!$B$2:$B$7027&amp;广告数据!$C$2:$C$7027,广告数据!$I$2:$I$7027),2,0),"")</f>
        <v>4</v>
      </c>
      <c r="BD150" s="215">
        <f t="shared" si="70"/>
        <v>0.00337210102539399</v>
      </c>
      <c r="BE150" s="215">
        <f t="shared" si="71"/>
        <v>0.0816326530612245</v>
      </c>
      <c r="BF150" s="186">
        <f t="array" ref="BF150">IFERROR(VLOOKUP(A150&amp;B150&amp;C150&amp;LEFT($BA$1,2),IF({1,0},广告数据!$A$2:$A$7027&amp;广告数据!$B$2:$B$7027&amp;广告数据!$C$2:$C$7027,广告数据!$G$2:$G$7027),2,0),"")</f>
        <v>25.19</v>
      </c>
      <c r="BG150" s="186">
        <f t="array" ref="BG150">IFERROR(VLOOKUP(A150&amp;B150&amp;C150&amp;LEFT($BA$1,2),IF({1,0},广告数据!$A$2:$A$7027&amp;广告数据!$B$2:$B$7027&amp;广告数据!$C$2:$C$7027,广告数据!$J$2:$J$7027),2,0),"")</f>
        <v>51.96</v>
      </c>
      <c r="BH150" s="215">
        <f t="shared" si="72"/>
        <v>0.484795996920708</v>
      </c>
      <c r="BI150" s="172">
        <f t="array" ref="BI150">IFERROR(VLOOKUP(A150&amp;B150&amp;C150&amp;LEFT($BI$1,2),IF({1,0},广告数据!$A$2:$A$7027&amp;广告数据!$B$2:$B$7027&amp;广告数据!$C$2:$C$7027,广告数据!$D$2:$D$7027),2,0),"0")</f>
        <v>722</v>
      </c>
      <c r="BJ150" s="172">
        <f t="array" ref="BJ150">IFERROR(VLOOKUP(A150&amp;B150&amp;C150&amp;LEFT($BI$1,2),IF({1,0},广告数据!$A$2:$A$7027&amp;广告数据!$B$2:$B$7027&amp;广告数据!$C$2:$C$7027,广告数据!$E$2:$E$7027),2,0),"0")</f>
        <v>8</v>
      </c>
      <c r="BK150" s="172">
        <f t="array" ref="BK150">IFERROR(VLOOKUP(A150&amp;B150&amp;C150&amp;LEFT($BI$1,2),IF({1,0},广告数据!$A$2:$A$7027&amp;广告数据!$B$2:$B$7027&amp;广告数据!$C$2:$C$7027,广告数据!$I$2:$I$7027),2,0),"0")</f>
        <v>1</v>
      </c>
      <c r="BL150" s="215">
        <f t="shared" si="73"/>
        <v>0.0110803324099723</v>
      </c>
      <c r="BM150" s="215">
        <f t="shared" si="74"/>
        <v>0.125</v>
      </c>
      <c r="BN150" s="172">
        <f t="array" ref="BN150">IFERROR(VLOOKUP(A150&amp;B150&amp;C150&amp;LEFT($BI$1,2),IF({1,0},广告数据!$A$2:$A$7027&amp;广告数据!$B$2:$B$7027&amp;广告数据!$C$2:$C$7027,广告数据!$G$2:$G$7027),2,0),"0")</f>
        <v>4.52</v>
      </c>
      <c r="BO150" s="172">
        <f t="array" ref="BO150">IFERROR(VLOOKUP(A150&amp;B150&amp;C150&amp;LEFT($BI$1,2),IF({1,0},广告数据!$A$2:$A$7027&amp;广告数据!$B$2:$B$7027&amp;广告数据!$C$2:$C$7027,广告数据!$J$2:$J$7027),2,0),"0")</f>
        <v>12.99</v>
      </c>
      <c r="BP150" s="215">
        <f t="shared" si="75"/>
        <v>0.347959969207082</v>
      </c>
      <c r="BQ150" s="172" t="str">
        <f t="array" ref="BQ150">IFERROR(VLOOKUP(A150&amp;B150&amp;C150&amp;LEFT($BQ$1,2),IF({1,0},广告数据!$A$2:$A$7027&amp;广告数据!$B$2:$B$7027&amp;广告数据!$C$2:$C$7027,广告数据!$D$2:$D$7027),2,0),"0")</f>
        <v>0</v>
      </c>
      <c r="BR150" s="172" t="str">
        <f t="array" ref="BR150">IFERROR(VLOOKUP(A150&amp;B150&amp;C150&amp;LEFT($BQ$1,2),IF({1,0},广告数据!$A$2:$A$7027&amp;广告数据!$B$2:$B$7027&amp;广告数据!$C$2:$C$7027,广告数据!$E$2:$E$7027),2,0),"0")</f>
        <v>0</v>
      </c>
      <c r="BS150" s="172" t="str">
        <f t="array" ref="BS150">IFERROR(VLOOKUP(A150&amp;B150&amp;C150&amp;LEFT($BQ$1,2),IF({1,0},广告数据!$A$2:$A$7027&amp;广告数据!$B$2:$B$7027&amp;广告数据!$C$2:$C$7027,广告数据!$I$2:$I$7027),2,0),"0")</f>
        <v>0</v>
      </c>
      <c r="BT150" s="215" t="str">
        <f t="shared" si="65"/>
        <v>0</v>
      </c>
      <c r="BU150" s="215" t="str">
        <f t="shared" si="66"/>
        <v>0</v>
      </c>
      <c r="BV150" s="172" t="str">
        <f t="array" ref="BV150">IFERROR(VLOOKUP(A150&amp;B150&amp;C150&amp;LEFT($BQ$1,2),IF({1,0},广告数据!$A$2:$A$7027&amp;广告数据!$B$2:$B$7027&amp;广告数据!$C$2:$C$7027,广告数据!$G$2:$G$7027),2,0),"0")</f>
        <v>0</v>
      </c>
      <c r="BW150" s="172" t="str">
        <f t="array" ref="BW150">IFERROR(VLOOKUP(A150&amp;B150&amp;C150&amp;LEFT($BQ$1,2),IF({1,0},广告数据!$A$2:$A$7027&amp;广告数据!$B$2:$B$7027&amp;广告数据!$C$2:$C$7027,广告数据!$J$2:$J$7027),2,0),"0")</f>
        <v>0</v>
      </c>
      <c r="BX150" s="215" t="str">
        <f t="shared" si="76"/>
        <v/>
      </c>
    </row>
    <row r="151" s="173" customFormat="1" spans="1:76">
      <c r="A151" s="189">
        <v>44806</v>
      </c>
      <c r="B151" s="192" t="s">
        <v>20</v>
      </c>
      <c r="C151" s="190" t="s">
        <v>450</v>
      </c>
      <c r="D151" s="119" t="s">
        <v>451</v>
      </c>
      <c r="E151" s="194">
        <f>SUMIFS('Business report'!$D$2:$D$9442,'Business report'!$A$2:$A$9442,A151,'Business report'!$B$2:$B$9442,B151,'Business report'!$C$2:$C$9442,D151)</f>
        <v>11</v>
      </c>
      <c r="F151" s="194">
        <f>SUMIFS('Business report'!$F$2:$F$9442,'Business report'!$A$2:$A$9442,A151,'Business report'!$B$2:$B$9442,B151,'Business report'!$C$2:$C$9442,D151)</f>
        <v>17</v>
      </c>
      <c r="G151" s="191">
        <f>SUMIFS('Business report'!$I$2:$I$9442,'Business report'!$A$2:$A$9442,A151,'Business report'!$B$2:$B$9442,B151,'Business report'!$C$2:$C$9442,D151)</f>
        <v>0</v>
      </c>
      <c r="H151" s="195">
        <f>SUMIFS('Business report'!$K$2:$K$9442,'Business report'!$A$2:$A$9442,A151,'Business report'!$B$2:$B$9442,B151,'Business report'!$C$2:$C$9442,D151)</f>
        <v>0</v>
      </c>
      <c r="I151" s="198">
        <v>39.99</v>
      </c>
      <c r="J151" s="178"/>
      <c r="K151" s="198"/>
      <c r="L151" s="198" t="s">
        <v>496</v>
      </c>
      <c r="M151" s="202" t="s">
        <v>601</v>
      </c>
      <c r="N151" s="198" t="s">
        <v>497</v>
      </c>
      <c r="O151" s="198">
        <v>5340</v>
      </c>
      <c r="P151" s="203" t="s">
        <v>465</v>
      </c>
      <c r="Q151" s="207" t="s">
        <v>145</v>
      </c>
      <c r="R151" s="207" t="s">
        <v>357</v>
      </c>
      <c r="S151" s="203" t="s">
        <v>466</v>
      </c>
      <c r="T151" s="207" t="s">
        <v>145</v>
      </c>
      <c r="U151" s="207" t="s">
        <v>257</v>
      </c>
      <c r="V151" s="203" t="s">
        <v>467</v>
      </c>
      <c r="W151" s="207" t="s">
        <v>145</v>
      </c>
      <c r="X151" s="207" t="s">
        <v>257</v>
      </c>
      <c r="Y151" s="203" t="s">
        <v>468</v>
      </c>
      <c r="Z151" s="207" t="s">
        <v>145</v>
      </c>
      <c r="AA151" s="207" t="s">
        <v>227</v>
      </c>
      <c r="AB151" s="203" t="s">
        <v>469</v>
      </c>
      <c r="AC151" s="207" t="s">
        <v>145</v>
      </c>
      <c r="AD151" s="207" t="s">
        <v>224</v>
      </c>
      <c r="AE151" s="203" t="s">
        <v>470</v>
      </c>
      <c r="AF151" s="207" t="s">
        <v>145</v>
      </c>
      <c r="AG151" s="207" t="s">
        <v>268</v>
      </c>
      <c r="AH151" s="203" t="s">
        <v>472</v>
      </c>
      <c r="AI151" s="207" t="s">
        <v>523</v>
      </c>
      <c r="AJ151" s="207" t="s">
        <v>387</v>
      </c>
      <c r="AK151" s="179">
        <f t="array" ref="AK151">IFERROR(VLOOKUP(A151&amp;B151&amp;C151&amp;LEFT($AK$1,2),IF({1,0},广告数据!$A$2:$A$7027&amp;广告数据!$B$2:$B$7027&amp;广告数据!$C$2:$C$7027,广告数据!$D$2:$D$7027),2,0),"0")</f>
        <v>2566</v>
      </c>
      <c r="AL151" s="175">
        <f t="array" ref="AL151">IFERROR(VLOOKUP(A151&amp;B151&amp;C151&amp;LEFT($AK$1,2),IF({1,0},广告数据!$A$2:$A$7027&amp;广告数据!$B$2:$B$7027&amp;广告数据!$C$2:$C$7027,广告数据!$E$2:$E$7027),2,0),"0")</f>
        <v>1</v>
      </c>
      <c r="AM151" s="180">
        <f t="shared" si="67"/>
        <v>0.00038971161340608</v>
      </c>
      <c r="AN151" s="175">
        <f t="array" ref="AN151">IFERROR(VLOOKUP(A151&amp;B151&amp;C151&amp;LEFT($AK$1,2),IF({1,0},广告数据!$A$2:$A$7027&amp;广告数据!$B$2:$B$7027&amp;广告数据!$C$2:$C$7027,广告数据!$I$2:$I$7027),2,0),"0")</f>
        <v>0</v>
      </c>
      <c r="AO151" s="181">
        <f t="shared" si="68"/>
        <v>0</v>
      </c>
      <c r="AP151" s="182">
        <f t="array" ref="AP151">IFERROR(VLOOKUP(A151&amp;B151&amp;C151&amp;LEFT($AK$1,2),IF({1,0},广告数据!$A$2:$A$7027&amp;广告数据!$B$2:$B$7027&amp;广告数据!$C$2:$C$7027,广告数据!$G$2:$G$7027),2,0),"0")</f>
        <v>1.18</v>
      </c>
      <c r="AQ151" s="182">
        <f t="array" ref="AQ151">IFERROR(VLOOKUP(A151&amp;B151&amp;C151&amp;LEFT($AK$1,2),IF({1,0},广告数据!$A$2:$A$7027&amp;广告数据!$B$2:$B$7027&amp;广告数据!$C$2:$C$7027,广告数据!$J$2:$J$7027),2,0),"0")</f>
        <v>0</v>
      </c>
      <c r="AR151" s="183" t="str">
        <f t="shared" si="69"/>
        <v>0</v>
      </c>
      <c r="AS151" s="223">
        <f t="array" ref="AS151">IFERROR(VLOOKUP(A151&amp;B151&amp;C151&amp;LEFT($AS$1,2),IF({1,0},广告数据!$A$2:$A$7027&amp;广告数据!$B$2:$B$7027&amp;广告数据!$C$2:$C$7027,广告数据!$D$2:$D$7027),2,0),"0")</f>
        <v>18</v>
      </c>
      <c r="AT151" s="179">
        <f t="array" ref="AT151">IFERROR(VLOOKUP(A151&amp;B151&amp;C151&amp;LEFT($AS$1,2),IF({1,0},广告数据!$A$2:$A$7027&amp;广告数据!$B$2:$B$7027&amp;广告数据!$C$2:$C$7027,广告数据!$E$2:$E$7027),2,0),"0")</f>
        <v>1</v>
      </c>
      <c r="AU151" s="179">
        <f t="array" ref="AU151">IFERROR(VLOOKUP(A151&amp;B151&amp;C151&amp;LEFT($AS$1,2),IF({1,0},广告数据!$A$2:$A$7027&amp;广告数据!$B$2:$B$7027&amp;广告数据!$C$2:$C$7027,广告数据!$I$2:$I$7027),2,0),"0")</f>
        <v>0</v>
      </c>
      <c r="AV151" s="215">
        <f t="shared" si="58"/>
        <v>0.0555555555555556</v>
      </c>
      <c r="AW151" s="215">
        <f t="array" ref="AW151">IFERROR(AU151/AT151,"0")</f>
        <v>0</v>
      </c>
      <c r="AX151" s="224">
        <f t="array" ref="AX151">IFERROR(VLOOKUP(A151&amp;B151&amp;C151&amp;LEFT($AS$1,2),IF({1,0},广告数据!$A$2:$A$7027&amp;广告数据!$B$2:$B$7027&amp;广告数据!$C$2:$C$7027,广告数据!$G$2:$G$7027),2,0),"0")</f>
        <v>2.15</v>
      </c>
      <c r="AY151" s="179">
        <f t="array" ref="AY151">IFERROR(VLOOKUP(A151&amp;B151&amp;C151&amp;LEFT($AS$1,2),IF({1,0},广告数据!$A$2:$A$7027&amp;广告数据!$B$2:$B$7027&amp;广告数据!$C$2:$C$7027,广告数据!$J$2:$J$7027),2,0),"0")</f>
        <v>0</v>
      </c>
      <c r="AZ151" s="183" t="str">
        <f t="array" ref="AZ151">IFERROR(AX151/AY151,"0")</f>
        <v>0</v>
      </c>
      <c r="BA151" s="179">
        <f t="array" ref="BA151">IFERROR(VLOOKUP(A151&amp;B151&amp;C151&amp;LEFT($BA$1,2),IF({1,0},广告数据!$A$2:$A$7027&amp;广告数据!$B$2:$B$7027&amp;广告数据!$C$2:$C$7027,广告数据!$D$2:$D$7027),2,0),"")</f>
        <v>2672</v>
      </c>
      <c r="BB151" s="179">
        <f t="array" ref="BB151">IFERROR(VLOOKUP(A151&amp;B151&amp;C151&amp;LEFT($BA$1,2),IF({1,0},广告数据!$A$2:$A$7027&amp;广告数据!$B$2:$B$7027&amp;广告数据!$C$2:$C$7027,广告数据!$E$2:$E$7027),2,0),"")</f>
        <v>1</v>
      </c>
      <c r="BC151" s="179">
        <f t="array" ref="BC151">IFERROR(VLOOKUP(A151&amp;B151&amp;C151&amp;LEFT($BA$1,2),IF({1,0},广告数据!$A$2:$A$7027&amp;广告数据!$B$2:$B$7027&amp;广告数据!$C$2:$C$7027,广告数据!$I$2:$I$7027),2,0),"")</f>
        <v>0</v>
      </c>
      <c r="BD151" s="215">
        <f t="shared" si="70"/>
        <v>0.000374251497005988</v>
      </c>
      <c r="BE151" s="215">
        <f t="shared" si="71"/>
        <v>0</v>
      </c>
      <c r="BF151" s="186">
        <f t="array" ref="BF151">IFERROR(VLOOKUP(A151&amp;B151&amp;C151&amp;LEFT($BA$1,2),IF({1,0},广告数据!$A$2:$A$7027&amp;广告数据!$B$2:$B$7027&amp;广告数据!$C$2:$C$7027,广告数据!$G$2:$G$7027),2,0),"")</f>
        <v>2</v>
      </c>
      <c r="BG151" s="186">
        <f t="array" ref="BG151">IFERROR(VLOOKUP(A151&amp;B151&amp;C151&amp;LEFT($BA$1,2),IF({1,0},广告数据!$A$2:$A$7027&amp;广告数据!$B$2:$B$7027&amp;广告数据!$C$2:$C$7027,广告数据!$J$2:$J$7027),2,0),"")</f>
        <v>0</v>
      </c>
      <c r="BH151" s="215" t="str">
        <f t="shared" si="72"/>
        <v>0</v>
      </c>
      <c r="BI151" s="172" t="str">
        <f t="array" ref="BI151">IFERROR(VLOOKUP(A151&amp;B151&amp;C151&amp;LEFT($BI$1,2),IF({1,0},广告数据!$A$2:$A$7027&amp;广告数据!$B$2:$B$7027&amp;广告数据!$C$2:$C$7027,广告数据!$D$2:$D$7027),2,0),"0")</f>
        <v>0</v>
      </c>
      <c r="BJ151" s="172" t="str">
        <f t="array" ref="BJ151">IFERROR(VLOOKUP(A151&amp;B151&amp;C151&amp;LEFT($BI$1,2),IF({1,0},广告数据!$A$2:$A$7027&amp;广告数据!$B$2:$B$7027&amp;广告数据!$C$2:$C$7027,广告数据!$E$2:$E$7027),2,0),"0")</f>
        <v>0</v>
      </c>
      <c r="BK151" s="172" t="str">
        <f t="array" ref="BK151">IFERROR(VLOOKUP(A151&amp;B151&amp;C151&amp;LEFT($BI$1,2),IF({1,0},广告数据!$A$2:$A$7027&amp;广告数据!$B$2:$B$7027&amp;广告数据!$C$2:$C$7027,广告数据!$I$2:$I$7027),2,0),"0")</f>
        <v>0</v>
      </c>
      <c r="BL151" s="215" t="str">
        <f t="shared" si="73"/>
        <v>0</v>
      </c>
      <c r="BM151" s="215" t="str">
        <f t="shared" si="74"/>
        <v>0</v>
      </c>
      <c r="BN151" s="172" t="str">
        <f t="array" ref="BN151">IFERROR(VLOOKUP(A151&amp;B151&amp;C151&amp;LEFT($BI$1,2),IF({1,0},广告数据!$A$2:$A$7027&amp;广告数据!$B$2:$B$7027&amp;广告数据!$C$2:$C$7027,广告数据!$G$2:$G$7027),2,0),"0")</f>
        <v>0</v>
      </c>
      <c r="BO151" s="172" t="str">
        <f t="array" ref="BO151">IFERROR(VLOOKUP(A151&amp;B151&amp;C151&amp;LEFT($BI$1,2),IF({1,0},广告数据!$A$2:$A$7027&amp;广告数据!$B$2:$B$7027&amp;广告数据!$C$2:$C$7027,广告数据!$J$2:$J$7027),2,0),"0")</f>
        <v>0</v>
      </c>
      <c r="BP151" s="215" t="str">
        <f t="shared" si="75"/>
        <v/>
      </c>
      <c r="BQ151" s="172">
        <f t="array" ref="BQ151">IFERROR(VLOOKUP(A151&amp;B151&amp;C151&amp;LEFT($BQ$1,2),IF({1,0},广告数据!$A$2:$A$7027&amp;广告数据!$B$2:$B$7027&amp;广告数据!$C$2:$C$7027,广告数据!$D$2:$D$7027),2,0),"0")</f>
        <v>135</v>
      </c>
      <c r="BR151" s="172">
        <f t="array" ref="BR151">IFERROR(VLOOKUP(A151&amp;B151&amp;C151&amp;LEFT($BQ$1,2),IF({1,0},广告数据!$A$2:$A$7027&amp;广告数据!$B$2:$B$7027&amp;广告数据!$C$2:$C$7027,广告数据!$E$2:$E$7027),2,0),"0")</f>
        <v>1</v>
      </c>
      <c r="BS151" s="172">
        <f t="array" ref="BS151">IFERROR(VLOOKUP(A151&amp;B151&amp;C151&amp;LEFT($BQ$1,2),IF({1,0},广告数据!$A$2:$A$7027&amp;广告数据!$B$2:$B$7027&amp;广告数据!$C$2:$C$7027,广告数据!$I$2:$I$7027),2,0),"0")</f>
        <v>0</v>
      </c>
      <c r="BT151" s="215">
        <f t="shared" si="65"/>
        <v>0.00740740740740741</v>
      </c>
      <c r="BU151" s="215">
        <f t="shared" si="66"/>
        <v>0</v>
      </c>
      <c r="BV151" s="172">
        <f t="array" ref="BV151">IFERROR(VLOOKUP(A151&amp;B151&amp;C151&amp;LEFT($BQ$1,2),IF({1,0},广告数据!$A$2:$A$7027&amp;广告数据!$B$2:$B$7027&amp;广告数据!$C$2:$C$7027,广告数据!$G$2:$G$7027),2,0),"0")</f>
        <v>0.62</v>
      </c>
      <c r="BW151" s="172">
        <f t="array" ref="BW151">IFERROR(VLOOKUP(A151&amp;B151&amp;C151&amp;LEFT($BQ$1,2),IF({1,0},广告数据!$A$2:$A$7027&amp;广告数据!$B$2:$B$7027&amp;广告数据!$C$2:$C$7027,广告数据!$J$2:$J$7027),2,0),"0")</f>
        <v>0</v>
      </c>
      <c r="BX151" s="215" t="str">
        <f t="shared" si="76"/>
        <v/>
      </c>
    </row>
    <row r="152" s="173" customFormat="1" spans="1:76">
      <c r="A152" s="189">
        <v>44806</v>
      </c>
      <c r="B152" s="192" t="s">
        <v>20</v>
      </c>
      <c r="C152" s="190" t="s">
        <v>543</v>
      </c>
      <c r="D152" s="119" t="s">
        <v>544</v>
      </c>
      <c r="E152" s="194">
        <f>SUMIFS('Business report'!$D$2:$D$9442,'Business report'!$A$2:$A$9442,A152,'Business report'!$B$2:$B$9442,B152,'Business report'!$C$2:$C$9442,D152)</f>
        <v>28</v>
      </c>
      <c r="F152" s="194">
        <f>SUMIFS('Business report'!$F$2:$F$9442,'Business report'!$A$2:$A$9442,A152,'Business report'!$B$2:$B$9442,B152,'Business report'!$C$2:$C$9442,D152)</f>
        <v>40</v>
      </c>
      <c r="G152" s="191">
        <f>SUMIFS('Business report'!$I$2:$I$9442,'Business report'!$A$2:$A$9442,A152,'Business report'!$B$2:$B$9442,B152,'Business report'!$C$2:$C$9442,D152)</f>
        <v>4</v>
      </c>
      <c r="H152" s="195">
        <f>SUMIFS('Business report'!$K$2:$K$9442,'Business report'!$A$2:$A$9442,A152,'Business report'!$B$2:$B$9442,B152,'Business report'!$C$2:$C$9442,D152)</f>
        <v>119.96</v>
      </c>
      <c r="I152" s="198">
        <v>29.99</v>
      </c>
      <c r="J152" s="178"/>
      <c r="K152" s="198"/>
      <c r="L152" s="198" t="s">
        <v>570</v>
      </c>
      <c r="M152" s="199">
        <v>35265</v>
      </c>
      <c r="N152" s="198" t="s">
        <v>572</v>
      </c>
      <c r="O152" s="198">
        <v>77</v>
      </c>
      <c r="P152" s="203" t="s">
        <v>579</v>
      </c>
      <c r="Q152" s="207" t="s">
        <v>602</v>
      </c>
      <c r="R152" s="207" t="s">
        <v>603</v>
      </c>
      <c r="S152" s="203" t="s">
        <v>581</v>
      </c>
      <c r="T152" s="207" t="s">
        <v>286</v>
      </c>
      <c r="U152" s="207" t="s">
        <v>604</v>
      </c>
      <c r="V152" s="203" t="s">
        <v>583</v>
      </c>
      <c r="W152" s="207" t="s">
        <v>516</v>
      </c>
      <c r="X152" s="207" t="s">
        <v>605</v>
      </c>
      <c r="Y152" s="203" t="s">
        <v>585</v>
      </c>
      <c r="Z152" s="207" t="s">
        <v>518</v>
      </c>
      <c r="AA152" s="207" t="s">
        <v>604</v>
      </c>
      <c r="AB152" s="203" t="s">
        <v>587</v>
      </c>
      <c r="AC152" s="207" t="s">
        <v>606</v>
      </c>
      <c r="AD152" s="207" t="s">
        <v>607</v>
      </c>
      <c r="AE152" s="203" t="s">
        <v>589</v>
      </c>
      <c r="AF152" s="207" t="s">
        <v>321</v>
      </c>
      <c r="AG152" s="207" t="s">
        <v>608</v>
      </c>
      <c r="AH152" s="203" t="s">
        <v>591</v>
      </c>
      <c r="AI152" s="207" t="s">
        <v>168</v>
      </c>
      <c r="AJ152" s="207" t="s">
        <v>609</v>
      </c>
      <c r="AK152" s="179" t="str">
        <f t="array" ref="AK152">IFERROR(VLOOKUP(A152&amp;B152&amp;C152&amp;LEFT($AK$1,2),IF({1,0},广告数据!$A$2:$A$7027&amp;广告数据!$B$2:$B$7027&amp;广告数据!$C$2:$C$7027,广告数据!$D$2:$D$7027),2,0),"0")</f>
        <v>0</v>
      </c>
      <c r="AL152" s="175" t="str">
        <f t="array" ref="AL152">IFERROR(VLOOKUP(A152&amp;B152&amp;C152&amp;LEFT($AK$1,2),IF({1,0},广告数据!$A$2:$A$7027&amp;广告数据!$B$2:$B$7027&amp;广告数据!$C$2:$C$7027,广告数据!$E$2:$E$7027),2,0),"0")</f>
        <v>0</v>
      </c>
      <c r="AM152" s="180" t="str">
        <f t="shared" si="67"/>
        <v>0</v>
      </c>
      <c r="AN152" s="175" t="str">
        <f t="array" ref="AN152">IFERROR(VLOOKUP(A152&amp;B152&amp;C152&amp;LEFT($AK$1,2),IF({1,0},广告数据!$A$2:$A$7027&amp;广告数据!$B$2:$B$7027&amp;广告数据!$C$2:$C$7027,广告数据!$I$2:$I$7027),2,0),"0")</f>
        <v>0</v>
      </c>
      <c r="AO152" s="181" t="str">
        <f t="shared" si="68"/>
        <v>0</v>
      </c>
      <c r="AP152" s="182" t="str">
        <f t="array" ref="AP152">IFERROR(VLOOKUP(A152&amp;B152&amp;C152&amp;LEFT($AK$1,2),IF({1,0},广告数据!$A$2:$A$7027&amp;广告数据!$B$2:$B$7027&amp;广告数据!$C$2:$C$7027,广告数据!$G$2:$G$7027),2,0),"0")</f>
        <v>0</v>
      </c>
      <c r="AQ152" s="182" t="str">
        <f t="array" ref="AQ152">IFERROR(VLOOKUP(A152&amp;B152&amp;C152&amp;LEFT($AK$1,2),IF({1,0},广告数据!$A$2:$A$7027&amp;广告数据!$B$2:$B$7027&amp;广告数据!$C$2:$C$7027,广告数据!$J$2:$J$7027),2,0),"0")</f>
        <v>0</v>
      </c>
      <c r="AR152" s="183" t="str">
        <f t="shared" si="69"/>
        <v>0</v>
      </c>
      <c r="AS152" s="223" t="str">
        <f t="array" ref="AS152">IFERROR(VLOOKUP(A152&amp;B152&amp;C152&amp;LEFT($AS$1,2),IF({1,0},广告数据!$A$2:$A$7027&amp;广告数据!$B$2:$B$7027&amp;广告数据!$C$2:$C$7027,广告数据!$D$2:$D$7027),2,0),"0")</f>
        <v>0</v>
      </c>
      <c r="AT152" s="179" t="str">
        <f t="array" ref="AT152">IFERROR(VLOOKUP(A152&amp;B152&amp;C152&amp;LEFT($AS$1,2),IF({1,0},广告数据!$A$2:$A$7027&amp;广告数据!$B$2:$B$7027&amp;广告数据!$C$2:$C$7027,广告数据!$E$2:$E$7027),2,0),"0")</f>
        <v>0</v>
      </c>
      <c r="AU152" s="179" t="str">
        <f t="array" ref="AU152">IFERROR(VLOOKUP(A152&amp;B152&amp;C152&amp;LEFT($AS$1,2),IF({1,0},广告数据!$A$2:$A$7027&amp;广告数据!$B$2:$B$7027&amp;广告数据!$C$2:$C$7027,广告数据!$I$2:$I$7027),2,0),"0")</f>
        <v>0</v>
      </c>
      <c r="AV152" s="215" t="str">
        <f t="shared" si="58"/>
        <v>0</v>
      </c>
      <c r="AW152" s="215" t="str">
        <f t="array" ref="AW152">IFERROR(AU152/AT152,"0")</f>
        <v>0</v>
      </c>
      <c r="AX152" s="224" t="str">
        <f t="array" ref="AX152">IFERROR(VLOOKUP(A152&amp;B152&amp;C152&amp;LEFT($AS$1,2),IF({1,0},广告数据!$A$2:$A$7027&amp;广告数据!$B$2:$B$7027&amp;广告数据!$C$2:$C$7027,广告数据!$G$2:$G$7027),2,0),"0")</f>
        <v>0</v>
      </c>
      <c r="AY152" s="179" t="str">
        <f t="array" ref="AY152">IFERROR(VLOOKUP(A152&amp;B152&amp;C152&amp;LEFT($AS$1,2),IF({1,0},广告数据!$A$2:$A$7027&amp;广告数据!$B$2:$B$7027&amp;广告数据!$C$2:$C$7027,广告数据!$J$2:$J$7027),2,0),"0")</f>
        <v>0</v>
      </c>
      <c r="AZ152" s="183" t="str">
        <f t="array" ref="AZ152">IFERROR(AX152/AY152,"0")</f>
        <v>0</v>
      </c>
      <c r="BA152" s="179">
        <f t="array" ref="BA152">IFERROR(VLOOKUP(A152&amp;B152&amp;C152&amp;LEFT($BA$1,2),IF({1,0},广告数据!$A$2:$A$7027&amp;广告数据!$B$2:$B$7027&amp;广告数据!$C$2:$C$7027,广告数据!$D$2:$D$7027),2,0),"")</f>
        <v>1381</v>
      </c>
      <c r="BB152" s="179">
        <f t="array" ref="BB152">IFERROR(VLOOKUP(A152&amp;B152&amp;C152&amp;LEFT($BA$1,2),IF({1,0},广告数据!$A$2:$A$7027&amp;广告数据!$B$2:$B$7027&amp;广告数据!$C$2:$C$7027,广告数据!$E$2:$E$7027),2,0),"")</f>
        <v>8</v>
      </c>
      <c r="BC152" s="179">
        <f t="array" ref="BC152">IFERROR(VLOOKUP(A152&amp;B152&amp;C152&amp;LEFT($BA$1,2),IF({1,0},广告数据!$A$2:$A$7027&amp;广告数据!$B$2:$B$7027&amp;广告数据!$C$2:$C$7027,广告数据!$I$2:$I$7027),2,0),"")</f>
        <v>3</v>
      </c>
      <c r="BD152" s="215">
        <f t="shared" si="70"/>
        <v>0.0057929036929761</v>
      </c>
      <c r="BE152" s="215">
        <f t="shared" si="71"/>
        <v>0.375</v>
      </c>
      <c r="BF152" s="186">
        <f t="array" ref="BF152">IFERROR(VLOOKUP(A152&amp;B152&amp;C152&amp;LEFT($BA$1,2),IF({1,0},广告数据!$A$2:$A$7027&amp;广告数据!$B$2:$B$7027&amp;广告数据!$C$2:$C$7027,广告数据!$G$2:$G$7027),2,0),"")</f>
        <v>13.9</v>
      </c>
      <c r="BG152" s="186">
        <f t="array" ref="BG152">IFERROR(VLOOKUP(A152&amp;B152&amp;C152&amp;LEFT($BA$1,2),IF({1,0},广告数据!$A$2:$A$7027&amp;广告数据!$B$2:$B$7027&amp;广告数据!$C$2:$C$7027,广告数据!$J$2:$J$7027),2,0),"")</f>
        <v>89.97</v>
      </c>
      <c r="BH152" s="215">
        <f t="shared" si="72"/>
        <v>0.154495943092142</v>
      </c>
      <c r="BI152" s="172" t="str">
        <f t="array" ref="BI152">IFERROR(VLOOKUP(A152&amp;B152&amp;C152&amp;LEFT($BI$1,2),IF({1,0},广告数据!$A$2:$A$7027&amp;广告数据!$B$2:$B$7027&amp;广告数据!$C$2:$C$7027,广告数据!$D$2:$D$7027),2,0),"0")</f>
        <v>0</v>
      </c>
      <c r="BJ152" s="172" t="str">
        <f t="array" ref="BJ152">IFERROR(VLOOKUP(A152&amp;B152&amp;C152&amp;LEFT($BI$1,2),IF({1,0},广告数据!$A$2:$A$7027&amp;广告数据!$B$2:$B$7027&amp;广告数据!$C$2:$C$7027,广告数据!$E$2:$E$7027),2,0),"0")</f>
        <v>0</v>
      </c>
      <c r="BK152" s="172" t="str">
        <f t="array" ref="BK152">IFERROR(VLOOKUP(A152&amp;B152&amp;C152&amp;LEFT($BI$1,2),IF({1,0},广告数据!$A$2:$A$7027&amp;广告数据!$B$2:$B$7027&amp;广告数据!$C$2:$C$7027,广告数据!$I$2:$I$7027),2,0),"0")</f>
        <v>0</v>
      </c>
      <c r="BL152" s="215" t="str">
        <f t="shared" si="73"/>
        <v>0</v>
      </c>
      <c r="BM152" s="215" t="str">
        <f t="shared" si="74"/>
        <v>0</v>
      </c>
      <c r="BN152" s="172" t="str">
        <f t="array" ref="BN152">IFERROR(VLOOKUP(A152&amp;B152&amp;C152&amp;LEFT($BI$1,2),IF({1,0},广告数据!$A$2:$A$7027&amp;广告数据!$B$2:$B$7027&amp;广告数据!$C$2:$C$7027,广告数据!$G$2:$G$7027),2,0),"0")</f>
        <v>0</v>
      </c>
      <c r="BO152" s="172" t="str">
        <f t="array" ref="BO152">IFERROR(VLOOKUP(A152&amp;B152&amp;C152&amp;LEFT($BI$1,2),IF({1,0},广告数据!$A$2:$A$7027&amp;广告数据!$B$2:$B$7027&amp;广告数据!$C$2:$C$7027,广告数据!$J$2:$J$7027),2,0),"0")</f>
        <v>0</v>
      </c>
      <c r="BP152" s="215" t="str">
        <f t="shared" si="75"/>
        <v/>
      </c>
      <c r="BQ152" s="172">
        <f t="array" ref="BQ152">IFERROR(VLOOKUP(A152&amp;B152&amp;C152&amp;LEFT($BQ$1,2),IF({1,0},广告数据!$A$2:$A$7027&amp;广告数据!$B$2:$B$7027&amp;广告数据!$C$2:$C$7027,广告数据!$D$2:$D$7027),2,0),"0")</f>
        <v>1015</v>
      </c>
      <c r="BR152" s="172">
        <f t="array" ref="BR152">IFERROR(VLOOKUP(A152&amp;B152&amp;C152&amp;LEFT($BQ$1,2),IF({1,0},广告数据!$A$2:$A$7027&amp;广告数据!$B$2:$B$7027&amp;广告数据!$C$2:$C$7027,广告数据!$E$2:$E$7027),2,0),"0")</f>
        <v>9</v>
      </c>
      <c r="BS152" s="172">
        <f t="array" ref="BS152">IFERROR(VLOOKUP(A152&amp;B152&amp;C152&amp;LEFT($BQ$1,2),IF({1,0},广告数据!$A$2:$A$7027&amp;广告数据!$B$2:$B$7027&amp;广告数据!$C$2:$C$7027,广告数据!$I$2:$I$7027),2,0),"0")</f>
        <v>1</v>
      </c>
      <c r="BT152" s="215">
        <f t="shared" si="65"/>
        <v>0.00886699507389163</v>
      </c>
      <c r="BU152" s="215">
        <f t="shared" si="66"/>
        <v>0.111111111111111</v>
      </c>
      <c r="BV152" s="172">
        <f t="array" ref="BV152">IFERROR(VLOOKUP(A152&amp;B152&amp;C152&amp;LEFT($BQ$1,2),IF({1,0},广告数据!$A$2:$A$7027&amp;广告数据!$B$2:$B$7027&amp;广告数据!$C$2:$C$7027,广告数据!$G$2:$G$7027),2,0),"0")</f>
        <v>13.29</v>
      </c>
      <c r="BW152" s="172">
        <f t="array" ref="BW152">IFERROR(VLOOKUP(A152&amp;B152&amp;C152&amp;LEFT($BQ$1,2),IF({1,0},广告数据!$A$2:$A$7027&amp;广告数据!$B$2:$B$7027&amp;广告数据!$C$2:$C$7027,广告数据!$J$2:$J$7027),2,0),"0")</f>
        <v>29.99</v>
      </c>
      <c r="BX152" s="215">
        <f t="shared" si="76"/>
        <v>0.443147715905302</v>
      </c>
    </row>
    <row r="153" s="173" customFormat="1" spans="1:76">
      <c r="A153" s="189">
        <v>44807</v>
      </c>
      <c r="B153" s="192" t="s">
        <v>20</v>
      </c>
      <c r="C153" s="190" t="s">
        <v>25</v>
      </c>
      <c r="D153" s="119" t="s">
        <v>124</v>
      </c>
      <c r="E153" s="194">
        <f>SUMIFS('Business report'!$D$2:$D$9442,'Business report'!$A$2:$A$9442,A153,'Business report'!$B$2:$B$9442,B153,'Business report'!$C$2:$C$9442,D153)</f>
        <v>349</v>
      </c>
      <c r="F153" s="194">
        <f>SUMIFS('Business report'!$F$2:$F$9442,'Business report'!$A$2:$A$9442,A153,'Business report'!$B$2:$B$9442,B153,'Business report'!$C$2:$C$9442,D153)</f>
        <v>477</v>
      </c>
      <c r="G153" s="191">
        <f>SUMIFS('Business report'!$I$2:$I$9442,'Business report'!$A$2:$A$9442,A153,'Business report'!$B$2:$B$9442,B153,'Business report'!$C$2:$C$9442,D153)</f>
        <v>21</v>
      </c>
      <c r="H153" s="195">
        <f>SUMIFS('Business report'!$K$2:$K$9442,'Business report'!$A$2:$A$9442,A153,'Business report'!$B$2:$B$9442,B153,'Business report'!$C$2:$C$9442,D153)</f>
        <v>272.79</v>
      </c>
      <c r="I153" s="198">
        <v>12.99</v>
      </c>
      <c r="J153" s="178">
        <v>4.7</v>
      </c>
      <c r="K153" s="198">
        <v>54</v>
      </c>
      <c r="L153" s="198" t="s">
        <v>131</v>
      </c>
      <c r="M153" s="199">
        <v>41889</v>
      </c>
      <c r="N153" s="198" t="s">
        <v>133</v>
      </c>
      <c r="O153" s="198">
        <v>128</v>
      </c>
      <c r="P153" s="203" t="s">
        <v>409</v>
      </c>
      <c r="Q153" s="207" t="s">
        <v>393</v>
      </c>
      <c r="R153" s="207" t="s">
        <v>146</v>
      </c>
      <c r="S153" s="203" t="s">
        <v>208</v>
      </c>
      <c r="T153" s="207" t="s">
        <v>345</v>
      </c>
      <c r="U153" s="207" t="s">
        <v>169</v>
      </c>
      <c r="V153" s="203" t="s">
        <v>340</v>
      </c>
      <c r="W153" s="207" t="s">
        <v>610</v>
      </c>
      <c r="X153" s="207" t="s">
        <v>261</v>
      </c>
      <c r="Y153" s="203" t="s">
        <v>527</v>
      </c>
      <c r="Z153" s="207" t="s">
        <v>277</v>
      </c>
      <c r="AA153" s="207" t="s">
        <v>169</v>
      </c>
      <c r="AB153" s="203" t="s">
        <v>408</v>
      </c>
      <c r="AC153" s="207" t="s">
        <v>494</v>
      </c>
      <c r="AD153" s="207" t="s">
        <v>268</v>
      </c>
      <c r="AE153" s="203" t="s">
        <v>528</v>
      </c>
      <c r="AF153" s="207" t="s">
        <v>352</v>
      </c>
      <c r="AG153" s="207" t="s">
        <v>279</v>
      </c>
      <c r="AH153" s="203" t="s">
        <v>244</v>
      </c>
      <c r="AI153" s="207" t="s">
        <v>209</v>
      </c>
      <c r="AJ153" s="207" t="s">
        <v>323</v>
      </c>
      <c r="AK153" s="179">
        <f t="array" ref="AK153">IFERROR(VLOOKUP(A153&amp;B153&amp;C153&amp;LEFT($AK$1,2),IF({1,0},广告数据!$A$2:$A$7027&amp;广告数据!$B$2:$B$7027&amp;广告数据!$C$2:$C$7027,广告数据!$D$2:$D$7027),2,0),"0")</f>
        <v>6920</v>
      </c>
      <c r="AL153" s="175">
        <f t="array" ref="AL153">IFERROR(VLOOKUP(A153&amp;B153&amp;C153&amp;LEFT($AK$1,2),IF({1,0},广告数据!$A$2:$A$7027&amp;广告数据!$B$2:$B$7027&amp;广告数据!$C$2:$C$7027,广告数据!$E$2:$E$7027),2,0),"0")</f>
        <v>46</v>
      </c>
      <c r="AM153" s="180">
        <f t="shared" si="67"/>
        <v>0.00664739884393064</v>
      </c>
      <c r="AN153" s="175">
        <f t="array" ref="AN153">IFERROR(VLOOKUP(A153&amp;B153&amp;C153&amp;LEFT($AK$1,2),IF({1,0},广告数据!$A$2:$A$7027&amp;广告数据!$B$2:$B$7027&amp;广告数据!$C$2:$C$7027,广告数据!$I$2:$I$7027),2,0),"0")</f>
        <v>2</v>
      </c>
      <c r="AO153" s="181">
        <f t="shared" si="68"/>
        <v>0.0434782608695652</v>
      </c>
      <c r="AP153" s="182">
        <f t="array" ref="AP153">IFERROR(VLOOKUP(A153&amp;B153&amp;C153&amp;LEFT($AK$1,2),IF({1,0},广告数据!$A$2:$A$7027&amp;广告数据!$B$2:$B$7027&amp;广告数据!$C$2:$C$7027,广告数据!$G$2:$G$7027),2,0),"0")</f>
        <v>13.26</v>
      </c>
      <c r="AQ153" s="182">
        <f t="array" ref="AQ153">IFERROR(VLOOKUP(A153&amp;B153&amp;C153&amp;LEFT($AK$1,2),IF({1,0},广告数据!$A$2:$A$7027&amp;广告数据!$B$2:$B$7027&amp;广告数据!$C$2:$C$7027,广告数据!$J$2:$J$7027),2,0),"0")</f>
        <v>25.98</v>
      </c>
      <c r="AR153" s="183">
        <f t="shared" si="69"/>
        <v>0.510392609699769</v>
      </c>
      <c r="AS153" s="223" t="str">
        <f t="array" ref="AS153">IFERROR(VLOOKUP(A153&amp;B153&amp;C153&amp;LEFT($AS$1,2),IF({1,0},广告数据!$A$2:$A$7027&amp;广告数据!$B$2:$B$7027&amp;广告数据!$C$2:$C$7027,广告数据!$D$2:$D$7027),2,0),"0")</f>
        <v>0</v>
      </c>
      <c r="AT153" s="179" t="str">
        <f t="array" ref="AT153">IFERROR(VLOOKUP(A153&amp;B153&amp;C153&amp;LEFT($AS$1,2),IF({1,0},广告数据!$A$2:$A$7027&amp;广告数据!$B$2:$B$7027&amp;广告数据!$C$2:$C$7027,广告数据!$E$2:$E$7027),2,0),"0")</f>
        <v>0</v>
      </c>
      <c r="AU153" s="179" t="str">
        <f t="array" ref="AU153">IFERROR(VLOOKUP(A153&amp;B153&amp;C153&amp;LEFT($AS$1,2),IF({1,0},广告数据!$A$2:$A$7027&amp;广告数据!$B$2:$B$7027&amp;广告数据!$C$2:$C$7027,广告数据!$I$2:$I$7027),2,0),"0")</f>
        <v>0</v>
      </c>
      <c r="AV153" s="215" t="str">
        <f t="shared" si="58"/>
        <v>0</v>
      </c>
      <c r="AW153" s="215" t="str">
        <f t="array" ref="AW153">IFERROR(AU153/AT153,"0")</f>
        <v>0</v>
      </c>
      <c r="AX153" s="224" t="str">
        <f t="array" ref="AX153">IFERROR(VLOOKUP(A153&amp;B153&amp;C153&amp;LEFT($AS$1,2),IF({1,0},广告数据!$A$2:$A$7027&amp;广告数据!$B$2:$B$7027&amp;广告数据!$C$2:$C$7027,广告数据!$G$2:$G$7027),2,0),"0")</f>
        <v>0</v>
      </c>
      <c r="AY153" s="179" t="str">
        <f t="array" ref="AY153">IFERROR(VLOOKUP(A153&amp;B153&amp;C153&amp;LEFT($AS$1,2),IF({1,0},广告数据!$A$2:$A$7027&amp;广告数据!$B$2:$B$7027&amp;广告数据!$C$2:$C$7027,广告数据!$J$2:$J$7027),2,0),"0")</f>
        <v>0</v>
      </c>
      <c r="AZ153" s="183" t="str">
        <f t="array" ref="AZ153">IFERROR(AX153/AY153,"0")</f>
        <v>0</v>
      </c>
      <c r="BA153" s="179">
        <f t="array" ref="BA153">IFERROR(VLOOKUP(A153&amp;B153&amp;C153&amp;LEFT($BA$1,2),IF({1,0},广告数据!$A$2:$A$7027&amp;广告数据!$B$2:$B$7027&amp;广告数据!$C$2:$C$7027,广告数据!$D$2:$D$7027),2,0),"")</f>
        <v>18351</v>
      </c>
      <c r="BB153" s="179">
        <f t="array" ref="BB153">IFERROR(VLOOKUP(A153&amp;B153&amp;C153&amp;LEFT($BA$1,2),IF({1,0},广告数据!$A$2:$A$7027&amp;广告数据!$B$2:$B$7027&amp;广告数据!$C$2:$C$7027,广告数据!$E$2:$E$7027),2,0),"")</f>
        <v>55</v>
      </c>
      <c r="BC153" s="179">
        <f t="array" ref="BC153">IFERROR(VLOOKUP(A153&amp;B153&amp;C153&amp;LEFT($BA$1,2),IF({1,0},广告数据!$A$2:$A$7027&amp;广告数据!$B$2:$B$7027&amp;广告数据!$C$2:$C$7027,广告数据!$I$2:$I$7027),2,0),"")</f>
        <v>4</v>
      </c>
      <c r="BD153" s="215">
        <f t="shared" si="70"/>
        <v>0.00299711187401232</v>
      </c>
      <c r="BE153" s="215">
        <f t="shared" si="71"/>
        <v>0.0727272727272727</v>
      </c>
      <c r="BF153" s="186">
        <f t="array" ref="BF153">IFERROR(VLOOKUP(A153&amp;B153&amp;C153&amp;LEFT($BA$1,2),IF({1,0},广告数据!$A$2:$A$7027&amp;广告数据!$B$2:$B$7027&amp;广告数据!$C$2:$C$7027,广告数据!$G$2:$G$7027),2,0),"")</f>
        <v>30.17</v>
      </c>
      <c r="BG153" s="186">
        <f t="array" ref="BG153">IFERROR(VLOOKUP(A153&amp;B153&amp;C153&amp;LEFT($BA$1,2),IF({1,0},广告数据!$A$2:$A$7027&amp;广告数据!$B$2:$B$7027&amp;广告数据!$C$2:$C$7027,广告数据!$J$2:$J$7027),2,0),"")</f>
        <v>51.96</v>
      </c>
      <c r="BH153" s="215">
        <f t="shared" si="72"/>
        <v>0.580638953040801</v>
      </c>
      <c r="BI153" s="172">
        <f t="array" ref="BI153">IFERROR(VLOOKUP(A153&amp;B153&amp;C153&amp;LEFT($BI$1,2),IF({1,0},广告数据!$A$2:$A$7027&amp;广告数据!$B$2:$B$7027&amp;广告数据!$C$2:$C$7027,广告数据!$D$2:$D$7027),2,0),"0")</f>
        <v>906</v>
      </c>
      <c r="BJ153" s="172">
        <f t="array" ref="BJ153">IFERROR(VLOOKUP(A153&amp;B153&amp;C153&amp;LEFT($BI$1,2),IF({1,0},广告数据!$A$2:$A$7027&amp;广告数据!$B$2:$B$7027&amp;广告数据!$C$2:$C$7027,广告数据!$E$2:$E$7027),2,0),"0")</f>
        <v>12</v>
      </c>
      <c r="BK153" s="172">
        <f t="array" ref="BK153">IFERROR(VLOOKUP(A153&amp;B153&amp;C153&amp;LEFT($BI$1,2),IF({1,0},广告数据!$A$2:$A$7027&amp;广告数据!$B$2:$B$7027&amp;广告数据!$C$2:$C$7027,广告数据!$I$2:$I$7027),2,0),"0")</f>
        <v>3</v>
      </c>
      <c r="BL153" s="215">
        <f t="shared" si="73"/>
        <v>0.0132450331125828</v>
      </c>
      <c r="BM153" s="215">
        <f t="shared" si="74"/>
        <v>0.25</v>
      </c>
      <c r="BN153" s="172">
        <f t="array" ref="BN153">IFERROR(VLOOKUP(A153&amp;B153&amp;C153&amp;LEFT($BI$1,2),IF({1,0},广告数据!$A$2:$A$7027&amp;广告数据!$B$2:$B$7027&amp;广告数据!$C$2:$C$7027,广告数据!$G$2:$G$7027),2,0),"0")</f>
        <v>6.34</v>
      </c>
      <c r="BO153" s="172">
        <f t="array" ref="BO153">IFERROR(VLOOKUP(A153&amp;B153&amp;C153&amp;LEFT($BI$1,2),IF({1,0},广告数据!$A$2:$A$7027&amp;广告数据!$B$2:$B$7027&amp;广告数据!$C$2:$C$7027,广告数据!$J$2:$J$7027),2,0),"0")</f>
        <v>38.97</v>
      </c>
      <c r="BP153" s="215">
        <f t="shared" si="75"/>
        <v>0.162689248139595</v>
      </c>
      <c r="BQ153" s="172" t="str">
        <f t="array" ref="BQ153">IFERROR(VLOOKUP(A153&amp;B153&amp;C153&amp;LEFT($BQ$1,2),IF({1,0},广告数据!$A$2:$A$7027&amp;广告数据!$B$2:$B$7027&amp;广告数据!$C$2:$C$7027,广告数据!$D$2:$D$7027),2,0),"0")</f>
        <v>0</v>
      </c>
      <c r="BR153" s="172" t="str">
        <f t="array" ref="BR153">IFERROR(VLOOKUP(A153&amp;B153&amp;C153&amp;LEFT($BQ$1,2),IF({1,0},广告数据!$A$2:$A$7027&amp;广告数据!$B$2:$B$7027&amp;广告数据!$C$2:$C$7027,广告数据!$E$2:$E$7027),2,0),"0")</f>
        <v>0</v>
      </c>
      <c r="BS153" s="172" t="str">
        <f t="array" ref="BS153">IFERROR(VLOOKUP(A153&amp;B153&amp;C153&amp;LEFT($BQ$1,2),IF({1,0},广告数据!$A$2:$A$7027&amp;广告数据!$B$2:$B$7027&amp;广告数据!$C$2:$C$7027,广告数据!$I$2:$I$7027),2,0),"0")</f>
        <v>0</v>
      </c>
      <c r="BT153" s="215" t="str">
        <f t="shared" si="65"/>
        <v>0</v>
      </c>
      <c r="BU153" s="215" t="str">
        <f t="shared" si="66"/>
        <v>0</v>
      </c>
      <c r="BV153" s="172" t="str">
        <f t="array" ref="BV153">IFERROR(VLOOKUP(A153&amp;B153&amp;C153&amp;LEFT($BQ$1,2),IF({1,0},广告数据!$A$2:$A$7027&amp;广告数据!$B$2:$B$7027&amp;广告数据!$C$2:$C$7027,广告数据!$G$2:$G$7027),2,0),"0")</f>
        <v>0</v>
      </c>
      <c r="BW153" s="172" t="str">
        <f t="array" ref="BW153">IFERROR(VLOOKUP(A153&amp;B153&amp;C153&amp;LEFT($BQ$1,2),IF({1,0},广告数据!$A$2:$A$7027&amp;广告数据!$B$2:$B$7027&amp;广告数据!$C$2:$C$7027,广告数据!$J$2:$J$7027),2,0),"0")</f>
        <v>0</v>
      </c>
      <c r="BX153" s="215" t="str">
        <f t="shared" si="76"/>
        <v/>
      </c>
    </row>
    <row r="154" s="173" customFormat="1" spans="1:76">
      <c r="A154" s="189">
        <v>44807</v>
      </c>
      <c r="B154" s="192" t="s">
        <v>20</v>
      </c>
      <c r="C154" s="190" t="s">
        <v>450</v>
      </c>
      <c r="D154" s="119" t="s">
        <v>451</v>
      </c>
      <c r="E154" s="194">
        <f>SUMIFS('Business report'!$D$2:$D$9442,'Business report'!$A$2:$A$9442,A154,'Business report'!$B$2:$B$9442,B154,'Business report'!$C$2:$C$9442,D154)</f>
        <v>7</v>
      </c>
      <c r="F154" s="194">
        <f>SUMIFS('Business report'!$F$2:$F$9442,'Business report'!$A$2:$A$9442,A154,'Business report'!$B$2:$B$9442,B154,'Business report'!$C$2:$C$9442,D154)</f>
        <v>10</v>
      </c>
      <c r="G154" s="191">
        <f>SUMIFS('Business report'!$I$2:$I$9442,'Business report'!$A$2:$A$9442,A154,'Business report'!$B$2:$B$9442,B154,'Business report'!$C$2:$C$9442,D154)</f>
        <v>0</v>
      </c>
      <c r="H154" s="195">
        <f>SUMIFS('Business report'!$K$2:$K$9442,'Business report'!$A$2:$A$9442,A154,'Business report'!$B$2:$B$9442,B154,'Business report'!$C$2:$C$9442,D154)</f>
        <v>0</v>
      </c>
      <c r="I154" s="198">
        <v>39.99</v>
      </c>
      <c r="J154" s="178">
        <v>3</v>
      </c>
      <c r="K154" s="198">
        <v>2</v>
      </c>
      <c r="L154" s="198" t="s">
        <v>496</v>
      </c>
      <c r="M154" s="199">
        <v>692308</v>
      </c>
      <c r="N154" s="198" t="s">
        <v>497</v>
      </c>
      <c r="O154" s="198">
        <v>9243</v>
      </c>
      <c r="P154" s="203" t="s">
        <v>465</v>
      </c>
      <c r="Q154" s="207" t="s">
        <v>145</v>
      </c>
      <c r="R154" s="207" t="s">
        <v>220</v>
      </c>
      <c r="S154" s="203" t="s">
        <v>466</v>
      </c>
      <c r="T154" s="207" t="s">
        <v>145</v>
      </c>
      <c r="U154" s="207" t="s">
        <v>506</v>
      </c>
      <c r="V154" s="203" t="s">
        <v>467</v>
      </c>
      <c r="W154" s="207" t="s">
        <v>145</v>
      </c>
      <c r="X154" s="207" t="s">
        <v>506</v>
      </c>
      <c r="Y154" s="203" t="s">
        <v>468</v>
      </c>
      <c r="Z154" s="207" t="s">
        <v>145</v>
      </c>
      <c r="AA154" s="207" t="s">
        <v>254</v>
      </c>
      <c r="AB154" s="203" t="s">
        <v>469</v>
      </c>
      <c r="AC154" s="207" t="s">
        <v>145</v>
      </c>
      <c r="AD154" s="207" t="s">
        <v>191</v>
      </c>
      <c r="AE154" s="203" t="s">
        <v>470</v>
      </c>
      <c r="AF154" s="207" t="s">
        <v>145</v>
      </c>
      <c r="AG154" s="207" t="s">
        <v>274</v>
      </c>
      <c r="AH154" s="203" t="s">
        <v>472</v>
      </c>
      <c r="AI154" s="207" t="s">
        <v>611</v>
      </c>
      <c r="AJ154" s="207" t="s">
        <v>384</v>
      </c>
      <c r="AK154" s="179">
        <f t="array" ref="AK154">IFERROR(VLOOKUP(A154&amp;B154&amp;C154&amp;LEFT($AK$1,2),IF({1,0},广告数据!$A$2:$A$7027&amp;广告数据!$B$2:$B$7027&amp;广告数据!$C$2:$C$7027,广告数据!$D$2:$D$7027),2,0),"0")</f>
        <v>2295</v>
      </c>
      <c r="AL154" s="175">
        <f t="array" ref="AL154">IFERROR(VLOOKUP(A154&amp;B154&amp;C154&amp;LEFT($AK$1,2),IF({1,0},广告数据!$A$2:$A$7027&amp;广告数据!$B$2:$B$7027&amp;广告数据!$C$2:$C$7027,广告数据!$E$2:$E$7027),2,0),"0")</f>
        <v>1</v>
      </c>
      <c r="AM154" s="180">
        <f t="shared" si="67"/>
        <v>0.000435729847494553</v>
      </c>
      <c r="AN154" s="175">
        <f t="array" ref="AN154">IFERROR(VLOOKUP(A154&amp;B154&amp;C154&amp;LEFT($AK$1,2),IF({1,0},广告数据!$A$2:$A$7027&amp;广告数据!$B$2:$B$7027&amp;广告数据!$C$2:$C$7027,广告数据!$I$2:$I$7027),2,0),"0")</f>
        <v>0</v>
      </c>
      <c r="AO154" s="181">
        <f t="shared" si="68"/>
        <v>0</v>
      </c>
      <c r="AP154" s="182">
        <f t="array" ref="AP154">IFERROR(VLOOKUP(A154&amp;B154&amp;C154&amp;LEFT($AK$1,2),IF({1,0},广告数据!$A$2:$A$7027&amp;广告数据!$B$2:$B$7027&amp;广告数据!$C$2:$C$7027,广告数据!$G$2:$G$7027),2,0),"0")</f>
        <v>1.2</v>
      </c>
      <c r="AQ154" s="182">
        <f t="array" ref="AQ154">IFERROR(VLOOKUP(A154&amp;B154&amp;C154&amp;LEFT($AK$1,2),IF({1,0},广告数据!$A$2:$A$7027&amp;广告数据!$B$2:$B$7027&amp;广告数据!$C$2:$C$7027,广告数据!$J$2:$J$7027),2,0),"0")</f>
        <v>0</v>
      </c>
      <c r="AR154" s="183" t="str">
        <f t="shared" si="69"/>
        <v>0</v>
      </c>
      <c r="AS154" s="223">
        <f t="array" ref="AS154">IFERROR(VLOOKUP(A154&amp;B154&amp;C154&amp;LEFT($AS$1,2),IF({1,0},广告数据!$A$2:$A$7027&amp;广告数据!$B$2:$B$7027&amp;广告数据!$C$2:$C$7027,广告数据!$D$2:$D$7027),2,0),"0")</f>
        <v>20</v>
      </c>
      <c r="AT154" s="179">
        <f t="array" ref="AT154">IFERROR(VLOOKUP(A154&amp;B154&amp;C154&amp;LEFT($AS$1,2),IF({1,0},广告数据!$A$2:$A$7027&amp;广告数据!$B$2:$B$7027&amp;广告数据!$C$2:$C$7027,广告数据!$E$2:$E$7027),2,0),"0")</f>
        <v>0</v>
      </c>
      <c r="AU154" s="179">
        <f t="array" ref="AU154">IFERROR(VLOOKUP(A154&amp;B154&amp;C154&amp;LEFT($AS$1,2),IF({1,0},广告数据!$A$2:$A$7027&amp;广告数据!$B$2:$B$7027&amp;广告数据!$C$2:$C$7027,广告数据!$I$2:$I$7027),2,0),"0")</f>
        <v>0</v>
      </c>
      <c r="AV154" s="215">
        <f t="shared" si="58"/>
        <v>0</v>
      </c>
      <c r="AW154" s="215" t="str">
        <f t="array" ref="AW154">IFERROR(AU154/AT154,"0")</f>
        <v>0</v>
      </c>
      <c r="AX154" s="224">
        <f t="array" ref="AX154">IFERROR(VLOOKUP(A154&amp;B154&amp;C154&amp;LEFT($AS$1,2),IF({1,0},广告数据!$A$2:$A$7027&amp;广告数据!$B$2:$B$7027&amp;广告数据!$C$2:$C$7027,广告数据!$G$2:$G$7027),2,0),"0")</f>
        <v>0</v>
      </c>
      <c r="AY154" s="179">
        <f t="array" ref="AY154">IFERROR(VLOOKUP(A154&amp;B154&amp;C154&amp;LEFT($AS$1,2),IF({1,0},广告数据!$A$2:$A$7027&amp;广告数据!$B$2:$B$7027&amp;广告数据!$C$2:$C$7027,广告数据!$J$2:$J$7027),2,0),"0")</f>
        <v>0</v>
      </c>
      <c r="AZ154" s="183" t="str">
        <f t="array" ref="AZ154">IFERROR(AX154/AY154,"0")</f>
        <v>0</v>
      </c>
      <c r="BA154" s="179">
        <f t="array" ref="BA154">IFERROR(VLOOKUP(A154&amp;B154&amp;C154&amp;LEFT($BA$1,2),IF({1,0},广告数据!$A$2:$A$7027&amp;广告数据!$B$2:$B$7027&amp;广告数据!$C$2:$C$7027,广告数据!$D$2:$D$7027),2,0),"")</f>
        <v>2362</v>
      </c>
      <c r="BB154" s="179">
        <f t="array" ref="BB154">IFERROR(VLOOKUP(A154&amp;B154&amp;C154&amp;LEFT($BA$1,2),IF({1,0},广告数据!$A$2:$A$7027&amp;广告数据!$B$2:$B$7027&amp;广告数据!$C$2:$C$7027,广告数据!$E$2:$E$7027),2,0),"")</f>
        <v>1</v>
      </c>
      <c r="BC154" s="179">
        <f t="array" ref="BC154">IFERROR(VLOOKUP(A154&amp;B154&amp;C154&amp;LEFT($BA$1,2),IF({1,0},广告数据!$A$2:$A$7027&amp;广告数据!$B$2:$B$7027&amp;广告数据!$C$2:$C$7027,广告数据!$I$2:$I$7027),2,0),"")</f>
        <v>0</v>
      </c>
      <c r="BD154" s="215">
        <f t="shared" si="70"/>
        <v>0.000423370025402202</v>
      </c>
      <c r="BE154" s="215">
        <f t="shared" si="71"/>
        <v>0</v>
      </c>
      <c r="BF154" s="186">
        <f t="array" ref="BF154">IFERROR(VLOOKUP(A154&amp;B154&amp;C154&amp;LEFT($BA$1,2),IF({1,0},广告数据!$A$2:$A$7027&amp;广告数据!$B$2:$B$7027&amp;广告数据!$C$2:$C$7027,广告数据!$G$2:$G$7027),2,0),"")</f>
        <v>2</v>
      </c>
      <c r="BG154" s="186">
        <f t="array" ref="BG154">IFERROR(VLOOKUP(A154&amp;B154&amp;C154&amp;LEFT($BA$1,2),IF({1,0},广告数据!$A$2:$A$7027&amp;广告数据!$B$2:$B$7027&amp;广告数据!$C$2:$C$7027,广告数据!$J$2:$J$7027),2,0),"")</f>
        <v>0</v>
      </c>
      <c r="BH154" s="215" t="str">
        <f t="shared" si="72"/>
        <v>0</v>
      </c>
      <c r="BI154" s="172" t="str">
        <f t="array" ref="BI154">IFERROR(VLOOKUP(A154&amp;B154&amp;C154&amp;LEFT($BI$1,2),IF({1,0},广告数据!$A$2:$A$7027&amp;广告数据!$B$2:$B$7027&amp;广告数据!$C$2:$C$7027,广告数据!$D$2:$D$7027),2,0),"0")</f>
        <v>0</v>
      </c>
      <c r="BJ154" s="172" t="str">
        <f t="array" ref="BJ154">IFERROR(VLOOKUP(A154&amp;B154&amp;C154&amp;LEFT($BI$1,2),IF({1,0},广告数据!$A$2:$A$7027&amp;广告数据!$B$2:$B$7027&amp;广告数据!$C$2:$C$7027,广告数据!$E$2:$E$7027),2,0),"0")</f>
        <v>0</v>
      </c>
      <c r="BK154" s="172" t="str">
        <f t="array" ref="BK154">IFERROR(VLOOKUP(A154&amp;B154&amp;C154&amp;LEFT($BI$1,2),IF({1,0},广告数据!$A$2:$A$7027&amp;广告数据!$B$2:$B$7027&amp;广告数据!$C$2:$C$7027,广告数据!$I$2:$I$7027),2,0),"0")</f>
        <v>0</v>
      </c>
      <c r="BL154" s="215" t="str">
        <f t="shared" si="73"/>
        <v>0</v>
      </c>
      <c r="BM154" s="215" t="str">
        <f t="shared" si="74"/>
        <v>0</v>
      </c>
      <c r="BN154" s="172" t="str">
        <f t="array" ref="BN154">IFERROR(VLOOKUP(A154&amp;B154&amp;C154&amp;LEFT($BI$1,2),IF({1,0},广告数据!$A$2:$A$7027&amp;广告数据!$B$2:$B$7027&amp;广告数据!$C$2:$C$7027,广告数据!$G$2:$G$7027),2,0),"0")</f>
        <v>0</v>
      </c>
      <c r="BO154" s="172" t="str">
        <f t="array" ref="BO154">IFERROR(VLOOKUP(A154&amp;B154&amp;C154&amp;LEFT($BI$1,2),IF({1,0},广告数据!$A$2:$A$7027&amp;广告数据!$B$2:$B$7027&amp;广告数据!$C$2:$C$7027,广告数据!$J$2:$J$7027),2,0),"0")</f>
        <v>0</v>
      </c>
      <c r="BP154" s="215" t="str">
        <f t="shared" si="75"/>
        <v/>
      </c>
      <c r="BQ154" s="172">
        <f t="array" ref="BQ154">IFERROR(VLOOKUP(A154&amp;B154&amp;C154&amp;LEFT($BQ$1,2),IF({1,0},广告数据!$A$2:$A$7027&amp;广告数据!$B$2:$B$7027&amp;广告数据!$C$2:$C$7027,广告数据!$D$2:$D$7027),2,0),"0")</f>
        <v>267</v>
      </c>
      <c r="BR154" s="172">
        <f t="array" ref="BR154">IFERROR(VLOOKUP(A154&amp;B154&amp;C154&amp;LEFT($BQ$1,2),IF({1,0},广告数据!$A$2:$A$7027&amp;广告数据!$B$2:$B$7027&amp;广告数据!$C$2:$C$7027,广告数据!$E$2:$E$7027),2,0),"0")</f>
        <v>0</v>
      </c>
      <c r="BS154" s="172">
        <f t="array" ref="BS154">IFERROR(VLOOKUP(A154&amp;B154&amp;C154&amp;LEFT($BQ$1,2),IF({1,0},广告数据!$A$2:$A$7027&amp;广告数据!$B$2:$B$7027&amp;广告数据!$C$2:$C$7027,广告数据!$I$2:$I$7027),2,0),"0")</f>
        <v>0</v>
      </c>
      <c r="BT154" s="215">
        <f t="shared" si="65"/>
        <v>0</v>
      </c>
      <c r="BU154" s="215" t="str">
        <f t="shared" si="66"/>
        <v>0</v>
      </c>
      <c r="BV154" s="172">
        <f t="array" ref="BV154">IFERROR(VLOOKUP(A154&amp;B154&amp;C154&amp;LEFT($BQ$1,2),IF({1,0},广告数据!$A$2:$A$7027&amp;广告数据!$B$2:$B$7027&amp;广告数据!$C$2:$C$7027,广告数据!$G$2:$G$7027),2,0),"0")</f>
        <v>0</v>
      </c>
      <c r="BW154" s="172">
        <f t="array" ref="BW154">IFERROR(VLOOKUP(A154&amp;B154&amp;C154&amp;LEFT($BQ$1,2),IF({1,0},广告数据!$A$2:$A$7027&amp;广告数据!$B$2:$B$7027&amp;广告数据!$C$2:$C$7027,广告数据!$J$2:$J$7027),2,0),"0")</f>
        <v>0</v>
      </c>
      <c r="BX154" s="215" t="str">
        <f t="shared" si="76"/>
        <v/>
      </c>
    </row>
    <row r="155" s="173" customFormat="1" spans="1:76">
      <c r="A155" s="189">
        <v>44807</v>
      </c>
      <c r="B155" s="192" t="s">
        <v>20</v>
      </c>
      <c r="C155" s="190" t="s">
        <v>543</v>
      </c>
      <c r="D155" s="119" t="s">
        <v>544</v>
      </c>
      <c r="E155" s="194">
        <f>SUMIFS('Business report'!$D$2:$D$9442,'Business report'!$A$2:$A$9442,A155,'Business report'!$B$2:$B$9442,B155,'Business report'!$C$2:$C$9442,D155)</f>
        <v>30</v>
      </c>
      <c r="F155" s="194">
        <f>SUMIFS('Business report'!$F$2:$F$9442,'Business report'!$A$2:$A$9442,A155,'Business report'!$B$2:$B$9442,B155,'Business report'!$C$2:$C$9442,D155)</f>
        <v>38</v>
      </c>
      <c r="G155" s="191">
        <f>SUMIFS('Business report'!$I$2:$I$9442,'Business report'!$A$2:$A$9442,A155,'Business report'!$B$2:$B$9442,B155,'Business report'!$C$2:$C$9442,D155)</f>
        <v>1</v>
      </c>
      <c r="H155" s="195">
        <f>SUMIFS('Business report'!$K$2:$K$9442,'Business report'!$A$2:$A$9442,A155,'Business report'!$B$2:$B$9442,B155,'Business report'!$C$2:$C$9442,D155)</f>
        <v>29.99</v>
      </c>
      <c r="I155" s="198">
        <v>29.99</v>
      </c>
      <c r="J155" s="178"/>
      <c r="K155" s="198"/>
      <c r="L155" s="198" t="s">
        <v>570</v>
      </c>
      <c r="M155" s="202" t="s">
        <v>612</v>
      </c>
      <c r="N155" s="198" t="s">
        <v>572</v>
      </c>
      <c r="O155" s="198">
        <v>98</v>
      </c>
      <c r="P155" s="203" t="s">
        <v>579</v>
      </c>
      <c r="Q155" s="207" t="s">
        <v>613</v>
      </c>
      <c r="R155" s="207" t="s">
        <v>183</v>
      </c>
      <c r="S155" s="203" t="s">
        <v>581</v>
      </c>
      <c r="T155" s="207" t="s">
        <v>446</v>
      </c>
      <c r="U155" s="207" t="s">
        <v>274</v>
      </c>
      <c r="V155" s="203" t="s">
        <v>583</v>
      </c>
      <c r="W155" s="207" t="s">
        <v>614</v>
      </c>
      <c r="X155" s="207" t="s">
        <v>149</v>
      </c>
      <c r="Y155" s="203" t="s">
        <v>585</v>
      </c>
      <c r="Z155" s="207" t="s">
        <v>248</v>
      </c>
      <c r="AA155" s="207" t="s">
        <v>402</v>
      </c>
      <c r="AB155" s="203" t="s">
        <v>587</v>
      </c>
      <c r="AC155" s="207" t="s">
        <v>316</v>
      </c>
      <c r="AD155" s="207" t="s">
        <v>377</v>
      </c>
      <c r="AE155" s="203" t="s">
        <v>589</v>
      </c>
      <c r="AF155" s="207" t="s">
        <v>337</v>
      </c>
      <c r="AG155" s="207" t="s">
        <v>274</v>
      </c>
      <c r="AH155" s="203" t="s">
        <v>591</v>
      </c>
      <c r="AI155" s="207" t="s">
        <v>615</v>
      </c>
      <c r="AJ155" s="207" t="s">
        <v>384</v>
      </c>
      <c r="AK155" s="179" t="str">
        <f t="array" ref="AK155">IFERROR(VLOOKUP(A155&amp;B155&amp;C155&amp;LEFT($AK$1,2),IF({1,0},广告数据!$A$2:$A$7027&amp;广告数据!$B$2:$B$7027&amp;广告数据!$C$2:$C$7027,广告数据!$D$2:$D$7027),2,0),"0")</f>
        <v>0</v>
      </c>
      <c r="AL155" s="175" t="str">
        <f t="array" ref="AL155">IFERROR(VLOOKUP(A155&amp;B155&amp;C155&amp;LEFT($AK$1,2),IF({1,0},广告数据!$A$2:$A$7027&amp;广告数据!$B$2:$B$7027&amp;广告数据!$C$2:$C$7027,广告数据!$E$2:$E$7027),2,0),"0")</f>
        <v>0</v>
      </c>
      <c r="AM155" s="180" t="str">
        <f t="shared" si="67"/>
        <v>0</v>
      </c>
      <c r="AN155" s="175" t="str">
        <f t="array" ref="AN155">IFERROR(VLOOKUP(A155&amp;B155&amp;C155&amp;LEFT($AK$1,2),IF({1,0},广告数据!$A$2:$A$7027&amp;广告数据!$B$2:$B$7027&amp;广告数据!$C$2:$C$7027,广告数据!$I$2:$I$7027),2,0),"0")</f>
        <v>0</v>
      </c>
      <c r="AO155" s="181" t="str">
        <f t="shared" si="68"/>
        <v>0</v>
      </c>
      <c r="AP155" s="182" t="str">
        <f t="array" ref="AP155">IFERROR(VLOOKUP(A155&amp;B155&amp;C155&amp;LEFT($AK$1,2),IF({1,0},广告数据!$A$2:$A$7027&amp;广告数据!$B$2:$B$7027&amp;广告数据!$C$2:$C$7027,广告数据!$G$2:$G$7027),2,0),"0")</f>
        <v>0</v>
      </c>
      <c r="AQ155" s="182" t="str">
        <f t="array" ref="AQ155">IFERROR(VLOOKUP(A155&amp;B155&amp;C155&amp;LEFT($AK$1,2),IF({1,0},广告数据!$A$2:$A$7027&amp;广告数据!$B$2:$B$7027&amp;广告数据!$C$2:$C$7027,广告数据!$J$2:$J$7027),2,0),"0")</f>
        <v>0</v>
      </c>
      <c r="AR155" s="183" t="str">
        <f t="shared" si="69"/>
        <v>0</v>
      </c>
      <c r="AS155" s="223" t="str">
        <f t="array" ref="AS155">IFERROR(VLOOKUP(A155&amp;B155&amp;C155&amp;LEFT($AS$1,2),IF({1,0},广告数据!$A$2:$A$7027&amp;广告数据!$B$2:$B$7027&amp;广告数据!$C$2:$C$7027,广告数据!$D$2:$D$7027),2,0),"0")</f>
        <v>0</v>
      </c>
      <c r="AT155" s="179" t="str">
        <f t="array" ref="AT155">IFERROR(VLOOKUP(A155&amp;B155&amp;C155&amp;LEFT($AS$1,2),IF({1,0},广告数据!$A$2:$A$7027&amp;广告数据!$B$2:$B$7027&amp;广告数据!$C$2:$C$7027,广告数据!$E$2:$E$7027),2,0),"0")</f>
        <v>0</v>
      </c>
      <c r="AU155" s="179" t="str">
        <f t="array" ref="AU155">IFERROR(VLOOKUP(A155&amp;B155&amp;C155&amp;LEFT($AS$1,2),IF({1,0},广告数据!$A$2:$A$7027&amp;广告数据!$B$2:$B$7027&amp;广告数据!$C$2:$C$7027,广告数据!$I$2:$I$7027),2,0),"0")</f>
        <v>0</v>
      </c>
      <c r="AV155" s="215" t="str">
        <f t="shared" si="58"/>
        <v>0</v>
      </c>
      <c r="AW155" s="215" t="str">
        <f t="array" ref="AW155">IFERROR(AU155/AT155,"0")</f>
        <v>0</v>
      </c>
      <c r="AX155" s="224" t="str">
        <f t="array" ref="AX155">IFERROR(VLOOKUP(A155&amp;B155&amp;C155&amp;LEFT($AS$1,2),IF({1,0},广告数据!$A$2:$A$7027&amp;广告数据!$B$2:$B$7027&amp;广告数据!$C$2:$C$7027,广告数据!$G$2:$G$7027),2,0),"0")</f>
        <v>0</v>
      </c>
      <c r="AY155" s="179" t="str">
        <f t="array" ref="AY155">IFERROR(VLOOKUP(A155&amp;B155&amp;C155&amp;LEFT($AS$1,2),IF({1,0},广告数据!$A$2:$A$7027&amp;广告数据!$B$2:$B$7027&amp;广告数据!$C$2:$C$7027,广告数据!$J$2:$J$7027),2,0),"0")</f>
        <v>0</v>
      </c>
      <c r="AZ155" s="183" t="str">
        <f t="array" ref="AZ155">IFERROR(AX155/AY155,"0")</f>
        <v>0</v>
      </c>
      <c r="BA155" s="179">
        <f t="array" ref="BA155">IFERROR(VLOOKUP(A155&amp;B155&amp;C155&amp;LEFT($BA$1,2),IF({1,0},广告数据!$A$2:$A$7027&amp;广告数据!$B$2:$B$7027&amp;广告数据!$C$2:$C$7027,广告数据!$D$2:$D$7027),2,0),"")</f>
        <v>1708</v>
      </c>
      <c r="BB155" s="179">
        <f t="array" ref="BB155">IFERROR(VLOOKUP(A155&amp;B155&amp;C155&amp;LEFT($BA$1,2),IF({1,0},广告数据!$A$2:$A$7027&amp;广告数据!$B$2:$B$7027&amp;广告数据!$C$2:$C$7027,广告数据!$E$2:$E$7027),2,0),"")</f>
        <v>6</v>
      </c>
      <c r="BC155" s="179">
        <f t="array" ref="BC155">IFERROR(VLOOKUP(A155&amp;B155&amp;C155&amp;LEFT($BA$1,2),IF({1,0},广告数据!$A$2:$A$7027&amp;广告数据!$B$2:$B$7027&amp;广告数据!$C$2:$C$7027,广告数据!$I$2:$I$7027),2,0),"")</f>
        <v>0</v>
      </c>
      <c r="BD155" s="215">
        <f t="shared" si="70"/>
        <v>0.00351288056206089</v>
      </c>
      <c r="BE155" s="215">
        <f t="shared" si="71"/>
        <v>0</v>
      </c>
      <c r="BF155" s="186">
        <f t="array" ref="BF155">IFERROR(VLOOKUP(A155&amp;B155&amp;C155&amp;LEFT($BA$1,2),IF({1,0},广告数据!$A$2:$A$7027&amp;广告数据!$B$2:$B$7027&amp;广告数据!$C$2:$C$7027,广告数据!$G$2:$G$7027),2,0),"")</f>
        <v>10.28</v>
      </c>
      <c r="BG155" s="186">
        <f t="array" ref="BG155">IFERROR(VLOOKUP(A155&amp;B155&amp;C155&amp;LEFT($BA$1,2),IF({1,0},广告数据!$A$2:$A$7027&amp;广告数据!$B$2:$B$7027&amp;广告数据!$C$2:$C$7027,广告数据!$J$2:$J$7027),2,0),"")</f>
        <v>0</v>
      </c>
      <c r="BH155" s="215" t="str">
        <f t="shared" si="72"/>
        <v>0</v>
      </c>
      <c r="BI155" s="172" t="str">
        <f t="array" ref="BI155">IFERROR(VLOOKUP(A155&amp;B155&amp;C155&amp;LEFT($BI$1,2),IF({1,0},广告数据!$A$2:$A$7027&amp;广告数据!$B$2:$B$7027&amp;广告数据!$C$2:$C$7027,广告数据!$D$2:$D$7027),2,0),"0")</f>
        <v>0</v>
      </c>
      <c r="BJ155" s="172" t="str">
        <f t="array" ref="BJ155">IFERROR(VLOOKUP(A155&amp;B155&amp;C155&amp;LEFT($BI$1,2),IF({1,0},广告数据!$A$2:$A$7027&amp;广告数据!$B$2:$B$7027&amp;广告数据!$C$2:$C$7027,广告数据!$E$2:$E$7027),2,0),"0")</f>
        <v>0</v>
      </c>
      <c r="BK155" s="172" t="str">
        <f t="array" ref="BK155">IFERROR(VLOOKUP(A155&amp;B155&amp;C155&amp;LEFT($BI$1,2),IF({1,0},广告数据!$A$2:$A$7027&amp;广告数据!$B$2:$B$7027&amp;广告数据!$C$2:$C$7027,广告数据!$I$2:$I$7027),2,0),"0")</f>
        <v>0</v>
      </c>
      <c r="BL155" s="215" t="str">
        <f t="shared" si="73"/>
        <v>0</v>
      </c>
      <c r="BM155" s="215" t="str">
        <f t="shared" si="74"/>
        <v>0</v>
      </c>
      <c r="BN155" s="172" t="str">
        <f t="array" ref="BN155">IFERROR(VLOOKUP(A155&amp;B155&amp;C155&amp;LEFT($BI$1,2),IF({1,0},广告数据!$A$2:$A$7027&amp;广告数据!$B$2:$B$7027&amp;广告数据!$C$2:$C$7027,广告数据!$G$2:$G$7027),2,0),"0")</f>
        <v>0</v>
      </c>
      <c r="BO155" s="172" t="str">
        <f t="array" ref="BO155">IFERROR(VLOOKUP(A155&amp;B155&amp;C155&amp;LEFT($BI$1,2),IF({1,0},广告数据!$A$2:$A$7027&amp;广告数据!$B$2:$B$7027&amp;广告数据!$C$2:$C$7027,广告数据!$J$2:$J$7027),2,0),"0")</f>
        <v>0</v>
      </c>
      <c r="BP155" s="215" t="str">
        <f t="shared" si="75"/>
        <v/>
      </c>
      <c r="BQ155" s="172">
        <f t="array" ref="BQ155">IFERROR(VLOOKUP(A155&amp;B155&amp;C155&amp;LEFT($BQ$1,2),IF({1,0},广告数据!$A$2:$A$7027&amp;广告数据!$B$2:$B$7027&amp;广告数据!$C$2:$C$7027,广告数据!$D$2:$D$7027),2,0),"0")</f>
        <v>2092</v>
      </c>
      <c r="BR155" s="172">
        <f t="array" ref="BR155">IFERROR(VLOOKUP(A155&amp;B155&amp;C155&amp;LEFT($BQ$1,2),IF({1,0},广告数据!$A$2:$A$7027&amp;广告数据!$B$2:$B$7027&amp;广告数据!$C$2:$C$7027,广告数据!$E$2:$E$7027),2,0),"0")</f>
        <v>16</v>
      </c>
      <c r="BS155" s="172">
        <f t="array" ref="BS155">IFERROR(VLOOKUP(A155&amp;B155&amp;C155&amp;LEFT($BQ$1,2),IF({1,0},广告数据!$A$2:$A$7027&amp;广告数据!$B$2:$B$7027&amp;广告数据!$C$2:$C$7027,广告数据!$I$2:$I$7027),2,0),"0")</f>
        <v>1</v>
      </c>
      <c r="BT155" s="215">
        <f t="shared" si="65"/>
        <v>0.00764818355640535</v>
      </c>
      <c r="BU155" s="215">
        <f t="shared" si="66"/>
        <v>0.0625</v>
      </c>
      <c r="BV155" s="172">
        <f t="array" ref="BV155">IFERROR(VLOOKUP(A155&amp;B155&amp;C155&amp;LEFT($BQ$1,2),IF({1,0},广告数据!$A$2:$A$7027&amp;广告数据!$B$2:$B$7027&amp;广告数据!$C$2:$C$7027,广告数据!$G$2:$G$7027),2,0),"0")</f>
        <v>27.02</v>
      </c>
      <c r="BW155" s="172">
        <f t="array" ref="BW155">IFERROR(VLOOKUP(A155&amp;B155&amp;C155&amp;LEFT($BQ$1,2),IF({1,0},广告数据!$A$2:$A$7027&amp;广告数据!$B$2:$B$7027&amp;广告数据!$C$2:$C$7027,广告数据!$J$2:$J$7027),2,0),"0")</f>
        <v>29.99</v>
      </c>
      <c r="BX155" s="215">
        <f t="shared" si="76"/>
        <v>0.900966988996332</v>
      </c>
    </row>
    <row r="156" s="173" customFormat="1" spans="1:76">
      <c r="A156" s="189">
        <v>44808</v>
      </c>
      <c r="B156" s="192" t="s">
        <v>20</v>
      </c>
      <c r="C156" s="190" t="s">
        <v>25</v>
      </c>
      <c r="D156" s="119" t="s">
        <v>124</v>
      </c>
      <c r="E156" s="194">
        <f>SUMIFS('Business report'!$D$2:$D$9442,'Business report'!$A$2:$A$9442,A156,'Business report'!$B$2:$B$9442,B156,'Business report'!$C$2:$C$9442,D156)</f>
        <v>421</v>
      </c>
      <c r="F156" s="194">
        <f>SUMIFS('Business report'!$F$2:$F$9442,'Business report'!$A$2:$A$9442,A156,'Business report'!$B$2:$B$9442,B156,'Business report'!$C$2:$C$9442,D156)</f>
        <v>570</v>
      </c>
      <c r="G156" s="191">
        <f>SUMIFS('Business report'!$I$2:$I$9442,'Business report'!$A$2:$A$9442,A156,'Business report'!$B$2:$B$9442,B156,'Business report'!$C$2:$C$9442,D156)</f>
        <v>14</v>
      </c>
      <c r="H156" s="195">
        <f>SUMIFS('Business report'!$K$2:$K$9442,'Business report'!$A$2:$A$9442,A156,'Business report'!$B$2:$B$9442,B156,'Business report'!$C$2:$C$9442,D156)</f>
        <v>181.86</v>
      </c>
      <c r="I156" s="198">
        <v>12.99</v>
      </c>
      <c r="J156" s="178">
        <v>4.6</v>
      </c>
      <c r="K156" s="198">
        <v>55</v>
      </c>
      <c r="L156" s="198" t="s">
        <v>131</v>
      </c>
      <c r="M156" s="202" t="s">
        <v>616</v>
      </c>
      <c r="N156" s="198" t="s">
        <v>133</v>
      </c>
      <c r="O156" s="198">
        <v>141</v>
      </c>
      <c r="P156" s="203" t="s">
        <v>409</v>
      </c>
      <c r="Q156" s="207" t="s">
        <v>617</v>
      </c>
      <c r="R156" s="207" t="s">
        <v>506</v>
      </c>
      <c r="S156" s="203" t="s">
        <v>208</v>
      </c>
      <c r="T156" s="207" t="s">
        <v>219</v>
      </c>
      <c r="U156" s="207" t="s">
        <v>163</v>
      </c>
      <c r="V156" s="203" t="s">
        <v>340</v>
      </c>
      <c r="W156" s="207" t="s">
        <v>312</v>
      </c>
      <c r="X156" s="207" t="s">
        <v>141</v>
      </c>
      <c r="Y156" s="203" t="s">
        <v>527</v>
      </c>
      <c r="Z156" s="207" t="s">
        <v>200</v>
      </c>
      <c r="AA156" s="207" t="s">
        <v>149</v>
      </c>
      <c r="AB156" s="203" t="s">
        <v>408</v>
      </c>
      <c r="AC156" s="207" t="s">
        <v>171</v>
      </c>
      <c r="AD156" s="207" t="s">
        <v>191</v>
      </c>
      <c r="AE156" s="203" t="s">
        <v>528</v>
      </c>
      <c r="AF156" s="207" t="s">
        <v>259</v>
      </c>
      <c r="AG156" s="207" t="s">
        <v>529</v>
      </c>
      <c r="AH156" s="203" t="s">
        <v>244</v>
      </c>
      <c r="AI156" s="207" t="s">
        <v>221</v>
      </c>
      <c r="AJ156" s="207" t="s">
        <v>323</v>
      </c>
      <c r="AK156" s="179">
        <f t="array" ref="AK156">IFERROR(VLOOKUP(A156&amp;B156&amp;C156&amp;LEFT($AK$1,2),IF({1,0},广告数据!$A$2:$A$7027&amp;广告数据!$B$2:$B$7027&amp;广告数据!$C$2:$C$7027,广告数据!$D$2:$D$7027),2,0),"0")</f>
        <v>7959</v>
      </c>
      <c r="AL156" s="175">
        <f t="array" ref="AL156">IFERROR(VLOOKUP(A156&amp;B156&amp;C156&amp;LEFT($AK$1,2),IF({1,0},广告数据!$A$2:$A$7027&amp;广告数据!$B$2:$B$7027&amp;广告数据!$C$2:$C$7027,广告数据!$E$2:$E$7027),2,0),"0")</f>
        <v>55</v>
      </c>
      <c r="AM156" s="180">
        <f t="shared" si="67"/>
        <v>0.00691041588139214</v>
      </c>
      <c r="AN156" s="175">
        <f t="array" ref="AN156">IFERROR(VLOOKUP(A156&amp;B156&amp;C156&amp;LEFT($AK$1,2),IF({1,0},广告数据!$A$2:$A$7027&amp;广告数据!$B$2:$B$7027&amp;广告数据!$C$2:$C$7027,广告数据!$I$2:$I$7027),2,0),"0")</f>
        <v>0</v>
      </c>
      <c r="AO156" s="181">
        <f t="shared" si="68"/>
        <v>0</v>
      </c>
      <c r="AP156" s="182">
        <f t="array" ref="AP156">IFERROR(VLOOKUP(A156&amp;B156&amp;C156&amp;LEFT($AK$1,2),IF({1,0},广告数据!$A$2:$A$7027&amp;广告数据!$B$2:$B$7027&amp;广告数据!$C$2:$C$7027,广告数据!$G$2:$G$7027),2,0),"0")</f>
        <v>16.78</v>
      </c>
      <c r="AQ156" s="182">
        <f t="array" ref="AQ156">IFERROR(VLOOKUP(A156&amp;B156&amp;C156&amp;LEFT($AK$1,2),IF({1,0},广告数据!$A$2:$A$7027&amp;广告数据!$B$2:$B$7027&amp;广告数据!$C$2:$C$7027,广告数据!$J$2:$J$7027),2,0),"0")</f>
        <v>0</v>
      </c>
      <c r="AR156" s="183" t="str">
        <f t="shared" si="69"/>
        <v>0</v>
      </c>
      <c r="AS156" s="223" t="str">
        <f t="array" ref="AS156">IFERROR(VLOOKUP(A156&amp;B156&amp;C156&amp;LEFT($AS$1,2),IF({1,0},广告数据!$A$2:$A$7027&amp;广告数据!$B$2:$B$7027&amp;广告数据!$C$2:$C$7027,广告数据!$D$2:$D$7027),2,0),"0")</f>
        <v>0</v>
      </c>
      <c r="AT156" s="179" t="str">
        <f t="array" ref="AT156">IFERROR(VLOOKUP(A156&amp;B156&amp;C156&amp;LEFT($AS$1,2),IF({1,0},广告数据!$A$2:$A$7027&amp;广告数据!$B$2:$B$7027&amp;广告数据!$C$2:$C$7027,广告数据!$E$2:$E$7027),2,0),"0")</f>
        <v>0</v>
      </c>
      <c r="AU156" s="179" t="str">
        <f t="array" ref="AU156">IFERROR(VLOOKUP(A156&amp;B156&amp;C156&amp;LEFT($AS$1,2),IF({1,0},广告数据!$A$2:$A$7027&amp;广告数据!$B$2:$B$7027&amp;广告数据!$C$2:$C$7027,广告数据!$I$2:$I$7027),2,0),"0")</f>
        <v>0</v>
      </c>
      <c r="AV156" s="215" t="str">
        <f t="shared" si="58"/>
        <v>0</v>
      </c>
      <c r="AW156" s="215" t="str">
        <f t="array" ref="AW156">IFERROR(AU156/AT156,"0")</f>
        <v>0</v>
      </c>
      <c r="AX156" s="224" t="str">
        <f t="array" ref="AX156">IFERROR(VLOOKUP(A156&amp;B156&amp;C156&amp;LEFT($AS$1,2),IF({1,0},广告数据!$A$2:$A$7027&amp;广告数据!$B$2:$B$7027&amp;广告数据!$C$2:$C$7027,广告数据!$G$2:$G$7027),2,0),"0")</f>
        <v>0</v>
      </c>
      <c r="AY156" s="179" t="str">
        <f t="array" ref="AY156">IFERROR(VLOOKUP(A156&amp;B156&amp;C156&amp;LEFT($AS$1,2),IF({1,0},广告数据!$A$2:$A$7027&amp;广告数据!$B$2:$B$7027&amp;广告数据!$C$2:$C$7027,广告数据!$J$2:$J$7027),2,0),"0")</f>
        <v>0</v>
      </c>
      <c r="AZ156" s="183" t="str">
        <f t="array" ref="AZ156">IFERROR(AX156/AY156,"0")</f>
        <v>0</v>
      </c>
      <c r="BA156" s="179">
        <f t="array" ref="BA156">IFERROR(VLOOKUP(A156&amp;B156&amp;C156&amp;LEFT($BA$1,2),IF({1,0},广告数据!$A$2:$A$7027&amp;广告数据!$B$2:$B$7027&amp;广告数据!$C$2:$C$7027,广告数据!$D$2:$D$7027),2,0),"")</f>
        <v>19723</v>
      </c>
      <c r="BB156" s="179">
        <f t="array" ref="BB156">IFERROR(VLOOKUP(A156&amp;B156&amp;C156&amp;LEFT($BA$1,2),IF({1,0},广告数据!$A$2:$A$7027&amp;广告数据!$B$2:$B$7027&amp;广告数据!$C$2:$C$7027,广告数据!$E$2:$E$7027),2,0),"")</f>
        <v>51</v>
      </c>
      <c r="BC156" s="179">
        <f t="array" ref="BC156">IFERROR(VLOOKUP(A156&amp;B156&amp;C156&amp;LEFT($BA$1,2),IF({1,0},广告数据!$A$2:$A$7027&amp;广告数据!$B$2:$B$7027&amp;广告数据!$C$2:$C$7027,广告数据!$I$2:$I$7027),2,0),"")</f>
        <v>3</v>
      </c>
      <c r="BD156" s="215">
        <f t="shared" si="70"/>
        <v>0.00258581351721341</v>
      </c>
      <c r="BE156" s="215">
        <f t="shared" si="71"/>
        <v>0.0588235294117647</v>
      </c>
      <c r="BF156" s="186">
        <f t="array" ref="BF156">IFERROR(VLOOKUP(A156&amp;B156&amp;C156&amp;LEFT($BA$1,2),IF({1,0},广告数据!$A$2:$A$7027&amp;广告数据!$B$2:$B$7027&amp;广告数据!$C$2:$C$7027,广告数据!$G$2:$G$7027),2,0),"")</f>
        <v>27.46</v>
      </c>
      <c r="BG156" s="186">
        <f t="array" ref="BG156">IFERROR(VLOOKUP(A156&amp;B156&amp;C156&amp;LEFT($BA$1,2),IF({1,0},广告数据!$A$2:$A$7027&amp;广告数据!$B$2:$B$7027&amp;广告数据!$C$2:$C$7027,广告数据!$J$2:$J$7027),2,0),"")</f>
        <v>38.97</v>
      </c>
      <c r="BH156" s="215">
        <f t="shared" si="72"/>
        <v>0.704644598409033</v>
      </c>
      <c r="BI156" s="172">
        <f t="array" ref="BI156">IFERROR(VLOOKUP(A156&amp;B156&amp;C156&amp;LEFT($BI$1,2),IF({1,0},广告数据!$A$2:$A$7027&amp;广告数据!$B$2:$B$7027&amp;广告数据!$C$2:$C$7027,广告数据!$D$2:$D$7027),2,0),"0")</f>
        <v>1101</v>
      </c>
      <c r="BJ156" s="172">
        <f t="array" ref="BJ156">IFERROR(VLOOKUP(A156&amp;B156&amp;C156&amp;LEFT($BI$1,2),IF({1,0},广告数据!$A$2:$A$7027&amp;广告数据!$B$2:$B$7027&amp;广告数据!$C$2:$C$7027,广告数据!$E$2:$E$7027),2,0),"0")</f>
        <v>6</v>
      </c>
      <c r="BK156" s="172">
        <f t="array" ref="BK156">IFERROR(VLOOKUP(A156&amp;B156&amp;C156&amp;LEFT($BI$1,2),IF({1,0},广告数据!$A$2:$A$7027&amp;广告数据!$B$2:$B$7027&amp;广告数据!$C$2:$C$7027,广告数据!$I$2:$I$7027),2,0),"0")</f>
        <v>1</v>
      </c>
      <c r="BL156" s="215">
        <f t="shared" si="73"/>
        <v>0.00544959128065395</v>
      </c>
      <c r="BM156" s="215">
        <f t="shared" si="74"/>
        <v>0.166666666666667</v>
      </c>
      <c r="BN156" s="172">
        <f t="array" ref="BN156">IFERROR(VLOOKUP(A156&amp;B156&amp;C156&amp;LEFT($BI$1,2),IF({1,0},广告数据!$A$2:$A$7027&amp;广告数据!$B$2:$B$7027&amp;广告数据!$C$2:$C$7027,广告数据!$G$2:$G$7027),2,0),"0")</f>
        <v>2.72</v>
      </c>
      <c r="BO156" s="172">
        <f t="array" ref="BO156">IFERROR(VLOOKUP(A156&amp;B156&amp;C156&amp;LEFT($BI$1,2),IF({1,0},广告数据!$A$2:$A$7027&amp;广告数据!$B$2:$B$7027&amp;广告数据!$C$2:$C$7027,广告数据!$J$2:$J$7027),2,0),"0")</f>
        <v>12.99</v>
      </c>
      <c r="BP156" s="215">
        <f t="shared" si="75"/>
        <v>0.209391839876828</v>
      </c>
      <c r="BQ156" s="172" t="str">
        <f t="array" ref="BQ156">IFERROR(VLOOKUP(A156&amp;B156&amp;C156&amp;LEFT($BQ$1,2),IF({1,0},广告数据!$A$2:$A$7027&amp;广告数据!$B$2:$B$7027&amp;广告数据!$C$2:$C$7027,广告数据!$D$2:$D$7027),2,0),"0")</f>
        <v>0</v>
      </c>
      <c r="BR156" s="172" t="str">
        <f t="array" ref="BR156">IFERROR(VLOOKUP(A156&amp;B156&amp;C156&amp;LEFT($BQ$1,2),IF({1,0},广告数据!$A$2:$A$7027&amp;广告数据!$B$2:$B$7027&amp;广告数据!$C$2:$C$7027,广告数据!$E$2:$E$7027),2,0),"0")</f>
        <v>0</v>
      </c>
      <c r="BS156" s="172" t="str">
        <f t="array" ref="BS156">IFERROR(VLOOKUP(A156&amp;B156&amp;C156&amp;LEFT($BQ$1,2),IF({1,0},广告数据!$A$2:$A$7027&amp;广告数据!$B$2:$B$7027&amp;广告数据!$C$2:$C$7027,广告数据!$I$2:$I$7027),2,0),"0")</f>
        <v>0</v>
      </c>
      <c r="BT156" s="215" t="str">
        <f t="shared" si="65"/>
        <v>0</v>
      </c>
      <c r="BU156" s="215" t="str">
        <f t="shared" si="66"/>
        <v>0</v>
      </c>
      <c r="BV156" s="172" t="str">
        <f t="array" ref="BV156">IFERROR(VLOOKUP(A156&amp;B156&amp;C156&amp;LEFT($BQ$1,2),IF({1,0},广告数据!$A$2:$A$7027&amp;广告数据!$B$2:$B$7027&amp;广告数据!$C$2:$C$7027,广告数据!$G$2:$G$7027),2,0),"0")</f>
        <v>0</v>
      </c>
      <c r="BW156" s="172" t="str">
        <f t="array" ref="BW156">IFERROR(VLOOKUP(A156&amp;B156&amp;C156&amp;LEFT($BQ$1,2),IF({1,0},广告数据!$A$2:$A$7027&amp;广告数据!$B$2:$B$7027&amp;广告数据!$C$2:$C$7027,广告数据!$J$2:$J$7027),2,0),"0")</f>
        <v>0</v>
      </c>
      <c r="BX156" s="215" t="str">
        <f t="shared" si="76"/>
        <v/>
      </c>
    </row>
    <row r="157" s="173" customFormat="1" spans="1:76">
      <c r="A157" s="189">
        <v>44808</v>
      </c>
      <c r="B157" s="192" t="s">
        <v>20</v>
      </c>
      <c r="C157" s="190" t="s">
        <v>450</v>
      </c>
      <c r="D157" s="119" t="s">
        <v>451</v>
      </c>
      <c r="E157" s="194">
        <f>SUMIFS('Business report'!$D$2:$D$9442,'Business report'!$A$2:$A$9442,A157,'Business report'!$B$2:$B$9442,B157,'Business report'!$C$2:$C$9442,D157)</f>
        <v>9</v>
      </c>
      <c r="F157" s="194">
        <f>SUMIFS('Business report'!$F$2:$F$9442,'Business report'!$A$2:$A$9442,A157,'Business report'!$B$2:$B$9442,B157,'Business report'!$C$2:$C$9442,D157)</f>
        <v>19</v>
      </c>
      <c r="G157" s="191">
        <f>SUMIFS('Business report'!$I$2:$I$9442,'Business report'!$A$2:$A$9442,A157,'Business report'!$B$2:$B$9442,B157,'Business report'!$C$2:$C$9442,D157)</f>
        <v>1</v>
      </c>
      <c r="H157" s="195">
        <f>SUMIFS('Business report'!$K$2:$K$9442,'Business report'!$A$2:$A$9442,A157,'Business report'!$B$2:$B$9442,B157,'Business report'!$C$2:$C$9442,D157)</f>
        <v>39.99</v>
      </c>
      <c r="I157" s="198">
        <v>39.99</v>
      </c>
      <c r="J157" s="178">
        <v>3</v>
      </c>
      <c r="K157" s="198">
        <v>2</v>
      </c>
      <c r="L157" s="198" t="s">
        <v>496</v>
      </c>
      <c r="M157" s="202" t="s">
        <v>618</v>
      </c>
      <c r="N157" s="198" t="s">
        <v>497</v>
      </c>
      <c r="O157" s="199">
        <v>9380</v>
      </c>
      <c r="P157" s="203" t="s">
        <v>465</v>
      </c>
      <c r="Q157" s="207" t="s">
        <v>145</v>
      </c>
      <c r="R157" s="207" t="s">
        <v>227</v>
      </c>
      <c r="S157" s="203" t="s">
        <v>466</v>
      </c>
      <c r="T157" s="207" t="s">
        <v>475</v>
      </c>
      <c r="U157" s="207" t="s">
        <v>183</v>
      </c>
      <c r="V157" s="203" t="s">
        <v>467</v>
      </c>
      <c r="W157" s="207" t="s">
        <v>145</v>
      </c>
      <c r="X157" s="207" t="s">
        <v>188</v>
      </c>
      <c r="Y157" s="203" t="s">
        <v>468</v>
      </c>
      <c r="Z157" s="207" t="s">
        <v>619</v>
      </c>
      <c r="AA157" s="207" t="s">
        <v>188</v>
      </c>
      <c r="AB157" s="203" t="s">
        <v>469</v>
      </c>
      <c r="AC157" s="207" t="s">
        <v>611</v>
      </c>
      <c r="AD157" s="207" t="s">
        <v>210</v>
      </c>
      <c r="AE157" s="203" t="s">
        <v>470</v>
      </c>
      <c r="AF157" s="207" t="s">
        <v>620</v>
      </c>
      <c r="AG157" s="207" t="s">
        <v>196</v>
      </c>
      <c r="AH157" s="203" t="s">
        <v>472</v>
      </c>
      <c r="AI157" s="207" t="s">
        <v>621</v>
      </c>
      <c r="AJ157" s="207" t="s">
        <v>367</v>
      </c>
      <c r="AK157" s="179">
        <f t="array" ref="AK157">IFERROR(VLOOKUP(A157&amp;B157&amp;C157&amp;LEFT($AK$1,2),IF({1,0},广告数据!$A$2:$A$7027&amp;广告数据!$B$2:$B$7027&amp;广告数据!$C$2:$C$7027,广告数据!$D$2:$D$7027),2,0),"0")</f>
        <v>2898</v>
      </c>
      <c r="AL157" s="175">
        <f t="array" ref="AL157">IFERROR(VLOOKUP(A157&amp;B157&amp;C157&amp;LEFT($AK$1,2),IF({1,0},广告数据!$A$2:$A$7027&amp;广告数据!$B$2:$B$7027&amp;广告数据!$C$2:$C$7027,广告数据!$E$2:$E$7027),2,0),"0")</f>
        <v>0</v>
      </c>
      <c r="AM157" s="180">
        <f t="shared" si="67"/>
        <v>0</v>
      </c>
      <c r="AN157" s="175">
        <f t="array" ref="AN157">IFERROR(VLOOKUP(A157&amp;B157&amp;C157&amp;LEFT($AK$1,2),IF({1,0},广告数据!$A$2:$A$7027&amp;广告数据!$B$2:$B$7027&amp;广告数据!$C$2:$C$7027,广告数据!$I$2:$I$7027),2,0),"0")</f>
        <v>0</v>
      </c>
      <c r="AO157" s="181" t="str">
        <f t="shared" si="68"/>
        <v>0</v>
      </c>
      <c r="AP157" s="182">
        <f t="array" ref="AP157">IFERROR(VLOOKUP(A157&amp;B157&amp;C157&amp;LEFT($AK$1,2),IF({1,0},广告数据!$A$2:$A$7027&amp;广告数据!$B$2:$B$7027&amp;广告数据!$C$2:$C$7027,广告数据!$G$2:$G$7027),2,0),"0")</f>
        <v>0</v>
      </c>
      <c r="AQ157" s="182">
        <f t="array" ref="AQ157">IFERROR(VLOOKUP(A157&amp;B157&amp;C157&amp;LEFT($AK$1,2),IF({1,0},广告数据!$A$2:$A$7027&amp;广告数据!$B$2:$B$7027&amp;广告数据!$C$2:$C$7027,广告数据!$J$2:$J$7027),2,0),"0")</f>
        <v>0</v>
      </c>
      <c r="AR157" s="183" t="str">
        <f t="shared" si="69"/>
        <v>0</v>
      </c>
      <c r="AS157" s="223">
        <f t="array" ref="AS157">IFERROR(VLOOKUP(A157&amp;B157&amp;C157&amp;LEFT($AS$1,2),IF({1,0},广告数据!$A$2:$A$7027&amp;广告数据!$B$2:$B$7027&amp;广告数据!$C$2:$C$7027,广告数据!$D$2:$D$7027),2,0),"0")</f>
        <v>17</v>
      </c>
      <c r="AT157" s="179">
        <f t="array" ref="AT157">IFERROR(VLOOKUP(A157&amp;B157&amp;C157&amp;LEFT($AS$1,2),IF({1,0},广告数据!$A$2:$A$7027&amp;广告数据!$B$2:$B$7027&amp;广告数据!$C$2:$C$7027,广告数据!$E$2:$E$7027),2,0),"0")</f>
        <v>0</v>
      </c>
      <c r="AU157" s="179">
        <f t="array" ref="AU157">IFERROR(VLOOKUP(A157&amp;B157&amp;C157&amp;LEFT($AS$1,2),IF({1,0},广告数据!$A$2:$A$7027&amp;广告数据!$B$2:$B$7027&amp;广告数据!$C$2:$C$7027,广告数据!$I$2:$I$7027),2,0),"0")</f>
        <v>0</v>
      </c>
      <c r="AV157" s="215">
        <f t="shared" si="58"/>
        <v>0</v>
      </c>
      <c r="AW157" s="215" t="str">
        <f t="array" ref="AW157">IFERROR(AU157/AT157,"0")</f>
        <v>0</v>
      </c>
      <c r="AX157" s="224">
        <f t="array" ref="AX157">IFERROR(VLOOKUP(A157&amp;B157&amp;C157&amp;LEFT($AS$1,2),IF({1,0},广告数据!$A$2:$A$7027&amp;广告数据!$B$2:$B$7027&amp;广告数据!$C$2:$C$7027,广告数据!$G$2:$G$7027),2,0),"0")</f>
        <v>0</v>
      </c>
      <c r="AY157" s="179">
        <f t="array" ref="AY157">IFERROR(VLOOKUP(A157&amp;B157&amp;C157&amp;LEFT($AS$1,2),IF({1,0},广告数据!$A$2:$A$7027&amp;广告数据!$B$2:$B$7027&amp;广告数据!$C$2:$C$7027,广告数据!$J$2:$J$7027),2,0),"0")</f>
        <v>0</v>
      </c>
      <c r="AZ157" s="183" t="str">
        <f t="array" ref="AZ157">IFERROR(AX157/AY157,"0")</f>
        <v>0</v>
      </c>
      <c r="BA157" s="179">
        <f t="array" ref="BA157">IFERROR(VLOOKUP(A157&amp;B157&amp;C157&amp;LEFT($BA$1,2),IF({1,0},广告数据!$A$2:$A$7027&amp;广告数据!$B$2:$B$7027&amp;广告数据!$C$2:$C$7027,广告数据!$D$2:$D$7027),2,0),"")</f>
        <v>3857</v>
      </c>
      <c r="BB157" s="179">
        <f t="array" ref="BB157">IFERROR(VLOOKUP(A157&amp;B157&amp;C157&amp;LEFT($BA$1,2),IF({1,0},广告数据!$A$2:$A$7027&amp;广告数据!$B$2:$B$7027&amp;广告数据!$C$2:$C$7027,广告数据!$E$2:$E$7027),2,0),"")</f>
        <v>3</v>
      </c>
      <c r="BC157" s="179">
        <f t="array" ref="BC157">IFERROR(VLOOKUP(A157&amp;B157&amp;C157&amp;LEFT($BA$1,2),IF({1,0},广告数据!$A$2:$A$7027&amp;广告数据!$B$2:$B$7027&amp;广告数据!$C$2:$C$7027,广告数据!$I$2:$I$7027),2,0),"")</f>
        <v>1</v>
      </c>
      <c r="BD157" s="215">
        <f t="shared" si="70"/>
        <v>0.00077780658542909</v>
      </c>
      <c r="BE157" s="215">
        <f t="shared" si="71"/>
        <v>0.333333333333333</v>
      </c>
      <c r="BF157" s="186">
        <f t="array" ref="BF157">IFERROR(VLOOKUP(A157&amp;B157&amp;C157&amp;LEFT($BA$1,2),IF({1,0},广告数据!$A$2:$A$7027&amp;广告数据!$B$2:$B$7027&amp;广告数据!$C$2:$C$7027,广告数据!$G$2:$G$7027),2,0),"")</f>
        <v>5.89</v>
      </c>
      <c r="BG157" s="186">
        <f t="array" ref="BG157">IFERROR(VLOOKUP(A157&amp;B157&amp;C157&amp;LEFT($BA$1,2),IF({1,0},广告数据!$A$2:$A$7027&amp;广告数据!$B$2:$B$7027&amp;广告数据!$C$2:$C$7027,广告数据!$J$2:$J$7027),2,0),"")</f>
        <v>39.99</v>
      </c>
      <c r="BH157" s="215">
        <f t="shared" si="72"/>
        <v>0.147286821705426</v>
      </c>
      <c r="BI157" s="172" t="str">
        <f t="array" ref="BI157">IFERROR(VLOOKUP(A157&amp;B157&amp;C157&amp;LEFT($BI$1,2),IF({1,0},广告数据!$A$2:$A$7027&amp;广告数据!$B$2:$B$7027&amp;广告数据!$C$2:$C$7027,广告数据!$D$2:$D$7027),2,0),"0")</f>
        <v>0</v>
      </c>
      <c r="BJ157" s="172" t="str">
        <f t="array" ref="BJ157">IFERROR(VLOOKUP(A157&amp;B157&amp;C157&amp;LEFT($BI$1,2),IF({1,0},广告数据!$A$2:$A$7027&amp;广告数据!$B$2:$B$7027&amp;广告数据!$C$2:$C$7027,广告数据!$E$2:$E$7027),2,0),"0")</f>
        <v>0</v>
      </c>
      <c r="BK157" s="172" t="str">
        <f t="array" ref="BK157">IFERROR(VLOOKUP(A157&amp;B157&amp;C157&amp;LEFT($BI$1,2),IF({1,0},广告数据!$A$2:$A$7027&amp;广告数据!$B$2:$B$7027&amp;广告数据!$C$2:$C$7027,广告数据!$I$2:$I$7027),2,0),"0")</f>
        <v>0</v>
      </c>
      <c r="BL157" s="215" t="str">
        <f t="shared" si="73"/>
        <v>0</v>
      </c>
      <c r="BM157" s="215" t="str">
        <f t="shared" si="74"/>
        <v>0</v>
      </c>
      <c r="BN157" s="172" t="str">
        <f t="array" ref="BN157">IFERROR(VLOOKUP(A157&amp;B157&amp;C157&amp;LEFT($BI$1,2),IF({1,0},广告数据!$A$2:$A$7027&amp;广告数据!$B$2:$B$7027&amp;广告数据!$C$2:$C$7027,广告数据!$G$2:$G$7027),2,0),"0")</f>
        <v>0</v>
      </c>
      <c r="BO157" s="172" t="str">
        <f t="array" ref="BO157">IFERROR(VLOOKUP(A157&amp;B157&amp;C157&amp;LEFT($BI$1,2),IF({1,0},广告数据!$A$2:$A$7027&amp;广告数据!$B$2:$B$7027&amp;广告数据!$C$2:$C$7027,广告数据!$J$2:$J$7027),2,0),"0")</f>
        <v>0</v>
      </c>
      <c r="BP157" s="215" t="str">
        <f t="shared" si="75"/>
        <v/>
      </c>
      <c r="BQ157" s="172">
        <f t="array" ref="BQ157">IFERROR(VLOOKUP(A157&amp;B157&amp;C157&amp;LEFT($BQ$1,2),IF({1,0},广告数据!$A$2:$A$7027&amp;广告数据!$B$2:$B$7027&amp;广告数据!$C$2:$C$7027,广告数据!$D$2:$D$7027),2,0),"0")</f>
        <v>295</v>
      </c>
      <c r="BR157" s="172">
        <f t="array" ref="BR157">IFERROR(VLOOKUP(A157&amp;B157&amp;C157&amp;LEFT($BQ$1,2),IF({1,0},广告数据!$A$2:$A$7027&amp;广告数据!$B$2:$B$7027&amp;广告数据!$C$2:$C$7027,广告数据!$E$2:$E$7027),2,0),"0")</f>
        <v>0</v>
      </c>
      <c r="BS157" s="172">
        <f t="array" ref="BS157">IFERROR(VLOOKUP(A157&amp;B157&amp;C157&amp;LEFT($BQ$1,2),IF({1,0},广告数据!$A$2:$A$7027&amp;广告数据!$B$2:$B$7027&amp;广告数据!$C$2:$C$7027,广告数据!$I$2:$I$7027),2,0),"0")</f>
        <v>0</v>
      </c>
      <c r="BT157" s="215">
        <f t="shared" si="65"/>
        <v>0</v>
      </c>
      <c r="BU157" s="215" t="str">
        <f t="shared" si="66"/>
        <v>0</v>
      </c>
      <c r="BV157" s="172">
        <f t="array" ref="BV157">IFERROR(VLOOKUP(A157&amp;B157&amp;C157&amp;LEFT($BQ$1,2),IF({1,0},广告数据!$A$2:$A$7027&amp;广告数据!$B$2:$B$7027&amp;广告数据!$C$2:$C$7027,广告数据!$G$2:$G$7027),2,0),"0")</f>
        <v>0</v>
      </c>
      <c r="BW157" s="172">
        <f t="array" ref="BW157">IFERROR(VLOOKUP(A157&amp;B157&amp;C157&amp;LEFT($BQ$1,2),IF({1,0},广告数据!$A$2:$A$7027&amp;广告数据!$B$2:$B$7027&amp;广告数据!$C$2:$C$7027,广告数据!$J$2:$J$7027),2,0),"0")</f>
        <v>0</v>
      </c>
      <c r="BX157" s="215" t="str">
        <f t="shared" ref="BX157:BX220" si="77">IFERROR(BV157/BW157,"")</f>
        <v/>
      </c>
    </row>
    <row r="158" s="173" customFormat="1" spans="1:76">
      <c r="A158" s="189">
        <v>44808</v>
      </c>
      <c r="B158" s="192" t="s">
        <v>20</v>
      </c>
      <c r="C158" s="190" t="s">
        <v>543</v>
      </c>
      <c r="D158" s="119" t="s">
        <v>544</v>
      </c>
      <c r="E158" s="194">
        <f>SUMIFS('Business report'!$D$2:$D$9442,'Business report'!$A$2:$A$9442,A158,'Business report'!$B$2:$B$9442,B158,'Business report'!$C$2:$C$9442,D158)</f>
        <v>38</v>
      </c>
      <c r="F158" s="194">
        <f>SUMIFS('Business report'!$F$2:$F$9442,'Business report'!$A$2:$A$9442,A158,'Business report'!$B$2:$B$9442,B158,'Business report'!$C$2:$C$9442,D158)</f>
        <v>49</v>
      </c>
      <c r="G158" s="191">
        <f>SUMIFS('Business report'!$I$2:$I$9442,'Business report'!$A$2:$A$9442,A158,'Business report'!$B$2:$B$9442,B158,'Business report'!$C$2:$C$9442,D158)</f>
        <v>2</v>
      </c>
      <c r="H158" s="195">
        <f>SUMIFS('Business report'!$K$2:$K$9442,'Business report'!$A$2:$A$9442,A158,'Business report'!$B$2:$B$9442,B158,'Business report'!$C$2:$C$9442,D158)</f>
        <v>59.98</v>
      </c>
      <c r="I158" s="198">
        <v>29.99</v>
      </c>
      <c r="J158" s="178"/>
      <c r="K158" s="198"/>
      <c r="L158" s="198" t="s">
        <v>570</v>
      </c>
      <c r="M158" s="202" t="s">
        <v>622</v>
      </c>
      <c r="N158" s="198" t="s">
        <v>572</v>
      </c>
      <c r="O158" s="198">
        <v>67</v>
      </c>
      <c r="P158" s="203" t="s">
        <v>579</v>
      </c>
      <c r="Q158" s="207" t="s">
        <v>623</v>
      </c>
      <c r="R158" s="207" t="s">
        <v>624</v>
      </c>
      <c r="S158" s="203" t="s">
        <v>581</v>
      </c>
      <c r="T158" s="207" t="s">
        <v>484</v>
      </c>
      <c r="U158" s="207" t="s">
        <v>625</v>
      </c>
      <c r="V158" s="203" t="s">
        <v>583</v>
      </c>
      <c r="W158" s="207" t="s">
        <v>226</v>
      </c>
      <c r="X158" s="207" t="s">
        <v>292</v>
      </c>
      <c r="Y158" s="203" t="s">
        <v>585</v>
      </c>
      <c r="Z158" s="207" t="s">
        <v>272</v>
      </c>
      <c r="AA158" s="207" t="s">
        <v>611</v>
      </c>
      <c r="AB158" s="203" t="s">
        <v>587</v>
      </c>
      <c r="AC158" s="207" t="s">
        <v>626</v>
      </c>
      <c r="AD158" s="207" t="s">
        <v>235</v>
      </c>
      <c r="AE158" s="203" t="s">
        <v>589</v>
      </c>
      <c r="AF158" s="207" t="s">
        <v>337</v>
      </c>
      <c r="AG158" s="207" t="s">
        <v>235</v>
      </c>
      <c r="AH158" s="203" t="s">
        <v>591</v>
      </c>
      <c r="AI158" s="207" t="s">
        <v>185</v>
      </c>
      <c r="AJ158" s="207" t="s">
        <v>625</v>
      </c>
      <c r="AK158" s="179" t="str">
        <f t="array" ref="AK158">IFERROR(VLOOKUP(A158&amp;B158&amp;C158&amp;LEFT($AK$1,2),IF({1,0},广告数据!$A$2:$A$7027&amp;广告数据!$B$2:$B$7027&amp;广告数据!$C$2:$C$7027,广告数据!$D$2:$D$7027),2,0),"0")</f>
        <v>0</v>
      </c>
      <c r="AL158" s="175" t="str">
        <f t="array" ref="AL158">IFERROR(VLOOKUP(A158&amp;B158&amp;C158&amp;LEFT($AK$1,2),IF({1,0},广告数据!$A$2:$A$7027&amp;广告数据!$B$2:$B$7027&amp;广告数据!$C$2:$C$7027,广告数据!$E$2:$E$7027),2,0),"0")</f>
        <v>0</v>
      </c>
      <c r="AM158" s="180" t="str">
        <f t="shared" si="67"/>
        <v>0</v>
      </c>
      <c r="AN158" s="175" t="str">
        <f t="array" ref="AN158">IFERROR(VLOOKUP(A158&amp;B158&amp;C158&amp;LEFT($AK$1,2),IF({1,0},广告数据!$A$2:$A$7027&amp;广告数据!$B$2:$B$7027&amp;广告数据!$C$2:$C$7027,广告数据!$I$2:$I$7027),2,0),"0")</f>
        <v>0</v>
      </c>
      <c r="AO158" s="181" t="str">
        <f t="shared" si="68"/>
        <v>0</v>
      </c>
      <c r="AP158" s="182" t="str">
        <f t="array" ref="AP158">IFERROR(VLOOKUP(A158&amp;B158&amp;C158&amp;LEFT($AK$1,2),IF({1,0},广告数据!$A$2:$A$7027&amp;广告数据!$B$2:$B$7027&amp;广告数据!$C$2:$C$7027,广告数据!$G$2:$G$7027),2,0),"0")</f>
        <v>0</v>
      </c>
      <c r="AQ158" s="182" t="str">
        <f t="array" ref="AQ158">IFERROR(VLOOKUP(A158&amp;B158&amp;C158&amp;LEFT($AK$1,2),IF({1,0},广告数据!$A$2:$A$7027&amp;广告数据!$B$2:$B$7027&amp;广告数据!$C$2:$C$7027,广告数据!$J$2:$J$7027),2,0),"0")</f>
        <v>0</v>
      </c>
      <c r="AR158" s="183" t="str">
        <f t="shared" si="69"/>
        <v>0</v>
      </c>
      <c r="AS158" s="223" t="str">
        <f t="array" ref="AS158">IFERROR(VLOOKUP(A158&amp;B158&amp;C158&amp;LEFT($AS$1,2),IF({1,0},广告数据!$A$2:$A$7027&amp;广告数据!$B$2:$B$7027&amp;广告数据!$C$2:$C$7027,广告数据!$D$2:$D$7027),2,0),"0")</f>
        <v>0</v>
      </c>
      <c r="AT158" s="179" t="str">
        <f t="array" ref="AT158">IFERROR(VLOOKUP(A158&amp;B158&amp;C158&amp;LEFT($AS$1,2),IF({1,0},广告数据!$A$2:$A$7027&amp;广告数据!$B$2:$B$7027&amp;广告数据!$C$2:$C$7027,广告数据!$E$2:$E$7027),2,0),"0")</f>
        <v>0</v>
      </c>
      <c r="AU158" s="179" t="str">
        <f t="array" ref="AU158">IFERROR(VLOOKUP(A158&amp;B158&amp;C158&amp;LEFT($AS$1,2),IF({1,0},广告数据!$A$2:$A$7027&amp;广告数据!$B$2:$B$7027&amp;广告数据!$C$2:$C$7027,广告数据!$I$2:$I$7027),2,0),"0")</f>
        <v>0</v>
      </c>
      <c r="AV158" s="215" t="str">
        <f t="shared" si="58"/>
        <v>0</v>
      </c>
      <c r="AW158" s="215" t="str">
        <f t="array" ref="AW158">IFERROR(AU158/AT158,"0")</f>
        <v>0</v>
      </c>
      <c r="AX158" s="224" t="str">
        <f t="array" ref="AX158">IFERROR(VLOOKUP(A158&amp;B158&amp;C158&amp;LEFT($AS$1,2),IF({1,0},广告数据!$A$2:$A$7027&amp;广告数据!$B$2:$B$7027&amp;广告数据!$C$2:$C$7027,广告数据!$G$2:$G$7027),2,0),"0")</f>
        <v>0</v>
      </c>
      <c r="AY158" s="179" t="str">
        <f t="array" ref="AY158">IFERROR(VLOOKUP(A158&amp;B158&amp;C158&amp;LEFT($AS$1,2),IF({1,0},广告数据!$A$2:$A$7027&amp;广告数据!$B$2:$B$7027&amp;广告数据!$C$2:$C$7027,广告数据!$J$2:$J$7027),2,0),"0")</f>
        <v>0</v>
      </c>
      <c r="AZ158" s="183" t="str">
        <f t="array" ref="AZ158">IFERROR(AX158/AY158,"0")</f>
        <v>0</v>
      </c>
      <c r="BA158" s="179">
        <f t="array" ref="BA158">IFERROR(VLOOKUP(A158&amp;B158&amp;C158&amp;LEFT($BA$1,2),IF({1,0},广告数据!$A$2:$A$7027&amp;广告数据!$B$2:$B$7027&amp;广告数据!$C$2:$C$7027,广告数据!$D$2:$D$7027),2,0),"")</f>
        <v>3926</v>
      </c>
      <c r="BB158" s="179">
        <f t="array" ref="BB158">IFERROR(VLOOKUP(A158&amp;B158&amp;C158&amp;LEFT($BA$1,2),IF({1,0},广告数据!$A$2:$A$7027&amp;广告数据!$B$2:$B$7027&amp;广告数据!$C$2:$C$7027,广告数据!$E$2:$E$7027),2,0),"")</f>
        <v>7</v>
      </c>
      <c r="BC158" s="179">
        <f t="array" ref="BC158">IFERROR(VLOOKUP(A158&amp;B158&amp;C158&amp;LEFT($BA$1,2),IF({1,0},广告数据!$A$2:$A$7027&amp;广告数据!$B$2:$B$7027&amp;广告数据!$C$2:$C$7027,广告数据!$I$2:$I$7027),2,0),"")</f>
        <v>0</v>
      </c>
      <c r="BD158" s="215">
        <f t="shared" si="70"/>
        <v>0.00178298522669384</v>
      </c>
      <c r="BE158" s="215">
        <f t="shared" si="71"/>
        <v>0</v>
      </c>
      <c r="BF158" s="186">
        <f t="array" ref="BF158">IFERROR(VLOOKUP(A158&amp;B158&amp;C158&amp;LEFT($BA$1,2),IF({1,0},广告数据!$A$2:$A$7027&amp;广告数据!$B$2:$B$7027&amp;广告数据!$C$2:$C$7027,广告数据!$G$2:$G$7027),2,0),"")</f>
        <v>11.13</v>
      </c>
      <c r="BG158" s="186">
        <f t="array" ref="BG158">IFERROR(VLOOKUP(A158&amp;B158&amp;C158&amp;LEFT($BA$1,2),IF({1,0},广告数据!$A$2:$A$7027&amp;广告数据!$B$2:$B$7027&amp;广告数据!$C$2:$C$7027,广告数据!$J$2:$J$7027),2,0),"")</f>
        <v>0</v>
      </c>
      <c r="BH158" s="215" t="str">
        <f t="shared" si="72"/>
        <v>0</v>
      </c>
      <c r="BI158" s="172" t="str">
        <f t="array" ref="BI158">IFERROR(VLOOKUP(A158&amp;B158&amp;C158&amp;LEFT($BI$1,2),IF({1,0},广告数据!$A$2:$A$7027&amp;广告数据!$B$2:$B$7027&amp;广告数据!$C$2:$C$7027,广告数据!$D$2:$D$7027),2,0),"0")</f>
        <v>0</v>
      </c>
      <c r="BJ158" s="172" t="str">
        <f t="array" ref="BJ158">IFERROR(VLOOKUP(A158&amp;B158&amp;C158&amp;LEFT($BI$1,2),IF({1,0},广告数据!$A$2:$A$7027&amp;广告数据!$B$2:$B$7027&amp;广告数据!$C$2:$C$7027,广告数据!$E$2:$E$7027),2,0),"0")</f>
        <v>0</v>
      </c>
      <c r="BK158" s="172" t="str">
        <f t="array" ref="BK158">IFERROR(VLOOKUP(A158&amp;B158&amp;C158&amp;LEFT($BI$1,2),IF({1,0},广告数据!$A$2:$A$7027&amp;广告数据!$B$2:$B$7027&amp;广告数据!$C$2:$C$7027,广告数据!$I$2:$I$7027),2,0),"0")</f>
        <v>0</v>
      </c>
      <c r="BL158" s="215" t="str">
        <f t="shared" si="73"/>
        <v>0</v>
      </c>
      <c r="BM158" s="215" t="str">
        <f t="shared" si="74"/>
        <v>0</v>
      </c>
      <c r="BN158" s="172" t="str">
        <f t="array" ref="BN158">IFERROR(VLOOKUP(A158&amp;B158&amp;C158&amp;LEFT($BI$1,2),IF({1,0},广告数据!$A$2:$A$7027&amp;广告数据!$B$2:$B$7027&amp;广告数据!$C$2:$C$7027,广告数据!$G$2:$G$7027),2,0),"0")</f>
        <v>0</v>
      </c>
      <c r="BO158" s="172" t="str">
        <f t="array" ref="BO158">IFERROR(VLOOKUP(A158&amp;B158&amp;C158&amp;LEFT($BI$1,2),IF({1,0},广告数据!$A$2:$A$7027&amp;广告数据!$B$2:$B$7027&amp;广告数据!$C$2:$C$7027,广告数据!$J$2:$J$7027),2,0),"0")</f>
        <v>0</v>
      </c>
      <c r="BP158" s="215" t="str">
        <f t="shared" si="75"/>
        <v/>
      </c>
      <c r="BQ158" s="172">
        <f t="array" ref="BQ158">IFERROR(VLOOKUP(A158&amp;B158&amp;C158&amp;LEFT($BQ$1,2),IF({1,0},广告数据!$A$2:$A$7027&amp;广告数据!$B$2:$B$7027&amp;广告数据!$C$2:$C$7027,广告数据!$D$2:$D$7027),2,0),"0")</f>
        <v>3273</v>
      </c>
      <c r="BR158" s="172">
        <f t="array" ref="BR158">IFERROR(VLOOKUP(A158&amp;B158&amp;C158&amp;LEFT($BQ$1,2),IF({1,0},广告数据!$A$2:$A$7027&amp;广告数据!$B$2:$B$7027&amp;广告数据!$C$2:$C$7027,广告数据!$E$2:$E$7027),2,0),"0")</f>
        <v>21</v>
      </c>
      <c r="BS158" s="172">
        <f t="array" ref="BS158">IFERROR(VLOOKUP(A158&amp;B158&amp;C158&amp;LEFT($BQ$1,2),IF({1,0},广告数据!$A$2:$A$7027&amp;广告数据!$B$2:$B$7027&amp;广告数据!$C$2:$C$7027,广告数据!$I$2:$I$7027),2,0),"0")</f>
        <v>1</v>
      </c>
      <c r="BT158" s="215">
        <f t="shared" si="65"/>
        <v>0.00641613198900092</v>
      </c>
      <c r="BU158" s="215">
        <f t="shared" si="66"/>
        <v>0.0476190476190476</v>
      </c>
      <c r="BV158" s="172">
        <f t="array" ref="BV158">IFERROR(VLOOKUP(A158&amp;B158&amp;C158&amp;LEFT($BQ$1,2),IF({1,0},广告数据!$A$2:$A$7027&amp;广告数据!$B$2:$B$7027&amp;广告数据!$C$2:$C$7027,广告数据!$G$2:$G$7027),2,0),"0")</f>
        <v>30.43</v>
      </c>
      <c r="BW158" s="172">
        <f t="array" ref="BW158">IFERROR(VLOOKUP(A158&amp;B158&amp;C158&amp;LEFT($BQ$1,2),IF({1,0},广告数据!$A$2:$A$7027&amp;广告数据!$B$2:$B$7027&amp;广告数据!$C$2:$C$7027,广告数据!$J$2:$J$7027),2,0),"0")</f>
        <v>29.99</v>
      </c>
      <c r="BX158" s="215">
        <f t="shared" si="77"/>
        <v>1.01467155718573</v>
      </c>
    </row>
    <row r="159" s="173" customFormat="1" spans="1:76">
      <c r="A159" s="189">
        <v>44809</v>
      </c>
      <c r="B159" s="192" t="s">
        <v>20</v>
      </c>
      <c r="C159" s="190" t="s">
        <v>25</v>
      </c>
      <c r="D159" s="119" t="s">
        <v>124</v>
      </c>
      <c r="E159" s="194">
        <f>SUMIFS('Business report'!$D$2:$D$9442,'Business report'!$A$2:$A$9442,A159,'Business report'!$B$2:$B$9442,B159,'Business report'!$C$2:$C$9442,D159)</f>
        <v>402</v>
      </c>
      <c r="F159" s="194">
        <f>SUMIFS('Business report'!$F$2:$F$9442,'Business report'!$A$2:$A$9442,A159,'Business report'!$B$2:$B$9442,B159,'Business report'!$C$2:$C$9442,D159)</f>
        <v>534</v>
      </c>
      <c r="G159" s="191">
        <f>SUMIFS('Business report'!$I$2:$I$9442,'Business report'!$A$2:$A$9442,A159,'Business report'!$B$2:$B$9442,B159,'Business report'!$C$2:$C$9442,D159)</f>
        <v>20</v>
      </c>
      <c r="H159" s="195">
        <f>SUMIFS('Business report'!$K$2:$K$9442,'Business report'!$A$2:$A$9442,A159,'Business report'!$B$2:$B$9442,B159,'Business report'!$C$2:$C$9442,D159)</f>
        <v>259.8</v>
      </c>
      <c r="I159" s="198">
        <v>12.99</v>
      </c>
      <c r="J159" s="178">
        <v>4.5</v>
      </c>
      <c r="K159" s="198">
        <v>57</v>
      </c>
      <c r="L159" s="198" t="s">
        <v>131</v>
      </c>
      <c r="M159" s="202" t="s">
        <v>627</v>
      </c>
      <c r="N159" s="198" t="s">
        <v>133</v>
      </c>
      <c r="O159" s="198">
        <v>153</v>
      </c>
      <c r="P159" s="203" t="s">
        <v>409</v>
      </c>
      <c r="Q159" s="207" t="s">
        <v>628</v>
      </c>
      <c r="R159" s="207" t="s">
        <v>390</v>
      </c>
      <c r="S159" s="203" t="s">
        <v>208</v>
      </c>
      <c r="T159" s="207" t="s">
        <v>385</v>
      </c>
      <c r="U159" s="207" t="s">
        <v>169</v>
      </c>
      <c r="V159" s="203" t="s">
        <v>340</v>
      </c>
      <c r="W159" s="207" t="s">
        <v>352</v>
      </c>
      <c r="X159" s="207" t="s">
        <v>169</v>
      </c>
      <c r="Y159" s="203" t="s">
        <v>527</v>
      </c>
      <c r="Z159" s="207" t="s">
        <v>225</v>
      </c>
      <c r="AA159" s="207" t="s">
        <v>169</v>
      </c>
      <c r="AB159" s="203" t="s">
        <v>408</v>
      </c>
      <c r="AC159" s="207" t="s">
        <v>554</v>
      </c>
      <c r="AD159" s="207" t="s">
        <v>493</v>
      </c>
      <c r="AE159" s="203" t="s">
        <v>528</v>
      </c>
      <c r="AF159" s="207" t="s">
        <v>179</v>
      </c>
      <c r="AG159" s="207" t="s">
        <v>169</v>
      </c>
      <c r="AH159" s="203" t="s">
        <v>244</v>
      </c>
      <c r="AI159" s="207" t="s">
        <v>209</v>
      </c>
      <c r="AJ159" s="207" t="s">
        <v>487</v>
      </c>
      <c r="AK159" s="179">
        <f t="array" ref="AK159">IFERROR(VLOOKUP(A159&amp;B159&amp;C159&amp;LEFT($AK$1,2),IF({1,0},广告数据!$A$2:$A$7027&amp;广告数据!$B$2:$B$7027&amp;广告数据!$C$2:$C$7027,广告数据!$D$2:$D$7027),2,0),"0")</f>
        <v>9791</v>
      </c>
      <c r="AL159" s="175">
        <f t="array" ref="AL159">IFERROR(VLOOKUP(A159&amp;B159&amp;C159&amp;LEFT($AK$1,2),IF({1,0},广告数据!$A$2:$A$7027&amp;广告数据!$B$2:$B$7027&amp;广告数据!$C$2:$C$7027,广告数据!$E$2:$E$7027),2,0),"0")</f>
        <v>53</v>
      </c>
      <c r="AM159" s="180">
        <f t="shared" si="67"/>
        <v>0.00541313451128587</v>
      </c>
      <c r="AN159" s="175">
        <f t="array" ref="AN159">IFERROR(VLOOKUP(A159&amp;B159&amp;C159&amp;LEFT($AK$1,2),IF({1,0},广告数据!$A$2:$A$7027&amp;广告数据!$B$2:$B$7027&amp;广告数据!$C$2:$C$7027,广告数据!$I$2:$I$7027),2,0),"0")</f>
        <v>1</v>
      </c>
      <c r="AO159" s="181">
        <f t="shared" si="68"/>
        <v>0.0188679245283019</v>
      </c>
      <c r="AP159" s="182">
        <f t="array" ref="AP159">IFERROR(VLOOKUP(A159&amp;B159&amp;C159&amp;LEFT($AK$1,2),IF({1,0},广告数据!$A$2:$A$7027&amp;广告数据!$B$2:$B$7027&amp;广告数据!$C$2:$C$7027,广告数据!$G$2:$G$7027),2,0),"0")</f>
        <v>15.81</v>
      </c>
      <c r="AQ159" s="182">
        <f t="array" ref="AQ159">IFERROR(VLOOKUP(A159&amp;B159&amp;C159&amp;LEFT($AK$1,2),IF({1,0},广告数据!$A$2:$A$7027&amp;广告数据!$B$2:$B$7027&amp;广告数据!$C$2:$C$7027,广告数据!$J$2:$J$7027),2,0),"0")</f>
        <v>12.99</v>
      </c>
      <c r="AR159" s="183">
        <f t="shared" si="69"/>
        <v>1.21709006928406</v>
      </c>
      <c r="AS159" s="223" t="str">
        <f t="array" ref="AS159">IFERROR(VLOOKUP(A159&amp;B159&amp;C159&amp;LEFT($AS$1,2),IF({1,0},广告数据!$A$2:$A$7027&amp;广告数据!$B$2:$B$7027&amp;广告数据!$C$2:$C$7027,广告数据!$D$2:$D$7027),2,0),"0")</f>
        <v>0</v>
      </c>
      <c r="AT159" s="179" t="str">
        <f t="array" ref="AT159">IFERROR(VLOOKUP(A159&amp;B159&amp;C159&amp;LEFT($AS$1,2),IF({1,0},广告数据!$A$2:$A$7027&amp;广告数据!$B$2:$B$7027&amp;广告数据!$C$2:$C$7027,广告数据!$E$2:$E$7027),2,0),"0")</f>
        <v>0</v>
      </c>
      <c r="AU159" s="179" t="str">
        <f t="array" ref="AU159">IFERROR(VLOOKUP(A159&amp;B159&amp;C159&amp;LEFT($AS$1,2),IF({1,0},广告数据!$A$2:$A$7027&amp;广告数据!$B$2:$B$7027&amp;广告数据!$C$2:$C$7027,广告数据!$I$2:$I$7027),2,0),"0")</f>
        <v>0</v>
      </c>
      <c r="AV159" s="215" t="str">
        <f t="shared" si="58"/>
        <v>0</v>
      </c>
      <c r="AW159" s="215" t="str">
        <f t="array" ref="AW159">IFERROR(AU159/AT159,"0")</f>
        <v>0</v>
      </c>
      <c r="AX159" s="224" t="str">
        <f t="array" ref="AX159">IFERROR(VLOOKUP(A159&amp;B159&amp;C159&amp;LEFT($AS$1,2),IF({1,0},广告数据!$A$2:$A$7027&amp;广告数据!$B$2:$B$7027&amp;广告数据!$C$2:$C$7027,广告数据!$G$2:$G$7027),2,0),"0")</f>
        <v>0</v>
      </c>
      <c r="AY159" s="179" t="str">
        <f t="array" ref="AY159">IFERROR(VLOOKUP(A159&amp;B159&amp;C159&amp;LEFT($AS$1,2),IF({1,0},广告数据!$A$2:$A$7027&amp;广告数据!$B$2:$B$7027&amp;广告数据!$C$2:$C$7027,广告数据!$J$2:$J$7027),2,0),"0")</f>
        <v>0</v>
      </c>
      <c r="AZ159" s="183" t="str">
        <f t="array" ref="AZ159">IFERROR(AX159/AY159,"0")</f>
        <v>0</v>
      </c>
      <c r="BA159" s="179">
        <f t="array" ref="BA159">IFERROR(VLOOKUP(A159&amp;B159&amp;C159&amp;LEFT($BA$1,2),IF({1,0},广告数据!$A$2:$A$7027&amp;广告数据!$B$2:$B$7027&amp;广告数据!$C$2:$C$7027,广告数据!$D$2:$D$7027),2,0),"")</f>
        <v>15432</v>
      </c>
      <c r="BB159" s="179">
        <f t="array" ref="BB159">IFERROR(VLOOKUP(A159&amp;B159&amp;C159&amp;LEFT($BA$1,2),IF({1,0},广告数据!$A$2:$A$7027&amp;广告数据!$B$2:$B$7027&amp;广告数据!$C$2:$C$7027,广告数据!$E$2:$E$7027),2,0),"")</f>
        <v>67</v>
      </c>
      <c r="BC159" s="179">
        <f t="array" ref="BC159">IFERROR(VLOOKUP(A159&amp;B159&amp;C159&amp;LEFT($BA$1,2),IF({1,0},广告数据!$A$2:$A$7027&amp;广告数据!$B$2:$B$7027&amp;广告数据!$C$2:$C$7027,广告数据!$I$2:$I$7027),2,0),"")</f>
        <v>6</v>
      </c>
      <c r="BD159" s="215">
        <f t="shared" si="70"/>
        <v>0.00434162778641783</v>
      </c>
      <c r="BE159" s="215">
        <f t="shared" si="71"/>
        <v>0.0895522388059701</v>
      </c>
      <c r="BF159" s="186">
        <f t="array" ref="BF159">IFERROR(VLOOKUP(A159&amp;B159&amp;C159&amp;LEFT($BA$1,2),IF({1,0},广告数据!$A$2:$A$7027&amp;广告数据!$B$2:$B$7027&amp;广告数据!$C$2:$C$7027,广告数据!$G$2:$G$7027),2,0),"")</f>
        <v>35.78</v>
      </c>
      <c r="BG159" s="186">
        <f t="array" ref="BG159">IFERROR(VLOOKUP(A159&amp;B159&amp;C159&amp;LEFT($BA$1,2),IF({1,0},广告数据!$A$2:$A$7027&amp;广告数据!$B$2:$B$7027&amp;广告数据!$C$2:$C$7027,广告数据!$J$2:$J$7027),2,0),"")</f>
        <v>77.94</v>
      </c>
      <c r="BH159" s="215">
        <f t="shared" si="72"/>
        <v>0.459071080318193</v>
      </c>
      <c r="BI159" s="172">
        <f t="array" ref="BI159">IFERROR(VLOOKUP(A159&amp;B159&amp;C159&amp;LEFT($BI$1,2),IF({1,0},广告数据!$A$2:$A$7027&amp;广告数据!$B$2:$B$7027&amp;广告数据!$C$2:$C$7027,广告数据!$D$2:$D$7027),2,0),"0")</f>
        <v>1264</v>
      </c>
      <c r="BJ159" s="172">
        <f t="array" ref="BJ159">IFERROR(VLOOKUP(A159&amp;B159&amp;C159&amp;LEFT($BI$1,2),IF({1,0},广告数据!$A$2:$A$7027&amp;广告数据!$B$2:$B$7027&amp;广告数据!$C$2:$C$7027,广告数据!$E$2:$E$7027),2,0),"0")</f>
        <v>12</v>
      </c>
      <c r="BK159" s="172">
        <f t="array" ref="BK159">IFERROR(VLOOKUP(A159&amp;B159&amp;C159&amp;LEFT($BI$1,2),IF({1,0},广告数据!$A$2:$A$7027&amp;广告数据!$B$2:$B$7027&amp;广告数据!$C$2:$C$7027,广告数据!$I$2:$I$7027),2,0),"0")</f>
        <v>0</v>
      </c>
      <c r="BL159" s="215">
        <f t="shared" si="73"/>
        <v>0.00949367088607595</v>
      </c>
      <c r="BM159" s="215">
        <f t="shared" si="74"/>
        <v>0</v>
      </c>
      <c r="BN159" s="172">
        <f t="array" ref="BN159">IFERROR(VLOOKUP(A159&amp;B159&amp;C159&amp;LEFT($BI$1,2),IF({1,0},广告数据!$A$2:$A$7027&amp;广告数据!$B$2:$B$7027&amp;广告数据!$C$2:$C$7027,广告数据!$G$2:$G$7027),2,0),"0")</f>
        <v>6.74</v>
      </c>
      <c r="BO159" s="172">
        <f t="array" ref="BO159">IFERROR(VLOOKUP(A159&amp;B159&amp;C159&amp;LEFT($BI$1,2),IF({1,0},广告数据!$A$2:$A$7027&amp;广告数据!$B$2:$B$7027&amp;广告数据!$C$2:$C$7027,广告数据!$J$2:$J$7027),2,0),"0")</f>
        <v>0</v>
      </c>
      <c r="BP159" s="215" t="str">
        <f t="shared" si="75"/>
        <v/>
      </c>
      <c r="BQ159" s="172" t="str">
        <f t="array" ref="BQ159">IFERROR(VLOOKUP(A159&amp;B159&amp;C159&amp;LEFT($BQ$1,2),IF({1,0},广告数据!$A$2:$A$7027&amp;广告数据!$B$2:$B$7027&amp;广告数据!$C$2:$C$7027,广告数据!$D$2:$D$7027),2,0),"0")</f>
        <v>0</v>
      </c>
      <c r="BR159" s="172" t="str">
        <f t="array" ref="BR159">IFERROR(VLOOKUP(A159&amp;B159&amp;C159&amp;LEFT($BQ$1,2),IF({1,0},广告数据!$A$2:$A$7027&amp;广告数据!$B$2:$B$7027&amp;广告数据!$C$2:$C$7027,广告数据!$E$2:$E$7027),2,0),"0")</f>
        <v>0</v>
      </c>
      <c r="BS159" s="172" t="str">
        <f t="array" ref="BS159">IFERROR(VLOOKUP(A159&amp;B159&amp;C159&amp;LEFT($BQ$1,2),IF({1,0},广告数据!$A$2:$A$7027&amp;广告数据!$B$2:$B$7027&amp;广告数据!$C$2:$C$7027,广告数据!$I$2:$I$7027),2,0),"0")</f>
        <v>0</v>
      </c>
      <c r="BT159" s="215" t="str">
        <f t="shared" si="65"/>
        <v>0</v>
      </c>
      <c r="BU159" s="215" t="str">
        <f t="shared" si="66"/>
        <v>0</v>
      </c>
      <c r="BV159" s="172" t="str">
        <f t="array" ref="BV159">IFERROR(VLOOKUP(A159&amp;B159&amp;C159&amp;LEFT($BQ$1,2),IF({1,0},广告数据!$A$2:$A$7027&amp;广告数据!$B$2:$B$7027&amp;广告数据!$C$2:$C$7027,广告数据!$G$2:$G$7027),2,0),"0")</f>
        <v>0</v>
      </c>
      <c r="BW159" s="172" t="str">
        <f t="array" ref="BW159">IFERROR(VLOOKUP(A159&amp;B159&amp;C159&amp;LEFT($BQ$1,2),IF({1,0},广告数据!$A$2:$A$7027&amp;广告数据!$B$2:$B$7027&amp;广告数据!$C$2:$C$7027,广告数据!$J$2:$J$7027),2,0),"0")</f>
        <v>0</v>
      </c>
      <c r="BX159" s="215" t="str">
        <f t="shared" si="77"/>
        <v/>
      </c>
    </row>
    <row r="160" s="173" customFormat="1" spans="1:76">
      <c r="A160" s="189">
        <v>44809</v>
      </c>
      <c r="B160" s="192" t="s">
        <v>20</v>
      </c>
      <c r="C160" s="190" t="s">
        <v>450</v>
      </c>
      <c r="D160" s="119" t="s">
        <v>451</v>
      </c>
      <c r="E160" s="194">
        <f>SUMIFS('Business report'!$D$2:$D$9442,'Business report'!$A$2:$A$9442,A160,'Business report'!$B$2:$B$9442,B160,'Business report'!$C$2:$C$9442,D160)</f>
        <v>15</v>
      </c>
      <c r="F160" s="194">
        <f>SUMIFS('Business report'!$F$2:$F$9442,'Business report'!$A$2:$A$9442,A160,'Business report'!$B$2:$B$9442,B160,'Business report'!$C$2:$C$9442,D160)</f>
        <v>30</v>
      </c>
      <c r="G160" s="191">
        <f>SUMIFS('Business report'!$I$2:$I$9442,'Business report'!$A$2:$A$9442,A160,'Business report'!$B$2:$B$9442,B160,'Business report'!$C$2:$C$9442,D160)</f>
        <v>0</v>
      </c>
      <c r="H160" s="195">
        <f>SUMIFS('Business report'!$K$2:$K$9442,'Business report'!$A$2:$A$9442,A160,'Business report'!$B$2:$B$9442,B160,'Business report'!$C$2:$C$9442,D160)</f>
        <v>0</v>
      </c>
      <c r="I160" s="198">
        <v>39.99</v>
      </c>
      <c r="J160" s="178">
        <v>3</v>
      </c>
      <c r="K160" s="198">
        <v>2</v>
      </c>
      <c r="L160" s="198" t="s">
        <v>496</v>
      </c>
      <c r="M160" s="202" t="s">
        <v>629</v>
      </c>
      <c r="N160" s="198" t="s">
        <v>497</v>
      </c>
      <c r="O160" s="199">
        <v>9512</v>
      </c>
      <c r="P160" s="203" t="s">
        <v>465</v>
      </c>
      <c r="Q160" s="207" t="s">
        <v>145</v>
      </c>
      <c r="R160" s="207" t="s">
        <v>227</v>
      </c>
      <c r="S160" s="203" t="s">
        <v>466</v>
      </c>
      <c r="T160" s="207" t="s">
        <v>630</v>
      </c>
      <c r="U160" s="207" t="s">
        <v>261</v>
      </c>
      <c r="V160" s="203" t="s">
        <v>467</v>
      </c>
      <c r="W160" s="207" t="s">
        <v>145</v>
      </c>
      <c r="X160" s="207" t="s">
        <v>194</v>
      </c>
      <c r="Y160" s="203" t="s">
        <v>468</v>
      </c>
      <c r="Z160" s="207" t="s">
        <v>631</v>
      </c>
      <c r="AA160" s="207" t="s">
        <v>379</v>
      </c>
      <c r="AB160" s="203" t="s">
        <v>469</v>
      </c>
      <c r="AC160" s="207" t="s">
        <v>294</v>
      </c>
      <c r="AD160" s="207" t="s">
        <v>379</v>
      </c>
      <c r="AE160" s="203" t="s">
        <v>470</v>
      </c>
      <c r="AF160" s="207" t="s">
        <v>632</v>
      </c>
      <c r="AG160" s="207" t="s">
        <v>180</v>
      </c>
      <c r="AH160" s="203" t="s">
        <v>472</v>
      </c>
      <c r="AI160" s="207" t="s">
        <v>633</v>
      </c>
      <c r="AJ160" s="207" t="s">
        <v>384</v>
      </c>
      <c r="AK160" s="179">
        <f t="array" ref="AK160">IFERROR(VLOOKUP(A160&amp;B160&amp;C160&amp;LEFT($AK$1,2),IF({1,0},广告数据!$A$2:$A$7027&amp;广告数据!$B$2:$B$7027&amp;广告数据!$C$2:$C$7027,广告数据!$D$2:$D$7027),2,0),"0")</f>
        <v>3936</v>
      </c>
      <c r="AL160" s="175">
        <f t="array" ref="AL160">IFERROR(VLOOKUP(A160&amp;B160&amp;C160&amp;LEFT($AK$1,2),IF({1,0},广告数据!$A$2:$A$7027&amp;广告数据!$B$2:$B$7027&amp;广告数据!$C$2:$C$7027,广告数据!$E$2:$E$7027),2,0),"0")</f>
        <v>1</v>
      </c>
      <c r="AM160" s="180">
        <f t="shared" si="67"/>
        <v>0.000254065040650407</v>
      </c>
      <c r="AN160" s="175">
        <f t="array" ref="AN160">IFERROR(VLOOKUP(A160&amp;B160&amp;C160&amp;LEFT($AK$1,2),IF({1,0},广告数据!$A$2:$A$7027&amp;广告数据!$B$2:$B$7027&amp;广告数据!$C$2:$C$7027,广告数据!$I$2:$I$7027),2,0),"0")</f>
        <v>0</v>
      </c>
      <c r="AO160" s="181">
        <f t="shared" si="68"/>
        <v>0</v>
      </c>
      <c r="AP160" s="182">
        <f t="array" ref="AP160">IFERROR(VLOOKUP(A160&amp;B160&amp;C160&amp;LEFT($AK$1,2),IF({1,0},广告数据!$A$2:$A$7027&amp;广告数据!$B$2:$B$7027&amp;广告数据!$C$2:$C$7027,广告数据!$G$2:$G$7027),2,0),"0")</f>
        <v>1.2</v>
      </c>
      <c r="AQ160" s="182">
        <f t="array" ref="AQ160">IFERROR(VLOOKUP(A160&amp;B160&amp;C160&amp;LEFT($AK$1,2),IF({1,0},广告数据!$A$2:$A$7027&amp;广告数据!$B$2:$B$7027&amp;广告数据!$C$2:$C$7027,广告数据!$J$2:$J$7027),2,0),"0")</f>
        <v>0</v>
      </c>
      <c r="AR160" s="183" t="str">
        <f t="shared" si="69"/>
        <v>0</v>
      </c>
      <c r="AS160" s="223">
        <f t="array" ref="AS160">IFERROR(VLOOKUP(A160&amp;B160&amp;C160&amp;LEFT($AS$1,2),IF({1,0},广告数据!$A$2:$A$7027&amp;广告数据!$B$2:$B$7027&amp;广告数据!$C$2:$C$7027,广告数据!$D$2:$D$7027),2,0),"0")</f>
        <v>10</v>
      </c>
      <c r="AT160" s="179">
        <f t="array" ref="AT160">IFERROR(VLOOKUP(A160&amp;B160&amp;C160&amp;LEFT($AS$1,2),IF({1,0},广告数据!$A$2:$A$7027&amp;广告数据!$B$2:$B$7027&amp;广告数据!$C$2:$C$7027,广告数据!$E$2:$E$7027),2,0),"0")</f>
        <v>0</v>
      </c>
      <c r="AU160" s="179">
        <f t="array" ref="AU160">IFERROR(VLOOKUP(A160&amp;B160&amp;C160&amp;LEFT($AS$1,2),IF({1,0},广告数据!$A$2:$A$7027&amp;广告数据!$B$2:$B$7027&amp;广告数据!$C$2:$C$7027,广告数据!$I$2:$I$7027),2,0),"0")</f>
        <v>0</v>
      </c>
      <c r="AV160" s="215">
        <f t="shared" si="58"/>
        <v>0</v>
      </c>
      <c r="AW160" s="215" t="str">
        <f t="array" ref="AW160">IFERROR(AU160/AT160,"0")</f>
        <v>0</v>
      </c>
      <c r="AX160" s="224">
        <f t="array" ref="AX160">IFERROR(VLOOKUP(A160&amp;B160&amp;C160&amp;LEFT($AS$1,2),IF({1,0},广告数据!$A$2:$A$7027&amp;广告数据!$B$2:$B$7027&amp;广告数据!$C$2:$C$7027,广告数据!$G$2:$G$7027),2,0),"0")</f>
        <v>0</v>
      </c>
      <c r="AY160" s="179">
        <f t="array" ref="AY160">IFERROR(VLOOKUP(A160&amp;B160&amp;C160&amp;LEFT($AS$1,2),IF({1,0},广告数据!$A$2:$A$7027&amp;广告数据!$B$2:$B$7027&amp;广告数据!$C$2:$C$7027,广告数据!$J$2:$J$7027),2,0),"0")</f>
        <v>0</v>
      </c>
      <c r="AZ160" s="183" t="str">
        <f t="array" ref="AZ160">IFERROR(AX160/AY160,"0")</f>
        <v>0</v>
      </c>
      <c r="BA160" s="179">
        <f t="array" ref="BA160">IFERROR(VLOOKUP(A160&amp;B160&amp;C160&amp;LEFT($BA$1,2),IF({1,0},广告数据!$A$2:$A$7027&amp;广告数据!$B$2:$B$7027&amp;广告数据!$C$2:$C$7027,广告数据!$D$2:$D$7027),2,0),"")</f>
        <v>4542</v>
      </c>
      <c r="BB160" s="179">
        <f t="array" ref="BB160">IFERROR(VLOOKUP(A160&amp;B160&amp;C160&amp;LEFT($BA$1,2),IF({1,0},广告数据!$A$2:$A$7027&amp;广告数据!$B$2:$B$7027&amp;广告数据!$C$2:$C$7027,广告数据!$E$2:$E$7027),2,0),"")</f>
        <v>2</v>
      </c>
      <c r="BC160" s="179">
        <f t="array" ref="BC160">IFERROR(VLOOKUP(A160&amp;B160&amp;C160&amp;LEFT($BA$1,2),IF({1,0},广告数据!$A$2:$A$7027&amp;广告数据!$B$2:$B$7027&amp;广告数据!$C$2:$C$7027,广告数据!$I$2:$I$7027),2,0),"")</f>
        <v>0</v>
      </c>
      <c r="BD160" s="215">
        <f t="shared" si="70"/>
        <v>0.000440334654337296</v>
      </c>
      <c r="BE160" s="215">
        <f t="shared" si="71"/>
        <v>0</v>
      </c>
      <c r="BF160" s="186">
        <f t="array" ref="BF160">IFERROR(VLOOKUP(A160&amp;B160&amp;C160&amp;LEFT($BA$1,2),IF({1,0},广告数据!$A$2:$A$7027&amp;广告数据!$B$2:$B$7027&amp;广告数据!$C$2:$C$7027,广告数据!$G$2:$G$7027),2,0),"")</f>
        <v>3.89</v>
      </c>
      <c r="BG160" s="186">
        <f t="array" ref="BG160">IFERROR(VLOOKUP(A160&amp;B160&amp;C160&amp;LEFT($BA$1,2),IF({1,0},广告数据!$A$2:$A$7027&amp;广告数据!$B$2:$B$7027&amp;广告数据!$C$2:$C$7027,广告数据!$J$2:$J$7027),2,0),"")</f>
        <v>0</v>
      </c>
      <c r="BH160" s="215" t="str">
        <f t="shared" si="72"/>
        <v>0</v>
      </c>
      <c r="BI160" s="172" t="str">
        <f t="array" ref="BI160">IFERROR(VLOOKUP(A160&amp;B160&amp;C160&amp;LEFT($BI$1,2),IF({1,0},广告数据!$A$2:$A$7027&amp;广告数据!$B$2:$B$7027&amp;广告数据!$C$2:$C$7027,广告数据!$D$2:$D$7027),2,0),"0")</f>
        <v>0</v>
      </c>
      <c r="BJ160" s="172" t="str">
        <f t="array" ref="BJ160">IFERROR(VLOOKUP(A160&amp;B160&amp;C160&amp;LEFT($BI$1,2),IF({1,0},广告数据!$A$2:$A$7027&amp;广告数据!$B$2:$B$7027&amp;广告数据!$C$2:$C$7027,广告数据!$E$2:$E$7027),2,0),"0")</f>
        <v>0</v>
      </c>
      <c r="BK160" s="172" t="str">
        <f t="array" ref="BK160">IFERROR(VLOOKUP(A160&amp;B160&amp;C160&amp;LEFT($BI$1,2),IF({1,0},广告数据!$A$2:$A$7027&amp;广告数据!$B$2:$B$7027&amp;广告数据!$C$2:$C$7027,广告数据!$I$2:$I$7027),2,0),"0")</f>
        <v>0</v>
      </c>
      <c r="BL160" s="215" t="str">
        <f t="shared" si="73"/>
        <v>0</v>
      </c>
      <c r="BM160" s="215" t="str">
        <f t="shared" si="74"/>
        <v>0</v>
      </c>
      <c r="BN160" s="172" t="str">
        <f t="array" ref="BN160">IFERROR(VLOOKUP(A160&amp;B160&amp;C160&amp;LEFT($BI$1,2),IF({1,0},广告数据!$A$2:$A$7027&amp;广告数据!$B$2:$B$7027&amp;广告数据!$C$2:$C$7027,广告数据!$G$2:$G$7027),2,0),"0")</f>
        <v>0</v>
      </c>
      <c r="BO160" s="172" t="str">
        <f t="array" ref="BO160">IFERROR(VLOOKUP(A160&amp;B160&amp;C160&amp;LEFT($BI$1,2),IF({1,0},广告数据!$A$2:$A$7027&amp;广告数据!$B$2:$B$7027&amp;广告数据!$C$2:$C$7027,广告数据!$J$2:$J$7027),2,0),"0")</f>
        <v>0</v>
      </c>
      <c r="BP160" s="215" t="str">
        <f t="shared" si="75"/>
        <v/>
      </c>
      <c r="BQ160" s="172">
        <f t="array" ref="BQ160">IFERROR(VLOOKUP(A160&amp;B160&amp;C160&amp;LEFT($BQ$1,2),IF({1,0},广告数据!$A$2:$A$7027&amp;广告数据!$B$2:$B$7027&amp;广告数据!$C$2:$C$7027,广告数据!$D$2:$D$7027),2,0),"0")</f>
        <v>537</v>
      </c>
      <c r="BR160" s="172">
        <f t="array" ref="BR160">IFERROR(VLOOKUP(A160&amp;B160&amp;C160&amp;LEFT($BQ$1,2),IF({1,0},广告数据!$A$2:$A$7027&amp;广告数据!$B$2:$B$7027&amp;广告数据!$C$2:$C$7027,广告数据!$E$2:$E$7027),2,0),"0")</f>
        <v>1</v>
      </c>
      <c r="BS160" s="172">
        <f t="array" ref="BS160">IFERROR(VLOOKUP(A160&amp;B160&amp;C160&amp;LEFT($BQ$1,2),IF({1,0},广告数据!$A$2:$A$7027&amp;广告数据!$B$2:$B$7027&amp;广告数据!$C$2:$C$7027,广告数据!$I$2:$I$7027),2,0),"0")</f>
        <v>0</v>
      </c>
      <c r="BT160" s="215">
        <f t="shared" si="65"/>
        <v>0.00186219739292365</v>
      </c>
      <c r="BU160" s="215">
        <f t="shared" si="66"/>
        <v>0</v>
      </c>
      <c r="BV160" s="172">
        <f t="array" ref="BV160">IFERROR(VLOOKUP(A160&amp;B160&amp;C160&amp;LEFT($BQ$1,2),IF({1,0},广告数据!$A$2:$A$7027&amp;广告数据!$B$2:$B$7027&amp;广告数据!$C$2:$C$7027,广告数据!$G$2:$G$7027),2,0),"0")</f>
        <v>0.8</v>
      </c>
      <c r="BW160" s="172">
        <f t="array" ref="BW160">IFERROR(VLOOKUP(A160&amp;B160&amp;C160&amp;LEFT($BQ$1,2),IF({1,0},广告数据!$A$2:$A$7027&amp;广告数据!$B$2:$B$7027&amp;广告数据!$C$2:$C$7027,广告数据!$J$2:$J$7027),2,0),"0")</f>
        <v>0</v>
      </c>
      <c r="BX160" s="215" t="str">
        <f t="shared" si="77"/>
        <v/>
      </c>
    </row>
    <row r="161" s="173" customFormat="1" spans="1:76">
      <c r="A161" s="189">
        <v>44809</v>
      </c>
      <c r="B161" s="192" t="s">
        <v>20</v>
      </c>
      <c r="C161" s="190" t="s">
        <v>543</v>
      </c>
      <c r="D161" s="119" t="s">
        <v>544</v>
      </c>
      <c r="E161" s="194">
        <f>SUMIFS('Business report'!$D$2:$D$9442,'Business report'!$A$2:$A$9442,A161,'Business report'!$B$2:$B$9442,B161,'Business report'!$C$2:$C$9442,D161)</f>
        <v>43</v>
      </c>
      <c r="F161" s="194">
        <f>SUMIFS('Business report'!$F$2:$F$9442,'Business report'!$A$2:$A$9442,A161,'Business report'!$B$2:$B$9442,B161,'Business report'!$C$2:$C$9442,D161)</f>
        <v>70</v>
      </c>
      <c r="G161" s="191">
        <f>SUMIFS('Business report'!$I$2:$I$9442,'Business report'!$A$2:$A$9442,A161,'Business report'!$B$2:$B$9442,B161,'Business report'!$C$2:$C$9442,D161)</f>
        <v>1</v>
      </c>
      <c r="H161" s="195">
        <f>SUMIFS('Business report'!$K$2:$K$9442,'Business report'!$A$2:$A$9442,A161,'Business report'!$B$2:$B$9442,B161,'Business report'!$C$2:$C$9442,D161)</f>
        <v>29.99</v>
      </c>
      <c r="I161" s="198">
        <v>29.99</v>
      </c>
      <c r="J161" s="178"/>
      <c r="K161" s="198"/>
      <c r="L161" s="198" t="s">
        <v>570</v>
      </c>
      <c r="M161" s="202">
        <v>68015</v>
      </c>
      <c r="N161" s="198" t="s">
        <v>572</v>
      </c>
      <c r="O161" s="198">
        <v>126</v>
      </c>
      <c r="P161" s="203" t="s">
        <v>579</v>
      </c>
      <c r="Q161" s="207" t="s">
        <v>634</v>
      </c>
      <c r="R161" s="207" t="s">
        <v>635</v>
      </c>
      <c r="S161" s="203" t="s">
        <v>581</v>
      </c>
      <c r="T161" s="207" t="s">
        <v>550</v>
      </c>
      <c r="U161" s="207" t="s">
        <v>636</v>
      </c>
      <c r="V161" s="203" t="s">
        <v>583</v>
      </c>
      <c r="W161" s="207" t="s">
        <v>637</v>
      </c>
      <c r="X161" s="207" t="s">
        <v>435</v>
      </c>
      <c r="Y161" s="203" t="s">
        <v>585</v>
      </c>
      <c r="Z161" s="207" t="s">
        <v>638</v>
      </c>
      <c r="AA161" s="207" t="s">
        <v>639</v>
      </c>
      <c r="AB161" s="203" t="s">
        <v>587</v>
      </c>
      <c r="AC161" s="207" t="s">
        <v>640</v>
      </c>
      <c r="AD161" s="207" t="s">
        <v>641</v>
      </c>
      <c r="AE161" s="203" t="s">
        <v>589</v>
      </c>
      <c r="AF161" s="207" t="s">
        <v>547</v>
      </c>
      <c r="AG161" s="207" t="s">
        <v>402</v>
      </c>
      <c r="AH161" s="203" t="s">
        <v>591</v>
      </c>
      <c r="AI161" s="207" t="s">
        <v>638</v>
      </c>
      <c r="AJ161" s="200"/>
      <c r="AK161" s="179" t="str">
        <f t="array" ref="AK161">IFERROR(VLOOKUP(A161&amp;B161&amp;C161&amp;LEFT($AK$1,2),IF({1,0},广告数据!$A$2:$A$7027&amp;广告数据!$B$2:$B$7027&amp;广告数据!$C$2:$C$7027,广告数据!$D$2:$D$7027),2,0),"0")</f>
        <v>0</v>
      </c>
      <c r="AL161" s="175" t="str">
        <f t="array" ref="AL161">IFERROR(VLOOKUP(A161&amp;B161&amp;C161&amp;LEFT($AK$1,2),IF({1,0},广告数据!$A$2:$A$7027&amp;广告数据!$B$2:$B$7027&amp;广告数据!$C$2:$C$7027,广告数据!$E$2:$E$7027),2,0),"0")</f>
        <v>0</v>
      </c>
      <c r="AM161" s="180" t="str">
        <f t="shared" si="67"/>
        <v>0</v>
      </c>
      <c r="AN161" s="175" t="str">
        <f t="array" ref="AN161">IFERROR(VLOOKUP(A161&amp;B161&amp;C161&amp;LEFT($AK$1,2),IF({1,0},广告数据!$A$2:$A$7027&amp;广告数据!$B$2:$B$7027&amp;广告数据!$C$2:$C$7027,广告数据!$I$2:$I$7027),2,0),"0")</f>
        <v>0</v>
      </c>
      <c r="AO161" s="181" t="str">
        <f t="shared" si="68"/>
        <v>0</v>
      </c>
      <c r="AP161" s="182" t="str">
        <f t="array" ref="AP161">IFERROR(VLOOKUP(A161&amp;B161&amp;C161&amp;LEFT($AK$1,2),IF({1,0},广告数据!$A$2:$A$7027&amp;广告数据!$B$2:$B$7027&amp;广告数据!$C$2:$C$7027,广告数据!$G$2:$G$7027),2,0),"0")</f>
        <v>0</v>
      </c>
      <c r="AQ161" s="182" t="str">
        <f t="array" ref="AQ161">IFERROR(VLOOKUP(A161&amp;B161&amp;C161&amp;LEFT($AK$1,2),IF({1,0},广告数据!$A$2:$A$7027&amp;广告数据!$B$2:$B$7027&amp;广告数据!$C$2:$C$7027,广告数据!$J$2:$J$7027),2,0),"0")</f>
        <v>0</v>
      </c>
      <c r="AR161" s="183" t="str">
        <f t="shared" si="69"/>
        <v>0</v>
      </c>
      <c r="AS161" s="223" t="str">
        <f t="array" ref="AS161">IFERROR(VLOOKUP(A161&amp;B161&amp;C161&amp;LEFT($AS$1,2),IF({1,0},广告数据!$A$2:$A$7027&amp;广告数据!$B$2:$B$7027&amp;广告数据!$C$2:$C$7027,广告数据!$D$2:$D$7027),2,0),"0")</f>
        <v>0</v>
      </c>
      <c r="AT161" s="179" t="str">
        <f t="array" ref="AT161">IFERROR(VLOOKUP(A161&amp;B161&amp;C161&amp;LEFT($AS$1,2),IF({1,0},广告数据!$A$2:$A$7027&amp;广告数据!$B$2:$B$7027&amp;广告数据!$C$2:$C$7027,广告数据!$E$2:$E$7027),2,0),"0")</f>
        <v>0</v>
      </c>
      <c r="AU161" s="179" t="str">
        <f t="array" ref="AU161">IFERROR(VLOOKUP(A161&amp;B161&amp;C161&amp;LEFT($AS$1,2),IF({1,0},广告数据!$A$2:$A$7027&amp;广告数据!$B$2:$B$7027&amp;广告数据!$C$2:$C$7027,广告数据!$I$2:$I$7027),2,0),"0")</f>
        <v>0</v>
      </c>
      <c r="AV161" s="215" t="str">
        <f t="shared" si="58"/>
        <v>0</v>
      </c>
      <c r="AW161" s="215" t="str">
        <f t="array" ref="AW161">IFERROR(AU161/AT161,"0")</f>
        <v>0</v>
      </c>
      <c r="AX161" s="224" t="str">
        <f t="array" ref="AX161">IFERROR(VLOOKUP(A161&amp;B161&amp;C161&amp;LEFT($AS$1,2),IF({1,0},广告数据!$A$2:$A$7027&amp;广告数据!$B$2:$B$7027&amp;广告数据!$C$2:$C$7027,广告数据!$G$2:$G$7027),2,0),"0")</f>
        <v>0</v>
      </c>
      <c r="AY161" s="179" t="str">
        <f t="array" ref="AY161">IFERROR(VLOOKUP(A161&amp;B161&amp;C161&amp;LEFT($AS$1,2),IF({1,0},广告数据!$A$2:$A$7027&amp;广告数据!$B$2:$B$7027&amp;广告数据!$C$2:$C$7027,广告数据!$J$2:$J$7027),2,0),"0")</f>
        <v>0</v>
      </c>
      <c r="AZ161" s="183" t="str">
        <f t="array" ref="AZ161">IFERROR(AX161/AY161,"0")</f>
        <v>0</v>
      </c>
      <c r="BA161" s="179">
        <f t="array" ref="BA161">IFERROR(VLOOKUP(A161&amp;B161&amp;C161&amp;LEFT($BA$1,2),IF({1,0},广告数据!$A$2:$A$7027&amp;广告数据!$B$2:$B$7027&amp;广告数据!$C$2:$C$7027,广告数据!$D$2:$D$7027),2,0),"")</f>
        <v>5028</v>
      </c>
      <c r="BB161" s="179">
        <f t="array" ref="BB161">IFERROR(VLOOKUP(A161&amp;B161&amp;C161&amp;LEFT($BA$1,2),IF({1,0},广告数据!$A$2:$A$7027&amp;广告数据!$B$2:$B$7027&amp;广告数据!$C$2:$C$7027,广告数据!$E$2:$E$7027),2,0),"")</f>
        <v>17</v>
      </c>
      <c r="BC161" s="179">
        <f t="array" ref="BC161">IFERROR(VLOOKUP(A161&amp;B161&amp;C161&amp;LEFT($BA$1,2),IF({1,0},广告数据!$A$2:$A$7027&amp;广告数据!$B$2:$B$7027&amp;广告数据!$C$2:$C$7027,广告数据!$I$2:$I$7027),2,0),"")</f>
        <v>0</v>
      </c>
      <c r="BD161" s="215">
        <f t="shared" si="70"/>
        <v>0.00338106603023071</v>
      </c>
      <c r="BE161" s="215">
        <f t="shared" si="71"/>
        <v>0</v>
      </c>
      <c r="BF161" s="186">
        <f t="array" ref="BF161">IFERROR(VLOOKUP(A161&amp;B161&amp;C161&amp;LEFT($BA$1,2),IF({1,0},广告数据!$A$2:$A$7027&amp;广告数据!$B$2:$B$7027&amp;广告数据!$C$2:$C$7027,广告数据!$G$2:$G$7027),2,0),"")</f>
        <v>27.03</v>
      </c>
      <c r="BG161" s="186">
        <f t="array" ref="BG161">IFERROR(VLOOKUP(A161&amp;B161&amp;C161&amp;LEFT($BA$1,2),IF({1,0},广告数据!$A$2:$A$7027&amp;广告数据!$B$2:$B$7027&amp;广告数据!$C$2:$C$7027,广告数据!$J$2:$J$7027),2,0),"")</f>
        <v>0</v>
      </c>
      <c r="BH161" s="215" t="str">
        <f t="shared" si="72"/>
        <v>0</v>
      </c>
      <c r="BI161" s="172" t="str">
        <f t="array" ref="BI161">IFERROR(VLOOKUP(A161&amp;B161&amp;C161&amp;LEFT($BI$1,2),IF({1,0},广告数据!$A$2:$A$7027&amp;广告数据!$B$2:$B$7027&amp;广告数据!$C$2:$C$7027,广告数据!$D$2:$D$7027),2,0),"0")</f>
        <v>0</v>
      </c>
      <c r="BJ161" s="172" t="str">
        <f t="array" ref="BJ161">IFERROR(VLOOKUP(A161&amp;B161&amp;C161&amp;LEFT($BI$1,2),IF({1,0},广告数据!$A$2:$A$7027&amp;广告数据!$B$2:$B$7027&amp;广告数据!$C$2:$C$7027,广告数据!$E$2:$E$7027),2,0),"0")</f>
        <v>0</v>
      </c>
      <c r="BK161" s="172" t="str">
        <f t="array" ref="BK161">IFERROR(VLOOKUP(A161&amp;B161&amp;C161&amp;LEFT($BI$1,2),IF({1,0},广告数据!$A$2:$A$7027&amp;广告数据!$B$2:$B$7027&amp;广告数据!$C$2:$C$7027,广告数据!$I$2:$I$7027),2,0),"0")</f>
        <v>0</v>
      </c>
      <c r="BL161" s="215" t="str">
        <f t="shared" si="73"/>
        <v>0</v>
      </c>
      <c r="BM161" s="215" t="str">
        <f t="shared" si="74"/>
        <v>0</v>
      </c>
      <c r="BN161" s="172" t="str">
        <f t="array" ref="BN161">IFERROR(VLOOKUP(A161&amp;B161&amp;C161&amp;LEFT($BI$1,2),IF({1,0},广告数据!$A$2:$A$7027&amp;广告数据!$B$2:$B$7027&amp;广告数据!$C$2:$C$7027,广告数据!$G$2:$G$7027),2,0),"0")</f>
        <v>0</v>
      </c>
      <c r="BO161" s="172" t="str">
        <f t="array" ref="BO161">IFERROR(VLOOKUP(A161&amp;B161&amp;C161&amp;LEFT($BI$1,2),IF({1,0},广告数据!$A$2:$A$7027&amp;广告数据!$B$2:$B$7027&amp;广告数据!$C$2:$C$7027,广告数据!$J$2:$J$7027),2,0),"0")</f>
        <v>0</v>
      </c>
      <c r="BP161" s="215" t="str">
        <f t="shared" si="75"/>
        <v/>
      </c>
      <c r="BQ161" s="172">
        <f t="array" ref="BQ161">IFERROR(VLOOKUP(A161&amp;B161&amp;C161&amp;LEFT($BQ$1,2),IF({1,0},广告数据!$A$2:$A$7027&amp;广告数据!$B$2:$B$7027&amp;广告数据!$C$2:$C$7027,广告数据!$D$2:$D$7027),2,0),"0")</f>
        <v>3259</v>
      </c>
      <c r="BR161" s="172">
        <f t="array" ref="BR161">IFERROR(VLOOKUP(A161&amp;B161&amp;C161&amp;LEFT($BQ$1,2),IF({1,0},广告数据!$A$2:$A$7027&amp;广告数据!$B$2:$B$7027&amp;广告数据!$C$2:$C$7027,广告数据!$E$2:$E$7027),2,0),"0")</f>
        <v>22</v>
      </c>
      <c r="BS161" s="172">
        <f t="array" ref="BS161">IFERROR(VLOOKUP(A161&amp;B161&amp;C161&amp;LEFT($BQ$1,2),IF({1,0},广告数据!$A$2:$A$7027&amp;广告数据!$B$2:$B$7027&amp;广告数据!$C$2:$C$7027,广告数据!$I$2:$I$7027),2,0),"0")</f>
        <v>1</v>
      </c>
      <c r="BT161" s="215">
        <f t="shared" si="65"/>
        <v>0.00675053697453206</v>
      </c>
      <c r="BU161" s="215">
        <f t="shared" si="66"/>
        <v>0.0454545454545455</v>
      </c>
      <c r="BV161" s="172">
        <f t="array" ref="BV161">IFERROR(VLOOKUP(A161&amp;B161&amp;C161&amp;LEFT($BQ$1,2),IF({1,0},广告数据!$A$2:$A$7027&amp;广告数据!$B$2:$B$7027&amp;广告数据!$C$2:$C$7027,广告数据!$G$2:$G$7027),2,0),"0")</f>
        <v>32.61</v>
      </c>
      <c r="BW161" s="172">
        <f t="array" ref="BW161">IFERROR(VLOOKUP(A161&amp;B161&amp;C161&amp;LEFT($BQ$1,2),IF({1,0},广告数据!$A$2:$A$7027&amp;广告数据!$B$2:$B$7027&amp;广告数据!$C$2:$C$7027,广告数据!$J$2:$J$7027),2,0),"0")</f>
        <v>29.99</v>
      </c>
      <c r="BX161" s="215">
        <f t="shared" si="77"/>
        <v>1.08736245415138</v>
      </c>
    </row>
    <row r="162" s="173" customFormat="1" spans="1:76">
      <c r="A162" s="189">
        <v>44809</v>
      </c>
      <c r="B162" s="192" t="s">
        <v>128</v>
      </c>
      <c r="C162" s="190" t="s">
        <v>450</v>
      </c>
      <c r="D162" s="119" t="s">
        <v>451</v>
      </c>
      <c r="E162" s="194">
        <f>SUMIFS('Business report'!$D$2:$D$9442,'Business report'!$A$2:$A$9442,A162,'Business report'!$B$2:$B$9442,B162,'Business report'!$C$2:$C$9442,D162)</f>
        <v>14</v>
      </c>
      <c r="F162" s="194">
        <f>SUMIFS('Business report'!$F$2:$F$9442,'Business report'!$A$2:$A$9442,A162,'Business report'!$B$2:$B$9442,B162,'Business report'!$C$2:$C$9442,D162)</f>
        <v>16</v>
      </c>
      <c r="G162" s="191">
        <f>SUMIFS('Business report'!$I$2:$I$9442,'Business report'!$A$2:$A$9442,A162,'Business report'!$B$2:$B$9442,B162,'Business report'!$C$2:$C$9442,D162)</f>
        <v>1</v>
      </c>
      <c r="H162" s="195">
        <f>SUMIFS('Business report'!$K$2:$K$9442,'Business report'!$A$2:$A$9442,A162,'Business report'!$B$2:$B$9442,B162,'Business report'!$C$2:$C$9442,D162)</f>
        <v>39.99</v>
      </c>
      <c r="I162" s="198">
        <v>39.99</v>
      </c>
      <c r="J162" s="178">
        <v>3</v>
      </c>
      <c r="K162" s="198">
        <v>2</v>
      </c>
      <c r="L162" s="198" t="s">
        <v>642</v>
      </c>
      <c r="M162" s="202" t="s">
        <v>643</v>
      </c>
      <c r="N162" s="198" t="s">
        <v>644</v>
      </c>
      <c r="O162" s="198">
        <v>47</v>
      </c>
      <c r="P162" s="203" t="s">
        <v>465</v>
      </c>
      <c r="Q162" s="207" t="s">
        <v>478</v>
      </c>
      <c r="R162" s="207" t="s">
        <v>645</v>
      </c>
      <c r="S162" s="203" t="s">
        <v>646</v>
      </c>
      <c r="T162" s="207" t="s">
        <v>337</v>
      </c>
      <c r="U162" s="207" t="s">
        <v>392</v>
      </c>
      <c r="V162" s="203" t="s">
        <v>466</v>
      </c>
      <c r="W162" s="207" t="s">
        <v>369</v>
      </c>
      <c r="X162" s="207" t="s">
        <v>163</v>
      </c>
      <c r="Y162" s="203" t="s">
        <v>647</v>
      </c>
      <c r="Z162" s="207" t="s">
        <v>648</v>
      </c>
      <c r="AA162" s="207" t="s">
        <v>354</v>
      </c>
      <c r="AB162" s="203" t="s">
        <v>649</v>
      </c>
      <c r="AC162" s="207" t="s">
        <v>145</v>
      </c>
      <c r="AD162" s="207" t="s">
        <v>341</v>
      </c>
      <c r="AE162" s="203" t="s">
        <v>469</v>
      </c>
      <c r="AF162" s="207" t="s">
        <v>480</v>
      </c>
      <c r="AG162" s="207" t="s">
        <v>650</v>
      </c>
      <c r="AH162" s="203" t="s">
        <v>651</v>
      </c>
      <c r="AI162" s="207" t="s">
        <v>652</v>
      </c>
      <c r="AJ162" s="207" t="s">
        <v>645</v>
      </c>
      <c r="AK162" s="179" t="str">
        <f t="array" ref="AK162">IFERROR(VLOOKUP(A162&amp;B162&amp;C162&amp;LEFT($AK$1,2),IF({1,0},广告数据!$A$2:$A$7027&amp;广告数据!$B$2:$B$7027&amp;广告数据!$C$2:$C$7027,广告数据!$D$2:$D$7027),2,0),"0")</f>
        <v>0</v>
      </c>
      <c r="AL162" s="175" t="str">
        <f t="array" ref="AL162">IFERROR(VLOOKUP(A162&amp;B162&amp;C162&amp;LEFT($AK$1,2),IF({1,0},广告数据!$A$2:$A$7027&amp;广告数据!$B$2:$B$7027&amp;广告数据!$C$2:$C$7027,广告数据!$E$2:$E$7027),2,0),"0")</f>
        <v>0</v>
      </c>
      <c r="AM162" s="180" t="str">
        <f t="shared" si="67"/>
        <v>0</v>
      </c>
      <c r="AN162" s="175" t="str">
        <f t="array" ref="AN162">IFERROR(VLOOKUP(A162&amp;B162&amp;C162&amp;LEFT($AK$1,2),IF({1,0},广告数据!$A$2:$A$7027&amp;广告数据!$B$2:$B$7027&amp;广告数据!$C$2:$C$7027,广告数据!$I$2:$I$7027),2,0),"0")</f>
        <v>0</v>
      </c>
      <c r="AO162" s="181" t="str">
        <f t="shared" si="68"/>
        <v>0</v>
      </c>
      <c r="AP162" s="182" t="str">
        <f t="array" ref="AP162">IFERROR(VLOOKUP(A162&amp;B162&amp;C162&amp;LEFT($AK$1,2),IF({1,0},广告数据!$A$2:$A$7027&amp;广告数据!$B$2:$B$7027&amp;广告数据!$C$2:$C$7027,广告数据!$G$2:$G$7027),2,0),"0")</f>
        <v>0</v>
      </c>
      <c r="AQ162" s="182" t="str">
        <f t="array" ref="AQ162">IFERROR(VLOOKUP(A162&amp;B162&amp;C162&amp;LEFT($AK$1,2),IF({1,0},广告数据!$A$2:$A$7027&amp;广告数据!$B$2:$B$7027&amp;广告数据!$C$2:$C$7027,广告数据!$J$2:$J$7027),2,0),"0")</f>
        <v>0</v>
      </c>
      <c r="AR162" s="183" t="str">
        <f t="shared" si="69"/>
        <v>0</v>
      </c>
      <c r="AS162" s="223" t="str">
        <f t="array" ref="AS162">IFERROR(VLOOKUP(A162&amp;B162&amp;C162&amp;LEFT($AS$1,2),IF({1,0},广告数据!$A$2:$A$7027&amp;广告数据!$B$2:$B$7027&amp;广告数据!$C$2:$C$7027,广告数据!$D$2:$D$7027),2,0),"0")</f>
        <v>0</v>
      </c>
      <c r="AT162" s="179" t="str">
        <f t="array" ref="AT162">IFERROR(VLOOKUP(A162&amp;B162&amp;C162&amp;LEFT($AS$1,2),IF({1,0},广告数据!$A$2:$A$7027&amp;广告数据!$B$2:$B$7027&amp;广告数据!$C$2:$C$7027,广告数据!$E$2:$E$7027),2,0),"0")</f>
        <v>0</v>
      </c>
      <c r="AU162" s="179" t="str">
        <f t="array" ref="AU162">IFERROR(VLOOKUP(A162&amp;B162&amp;C162&amp;LEFT($AS$1,2),IF({1,0},广告数据!$A$2:$A$7027&amp;广告数据!$B$2:$B$7027&amp;广告数据!$C$2:$C$7027,广告数据!$I$2:$I$7027),2,0),"0")</f>
        <v>0</v>
      </c>
      <c r="AV162" s="215" t="str">
        <f t="shared" si="58"/>
        <v>0</v>
      </c>
      <c r="AW162" s="215" t="str">
        <f t="array" ref="AW162">IFERROR(AU162/AT162,"0")</f>
        <v>0</v>
      </c>
      <c r="AX162" s="224" t="str">
        <f t="array" ref="AX162">IFERROR(VLOOKUP(A162&amp;B162&amp;C162&amp;LEFT($AS$1,2),IF({1,0},广告数据!$A$2:$A$7027&amp;广告数据!$B$2:$B$7027&amp;广告数据!$C$2:$C$7027,广告数据!$G$2:$G$7027),2,0),"0")</f>
        <v>0</v>
      </c>
      <c r="AY162" s="179" t="str">
        <f t="array" ref="AY162">IFERROR(VLOOKUP(A162&amp;B162&amp;C162&amp;LEFT($AS$1,2),IF({1,0},广告数据!$A$2:$A$7027&amp;广告数据!$B$2:$B$7027&amp;广告数据!$C$2:$C$7027,广告数据!$J$2:$J$7027),2,0),"0")</f>
        <v>0</v>
      </c>
      <c r="AZ162" s="183" t="str">
        <f t="array" ref="AZ162">IFERROR(AX162/AY162,"0")</f>
        <v>0</v>
      </c>
      <c r="BA162" s="179">
        <f t="array" ref="BA162">IFERROR(VLOOKUP(A162&amp;B162&amp;C162&amp;LEFT($BA$1,2),IF({1,0},广告数据!$A$2:$A$7027&amp;广告数据!$B$2:$B$7027&amp;广告数据!$C$2:$C$7027,广告数据!$D$2:$D$7027),2,0),"")</f>
        <v>4272</v>
      </c>
      <c r="BB162" s="179">
        <f t="array" ref="BB162">IFERROR(VLOOKUP(A162&amp;B162&amp;C162&amp;LEFT($BA$1,2),IF({1,0},广告数据!$A$2:$A$7027&amp;广告数据!$B$2:$B$7027&amp;广告数据!$C$2:$C$7027,广告数据!$E$2:$E$7027),2,0),"")</f>
        <v>9</v>
      </c>
      <c r="BC162" s="179">
        <f t="array" ref="BC162">IFERROR(VLOOKUP(A162&amp;B162&amp;C162&amp;LEFT($BA$1,2),IF({1,0},广告数据!$A$2:$A$7027&amp;广告数据!$B$2:$B$7027&amp;广告数据!$C$2:$C$7027,广告数据!$I$2:$I$7027),2,0),"")</f>
        <v>1</v>
      </c>
      <c r="BD162" s="215">
        <f t="shared" si="70"/>
        <v>0.00210674157303371</v>
      </c>
      <c r="BE162" s="215">
        <f t="shared" si="71"/>
        <v>0.111111111111111</v>
      </c>
      <c r="BF162" s="186">
        <f t="array" ref="BF162">IFERROR(VLOOKUP(A162&amp;B162&amp;C162&amp;LEFT($BA$1,2),IF({1,0},广告数据!$A$2:$A$7027&amp;广告数据!$B$2:$B$7027&amp;广告数据!$C$2:$C$7027,广告数据!$G$2:$G$7027),2,0),"")</f>
        <v>5.94</v>
      </c>
      <c r="BG162" s="186">
        <f t="array" ref="BG162">IFERROR(VLOOKUP(A162&amp;B162&amp;C162&amp;LEFT($BA$1,2),IF({1,0},广告数据!$A$2:$A$7027&amp;广告数据!$B$2:$B$7027&amp;广告数据!$C$2:$C$7027,广告数据!$J$2:$J$7027),2,0),"")</f>
        <v>33.32</v>
      </c>
      <c r="BH162" s="215">
        <f t="shared" si="72"/>
        <v>0.178271308523409</v>
      </c>
      <c r="BI162" s="172" t="str">
        <f t="array" ref="BI162">IFERROR(VLOOKUP(A162&amp;B162&amp;C162&amp;LEFT($BI$1,2),IF({1,0},广告数据!$A$2:$A$7027&amp;广告数据!$B$2:$B$7027&amp;广告数据!$C$2:$C$7027,广告数据!$D$2:$D$7027),2,0),"0")</f>
        <v>0</v>
      </c>
      <c r="BJ162" s="172" t="str">
        <f t="array" ref="BJ162">IFERROR(VLOOKUP(A162&amp;B162&amp;C162&amp;LEFT($BI$1,2),IF({1,0},广告数据!$A$2:$A$7027&amp;广告数据!$B$2:$B$7027&amp;广告数据!$C$2:$C$7027,广告数据!$E$2:$E$7027),2,0),"0")</f>
        <v>0</v>
      </c>
      <c r="BK162" s="172" t="str">
        <f t="array" ref="BK162">IFERROR(VLOOKUP(A162&amp;B162&amp;C162&amp;LEFT($BI$1,2),IF({1,0},广告数据!$A$2:$A$7027&amp;广告数据!$B$2:$B$7027&amp;广告数据!$C$2:$C$7027,广告数据!$I$2:$I$7027),2,0),"0")</f>
        <v>0</v>
      </c>
      <c r="BL162" s="215" t="str">
        <f t="shared" si="73"/>
        <v>0</v>
      </c>
      <c r="BM162" s="215" t="str">
        <f t="shared" si="74"/>
        <v>0</v>
      </c>
      <c r="BN162" s="172" t="str">
        <f t="array" ref="BN162">IFERROR(VLOOKUP(A162&amp;B162&amp;C162&amp;LEFT($BI$1,2),IF({1,0},广告数据!$A$2:$A$7027&amp;广告数据!$B$2:$B$7027&amp;广告数据!$C$2:$C$7027,广告数据!$G$2:$G$7027),2,0),"0")</f>
        <v>0</v>
      </c>
      <c r="BO162" s="172" t="str">
        <f t="array" ref="BO162">IFERROR(VLOOKUP(A162&amp;B162&amp;C162&amp;LEFT($BI$1,2),IF({1,0},广告数据!$A$2:$A$7027&amp;广告数据!$B$2:$B$7027&amp;广告数据!$C$2:$C$7027,广告数据!$J$2:$J$7027),2,0),"0")</f>
        <v>0</v>
      </c>
      <c r="BP162" s="215" t="str">
        <f t="shared" si="75"/>
        <v/>
      </c>
      <c r="BQ162" s="172" t="str">
        <f t="array" ref="BQ162">IFERROR(VLOOKUP(A162&amp;B162&amp;C162&amp;LEFT($BQ$1,2),IF({1,0},广告数据!$A$2:$A$7027&amp;广告数据!$B$2:$B$7027&amp;广告数据!$C$2:$C$7027,广告数据!$D$2:$D$7027),2,0),"0")</f>
        <v>0</v>
      </c>
      <c r="BR162" s="172" t="str">
        <f t="array" ref="BR162">IFERROR(VLOOKUP(A162&amp;B162&amp;C162&amp;LEFT($BQ$1,2),IF({1,0},广告数据!$A$2:$A$7027&amp;广告数据!$B$2:$B$7027&amp;广告数据!$C$2:$C$7027,广告数据!$E$2:$E$7027),2,0),"0")</f>
        <v>0</v>
      </c>
      <c r="BS162" s="172" t="str">
        <f t="array" ref="BS162">IFERROR(VLOOKUP(A162&amp;B162&amp;C162&amp;LEFT($BQ$1,2),IF({1,0},广告数据!$A$2:$A$7027&amp;广告数据!$B$2:$B$7027&amp;广告数据!$C$2:$C$7027,广告数据!$I$2:$I$7027),2,0),"0")</f>
        <v>0</v>
      </c>
      <c r="BT162" s="215" t="str">
        <f t="shared" si="65"/>
        <v>0</v>
      </c>
      <c r="BU162" s="215" t="str">
        <f t="shared" si="66"/>
        <v>0</v>
      </c>
      <c r="BV162" s="172" t="str">
        <f t="array" ref="BV162">IFERROR(VLOOKUP(A162&amp;B162&amp;C162&amp;LEFT($BQ$1,2),IF({1,0},广告数据!$A$2:$A$7027&amp;广告数据!$B$2:$B$7027&amp;广告数据!$C$2:$C$7027,广告数据!$G$2:$G$7027),2,0),"0")</f>
        <v>0</v>
      </c>
      <c r="BW162" s="172" t="str">
        <f t="array" ref="BW162">IFERROR(VLOOKUP(A162&amp;B162&amp;C162&amp;LEFT($BQ$1,2),IF({1,0},广告数据!$A$2:$A$7027&amp;广告数据!$B$2:$B$7027&amp;广告数据!$C$2:$C$7027,广告数据!$J$2:$J$7027),2,0),"0")</f>
        <v>0</v>
      </c>
      <c r="BX162" s="215" t="str">
        <f t="shared" si="77"/>
        <v/>
      </c>
    </row>
    <row r="163" s="173" customFormat="1" spans="1:76">
      <c r="A163" s="189">
        <v>44810</v>
      </c>
      <c r="B163" s="192" t="s">
        <v>20</v>
      </c>
      <c r="C163" s="190" t="s">
        <v>25</v>
      </c>
      <c r="D163" s="119" t="s">
        <v>124</v>
      </c>
      <c r="E163" s="194">
        <f>SUMIFS('Business report'!$D$2:$D$9442,'Business report'!$A$2:$A$9442,A163,'Business report'!$B$2:$B$9442,B163,'Business report'!$C$2:$C$9442,D163)</f>
        <v>372</v>
      </c>
      <c r="F163" s="194">
        <f>SUMIFS('Business report'!$F$2:$F$9442,'Business report'!$A$2:$A$9442,A163,'Business report'!$B$2:$B$9442,B163,'Business report'!$C$2:$C$9442,D163)</f>
        <v>505</v>
      </c>
      <c r="G163" s="191">
        <f>SUMIFS('Business report'!$I$2:$I$9442,'Business report'!$A$2:$A$9442,A163,'Business report'!$B$2:$B$9442,B163,'Business report'!$C$2:$C$9442,D163)</f>
        <v>25</v>
      </c>
      <c r="H163" s="195">
        <f>SUMIFS('Business report'!$K$2:$K$9442,'Business report'!$A$2:$A$9442,A163,'Business report'!$B$2:$B$9442,B163,'Business report'!$C$2:$C$9442,D163)</f>
        <v>314.75</v>
      </c>
      <c r="I163" s="198" t="s">
        <v>653</v>
      </c>
      <c r="J163" s="178">
        <v>4.5</v>
      </c>
      <c r="K163" s="198">
        <v>59</v>
      </c>
      <c r="L163" s="198" t="s">
        <v>131</v>
      </c>
      <c r="M163" s="202" t="s">
        <v>654</v>
      </c>
      <c r="N163" s="198" t="s">
        <v>133</v>
      </c>
      <c r="O163" s="198">
        <v>118</v>
      </c>
      <c r="P163" s="203" t="s">
        <v>409</v>
      </c>
      <c r="Q163" s="207" t="s">
        <v>550</v>
      </c>
      <c r="R163" s="207" t="s">
        <v>379</v>
      </c>
      <c r="S163" s="203" t="s">
        <v>208</v>
      </c>
      <c r="T163" s="207" t="s">
        <v>253</v>
      </c>
      <c r="U163" s="207" t="s">
        <v>138</v>
      </c>
      <c r="V163" s="203" t="s">
        <v>340</v>
      </c>
      <c r="W163" s="207" t="s">
        <v>179</v>
      </c>
      <c r="X163" s="207" t="s">
        <v>149</v>
      </c>
      <c r="Y163" s="203" t="s">
        <v>527</v>
      </c>
      <c r="Z163" s="207" t="s">
        <v>566</v>
      </c>
      <c r="AA163" s="207" t="s">
        <v>141</v>
      </c>
      <c r="AB163" s="203" t="s">
        <v>528</v>
      </c>
      <c r="AC163" s="207" t="s">
        <v>225</v>
      </c>
      <c r="AD163" s="207" t="s">
        <v>149</v>
      </c>
      <c r="AE163" s="203" t="s">
        <v>244</v>
      </c>
      <c r="AF163" s="207" t="s">
        <v>331</v>
      </c>
      <c r="AG163" s="207" t="s">
        <v>487</v>
      </c>
      <c r="AH163" s="203" t="s">
        <v>144</v>
      </c>
      <c r="AI163" s="207" t="s">
        <v>417</v>
      </c>
      <c r="AJ163" s="207" t="s">
        <v>138</v>
      </c>
      <c r="AK163" s="179">
        <f t="array" ref="AK163">IFERROR(VLOOKUP(A163&amp;B163&amp;C163&amp;LEFT($AK$1,2),IF({1,0},广告数据!$A$2:$A$7027&amp;广告数据!$B$2:$B$7027&amp;广告数据!$C$2:$C$7027,广告数据!$D$2:$D$7027),2,0),"0")</f>
        <v>5305</v>
      </c>
      <c r="AL163" s="175">
        <f t="array" ref="AL163">IFERROR(VLOOKUP(A163&amp;B163&amp;C163&amp;LEFT($AK$1,2),IF({1,0},广告数据!$A$2:$A$7027&amp;广告数据!$B$2:$B$7027&amp;广告数据!$C$2:$C$7027,广告数据!$E$2:$E$7027),2,0),"0")</f>
        <v>41</v>
      </c>
      <c r="AM163" s="180">
        <f t="shared" si="67"/>
        <v>0.00772855796418473</v>
      </c>
      <c r="AN163" s="175">
        <f t="array" ref="AN163">IFERROR(VLOOKUP(A163&amp;B163&amp;C163&amp;LEFT($AK$1,2),IF({1,0},广告数据!$A$2:$A$7027&amp;广告数据!$B$2:$B$7027&amp;广告数据!$C$2:$C$7027,广告数据!$I$2:$I$7027),2,0),"0")</f>
        <v>1</v>
      </c>
      <c r="AO163" s="181">
        <f t="shared" si="68"/>
        <v>0.024390243902439</v>
      </c>
      <c r="AP163" s="182">
        <f t="array" ref="AP163">IFERROR(VLOOKUP(A163&amp;B163&amp;C163&amp;LEFT($AK$1,2),IF({1,0},广告数据!$A$2:$A$7027&amp;广告数据!$B$2:$B$7027&amp;广告数据!$C$2:$C$7027,广告数据!$G$2:$G$7027),2,0),"0")</f>
        <v>11.39</v>
      </c>
      <c r="AQ163" s="182">
        <f t="array" ref="AQ163">IFERROR(VLOOKUP(A163&amp;B163&amp;C163&amp;LEFT($AK$1,2),IF({1,0},广告数据!$A$2:$A$7027&amp;广告数据!$B$2:$B$7027&amp;广告数据!$C$2:$C$7027,广告数据!$J$2:$J$7027),2,0),"0")</f>
        <v>12.99</v>
      </c>
      <c r="AR163" s="183">
        <f t="shared" si="69"/>
        <v>0.876828329484219</v>
      </c>
      <c r="AS163" s="223" t="str">
        <f t="array" ref="AS163">IFERROR(VLOOKUP(A163&amp;B163&amp;C163&amp;LEFT($AS$1,2),IF({1,0},广告数据!$A$2:$A$7027&amp;广告数据!$B$2:$B$7027&amp;广告数据!$C$2:$C$7027,广告数据!$D$2:$D$7027),2,0),"0")</f>
        <v>0</v>
      </c>
      <c r="AT163" s="179" t="str">
        <f t="array" ref="AT163">IFERROR(VLOOKUP(A163&amp;B163&amp;C163&amp;LEFT($AS$1,2),IF({1,0},广告数据!$A$2:$A$7027&amp;广告数据!$B$2:$B$7027&amp;广告数据!$C$2:$C$7027,广告数据!$E$2:$E$7027),2,0),"0")</f>
        <v>0</v>
      </c>
      <c r="AU163" s="179" t="str">
        <f t="array" ref="AU163">IFERROR(VLOOKUP(A163&amp;B163&amp;C163&amp;LEFT($AS$1,2),IF({1,0},广告数据!$A$2:$A$7027&amp;广告数据!$B$2:$B$7027&amp;广告数据!$C$2:$C$7027,广告数据!$I$2:$I$7027),2,0),"0")</f>
        <v>0</v>
      </c>
      <c r="AV163" s="215" t="str">
        <f t="shared" si="58"/>
        <v>0</v>
      </c>
      <c r="AW163" s="215" t="str">
        <f t="array" ref="AW163">IFERROR(AU163/AT163,"0")</f>
        <v>0</v>
      </c>
      <c r="AX163" s="224" t="str">
        <f t="array" ref="AX163">IFERROR(VLOOKUP(A163&amp;B163&amp;C163&amp;LEFT($AS$1,2),IF({1,0},广告数据!$A$2:$A$7027&amp;广告数据!$B$2:$B$7027&amp;广告数据!$C$2:$C$7027,广告数据!$G$2:$G$7027),2,0),"0")</f>
        <v>0</v>
      </c>
      <c r="AY163" s="179" t="str">
        <f t="array" ref="AY163">IFERROR(VLOOKUP(A163&amp;B163&amp;C163&amp;LEFT($AS$1,2),IF({1,0},广告数据!$A$2:$A$7027&amp;广告数据!$B$2:$B$7027&amp;广告数据!$C$2:$C$7027,广告数据!$J$2:$J$7027),2,0),"0")</f>
        <v>0</v>
      </c>
      <c r="AZ163" s="183" t="str">
        <f t="array" ref="AZ163">IFERROR(AX163/AY163,"0")</f>
        <v>0</v>
      </c>
      <c r="BA163" s="179">
        <f t="array" ref="BA163">IFERROR(VLOOKUP(A163&amp;B163&amp;C163&amp;LEFT($BA$1,2),IF({1,0},广告数据!$A$2:$A$7027&amp;广告数据!$B$2:$B$7027&amp;广告数据!$C$2:$C$7027,广告数据!$D$2:$D$7027),2,0),"")</f>
        <v>20306</v>
      </c>
      <c r="BB163" s="179">
        <f t="array" ref="BB163">IFERROR(VLOOKUP(A163&amp;B163&amp;C163&amp;LEFT($BA$1,2),IF({1,0},广告数据!$A$2:$A$7027&amp;广告数据!$B$2:$B$7027&amp;广告数据!$C$2:$C$7027,广告数据!$E$2:$E$7027),2,0),"")</f>
        <v>56</v>
      </c>
      <c r="BC163" s="179">
        <f t="array" ref="BC163">IFERROR(VLOOKUP(A163&amp;B163&amp;C163&amp;LEFT($BA$1,2),IF({1,0},广告数据!$A$2:$A$7027&amp;广告数据!$B$2:$B$7027&amp;广告数据!$C$2:$C$7027,广告数据!$I$2:$I$7027),2,0),"")</f>
        <v>5</v>
      </c>
      <c r="BD163" s="215">
        <f t="shared" si="70"/>
        <v>0.00275780557470698</v>
      </c>
      <c r="BE163" s="215">
        <f t="shared" si="71"/>
        <v>0.0892857142857143</v>
      </c>
      <c r="BF163" s="186">
        <f t="array" ref="BF163">IFERROR(VLOOKUP(A163&amp;B163&amp;C163&amp;LEFT($BA$1,2),IF({1,0},广告数据!$A$2:$A$7027&amp;广告数据!$B$2:$B$7027&amp;广告数据!$C$2:$C$7027,广告数据!$G$2:$G$7027),2,0),"")</f>
        <v>31.13</v>
      </c>
      <c r="BG163" s="186">
        <f t="array" ref="BG163">IFERROR(VLOOKUP(A163&amp;B163&amp;C163&amp;LEFT($BA$1,2),IF({1,0},广告数据!$A$2:$A$7027&amp;广告数据!$B$2:$B$7027&amp;广告数据!$C$2:$C$7027,广告数据!$J$2:$J$7027),2,0),"")</f>
        <v>61.95</v>
      </c>
      <c r="BH163" s="215">
        <f t="shared" si="72"/>
        <v>0.502502017756255</v>
      </c>
      <c r="BI163" s="172">
        <f t="array" ref="BI163">IFERROR(VLOOKUP(A163&amp;B163&amp;C163&amp;LEFT($BI$1,2),IF({1,0},广告数据!$A$2:$A$7027&amp;广告数据!$B$2:$B$7027&amp;广告数据!$C$2:$C$7027,广告数据!$D$2:$D$7027),2,0),"0")</f>
        <v>1631</v>
      </c>
      <c r="BJ163" s="172">
        <f t="array" ref="BJ163">IFERROR(VLOOKUP(A163&amp;B163&amp;C163&amp;LEFT($BI$1,2),IF({1,0},广告数据!$A$2:$A$7027&amp;广告数据!$B$2:$B$7027&amp;广告数据!$C$2:$C$7027,广告数据!$E$2:$E$7027),2,0),"0")</f>
        <v>11</v>
      </c>
      <c r="BK163" s="172">
        <f t="array" ref="BK163">IFERROR(VLOOKUP(A163&amp;B163&amp;C163&amp;LEFT($BI$1,2),IF({1,0},广告数据!$A$2:$A$7027&amp;广告数据!$B$2:$B$7027&amp;广告数据!$C$2:$C$7027,广告数据!$I$2:$I$7027),2,0),"0")</f>
        <v>3</v>
      </c>
      <c r="BL163" s="215">
        <f t="shared" si="73"/>
        <v>0.00674432863274065</v>
      </c>
      <c r="BM163" s="215">
        <f t="shared" si="74"/>
        <v>0.272727272727273</v>
      </c>
      <c r="BN163" s="172">
        <f t="array" ref="BN163">IFERROR(VLOOKUP(A163&amp;B163&amp;C163&amp;LEFT($BI$1,2),IF({1,0},广告数据!$A$2:$A$7027&amp;广告数据!$B$2:$B$7027&amp;广告数据!$C$2:$C$7027,广告数据!$G$2:$G$7027),2,0),"0")</f>
        <v>10.06</v>
      </c>
      <c r="BO163" s="172">
        <f t="array" ref="BO163">IFERROR(VLOOKUP(A163&amp;B163&amp;C163&amp;LEFT($BI$1,2),IF({1,0},广告数据!$A$2:$A$7027&amp;广告数据!$B$2:$B$7027&amp;广告数据!$C$2:$C$7027,广告数据!$J$2:$J$7027),2,0),"0")</f>
        <v>36.97</v>
      </c>
      <c r="BP163" s="215">
        <f t="shared" si="75"/>
        <v>0.272112523667839</v>
      </c>
      <c r="BQ163" s="172" t="str">
        <f t="array" ref="BQ163">IFERROR(VLOOKUP(A163&amp;B163&amp;C163&amp;LEFT($BQ$1,2),IF({1,0},广告数据!$A$2:$A$7027&amp;广告数据!$B$2:$B$7027&amp;广告数据!$C$2:$C$7027,广告数据!$D$2:$D$7027),2,0),"0")</f>
        <v>0</v>
      </c>
      <c r="BR163" s="172" t="str">
        <f t="array" ref="BR163">IFERROR(VLOOKUP(A163&amp;B163&amp;C163&amp;LEFT($BQ$1,2),IF({1,0},广告数据!$A$2:$A$7027&amp;广告数据!$B$2:$B$7027&amp;广告数据!$C$2:$C$7027,广告数据!$E$2:$E$7027),2,0),"0")</f>
        <v>0</v>
      </c>
      <c r="BS163" s="172" t="str">
        <f t="array" ref="BS163">IFERROR(VLOOKUP(A163&amp;B163&amp;C163&amp;LEFT($BQ$1,2),IF({1,0},广告数据!$A$2:$A$7027&amp;广告数据!$B$2:$B$7027&amp;广告数据!$C$2:$C$7027,广告数据!$I$2:$I$7027),2,0),"0")</f>
        <v>0</v>
      </c>
      <c r="BT163" s="215" t="str">
        <f t="shared" si="65"/>
        <v>0</v>
      </c>
      <c r="BU163" s="215" t="str">
        <f t="shared" si="66"/>
        <v>0</v>
      </c>
      <c r="BV163" s="172" t="str">
        <f t="array" ref="BV163">IFERROR(VLOOKUP(A163&amp;B163&amp;C163&amp;LEFT($BQ$1,2),IF({1,0},广告数据!$A$2:$A$7027&amp;广告数据!$B$2:$B$7027&amp;广告数据!$C$2:$C$7027,广告数据!$G$2:$G$7027),2,0),"0")</f>
        <v>0</v>
      </c>
      <c r="BW163" s="172" t="str">
        <f t="array" ref="BW163">IFERROR(VLOOKUP(A163&amp;B163&amp;C163&amp;LEFT($BQ$1,2),IF({1,0},广告数据!$A$2:$A$7027&amp;广告数据!$B$2:$B$7027&amp;广告数据!$C$2:$C$7027,广告数据!$J$2:$J$7027),2,0),"0")</f>
        <v>0</v>
      </c>
      <c r="BX163" s="215" t="str">
        <f t="shared" si="77"/>
        <v/>
      </c>
    </row>
    <row r="164" s="173" customFormat="1" spans="1:76">
      <c r="A164" s="189">
        <v>44810</v>
      </c>
      <c r="B164" s="192" t="s">
        <v>20</v>
      </c>
      <c r="C164" s="190" t="s">
        <v>450</v>
      </c>
      <c r="D164" s="119" t="s">
        <v>451</v>
      </c>
      <c r="E164" s="194">
        <f>SUMIFS('Business report'!$D$2:$D$9442,'Business report'!$A$2:$A$9442,A164,'Business report'!$B$2:$B$9442,B164,'Business report'!$C$2:$C$9442,D164)</f>
        <v>17</v>
      </c>
      <c r="F164" s="194">
        <f>SUMIFS('Business report'!$F$2:$F$9442,'Business report'!$A$2:$A$9442,A164,'Business report'!$B$2:$B$9442,B164,'Business report'!$C$2:$C$9442,D164)</f>
        <v>21</v>
      </c>
      <c r="G164" s="191">
        <f>SUMIFS('Business report'!$I$2:$I$9442,'Business report'!$A$2:$A$9442,A164,'Business report'!$B$2:$B$9442,B164,'Business report'!$C$2:$C$9442,D164)</f>
        <v>0</v>
      </c>
      <c r="H164" s="195">
        <f>SUMIFS('Business report'!$K$2:$K$9442,'Business report'!$A$2:$A$9442,A164,'Business report'!$B$2:$B$9442,B164,'Business report'!$C$2:$C$9442,D164)</f>
        <v>0</v>
      </c>
      <c r="I164" s="198">
        <v>39.99</v>
      </c>
      <c r="J164" s="178">
        <v>3</v>
      </c>
      <c r="K164" s="198">
        <v>2</v>
      </c>
      <c r="L164" s="198" t="s">
        <v>496</v>
      </c>
      <c r="M164" s="199">
        <v>723104</v>
      </c>
      <c r="N164" s="198" t="s">
        <v>497</v>
      </c>
      <c r="O164" s="199">
        <v>9681</v>
      </c>
      <c r="P164" s="203" t="s">
        <v>465</v>
      </c>
      <c r="Q164" s="207" t="s">
        <v>145</v>
      </c>
      <c r="R164" s="207" t="s">
        <v>510</v>
      </c>
      <c r="S164" s="203" t="s">
        <v>466</v>
      </c>
      <c r="T164" s="207" t="s">
        <v>492</v>
      </c>
      <c r="U164" s="207" t="s">
        <v>365</v>
      </c>
      <c r="V164" s="203" t="s">
        <v>467</v>
      </c>
      <c r="W164" s="207" t="s">
        <v>145</v>
      </c>
      <c r="X164" s="207" t="s">
        <v>486</v>
      </c>
      <c r="Y164" s="203" t="s">
        <v>468</v>
      </c>
      <c r="Z164" s="207" t="s">
        <v>655</v>
      </c>
      <c r="AA164" s="207" t="s">
        <v>549</v>
      </c>
      <c r="AB164" s="203" t="s">
        <v>469</v>
      </c>
      <c r="AC164" s="207" t="s">
        <v>656</v>
      </c>
      <c r="AD164" s="207" t="s">
        <v>426</v>
      </c>
      <c r="AE164" s="203" t="s">
        <v>470</v>
      </c>
      <c r="AF164" s="207" t="s">
        <v>657</v>
      </c>
      <c r="AG164" s="207" t="s">
        <v>514</v>
      </c>
      <c r="AH164" s="203" t="s">
        <v>472</v>
      </c>
      <c r="AI164" s="207" t="s">
        <v>448</v>
      </c>
      <c r="AJ164" s="207" t="s">
        <v>413</v>
      </c>
      <c r="AK164" s="179">
        <f t="array" ref="AK164">IFERROR(VLOOKUP(A164&amp;B164&amp;C164&amp;LEFT($AK$1,2),IF({1,0},广告数据!$A$2:$A$7027&amp;广告数据!$B$2:$B$7027&amp;广告数据!$C$2:$C$7027,广告数据!$D$2:$D$7027),2,0),"0")</f>
        <v>1352</v>
      </c>
      <c r="AL164" s="175">
        <f t="array" ref="AL164">IFERROR(VLOOKUP(A164&amp;B164&amp;C164&amp;LEFT($AK$1,2),IF({1,0},广告数据!$A$2:$A$7027&amp;广告数据!$B$2:$B$7027&amp;广告数据!$C$2:$C$7027,广告数据!$E$2:$E$7027),2,0),"0")</f>
        <v>0</v>
      </c>
      <c r="AM164" s="180">
        <f t="shared" si="67"/>
        <v>0</v>
      </c>
      <c r="AN164" s="175">
        <f t="array" ref="AN164">IFERROR(VLOOKUP(A164&amp;B164&amp;C164&amp;LEFT($AK$1,2),IF({1,0},广告数据!$A$2:$A$7027&amp;广告数据!$B$2:$B$7027&amp;广告数据!$C$2:$C$7027,广告数据!$I$2:$I$7027),2,0),"0")</f>
        <v>0</v>
      </c>
      <c r="AO164" s="181" t="str">
        <f t="shared" si="68"/>
        <v>0</v>
      </c>
      <c r="AP164" s="182">
        <f t="array" ref="AP164">IFERROR(VLOOKUP(A164&amp;B164&amp;C164&amp;LEFT($AK$1,2),IF({1,0},广告数据!$A$2:$A$7027&amp;广告数据!$B$2:$B$7027&amp;广告数据!$C$2:$C$7027,广告数据!$G$2:$G$7027),2,0),"0")</f>
        <v>0</v>
      </c>
      <c r="AQ164" s="182">
        <f t="array" ref="AQ164">IFERROR(VLOOKUP(A164&amp;B164&amp;C164&amp;LEFT($AK$1,2),IF({1,0},广告数据!$A$2:$A$7027&amp;广告数据!$B$2:$B$7027&amp;广告数据!$C$2:$C$7027,广告数据!$J$2:$J$7027),2,0),"0")</f>
        <v>0</v>
      </c>
      <c r="AR164" s="183" t="str">
        <f t="shared" si="69"/>
        <v>0</v>
      </c>
      <c r="AS164" s="223" t="str">
        <f t="array" ref="AS164">IFERROR(VLOOKUP(A164&amp;B164&amp;C164&amp;LEFT($AS$1,2),IF({1,0},广告数据!$A$2:$A$7027&amp;广告数据!$B$2:$B$7027&amp;广告数据!$C$2:$C$7027,广告数据!$D$2:$D$7027),2,0),"0")</f>
        <v>0</v>
      </c>
      <c r="AT164" s="179" t="str">
        <f t="array" ref="AT164">IFERROR(VLOOKUP(A164&amp;B164&amp;C164&amp;LEFT($AS$1,2),IF({1,0},广告数据!$A$2:$A$7027&amp;广告数据!$B$2:$B$7027&amp;广告数据!$C$2:$C$7027,广告数据!$E$2:$E$7027),2,0),"0")</f>
        <v>0</v>
      </c>
      <c r="AU164" s="179" t="str">
        <f t="array" ref="AU164">IFERROR(VLOOKUP(A164&amp;B164&amp;C164&amp;LEFT($AS$1,2),IF({1,0},广告数据!$A$2:$A$7027&amp;广告数据!$B$2:$B$7027&amp;广告数据!$C$2:$C$7027,广告数据!$I$2:$I$7027),2,0),"0")</f>
        <v>0</v>
      </c>
      <c r="AV164" s="215" t="str">
        <f t="shared" si="58"/>
        <v>0</v>
      </c>
      <c r="AW164" s="215" t="str">
        <f t="array" ref="AW164">IFERROR(AU164/AT164,"0")</f>
        <v>0</v>
      </c>
      <c r="AX164" s="224" t="str">
        <f t="array" ref="AX164">IFERROR(VLOOKUP(A164&amp;B164&amp;C164&amp;LEFT($AS$1,2),IF({1,0},广告数据!$A$2:$A$7027&amp;广告数据!$B$2:$B$7027&amp;广告数据!$C$2:$C$7027,广告数据!$G$2:$G$7027),2,0),"0")</f>
        <v>0</v>
      </c>
      <c r="AY164" s="179" t="str">
        <f t="array" ref="AY164">IFERROR(VLOOKUP(A164&amp;B164&amp;C164&amp;LEFT($AS$1,2),IF({1,0},广告数据!$A$2:$A$7027&amp;广告数据!$B$2:$B$7027&amp;广告数据!$C$2:$C$7027,广告数据!$J$2:$J$7027),2,0),"0")</f>
        <v>0</v>
      </c>
      <c r="AZ164" s="183" t="str">
        <f t="array" ref="AZ164">IFERROR(AX164/AY164,"0")</f>
        <v>0</v>
      </c>
      <c r="BA164" s="179">
        <f t="array" ref="BA164">IFERROR(VLOOKUP(A164&amp;B164&amp;C164&amp;LEFT($BA$1,2),IF({1,0},广告数据!$A$2:$A$7027&amp;广告数据!$B$2:$B$7027&amp;广告数据!$C$2:$C$7027,广告数据!$D$2:$D$7027),2,0),"")</f>
        <v>3194</v>
      </c>
      <c r="BB164" s="179">
        <f t="array" ref="BB164">IFERROR(VLOOKUP(A164&amp;B164&amp;C164&amp;LEFT($BA$1,2),IF({1,0},广告数据!$A$2:$A$7027&amp;广告数据!$B$2:$B$7027&amp;广告数据!$C$2:$C$7027,广告数据!$E$2:$E$7027),2,0),"")</f>
        <v>0</v>
      </c>
      <c r="BC164" s="179">
        <f t="array" ref="BC164">IFERROR(VLOOKUP(A164&amp;B164&amp;C164&amp;LEFT($BA$1,2),IF({1,0},广告数据!$A$2:$A$7027&amp;广告数据!$B$2:$B$7027&amp;广告数据!$C$2:$C$7027,广告数据!$I$2:$I$7027),2,0),"")</f>
        <v>0</v>
      </c>
      <c r="BD164" s="215">
        <f t="shared" si="70"/>
        <v>0</v>
      </c>
      <c r="BE164" s="215" t="str">
        <f t="shared" si="71"/>
        <v>0</v>
      </c>
      <c r="BF164" s="186">
        <f t="array" ref="BF164">IFERROR(VLOOKUP(A164&amp;B164&amp;C164&amp;LEFT($BA$1,2),IF({1,0},广告数据!$A$2:$A$7027&amp;广告数据!$B$2:$B$7027&amp;广告数据!$C$2:$C$7027,广告数据!$G$2:$G$7027),2,0),"")</f>
        <v>0</v>
      </c>
      <c r="BG164" s="186">
        <f t="array" ref="BG164">IFERROR(VLOOKUP(A164&amp;B164&amp;C164&amp;LEFT($BA$1,2),IF({1,0},广告数据!$A$2:$A$7027&amp;广告数据!$B$2:$B$7027&amp;广告数据!$C$2:$C$7027,广告数据!$J$2:$J$7027),2,0),"")</f>
        <v>0</v>
      </c>
      <c r="BH164" s="215" t="str">
        <f t="shared" si="72"/>
        <v>0</v>
      </c>
      <c r="BI164" s="172" t="str">
        <f t="array" ref="BI164">IFERROR(VLOOKUP(A164&amp;B164&amp;C164&amp;LEFT($BI$1,2),IF({1,0},广告数据!$A$2:$A$7027&amp;广告数据!$B$2:$B$7027&amp;广告数据!$C$2:$C$7027,广告数据!$D$2:$D$7027),2,0),"0")</f>
        <v>0</v>
      </c>
      <c r="BJ164" s="172" t="str">
        <f t="array" ref="BJ164">IFERROR(VLOOKUP(A164&amp;B164&amp;C164&amp;LEFT($BI$1,2),IF({1,0},广告数据!$A$2:$A$7027&amp;广告数据!$B$2:$B$7027&amp;广告数据!$C$2:$C$7027,广告数据!$E$2:$E$7027),2,0),"0")</f>
        <v>0</v>
      </c>
      <c r="BK164" s="172" t="str">
        <f t="array" ref="BK164">IFERROR(VLOOKUP(A164&amp;B164&amp;C164&amp;LEFT($BI$1,2),IF({1,0},广告数据!$A$2:$A$7027&amp;广告数据!$B$2:$B$7027&amp;广告数据!$C$2:$C$7027,广告数据!$I$2:$I$7027),2,0),"0")</f>
        <v>0</v>
      </c>
      <c r="BL164" s="215" t="str">
        <f t="shared" si="73"/>
        <v>0</v>
      </c>
      <c r="BM164" s="215" t="str">
        <f t="shared" si="74"/>
        <v>0</v>
      </c>
      <c r="BN164" s="172" t="str">
        <f t="array" ref="BN164">IFERROR(VLOOKUP(A164&amp;B164&amp;C164&amp;LEFT($BI$1,2),IF({1,0},广告数据!$A$2:$A$7027&amp;广告数据!$B$2:$B$7027&amp;广告数据!$C$2:$C$7027,广告数据!$G$2:$G$7027),2,0),"0")</f>
        <v>0</v>
      </c>
      <c r="BO164" s="172" t="str">
        <f t="array" ref="BO164">IFERROR(VLOOKUP(A164&amp;B164&amp;C164&amp;LEFT($BI$1,2),IF({1,0},广告数据!$A$2:$A$7027&amp;广告数据!$B$2:$B$7027&amp;广告数据!$C$2:$C$7027,广告数据!$J$2:$J$7027),2,0),"0")</f>
        <v>0</v>
      </c>
      <c r="BP164" s="215" t="str">
        <f t="shared" si="75"/>
        <v/>
      </c>
      <c r="BQ164" s="172">
        <f t="array" ref="BQ164">IFERROR(VLOOKUP(A164&amp;B164&amp;C164&amp;LEFT($BQ$1,2),IF({1,0},广告数据!$A$2:$A$7027&amp;广告数据!$B$2:$B$7027&amp;广告数据!$C$2:$C$7027,广告数据!$D$2:$D$7027),2,0),"0")</f>
        <v>795</v>
      </c>
      <c r="BR164" s="172">
        <f t="array" ref="BR164">IFERROR(VLOOKUP(A164&amp;B164&amp;C164&amp;LEFT($BQ$1,2),IF({1,0},广告数据!$A$2:$A$7027&amp;广告数据!$B$2:$B$7027&amp;广告数据!$C$2:$C$7027,广告数据!$E$2:$E$7027),2,0),"0")</f>
        <v>3</v>
      </c>
      <c r="BS164" s="172">
        <f t="array" ref="BS164">IFERROR(VLOOKUP(A164&amp;B164&amp;C164&amp;LEFT($BQ$1,2),IF({1,0},广告数据!$A$2:$A$7027&amp;广告数据!$B$2:$B$7027&amp;广告数据!$C$2:$C$7027,广告数据!$I$2:$I$7027),2,0),"0")</f>
        <v>0</v>
      </c>
      <c r="BT164" s="215">
        <f t="shared" si="65"/>
        <v>0.00377358490566038</v>
      </c>
      <c r="BU164" s="215">
        <f t="shared" si="66"/>
        <v>0</v>
      </c>
      <c r="BV164" s="172">
        <f t="array" ref="BV164">IFERROR(VLOOKUP(A164&amp;B164&amp;C164&amp;LEFT($BQ$1,2),IF({1,0},广告数据!$A$2:$A$7027&amp;广告数据!$B$2:$B$7027&amp;广告数据!$C$2:$C$7027,广告数据!$G$2:$G$7027),2,0),"0")</f>
        <v>2.62</v>
      </c>
      <c r="BW164" s="172">
        <f t="array" ref="BW164">IFERROR(VLOOKUP(A164&amp;B164&amp;C164&amp;LEFT($BQ$1,2),IF({1,0},广告数据!$A$2:$A$7027&amp;广告数据!$B$2:$B$7027&amp;广告数据!$C$2:$C$7027,广告数据!$J$2:$J$7027),2,0),"0")</f>
        <v>0</v>
      </c>
      <c r="BX164" s="215" t="str">
        <f t="shared" si="77"/>
        <v/>
      </c>
    </row>
    <row r="165" s="173" customFormat="1" spans="1:76">
      <c r="A165" s="189">
        <v>44810</v>
      </c>
      <c r="B165" s="192" t="s">
        <v>20</v>
      </c>
      <c r="C165" s="190" t="s">
        <v>543</v>
      </c>
      <c r="D165" s="119" t="s">
        <v>544</v>
      </c>
      <c r="E165" s="194">
        <f>SUMIFS('Business report'!$D$2:$D$9442,'Business report'!$A$2:$A$9442,A165,'Business report'!$B$2:$B$9442,B165,'Business report'!$C$2:$C$9442,D165)</f>
        <v>16</v>
      </c>
      <c r="F165" s="194">
        <f>SUMIFS('Business report'!$F$2:$F$9442,'Business report'!$A$2:$A$9442,A165,'Business report'!$B$2:$B$9442,B165,'Business report'!$C$2:$C$9442,D165)</f>
        <v>28</v>
      </c>
      <c r="G165" s="191">
        <f>SUMIFS('Business report'!$I$2:$I$9442,'Business report'!$A$2:$A$9442,A165,'Business report'!$B$2:$B$9442,B165,'Business report'!$C$2:$C$9442,D165)</f>
        <v>1</v>
      </c>
      <c r="H165" s="195">
        <f>SUMIFS('Business report'!$K$2:$K$9442,'Business report'!$A$2:$A$9442,A165,'Business report'!$B$2:$B$9442,B165,'Business report'!$C$2:$C$9442,D165)</f>
        <v>29.99</v>
      </c>
      <c r="I165" s="198">
        <v>29.99</v>
      </c>
      <c r="J165" s="178"/>
      <c r="K165" s="198"/>
      <c r="L165" s="198" t="s">
        <v>570</v>
      </c>
      <c r="M165" s="199">
        <v>41943</v>
      </c>
      <c r="N165" s="198" t="s">
        <v>572</v>
      </c>
      <c r="O165" s="198">
        <v>84</v>
      </c>
      <c r="P165" s="203" t="s">
        <v>579</v>
      </c>
      <c r="Q165" s="207" t="s">
        <v>658</v>
      </c>
      <c r="R165" s="207" t="s">
        <v>475</v>
      </c>
      <c r="S165" s="203" t="s">
        <v>581</v>
      </c>
      <c r="T165" s="207" t="s">
        <v>606</v>
      </c>
      <c r="U165" s="207" t="s">
        <v>420</v>
      </c>
      <c r="V165" s="203" t="s">
        <v>583</v>
      </c>
      <c r="W165" s="207" t="s">
        <v>516</v>
      </c>
      <c r="X165" s="207" t="s">
        <v>169</v>
      </c>
      <c r="Y165" s="203" t="s">
        <v>585</v>
      </c>
      <c r="Z165" s="207" t="s">
        <v>425</v>
      </c>
      <c r="AA165" s="207" t="s">
        <v>377</v>
      </c>
      <c r="AB165" s="203" t="s">
        <v>587</v>
      </c>
      <c r="AC165" s="207" t="s">
        <v>518</v>
      </c>
      <c r="AD165" s="207" t="s">
        <v>659</v>
      </c>
      <c r="AE165" s="203" t="s">
        <v>589</v>
      </c>
      <c r="AF165" s="207" t="s">
        <v>420</v>
      </c>
      <c r="AG165" s="207" t="s">
        <v>182</v>
      </c>
      <c r="AH165" s="203" t="s">
        <v>591</v>
      </c>
      <c r="AI165" s="207" t="s">
        <v>484</v>
      </c>
      <c r="AJ165" s="207" t="s">
        <v>182</v>
      </c>
      <c r="AK165" s="179" t="str">
        <f t="array" ref="AK165">IFERROR(VLOOKUP(A165&amp;B165&amp;C165&amp;LEFT($AK$1,2),IF({1,0},广告数据!$A$2:$A$7027&amp;广告数据!$B$2:$B$7027&amp;广告数据!$C$2:$C$7027,广告数据!$D$2:$D$7027),2,0),"0")</f>
        <v>0</v>
      </c>
      <c r="AL165" s="175" t="str">
        <f t="array" ref="AL165">IFERROR(VLOOKUP(A165&amp;B165&amp;C165&amp;LEFT($AK$1,2),IF({1,0},广告数据!$A$2:$A$7027&amp;广告数据!$B$2:$B$7027&amp;广告数据!$C$2:$C$7027,广告数据!$E$2:$E$7027),2,0),"0")</f>
        <v>0</v>
      </c>
      <c r="AM165" s="180" t="str">
        <f t="shared" si="67"/>
        <v>0</v>
      </c>
      <c r="AN165" s="175" t="str">
        <f t="array" ref="AN165">IFERROR(VLOOKUP(A165&amp;B165&amp;C165&amp;LEFT($AK$1,2),IF({1,0},广告数据!$A$2:$A$7027&amp;广告数据!$B$2:$B$7027&amp;广告数据!$C$2:$C$7027,广告数据!$I$2:$I$7027),2,0),"0")</f>
        <v>0</v>
      </c>
      <c r="AO165" s="181" t="str">
        <f t="shared" si="68"/>
        <v>0</v>
      </c>
      <c r="AP165" s="182" t="str">
        <f t="array" ref="AP165">IFERROR(VLOOKUP(A165&amp;B165&amp;C165&amp;LEFT($AK$1,2),IF({1,0},广告数据!$A$2:$A$7027&amp;广告数据!$B$2:$B$7027&amp;广告数据!$C$2:$C$7027,广告数据!$G$2:$G$7027),2,0),"0")</f>
        <v>0</v>
      </c>
      <c r="AQ165" s="182" t="str">
        <f t="array" ref="AQ165">IFERROR(VLOOKUP(A165&amp;B165&amp;C165&amp;LEFT($AK$1,2),IF({1,0},广告数据!$A$2:$A$7027&amp;广告数据!$B$2:$B$7027&amp;广告数据!$C$2:$C$7027,广告数据!$J$2:$J$7027),2,0),"0")</f>
        <v>0</v>
      </c>
      <c r="AR165" s="183" t="str">
        <f t="shared" si="69"/>
        <v>0</v>
      </c>
      <c r="AS165" s="223" t="str">
        <f t="array" ref="AS165">IFERROR(VLOOKUP(A165&amp;B165&amp;C165&amp;LEFT($AS$1,2),IF({1,0},广告数据!$A$2:$A$7027&amp;广告数据!$B$2:$B$7027&amp;广告数据!$C$2:$C$7027,广告数据!$D$2:$D$7027),2,0),"0")</f>
        <v>0</v>
      </c>
      <c r="AT165" s="179" t="str">
        <f t="array" ref="AT165">IFERROR(VLOOKUP(A165&amp;B165&amp;C165&amp;LEFT($AS$1,2),IF({1,0},广告数据!$A$2:$A$7027&amp;广告数据!$B$2:$B$7027&amp;广告数据!$C$2:$C$7027,广告数据!$E$2:$E$7027),2,0),"0")</f>
        <v>0</v>
      </c>
      <c r="AU165" s="179" t="str">
        <f t="array" ref="AU165">IFERROR(VLOOKUP(A165&amp;B165&amp;C165&amp;LEFT($AS$1,2),IF({1,0},广告数据!$A$2:$A$7027&amp;广告数据!$B$2:$B$7027&amp;广告数据!$C$2:$C$7027,广告数据!$I$2:$I$7027),2,0),"0")</f>
        <v>0</v>
      </c>
      <c r="AV165" s="215" t="str">
        <f t="shared" si="58"/>
        <v>0</v>
      </c>
      <c r="AW165" s="215" t="str">
        <f t="array" ref="AW165">IFERROR(AU165/AT165,"0")</f>
        <v>0</v>
      </c>
      <c r="AX165" s="224" t="str">
        <f t="array" ref="AX165">IFERROR(VLOOKUP(A165&amp;B165&amp;C165&amp;LEFT($AS$1,2),IF({1,0},广告数据!$A$2:$A$7027&amp;广告数据!$B$2:$B$7027&amp;广告数据!$C$2:$C$7027,广告数据!$G$2:$G$7027),2,0),"0")</f>
        <v>0</v>
      </c>
      <c r="AY165" s="179" t="str">
        <f t="array" ref="AY165">IFERROR(VLOOKUP(A165&amp;B165&amp;C165&amp;LEFT($AS$1,2),IF({1,0},广告数据!$A$2:$A$7027&amp;广告数据!$B$2:$B$7027&amp;广告数据!$C$2:$C$7027,广告数据!$J$2:$J$7027),2,0),"0")</f>
        <v>0</v>
      </c>
      <c r="AZ165" s="183" t="str">
        <f t="array" ref="AZ165">IFERROR(AX165/AY165,"0")</f>
        <v>0</v>
      </c>
      <c r="BA165" s="179">
        <f t="array" ref="BA165">IFERROR(VLOOKUP(A165&amp;B165&amp;C165&amp;LEFT($BA$1,2),IF({1,0},广告数据!$A$2:$A$7027&amp;广告数据!$B$2:$B$7027&amp;广告数据!$C$2:$C$7027,广告数据!$D$2:$D$7027),2,0),"")</f>
        <v>1319</v>
      </c>
      <c r="BB165" s="179">
        <f t="array" ref="BB165">IFERROR(VLOOKUP(A165&amp;B165&amp;C165&amp;LEFT($BA$1,2),IF({1,0},广告数据!$A$2:$A$7027&amp;广告数据!$B$2:$B$7027&amp;广告数据!$C$2:$C$7027,广告数据!$E$2:$E$7027),2,0),"")</f>
        <v>5</v>
      </c>
      <c r="BC165" s="179">
        <f t="array" ref="BC165">IFERROR(VLOOKUP(A165&amp;B165&amp;C165&amp;LEFT($BA$1,2),IF({1,0},广告数据!$A$2:$A$7027&amp;广告数据!$B$2:$B$7027&amp;广告数据!$C$2:$C$7027,广告数据!$I$2:$I$7027),2,0),"")</f>
        <v>0</v>
      </c>
      <c r="BD165" s="215">
        <f t="shared" si="70"/>
        <v>0.00379075056861259</v>
      </c>
      <c r="BE165" s="215">
        <f t="shared" si="71"/>
        <v>0</v>
      </c>
      <c r="BF165" s="186">
        <f t="array" ref="BF165">IFERROR(VLOOKUP(A165&amp;B165&amp;C165&amp;LEFT($BA$1,2),IF({1,0},广告数据!$A$2:$A$7027&amp;广告数据!$B$2:$B$7027&amp;广告数据!$C$2:$C$7027,广告数据!$G$2:$G$7027),2,0),"")</f>
        <v>7.47</v>
      </c>
      <c r="BG165" s="186">
        <f t="array" ref="BG165">IFERROR(VLOOKUP(A165&amp;B165&amp;C165&amp;LEFT($BA$1,2),IF({1,0},广告数据!$A$2:$A$7027&amp;广告数据!$B$2:$B$7027&amp;广告数据!$C$2:$C$7027,广告数据!$J$2:$J$7027),2,0),"")</f>
        <v>0</v>
      </c>
      <c r="BH165" s="215" t="str">
        <f t="shared" si="72"/>
        <v>0</v>
      </c>
      <c r="BI165" s="172" t="str">
        <f t="array" ref="BI165">IFERROR(VLOOKUP(A165&amp;B165&amp;C165&amp;LEFT($BI$1,2),IF({1,0},广告数据!$A$2:$A$7027&amp;广告数据!$B$2:$B$7027&amp;广告数据!$C$2:$C$7027,广告数据!$D$2:$D$7027),2,0),"0")</f>
        <v>0</v>
      </c>
      <c r="BJ165" s="172" t="str">
        <f t="array" ref="BJ165">IFERROR(VLOOKUP(A165&amp;B165&amp;C165&amp;LEFT($BI$1,2),IF({1,0},广告数据!$A$2:$A$7027&amp;广告数据!$B$2:$B$7027&amp;广告数据!$C$2:$C$7027,广告数据!$E$2:$E$7027),2,0),"0")</f>
        <v>0</v>
      </c>
      <c r="BK165" s="172" t="str">
        <f t="array" ref="BK165">IFERROR(VLOOKUP(A165&amp;B165&amp;C165&amp;LEFT($BI$1,2),IF({1,0},广告数据!$A$2:$A$7027&amp;广告数据!$B$2:$B$7027&amp;广告数据!$C$2:$C$7027,广告数据!$I$2:$I$7027),2,0),"0")</f>
        <v>0</v>
      </c>
      <c r="BL165" s="215" t="str">
        <f t="shared" si="73"/>
        <v>0</v>
      </c>
      <c r="BM165" s="215" t="str">
        <f t="shared" si="74"/>
        <v>0</v>
      </c>
      <c r="BN165" s="172" t="str">
        <f t="array" ref="BN165">IFERROR(VLOOKUP(A165&amp;B165&amp;C165&amp;LEFT($BI$1,2),IF({1,0},广告数据!$A$2:$A$7027&amp;广告数据!$B$2:$B$7027&amp;广告数据!$C$2:$C$7027,广告数据!$G$2:$G$7027),2,0),"0")</f>
        <v>0</v>
      </c>
      <c r="BO165" s="172" t="str">
        <f t="array" ref="BO165">IFERROR(VLOOKUP(A165&amp;B165&amp;C165&amp;LEFT($BI$1,2),IF({1,0},广告数据!$A$2:$A$7027&amp;广告数据!$B$2:$B$7027&amp;广告数据!$C$2:$C$7027,广告数据!$J$2:$J$7027),2,0),"0")</f>
        <v>0</v>
      </c>
      <c r="BP165" s="215" t="str">
        <f t="shared" si="75"/>
        <v/>
      </c>
      <c r="BQ165" s="172">
        <f t="array" ref="BQ165">IFERROR(VLOOKUP(A165&amp;B165&amp;C165&amp;LEFT($BQ$1,2),IF({1,0},广告数据!$A$2:$A$7027&amp;广告数据!$B$2:$B$7027&amp;广告数据!$C$2:$C$7027,广告数据!$D$2:$D$7027),2,0),"0")</f>
        <v>80</v>
      </c>
      <c r="BR165" s="172">
        <f t="array" ref="BR165">IFERROR(VLOOKUP(A165&amp;B165&amp;C165&amp;LEFT($BQ$1,2),IF({1,0},广告数据!$A$2:$A$7027&amp;广告数据!$B$2:$B$7027&amp;广告数据!$C$2:$C$7027,广告数据!$E$2:$E$7027),2,0),"0")</f>
        <v>0</v>
      </c>
      <c r="BS165" s="172">
        <f t="array" ref="BS165">IFERROR(VLOOKUP(A165&amp;B165&amp;C165&amp;LEFT($BQ$1,2),IF({1,0},广告数据!$A$2:$A$7027&amp;广告数据!$B$2:$B$7027&amp;广告数据!$C$2:$C$7027,广告数据!$I$2:$I$7027),2,0),"0")</f>
        <v>0</v>
      </c>
      <c r="BT165" s="215">
        <f t="shared" si="65"/>
        <v>0</v>
      </c>
      <c r="BU165" s="215" t="str">
        <f t="shared" si="66"/>
        <v>0</v>
      </c>
      <c r="BV165" s="172">
        <f t="array" ref="BV165">IFERROR(VLOOKUP(A165&amp;B165&amp;C165&amp;LEFT($BQ$1,2),IF({1,0},广告数据!$A$2:$A$7027&amp;广告数据!$B$2:$B$7027&amp;广告数据!$C$2:$C$7027,广告数据!$G$2:$G$7027),2,0),"0")</f>
        <v>0</v>
      </c>
      <c r="BW165" s="172">
        <f t="array" ref="BW165">IFERROR(VLOOKUP(A165&amp;B165&amp;C165&amp;LEFT($BQ$1,2),IF({1,0},广告数据!$A$2:$A$7027&amp;广告数据!$B$2:$B$7027&amp;广告数据!$C$2:$C$7027,广告数据!$J$2:$J$7027),2,0),"0")</f>
        <v>0</v>
      </c>
      <c r="BX165" s="215" t="str">
        <f t="shared" si="77"/>
        <v/>
      </c>
    </row>
    <row r="166" s="173" customFormat="1" spans="1:76">
      <c r="A166" s="189">
        <v>44810</v>
      </c>
      <c r="B166" s="192" t="s">
        <v>128</v>
      </c>
      <c r="C166" s="190" t="s">
        <v>450</v>
      </c>
      <c r="D166" s="119" t="s">
        <v>451</v>
      </c>
      <c r="E166" s="194">
        <f>SUMIFS('Business report'!$D$2:$D$9442,'Business report'!$A$2:$A$9442,A166,'Business report'!$B$2:$B$9442,B166,'Business report'!$C$2:$C$9442,D166)</f>
        <v>14</v>
      </c>
      <c r="F166" s="194">
        <f>SUMIFS('Business report'!$F$2:$F$9442,'Business report'!$A$2:$A$9442,A166,'Business report'!$B$2:$B$9442,B166,'Business report'!$C$2:$C$9442,D166)</f>
        <v>24</v>
      </c>
      <c r="G166" s="191">
        <f>SUMIFS('Business report'!$I$2:$I$9442,'Business report'!$A$2:$A$9442,A166,'Business report'!$B$2:$B$9442,B166,'Business report'!$C$2:$C$9442,D166)</f>
        <v>0</v>
      </c>
      <c r="H166" s="195">
        <f>SUMIFS('Business report'!$K$2:$K$9442,'Business report'!$A$2:$A$9442,A166,'Business report'!$B$2:$B$9442,B166,'Business report'!$C$2:$C$9442,D166)</f>
        <v>0</v>
      </c>
      <c r="I166" s="198">
        <v>39.99</v>
      </c>
      <c r="J166" s="178">
        <v>3</v>
      </c>
      <c r="K166" s="198">
        <v>2</v>
      </c>
      <c r="L166" s="198" t="s">
        <v>642</v>
      </c>
      <c r="M166" s="199">
        <v>118166</v>
      </c>
      <c r="N166" s="198" t="s">
        <v>644</v>
      </c>
      <c r="O166" s="198">
        <v>64</v>
      </c>
      <c r="P166" s="203" t="s">
        <v>465</v>
      </c>
      <c r="Q166" s="207" t="s">
        <v>145</v>
      </c>
      <c r="R166" s="207" t="s">
        <v>473</v>
      </c>
      <c r="S166" s="203" t="s">
        <v>646</v>
      </c>
      <c r="T166" s="207" t="s">
        <v>145</v>
      </c>
      <c r="U166" s="207" t="s">
        <v>254</v>
      </c>
      <c r="V166" s="203" t="s">
        <v>466</v>
      </c>
      <c r="W166" s="207" t="s">
        <v>145</v>
      </c>
      <c r="X166" s="207" t="s">
        <v>417</v>
      </c>
      <c r="Y166" s="203" t="s">
        <v>647</v>
      </c>
      <c r="Z166" s="207" t="s">
        <v>449</v>
      </c>
      <c r="AA166" s="207" t="s">
        <v>645</v>
      </c>
      <c r="AB166" s="203" t="s">
        <v>649</v>
      </c>
      <c r="AC166" s="207" t="s">
        <v>145</v>
      </c>
      <c r="AD166" s="207" t="s">
        <v>366</v>
      </c>
      <c r="AE166" s="203" t="s">
        <v>469</v>
      </c>
      <c r="AF166" s="207" t="s">
        <v>145</v>
      </c>
      <c r="AG166" s="207" t="s">
        <v>660</v>
      </c>
      <c r="AH166" s="203" t="s">
        <v>651</v>
      </c>
      <c r="AI166" s="207" t="s">
        <v>661</v>
      </c>
      <c r="AJ166" s="207" t="s">
        <v>341</v>
      </c>
      <c r="AK166" s="179" t="str">
        <f t="array" ref="AK166">IFERROR(VLOOKUP(A166&amp;B166&amp;C166&amp;LEFT($AK$1,2),IF({1,0},广告数据!$A$2:$A$7027&amp;广告数据!$B$2:$B$7027&amp;广告数据!$C$2:$C$7027,广告数据!$D$2:$D$7027),2,0),"0")</f>
        <v>0</v>
      </c>
      <c r="AL166" s="175" t="str">
        <f t="array" ref="AL166">IFERROR(VLOOKUP(A166&amp;B166&amp;C166&amp;LEFT($AK$1,2),IF({1,0},广告数据!$A$2:$A$7027&amp;广告数据!$B$2:$B$7027&amp;广告数据!$C$2:$C$7027,广告数据!$E$2:$E$7027),2,0),"0")</f>
        <v>0</v>
      </c>
      <c r="AM166" s="180" t="str">
        <f t="shared" si="67"/>
        <v>0</v>
      </c>
      <c r="AN166" s="175" t="str">
        <f t="array" ref="AN166">IFERROR(VLOOKUP(A166&amp;B166&amp;C166&amp;LEFT($AK$1,2),IF({1,0},广告数据!$A$2:$A$7027&amp;广告数据!$B$2:$B$7027&amp;广告数据!$C$2:$C$7027,广告数据!$I$2:$I$7027),2,0),"0")</f>
        <v>0</v>
      </c>
      <c r="AO166" s="181" t="str">
        <f t="shared" si="68"/>
        <v>0</v>
      </c>
      <c r="AP166" s="182" t="str">
        <f t="array" ref="AP166">IFERROR(VLOOKUP(A166&amp;B166&amp;C166&amp;LEFT($AK$1,2),IF({1,0},广告数据!$A$2:$A$7027&amp;广告数据!$B$2:$B$7027&amp;广告数据!$C$2:$C$7027,广告数据!$G$2:$G$7027),2,0),"0")</f>
        <v>0</v>
      </c>
      <c r="AQ166" s="182" t="str">
        <f t="array" ref="AQ166">IFERROR(VLOOKUP(A166&amp;B166&amp;C166&amp;LEFT($AK$1,2),IF({1,0},广告数据!$A$2:$A$7027&amp;广告数据!$B$2:$B$7027&amp;广告数据!$C$2:$C$7027,广告数据!$J$2:$J$7027),2,0),"0")</f>
        <v>0</v>
      </c>
      <c r="AR166" s="183" t="str">
        <f t="shared" si="69"/>
        <v>0</v>
      </c>
      <c r="AS166" s="223" t="str">
        <f t="array" ref="AS166">IFERROR(VLOOKUP(A166&amp;B166&amp;C166&amp;LEFT($AS$1,2),IF({1,0},广告数据!$A$2:$A$7027&amp;广告数据!$B$2:$B$7027&amp;广告数据!$C$2:$C$7027,广告数据!$D$2:$D$7027),2,0),"0")</f>
        <v>0</v>
      </c>
      <c r="AT166" s="179" t="str">
        <f t="array" ref="AT166">IFERROR(VLOOKUP(A166&amp;B166&amp;C166&amp;LEFT($AS$1,2),IF({1,0},广告数据!$A$2:$A$7027&amp;广告数据!$B$2:$B$7027&amp;广告数据!$C$2:$C$7027,广告数据!$E$2:$E$7027),2,0),"0")</f>
        <v>0</v>
      </c>
      <c r="AU166" s="179" t="str">
        <f t="array" ref="AU166">IFERROR(VLOOKUP(A166&amp;B166&amp;C166&amp;LEFT($AS$1,2),IF({1,0},广告数据!$A$2:$A$7027&amp;广告数据!$B$2:$B$7027&amp;广告数据!$C$2:$C$7027,广告数据!$I$2:$I$7027),2,0),"0")</f>
        <v>0</v>
      </c>
      <c r="AV166" s="215" t="str">
        <f t="shared" si="58"/>
        <v>0</v>
      </c>
      <c r="AW166" s="215" t="str">
        <f t="array" ref="AW166">IFERROR(AU166/AT166,"0")</f>
        <v>0</v>
      </c>
      <c r="AX166" s="224" t="str">
        <f t="array" ref="AX166">IFERROR(VLOOKUP(A166&amp;B166&amp;C166&amp;LEFT($AS$1,2),IF({1,0},广告数据!$A$2:$A$7027&amp;广告数据!$B$2:$B$7027&amp;广告数据!$C$2:$C$7027,广告数据!$G$2:$G$7027),2,0),"0")</f>
        <v>0</v>
      </c>
      <c r="AY166" s="179" t="str">
        <f t="array" ref="AY166">IFERROR(VLOOKUP(A166&amp;B166&amp;C166&amp;LEFT($AS$1,2),IF({1,0},广告数据!$A$2:$A$7027&amp;广告数据!$B$2:$B$7027&amp;广告数据!$C$2:$C$7027,广告数据!$J$2:$J$7027),2,0),"0")</f>
        <v>0</v>
      </c>
      <c r="AZ166" s="183" t="str">
        <f t="array" ref="AZ166">IFERROR(AX166/AY166,"0")</f>
        <v>0</v>
      </c>
      <c r="BA166" s="179">
        <f t="array" ref="BA166">IFERROR(VLOOKUP(A166&amp;B166&amp;C166&amp;LEFT($BA$1,2),IF({1,0},广告数据!$A$2:$A$7027&amp;广告数据!$B$2:$B$7027&amp;广告数据!$C$2:$C$7027,广告数据!$D$2:$D$7027),2,0),"")</f>
        <v>2630</v>
      </c>
      <c r="BB166" s="179">
        <f t="array" ref="BB166">IFERROR(VLOOKUP(A166&amp;B166&amp;C166&amp;LEFT($BA$1,2),IF({1,0},广告数据!$A$2:$A$7027&amp;广告数据!$B$2:$B$7027&amp;广告数据!$C$2:$C$7027,广告数据!$E$2:$E$7027),2,0),"")</f>
        <v>13</v>
      </c>
      <c r="BC166" s="179">
        <f t="array" ref="BC166">IFERROR(VLOOKUP(A166&amp;B166&amp;C166&amp;LEFT($BA$1,2),IF({1,0},广告数据!$A$2:$A$7027&amp;广告数据!$B$2:$B$7027&amp;广告数据!$C$2:$C$7027,广告数据!$I$2:$I$7027),2,0),"")</f>
        <v>0</v>
      </c>
      <c r="BD166" s="215">
        <f t="shared" si="70"/>
        <v>0.00494296577946768</v>
      </c>
      <c r="BE166" s="215">
        <f t="shared" si="71"/>
        <v>0</v>
      </c>
      <c r="BF166" s="186">
        <f t="array" ref="BF166">IFERROR(VLOOKUP(A166&amp;B166&amp;C166&amp;LEFT($BA$1,2),IF({1,0},广告数据!$A$2:$A$7027&amp;广告数据!$B$2:$B$7027&amp;广告数据!$C$2:$C$7027,广告数据!$G$2:$G$7027),2,0),"")</f>
        <v>8.49</v>
      </c>
      <c r="BG166" s="186">
        <f t="array" ref="BG166">IFERROR(VLOOKUP(A166&amp;B166&amp;C166&amp;LEFT($BA$1,2),IF({1,0},广告数据!$A$2:$A$7027&amp;广告数据!$B$2:$B$7027&amp;广告数据!$C$2:$C$7027,广告数据!$J$2:$J$7027),2,0),"")</f>
        <v>0</v>
      </c>
      <c r="BH166" s="215" t="str">
        <f t="shared" si="72"/>
        <v>0</v>
      </c>
      <c r="BI166" s="172" t="str">
        <f t="array" ref="BI166">IFERROR(VLOOKUP(A166&amp;B166&amp;C166&amp;LEFT($BI$1,2),IF({1,0},广告数据!$A$2:$A$7027&amp;广告数据!$B$2:$B$7027&amp;广告数据!$C$2:$C$7027,广告数据!$D$2:$D$7027),2,0),"0")</f>
        <v>0</v>
      </c>
      <c r="BJ166" s="172" t="str">
        <f t="array" ref="BJ166">IFERROR(VLOOKUP(A166&amp;B166&amp;C166&amp;LEFT($BI$1,2),IF({1,0},广告数据!$A$2:$A$7027&amp;广告数据!$B$2:$B$7027&amp;广告数据!$C$2:$C$7027,广告数据!$E$2:$E$7027),2,0),"0")</f>
        <v>0</v>
      </c>
      <c r="BK166" s="172" t="str">
        <f t="array" ref="BK166">IFERROR(VLOOKUP(A166&amp;B166&amp;C166&amp;LEFT($BI$1,2),IF({1,0},广告数据!$A$2:$A$7027&amp;广告数据!$B$2:$B$7027&amp;广告数据!$C$2:$C$7027,广告数据!$I$2:$I$7027),2,0),"0")</f>
        <v>0</v>
      </c>
      <c r="BL166" s="215" t="str">
        <f t="shared" si="73"/>
        <v>0</v>
      </c>
      <c r="BM166" s="215" t="str">
        <f t="shared" si="74"/>
        <v>0</v>
      </c>
      <c r="BN166" s="172" t="str">
        <f t="array" ref="BN166">IFERROR(VLOOKUP(A166&amp;B166&amp;C166&amp;LEFT($BI$1,2),IF({1,0},广告数据!$A$2:$A$7027&amp;广告数据!$B$2:$B$7027&amp;广告数据!$C$2:$C$7027,广告数据!$G$2:$G$7027),2,0),"0")</f>
        <v>0</v>
      </c>
      <c r="BO166" s="172" t="str">
        <f t="array" ref="BO166">IFERROR(VLOOKUP(A166&amp;B166&amp;C166&amp;LEFT($BI$1,2),IF({1,0},广告数据!$A$2:$A$7027&amp;广告数据!$B$2:$B$7027&amp;广告数据!$C$2:$C$7027,广告数据!$J$2:$J$7027),2,0),"0")</f>
        <v>0</v>
      </c>
      <c r="BP166" s="215" t="str">
        <f t="shared" si="75"/>
        <v/>
      </c>
      <c r="BQ166" s="172" t="str">
        <f t="array" ref="BQ166">IFERROR(VLOOKUP(A166&amp;B166&amp;C166&amp;LEFT($BQ$1,2),IF({1,0},广告数据!$A$2:$A$7027&amp;广告数据!$B$2:$B$7027&amp;广告数据!$C$2:$C$7027,广告数据!$D$2:$D$7027),2,0),"0")</f>
        <v>0</v>
      </c>
      <c r="BR166" s="172" t="str">
        <f t="array" ref="BR166">IFERROR(VLOOKUP(A166&amp;B166&amp;C166&amp;LEFT($BQ$1,2),IF({1,0},广告数据!$A$2:$A$7027&amp;广告数据!$B$2:$B$7027&amp;广告数据!$C$2:$C$7027,广告数据!$E$2:$E$7027),2,0),"0")</f>
        <v>0</v>
      </c>
      <c r="BS166" s="172" t="str">
        <f t="array" ref="BS166">IFERROR(VLOOKUP(A166&amp;B166&amp;C166&amp;LEFT($BQ$1,2),IF({1,0},广告数据!$A$2:$A$7027&amp;广告数据!$B$2:$B$7027&amp;广告数据!$C$2:$C$7027,广告数据!$I$2:$I$7027),2,0),"0")</f>
        <v>0</v>
      </c>
      <c r="BT166" s="215" t="str">
        <f t="shared" si="65"/>
        <v>0</v>
      </c>
      <c r="BU166" s="215" t="str">
        <f t="shared" si="66"/>
        <v>0</v>
      </c>
      <c r="BV166" s="172" t="str">
        <f t="array" ref="BV166">IFERROR(VLOOKUP(A166&amp;B166&amp;C166&amp;LEFT($BQ$1,2),IF({1,0},广告数据!$A$2:$A$7027&amp;广告数据!$B$2:$B$7027&amp;广告数据!$C$2:$C$7027,广告数据!$G$2:$G$7027),2,0),"0")</f>
        <v>0</v>
      </c>
      <c r="BW166" s="172" t="str">
        <f t="array" ref="BW166">IFERROR(VLOOKUP(A166&amp;B166&amp;C166&amp;LEFT($BQ$1,2),IF({1,0},广告数据!$A$2:$A$7027&amp;广告数据!$B$2:$B$7027&amp;广告数据!$C$2:$C$7027,广告数据!$J$2:$J$7027),2,0),"0")</f>
        <v>0</v>
      </c>
      <c r="BX166" s="215" t="str">
        <f t="shared" si="77"/>
        <v/>
      </c>
    </row>
    <row r="167" s="173" customFormat="1" spans="1:76">
      <c r="A167" s="189">
        <v>44811</v>
      </c>
      <c r="B167" s="192" t="s">
        <v>20</v>
      </c>
      <c r="C167" s="190" t="s">
        <v>25</v>
      </c>
      <c r="D167" s="119" t="s">
        <v>124</v>
      </c>
      <c r="E167" s="194">
        <f>SUMIFS('Business report'!$D$2:$D$9442,'Business report'!$A$2:$A$9442,A167,'Business report'!$B$2:$B$9442,B167,'Business report'!$C$2:$C$9442,D167)</f>
        <v>351</v>
      </c>
      <c r="F167" s="194">
        <f>SUMIFS('Business report'!$F$2:$F$9442,'Business report'!$A$2:$A$9442,A167,'Business report'!$B$2:$B$9442,B167,'Business report'!$C$2:$C$9442,D167)</f>
        <v>449</v>
      </c>
      <c r="G167" s="191">
        <f>SUMIFS('Business report'!$I$2:$I$9442,'Business report'!$A$2:$A$9442,A167,'Business report'!$B$2:$B$9442,B167,'Business report'!$C$2:$C$9442,D167)</f>
        <v>15</v>
      </c>
      <c r="H167" s="195">
        <f>SUMIFS('Business report'!$K$2:$K$9442,'Business report'!$A$2:$A$9442,A167,'Business report'!$B$2:$B$9442,B167,'Business report'!$C$2:$C$9442,D167)</f>
        <v>176.86</v>
      </c>
      <c r="I167" s="198" t="s">
        <v>653</v>
      </c>
      <c r="J167" s="178">
        <v>4.5</v>
      </c>
      <c r="K167" s="198">
        <v>61</v>
      </c>
      <c r="L167" s="198" t="s">
        <v>131</v>
      </c>
      <c r="M167" s="202" t="s">
        <v>662</v>
      </c>
      <c r="N167" s="198" t="s">
        <v>133</v>
      </c>
      <c r="O167" s="198">
        <v>155</v>
      </c>
      <c r="P167" s="203" t="s">
        <v>409</v>
      </c>
      <c r="Q167" s="207" t="s">
        <v>158</v>
      </c>
      <c r="R167" s="207" t="s">
        <v>183</v>
      </c>
      <c r="S167" s="203" t="s">
        <v>208</v>
      </c>
      <c r="T167" s="207" t="s">
        <v>566</v>
      </c>
      <c r="U167" s="207" t="s">
        <v>138</v>
      </c>
      <c r="V167" s="203" t="s">
        <v>340</v>
      </c>
      <c r="W167" s="207" t="s">
        <v>259</v>
      </c>
      <c r="X167" s="207" t="s">
        <v>227</v>
      </c>
      <c r="Y167" s="203" t="s">
        <v>527</v>
      </c>
      <c r="Z167" s="207" t="s">
        <v>179</v>
      </c>
      <c r="AA167" s="207" t="s">
        <v>138</v>
      </c>
      <c r="AB167" s="203" t="s">
        <v>528</v>
      </c>
      <c r="AC167" s="207" t="s">
        <v>404</v>
      </c>
      <c r="AD167" s="207" t="s">
        <v>396</v>
      </c>
      <c r="AE167" s="203" t="s">
        <v>244</v>
      </c>
      <c r="AF167" s="207" t="s">
        <v>384</v>
      </c>
      <c r="AG167" s="207" t="s">
        <v>487</v>
      </c>
      <c r="AH167" s="203" t="s">
        <v>144</v>
      </c>
      <c r="AI167" s="207" t="s">
        <v>160</v>
      </c>
      <c r="AJ167" s="207" t="s">
        <v>138</v>
      </c>
      <c r="AK167" s="179">
        <f t="array" ref="AK167">IFERROR(VLOOKUP(A167&amp;B167&amp;C167&amp;LEFT($AK$1,2),IF({1,0},广告数据!$A$2:$A$7027&amp;广告数据!$B$2:$B$7027&amp;广告数据!$C$2:$C$7027,广告数据!$D$2:$D$7027),2,0),"0")</f>
        <v>4913</v>
      </c>
      <c r="AL167" s="175">
        <f t="array" ref="AL167">IFERROR(VLOOKUP(A167&amp;B167&amp;C167&amp;LEFT($AK$1,2),IF({1,0},广告数据!$A$2:$A$7027&amp;广告数据!$B$2:$B$7027&amp;广告数据!$C$2:$C$7027,广告数据!$E$2:$E$7027),2,0),"0")</f>
        <v>32</v>
      </c>
      <c r="AM167" s="180">
        <f t="shared" si="67"/>
        <v>0.00651333197638917</v>
      </c>
      <c r="AN167" s="175">
        <f t="array" ref="AN167">IFERROR(VLOOKUP(A167&amp;B167&amp;C167&amp;LEFT($AK$1,2),IF({1,0},广告数据!$A$2:$A$7027&amp;广告数据!$B$2:$B$7027&amp;广告数据!$C$2:$C$7027,广告数据!$I$2:$I$7027),2,0),"0")</f>
        <v>0</v>
      </c>
      <c r="AO167" s="181">
        <f t="shared" si="68"/>
        <v>0</v>
      </c>
      <c r="AP167" s="182">
        <f t="array" ref="AP167">IFERROR(VLOOKUP(A167&amp;B167&amp;C167&amp;LEFT($AK$1,2),IF({1,0},广告数据!$A$2:$A$7027&amp;广告数据!$B$2:$B$7027&amp;广告数据!$C$2:$C$7027,广告数据!$G$2:$G$7027),2,0),"0")</f>
        <v>9.54</v>
      </c>
      <c r="AQ167" s="182">
        <f t="array" ref="AQ167">IFERROR(VLOOKUP(A167&amp;B167&amp;C167&amp;LEFT($AK$1,2),IF({1,0},广告数据!$A$2:$A$7027&amp;广告数据!$B$2:$B$7027&amp;广告数据!$C$2:$C$7027,广告数据!$J$2:$J$7027),2,0),"0")</f>
        <v>0</v>
      </c>
      <c r="AR167" s="183" t="str">
        <f t="shared" si="69"/>
        <v>0</v>
      </c>
      <c r="AS167" s="223" t="str">
        <f t="array" ref="AS167">IFERROR(VLOOKUP(A167&amp;B167&amp;C167&amp;LEFT($AS$1,2),IF({1,0},广告数据!$A$2:$A$7027&amp;广告数据!$B$2:$B$7027&amp;广告数据!$C$2:$C$7027,广告数据!$D$2:$D$7027),2,0),"0")</f>
        <v>0</v>
      </c>
      <c r="AT167" s="179" t="str">
        <f t="array" ref="AT167">IFERROR(VLOOKUP(A167&amp;B167&amp;C167&amp;LEFT($AS$1,2),IF({1,0},广告数据!$A$2:$A$7027&amp;广告数据!$B$2:$B$7027&amp;广告数据!$C$2:$C$7027,广告数据!$E$2:$E$7027),2,0),"0")</f>
        <v>0</v>
      </c>
      <c r="AU167" s="179" t="str">
        <f t="array" ref="AU167">IFERROR(VLOOKUP(A167&amp;B167&amp;C167&amp;LEFT($AS$1,2),IF({1,0},广告数据!$A$2:$A$7027&amp;广告数据!$B$2:$B$7027&amp;广告数据!$C$2:$C$7027,广告数据!$I$2:$I$7027),2,0),"0")</f>
        <v>0</v>
      </c>
      <c r="AV167" s="215" t="str">
        <f t="shared" si="58"/>
        <v>0</v>
      </c>
      <c r="AW167" s="215" t="str">
        <f t="array" ref="AW167">IFERROR(AU167/AT167,"0")</f>
        <v>0</v>
      </c>
      <c r="AX167" s="224" t="str">
        <f t="array" ref="AX167">IFERROR(VLOOKUP(A167&amp;B167&amp;C167&amp;LEFT($AS$1,2),IF({1,0},广告数据!$A$2:$A$7027&amp;广告数据!$B$2:$B$7027&amp;广告数据!$C$2:$C$7027,广告数据!$G$2:$G$7027),2,0),"0")</f>
        <v>0</v>
      </c>
      <c r="AY167" s="179" t="str">
        <f t="array" ref="AY167">IFERROR(VLOOKUP(A167&amp;B167&amp;C167&amp;LEFT($AS$1,2),IF({1,0},广告数据!$A$2:$A$7027&amp;广告数据!$B$2:$B$7027&amp;广告数据!$C$2:$C$7027,广告数据!$J$2:$J$7027),2,0),"0")</f>
        <v>0</v>
      </c>
      <c r="AZ167" s="183" t="str">
        <f t="array" ref="AZ167">IFERROR(AX167/AY167,"0")</f>
        <v>0</v>
      </c>
      <c r="BA167" s="179">
        <f t="array" ref="BA167">IFERROR(VLOOKUP(A167&amp;B167&amp;C167&amp;LEFT($BA$1,2),IF({1,0},广告数据!$A$2:$A$7027&amp;广告数据!$B$2:$B$7027&amp;广告数据!$C$2:$C$7027,广告数据!$D$2:$D$7027),2,0),"")</f>
        <v>24213</v>
      </c>
      <c r="BB167" s="179">
        <f t="array" ref="BB167">IFERROR(VLOOKUP(A167&amp;B167&amp;C167&amp;LEFT($BA$1,2),IF({1,0},广告数据!$A$2:$A$7027&amp;广告数据!$B$2:$B$7027&amp;广告数据!$C$2:$C$7027,广告数据!$E$2:$E$7027),2,0),"")</f>
        <v>59</v>
      </c>
      <c r="BC167" s="179">
        <f t="array" ref="BC167">IFERROR(VLOOKUP(A167&amp;B167&amp;C167&amp;LEFT($BA$1,2),IF({1,0},广告数据!$A$2:$A$7027&amp;广告数据!$B$2:$B$7027&amp;广告数据!$C$2:$C$7027,广告数据!$I$2:$I$7027),2,0),"")</f>
        <v>3</v>
      </c>
      <c r="BD167" s="215">
        <f t="shared" si="70"/>
        <v>0.00243670755379342</v>
      </c>
      <c r="BE167" s="215">
        <f t="shared" si="71"/>
        <v>0.0508474576271186</v>
      </c>
      <c r="BF167" s="186">
        <f t="array" ref="BF167">IFERROR(VLOOKUP(A167&amp;B167&amp;C167&amp;LEFT($BA$1,2),IF({1,0},广告数据!$A$2:$A$7027&amp;广告数据!$B$2:$B$7027&amp;广告数据!$C$2:$C$7027,广告数据!$G$2:$G$7027),2,0),"")</f>
        <v>30.27</v>
      </c>
      <c r="BG167" s="186">
        <f t="array" ref="BG167">IFERROR(VLOOKUP(A167&amp;B167&amp;C167&amp;LEFT($BA$1,2),IF({1,0},广告数据!$A$2:$A$7027&amp;广告数据!$B$2:$B$7027&amp;广告数据!$C$2:$C$7027,广告数据!$J$2:$J$7027),2,0),"")</f>
        <v>36.97</v>
      </c>
      <c r="BH167" s="215">
        <f t="shared" si="72"/>
        <v>0.818771977278875</v>
      </c>
      <c r="BI167" s="172">
        <f t="array" ref="BI167">IFERROR(VLOOKUP(A167&amp;B167&amp;C167&amp;LEFT($BI$1,2),IF({1,0},广告数据!$A$2:$A$7027&amp;广告数据!$B$2:$B$7027&amp;广告数据!$C$2:$C$7027,广告数据!$D$2:$D$7027),2,0),"0")</f>
        <v>1363</v>
      </c>
      <c r="BJ167" s="172">
        <f t="array" ref="BJ167">IFERROR(VLOOKUP(A167&amp;B167&amp;C167&amp;LEFT($BI$1,2),IF({1,0},广告数据!$A$2:$A$7027&amp;广告数据!$B$2:$B$7027&amp;广告数据!$C$2:$C$7027,广告数据!$E$2:$E$7027),2,0),"0")</f>
        <v>8</v>
      </c>
      <c r="BK167" s="172">
        <f t="array" ref="BK167">IFERROR(VLOOKUP(A167&amp;B167&amp;C167&amp;LEFT($BI$1,2),IF({1,0},广告数据!$A$2:$A$7027&amp;广告数据!$B$2:$B$7027&amp;广告数据!$C$2:$C$7027,广告数据!$I$2:$I$7027),2,0),"0")</f>
        <v>0</v>
      </c>
      <c r="BL167" s="215">
        <f t="shared" si="73"/>
        <v>0.00586940572267058</v>
      </c>
      <c r="BM167" s="215">
        <f t="shared" si="74"/>
        <v>0</v>
      </c>
      <c r="BN167" s="172">
        <f t="array" ref="BN167">IFERROR(VLOOKUP(A167&amp;B167&amp;C167&amp;LEFT($BI$1,2),IF({1,0},广告数据!$A$2:$A$7027&amp;广告数据!$B$2:$B$7027&amp;广告数据!$C$2:$C$7027,广告数据!$G$2:$G$7027),2,0),"0")</f>
        <v>5.36</v>
      </c>
      <c r="BO167" s="172">
        <f t="array" ref="BO167">IFERROR(VLOOKUP(A167&amp;B167&amp;C167&amp;LEFT($BI$1,2),IF({1,0},广告数据!$A$2:$A$7027&amp;广告数据!$B$2:$B$7027&amp;广告数据!$C$2:$C$7027,广告数据!$J$2:$J$7027),2,0),"0")</f>
        <v>0</v>
      </c>
      <c r="BP167" s="215" t="str">
        <f t="shared" si="75"/>
        <v/>
      </c>
      <c r="BQ167" s="172" t="str">
        <f t="array" ref="BQ167">IFERROR(VLOOKUP(A167&amp;B167&amp;C167&amp;LEFT($BQ$1,2),IF({1,0},广告数据!$A$2:$A$7027&amp;广告数据!$B$2:$B$7027&amp;广告数据!$C$2:$C$7027,广告数据!$D$2:$D$7027),2,0),"0")</f>
        <v>0</v>
      </c>
      <c r="BR167" s="172" t="str">
        <f t="array" ref="BR167">IFERROR(VLOOKUP(A167&amp;B167&amp;C167&amp;LEFT($BQ$1,2),IF({1,0},广告数据!$A$2:$A$7027&amp;广告数据!$B$2:$B$7027&amp;广告数据!$C$2:$C$7027,广告数据!$E$2:$E$7027),2,0),"0")</f>
        <v>0</v>
      </c>
      <c r="BS167" s="172" t="str">
        <f t="array" ref="BS167">IFERROR(VLOOKUP(A167&amp;B167&amp;C167&amp;LEFT($BQ$1,2),IF({1,0},广告数据!$A$2:$A$7027&amp;广告数据!$B$2:$B$7027&amp;广告数据!$C$2:$C$7027,广告数据!$I$2:$I$7027),2,0),"0")</f>
        <v>0</v>
      </c>
      <c r="BT167" s="215" t="str">
        <f t="shared" si="65"/>
        <v>0</v>
      </c>
      <c r="BU167" s="215" t="str">
        <f t="shared" si="66"/>
        <v>0</v>
      </c>
      <c r="BV167" s="172" t="str">
        <f t="array" ref="BV167">IFERROR(VLOOKUP(A167&amp;B167&amp;C167&amp;LEFT($BQ$1,2),IF({1,0},广告数据!$A$2:$A$7027&amp;广告数据!$B$2:$B$7027&amp;广告数据!$C$2:$C$7027,广告数据!$G$2:$G$7027),2,0),"0")</f>
        <v>0</v>
      </c>
      <c r="BW167" s="172" t="str">
        <f t="array" ref="BW167">IFERROR(VLOOKUP(A167&amp;B167&amp;C167&amp;LEFT($BQ$1,2),IF({1,0},广告数据!$A$2:$A$7027&amp;广告数据!$B$2:$B$7027&amp;广告数据!$C$2:$C$7027,广告数据!$J$2:$J$7027),2,0),"0")</f>
        <v>0</v>
      </c>
      <c r="BX167" s="215" t="str">
        <f t="shared" si="77"/>
        <v/>
      </c>
    </row>
    <row r="168" s="173" customFormat="1" spans="1:76">
      <c r="A168" s="189">
        <v>44811</v>
      </c>
      <c r="B168" s="192" t="s">
        <v>20</v>
      </c>
      <c r="C168" s="190" t="s">
        <v>450</v>
      </c>
      <c r="D168" s="119" t="s">
        <v>451</v>
      </c>
      <c r="E168" s="194">
        <f>SUMIFS('Business report'!$D$2:$D$9442,'Business report'!$A$2:$A$9442,A168,'Business report'!$B$2:$B$9442,B168,'Business report'!$C$2:$C$9442,D168)</f>
        <v>15</v>
      </c>
      <c r="F168" s="194">
        <f>SUMIFS('Business report'!$F$2:$F$9442,'Business report'!$A$2:$A$9442,A168,'Business report'!$B$2:$B$9442,B168,'Business report'!$C$2:$C$9442,D168)</f>
        <v>18</v>
      </c>
      <c r="G168" s="191">
        <f>SUMIFS('Business report'!$I$2:$I$9442,'Business report'!$A$2:$A$9442,A168,'Business report'!$B$2:$B$9442,B168,'Business report'!$C$2:$C$9442,D168)</f>
        <v>0</v>
      </c>
      <c r="H168" s="195">
        <f>SUMIFS('Business report'!$K$2:$K$9442,'Business report'!$A$2:$A$9442,A168,'Business report'!$B$2:$B$9442,B168,'Business report'!$C$2:$C$9442,D168)</f>
        <v>0</v>
      </c>
      <c r="I168" s="198">
        <v>39.99</v>
      </c>
      <c r="J168" s="178">
        <v>3.8</v>
      </c>
      <c r="K168" s="198">
        <v>3</v>
      </c>
      <c r="L168" s="198" t="s">
        <v>496</v>
      </c>
      <c r="M168" s="202" t="s">
        <v>663</v>
      </c>
      <c r="N168" s="198" t="s">
        <v>497</v>
      </c>
      <c r="O168" s="199">
        <v>9821</v>
      </c>
      <c r="P168" s="203" t="s">
        <v>465</v>
      </c>
      <c r="Q168" s="207" t="s">
        <v>145</v>
      </c>
      <c r="R168" s="207" t="s">
        <v>664</v>
      </c>
      <c r="S168" s="203" t="s">
        <v>466</v>
      </c>
      <c r="T168" s="207" t="s">
        <v>665</v>
      </c>
      <c r="U168" s="207" t="s">
        <v>514</v>
      </c>
      <c r="V168" s="203" t="s">
        <v>467</v>
      </c>
      <c r="W168" s="207" t="s">
        <v>145</v>
      </c>
      <c r="X168" s="207" t="s">
        <v>666</v>
      </c>
      <c r="Y168" s="203" t="s">
        <v>468</v>
      </c>
      <c r="Z168" s="207" t="s">
        <v>562</v>
      </c>
      <c r="AA168" s="207" t="s">
        <v>667</v>
      </c>
      <c r="AB168" s="203" t="s">
        <v>469</v>
      </c>
      <c r="AC168" s="207" t="s">
        <v>448</v>
      </c>
      <c r="AD168" s="207" t="s">
        <v>608</v>
      </c>
      <c r="AE168" s="203" t="s">
        <v>470</v>
      </c>
      <c r="AF168" s="207" t="s">
        <v>668</v>
      </c>
      <c r="AG168" s="207" t="s">
        <v>426</v>
      </c>
      <c r="AH168" s="203" t="s">
        <v>472</v>
      </c>
      <c r="AI168" s="207" t="s">
        <v>448</v>
      </c>
      <c r="AJ168" s="207" t="s">
        <v>413</v>
      </c>
      <c r="AK168" s="179">
        <f t="array" ref="AK168">IFERROR(VLOOKUP(A168&amp;B168&amp;C168&amp;LEFT($AK$1,2),IF({1,0},广告数据!$A$2:$A$7027&amp;广告数据!$B$2:$B$7027&amp;广告数据!$C$2:$C$7027,广告数据!$D$2:$D$7027),2,0),"0")</f>
        <v>1546</v>
      </c>
      <c r="AL168" s="175">
        <f t="array" ref="AL168">IFERROR(VLOOKUP(A168&amp;B168&amp;C168&amp;LEFT($AK$1,2),IF({1,0},广告数据!$A$2:$A$7027&amp;广告数据!$B$2:$B$7027&amp;广告数据!$C$2:$C$7027,广告数据!$E$2:$E$7027),2,0),"0")</f>
        <v>0</v>
      </c>
      <c r="AM168" s="180">
        <f t="shared" si="67"/>
        <v>0</v>
      </c>
      <c r="AN168" s="175">
        <f t="array" ref="AN168">IFERROR(VLOOKUP(A168&amp;B168&amp;C168&amp;LEFT($AK$1,2),IF({1,0},广告数据!$A$2:$A$7027&amp;广告数据!$B$2:$B$7027&amp;广告数据!$C$2:$C$7027,广告数据!$I$2:$I$7027),2,0),"0")</f>
        <v>0</v>
      </c>
      <c r="AO168" s="181" t="str">
        <f t="shared" si="68"/>
        <v>0</v>
      </c>
      <c r="AP168" s="182">
        <f t="array" ref="AP168">IFERROR(VLOOKUP(A168&amp;B168&amp;C168&amp;LEFT($AK$1,2),IF({1,0},广告数据!$A$2:$A$7027&amp;广告数据!$B$2:$B$7027&amp;广告数据!$C$2:$C$7027,广告数据!$G$2:$G$7027),2,0),"0")</f>
        <v>0</v>
      </c>
      <c r="AQ168" s="182">
        <f t="array" ref="AQ168">IFERROR(VLOOKUP(A168&amp;B168&amp;C168&amp;LEFT($AK$1,2),IF({1,0},广告数据!$A$2:$A$7027&amp;广告数据!$B$2:$B$7027&amp;广告数据!$C$2:$C$7027,广告数据!$J$2:$J$7027),2,0),"0")</f>
        <v>0</v>
      </c>
      <c r="AR168" s="183" t="str">
        <f t="shared" si="69"/>
        <v>0</v>
      </c>
      <c r="AS168" s="223" t="str">
        <f t="array" ref="AS168">IFERROR(VLOOKUP(A168&amp;B168&amp;C168&amp;LEFT($AS$1,2),IF({1,0},广告数据!$A$2:$A$7027&amp;广告数据!$B$2:$B$7027&amp;广告数据!$C$2:$C$7027,广告数据!$D$2:$D$7027),2,0),"0")</f>
        <v>0</v>
      </c>
      <c r="AT168" s="179" t="str">
        <f t="array" ref="AT168">IFERROR(VLOOKUP(A168&amp;B168&amp;C168&amp;LEFT($AS$1,2),IF({1,0},广告数据!$A$2:$A$7027&amp;广告数据!$B$2:$B$7027&amp;广告数据!$C$2:$C$7027,广告数据!$E$2:$E$7027),2,0),"0")</f>
        <v>0</v>
      </c>
      <c r="AU168" s="179" t="str">
        <f t="array" ref="AU168">IFERROR(VLOOKUP(A168&amp;B168&amp;C168&amp;LEFT($AS$1,2),IF({1,0},广告数据!$A$2:$A$7027&amp;广告数据!$B$2:$B$7027&amp;广告数据!$C$2:$C$7027,广告数据!$I$2:$I$7027),2,0),"0")</f>
        <v>0</v>
      </c>
      <c r="AV168" s="215" t="str">
        <f t="shared" si="58"/>
        <v>0</v>
      </c>
      <c r="AW168" s="215" t="str">
        <f t="array" ref="AW168">IFERROR(AU168/AT168,"0")</f>
        <v>0</v>
      </c>
      <c r="AX168" s="224" t="str">
        <f t="array" ref="AX168">IFERROR(VLOOKUP(A168&amp;B168&amp;C168&amp;LEFT($AS$1,2),IF({1,0},广告数据!$A$2:$A$7027&amp;广告数据!$B$2:$B$7027&amp;广告数据!$C$2:$C$7027,广告数据!$G$2:$G$7027),2,0),"0")</f>
        <v>0</v>
      </c>
      <c r="AY168" s="179" t="str">
        <f t="array" ref="AY168">IFERROR(VLOOKUP(A168&amp;B168&amp;C168&amp;LEFT($AS$1,2),IF({1,0},广告数据!$A$2:$A$7027&amp;广告数据!$B$2:$B$7027&amp;广告数据!$C$2:$C$7027,广告数据!$J$2:$J$7027),2,0),"0")</f>
        <v>0</v>
      </c>
      <c r="AZ168" s="183" t="str">
        <f t="array" ref="AZ168">IFERROR(AX168/AY168,"0")</f>
        <v>0</v>
      </c>
      <c r="BA168" s="179">
        <f t="array" ref="BA168">IFERROR(VLOOKUP(A168&amp;B168&amp;C168&amp;LEFT($BA$1,2),IF({1,0},广告数据!$A$2:$A$7027&amp;广告数据!$B$2:$B$7027&amp;广告数据!$C$2:$C$7027,广告数据!$D$2:$D$7027),2,0),"")</f>
        <v>3240</v>
      </c>
      <c r="BB168" s="179">
        <f t="array" ref="BB168">IFERROR(VLOOKUP(A168&amp;B168&amp;C168&amp;LEFT($BA$1,2),IF({1,0},广告数据!$A$2:$A$7027&amp;广告数据!$B$2:$B$7027&amp;广告数据!$C$2:$C$7027,广告数据!$E$2:$E$7027),2,0),"")</f>
        <v>1</v>
      </c>
      <c r="BC168" s="179">
        <f t="array" ref="BC168">IFERROR(VLOOKUP(A168&amp;B168&amp;C168&amp;LEFT($BA$1,2),IF({1,0},广告数据!$A$2:$A$7027&amp;广告数据!$B$2:$B$7027&amp;广告数据!$C$2:$C$7027,广告数据!$I$2:$I$7027),2,0),"")</f>
        <v>0</v>
      </c>
      <c r="BD168" s="215">
        <f t="shared" si="70"/>
        <v>0.000308641975308642</v>
      </c>
      <c r="BE168" s="215">
        <f t="shared" si="71"/>
        <v>0</v>
      </c>
      <c r="BF168" s="186">
        <f t="array" ref="BF168">IFERROR(VLOOKUP(A168&amp;B168&amp;C168&amp;LEFT($BA$1,2),IF({1,0},广告数据!$A$2:$A$7027&amp;广告数据!$B$2:$B$7027&amp;广告数据!$C$2:$C$7027,广告数据!$G$2:$G$7027),2,0),"")</f>
        <v>1.5</v>
      </c>
      <c r="BG168" s="186">
        <f t="array" ref="BG168">IFERROR(VLOOKUP(A168&amp;B168&amp;C168&amp;LEFT($BA$1,2),IF({1,0},广告数据!$A$2:$A$7027&amp;广告数据!$B$2:$B$7027&amp;广告数据!$C$2:$C$7027,广告数据!$J$2:$J$7027),2,0),"")</f>
        <v>0</v>
      </c>
      <c r="BH168" s="215" t="str">
        <f t="shared" si="72"/>
        <v>0</v>
      </c>
      <c r="BI168" s="172" t="str">
        <f t="array" ref="BI168">IFERROR(VLOOKUP(A168&amp;B168&amp;C168&amp;LEFT($BI$1,2),IF({1,0},广告数据!$A$2:$A$7027&amp;广告数据!$B$2:$B$7027&amp;广告数据!$C$2:$C$7027,广告数据!$D$2:$D$7027),2,0),"0")</f>
        <v>0</v>
      </c>
      <c r="BJ168" s="172" t="str">
        <f t="array" ref="BJ168">IFERROR(VLOOKUP(A168&amp;B168&amp;C168&amp;LEFT($BI$1,2),IF({1,0},广告数据!$A$2:$A$7027&amp;广告数据!$B$2:$B$7027&amp;广告数据!$C$2:$C$7027,广告数据!$E$2:$E$7027),2,0),"0")</f>
        <v>0</v>
      </c>
      <c r="BK168" s="172" t="str">
        <f t="array" ref="BK168">IFERROR(VLOOKUP(A168&amp;B168&amp;C168&amp;LEFT($BI$1,2),IF({1,0},广告数据!$A$2:$A$7027&amp;广告数据!$B$2:$B$7027&amp;广告数据!$C$2:$C$7027,广告数据!$I$2:$I$7027),2,0),"0")</f>
        <v>0</v>
      </c>
      <c r="BL168" s="215" t="str">
        <f t="shared" si="73"/>
        <v>0</v>
      </c>
      <c r="BM168" s="215" t="str">
        <f t="shared" si="74"/>
        <v>0</v>
      </c>
      <c r="BN168" s="172" t="str">
        <f t="array" ref="BN168">IFERROR(VLOOKUP(A168&amp;B168&amp;C168&amp;LEFT($BI$1,2),IF({1,0},广告数据!$A$2:$A$7027&amp;广告数据!$B$2:$B$7027&amp;广告数据!$C$2:$C$7027,广告数据!$G$2:$G$7027),2,0),"0")</f>
        <v>0</v>
      </c>
      <c r="BO168" s="172" t="str">
        <f t="array" ref="BO168">IFERROR(VLOOKUP(A168&amp;B168&amp;C168&amp;LEFT($BI$1,2),IF({1,0},广告数据!$A$2:$A$7027&amp;广告数据!$B$2:$B$7027&amp;广告数据!$C$2:$C$7027,广告数据!$J$2:$J$7027),2,0),"0")</f>
        <v>0</v>
      </c>
      <c r="BP168" s="215" t="str">
        <f t="shared" si="75"/>
        <v/>
      </c>
      <c r="BQ168" s="172">
        <f t="array" ref="BQ168">IFERROR(VLOOKUP(A168&amp;B168&amp;C168&amp;LEFT($BQ$1,2),IF({1,0},广告数据!$A$2:$A$7027&amp;广告数据!$B$2:$B$7027&amp;广告数据!$C$2:$C$7027,广告数据!$D$2:$D$7027),2,0),"0")</f>
        <v>615</v>
      </c>
      <c r="BR168" s="172">
        <f t="array" ref="BR168">IFERROR(VLOOKUP(A168&amp;B168&amp;C168&amp;LEFT($BQ$1,2),IF({1,0},广告数据!$A$2:$A$7027&amp;广告数据!$B$2:$B$7027&amp;广告数据!$C$2:$C$7027,广告数据!$E$2:$E$7027),2,0),"0")</f>
        <v>2</v>
      </c>
      <c r="BS168" s="172">
        <f t="array" ref="BS168">IFERROR(VLOOKUP(A168&amp;B168&amp;C168&amp;LEFT($BQ$1,2),IF({1,0},广告数据!$A$2:$A$7027&amp;广告数据!$B$2:$B$7027&amp;广告数据!$C$2:$C$7027,广告数据!$I$2:$I$7027),2,0),"0")</f>
        <v>0</v>
      </c>
      <c r="BT168" s="215">
        <f t="shared" si="65"/>
        <v>0.0032520325203252</v>
      </c>
      <c r="BU168" s="215">
        <f t="shared" si="66"/>
        <v>0</v>
      </c>
      <c r="BV168" s="172">
        <f t="array" ref="BV168">IFERROR(VLOOKUP(A168&amp;B168&amp;C168&amp;LEFT($BQ$1,2),IF({1,0},广告数据!$A$2:$A$7027&amp;广告数据!$B$2:$B$7027&amp;广告数据!$C$2:$C$7027,广告数据!$G$2:$G$7027),2,0),"0")</f>
        <v>1.6</v>
      </c>
      <c r="BW168" s="172">
        <f t="array" ref="BW168">IFERROR(VLOOKUP(A168&amp;B168&amp;C168&amp;LEFT($BQ$1,2),IF({1,0},广告数据!$A$2:$A$7027&amp;广告数据!$B$2:$B$7027&amp;广告数据!$C$2:$C$7027,广告数据!$J$2:$J$7027),2,0),"0")</f>
        <v>0</v>
      </c>
      <c r="BX168" s="215" t="str">
        <f t="shared" si="77"/>
        <v/>
      </c>
    </row>
    <row r="169" s="173" customFormat="1" spans="1:76">
      <c r="A169" s="189">
        <v>44811</v>
      </c>
      <c r="B169" s="192" t="s">
        <v>20</v>
      </c>
      <c r="C169" s="190" t="s">
        <v>543</v>
      </c>
      <c r="D169" s="119" t="s">
        <v>544</v>
      </c>
      <c r="E169" s="194">
        <f>SUMIFS('Business report'!$D$2:$D$9442,'Business report'!$A$2:$A$9442,A169,'Business report'!$B$2:$B$9442,B169,'Business report'!$C$2:$C$9442,D169)</f>
        <v>19</v>
      </c>
      <c r="F169" s="194">
        <f>SUMIFS('Business report'!$F$2:$F$9442,'Business report'!$A$2:$A$9442,A169,'Business report'!$B$2:$B$9442,B169,'Business report'!$C$2:$C$9442,D169)</f>
        <v>28</v>
      </c>
      <c r="G169" s="191">
        <f>SUMIFS('Business report'!$I$2:$I$9442,'Business report'!$A$2:$A$9442,A169,'Business report'!$B$2:$B$9442,B169,'Business report'!$C$2:$C$9442,D169)</f>
        <v>3</v>
      </c>
      <c r="H169" s="195">
        <f>SUMIFS('Business report'!$K$2:$K$9442,'Business report'!$A$2:$A$9442,A169,'Business report'!$B$2:$B$9442,B169,'Business report'!$C$2:$C$9442,D169)</f>
        <v>88.97</v>
      </c>
      <c r="I169" s="198">
        <v>29.99</v>
      </c>
      <c r="J169" s="178"/>
      <c r="K169" s="198"/>
      <c r="L169" s="198" t="s">
        <v>570</v>
      </c>
      <c r="M169" s="202" t="s">
        <v>669</v>
      </c>
      <c r="N169" s="198" t="s">
        <v>572</v>
      </c>
      <c r="O169" s="198">
        <v>86</v>
      </c>
      <c r="P169" s="203" t="s">
        <v>579</v>
      </c>
      <c r="Q169" s="207" t="s">
        <v>670</v>
      </c>
      <c r="R169" s="207" t="s">
        <v>671</v>
      </c>
      <c r="S169" s="203" t="s">
        <v>581</v>
      </c>
      <c r="T169" s="207" t="s">
        <v>672</v>
      </c>
      <c r="U169" s="207" t="s">
        <v>492</v>
      </c>
      <c r="V169" s="203" t="s">
        <v>583</v>
      </c>
      <c r="W169" s="207" t="s">
        <v>534</v>
      </c>
      <c r="X169" s="207" t="s">
        <v>402</v>
      </c>
      <c r="Y169" s="203" t="s">
        <v>585</v>
      </c>
      <c r="Z169" s="207" t="s">
        <v>420</v>
      </c>
      <c r="AA169" s="207" t="s">
        <v>205</v>
      </c>
      <c r="AB169" s="203" t="s">
        <v>587</v>
      </c>
      <c r="AC169" s="207" t="s">
        <v>265</v>
      </c>
      <c r="AD169" s="207" t="s">
        <v>673</v>
      </c>
      <c r="AE169" s="203" t="s">
        <v>589</v>
      </c>
      <c r="AF169" s="207" t="s">
        <v>321</v>
      </c>
      <c r="AG169" s="207" t="s">
        <v>490</v>
      </c>
      <c r="AH169" s="203" t="s">
        <v>591</v>
      </c>
      <c r="AI169" s="207" t="s">
        <v>413</v>
      </c>
      <c r="AJ169" s="207" t="s">
        <v>674</v>
      </c>
      <c r="AK169" s="179" t="str">
        <f t="array" ref="AK169">IFERROR(VLOOKUP(A169&amp;B169&amp;C169&amp;LEFT($AK$1,2),IF({1,0},广告数据!$A$2:$A$7027&amp;广告数据!$B$2:$B$7027&amp;广告数据!$C$2:$C$7027,广告数据!$D$2:$D$7027),2,0),"0")</f>
        <v>0</v>
      </c>
      <c r="AL169" s="175" t="str">
        <f t="array" ref="AL169">IFERROR(VLOOKUP(A169&amp;B169&amp;C169&amp;LEFT($AK$1,2),IF({1,0},广告数据!$A$2:$A$7027&amp;广告数据!$B$2:$B$7027&amp;广告数据!$C$2:$C$7027,广告数据!$E$2:$E$7027),2,0),"0")</f>
        <v>0</v>
      </c>
      <c r="AM169" s="180" t="str">
        <f t="shared" si="67"/>
        <v>0</v>
      </c>
      <c r="AN169" s="175" t="str">
        <f t="array" ref="AN169">IFERROR(VLOOKUP(A169&amp;B169&amp;C169&amp;LEFT($AK$1,2),IF({1,0},广告数据!$A$2:$A$7027&amp;广告数据!$B$2:$B$7027&amp;广告数据!$C$2:$C$7027,广告数据!$I$2:$I$7027),2,0),"0")</f>
        <v>0</v>
      </c>
      <c r="AO169" s="181" t="str">
        <f t="shared" si="68"/>
        <v>0</v>
      </c>
      <c r="AP169" s="182" t="str">
        <f t="array" ref="AP169">IFERROR(VLOOKUP(A169&amp;B169&amp;C169&amp;LEFT($AK$1,2),IF({1,0},广告数据!$A$2:$A$7027&amp;广告数据!$B$2:$B$7027&amp;广告数据!$C$2:$C$7027,广告数据!$G$2:$G$7027),2,0),"0")</f>
        <v>0</v>
      </c>
      <c r="AQ169" s="182" t="str">
        <f t="array" ref="AQ169">IFERROR(VLOOKUP(A169&amp;B169&amp;C169&amp;LEFT($AK$1,2),IF({1,0},广告数据!$A$2:$A$7027&amp;广告数据!$B$2:$B$7027&amp;广告数据!$C$2:$C$7027,广告数据!$J$2:$J$7027),2,0),"0")</f>
        <v>0</v>
      </c>
      <c r="AR169" s="183" t="str">
        <f t="shared" si="69"/>
        <v>0</v>
      </c>
      <c r="AS169" s="223" t="str">
        <f t="array" ref="AS169">IFERROR(VLOOKUP(A169&amp;B169&amp;C169&amp;LEFT($AS$1,2),IF({1,0},广告数据!$A$2:$A$7027&amp;广告数据!$B$2:$B$7027&amp;广告数据!$C$2:$C$7027,广告数据!$D$2:$D$7027),2,0),"0")</f>
        <v>0</v>
      </c>
      <c r="AT169" s="179" t="str">
        <f t="array" ref="AT169">IFERROR(VLOOKUP(A169&amp;B169&amp;C169&amp;LEFT($AS$1,2),IF({1,0},广告数据!$A$2:$A$7027&amp;广告数据!$B$2:$B$7027&amp;广告数据!$C$2:$C$7027,广告数据!$E$2:$E$7027),2,0),"0")</f>
        <v>0</v>
      </c>
      <c r="AU169" s="179" t="str">
        <f t="array" ref="AU169">IFERROR(VLOOKUP(A169&amp;B169&amp;C169&amp;LEFT($AS$1,2),IF({1,0},广告数据!$A$2:$A$7027&amp;广告数据!$B$2:$B$7027&amp;广告数据!$C$2:$C$7027,广告数据!$I$2:$I$7027),2,0),"0")</f>
        <v>0</v>
      </c>
      <c r="AV169" s="215" t="str">
        <f t="shared" si="58"/>
        <v>0</v>
      </c>
      <c r="AW169" s="215" t="str">
        <f t="array" ref="AW169">IFERROR(AU169/AT169,"0")</f>
        <v>0</v>
      </c>
      <c r="AX169" s="224" t="str">
        <f t="array" ref="AX169">IFERROR(VLOOKUP(A169&amp;B169&amp;C169&amp;LEFT($AS$1,2),IF({1,0},广告数据!$A$2:$A$7027&amp;广告数据!$B$2:$B$7027&amp;广告数据!$C$2:$C$7027,广告数据!$G$2:$G$7027),2,0),"0")</f>
        <v>0</v>
      </c>
      <c r="AY169" s="179" t="str">
        <f t="array" ref="AY169">IFERROR(VLOOKUP(A169&amp;B169&amp;C169&amp;LEFT($AS$1,2),IF({1,0},广告数据!$A$2:$A$7027&amp;广告数据!$B$2:$B$7027&amp;广告数据!$C$2:$C$7027,广告数据!$J$2:$J$7027),2,0),"0")</f>
        <v>0</v>
      </c>
      <c r="AZ169" s="183" t="str">
        <f t="array" ref="AZ169">IFERROR(AX169/AY169,"0")</f>
        <v>0</v>
      </c>
      <c r="BA169" s="179">
        <f t="array" ref="BA169">IFERROR(VLOOKUP(A169&amp;B169&amp;C169&amp;LEFT($BA$1,2),IF({1,0},广告数据!$A$2:$A$7027&amp;广告数据!$B$2:$B$7027&amp;广告数据!$C$2:$C$7027,广告数据!$D$2:$D$7027),2,0),"")</f>
        <v>1212</v>
      </c>
      <c r="BB169" s="179">
        <f t="array" ref="BB169">IFERROR(VLOOKUP(A169&amp;B169&amp;C169&amp;LEFT($BA$1,2),IF({1,0},广告数据!$A$2:$A$7027&amp;广告数据!$B$2:$B$7027&amp;广告数据!$C$2:$C$7027,广告数据!$E$2:$E$7027),2,0),"")</f>
        <v>8</v>
      </c>
      <c r="BC169" s="179">
        <f t="array" ref="BC169">IFERROR(VLOOKUP(A169&amp;B169&amp;C169&amp;LEFT($BA$1,2),IF({1,0},广告数据!$A$2:$A$7027&amp;广告数据!$B$2:$B$7027&amp;广告数据!$C$2:$C$7027,广告数据!$I$2:$I$7027),2,0),"")</f>
        <v>1</v>
      </c>
      <c r="BD169" s="215">
        <f t="shared" si="70"/>
        <v>0.0066006600660066</v>
      </c>
      <c r="BE169" s="215">
        <f t="shared" si="71"/>
        <v>0.125</v>
      </c>
      <c r="BF169" s="186">
        <f t="array" ref="BF169">IFERROR(VLOOKUP(A169&amp;B169&amp;C169&amp;LEFT($BA$1,2),IF({1,0},广告数据!$A$2:$A$7027&amp;广告数据!$B$2:$B$7027&amp;广告数据!$C$2:$C$7027,广告数据!$G$2:$G$7027),2,0),"")</f>
        <v>10.01</v>
      </c>
      <c r="BG169" s="186">
        <f t="array" ref="BG169">IFERROR(VLOOKUP(A169&amp;B169&amp;C169&amp;LEFT($BA$1,2),IF({1,0},广告数据!$A$2:$A$7027&amp;广告数据!$B$2:$B$7027&amp;广告数据!$C$2:$C$7027,广告数据!$J$2:$J$7027),2,0),"")</f>
        <v>29.99</v>
      </c>
      <c r="BH169" s="215">
        <f t="shared" si="72"/>
        <v>0.333777925975325</v>
      </c>
      <c r="BI169" s="172" t="str">
        <f t="array" ref="BI169">IFERROR(VLOOKUP(A169&amp;B169&amp;C169&amp;LEFT($BI$1,2),IF({1,0},广告数据!$A$2:$A$7027&amp;广告数据!$B$2:$B$7027&amp;广告数据!$C$2:$C$7027,广告数据!$D$2:$D$7027),2,0),"0")</f>
        <v>0</v>
      </c>
      <c r="BJ169" s="172" t="str">
        <f t="array" ref="BJ169">IFERROR(VLOOKUP(A169&amp;B169&amp;C169&amp;LEFT($BI$1,2),IF({1,0},广告数据!$A$2:$A$7027&amp;广告数据!$B$2:$B$7027&amp;广告数据!$C$2:$C$7027,广告数据!$E$2:$E$7027),2,0),"0")</f>
        <v>0</v>
      </c>
      <c r="BK169" s="172" t="str">
        <f t="array" ref="BK169">IFERROR(VLOOKUP(A169&amp;B169&amp;C169&amp;LEFT($BI$1,2),IF({1,0},广告数据!$A$2:$A$7027&amp;广告数据!$B$2:$B$7027&amp;广告数据!$C$2:$C$7027,广告数据!$I$2:$I$7027),2,0),"0")</f>
        <v>0</v>
      </c>
      <c r="BL169" s="215" t="str">
        <f t="shared" si="73"/>
        <v>0</v>
      </c>
      <c r="BM169" s="215" t="str">
        <f t="shared" si="74"/>
        <v>0</v>
      </c>
      <c r="BN169" s="172" t="str">
        <f t="array" ref="BN169">IFERROR(VLOOKUP(A169&amp;B169&amp;C169&amp;LEFT($BI$1,2),IF({1,0},广告数据!$A$2:$A$7027&amp;广告数据!$B$2:$B$7027&amp;广告数据!$C$2:$C$7027,广告数据!$G$2:$G$7027),2,0),"0")</f>
        <v>0</v>
      </c>
      <c r="BO169" s="172" t="str">
        <f t="array" ref="BO169">IFERROR(VLOOKUP(A169&amp;B169&amp;C169&amp;LEFT($BI$1,2),IF({1,0},广告数据!$A$2:$A$7027&amp;广告数据!$B$2:$B$7027&amp;广告数据!$C$2:$C$7027,广告数据!$J$2:$J$7027),2,0),"0")</f>
        <v>0</v>
      </c>
      <c r="BP169" s="215" t="str">
        <f t="shared" si="75"/>
        <v/>
      </c>
      <c r="BQ169" s="172">
        <f t="array" ref="BQ169">IFERROR(VLOOKUP(A169&amp;B169&amp;C169&amp;LEFT($BQ$1,2),IF({1,0},广告数据!$A$2:$A$7027&amp;广告数据!$B$2:$B$7027&amp;广告数据!$C$2:$C$7027,广告数据!$D$2:$D$7027),2,0),"0")</f>
        <v>221</v>
      </c>
      <c r="BR169" s="172">
        <f t="array" ref="BR169">IFERROR(VLOOKUP(A169&amp;B169&amp;C169&amp;LEFT($BQ$1,2),IF({1,0},广告数据!$A$2:$A$7027&amp;广告数据!$B$2:$B$7027&amp;广告数据!$C$2:$C$7027,广告数据!$E$2:$E$7027),2,0),"0")</f>
        <v>9</v>
      </c>
      <c r="BS169" s="172">
        <f t="array" ref="BS169">IFERROR(VLOOKUP(A169&amp;B169&amp;C169&amp;LEFT($BQ$1,2),IF({1,0},广告数据!$A$2:$A$7027&amp;广告数据!$B$2:$B$7027&amp;广告数据!$C$2:$C$7027,广告数据!$I$2:$I$7027),2,0),"0")</f>
        <v>1</v>
      </c>
      <c r="BT169" s="215">
        <f t="shared" si="65"/>
        <v>0.0407239819004525</v>
      </c>
      <c r="BU169" s="215">
        <f t="shared" si="66"/>
        <v>0.111111111111111</v>
      </c>
      <c r="BV169" s="172">
        <f t="array" ref="BV169">IFERROR(VLOOKUP(A169&amp;B169&amp;C169&amp;LEFT($BQ$1,2),IF({1,0},广告数据!$A$2:$A$7027&amp;广告数据!$B$2:$B$7027&amp;广告数据!$C$2:$C$7027,广告数据!$G$2:$G$7027),2,0),"0")</f>
        <v>40.29</v>
      </c>
      <c r="BW169" s="172">
        <f t="array" ref="BW169">IFERROR(VLOOKUP(A169&amp;B169&amp;C169&amp;LEFT($BQ$1,2),IF({1,0},广告数据!$A$2:$A$7027&amp;广告数据!$B$2:$B$7027&amp;广告数据!$C$2:$C$7027,广告数据!$J$2:$J$7027),2,0),"0")</f>
        <v>29.99</v>
      </c>
      <c r="BX169" s="215">
        <f t="shared" si="77"/>
        <v>1.34344781593865</v>
      </c>
    </row>
    <row r="170" s="173" customFormat="1" spans="1:76">
      <c r="A170" s="189">
        <v>44811</v>
      </c>
      <c r="B170" s="192" t="s">
        <v>128</v>
      </c>
      <c r="C170" s="190" t="s">
        <v>450</v>
      </c>
      <c r="D170" s="119" t="s">
        <v>451</v>
      </c>
      <c r="E170" s="194">
        <f>SUMIFS('Business report'!$D$2:$D$9442,'Business report'!$A$2:$A$9442,A170,'Business report'!$B$2:$B$9442,B170,'Business report'!$C$2:$C$9442,D170)</f>
        <v>4</v>
      </c>
      <c r="F170" s="194">
        <f>SUMIFS('Business report'!$F$2:$F$9442,'Business report'!$A$2:$A$9442,A170,'Business report'!$B$2:$B$9442,B170,'Business report'!$C$2:$C$9442,D170)</f>
        <v>8</v>
      </c>
      <c r="G170" s="191">
        <f>SUMIFS('Business report'!$I$2:$I$9442,'Business report'!$A$2:$A$9442,A170,'Business report'!$B$2:$B$9442,B170,'Business report'!$C$2:$C$9442,D170)</f>
        <v>0</v>
      </c>
      <c r="H170" s="195">
        <f>SUMIFS('Business report'!$K$2:$K$9442,'Business report'!$A$2:$A$9442,A170,'Business report'!$B$2:$B$9442,B170,'Business report'!$C$2:$C$9442,D170)</f>
        <v>0</v>
      </c>
      <c r="I170" s="198">
        <v>39.99</v>
      </c>
      <c r="J170" s="178">
        <v>3.8</v>
      </c>
      <c r="K170" s="198">
        <v>3</v>
      </c>
      <c r="L170" s="198" t="s">
        <v>642</v>
      </c>
      <c r="M170" s="202" t="s">
        <v>675</v>
      </c>
      <c r="N170" s="198" t="s">
        <v>644</v>
      </c>
      <c r="O170" s="198">
        <v>80</v>
      </c>
      <c r="P170" s="203" t="s">
        <v>465</v>
      </c>
      <c r="Q170" s="207" t="s">
        <v>145</v>
      </c>
      <c r="R170" s="207" t="s">
        <v>281</v>
      </c>
      <c r="S170" s="203" t="s">
        <v>646</v>
      </c>
      <c r="T170" s="207" t="s">
        <v>145</v>
      </c>
      <c r="U170" s="207" t="s">
        <v>354</v>
      </c>
      <c r="V170" s="203" t="s">
        <v>466</v>
      </c>
      <c r="W170" s="207" t="s">
        <v>145</v>
      </c>
      <c r="X170" s="207" t="s">
        <v>323</v>
      </c>
      <c r="Y170" s="203" t="s">
        <v>647</v>
      </c>
      <c r="Z170" s="207" t="s">
        <v>676</v>
      </c>
      <c r="AA170" s="207" t="s">
        <v>197</v>
      </c>
      <c r="AB170" s="203" t="s">
        <v>649</v>
      </c>
      <c r="AC170" s="207" t="s">
        <v>145</v>
      </c>
      <c r="AD170" s="207" t="s">
        <v>354</v>
      </c>
      <c r="AE170" s="203" t="s">
        <v>469</v>
      </c>
      <c r="AF170" s="207" t="s">
        <v>145</v>
      </c>
      <c r="AG170" s="207" t="s">
        <v>254</v>
      </c>
      <c r="AH170" s="203" t="s">
        <v>651</v>
      </c>
      <c r="AI170" s="207" t="s">
        <v>661</v>
      </c>
      <c r="AJ170" s="207" t="s">
        <v>645</v>
      </c>
      <c r="AK170" s="179" t="str">
        <f t="array" ref="AK170">IFERROR(VLOOKUP(A170&amp;B170&amp;C170&amp;LEFT($AK$1,2),IF({1,0},广告数据!$A$2:$A$7027&amp;广告数据!$B$2:$B$7027&amp;广告数据!$C$2:$C$7027,广告数据!$D$2:$D$7027),2,0),"0")</f>
        <v>0</v>
      </c>
      <c r="AL170" s="175" t="str">
        <f t="array" ref="AL170">IFERROR(VLOOKUP(A170&amp;B170&amp;C170&amp;LEFT($AK$1,2),IF({1,0},广告数据!$A$2:$A$7027&amp;广告数据!$B$2:$B$7027&amp;广告数据!$C$2:$C$7027,广告数据!$E$2:$E$7027),2,0),"0")</f>
        <v>0</v>
      </c>
      <c r="AM170" s="180" t="str">
        <f t="shared" si="67"/>
        <v>0</v>
      </c>
      <c r="AN170" s="175" t="str">
        <f t="array" ref="AN170">IFERROR(VLOOKUP(A170&amp;B170&amp;C170&amp;LEFT($AK$1,2),IF({1,0},广告数据!$A$2:$A$7027&amp;广告数据!$B$2:$B$7027&amp;广告数据!$C$2:$C$7027,广告数据!$I$2:$I$7027),2,0),"0")</f>
        <v>0</v>
      </c>
      <c r="AO170" s="181" t="str">
        <f t="shared" si="68"/>
        <v>0</v>
      </c>
      <c r="AP170" s="182" t="str">
        <f t="array" ref="AP170">IFERROR(VLOOKUP(A170&amp;B170&amp;C170&amp;LEFT($AK$1,2),IF({1,0},广告数据!$A$2:$A$7027&amp;广告数据!$B$2:$B$7027&amp;广告数据!$C$2:$C$7027,广告数据!$G$2:$G$7027),2,0),"0")</f>
        <v>0</v>
      </c>
      <c r="AQ170" s="182" t="str">
        <f t="array" ref="AQ170">IFERROR(VLOOKUP(A170&amp;B170&amp;C170&amp;LEFT($AK$1,2),IF({1,0},广告数据!$A$2:$A$7027&amp;广告数据!$B$2:$B$7027&amp;广告数据!$C$2:$C$7027,广告数据!$J$2:$J$7027),2,0),"0")</f>
        <v>0</v>
      </c>
      <c r="AR170" s="183" t="str">
        <f t="shared" si="69"/>
        <v>0</v>
      </c>
      <c r="AS170" s="223" t="str">
        <f t="array" ref="AS170">IFERROR(VLOOKUP(A170&amp;B170&amp;C170&amp;LEFT($AS$1,2),IF({1,0},广告数据!$A$2:$A$7027&amp;广告数据!$B$2:$B$7027&amp;广告数据!$C$2:$C$7027,广告数据!$D$2:$D$7027),2,0),"0")</f>
        <v>0</v>
      </c>
      <c r="AT170" s="179" t="str">
        <f t="array" ref="AT170">IFERROR(VLOOKUP(A170&amp;B170&amp;C170&amp;LEFT($AS$1,2),IF({1,0},广告数据!$A$2:$A$7027&amp;广告数据!$B$2:$B$7027&amp;广告数据!$C$2:$C$7027,广告数据!$E$2:$E$7027),2,0),"0")</f>
        <v>0</v>
      </c>
      <c r="AU170" s="179" t="str">
        <f t="array" ref="AU170">IFERROR(VLOOKUP(A170&amp;B170&amp;C170&amp;LEFT($AS$1,2),IF({1,0},广告数据!$A$2:$A$7027&amp;广告数据!$B$2:$B$7027&amp;广告数据!$C$2:$C$7027,广告数据!$I$2:$I$7027),2,0),"0")</f>
        <v>0</v>
      </c>
      <c r="AV170" s="215" t="str">
        <f t="shared" si="58"/>
        <v>0</v>
      </c>
      <c r="AW170" s="215" t="str">
        <f t="array" ref="AW170">IFERROR(AU170/AT170,"0")</f>
        <v>0</v>
      </c>
      <c r="AX170" s="224" t="str">
        <f t="array" ref="AX170">IFERROR(VLOOKUP(A170&amp;B170&amp;C170&amp;LEFT($AS$1,2),IF({1,0},广告数据!$A$2:$A$7027&amp;广告数据!$B$2:$B$7027&amp;广告数据!$C$2:$C$7027,广告数据!$G$2:$G$7027),2,0),"0")</f>
        <v>0</v>
      </c>
      <c r="AY170" s="179" t="str">
        <f t="array" ref="AY170">IFERROR(VLOOKUP(A170&amp;B170&amp;C170&amp;LEFT($AS$1,2),IF({1,0},广告数据!$A$2:$A$7027&amp;广告数据!$B$2:$B$7027&amp;广告数据!$C$2:$C$7027,广告数据!$J$2:$J$7027),2,0),"0")</f>
        <v>0</v>
      </c>
      <c r="AZ170" s="183" t="str">
        <f t="array" ref="AZ170">IFERROR(AX170/AY170,"0")</f>
        <v>0</v>
      </c>
      <c r="BA170" s="179">
        <f t="array" ref="BA170">IFERROR(VLOOKUP(A170&amp;B170&amp;C170&amp;LEFT($BA$1,2),IF({1,0},广告数据!$A$2:$A$7027&amp;广告数据!$B$2:$B$7027&amp;广告数据!$C$2:$C$7027,广告数据!$D$2:$D$7027),2,0),"")</f>
        <v>1528</v>
      </c>
      <c r="BB170" s="179">
        <f t="array" ref="BB170">IFERROR(VLOOKUP(A170&amp;B170&amp;C170&amp;LEFT($BA$1,2),IF({1,0},广告数据!$A$2:$A$7027&amp;广告数据!$B$2:$B$7027&amp;广告数据!$C$2:$C$7027,广告数据!$E$2:$E$7027),2,0),"")</f>
        <v>3</v>
      </c>
      <c r="BC170" s="179">
        <f t="array" ref="BC170">IFERROR(VLOOKUP(A170&amp;B170&amp;C170&amp;LEFT($BA$1,2),IF({1,0},广告数据!$A$2:$A$7027&amp;广告数据!$B$2:$B$7027&amp;广告数据!$C$2:$C$7027,广告数据!$I$2:$I$7027),2,0),"")</f>
        <v>0</v>
      </c>
      <c r="BD170" s="215">
        <f t="shared" si="70"/>
        <v>0.00196335078534031</v>
      </c>
      <c r="BE170" s="215">
        <f t="shared" si="71"/>
        <v>0</v>
      </c>
      <c r="BF170" s="186">
        <f t="array" ref="BF170">IFERROR(VLOOKUP(A170&amp;B170&amp;C170&amp;LEFT($BA$1,2),IF({1,0},广告数据!$A$2:$A$7027&amp;广告数据!$B$2:$B$7027&amp;广告数据!$C$2:$C$7027,广告数据!$G$2:$G$7027),2,0),"")</f>
        <v>1.91</v>
      </c>
      <c r="BG170" s="186">
        <f t="array" ref="BG170">IFERROR(VLOOKUP(A170&amp;B170&amp;C170&amp;LEFT($BA$1,2),IF({1,0},广告数据!$A$2:$A$7027&amp;广告数据!$B$2:$B$7027&amp;广告数据!$C$2:$C$7027,广告数据!$J$2:$J$7027),2,0),"")</f>
        <v>0</v>
      </c>
      <c r="BH170" s="215" t="str">
        <f t="shared" si="72"/>
        <v>0</v>
      </c>
      <c r="BI170" s="172" t="str">
        <f t="array" ref="BI170">IFERROR(VLOOKUP(A170&amp;B170&amp;C170&amp;LEFT($BI$1,2),IF({1,0},广告数据!$A$2:$A$7027&amp;广告数据!$B$2:$B$7027&amp;广告数据!$C$2:$C$7027,广告数据!$D$2:$D$7027),2,0),"0")</f>
        <v>0</v>
      </c>
      <c r="BJ170" s="172" t="str">
        <f t="array" ref="BJ170">IFERROR(VLOOKUP(A170&amp;B170&amp;C170&amp;LEFT($BI$1,2),IF({1,0},广告数据!$A$2:$A$7027&amp;广告数据!$B$2:$B$7027&amp;广告数据!$C$2:$C$7027,广告数据!$E$2:$E$7027),2,0),"0")</f>
        <v>0</v>
      </c>
      <c r="BK170" s="172" t="str">
        <f t="array" ref="BK170">IFERROR(VLOOKUP(A170&amp;B170&amp;C170&amp;LEFT($BI$1,2),IF({1,0},广告数据!$A$2:$A$7027&amp;广告数据!$B$2:$B$7027&amp;广告数据!$C$2:$C$7027,广告数据!$I$2:$I$7027),2,0),"0")</f>
        <v>0</v>
      </c>
      <c r="BL170" s="215" t="str">
        <f t="shared" si="73"/>
        <v>0</v>
      </c>
      <c r="BM170" s="215" t="str">
        <f t="shared" si="74"/>
        <v>0</v>
      </c>
      <c r="BN170" s="172" t="str">
        <f t="array" ref="BN170">IFERROR(VLOOKUP(A170&amp;B170&amp;C170&amp;LEFT($BI$1,2),IF({1,0},广告数据!$A$2:$A$7027&amp;广告数据!$B$2:$B$7027&amp;广告数据!$C$2:$C$7027,广告数据!$G$2:$G$7027),2,0),"0")</f>
        <v>0</v>
      </c>
      <c r="BO170" s="172" t="str">
        <f t="array" ref="BO170">IFERROR(VLOOKUP(A170&amp;B170&amp;C170&amp;LEFT($BI$1,2),IF({1,0},广告数据!$A$2:$A$7027&amp;广告数据!$B$2:$B$7027&amp;广告数据!$C$2:$C$7027,广告数据!$J$2:$J$7027),2,0),"0")</f>
        <v>0</v>
      </c>
      <c r="BP170" s="215" t="str">
        <f t="shared" si="75"/>
        <v/>
      </c>
      <c r="BQ170" s="172" t="str">
        <f t="array" ref="BQ170">IFERROR(VLOOKUP(A170&amp;B170&amp;C170&amp;LEFT($BQ$1,2),IF({1,0},广告数据!$A$2:$A$7027&amp;广告数据!$B$2:$B$7027&amp;广告数据!$C$2:$C$7027,广告数据!$D$2:$D$7027),2,0),"0")</f>
        <v>0</v>
      </c>
      <c r="BR170" s="172" t="str">
        <f t="array" ref="BR170">IFERROR(VLOOKUP(A170&amp;B170&amp;C170&amp;LEFT($BQ$1,2),IF({1,0},广告数据!$A$2:$A$7027&amp;广告数据!$B$2:$B$7027&amp;广告数据!$C$2:$C$7027,广告数据!$E$2:$E$7027),2,0),"0")</f>
        <v>0</v>
      </c>
      <c r="BS170" s="172" t="str">
        <f t="array" ref="BS170">IFERROR(VLOOKUP(A170&amp;B170&amp;C170&amp;LEFT($BQ$1,2),IF({1,0},广告数据!$A$2:$A$7027&amp;广告数据!$B$2:$B$7027&amp;广告数据!$C$2:$C$7027,广告数据!$I$2:$I$7027),2,0),"0")</f>
        <v>0</v>
      </c>
      <c r="BT170" s="215" t="str">
        <f t="shared" si="65"/>
        <v>0</v>
      </c>
      <c r="BU170" s="215" t="str">
        <f t="shared" si="66"/>
        <v>0</v>
      </c>
      <c r="BV170" s="172" t="str">
        <f t="array" ref="BV170">IFERROR(VLOOKUP(A170&amp;B170&amp;C170&amp;LEFT($BQ$1,2),IF({1,0},广告数据!$A$2:$A$7027&amp;广告数据!$B$2:$B$7027&amp;广告数据!$C$2:$C$7027,广告数据!$G$2:$G$7027),2,0),"0")</f>
        <v>0</v>
      </c>
      <c r="BW170" s="172" t="str">
        <f t="array" ref="BW170">IFERROR(VLOOKUP(A170&amp;B170&amp;C170&amp;LEFT($BQ$1,2),IF({1,0},广告数据!$A$2:$A$7027&amp;广告数据!$B$2:$B$7027&amp;广告数据!$C$2:$C$7027,广告数据!$J$2:$J$7027),2,0),"0")</f>
        <v>0</v>
      </c>
      <c r="BX170" s="215" t="str">
        <f t="shared" si="77"/>
        <v/>
      </c>
    </row>
    <row r="171" s="173" customFormat="1" spans="1:76">
      <c r="A171" s="189">
        <v>44812</v>
      </c>
      <c r="B171" s="192" t="s">
        <v>20</v>
      </c>
      <c r="C171" s="190" t="s">
        <v>25</v>
      </c>
      <c r="D171" s="119" t="s">
        <v>124</v>
      </c>
      <c r="E171" s="194">
        <f>SUMIFS('Business report'!$D$2:$D$9442,'Business report'!$A$2:$A$9442,A171,'Business report'!$B$2:$B$9442,B171,'Business report'!$C$2:$C$9442,D171)</f>
        <v>347</v>
      </c>
      <c r="F171" s="194">
        <f>SUMIFS('Business report'!$F$2:$F$9442,'Business report'!$A$2:$A$9442,A171,'Business report'!$B$2:$B$9442,B171,'Business report'!$C$2:$C$9442,D171)</f>
        <v>464</v>
      </c>
      <c r="G171" s="191">
        <f>SUMIFS('Business report'!$I$2:$I$9442,'Business report'!$A$2:$A$9442,A171,'Business report'!$B$2:$B$9442,B171,'Business report'!$C$2:$C$9442,D171)</f>
        <v>24</v>
      </c>
      <c r="H171" s="195">
        <f>SUMIFS('Business report'!$K$2:$K$9442,'Business report'!$A$2:$A$9442,A171,'Business report'!$B$2:$B$9442,B171,'Business report'!$C$2:$C$9442,D171)</f>
        <v>264.79</v>
      </c>
      <c r="I171" s="198" t="s">
        <v>653</v>
      </c>
      <c r="J171" s="178">
        <v>4.5</v>
      </c>
      <c r="K171" s="198">
        <v>63</v>
      </c>
      <c r="L171" s="198" t="s">
        <v>131</v>
      </c>
      <c r="M171" s="202" t="s">
        <v>677</v>
      </c>
      <c r="N171" s="198" t="s">
        <v>133</v>
      </c>
      <c r="O171" s="198">
        <v>177</v>
      </c>
      <c r="P171" s="203" t="s">
        <v>409</v>
      </c>
      <c r="Q171" s="207" t="s">
        <v>678</v>
      </c>
      <c r="R171" s="207" t="s">
        <v>261</v>
      </c>
      <c r="S171" s="203" t="s">
        <v>208</v>
      </c>
      <c r="T171" s="207" t="s">
        <v>253</v>
      </c>
      <c r="U171" s="207" t="s">
        <v>141</v>
      </c>
      <c r="V171" s="203" t="s">
        <v>340</v>
      </c>
      <c r="W171" s="207" t="s">
        <v>374</v>
      </c>
      <c r="X171" s="207" t="s">
        <v>141</v>
      </c>
      <c r="Y171" s="203" t="s">
        <v>527</v>
      </c>
      <c r="Z171" s="207" t="s">
        <v>373</v>
      </c>
      <c r="AA171" s="207" t="s">
        <v>149</v>
      </c>
      <c r="AB171" s="203" t="s">
        <v>528</v>
      </c>
      <c r="AC171" s="207" t="s">
        <v>258</v>
      </c>
      <c r="AD171" s="207" t="s">
        <v>487</v>
      </c>
      <c r="AE171" s="203" t="s">
        <v>244</v>
      </c>
      <c r="AF171" s="207" t="s">
        <v>384</v>
      </c>
      <c r="AG171" s="207" t="s">
        <v>387</v>
      </c>
      <c r="AH171" s="203" t="s">
        <v>144</v>
      </c>
      <c r="AI171" s="207" t="s">
        <v>376</v>
      </c>
      <c r="AJ171" s="207" t="s">
        <v>257</v>
      </c>
      <c r="AK171" s="179">
        <f t="array" ref="AK171">IFERROR(VLOOKUP(A171&amp;B171&amp;C171&amp;LEFT($AK$1,2),IF({1,0},广告数据!$A$2:$A$7027&amp;广告数据!$B$2:$B$7027&amp;广告数据!$C$2:$C$7027,广告数据!$D$2:$D$7027),2,0),"0")</f>
        <v>4625</v>
      </c>
      <c r="AL171" s="175">
        <f t="array" ref="AL171">IFERROR(VLOOKUP(A171&amp;B171&amp;C171&amp;LEFT($AK$1,2),IF({1,0},广告数据!$A$2:$A$7027&amp;广告数据!$B$2:$B$7027&amp;广告数据!$C$2:$C$7027,广告数据!$E$2:$E$7027),2,0),"0")</f>
        <v>42</v>
      </c>
      <c r="AM171" s="180">
        <f t="shared" ref="AM171:AM178" si="78">IFERROR(AL171/AK171,"0")</f>
        <v>0.00908108108108108</v>
      </c>
      <c r="AN171" s="175">
        <f t="array" ref="AN171">IFERROR(VLOOKUP(A171&amp;B171&amp;C171&amp;LEFT($AK$1,2),IF({1,0},广告数据!$A$2:$A$7027&amp;广告数据!$B$2:$B$7027&amp;广告数据!$C$2:$C$7027,广告数据!$I$2:$I$7027),2,0),"0")</f>
        <v>4</v>
      </c>
      <c r="AO171" s="181">
        <f t="shared" ref="AO171:AO178" si="79">IFERROR(AN171/AL171,"0")</f>
        <v>0.0952380952380952</v>
      </c>
      <c r="AP171" s="182">
        <f t="array" ref="AP171">IFERROR(VLOOKUP(A171&amp;B171&amp;C171&amp;LEFT($AK$1,2),IF({1,0},广告数据!$A$2:$A$7027&amp;广告数据!$B$2:$B$7027&amp;广告数据!$C$2:$C$7027,广告数据!$G$2:$G$7027),2,0),"0")</f>
        <v>12.47</v>
      </c>
      <c r="AQ171" s="182">
        <f t="array" ref="AQ171">IFERROR(VLOOKUP(A171&amp;B171&amp;C171&amp;LEFT($AK$1,2),IF({1,0},广告数据!$A$2:$A$7027&amp;广告数据!$B$2:$B$7027&amp;广告数据!$C$2:$C$7027,广告数据!$J$2:$J$7027),2,0),"0")</f>
        <v>49.96</v>
      </c>
      <c r="AR171" s="183">
        <f t="shared" ref="AR171:AR178" si="80">IFERROR(AP171/AQ171,"0")</f>
        <v>0.249599679743795</v>
      </c>
      <c r="AS171" s="223" t="str">
        <f t="array" ref="AS171">IFERROR(VLOOKUP(A171&amp;B171&amp;C171&amp;LEFT($AS$1,2),IF({1,0},广告数据!$A$2:$A$7027&amp;广告数据!$B$2:$B$7027&amp;广告数据!$C$2:$C$7027,广告数据!$D$2:$D$7027),2,0),"0")</f>
        <v>0</v>
      </c>
      <c r="AT171" s="179" t="str">
        <f t="array" ref="AT171">IFERROR(VLOOKUP(A171&amp;B171&amp;C171&amp;LEFT($AS$1,2),IF({1,0},广告数据!$A$2:$A$7027&amp;广告数据!$B$2:$B$7027&amp;广告数据!$C$2:$C$7027,广告数据!$E$2:$E$7027),2,0),"0")</f>
        <v>0</v>
      </c>
      <c r="AU171" s="179" t="str">
        <f t="array" ref="AU171">IFERROR(VLOOKUP(A171&amp;B171&amp;C171&amp;LEFT($AS$1,2),IF({1,0},广告数据!$A$2:$A$7027&amp;广告数据!$B$2:$B$7027&amp;广告数据!$C$2:$C$7027,广告数据!$I$2:$I$7027),2,0),"0")</f>
        <v>0</v>
      </c>
      <c r="AV171" s="215" t="str">
        <f t="shared" si="58"/>
        <v>0</v>
      </c>
      <c r="AW171" s="215" t="str">
        <f t="array" ref="AW171">IFERROR(AU171/AT171,"0")</f>
        <v>0</v>
      </c>
      <c r="AX171" s="224" t="str">
        <f t="array" ref="AX171">IFERROR(VLOOKUP(A171&amp;B171&amp;C171&amp;LEFT($AS$1,2),IF({1,0},广告数据!$A$2:$A$7027&amp;广告数据!$B$2:$B$7027&amp;广告数据!$C$2:$C$7027,广告数据!$G$2:$G$7027),2,0),"0")</f>
        <v>0</v>
      </c>
      <c r="AY171" s="179" t="str">
        <f t="array" ref="AY171">IFERROR(VLOOKUP(A171&amp;B171&amp;C171&amp;LEFT($AS$1,2),IF({1,0},广告数据!$A$2:$A$7027&amp;广告数据!$B$2:$B$7027&amp;广告数据!$C$2:$C$7027,广告数据!$J$2:$J$7027),2,0),"0")</f>
        <v>0</v>
      </c>
      <c r="AZ171" s="183" t="str">
        <f t="array" ref="AZ171">IFERROR(AX171/AY171,"0")</f>
        <v>0</v>
      </c>
      <c r="BA171" s="179">
        <f t="array" ref="BA171">IFERROR(VLOOKUP(A171&amp;B171&amp;C171&amp;LEFT($BA$1,2),IF({1,0},广告数据!$A$2:$A$7027&amp;广告数据!$B$2:$B$7027&amp;广告数据!$C$2:$C$7027,广告数据!$D$2:$D$7027),2,0),"")</f>
        <v>15931</v>
      </c>
      <c r="BB171" s="179">
        <f t="array" ref="BB171">IFERROR(VLOOKUP(A171&amp;B171&amp;C171&amp;LEFT($BA$1,2),IF({1,0},广告数据!$A$2:$A$7027&amp;广告数据!$B$2:$B$7027&amp;广告数据!$C$2:$C$7027,广告数据!$E$2:$E$7027),2,0),"")</f>
        <v>62</v>
      </c>
      <c r="BC171" s="179">
        <f t="array" ref="BC171">IFERROR(VLOOKUP(A171&amp;B171&amp;C171&amp;LEFT($BA$1,2),IF({1,0},广告数据!$A$2:$A$7027&amp;广告数据!$B$2:$B$7027&amp;广告数据!$C$2:$C$7027,广告数据!$I$2:$I$7027),2,0),"")</f>
        <v>2</v>
      </c>
      <c r="BD171" s="215">
        <f t="shared" si="70"/>
        <v>0.0038917833155483</v>
      </c>
      <c r="BE171" s="215">
        <f t="shared" si="71"/>
        <v>0.032258064516129</v>
      </c>
      <c r="BF171" s="186">
        <f t="array" ref="BF171">IFERROR(VLOOKUP(A171&amp;B171&amp;C171&amp;LEFT($BA$1,2),IF({1,0},广告数据!$A$2:$A$7027&amp;广告数据!$B$2:$B$7027&amp;广告数据!$C$2:$C$7027,广告数据!$G$2:$G$7027),2,0),"")</f>
        <v>32.74</v>
      </c>
      <c r="BG171" s="186">
        <f t="array" ref="BG171">IFERROR(VLOOKUP(A171&amp;B171&amp;C171&amp;LEFT($BA$1,2),IF({1,0},广告数据!$A$2:$A$7027&amp;广告数据!$B$2:$B$7027&amp;广告数据!$C$2:$C$7027,广告数据!$J$2:$J$7027),2,0),"")</f>
        <v>24.98</v>
      </c>
      <c r="BH171" s="215">
        <f t="shared" si="72"/>
        <v>1.31064851881505</v>
      </c>
      <c r="BI171" s="172">
        <f t="array" ref="BI171">IFERROR(VLOOKUP(A171&amp;B171&amp;C171&amp;LEFT($BI$1,2),IF({1,0},广告数据!$A$2:$A$7027&amp;广告数据!$B$2:$B$7027&amp;广告数据!$C$2:$C$7027,广告数据!$D$2:$D$7027),2,0),"0")</f>
        <v>1615</v>
      </c>
      <c r="BJ171" s="172">
        <f t="array" ref="BJ171">IFERROR(VLOOKUP(A171&amp;B171&amp;C171&amp;LEFT($BI$1,2),IF({1,0},广告数据!$A$2:$A$7027&amp;广告数据!$B$2:$B$7027&amp;广告数据!$C$2:$C$7027,广告数据!$E$2:$E$7027),2,0),"0")</f>
        <v>13</v>
      </c>
      <c r="BK171" s="172">
        <f t="array" ref="BK171">IFERROR(VLOOKUP(A171&amp;B171&amp;C171&amp;LEFT($BI$1,2),IF({1,0},广告数据!$A$2:$A$7027&amp;广告数据!$B$2:$B$7027&amp;广告数据!$C$2:$C$7027,广告数据!$I$2:$I$7027),2,0),"0")</f>
        <v>2</v>
      </c>
      <c r="BL171" s="215">
        <f t="shared" si="73"/>
        <v>0.00804953560371517</v>
      </c>
      <c r="BM171" s="215">
        <f t="shared" si="74"/>
        <v>0.153846153846154</v>
      </c>
      <c r="BN171" s="172">
        <f t="array" ref="BN171">IFERROR(VLOOKUP(A171&amp;B171&amp;C171&amp;LEFT($BI$1,2),IF({1,0},广告数据!$A$2:$A$7027&amp;广告数据!$B$2:$B$7027&amp;广告数据!$C$2:$C$7027,广告数据!$G$2:$G$7027),2,0),"0")</f>
        <v>8.92</v>
      </c>
      <c r="BO171" s="172">
        <f t="array" ref="BO171">IFERROR(VLOOKUP(A171&amp;B171&amp;C171&amp;LEFT($BI$1,2),IF({1,0},广告数据!$A$2:$A$7027&amp;广告数据!$B$2:$B$7027&amp;广告数据!$C$2:$C$7027,广告数据!$J$2:$J$7027),2,0),"0")</f>
        <v>24.98</v>
      </c>
      <c r="BP171" s="215">
        <f t="shared" si="75"/>
        <v>0.357085668534828</v>
      </c>
      <c r="BQ171" s="172" t="str">
        <f t="array" ref="BQ171">IFERROR(VLOOKUP(A171&amp;B171&amp;C171&amp;LEFT($BQ$1,2),IF({1,0},广告数据!$A$2:$A$7027&amp;广告数据!$B$2:$B$7027&amp;广告数据!$C$2:$C$7027,广告数据!$D$2:$D$7027),2,0),"0")</f>
        <v>0</v>
      </c>
      <c r="BR171" s="172" t="str">
        <f t="array" ref="BR171">IFERROR(VLOOKUP(A171&amp;B171&amp;C171&amp;LEFT($BQ$1,2),IF({1,0},广告数据!$A$2:$A$7027&amp;广告数据!$B$2:$B$7027&amp;广告数据!$C$2:$C$7027,广告数据!$E$2:$E$7027),2,0),"0")</f>
        <v>0</v>
      </c>
      <c r="BS171" s="172" t="str">
        <f t="array" ref="BS171">IFERROR(VLOOKUP(A171&amp;B171&amp;C171&amp;LEFT($BQ$1,2),IF({1,0},广告数据!$A$2:$A$7027&amp;广告数据!$B$2:$B$7027&amp;广告数据!$C$2:$C$7027,广告数据!$I$2:$I$7027),2,0),"0")</f>
        <v>0</v>
      </c>
      <c r="BT171" s="215" t="str">
        <f t="shared" si="65"/>
        <v>0</v>
      </c>
      <c r="BU171" s="215" t="str">
        <f t="shared" si="66"/>
        <v>0</v>
      </c>
      <c r="BV171" s="172" t="str">
        <f t="array" ref="BV171">IFERROR(VLOOKUP(A171&amp;B171&amp;C171&amp;LEFT($BQ$1,2),IF({1,0},广告数据!$A$2:$A$7027&amp;广告数据!$B$2:$B$7027&amp;广告数据!$C$2:$C$7027,广告数据!$G$2:$G$7027),2,0),"0")</f>
        <v>0</v>
      </c>
      <c r="BW171" s="172" t="str">
        <f t="array" ref="BW171">IFERROR(VLOOKUP(A171&amp;B171&amp;C171&amp;LEFT($BQ$1,2),IF({1,0},广告数据!$A$2:$A$7027&amp;广告数据!$B$2:$B$7027&amp;广告数据!$C$2:$C$7027,广告数据!$J$2:$J$7027),2,0),"0")</f>
        <v>0</v>
      </c>
      <c r="BX171" s="215" t="str">
        <f t="shared" si="77"/>
        <v/>
      </c>
    </row>
    <row r="172" s="173" customFormat="1" spans="1:76">
      <c r="A172" s="189">
        <v>44812</v>
      </c>
      <c r="B172" s="192" t="s">
        <v>20</v>
      </c>
      <c r="C172" s="190" t="s">
        <v>450</v>
      </c>
      <c r="D172" s="119" t="s">
        <v>451</v>
      </c>
      <c r="E172" s="194">
        <f>SUMIFS('Business report'!$D$2:$D$9442,'Business report'!$A$2:$A$9442,A172,'Business report'!$B$2:$B$9442,B172,'Business report'!$C$2:$C$9442,D172)</f>
        <v>6</v>
      </c>
      <c r="F172" s="194">
        <f>SUMIFS('Business report'!$F$2:$F$9442,'Business report'!$A$2:$A$9442,A172,'Business report'!$B$2:$B$9442,B172,'Business report'!$C$2:$C$9442,D172)</f>
        <v>14</v>
      </c>
      <c r="G172" s="191">
        <f>SUMIFS('Business report'!$I$2:$I$9442,'Business report'!$A$2:$A$9442,A172,'Business report'!$B$2:$B$9442,B172,'Business report'!$C$2:$C$9442,D172)</f>
        <v>0</v>
      </c>
      <c r="H172" s="195">
        <f>SUMIFS('Business report'!$K$2:$K$9442,'Business report'!$A$2:$A$9442,A172,'Business report'!$B$2:$B$9442,B172,'Business report'!$C$2:$C$9442,D172)</f>
        <v>0</v>
      </c>
      <c r="I172" s="198">
        <v>39.99</v>
      </c>
      <c r="J172" s="178">
        <v>4</v>
      </c>
      <c r="K172" s="198">
        <v>4</v>
      </c>
      <c r="L172" s="198" t="s">
        <v>496</v>
      </c>
      <c r="M172" s="202" t="s">
        <v>679</v>
      </c>
      <c r="N172" s="198" t="s">
        <v>497</v>
      </c>
      <c r="O172" s="199">
        <v>9939</v>
      </c>
      <c r="P172" s="203" t="s">
        <v>465</v>
      </c>
      <c r="Q172" s="207" t="s">
        <v>145</v>
      </c>
      <c r="R172" s="207" t="s">
        <v>379</v>
      </c>
      <c r="S172" s="203" t="s">
        <v>466</v>
      </c>
      <c r="T172" s="207" t="s">
        <v>140</v>
      </c>
      <c r="U172" s="207" t="s">
        <v>163</v>
      </c>
      <c r="V172" s="203" t="s">
        <v>467</v>
      </c>
      <c r="W172" s="207" t="s">
        <v>145</v>
      </c>
      <c r="X172" s="207" t="s">
        <v>210</v>
      </c>
      <c r="Y172" s="203" t="s">
        <v>468</v>
      </c>
      <c r="Z172" s="207" t="s">
        <v>680</v>
      </c>
      <c r="AA172" s="207" t="s">
        <v>191</v>
      </c>
      <c r="AB172" s="203" t="s">
        <v>469</v>
      </c>
      <c r="AC172" s="207" t="s">
        <v>325</v>
      </c>
      <c r="AD172" s="207" t="s">
        <v>493</v>
      </c>
      <c r="AE172" s="203" t="s">
        <v>681</v>
      </c>
      <c r="AF172" s="207" t="s">
        <v>668</v>
      </c>
      <c r="AG172" s="207" t="s">
        <v>292</v>
      </c>
      <c r="AH172" s="203" t="s">
        <v>682</v>
      </c>
      <c r="AI172" s="207" t="s">
        <v>524</v>
      </c>
      <c r="AJ172" s="207" t="s">
        <v>237</v>
      </c>
      <c r="AK172" s="179">
        <f t="array" ref="AK172">IFERROR(VLOOKUP(A172&amp;B172&amp;C172&amp;LEFT($AK$1,2),IF({1,0},广告数据!$A$2:$A$7027&amp;广告数据!$B$2:$B$7027&amp;广告数据!$C$2:$C$7027,广告数据!$D$2:$D$7027),2,0),"0")</f>
        <v>964</v>
      </c>
      <c r="AL172" s="175">
        <f t="array" ref="AL172">IFERROR(VLOOKUP(A172&amp;B172&amp;C172&amp;LEFT($AK$1,2),IF({1,0},广告数据!$A$2:$A$7027&amp;广告数据!$B$2:$B$7027&amp;广告数据!$C$2:$C$7027,广告数据!$E$2:$E$7027),2,0),"0")</f>
        <v>0</v>
      </c>
      <c r="AM172" s="180">
        <f t="shared" si="78"/>
        <v>0</v>
      </c>
      <c r="AN172" s="175">
        <f t="array" ref="AN172">IFERROR(VLOOKUP(A172&amp;B172&amp;C172&amp;LEFT($AK$1,2),IF({1,0},广告数据!$A$2:$A$7027&amp;广告数据!$B$2:$B$7027&amp;广告数据!$C$2:$C$7027,广告数据!$I$2:$I$7027),2,0),"0")</f>
        <v>0</v>
      </c>
      <c r="AO172" s="181" t="str">
        <f t="shared" si="79"/>
        <v>0</v>
      </c>
      <c r="AP172" s="182">
        <f t="array" ref="AP172">IFERROR(VLOOKUP(A172&amp;B172&amp;C172&amp;LEFT($AK$1,2),IF({1,0},广告数据!$A$2:$A$7027&amp;广告数据!$B$2:$B$7027&amp;广告数据!$C$2:$C$7027,广告数据!$G$2:$G$7027),2,0),"0")</f>
        <v>0</v>
      </c>
      <c r="AQ172" s="182">
        <f t="array" ref="AQ172">IFERROR(VLOOKUP(A172&amp;B172&amp;C172&amp;LEFT($AK$1,2),IF({1,0},广告数据!$A$2:$A$7027&amp;广告数据!$B$2:$B$7027&amp;广告数据!$C$2:$C$7027,广告数据!$J$2:$J$7027),2,0),"0")</f>
        <v>0</v>
      </c>
      <c r="AR172" s="183" t="str">
        <f t="shared" si="80"/>
        <v>0</v>
      </c>
      <c r="AS172" s="223" t="str">
        <f t="array" ref="AS172">IFERROR(VLOOKUP(A172&amp;B172&amp;C172&amp;LEFT($AS$1,2),IF({1,0},广告数据!$A$2:$A$7027&amp;广告数据!$B$2:$B$7027&amp;广告数据!$C$2:$C$7027,广告数据!$D$2:$D$7027),2,0),"0")</f>
        <v>0</v>
      </c>
      <c r="AT172" s="179" t="str">
        <f t="array" ref="AT172">IFERROR(VLOOKUP(A172&amp;B172&amp;C172&amp;LEFT($AS$1,2),IF({1,0},广告数据!$A$2:$A$7027&amp;广告数据!$B$2:$B$7027&amp;广告数据!$C$2:$C$7027,广告数据!$E$2:$E$7027),2,0),"0")</f>
        <v>0</v>
      </c>
      <c r="AU172" s="179" t="str">
        <f t="array" ref="AU172">IFERROR(VLOOKUP(A172&amp;B172&amp;C172&amp;LEFT($AS$1,2),IF({1,0},广告数据!$A$2:$A$7027&amp;广告数据!$B$2:$B$7027&amp;广告数据!$C$2:$C$7027,广告数据!$I$2:$I$7027),2,0),"0")</f>
        <v>0</v>
      </c>
      <c r="AV172" s="215" t="str">
        <f t="shared" si="58"/>
        <v>0</v>
      </c>
      <c r="AW172" s="215" t="str">
        <f t="array" ref="AW172">IFERROR(AU172/AT172,"0")</f>
        <v>0</v>
      </c>
      <c r="AX172" s="224" t="str">
        <f t="array" ref="AX172">IFERROR(VLOOKUP(A172&amp;B172&amp;C172&amp;LEFT($AS$1,2),IF({1,0},广告数据!$A$2:$A$7027&amp;广告数据!$B$2:$B$7027&amp;广告数据!$C$2:$C$7027,广告数据!$G$2:$G$7027),2,0),"0")</f>
        <v>0</v>
      </c>
      <c r="AY172" s="179" t="str">
        <f t="array" ref="AY172">IFERROR(VLOOKUP(A172&amp;B172&amp;C172&amp;LEFT($AS$1,2),IF({1,0},广告数据!$A$2:$A$7027&amp;广告数据!$B$2:$B$7027&amp;广告数据!$C$2:$C$7027,广告数据!$J$2:$J$7027),2,0),"0")</f>
        <v>0</v>
      </c>
      <c r="AZ172" s="183" t="str">
        <f t="array" ref="AZ172">IFERROR(AX172/AY172,"0")</f>
        <v>0</v>
      </c>
      <c r="BA172" s="179">
        <f t="array" ref="BA172">IFERROR(VLOOKUP(A172&amp;B172&amp;C172&amp;LEFT($BA$1,2),IF({1,0},广告数据!$A$2:$A$7027&amp;广告数据!$B$2:$B$7027&amp;广告数据!$C$2:$C$7027,广告数据!$D$2:$D$7027),2,0),"")</f>
        <v>2045</v>
      </c>
      <c r="BB172" s="179">
        <f t="array" ref="BB172">IFERROR(VLOOKUP(A172&amp;B172&amp;C172&amp;LEFT($BA$1,2),IF({1,0},广告数据!$A$2:$A$7027&amp;广告数据!$B$2:$B$7027&amp;广告数据!$C$2:$C$7027,广告数据!$E$2:$E$7027),2,0),"")</f>
        <v>1</v>
      </c>
      <c r="BC172" s="179">
        <f t="array" ref="BC172">IFERROR(VLOOKUP(A172&amp;B172&amp;C172&amp;LEFT($BA$1,2),IF({1,0},广告数据!$A$2:$A$7027&amp;广告数据!$B$2:$B$7027&amp;广告数据!$C$2:$C$7027,广告数据!$I$2:$I$7027),2,0),"")</f>
        <v>0</v>
      </c>
      <c r="BD172" s="215">
        <f t="shared" si="70"/>
        <v>0.000488997555012225</v>
      </c>
      <c r="BE172" s="215">
        <f t="shared" si="71"/>
        <v>0</v>
      </c>
      <c r="BF172" s="186">
        <f t="array" ref="BF172">IFERROR(VLOOKUP(A172&amp;B172&amp;C172&amp;LEFT($BA$1,2),IF({1,0},广告数据!$A$2:$A$7027&amp;广告数据!$B$2:$B$7027&amp;广告数据!$C$2:$C$7027,广告数据!$G$2:$G$7027),2,0),"")</f>
        <v>1.67</v>
      </c>
      <c r="BG172" s="186">
        <f t="array" ref="BG172">IFERROR(VLOOKUP(A172&amp;B172&amp;C172&amp;LEFT($BA$1,2),IF({1,0},广告数据!$A$2:$A$7027&amp;广告数据!$B$2:$B$7027&amp;广告数据!$C$2:$C$7027,广告数据!$J$2:$J$7027),2,0),"")</f>
        <v>0</v>
      </c>
      <c r="BH172" s="215" t="str">
        <f t="shared" si="72"/>
        <v>0</v>
      </c>
      <c r="BI172" s="172" t="str">
        <f t="array" ref="BI172">IFERROR(VLOOKUP(A172&amp;B172&amp;C172&amp;LEFT($BI$1,2),IF({1,0},广告数据!$A$2:$A$7027&amp;广告数据!$B$2:$B$7027&amp;广告数据!$C$2:$C$7027,广告数据!$D$2:$D$7027),2,0),"0")</f>
        <v>0</v>
      </c>
      <c r="BJ172" s="172" t="str">
        <f t="array" ref="BJ172">IFERROR(VLOOKUP(A172&amp;B172&amp;C172&amp;LEFT($BI$1,2),IF({1,0},广告数据!$A$2:$A$7027&amp;广告数据!$B$2:$B$7027&amp;广告数据!$C$2:$C$7027,广告数据!$E$2:$E$7027),2,0),"0")</f>
        <v>0</v>
      </c>
      <c r="BK172" s="172" t="str">
        <f t="array" ref="BK172">IFERROR(VLOOKUP(A172&amp;B172&amp;C172&amp;LEFT($BI$1,2),IF({1,0},广告数据!$A$2:$A$7027&amp;广告数据!$B$2:$B$7027&amp;广告数据!$C$2:$C$7027,广告数据!$I$2:$I$7027),2,0),"0")</f>
        <v>0</v>
      </c>
      <c r="BL172" s="215" t="str">
        <f t="shared" si="73"/>
        <v>0</v>
      </c>
      <c r="BM172" s="215" t="str">
        <f t="shared" si="74"/>
        <v>0</v>
      </c>
      <c r="BN172" s="172" t="str">
        <f t="array" ref="BN172">IFERROR(VLOOKUP(A172&amp;B172&amp;C172&amp;LEFT($BI$1,2),IF({1,0},广告数据!$A$2:$A$7027&amp;广告数据!$B$2:$B$7027&amp;广告数据!$C$2:$C$7027,广告数据!$G$2:$G$7027),2,0),"0")</f>
        <v>0</v>
      </c>
      <c r="BO172" s="172" t="str">
        <f t="array" ref="BO172">IFERROR(VLOOKUP(A172&amp;B172&amp;C172&amp;LEFT($BI$1,2),IF({1,0},广告数据!$A$2:$A$7027&amp;广告数据!$B$2:$B$7027&amp;广告数据!$C$2:$C$7027,广告数据!$J$2:$J$7027),2,0),"0")</f>
        <v>0</v>
      </c>
      <c r="BP172" s="215" t="str">
        <f t="shared" si="75"/>
        <v/>
      </c>
      <c r="BQ172" s="172">
        <f t="array" ref="BQ172">IFERROR(VLOOKUP(A172&amp;B172&amp;C172&amp;LEFT($BQ$1,2),IF({1,0},广告数据!$A$2:$A$7027&amp;广告数据!$B$2:$B$7027&amp;广告数据!$C$2:$C$7027,广告数据!$D$2:$D$7027),2,0),"0")</f>
        <v>563</v>
      </c>
      <c r="BR172" s="172">
        <f t="array" ref="BR172">IFERROR(VLOOKUP(A172&amp;B172&amp;C172&amp;LEFT($BQ$1,2),IF({1,0},广告数据!$A$2:$A$7027&amp;广告数据!$B$2:$B$7027&amp;广告数据!$C$2:$C$7027,广告数据!$E$2:$E$7027),2,0),"0")</f>
        <v>2</v>
      </c>
      <c r="BS172" s="172">
        <f t="array" ref="BS172">IFERROR(VLOOKUP(A172&amp;B172&amp;C172&amp;LEFT($BQ$1,2),IF({1,0},广告数据!$A$2:$A$7027&amp;广告数据!$B$2:$B$7027&amp;广告数据!$C$2:$C$7027,广告数据!$I$2:$I$7027),2,0),"0")</f>
        <v>0</v>
      </c>
      <c r="BT172" s="215">
        <f t="shared" si="65"/>
        <v>0.00355239786856128</v>
      </c>
      <c r="BU172" s="215">
        <f t="shared" si="66"/>
        <v>0</v>
      </c>
      <c r="BV172" s="172">
        <f t="array" ref="BV172">IFERROR(VLOOKUP(A172&amp;B172&amp;C172&amp;LEFT($BQ$1,2),IF({1,0},广告数据!$A$2:$A$7027&amp;广告数据!$B$2:$B$7027&amp;广告数据!$C$2:$C$7027,广告数据!$G$2:$G$7027),2,0),"0")</f>
        <v>2.53</v>
      </c>
      <c r="BW172" s="172">
        <f t="array" ref="BW172">IFERROR(VLOOKUP(A172&amp;B172&amp;C172&amp;LEFT($BQ$1,2),IF({1,0},广告数据!$A$2:$A$7027&amp;广告数据!$B$2:$B$7027&amp;广告数据!$C$2:$C$7027,广告数据!$J$2:$J$7027),2,0),"0")</f>
        <v>0</v>
      </c>
      <c r="BX172" s="215" t="str">
        <f t="shared" si="77"/>
        <v/>
      </c>
    </row>
    <row r="173" s="173" customFormat="1" spans="1:76">
      <c r="A173" s="189">
        <v>44812</v>
      </c>
      <c r="B173" s="192" t="s">
        <v>20</v>
      </c>
      <c r="C173" s="190" t="s">
        <v>543</v>
      </c>
      <c r="D173" s="119" t="s">
        <v>544</v>
      </c>
      <c r="E173" s="194">
        <f>SUMIFS('Business report'!$D$2:$D$9442,'Business report'!$A$2:$A$9442,A173,'Business report'!$B$2:$B$9442,B173,'Business report'!$C$2:$C$9442,D173)</f>
        <v>20</v>
      </c>
      <c r="F173" s="194">
        <f>SUMIFS('Business report'!$F$2:$F$9442,'Business report'!$A$2:$A$9442,A173,'Business report'!$B$2:$B$9442,B173,'Business report'!$C$2:$C$9442,D173)</f>
        <v>31</v>
      </c>
      <c r="G173" s="191">
        <f>SUMIFS('Business report'!$I$2:$I$9442,'Business report'!$A$2:$A$9442,A173,'Business report'!$B$2:$B$9442,B173,'Business report'!$C$2:$C$9442,D173)</f>
        <v>1</v>
      </c>
      <c r="H173" s="195">
        <f>SUMIFS('Business report'!$K$2:$K$9442,'Business report'!$A$2:$A$9442,A173,'Business report'!$B$2:$B$9442,B173,'Business report'!$C$2:$C$9442,D173)</f>
        <v>29.99</v>
      </c>
      <c r="I173" s="198">
        <v>29.99</v>
      </c>
      <c r="J173" s="178"/>
      <c r="K173" s="198"/>
      <c r="L173" s="198" t="s">
        <v>570</v>
      </c>
      <c r="M173" s="202">
        <v>92524</v>
      </c>
      <c r="N173" s="198" t="s">
        <v>572</v>
      </c>
      <c r="O173" s="198">
        <v>150</v>
      </c>
      <c r="P173" s="203" t="s">
        <v>581</v>
      </c>
      <c r="Q173" s="207" t="s">
        <v>683</v>
      </c>
      <c r="R173" s="207" t="s">
        <v>684</v>
      </c>
      <c r="S173" s="203" t="s">
        <v>583</v>
      </c>
      <c r="T173" s="207" t="s">
        <v>419</v>
      </c>
      <c r="U173" s="207" t="s">
        <v>685</v>
      </c>
      <c r="V173" s="203" t="s">
        <v>585</v>
      </c>
      <c r="W173" s="207" t="s">
        <v>614</v>
      </c>
      <c r="X173" s="207" t="s">
        <v>502</v>
      </c>
      <c r="Y173" s="203" t="s">
        <v>587</v>
      </c>
      <c r="Z173" s="207" t="s">
        <v>490</v>
      </c>
      <c r="AA173" s="207" t="s">
        <v>686</v>
      </c>
      <c r="AB173" s="203" t="s">
        <v>589</v>
      </c>
      <c r="AC173" s="207" t="s">
        <v>135</v>
      </c>
      <c r="AD173" s="207" t="s">
        <v>235</v>
      </c>
      <c r="AE173" s="203" t="s">
        <v>591</v>
      </c>
      <c r="AF173" s="207" t="s">
        <v>625</v>
      </c>
      <c r="AG173" s="207" t="s">
        <v>567</v>
      </c>
      <c r="AH173" s="203" t="s">
        <v>687</v>
      </c>
      <c r="AI173" s="207" t="s">
        <v>688</v>
      </c>
      <c r="AJ173" s="207" t="s">
        <v>689</v>
      </c>
      <c r="AK173" s="179" t="str">
        <f t="array" ref="AK173">IFERROR(VLOOKUP(A173&amp;B173&amp;C173&amp;LEFT($AK$1,2),IF({1,0},广告数据!$A$2:$A$7027&amp;广告数据!$B$2:$B$7027&amp;广告数据!$C$2:$C$7027,广告数据!$D$2:$D$7027),2,0),"0")</f>
        <v>0</v>
      </c>
      <c r="AL173" s="175" t="str">
        <f t="array" ref="AL173">IFERROR(VLOOKUP(A173&amp;B173&amp;C173&amp;LEFT($AK$1,2),IF({1,0},广告数据!$A$2:$A$7027&amp;广告数据!$B$2:$B$7027&amp;广告数据!$C$2:$C$7027,广告数据!$E$2:$E$7027),2,0),"0")</f>
        <v>0</v>
      </c>
      <c r="AM173" s="180" t="str">
        <f t="shared" si="78"/>
        <v>0</v>
      </c>
      <c r="AN173" s="175" t="str">
        <f t="array" ref="AN173">IFERROR(VLOOKUP(A173&amp;B173&amp;C173&amp;LEFT($AK$1,2),IF({1,0},广告数据!$A$2:$A$7027&amp;广告数据!$B$2:$B$7027&amp;广告数据!$C$2:$C$7027,广告数据!$I$2:$I$7027),2,0),"0")</f>
        <v>0</v>
      </c>
      <c r="AO173" s="181" t="str">
        <f t="shared" si="79"/>
        <v>0</v>
      </c>
      <c r="AP173" s="182" t="str">
        <f t="array" ref="AP173">IFERROR(VLOOKUP(A173&amp;B173&amp;C173&amp;LEFT($AK$1,2),IF({1,0},广告数据!$A$2:$A$7027&amp;广告数据!$B$2:$B$7027&amp;广告数据!$C$2:$C$7027,广告数据!$G$2:$G$7027),2,0),"0")</f>
        <v>0</v>
      </c>
      <c r="AQ173" s="182" t="str">
        <f t="array" ref="AQ173">IFERROR(VLOOKUP(A173&amp;B173&amp;C173&amp;LEFT($AK$1,2),IF({1,0},广告数据!$A$2:$A$7027&amp;广告数据!$B$2:$B$7027&amp;广告数据!$C$2:$C$7027,广告数据!$J$2:$J$7027),2,0),"0")</f>
        <v>0</v>
      </c>
      <c r="AR173" s="183" t="str">
        <f t="shared" si="80"/>
        <v>0</v>
      </c>
      <c r="AS173" s="223" t="str">
        <f t="array" ref="AS173">IFERROR(VLOOKUP(A173&amp;B173&amp;C173&amp;LEFT($AS$1,2),IF({1,0},广告数据!$A$2:$A$7027&amp;广告数据!$B$2:$B$7027&amp;广告数据!$C$2:$C$7027,广告数据!$D$2:$D$7027),2,0),"0")</f>
        <v>0</v>
      </c>
      <c r="AT173" s="179" t="str">
        <f t="array" ref="AT173">IFERROR(VLOOKUP(A173&amp;B173&amp;C173&amp;LEFT($AS$1,2),IF({1,0},广告数据!$A$2:$A$7027&amp;广告数据!$B$2:$B$7027&amp;广告数据!$C$2:$C$7027,广告数据!$E$2:$E$7027),2,0),"0")</f>
        <v>0</v>
      </c>
      <c r="AU173" s="179" t="str">
        <f t="array" ref="AU173">IFERROR(VLOOKUP(A173&amp;B173&amp;C173&amp;LEFT($AS$1,2),IF({1,0},广告数据!$A$2:$A$7027&amp;广告数据!$B$2:$B$7027&amp;广告数据!$C$2:$C$7027,广告数据!$I$2:$I$7027),2,0),"0")</f>
        <v>0</v>
      </c>
      <c r="AV173" s="215" t="str">
        <f t="shared" si="58"/>
        <v>0</v>
      </c>
      <c r="AW173" s="215" t="str">
        <f t="array" ref="AW173">IFERROR(AU173/AT173,"0")</f>
        <v>0</v>
      </c>
      <c r="AX173" s="224" t="str">
        <f t="array" ref="AX173">IFERROR(VLOOKUP(A173&amp;B173&amp;C173&amp;LEFT($AS$1,2),IF({1,0},广告数据!$A$2:$A$7027&amp;广告数据!$B$2:$B$7027&amp;广告数据!$C$2:$C$7027,广告数据!$G$2:$G$7027),2,0),"0")</f>
        <v>0</v>
      </c>
      <c r="AY173" s="179" t="str">
        <f t="array" ref="AY173">IFERROR(VLOOKUP(A173&amp;B173&amp;C173&amp;LEFT($AS$1,2),IF({1,0},广告数据!$A$2:$A$7027&amp;广告数据!$B$2:$B$7027&amp;广告数据!$C$2:$C$7027,广告数据!$J$2:$J$7027),2,0),"0")</f>
        <v>0</v>
      </c>
      <c r="AZ173" s="183" t="str">
        <f t="array" ref="AZ173">IFERROR(AX173/AY173,"0")</f>
        <v>0</v>
      </c>
      <c r="BA173" s="179">
        <f t="array" ref="BA173">IFERROR(VLOOKUP(A173&amp;B173&amp;C173&amp;LEFT($BA$1,2),IF({1,0},广告数据!$A$2:$A$7027&amp;广告数据!$B$2:$B$7027&amp;广告数据!$C$2:$C$7027,广告数据!$D$2:$D$7027),2,0),"")</f>
        <v>215</v>
      </c>
      <c r="BB173" s="179">
        <f t="array" ref="BB173">IFERROR(VLOOKUP(A173&amp;B173&amp;C173&amp;LEFT($BA$1,2),IF({1,0},广告数据!$A$2:$A$7027&amp;广告数据!$B$2:$B$7027&amp;广告数据!$C$2:$C$7027,广告数据!$E$2:$E$7027),2,0),"")</f>
        <v>0</v>
      </c>
      <c r="BC173" s="179">
        <f t="array" ref="BC173">IFERROR(VLOOKUP(A173&amp;B173&amp;C173&amp;LEFT($BA$1,2),IF({1,0},广告数据!$A$2:$A$7027&amp;广告数据!$B$2:$B$7027&amp;广告数据!$C$2:$C$7027,广告数据!$I$2:$I$7027),2,0),"")</f>
        <v>0</v>
      </c>
      <c r="BD173" s="215">
        <f t="shared" si="70"/>
        <v>0</v>
      </c>
      <c r="BE173" s="215" t="str">
        <f t="shared" si="71"/>
        <v>0</v>
      </c>
      <c r="BF173" s="186">
        <f t="array" ref="BF173">IFERROR(VLOOKUP(A173&amp;B173&amp;C173&amp;LEFT($BA$1,2),IF({1,0},广告数据!$A$2:$A$7027&amp;广告数据!$B$2:$B$7027&amp;广告数据!$C$2:$C$7027,广告数据!$G$2:$G$7027),2,0),"")</f>
        <v>0</v>
      </c>
      <c r="BG173" s="186">
        <f t="array" ref="BG173">IFERROR(VLOOKUP(A173&amp;B173&amp;C173&amp;LEFT($BA$1,2),IF({1,0},广告数据!$A$2:$A$7027&amp;广告数据!$B$2:$B$7027&amp;广告数据!$C$2:$C$7027,广告数据!$J$2:$J$7027),2,0),"")</f>
        <v>0</v>
      </c>
      <c r="BH173" s="215" t="str">
        <f t="shared" si="72"/>
        <v>0</v>
      </c>
      <c r="BI173" s="172" t="str">
        <f t="array" ref="BI173">IFERROR(VLOOKUP(A173&amp;B173&amp;C173&amp;LEFT($BI$1,2),IF({1,0},广告数据!$A$2:$A$7027&amp;广告数据!$B$2:$B$7027&amp;广告数据!$C$2:$C$7027,广告数据!$D$2:$D$7027),2,0),"0")</f>
        <v>0</v>
      </c>
      <c r="BJ173" s="172" t="str">
        <f t="array" ref="BJ173">IFERROR(VLOOKUP(A173&amp;B173&amp;C173&amp;LEFT($BI$1,2),IF({1,0},广告数据!$A$2:$A$7027&amp;广告数据!$B$2:$B$7027&amp;广告数据!$C$2:$C$7027,广告数据!$E$2:$E$7027),2,0),"0")</f>
        <v>0</v>
      </c>
      <c r="BK173" s="172" t="str">
        <f t="array" ref="BK173">IFERROR(VLOOKUP(A173&amp;B173&amp;C173&amp;LEFT($BI$1,2),IF({1,0},广告数据!$A$2:$A$7027&amp;广告数据!$B$2:$B$7027&amp;广告数据!$C$2:$C$7027,广告数据!$I$2:$I$7027),2,0),"0")</f>
        <v>0</v>
      </c>
      <c r="BL173" s="215" t="str">
        <f t="shared" si="73"/>
        <v>0</v>
      </c>
      <c r="BM173" s="215" t="str">
        <f t="shared" si="74"/>
        <v>0</v>
      </c>
      <c r="BN173" s="172" t="str">
        <f t="array" ref="BN173">IFERROR(VLOOKUP(A173&amp;B173&amp;C173&amp;LEFT($BI$1,2),IF({1,0},广告数据!$A$2:$A$7027&amp;广告数据!$B$2:$B$7027&amp;广告数据!$C$2:$C$7027,广告数据!$G$2:$G$7027),2,0),"0")</f>
        <v>0</v>
      </c>
      <c r="BO173" s="172" t="str">
        <f t="array" ref="BO173">IFERROR(VLOOKUP(A173&amp;B173&amp;C173&amp;LEFT($BI$1,2),IF({1,0},广告数据!$A$2:$A$7027&amp;广告数据!$B$2:$B$7027&amp;广告数据!$C$2:$C$7027,广告数据!$J$2:$J$7027),2,0),"0")</f>
        <v>0</v>
      </c>
      <c r="BP173" s="215" t="str">
        <f t="shared" si="75"/>
        <v/>
      </c>
      <c r="BQ173" s="172">
        <f t="array" ref="BQ173">IFERROR(VLOOKUP(A173&amp;B173&amp;C173&amp;LEFT($BQ$1,2),IF({1,0},广告数据!$A$2:$A$7027&amp;广告数据!$B$2:$B$7027&amp;广告数据!$C$2:$C$7027,广告数据!$D$2:$D$7027),2,0),"0")</f>
        <v>2671</v>
      </c>
      <c r="BR173" s="172">
        <f t="array" ref="BR173">IFERROR(VLOOKUP(A173&amp;B173&amp;C173&amp;LEFT($BQ$1,2),IF({1,0},广告数据!$A$2:$A$7027&amp;广告数据!$B$2:$B$7027&amp;广告数据!$C$2:$C$7027,广告数据!$E$2:$E$7027),2,0),"0")</f>
        <v>15</v>
      </c>
      <c r="BS173" s="172">
        <f t="array" ref="BS173">IFERROR(VLOOKUP(A173&amp;B173&amp;C173&amp;LEFT($BQ$1,2),IF({1,0},广告数据!$A$2:$A$7027&amp;广告数据!$B$2:$B$7027&amp;广告数据!$C$2:$C$7027,广告数据!$I$2:$I$7027),2,0),"0")</f>
        <v>1</v>
      </c>
      <c r="BT173" s="215">
        <f t="shared" si="65"/>
        <v>0.00561587420441782</v>
      </c>
      <c r="BU173" s="215">
        <f t="shared" si="66"/>
        <v>0.0666666666666667</v>
      </c>
      <c r="BV173" s="172">
        <f t="array" ref="BV173">IFERROR(VLOOKUP(A173&amp;B173&amp;C173&amp;LEFT($BQ$1,2),IF({1,0},广告数据!$A$2:$A$7027&amp;广告数据!$B$2:$B$7027&amp;广告数据!$C$2:$C$7027,广告数据!$G$2:$G$7027),2,0),"0")</f>
        <v>35.78</v>
      </c>
      <c r="BW173" s="172">
        <f t="array" ref="BW173">IFERROR(VLOOKUP(A173&amp;B173&amp;C173&amp;LEFT($BQ$1,2),IF({1,0},广告数据!$A$2:$A$7027&amp;广告数据!$B$2:$B$7027&amp;广告数据!$C$2:$C$7027,广告数据!$J$2:$J$7027),2,0),"0")</f>
        <v>29.99</v>
      </c>
      <c r="BX173" s="215">
        <f t="shared" si="77"/>
        <v>1.19306435478493</v>
      </c>
    </row>
    <row r="174" s="173" customFormat="1" spans="1:76">
      <c r="A174" s="189">
        <v>44812</v>
      </c>
      <c r="B174" s="192" t="s">
        <v>128</v>
      </c>
      <c r="C174" s="190" t="s">
        <v>450</v>
      </c>
      <c r="D174" s="119" t="s">
        <v>451</v>
      </c>
      <c r="E174" s="194">
        <f>SUMIFS('Business report'!$D$2:$D$9442,'Business report'!$A$2:$A$9442,A174,'Business report'!$B$2:$B$9442,B174,'Business report'!$C$2:$C$9442,D174)</f>
        <v>8</v>
      </c>
      <c r="F174" s="194">
        <f>SUMIFS('Business report'!$F$2:$F$9442,'Business report'!$A$2:$A$9442,A174,'Business report'!$B$2:$B$9442,B174,'Business report'!$C$2:$C$9442,D174)</f>
        <v>10</v>
      </c>
      <c r="G174" s="191">
        <f>SUMIFS('Business report'!$I$2:$I$9442,'Business report'!$A$2:$A$9442,A174,'Business report'!$B$2:$B$9442,B174,'Business report'!$C$2:$C$9442,D174)</f>
        <v>0</v>
      </c>
      <c r="H174" s="195">
        <f>SUMIFS('Business report'!$K$2:$K$9442,'Business report'!$A$2:$A$9442,A174,'Business report'!$B$2:$B$9442,B174,'Business report'!$C$2:$C$9442,D174)</f>
        <v>0</v>
      </c>
      <c r="I174" s="198">
        <v>39.99</v>
      </c>
      <c r="J174" s="178">
        <v>4</v>
      </c>
      <c r="K174" s="198">
        <v>4</v>
      </c>
      <c r="L174" s="198" t="s">
        <v>642</v>
      </c>
      <c r="M174" s="202" t="s">
        <v>690</v>
      </c>
      <c r="N174" s="198" t="s">
        <v>644</v>
      </c>
      <c r="O174" s="198">
        <v>90</v>
      </c>
      <c r="P174" s="203" t="s">
        <v>465</v>
      </c>
      <c r="Q174" s="207" t="s">
        <v>145</v>
      </c>
      <c r="R174" s="207" t="s">
        <v>354</v>
      </c>
      <c r="S174" s="203" t="s">
        <v>646</v>
      </c>
      <c r="T174" s="207" t="s">
        <v>145</v>
      </c>
      <c r="U174" s="200"/>
      <c r="V174" s="203" t="s">
        <v>466</v>
      </c>
      <c r="W174" s="207" t="s">
        <v>145</v>
      </c>
      <c r="X174" s="207" t="s">
        <v>323</v>
      </c>
      <c r="Y174" s="203" t="s">
        <v>647</v>
      </c>
      <c r="Z174" s="207" t="s">
        <v>691</v>
      </c>
      <c r="AA174" s="207" t="s">
        <v>169</v>
      </c>
      <c r="AB174" s="203" t="s">
        <v>649</v>
      </c>
      <c r="AC174" s="207" t="s">
        <v>145</v>
      </c>
      <c r="AD174" s="207" t="s">
        <v>169</v>
      </c>
      <c r="AE174" s="203" t="s">
        <v>469</v>
      </c>
      <c r="AF174" s="207" t="s">
        <v>145</v>
      </c>
      <c r="AG174" s="207" t="s">
        <v>197</v>
      </c>
      <c r="AH174" s="203" t="s">
        <v>651</v>
      </c>
      <c r="AI174" s="207" t="s">
        <v>661</v>
      </c>
      <c r="AJ174" s="207" t="s">
        <v>169</v>
      </c>
      <c r="AK174" s="179" t="str">
        <f t="array" ref="AK174">IFERROR(VLOOKUP(A174&amp;B174&amp;C174&amp;LEFT($AK$1,2),IF({1,0},广告数据!$A$2:$A$7027&amp;广告数据!$B$2:$B$7027&amp;广告数据!$C$2:$C$7027,广告数据!$D$2:$D$7027),2,0),"0")</f>
        <v>0</v>
      </c>
      <c r="AL174" s="175" t="str">
        <f t="array" ref="AL174">IFERROR(VLOOKUP(A174&amp;B174&amp;C174&amp;LEFT($AK$1,2),IF({1,0},广告数据!$A$2:$A$7027&amp;广告数据!$B$2:$B$7027&amp;广告数据!$C$2:$C$7027,广告数据!$E$2:$E$7027),2,0),"0")</f>
        <v>0</v>
      </c>
      <c r="AM174" s="180" t="str">
        <f t="shared" si="78"/>
        <v>0</v>
      </c>
      <c r="AN174" s="175" t="str">
        <f t="array" ref="AN174">IFERROR(VLOOKUP(A174&amp;B174&amp;C174&amp;LEFT($AK$1,2),IF({1,0},广告数据!$A$2:$A$7027&amp;广告数据!$B$2:$B$7027&amp;广告数据!$C$2:$C$7027,广告数据!$I$2:$I$7027),2,0),"0")</f>
        <v>0</v>
      </c>
      <c r="AO174" s="181" t="str">
        <f t="shared" si="79"/>
        <v>0</v>
      </c>
      <c r="AP174" s="182" t="str">
        <f t="array" ref="AP174">IFERROR(VLOOKUP(A174&amp;B174&amp;C174&amp;LEFT($AK$1,2),IF({1,0},广告数据!$A$2:$A$7027&amp;广告数据!$B$2:$B$7027&amp;广告数据!$C$2:$C$7027,广告数据!$G$2:$G$7027),2,0),"0")</f>
        <v>0</v>
      </c>
      <c r="AQ174" s="182" t="str">
        <f t="array" ref="AQ174">IFERROR(VLOOKUP(A174&amp;B174&amp;C174&amp;LEFT($AK$1,2),IF({1,0},广告数据!$A$2:$A$7027&amp;广告数据!$B$2:$B$7027&amp;广告数据!$C$2:$C$7027,广告数据!$J$2:$J$7027),2,0),"0")</f>
        <v>0</v>
      </c>
      <c r="AR174" s="183" t="str">
        <f t="shared" si="80"/>
        <v>0</v>
      </c>
      <c r="AS174" s="223" t="str">
        <f t="array" ref="AS174">IFERROR(VLOOKUP(A174&amp;B174&amp;C174&amp;LEFT($AS$1,2),IF({1,0},广告数据!$A$2:$A$7027&amp;广告数据!$B$2:$B$7027&amp;广告数据!$C$2:$C$7027,广告数据!$D$2:$D$7027),2,0),"0")</f>
        <v>0</v>
      </c>
      <c r="AT174" s="179" t="str">
        <f t="array" ref="AT174">IFERROR(VLOOKUP(A174&amp;B174&amp;C174&amp;LEFT($AS$1,2),IF({1,0},广告数据!$A$2:$A$7027&amp;广告数据!$B$2:$B$7027&amp;广告数据!$C$2:$C$7027,广告数据!$E$2:$E$7027),2,0),"0")</f>
        <v>0</v>
      </c>
      <c r="AU174" s="179" t="str">
        <f t="array" ref="AU174">IFERROR(VLOOKUP(A174&amp;B174&amp;C174&amp;LEFT($AS$1,2),IF({1,0},广告数据!$A$2:$A$7027&amp;广告数据!$B$2:$B$7027&amp;广告数据!$C$2:$C$7027,广告数据!$I$2:$I$7027),2,0),"0")</f>
        <v>0</v>
      </c>
      <c r="AV174" s="215" t="str">
        <f t="shared" si="58"/>
        <v>0</v>
      </c>
      <c r="AW174" s="215" t="str">
        <f t="array" ref="AW174">IFERROR(AU174/AT174,"0")</f>
        <v>0</v>
      </c>
      <c r="AX174" s="224" t="str">
        <f t="array" ref="AX174">IFERROR(VLOOKUP(A174&amp;B174&amp;C174&amp;LEFT($AS$1,2),IF({1,0},广告数据!$A$2:$A$7027&amp;广告数据!$B$2:$B$7027&amp;广告数据!$C$2:$C$7027,广告数据!$G$2:$G$7027),2,0),"0")</f>
        <v>0</v>
      </c>
      <c r="AY174" s="179" t="str">
        <f t="array" ref="AY174">IFERROR(VLOOKUP(A174&amp;B174&amp;C174&amp;LEFT($AS$1,2),IF({1,0},广告数据!$A$2:$A$7027&amp;广告数据!$B$2:$B$7027&amp;广告数据!$C$2:$C$7027,广告数据!$J$2:$J$7027),2,0),"0")</f>
        <v>0</v>
      </c>
      <c r="AZ174" s="183" t="str">
        <f t="array" ref="AZ174">IFERROR(AX174/AY174,"0")</f>
        <v>0</v>
      </c>
      <c r="BA174" s="179">
        <f t="array" ref="BA174">IFERROR(VLOOKUP(A174&amp;B174&amp;C174&amp;LEFT($BA$1,2),IF({1,0},广告数据!$A$2:$A$7027&amp;广告数据!$B$2:$B$7027&amp;广告数据!$C$2:$C$7027,广告数据!$D$2:$D$7027),2,0),"")</f>
        <v>1571</v>
      </c>
      <c r="BB174" s="179">
        <f t="array" ref="BB174">IFERROR(VLOOKUP(A174&amp;B174&amp;C174&amp;LEFT($BA$1,2),IF({1,0},广告数据!$A$2:$A$7027&amp;广告数据!$B$2:$B$7027&amp;广告数据!$C$2:$C$7027,广告数据!$E$2:$E$7027),2,0),"")</f>
        <v>9</v>
      </c>
      <c r="BC174" s="179">
        <f t="array" ref="BC174">IFERROR(VLOOKUP(A174&amp;B174&amp;C174&amp;LEFT($BA$1,2),IF({1,0},广告数据!$A$2:$A$7027&amp;广告数据!$B$2:$B$7027&amp;广告数据!$C$2:$C$7027,广告数据!$I$2:$I$7027),2,0),"")</f>
        <v>0</v>
      </c>
      <c r="BD174" s="215">
        <f t="shared" si="70"/>
        <v>0.00572883513685551</v>
      </c>
      <c r="BE174" s="215">
        <f t="shared" si="71"/>
        <v>0</v>
      </c>
      <c r="BF174" s="186">
        <f t="array" ref="BF174">IFERROR(VLOOKUP(A174&amp;B174&amp;C174&amp;LEFT($BA$1,2),IF({1,0},广告数据!$A$2:$A$7027&amp;广告数据!$B$2:$B$7027&amp;广告数据!$C$2:$C$7027,广告数据!$G$2:$G$7027),2,0),"")</f>
        <v>6.52</v>
      </c>
      <c r="BG174" s="186">
        <f t="array" ref="BG174">IFERROR(VLOOKUP(A174&amp;B174&amp;C174&amp;LEFT($BA$1,2),IF({1,0},广告数据!$A$2:$A$7027&amp;广告数据!$B$2:$B$7027&amp;广告数据!$C$2:$C$7027,广告数据!$J$2:$J$7027),2,0),"")</f>
        <v>0</v>
      </c>
      <c r="BH174" s="215" t="str">
        <f t="shared" si="72"/>
        <v>0</v>
      </c>
      <c r="BI174" s="172" t="str">
        <f t="array" ref="BI174">IFERROR(VLOOKUP(A174&amp;B174&amp;C174&amp;LEFT($BI$1,2),IF({1,0},广告数据!$A$2:$A$7027&amp;广告数据!$B$2:$B$7027&amp;广告数据!$C$2:$C$7027,广告数据!$D$2:$D$7027),2,0),"0")</f>
        <v>0</v>
      </c>
      <c r="BJ174" s="172" t="str">
        <f t="array" ref="BJ174">IFERROR(VLOOKUP(A174&amp;B174&amp;C174&amp;LEFT($BI$1,2),IF({1,0},广告数据!$A$2:$A$7027&amp;广告数据!$B$2:$B$7027&amp;广告数据!$C$2:$C$7027,广告数据!$E$2:$E$7027),2,0),"0")</f>
        <v>0</v>
      </c>
      <c r="BK174" s="172" t="str">
        <f t="array" ref="BK174">IFERROR(VLOOKUP(A174&amp;B174&amp;C174&amp;LEFT($BI$1,2),IF({1,0},广告数据!$A$2:$A$7027&amp;广告数据!$B$2:$B$7027&amp;广告数据!$C$2:$C$7027,广告数据!$I$2:$I$7027),2,0),"0")</f>
        <v>0</v>
      </c>
      <c r="BL174" s="215" t="str">
        <f t="shared" si="73"/>
        <v>0</v>
      </c>
      <c r="BM174" s="215" t="str">
        <f t="shared" si="74"/>
        <v>0</v>
      </c>
      <c r="BN174" s="172" t="str">
        <f t="array" ref="BN174">IFERROR(VLOOKUP(A174&amp;B174&amp;C174&amp;LEFT($BI$1,2),IF({1,0},广告数据!$A$2:$A$7027&amp;广告数据!$B$2:$B$7027&amp;广告数据!$C$2:$C$7027,广告数据!$G$2:$G$7027),2,0),"0")</f>
        <v>0</v>
      </c>
      <c r="BO174" s="172" t="str">
        <f t="array" ref="BO174">IFERROR(VLOOKUP(A174&amp;B174&amp;C174&amp;LEFT($BI$1,2),IF({1,0},广告数据!$A$2:$A$7027&amp;广告数据!$B$2:$B$7027&amp;广告数据!$C$2:$C$7027,广告数据!$J$2:$J$7027),2,0),"0")</f>
        <v>0</v>
      </c>
      <c r="BP174" s="215" t="str">
        <f t="shared" si="75"/>
        <v/>
      </c>
      <c r="BQ174" s="172" t="str">
        <f t="array" ref="BQ174">IFERROR(VLOOKUP(A174&amp;B174&amp;C174&amp;LEFT($BQ$1,2),IF({1,0},广告数据!$A$2:$A$7027&amp;广告数据!$B$2:$B$7027&amp;广告数据!$C$2:$C$7027,广告数据!$D$2:$D$7027),2,0),"0")</f>
        <v>0</v>
      </c>
      <c r="BR174" s="172" t="str">
        <f t="array" ref="BR174">IFERROR(VLOOKUP(A174&amp;B174&amp;C174&amp;LEFT($BQ$1,2),IF({1,0},广告数据!$A$2:$A$7027&amp;广告数据!$B$2:$B$7027&amp;广告数据!$C$2:$C$7027,广告数据!$E$2:$E$7027),2,0),"0")</f>
        <v>0</v>
      </c>
      <c r="BS174" s="172" t="str">
        <f t="array" ref="BS174">IFERROR(VLOOKUP(A174&amp;B174&amp;C174&amp;LEFT($BQ$1,2),IF({1,0},广告数据!$A$2:$A$7027&amp;广告数据!$B$2:$B$7027&amp;广告数据!$C$2:$C$7027,广告数据!$I$2:$I$7027),2,0),"0")</f>
        <v>0</v>
      </c>
      <c r="BT174" s="215" t="str">
        <f t="shared" si="65"/>
        <v>0</v>
      </c>
      <c r="BU174" s="215" t="str">
        <f t="shared" si="66"/>
        <v>0</v>
      </c>
      <c r="BV174" s="172" t="str">
        <f t="array" ref="BV174">IFERROR(VLOOKUP(A174&amp;B174&amp;C174&amp;LEFT($BQ$1,2),IF({1,0},广告数据!$A$2:$A$7027&amp;广告数据!$B$2:$B$7027&amp;广告数据!$C$2:$C$7027,广告数据!$G$2:$G$7027),2,0),"0")</f>
        <v>0</v>
      </c>
      <c r="BW174" s="172" t="str">
        <f t="array" ref="BW174">IFERROR(VLOOKUP(A174&amp;B174&amp;C174&amp;LEFT($BQ$1,2),IF({1,0},广告数据!$A$2:$A$7027&amp;广告数据!$B$2:$B$7027&amp;广告数据!$C$2:$C$7027,广告数据!$J$2:$J$7027),2,0),"0")</f>
        <v>0</v>
      </c>
      <c r="BX174" s="215" t="str">
        <f t="shared" si="77"/>
        <v/>
      </c>
    </row>
    <row r="175" s="173" customFormat="1" spans="1:76">
      <c r="A175" s="189">
        <v>44813</v>
      </c>
      <c r="B175" s="192" t="s">
        <v>20</v>
      </c>
      <c r="C175" s="190" t="s">
        <v>25</v>
      </c>
      <c r="D175" s="119" t="s">
        <v>124</v>
      </c>
      <c r="E175" s="194">
        <f>SUMIFS('Business report'!$D$2:$D$9442,'Business report'!$A$2:$A$9442,A175,'Business report'!$B$2:$B$9442,B175,'Business report'!$C$2:$C$9442,D175)</f>
        <v>294</v>
      </c>
      <c r="F175" s="194">
        <f>SUMIFS('Business report'!$F$2:$F$9442,'Business report'!$A$2:$A$9442,A175,'Business report'!$B$2:$B$9442,B175,'Business report'!$C$2:$C$9442,D175)</f>
        <v>419</v>
      </c>
      <c r="G175" s="191">
        <f>SUMIFS('Business report'!$I$2:$I$9442,'Business report'!$A$2:$A$9442,A175,'Business report'!$B$2:$B$9442,B175,'Business report'!$C$2:$C$9442,D175)</f>
        <v>23</v>
      </c>
      <c r="H175" s="195">
        <f>SUMIFS('Business report'!$K$2:$K$9442,'Business report'!$A$2:$A$9442,A175,'Business report'!$B$2:$B$9442,B175,'Business report'!$C$2:$C$9442,D175)</f>
        <v>278.78</v>
      </c>
      <c r="I175" s="198" t="s">
        <v>653</v>
      </c>
      <c r="J175" s="178">
        <v>4.5</v>
      </c>
      <c r="K175" s="198">
        <v>65</v>
      </c>
      <c r="L175" s="198" t="s">
        <v>131</v>
      </c>
      <c r="M175" s="202" t="s">
        <v>692</v>
      </c>
      <c r="N175" s="198" t="s">
        <v>133</v>
      </c>
      <c r="O175" s="198">
        <v>151</v>
      </c>
      <c r="P175" s="203" t="s">
        <v>409</v>
      </c>
      <c r="Q175" s="207" t="s">
        <v>240</v>
      </c>
      <c r="R175" s="207" t="s">
        <v>138</v>
      </c>
      <c r="S175" s="203" t="s">
        <v>208</v>
      </c>
      <c r="T175" s="207" t="s">
        <v>385</v>
      </c>
      <c r="U175" s="207" t="s">
        <v>149</v>
      </c>
      <c r="V175" s="203" t="s">
        <v>340</v>
      </c>
      <c r="W175" s="207" t="s">
        <v>374</v>
      </c>
      <c r="X175" s="207" t="s">
        <v>141</v>
      </c>
      <c r="Y175" s="203" t="s">
        <v>527</v>
      </c>
      <c r="Z175" s="207" t="s">
        <v>457</v>
      </c>
      <c r="AA175" s="207" t="s">
        <v>243</v>
      </c>
      <c r="AB175" s="203" t="s">
        <v>528</v>
      </c>
      <c r="AC175" s="207" t="s">
        <v>200</v>
      </c>
      <c r="AD175" s="207" t="s">
        <v>529</v>
      </c>
      <c r="AE175" s="203" t="s">
        <v>244</v>
      </c>
      <c r="AF175" s="207" t="s">
        <v>377</v>
      </c>
      <c r="AG175" s="207" t="s">
        <v>487</v>
      </c>
      <c r="AH175" s="203" t="s">
        <v>144</v>
      </c>
      <c r="AI175" s="207" t="s">
        <v>286</v>
      </c>
      <c r="AJ175" s="207" t="s">
        <v>138</v>
      </c>
      <c r="AK175" s="179">
        <f t="array" ref="AK175">IFERROR(VLOOKUP(A175&amp;B175&amp;C175&amp;LEFT($AK$1,2),IF({1,0},广告数据!$A$2:$A$7027&amp;广告数据!$B$2:$B$7027&amp;广告数据!$C$2:$C$7027,广告数据!$D$2:$D$7027),2,0),"0")</f>
        <v>4912</v>
      </c>
      <c r="AL175" s="175">
        <f t="array" ref="AL175">IFERROR(VLOOKUP(A175&amp;B175&amp;C175&amp;LEFT($AK$1,2),IF({1,0},广告数据!$A$2:$A$7027&amp;广告数据!$B$2:$B$7027&amp;广告数据!$C$2:$C$7027,广告数据!$E$2:$E$7027),2,0),"0")</f>
        <v>47</v>
      </c>
      <c r="AM175" s="180">
        <f t="shared" si="78"/>
        <v>0.00956840390879479</v>
      </c>
      <c r="AN175" s="175">
        <f t="array" ref="AN175">IFERROR(VLOOKUP(A175&amp;B175&amp;C175&amp;LEFT($AK$1,2),IF({1,0},广告数据!$A$2:$A$7027&amp;广告数据!$B$2:$B$7027&amp;广告数据!$C$2:$C$7027,广告数据!$I$2:$I$7027),2,0),"0")</f>
        <v>5</v>
      </c>
      <c r="AO175" s="181">
        <f t="shared" si="79"/>
        <v>0.106382978723404</v>
      </c>
      <c r="AP175" s="182">
        <f t="array" ref="AP175">IFERROR(VLOOKUP(A175&amp;B175&amp;C175&amp;LEFT($AK$1,2),IF({1,0},广告数据!$A$2:$A$7027&amp;广告数据!$B$2:$B$7027&amp;广告数据!$C$2:$C$7027,广告数据!$G$2:$G$7027),2,0),"0")</f>
        <v>13.35</v>
      </c>
      <c r="AQ175" s="182">
        <f t="array" ref="AQ175">IFERROR(VLOOKUP(A175&amp;B175&amp;C175&amp;LEFT($AK$1,2),IF({1,0},广告数据!$A$2:$A$7027&amp;广告数据!$B$2:$B$7027&amp;广告数据!$C$2:$C$7027,广告数据!$J$2:$J$7027),2,0),"0")</f>
        <v>64.95</v>
      </c>
      <c r="AR175" s="183">
        <f t="shared" si="80"/>
        <v>0.20554272517321</v>
      </c>
      <c r="AS175" s="223" t="str">
        <f t="array" ref="AS175">IFERROR(VLOOKUP(A175&amp;B175&amp;C175&amp;LEFT($AS$1,2),IF({1,0},广告数据!$A$2:$A$7027&amp;广告数据!$B$2:$B$7027&amp;广告数据!$C$2:$C$7027,广告数据!$D$2:$D$7027),2,0),"0")</f>
        <v>0</v>
      </c>
      <c r="AT175" s="179" t="str">
        <f t="array" ref="AT175">IFERROR(VLOOKUP(A175&amp;B175&amp;C175&amp;LEFT($AS$1,2),IF({1,0},广告数据!$A$2:$A$7027&amp;广告数据!$B$2:$B$7027&amp;广告数据!$C$2:$C$7027,广告数据!$E$2:$E$7027),2,0),"0")</f>
        <v>0</v>
      </c>
      <c r="AU175" s="179" t="str">
        <f t="array" ref="AU175">IFERROR(VLOOKUP(A175&amp;B175&amp;C175&amp;LEFT($AS$1,2),IF({1,0},广告数据!$A$2:$A$7027&amp;广告数据!$B$2:$B$7027&amp;广告数据!$C$2:$C$7027,广告数据!$I$2:$I$7027),2,0),"0")</f>
        <v>0</v>
      </c>
      <c r="AV175" s="215" t="str">
        <f t="shared" si="58"/>
        <v>0</v>
      </c>
      <c r="AW175" s="215" t="str">
        <f t="array" ref="AW175">IFERROR(AU175/AT175,"0")</f>
        <v>0</v>
      </c>
      <c r="AX175" s="224" t="str">
        <f t="array" ref="AX175">IFERROR(VLOOKUP(A175&amp;B175&amp;C175&amp;LEFT($AS$1,2),IF({1,0},广告数据!$A$2:$A$7027&amp;广告数据!$B$2:$B$7027&amp;广告数据!$C$2:$C$7027,广告数据!$G$2:$G$7027),2,0),"0")</f>
        <v>0</v>
      </c>
      <c r="AY175" s="179" t="str">
        <f t="array" ref="AY175">IFERROR(VLOOKUP(A175&amp;B175&amp;C175&amp;LEFT($AS$1,2),IF({1,0},广告数据!$A$2:$A$7027&amp;广告数据!$B$2:$B$7027&amp;广告数据!$C$2:$C$7027,广告数据!$J$2:$J$7027),2,0),"0")</f>
        <v>0</v>
      </c>
      <c r="AZ175" s="183" t="str">
        <f t="array" ref="AZ175">IFERROR(AX175/AY175,"0")</f>
        <v>0</v>
      </c>
      <c r="BA175" s="179">
        <f t="array" ref="BA175">IFERROR(VLOOKUP(A175&amp;B175&amp;C175&amp;LEFT($BA$1,2),IF({1,0},广告数据!$A$2:$A$7027&amp;广告数据!$B$2:$B$7027&amp;广告数据!$C$2:$C$7027,广告数据!$D$2:$D$7027),2,0),"")</f>
        <v>15522</v>
      </c>
      <c r="BB175" s="179">
        <f t="array" ref="BB175">IFERROR(VLOOKUP(A175&amp;B175&amp;C175&amp;LEFT($BA$1,2),IF({1,0},广告数据!$A$2:$A$7027&amp;广告数据!$B$2:$B$7027&amp;广告数据!$C$2:$C$7027,广告数据!$E$2:$E$7027),2,0),"")</f>
        <v>55</v>
      </c>
      <c r="BC175" s="179">
        <f t="array" ref="BC175">IFERROR(VLOOKUP(A175&amp;B175&amp;C175&amp;LEFT($BA$1,2),IF({1,0},广告数据!$A$2:$A$7027&amp;广告数据!$B$2:$B$7027&amp;广告数据!$C$2:$C$7027,广告数据!$I$2:$I$7027),2,0),"")</f>
        <v>2</v>
      </c>
      <c r="BD175" s="215">
        <f t="shared" si="70"/>
        <v>0.0035433578147146</v>
      </c>
      <c r="BE175" s="215">
        <f t="shared" si="71"/>
        <v>0.0363636363636364</v>
      </c>
      <c r="BF175" s="186">
        <f t="array" ref="BF175">IFERROR(VLOOKUP(A175&amp;B175&amp;C175&amp;LEFT($BA$1,2),IF({1,0},广告数据!$A$2:$A$7027&amp;广告数据!$B$2:$B$7027&amp;广告数据!$C$2:$C$7027,广告数据!$G$2:$G$7027),2,0),"")</f>
        <v>29.33</v>
      </c>
      <c r="BG175" s="186">
        <f t="array" ref="BG175">IFERROR(VLOOKUP(A175&amp;B175&amp;C175&amp;LEFT($BA$1,2),IF({1,0},广告数据!$A$2:$A$7027&amp;广告数据!$B$2:$B$7027&amp;广告数据!$C$2:$C$7027,广告数据!$J$2:$J$7027),2,0),"")</f>
        <v>23.98</v>
      </c>
      <c r="BH175" s="215">
        <f t="shared" si="72"/>
        <v>1.22310258548791</v>
      </c>
      <c r="BI175" s="172">
        <f t="array" ref="BI175">IFERROR(VLOOKUP(A175&amp;B175&amp;C175&amp;LEFT($BI$1,2),IF({1,0},广告数据!$A$2:$A$7027&amp;广告数据!$B$2:$B$7027&amp;广告数据!$C$2:$C$7027,广告数据!$D$2:$D$7027),2,0),"0")</f>
        <v>1339</v>
      </c>
      <c r="BJ175" s="172">
        <f t="array" ref="BJ175">IFERROR(VLOOKUP(A175&amp;B175&amp;C175&amp;LEFT($BI$1,2),IF({1,0},广告数据!$A$2:$A$7027&amp;广告数据!$B$2:$B$7027&amp;广告数据!$C$2:$C$7027,广告数据!$E$2:$E$7027),2,0),"0")</f>
        <v>7</v>
      </c>
      <c r="BK175" s="172">
        <f t="array" ref="BK175">IFERROR(VLOOKUP(A175&amp;B175&amp;C175&amp;LEFT($BI$1,2),IF({1,0},广告数据!$A$2:$A$7027&amp;广告数据!$B$2:$B$7027&amp;广告数据!$C$2:$C$7027,广告数据!$I$2:$I$7027),2,0),"0")</f>
        <v>0</v>
      </c>
      <c r="BL175" s="215">
        <f t="shared" si="73"/>
        <v>0.00522778192681105</v>
      </c>
      <c r="BM175" s="215">
        <f t="shared" si="74"/>
        <v>0</v>
      </c>
      <c r="BN175" s="172">
        <f t="array" ref="BN175">IFERROR(VLOOKUP(A175&amp;B175&amp;C175&amp;LEFT($BI$1,2),IF({1,0},广告数据!$A$2:$A$7027&amp;广告数据!$B$2:$B$7027&amp;广告数据!$C$2:$C$7027,广告数据!$G$2:$G$7027),2,0),"0")</f>
        <v>5.42</v>
      </c>
      <c r="BO175" s="172">
        <f t="array" ref="BO175">IFERROR(VLOOKUP(A175&amp;B175&amp;C175&amp;LEFT($BI$1,2),IF({1,0},广告数据!$A$2:$A$7027&amp;广告数据!$B$2:$B$7027&amp;广告数据!$C$2:$C$7027,广告数据!$J$2:$J$7027),2,0),"0")</f>
        <v>0</v>
      </c>
      <c r="BP175" s="215" t="str">
        <f t="shared" si="75"/>
        <v/>
      </c>
      <c r="BQ175" s="172" t="str">
        <f t="array" ref="BQ175">IFERROR(VLOOKUP(A175&amp;B175&amp;C175&amp;LEFT($BQ$1,2),IF({1,0},广告数据!$A$2:$A$7027&amp;广告数据!$B$2:$B$7027&amp;广告数据!$C$2:$C$7027,广告数据!$D$2:$D$7027),2,0),"0")</f>
        <v>0</v>
      </c>
      <c r="BR175" s="172" t="str">
        <f t="array" ref="BR175">IFERROR(VLOOKUP(A175&amp;B175&amp;C175&amp;LEFT($BQ$1,2),IF({1,0},广告数据!$A$2:$A$7027&amp;广告数据!$B$2:$B$7027&amp;广告数据!$C$2:$C$7027,广告数据!$E$2:$E$7027),2,0),"0")</f>
        <v>0</v>
      </c>
      <c r="BS175" s="172" t="str">
        <f t="array" ref="BS175">IFERROR(VLOOKUP(A175&amp;B175&amp;C175&amp;LEFT($BQ$1,2),IF({1,0},广告数据!$A$2:$A$7027&amp;广告数据!$B$2:$B$7027&amp;广告数据!$C$2:$C$7027,广告数据!$I$2:$I$7027),2,0),"0")</f>
        <v>0</v>
      </c>
      <c r="BT175" s="215" t="str">
        <f t="shared" si="65"/>
        <v>0</v>
      </c>
      <c r="BU175" s="215" t="str">
        <f t="shared" si="66"/>
        <v>0</v>
      </c>
      <c r="BV175" s="172" t="str">
        <f t="array" ref="BV175">IFERROR(VLOOKUP(A175&amp;B175&amp;C175&amp;LEFT($BQ$1,2),IF({1,0},广告数据!$A$2:$A$7027&amp;广告数据!$B$2:$B$7027&amp;广告数据!$C$2:$C$7027,广告数据!$G$2:$G$7027),2,0),"0")</f>
        <v>0</v>
      </c>
      <c r="BW175" s="172" t="str">
        <f t="array" ref="BW175">IFERROR(VLOOKUP(A175&amp;B175&amp;C175&amp;LEFT($BQ$1,2),IF({1,0},广告数据!$A$2:$A$7027&amp;广告数据!$B$2:$B$7027&amp;广告数据!$C$2:$C$7027,广告数据!$J$2:$J$7027),2,0),"0")</f>
        <v>0</v>
      </c>
      <c r="BX175" s="215" t="str">
        <f t="shared" si="77"/>
        <v/>
      </c>
    </row>
    <row r="176" s="173" customFormat="1" spans="1:76">
      <c r="A176" s="189">
        <v>44813</v>
      </c>
      <c r="B176" s="192" t="s">
        <v>20</v>
      </c>
      <c r="C176" s="190" t="s">
        <v>450</v>
      </c>
      <c r="D176" s="119" t="s">
        <v>451</v>
      </c>
      <c r="E176" s="194">
        <f>SUMIFS('Business report'!$D$2:$D$9442,'Business report'!$A$2:$A$9442,A176,'Business report'!$B$2:$B$9442,B176,'Business report'!$C$2:$C$9442,D176)</f>
        <v>8</v>
      </c>
      <c r="F176" s="194">
        <f>SUMIFS('Business report'!$F$2:$F$9442,'Business report'!$A$2:$A$9442,A176,'Business report'!$B$2:$B$9442,B176,'Business report'!$C$2:$C$9442,D176)</f>
        <v>10</v>
      </c>
      <c r="G176" s="191">
        <f>SUMIFS('Business report'!$I$2:$I$9442,'Business report'!$A$2:$A$9442,A176,'Business report'!$B$2:$B$9442,B176,'Business report'!$C$2:$C$9442,D176)</f>
        <v>0</v>
      </c>
      <c r="H176" s="195">
        <f>SUMIFS('Business report'!$K$2:$K$9442,'Business report'!$A$2:$A$9442,A176,'Business report'!$B$2:$B$9442,B176,'Business report'!$C$2:$C$9442,D176)</f>
        <v>0</v>
      </c>
      <c r="I176" s="198">
        <v>37.99</v>
      </c>
      <c r="J176" s="178">
        <v>4</v>
      </c>
      <c r="K176" s="198">
        <v>6</v>
      </c>
      <c r="L176" s="198" t="s">
        <v>496</v>
      </c>
      <c r="M176" s="199">
        <v>754227</v>
      </c>
      <c r="N176" s="198" t="s">
        <v>497</v>
      </c>
      <c r="O176" s="199">
        <v>10061</v>
      </c>
      <c r="P176" s="203" t="s">
        <v>465</v>
      </c>
      <c r="Q176" s="207" t="s">
        <v>145</v>
      </c>
      <c r="R176" s="207" t="s">
        <v>282</v>
      </c>
      <c r="S176" s="203" t="s">
        <v>466</v>
      </c>
      <c r="T176" s="207" t="s">
        <v>145</v>
      </c>
      <c r="U176" s="207" t="s">
        <v>146</v>
      </c>
      <c r="V176" s="203" t="s">
        <v>467</v>
      </c>
      <c r="W176" s="207" t="s">
        <v>145</v>
      </c>
      <c r="X176" s="207" t="s">
        <v>390</v>
      </c>
      <c r="Y176" s="203" t="s">
        <v>468</v>
      </c>
      <c r="Z176" s="207" t="s">
        <v>145</v>
      </c>
      <c r="AA176" s="207" t="s">
        <v>227</v>
      </c>
      <c r="AB176" s="203" t="s">
        <v>469</v>
      </c>
      <c r="AC176" s="207" t="s">
        <v>693</v>
      </c>
      <c r="AD176" s="207" t="s">
        <v>180</v>
      </c>
      <c r="AE176" s="203" t="s">
        <v>470</v>
      </c>
      <c r="AF176" s="207" t="s">
        <v>568</v>
      </c>
      <c r="AG176" s="207" t="s">
        <v>292</v>
      </c>
      <c r="AH176" s="203" t="s">
        <v>472</v>
      </c>
      <c r="AI176" s="207" t="s">
        <v>217</v>
      </c>
      <c r="AJ176" s="207" t="s">
        <v>387</v>
      </c>
      <c r="AK176" s="179">
        <f t="array" ref="AK176">IFERROR(VLOOKUP(A176&amp;B176&amp;C176&amp;LEFT($AK$1,2),IF({1,0},广告数据!$A$2:$A$7027&amp;广告数据!$B$2:$B$7027&amp;广告数据!$C$2:$C$7027,广告数据!$D$2:$D$7027),2,0),"0")</f>
        <v>2309</v>
      </c>
      <c r="AL176" s="175">
        <f t="array" ref="AL176">IFERROR(VLOOKUP(A176&amp;B176&amp;C176&amp;LEFT($AK$1,2),IF({1,0},广告数据!$A$2:$A$7027&amp;广告数据!$B$2:$B$7027&amp;广告数据!$C$2:$C$7027,广告数据!$E$2:$E$7027),2,0),"0")</f>
        <v>1</v>
      </c>
      <c r="AM176" s="180">
        <f t="shared" si="78"/>
        <v>0.00043308791684712</v>
      </c>
      <c r="AN176" s="175">
        <f t="array" ref="AN176">IFERROR(VLOOKUP(A176&amp;B176&amp;C176&amp;LEFT($AK$1,2),IF({1,0},广告数据!$A$2:$A$7027&amp;广告数据!$B$2:$B$7027&amp;广告数据!$C$2:$C$7027,广告数据!$I$2:$I$7027),2,0),"0")</f>
        <v>0</v>
      </c>
      <c r="AO176" s="181">
        <f t="shared" si="79"/>
        <v>0</v>
      </c>
      <c r="AP176" s="182">
        <f t="array" ref="AP176">IFERROR(VLOOKUP(A176&amp;B176&amp;C176&amp;LEFT($AK$1,2),IF({1,0},广告数据!$A$2:$A$7027&amp;广告数据!$B$2:$B$7027&amp;广告数据!$C$2:$C$7027,广告数据!$G$2:$G$7027),2,0),"0")</f>
        <v>1.32</v>
      </c>
      <c r="AQ176" s="182">
        <f t="array" ref="AQ176">IFERROR(VLOOKUP(A176&amp;B176&amp;C176&amp;LEFT($AK$1,2),IF({1,0},广告数据!$A$2:$A$7027&amp;广告数据!$B$2:$B$7027&amp;广告数据!$C$2:$C$7027,广告数据!$J$2:$J$7027),2,0),"0")</f>
        <v>0</v>
      </c>
      <c r="AR176" s="183" t="str">
        <f t="shared" si="80"/>
        <v>0</v>
      </c>
      <c r="AS176" s="223" t="str">
        <f t="array" ref="AS176">IFERROR(VLOOKUP(A176&amp;B176&amp;C176&amp;LEFT($AS$1,2),IF({1,0},广告数据!$A$2:$A$7027&amp;广告数据!$B$2:$B$7027&amp;广告数据!$C$2:$C$7027,广告数据!$D$2:$D$7027),2,0),"0")</f>
        <v>0</v>
      </c>
      <c r="AT176" s="179" t="str">
        <f t="array" ref="AT176">IFERROR(VLOOKUP(A176&amp;B176&amp;C176&amp;LEFT($AS$1,2),IF({1,0},广告数据!$A$2:$A$7027&amp;广告数据!$B$2:$B$7027&amp;广告数据!$C$2:$C$7027,广告数据!$E$2:$E$7027),2,0),"0")</f>
        <v>0</v>
      </c>
      <c r="AU176" s="179" t="str">
        <f t="array" ref="AU176">IFERROR(VLOOKUP(A176&amp;B176&amp;C176&amp;LEFT($AS$1,2),IF({1,0},广告数据!$A$2:$A$7027&amp;广告数据!$B$2:$B$7027&amp;广告数据!$C$2:$C$7027,广告数据!$I$2:$I$7027),2,0),"0")</f>
        <v>0</v>
      </c>
      <c r="AV176" s="215" t="str">
        <f t="shared" si="58"/>
        <v>0</v>
      </c>
      <c r="AW176" s="215" t="str">
        <f t="array" ref="AW176">IFERROR(AU176/AT176,"0")</f>
        <v>0</v>
      </c>
      <c r="AX176" s="224" t="str">
        <f t="array" ref="AX176">IFERROR(VLOOKUP(A176&amp;B176&amp;C176&amp;LEFT($AS$1,2),IF({1,0},广告数据!$A$2:$A$7027&amp;广告数据!$B$2:$B$7027&amp;广告数据!$C$2:$C$7027,广告数据!$G$2:$G$7027),2,0),"0")</f>
        <v>0</v>
      </c>
      <c r="AY176" s="179" t="str">
        <f t="array" ref="AY176">IFERROR(VLOOKUP(A176&amp;B176&amp;C176&amp;LEFT($AS$1,2),IF({1,0},广告数据!$A$2:$A$7027&amp;广告数据!$B$2:$B$7027&amp;广告数据!$C$2:$C$7027,广告数据!$J$2:$J$7027),2,0),"0")</f>
        <v>0</v>
      </c>
      <c r="AZ176" s="183" t="str">
        <f t="array" ref="AZ176">IFERROR(AX176/AY176,"0")</f>
        <v>0</v>
      </c>
      <c r="BA176" s="179">
        <f t="array" ref="BA176">IFERROR(VLOOKUP(A176&amp;B176&amp;C176&amp;LEFT($BA$1,2),IF({1,0},广告数据!$A$2:$A$7027&amp;广告数据!$B$2:$B$7027&amp;广告数据!$C$2:$C$7027,广告数据!$D$2:$D$7027),2,0),"")</f>
        <v>2486</v>
      </c>
      <c r="BB176" s="179">
        <f t="array" ref="BB176">IFERROR(VLOOKUP(A176&amp;B176&amp;C176&amp;LEFT($BA$1,2),IF({1,0},广告数据!$A$2:$A$7027&amp;广告数据!$B$2:$B$7027&amp;广告数据!$C$2:$C$7027,广告数据!$E$2:$E$7027),2,0),"")</f>
        <v>3</v>
      </c>
      <c r="BC176" s="179">
        <f t="array" ref="BC176">IFERROR(VLOOKUP(A176&amp;B176&amp;C176&amp;LEFT($BA$1,2),IF({1,0},广告数据!$A$2:$A$7027&amp;广告数据!$B$2:$B$7027&amp;广告数据!$C$2:$C$7027,广告数据!$I$2:$I$7027),2,0),"")</f>
        <v>0</v>
      </c>
      <c r="BD176" s="215">
        <f t="shared" si="70"/>
        <v>0.00120675784392599</v>
      </c>
      <c r="BE176" s="215">
        <f t="shared" si="71"/>
        <v>0</v>
      </c>
      <c r="BF176" s="186">
        <f t="array" ref="BF176">IFERROR(VLOOKUP(A176&amp;B176&amp;C176&amp;LEFT($BA$1,2),IF({1,0},广告数据!$A$2:$A$7027&amp;广告数据!$B$2:$B$7027&amp;广告数据!$C$2:$C$7027,广告数据!$G$2:$G$7027),2,0),"")</f>
        <v>6.3</v>
      </c>
      <c r="BG176" s="186">
        <f t="array" ref="BG176">IFERROR(VLOOKUP(A176&amp;B176&amp;C176&amp;LEFT($BA$1,2),IF({1,0},广告数据!$A$2:$A$7027&amp;广告数据!$B$2:$B$7027&amp;广告数据!$C$2:$C$7027,广告数据!$J$2:$J$7027),2,0),"")</f>
        <v>0</v>
      </c>
      <c r="BH176" s="215" t="str">
        <f t="shared" si="72"/>
        <v>0</v>
      </c>
      <c r="BI176" s="172" t="str">
        <f t="array" ref="BI176">IFERROR(VLOOKUP(A176&amp;B176&amp;C176&amp;LEFT($BI$1,2),IF({1,0},广告数据!$A$2:$A$7027&amp;广告数据!$B$2:$B$7027&amp;广告数据!$C$2:$C$7027,广告数据!$D$2:$D$7027),2,0),"0")</f>
        <v>0</v>
      </c>
      <c r="BJ176" s="172" t="str">
        <f t="array" ref="BJ176">IFERROR(VLOOKUP(A176&amp;B176&amp;C176&amp;LEFT($BI$1,2),IF({1,0},广告数据!$A$2:$A$7027&amp;广告数据!$B$2:$B$7027&amp;广告数据!$C$2:$C$7027,广告数据!$E$2:$E$7027),2,0),"0")</f>
        <v>0</v>
      </c>
      <c r="BK176" s="172" t="str">
        <f t="array" ref="BK176">IFERROR(VLOOKUP(A176&amp;B176&amp;C176&amp;LEFT($BI$1,2),IF({1,0},广告数据!$A$2:$A$7027&amp;广告数据!$B$2:$B$7027&amp;广告数据!$C$2:$C$7027,广告数据!$I$2:$I$7027),2,0),"0")</f>
        <v>0</v>
      </c>
      <c r="BL176" s="215" t="str">
        <f t="shared" si="73"/>
        <v>0</v>
      </c>
      <c r="BM176" s="215" t="str">
        <f t="shared" si="74"/>
        <v>0</v>
      </c>
      <c r="BN176" s="172" t="str">
        <f t="array" ref="BN176">IFERROR(VLOOKUP(A176&amp;B176&amp;C176&amp;LEFT($BI$1,2),IF({1,0},广告数据!$A$2:$A$7027&amp;广告数据!$B$2:$B$7027&amp;广告数据!$C$2:$C$7027,广告数据!$G$2:$G$7027),2,0),"0")</f>
        <v>0</v>
      </c>
      <c r="BO176" s="172" t="str">
        <f t="array" ref="BO176">IFERROR(VLOOKUP(A176&amp;B176&amp;C176&amp;LEFT($BI$1,2),IF({1,0},广告数据!$A$2:$A$7027&amp;广告数据!$B$2:$B$7027&amp;广告数据!$C$2:$C$7027,广告数据!$J$2:$J$7027),2,0),"0")</f>
        <v>0</v>
      </c>
      <c r="BP176" s="215" t="str">
        <f t="shared" si="75"/>
        <v/>
      </c>
      <c r="BQ176" s="172">
        <f t="array" ref="BQ176">IFERROR(VLOOKUP(A176&amp;B176&amp;C176&amp;LEFT($BQ$1,2),IF({1,0},广告数据!$A$2:$A$7027&amp;广告数据!$B$2:$B$7027&amp;广告数据!$C$2:$C$7027,广告数据!$D$2:$D$7027),2,0),"0")</f>
        <v>564</v>
      </c>
      <c r="BR176" s="172">
        <f t="array" ref="BR176">IFERROR(VLOOKUP(A176&amp;B176&amp;C176&amp;LEFT($BQ$1,2),IF({1,0},广告数据!$A$2:$A$7027&amp;广告数据!$B$2:$B$7027&amp;广告数据!$C$2:$C$7027,广告数据!$E$2:$E$7027),2,0),"0")</f>
        <v>2</v>
      </c>
      <c r="BS176" s="172">
        <f t="array" ref="BS176">IFERROR(VLOOKUP(A176&amp;B176&amp;C176&amp;LEFT($BQ$1,2),IF({1,0},广告数据!$A$2:$A$7027&amp;广告数据!$B$2:$B$7027&amp;广告数据!$C$2:$C$7027,广告数据!$I$2:$I$7027),2,0),"0")</f>
        <v>0</v>
      </c>
      <c r="BT176" s="215">
        <f t="shared" si="65"/>
        <v>0.00354609929078014</v>
      </c>
      <c r="BU176" s="215">
        <f t="shared" si="66"/>
        <v>0</v>
      </c>
      <c r="BV176" s="172">
        <f t="array" ref="BV176">IFERROR(VLOOKUP(A176&amp;B176&amp;C176&amp;LEFT($BQ$1,2),IF({1,0},广告数据!$A$2:$A$7027&amp;广告数据!$B$2:$B$7027&amp;广告数据!$C$2:$C$7027,广告数据!$G$2:$G$7027),2,0),"0")</f>
        <v>2</v>
      </c>
      <c r="BW176" s="172">
        <f t="array" ref="BW176">IFERROR(VLOOKUP(A176&amp;B176&amp;C176&amp;LEFT($BQ$1,2),IF({1,0},广告数据!$A$2:$A$7027&amp;广告数据!$B$2:$B$7027&amp;广告数据!$C$2:$C$7027,广告数据!$J$2:$J$7027),2,0),"0")</f>
        <v>0</v>
      </c>
      <c r="BX176" s="215" t="str">
        <f t="shared" si="77"/>
        <v/>
      </c>
    </row>
    <row r="177" s="173" customFormat="1" spans="1:76">
      <c r="A177" s="189">
        <v>44813</v>
      </c>
      <c r="B177" s="192" t="s">
        <v>20</v>
      </c>
      <c r="C177" s="190" t="s">
        <v>543</v>
      </c>
      <c r="D177" s="119" t="s">
        <v>544</v>
      </c>
      <c r="E177" s="194">
        <f>SUMIFS('Business report'!$D$2:$D$9442,'Business report'!$A$2:$A$9442,A177,'Business report'!$B$2:$B$9442,B177,'Business report'!$C$2:$C$9442,D177)</f>
        <v>6</v>
      </c>
      <c r="F177" s="194">
        <f>SUMIFS('Business report'!$F$2:$F$9442,'Business report'!$A$2:$A$9442,A177,'Business report'!$B$2:$B$9442,B177,'Business report'!$C$2:$C$9442,D177)</f>
        <v>10</v>
      </c>
      <c r="G177" s="191">
        <f>SUMIFS('Business report'!$I$2:$I$9442,'Business report'!$A$2:$A$9442,A177,'Business report'!$B$2:$B$9442,B177,'Business report'!$C$2:$C$9442,D177)</f>
        <v>0</v>
      </c>
      <c r="H177" s="195">
        <f>SUMIFS('Business report'!$K$2:$K$9442,'Business report'!$A$2:$A$9442,A177,'Business report'!$B$2:$B$9442,B177,'Business report'!$C$2:$C$9442,D177)</f>
        <v>0</v>
      </c>
      <c r="I177" s="198">
        <v>29.99</v>
      </c>
      <c r="J177" s="178"/>
      <c r="K177" s="198"/>
      <c r="L177" s="198" t="s">
        <v>570</v>
      </c>
      <c r="M177" s="199">
        <v>83097</v>
      </c>
      <c r="N177" s="198" t="s">
        <v>572</v>
      </c>
      <c r="O177" s="198">
        <v>138</v>
      </c>
      <c r="P177" s="203" t="s">
        <v>579</v>
      </c>
      <c r="Q177" s="207" t="s">
        <v>694</v>
      </c>
      <c r="R177" s="207" t="s">
        <v>695</v>
      </c>
      <c r="S177" s="203" t="s">
        <v>581</v>
      </c>
      <c r="T177" s="207" t="s">
        <v>696</v>
      </c>
      <c r="U177" s="207" t="s">
        <v>248</v>
      </c>
      <c r="V177" s="203" t="s">
        <v>583</v>
      </c>
      <c r="W177" s="207" t="s">
        <v>475</v>
      </c>
      <c r="X177" s="207" t="s">
        <v>169</v>
      </c>
      <c r="Y177" s="203" t="s">
        <v>585</v>
      </c>
      <c r="Z177" s="207" t="s">
        <v>185</v>
      </c>
      <c r="AA177" s="207" t="s">
        <v>169</v>
      </c>
      <c r="AB177" s="203" t="s">
        <v>587</v>
      </c>
      <c r="AC177" s="207" t="s">
        <v>316</v>
      </c>
      <c r="AD177" s="207" t="s">
        <v>697</v>
      </c>
      <c r="AE177" s="203" t="s">
        <v>589</v>
      </c>
      <c r="AF177" s="207" t="s">
        <v>678</v>
      </c>
      <c r="AG177" s="207" t="s">
        <v>398</v>
      </c>
      <c r="AH177" s="203" t="s">
        <v>591</v>
      </c>
      <c r="AI177" s="207" t="s">
        <v>613</v>
      </c>
      <c r="AJ177" s="207" t="s">
        <v>156</v>
      </c>
      <c r="AK177" s="179" t="str">
        <f t="array" ref="AK177">IFERROR(VLOOKUP(A177&amp;B177&amp;C177&amp;LEFT($AK$1,2),IF({1,0},广告数据!$A$2:$A$7027&amp;广告数据!$B$2:$B$7027&amp;广告数据!$C$2:$C$7027,广告数据!$D$2:$D$7027),2,0),"0")</f>
        <v>0</v>
      </c>
      <c r="AL177" s="175" t="str">
        <f t="array" ref="AL177">IFERROR(VLOOKUP(A177&amp;B177&amp;C177&amp;LEFT($AK$1,2),IF({1,0},广告数据!$A$2:$A$7027&amp;广告数据!$B$2:$B$7027&amp;广告数据!$C$2:$C$7027,广告数据!$E$2:$E$7027),2,0),"0")</f>
        <v>0</v>
      </c>
      <c r="AM177" s="180" t="str">
        <f t="shared" si="78"/>
        <v>0</v>
      </c>
      <c r="AN177" s="175" t="str">
        <f t="array" ref="AN177">IFERROR(VLOOKUP(A177&amp;B177&amp;C177&amp;LEFT($AK$1,2),IF({1,0},广告数据!$A$2:$A$7027&amp;广告数据!$B$2:$B$7027&amp;广告数据!$C$2:$C$7027,广告数据!$I$2:$I$7027),2,0),"0")</f>
        <v>0</v>
      </c>
      <c r="AO177" s="181" t="str">
        <f t="shared" si="79"/>
        <v>0</v>
      </c>
      <c r="AP177" s="182" t="str">
        <f t="array" ref="AP177">IFERROR(VLOOKUP(A177&amp;B177&amp;C177&amp;LEFT($AK$1,2),IF({1,0},广告数据!$A$2:$A$7027&amp;广告数据!$B$2:$B$7027&amp;广告数据!$C$2:$C$7027,广告数据!$G$2:$G$7027),2,0),"0")</f>
        <v>0</v>
      </c>
      <c r="AQ177" s="182" t="str">
        <f t="array" ref="AQ177">IFERROR(VLOOKUP(A177&amp;B177&amp;C177&amp;LEFT($AK$1,2),IF({1,0},广告数据!$A$2:$A$7027&amp;广告数据!$B$2:$B$7027&amp;广告数据!$C$2:$C$7027,广告数据!$J$2:$J$7027),2,0),"0")</f>
        <v>0</v>
      </c>
      <c r="AR177" s="183" t="str">
        <f t="shared" si="80"/>
        <v>0</v>
      </c>
      <c r="AS177" s="223" t="str">
        <f t="array" ref="AS177">IFERROR(VLOOKUP(A177&amp;B177&amp;C177&amp;LEFT($AS$1,2),IF({1,0},广告数据!$A$2:$A$7027&amp;广告数据!$B$2:$B$7027&amp;广告数据!$C$2:$C$7027,广告数据!$D$2:$D$7027),2,0),"0")</f>
        <v>0</v>
      </c>
      <c r="AT177" s="179" t="str">
        <f t="array" ref="AT177">IFERROR(VLOOKUP(A177&amp;B177&amp;C177&amp;LEFT($AS$1,2),IF({1,0},广告数据!$A$2:$A$7027&amp;广告数据!$B$2:$B$7027&amp;广告数据!$C$2:$C$7027,广告数据!$E$2:$E$7027),2,0),"0")</f>
        <v>0</v>
      </c>
      <c r="AU177" s="179" t="str">
        <f t="array" ref="AU177">IFERROR(VLOOKUP(A177&amp;B177&amp;C177&amp;LEFT($AS$1,2),IF({1,0},广告数据!$A$2:$A$7027&amp;广告数据!$B$2:$B$7027&amp;广告数据!$C$2:$C$7027,广告数据!$I$2:$I$7027),2,0),"0")</f>
        <v>0</v>
      </c>
      <c r="AV177" s="215" t="str">
        <f t="shared" si="58"/>
        <v>0</v>
      </c>
      <c r="AW177" s="215" t="str">
        <f t="array" ref="AW177">IFERROR(AU177/AT177,"0")</f>
        <v>0</v>
      </c>
      <c r="AX177" s="224" t="str">
        <f t="array" ref="AX177">IFERROR(VLOOKUP(A177&amp;B177&amp;C177&amp;LEFT($AS$1,2),IF({1,0},广告数据!$A$2:$A$7027&amp;广告数据!$B$2:$B$7027&amp;广告数据!$C$2:$C$7027,广告数据!$G$2:$G$7027),2,0),"0")</f>
        <v>0</v>
      </c>
      <c r="AY177" s="179" t="str">
        <f t="array" ref="AY177">IFERROR(VLOOKUP(A177&amp;B177&amp;C177&amp;LEFT($AS$1,2),IF({1,0},广告数据!$A$2:$A$7027&amp;广告数据!$B$2:$B$7027&amp;广告数据!$C$2:$C$7027,广告数据!$J$2:$J$7027),2,0),"0")</f>
        <v>0</v>
      </c>
      <c r="AZ177" s="183" t="str">
        <f t="array" ref="AZ177">IFERROR(AX177/AY177,"0")</f>
        <v>0</v>
      </c>
      <c r="BA177" s="179">
        <f t="array" ref="BA177">IFERROR(VLOOKUP(A177&amp;B177&amp;C177&amp;LEFT($BA$1,2),IF({1,0},广告数据!$A$2:$A$7027&amp;广告数据!$B$2:$B$7027&amp;广告数据!$C$2:$C$7027,广告数据!$D$2:$D$7027),2,0),"")</f>
        <v>467</v>
      </c>
      <c r="BB177" s="179">
        <f t="array" ref="BB177">IFERROR(VLOOKUP(A177&amp;B177&amp;C177&amp;LEFT($BA$1,2),IF({1,0},广告数据!$A$2:$A$7027&amp;广告数据!$B$2:$B$7027&amp;广告数据!$C$2:$C$7027,广告数据!$E$2:$E$7027),2,0),"")</f>
        <v>3</v>
      </c>
      <c r="BC177" s="179">
        <f t="array" ref="BC177">IFERROR(VLOOKUP(A177&amp;B177&amp;C177&amp;LEFT($BA$1,2),IF({1,0},广告数据!$A$2:$A$7027&amp;广告数据!$B$2:$B$7027&amp;广告数据!$C$2:$C$7027,广告数据!$I$2:$I$7027),2,0),"")</f>
        <v>0</v>
      </c>
      <c r="BD177" s="215">
        <f t="shared" si="70"/>
        <v>0.00642398286937901</v>
      </c>
      <c r="BE177" s="215">
        <f t="shared" si="71"/>
        <v>0</v>
      </c>
      <c r="BF177" s="186">
        <f t="array" ref="BF177">IFERROR(VLOOKUP(A177&amp;B177&amp;C177&amp;LEFT($BA$1,2),IF({1,0},广告数据!$A$2:$A$7027&amp;广告数据!$B$2:$B$7027&amp;广告数据!$C$2:$C$7027,广告数据!$G$2:$G$7027),2,0),"")</f>
        <v>4.25</v>
      </c>
      <c r="BG177" s="186">
        <f t="array" ref="BG177">IFERROR(VLOOKUP(A177&amp;B177&amp;C177&amp;LEFT($BA$1,2),IF({1,0},广告数据!$A$2:$A$7027&amp;广告数据!$B$2:$B$7027&amp;广告数据!$C$2:$C$7027,广告数据!$J$2:$J$7027),2,0),"")</f>
        <v>0</v>
      </c>
      <c r="BH177" s="215" t="str">
        <f t="shared" si="72"/>
        <v>0</v>
      </c>
      <c r="BI177" s="172" t="str">
        <f t="array" ref="BI177">IFERROR(VLOOKUP(A177&amp;B177&amp;C177&amp;LEFT($BI$1,2),IF({1,0},广告数据!$A$2:$A$7027&amp;广告数据!$B$2:$B$7027&amp;广告数据!$C$2:$C$7027,广告数据!$D$2:$D$7027),2,0),"0")</f>
        <v>0</v>
      </c>
      <c r="BJ177" s="172" t="str">
        <f t="array" ref="BJ177">IFERROR(VLOOKUP(A177&amp;B177&amp;C177&amp;LEFT($BI$1,2),IF({1,0},广告数据!$A$2:$A$7027&amp;广告数据!$B$2:$B$7027&amp;广告数据!$C$2:$C$7027,广告数据!$E$2:$E$7027),2,0),"0")</f>
        <v>0</v>
      </c>
      <c r="BK177" s="172" t="str">
        <f t="array" ref="BK177">IFERROR(VLOOKUP(A177&amp;B177&amp;C177&amp;LEFT($BI$1,2),IF({1,0},广告数据!$A$2:$A$7027&amp;广告数据!$B$2:$B$7027&amp;广告数据!$C$2:$C$7027,广告数据!$I$2:$I$7027),2,0),"0")</f>
        <v>0</v>
      </c>
      <c r="BL177" s="215" t="str">
        <f t="shared" si="73"/>
        <v>0</v>
      </c>
      <c r="BM177" s="215" t="str">
        <f t="shared" si="74"/>
        <v>0</v>
      </c>
      <c r="BN177" s="172" t="str">
        <f t="array" ref="BN177">IFERROR(VLOOKUP(A177&amp;B177&amp;C177&amp;LEFT($BI$1,2),IF({1,0},广告数据!$A$2:$A$7027&amp;广告数据!$B$2:$B$7027&amp;广告数据!$C$2:$C$7027,广告数据!$G$2:$G$7027),2,0),"0")</f>
        <v>0</v>
      </c>
      <c r="BO177" s="172" t="str">
        <f t="array" ref="BO177">IFERROR(VLOOKUP(A177&amp;B177&amp;C177&amp;LEFT($BI$1,2),IF({1,0},广告数据!$A$2:$A$7027&amp;广告数据!$B$2:$B$7027&amp;广告数据!$C$2:$C$7027,广告数据!$J$2:$J$7027),2,0),"0")</f>
        <v>0</v>
      </c>
      <c r="BP177" s="215" t="str">
        <f t="shared" si="75"/>
        <v/>
      </c>
      <c r="BQ177" s="172">
        <f t="array" ref="BQ177">IFERROR(VLOOKUP(A177&amp;B177&amp;C177&amp;LEFT($BQ$1,2),IF({1,0},广告数据!$A$2:$A$7027&amp;广告数据!$B$2:$B$7027&amp;广告数据!$C$2:$C$7027,广告数据!$D$2:$D$7027),2,0),"0")</f>
        <v>173</v>
      </c>
      <c r="BR177" s="172">
        <f t="array" ref="BR177">IFERROR(VLOOKUP(A177&amp;B177&amp;C177&amp;LEFT($BQ$1,2),IF({1,0},广告数据!$A$2:$A$7027&amp;广告数据!$B$2:$B$7027&amp;广告数据!$C$2:$C$7027,广告数据!$E$2:$E$7027),2,0),"0")</f>
        <v>0</v>
      </c>
      <c r="BS177" s="172">
        <f t="array" ref="BS177">IFERROR(VLOOKUP(A177&amp;B177&amp;C177&amp;LEFT($BQ$1,2),IF({1,0},广告数据!$A$2:$A$7027&amp;广告数据!$B$2:$B$7027&amp;广告数据!$C$2:$C$7027,广告数据!$I$2:$I$7027),2,0),"0")</f>
        <v>0</v>
      </c>
      <c r="BT177" s="215">
        <f t="shared" si="65"/>
        <v>0</v>
      </c>
      <c r="BU177" s="215" t="str">
        <f t="shared" si="66"/>
        <v>0</v>
      </c>
      <c r="BV177" s="172">
        <f t="array" ref="BV177">IFERROR(VLOOKUP(A177&amp;B177&amp;C177&amp;LEFT($BQ$1,2),IF({1,0},广告数据!$A$2:$A$7027&amp;广告数据!$B$2:$B$7027&amp;广告数据!$C$2:$C$7027,广告数据!$G$2:$G$7027),2,0),"0")</f>
        <v>0</v>
      </c>
      <c r="BW177" s="172">
        <f t="array" ref="BW177">IFERROR(VLOOKUP(A177&amp;B177&amp;C177&amp;LEFT($BQ$1,2),IF({1,0},广告数据!$A$2:$A$7027&amp;广告数据!$B$2:$B$7027&amp;广告数据!$C$2:$C$7027,广告数据!$J$2:$J$7027),2,0),"0")</f>
        <v>0</v>
      </c>
      <c r="BX177" s="215" t="str">
        <f t="shared" si="77"/>
        <v/>
      </c>
    </row>
    <row r="178" s="173" customFormat="1" spans="1:76">
      <c r="A178" s="189">
        <v>44813</v>
      </c>
      <c r="B178" s="192" t="s">
        <v>128</v>
      </c>
      <c r="C178" s="190" t="s">
        <v>450</v>
      </c>
      <c r="D178" s="119" t="s">
        <v>451</v>
      </c>
      <c r="E178" s="194">
        <f>SUMIFS('Business report'!$D$2:$D$9442,'Business report'!$A$2:$A$9442,A178,'Business report'!$B$2:$B$9442,B178,'Business report'!$C$2:$C$9442,D178)</f>
        <v>9</v>
      </c>
      <c r="F178" s="194">
        <f>SUMIFS('Business report'!$F$2:$F$9442,'Business report'!$A$2:$A$9442,A178,'Business report'!$B$2:$B$9442,B178,'Business report'!$C$2:$C$9442,D178)</f>
        <v>14</v>
      </c>
      <c r="G178" s="191">
        <f>SUMIFS('Business report'!$I$2:$I$9442,'Business report'!$A$2:$A$9442,A178,'Business report'!$B$2:$B$9442,B178,'Business report'!$C$2:$C$9442,D178)</f>
        <v>0</v>
      </c>
      <c r="H178" s="195">
        <f>SUMIFS('Business report'!$K$2:$K$9442,'Business report'!$A$2:$A$9442,A178,'Business report'!$B$2:$B$9442,B178,'Business report'!$C$2:$C$9442,D178)</f>
        <v>0</v>
      </c>
      <c r="I178" s="198">
        <v>39.99</v>
      </c>
      <c r="J178" s="178">
        <v>4</v>
      </c>
      <c r="K178" s="198">
        <v>6</v>
      </c>
      <c r="L178" s="198" t="s">
        <v>642</v>
      </c>
      <c r="M178" s="199">
        <v>191523</v>
      </c>
      <c r="N178" s="198" t="s">
        <v>644</v>
      </c>
      <c r="O178" s="198">
        <v>100</v>
      </c>
      <c r="P178" s="203" t="s">
        <v>465</v>
      </c>
      <c r="Q178" s="207" t="s">
        <v>145</v>
      </c>
      <c r="R178" s="207" t="s">
        <v>650</v>
      </c>
      <c r="S178" s="203" t="s">
        <v>646</v>
      </c>
      <c r="T178" s="207" t="s">
        <v>145</v>
      </c>
      <c r="U178" s="200"/>
      <c r="V178" s="203" t="s">
        <v>466</v>
      </c>
      <c r="W178" s="207" t="s">
        <v>145</v>
      </c>
      <c r="X178" s="207" t="s">
        <v>650</v>
      </c>
      <c r="Y178" s="203" t="s">
        <v>647</v>
      </c>
      <c r="Z178" s="207" t="s">
        <v>698</v>
      </c>
      <c r="AA178" s="207" t="s">
        <v>384</v>
      </c>
      <c r="AB178" s="203" t="s">
        <v>649</v>
      </c>
      <c r="AC178" s="207" t="s">
        <v>145</v>
      </c>
      <c r="AD178" s="207" t="s">
        <v>341</v>
      </c>
      <c r="AE178" s="203" t="s">
        <v>469</v>
      </c>
      <c r="AF178" s="207" t="s">
        <v>145</v>
      </c>
      <c r="AG178" s="207" t="s">
        <v>463</v>
      </c>
      <c r="AH178" s="203" t="s">
        <v>651</v>
      </c>
      <c r="AI178" s="207" t="s">
        <v>661</v>
      </c>
      <c r="AJ178" s="207" t="s">
        <v>529</v>
      </c>
      <c r="AK178" s="179" t="str">
        <f t="array" ref="AK178">IFERROR(VLOOKUP(A178&amp;B178&amp;C178&amp;LEFT($AK$1,2),IF({1,0},广告数据!$A$2:$A$7027&amp;广告数据!$B$2:$B$7027&amp;广告数据!$C$2:$C$7027,广告数据!$D$2:$D$7027),2,0),"0")</f>
        <v>0</v>
      </c>
      <c r="AL178" s="175" t="str">
        <f t="array" ref="AL178">IFERROR(VLOOKUP(A178&amp;B178&amp;C178&amp;LEFT($AK$1,2),IF({1,0},广告数据!$A$2:$A$7027&amp;广告数据!$B$2:$B$7027&amp;广告数据!$C$2:$C$7027,广告数据!$E$2:$E$7027),2,0),"0")</f>
        <v>0</v>
      </c>
      <c r="AM178" s="180" t="str">
        <f t="shared" si="78"/>
        <v>0</v>
      </c>
      <c r="AN178" s="175" t="str">
        <f t="array" ref="AN178">IFERROR(VLOOKUP(A178&amp;B178&amp;C178&amp;LEFT($AK$1,2),IF({1,0},广告数据!$A$2:$A$7027&amp;广告数据!$B$2:$B$7027&amp;广告数据!$C$2:$C$7027,广告数据!$I$2:$I$7027),2,0),"0")</f>
        <v>0</v>
      </c>
      <c r="AO178" s="181" t="str">
        <f t="shared" si="79"/>
        <v>0</v>
      </c>
      <c r="AP178" s="182" t="str">
        <f t="array" ref="AP178">IFERROR(VLOOKUP(A178&amp;B178&amp;C178&amp;LEFT($AK$1,2),IF({1,0},广告数据!$A$2:$A$7027&amp;广告数据!$B$2:$B$7027&amp;广告数据!$C$2:$C$7027,广告数据!$G$2:$G$7027),2,0),"0")</f>
        <v>0</v>
      </c>
      <c r="AQ178" s="182" t="str">
        <f t="array" ref="AQ178">IFERROR(VLOOKUP(A178&amp;B178&amp;C178&amp;LEFT($AK$1,2),IF({1,0},广告数据!$A$2:$A$7027&amp;广告数据!$B$2:$B$7027&amp;广告数据!$C$2:$C$7027,广告数据!$J$2:$J$7027),2,0),"0")</f>
        <v>0</v>
      </c>
      <c r="AR178" s="183" t="str">
        <f t="shared" si="80"/>
        <v>0</v>
      </c>
      <c r="AS178" s="223" t="str">
        <f t="array" ref="AS178">IFERROR(VLOOKUP(A178&amp;B178&amp;C178&amp;LEFT($AS$1,2),IF({1,0},广告数据!$A$2:$A$7027&amp;广告数据!$B$2:$B$7027&amp;广告数据!$C$2:$C$7027,广告数据!$D$2:$D$7027),2,0),"0")</f>
        <v>0</v>
      </c>
      <c r="AT178" s="179" t="str">
        <f t="array" ref="AT178">IFERROR(VLOOKUP(A178&amp;B178&amp;C178&amp;LEFT($AS$1,2),IF({1,0},广告数据!$A$2:$A$7027&amp;广告数据!$B$2:$B$7027&amp;广告数据!$C$2:$C$7027,广告数据!$E$2:$E$7027),2,0),"0")</f>
        <v>0</v>
      </c>
      <c r="AU178" s="179" t="str">
        <f t="array" ref="AU178">IFERROR(VLOOKUP(A178&amp;B178&amp;C178&amp;LEFT($AS$1,2),IF({1,0},广告数据!$A$2:$A$7027&amp;广告数据!$B$2:$B$7027&amp;广告数据!$C$2:$C$7027,广告数据!$I$2:$I$7027),2,0),"0")</f>
        <v>0</v>
      </c>
      <c r="AV178" s="215" t="str">
        <f t="shared" si="58"/>
        <v>0</v>
      </c>
      <c r="AW178" s="215" t="str">
        <f t="array" ref="AW178">IFERROR(AU178/AT178,"0")</f>
        <v>0</v>
      </c>
      <c r="AX178" s="224" t="str">
        <f t="array" ref="AX178">IFERROR(VLOOKUP(A178&amp;B178&amp;C178&amp;LEFT($AS$1,2),IF({1,0},广告数据!$A$2:$A$7027&amp;广告数据!$B$2:$B$7027&amp;广告数据!$C$2:$C$7027,广告数据!$G$2:$G$7027),2,0),"0")</f>
        <v>0</v>
      </c>
      <c r="AY178" s="179" t="str">
        <f t="array" ref="AY178">IFERROR(VLOOKUP(A178&amp;B178&amp;C178&amp;LEFT($AS$1,2),IF({1,0},广告数据!$A$2:$A$7027&amp;广告数据!$B$2:$B$7027&amp;广告数据!$C$2:$C$7027,广告数据!$J$2:$J$7027),2,0),"0")</f>
        <v>0</v>
      </c>
      <c r="AZ178" s="183" t="str">
        <f t="array" ref="AZ178">IFERROR(AX178/AY178,"0")</f>
        <v>0</v>
      </c>
      <c r="BA178" s="179">
        <f t="array" ref="BA178">IFERROR(VLOOKUP(A178&amp;B178&amp;C178&amp;LEFT($BA$1,2),IF({1,0},广告数据!$A$2:$A$7027&amp;广告数据!$B$2:$B$7027&amp;广告数据!$C$2:$C$7027,广告数据!$D$2:$D$7027),2,0),"")</f>
        <v>3474</v>
      </c>
      <c r="BB178" s="179">
        <f t="array" ref="BB178">IFERROR(VLOOKUP(A178&amp;B178&amp;C178&amp;LEFT($BA$1,2),IF({1,0},广告数据!$A$2:$A$7027&amp;广告数据!$B$2:$B$7027&amp;广告数据!$C$2:$C$7027,广告数据!$E$2:$E$7027),2,0),"")</f>
        <v>7</v>
      </c>
      <c r="BC178" s="179">
        <f t="array" ref="BC178">IFERROR(VLOOKUP(A178&amp;B178&amp;C178&amp;LEFT($BA$1,2),IF({1,0},广告数据!$A$2:$A$7027&amp;广告数据!$B$2:$B$7027&amp;广告数据!$C$2:$C$7027,广告数据!$I$2:$I$7027),2,0),"")</f>
        <v>0</v>
      </c>
      <c r="BD178" s="215">
        <f t="shared" si="70"/>
        <v>0.00201496833621186</v>
      </c>
      <c r="BE178" s="215">
        <f t="shared" si="71"/>
        <v>0</v>
      </c>
      <c r="BF178" s="186">
        <f t="array" ref="BF178">IFERROR(VLOOKUP(A178&amp;B178&amp;C178&amp;LEFT($BA$1,2),IF({1,0},广告数据!$A$2:$A$7027&amp;广告数据!$B$2:$B$7027&amp;广告数据!$C$2:$C$7027,广告数据!$G$2:$G$7027),2,0),"")</f>
        <v>4.35</v>
      </c>
      <c r="BG178" s="186">
        <f t="array" ref="BG178">IFERROR(VLOOKUP(A178&amp;B178&amp;C178&amp;LEFT($BA$1,2),IF({1,0},广告数据!$A$2:$A$7027&amp;广告数据!$B$2:$B$7027&amp;广告数据!$C$2:$C$7027,广告数据!$J$2:$J$7027),2,0),"")</f>
        <v>0</v>
      </c>
      <c r="BH178" s="215" t="str">
        <f t="shared" si="72"/>
        <v>0</v>
      </c>
      <c r="BI178" s="172" t="str">
        <f t="array" ref="BI178">IFERROR(VLOOKUP(A178&amp;B178&amp;C178&amp;LEFT($BI$1,2),IF({1,0},广告数据!$A$2:$A$7027&amp;广告数据!$B$2:$B$7027&amp;广告数据!$C$2:$C$7027,广告数据!$D$2:$D$7027),2,0),"0")</f>
        <v>0</v>
      </c>
      <c r="BJ178" s="172" t="str">
        <f t="array" ref="BJ178">IFERROR(VLOOKUP(A178&amp;B178&amp;C178&amp;LEFT($BI$1,2),IF({1,0},广告数据!$A$2:$A$7027&amp;广告数据!$B$2:$B$7027&amp;广告数据!$C$2:$C$7027,广告数据!$E$2:$E$7027),2,0),"0")</f>
        <v>0</v>
      </c>
      <c r="BK178" s="172" t="str">
        <f t="array" ref="BK178">IFERROR(VLOOKUP(A178&amp;B178&amp;C178&amp;LEFT($BI$1,2),IF({1,0},广告数据!$A$2:$A$7027&amp;广告数据!$B$2:$B$7027&amp;广告数据!$C$2:$C$7027,广告数据!$I$2:$I$7027),2,0),"0")</f>
        <v>0</v>
      </c>
      <c r="BL178" s="215" t="str">
        <f t="shared" si="73"/>
        <v>0</v>
      </c>
      <c r="BM178" s="215" t="str">
        <f t="shared" si="74"/>
        <v>0</v>
      </c>
      <c r="BN178" s="172" t="str">
        <f t="array" ref="BN178">IFERROR(VLOOKUP(A178&amp;B178&amp;C178&amp;LEFT($BI$1,2),IF({1,0},广告数据!$A$2:$A$7027&amp;广告数据!$B$2:$B$7027&amp;广告数据!$C$2:$C$7027,广告数据!$G$2:$G$7027),2,0),"0")</f>
        <v>0</v>
      </c>
      <c r="BO178" s="172" t="str">
        <f t="array" ref="BO178">IFERROR(VLOOKUP(A178&amp;B178&amp;C178&amp;LEFT($BI$1,2),IF({1,0},广告数据!$A$2:$A$7027&amp;广告数据!$B$2:$B$7027&amp;广告数据!$C$2:$C$7027,广告数据!$J$2:$J$7027),2,0),"0")</f>
        <v>0</v>
      </c>
      <c r="BP178" s="215" t="str">
        <f t="shared" si="75"/>
        <v/>
      </c>
      <c r="BQ178" s="172" t="str">
        <f t="array" ref="BQ178">IFERROR(VLOOKUP(A178&amp;B178&amp;C178&amp;LEFT($BQ$1,2),IF({1,0},广告数据!$A$2:$A$7027&amp;广告数据!$B$2:$B$7027&amp;广告数据!$C$2:$C$7027,广告数据!$D$2:$D$7027),2,0),"0")</f>
        <v>0</v>
      </c>
      <c r="BR178" s="172" t="str">
        <f t="array" ref="BR178">IFERROR(VLOOKUP(A178&amp;B178&amp;C178&amp;LEFT($BQ$1,2),IF({1,0},广告数据!$A$2:$A$7027&amp;广告数据!$B$2:$B$7027&amp;广告数据!$C$2:$C$7027,广告数据!$E$2:$E$7027),2,0),"0")</f>
        <v>0</v>
      </c>
      <c r="BS178" s="172" t="str">
        <f t="array" ref="BS178">IFERROR(VLOOKUP(A178&amp;B178&amp;C178&amp;LEFT($BQ$1,2),IF({1,0},广告数据!$A$2:$A$7027&amp;广告数据!$B$2:$B$7027&amp;广告数据!$C$2:$C$7027,广告数据!$I$2:$I$7027),2,0),"0")</f>
        <v>0</v>
      </c>
      <c r="BT178" s="215" t="str">
        <f t="shared" si="65"/>
        <v>0</v>
      </c>
      <c r="BU178" s="215" t="str">
        <f t="shared" si="66"/>
        <v>0</v>
      </c>
      <c r="BV178" s="172" t="str">
        <f t="array" ref="BV178">IFERROR(VLOOKUP(A178&amp;B178&amp;C178&amp;LEFT($BQ$1,2),IF({1,0},广告数据!$A$2:$A$7027&amp;广告数据!$B$2:$B$7027&amp;广告数据!$C$2:$C$7027,广告数据!$G$2:$G$7027),2,0),"0")</f>
        <v>0</v>
      </c>
      <c r="BW178" s="172" t="str">
        <f t="array" ref="BW178">IFERROR(VLOOKUP(A178&amp;B178&amp;C178&amp;LEFT($BQ$1,2),IF({1,0},广告数据!$A$2:$A$7027&amp;广告数据!$B$2:$B$7027&amp;广告数据!$C$2:$C$7027,广告数据!$J$2:$J$7027),2,0),"0")</f>
        <v>0</v>
      </c>
      <c r="BX178" s="215" t="str">
        <f t="shared" si="77"/>
        <v/>
      </c>
    </row>
    <row r="179" s="173" customFormat="1" spans="1:76">
      <c r="A179" s="189">
        <v>44814</v>
      </c>
      <c r="B179" s="192" t="s">
        <v>20</v>
      </c>
      <c r="C179" s="190" t="s">
        <v>25</v>
      </c>
      <c r="D179" s="119" t="s">
        <v>124</v>
      </c>
      <c r="E179" s="194">
        <f>SUMIFS('Business report'!$D$2:$D$9442,'Business report'!$A$2:$A$9442,A179,'Business report'!$B$2:$B$9442,B179,'Business report'!$C$2:$C$9442,D179)</f>
        <v>400</v>
      </c>
      <c r="F179" s="194">
        <f>SUMIFS('Business report'!$F$2:$F$9442,'Business report'!$A$2:$A$9442,A179,'Business report'!$B$2:$B$9442,B179,'Business report'!$C$2:$C$9442,D179)</f>
        <v>555</v>
      </c>
      <c r="G179" s="191">
        <f>SUMIFS('Business report'!$I$2:$I$9442,'Business report'!$A$2:$A$9442,A179,'Business report'!$B$2:$B$9442,B179,'Business report'!$C$2:$C$9442,D179)</f>
        <v>16</v>
      </c>
      <c r="H179" s="195">
        <f>SUMIFS('Business report'!$K$2:$K$9442,'Business report'!$A$2:$A$9442,A179,'Business report'!$B$2:$B$9442,B179,'Business report'!$C$2:$C$9442,D179)</f>
        <v>204.84</v>
      </c>
      <c r="I179" s="198" t="s">
        <v>653</v>
      </c>
      <c r="J179" s="178">
        <v>4.5</v>
      </c>
      <c r="K179" s="198">
        <v>65</v>
      </c>
      <c r="L179" s="198" t="s">
        <v>131</v>
      </c>
      <c r="M179" s="202" t="s">
        <v>699</v>
      </c>
      <c r="N179" s="198" t="s">
        <v>133</v>
      </c>
      <c r="O179" s="198">
        <v>207</v>
      </c>
      <c r="P179" s="203" t="s">
        <v>409</v>
      </c>
      <c r="Q179" s="207" t="s">
        <v>330</v>
      </c>
      <c r="R179" s="207" t="s">
        <v>194</v>
      </c>
      <c r="S179" s="203" t="s">
        <v>208</v>
      </c>
      <c r="T179" s="207" t="s">
        <v>566</v>
      </c>
      <c r="U179" s="207" t="s">
        <v>141</v>
      </c>
      <c r="V179" s="203" t="s">
        <v>340</v>
      </c>
      <c r="W179" s="207" t="s">
        <v>352</v>
      </c>
      <c r="X179" s="207" t="s">
        <v>169</v>
      </c>
      <c r="Y179" s="203" t="s">
        <v>527</v>
      </c>
      <c r="Z179" s="207" t="s">
        <v>214</v>
      </c>
      <c r="AA179" s="207" t="s">
        <v>149</v>
      </c>
      <c r="AB179" s="203" t="s">
        <v>528</v>
      </c>
      <c r="AC179" s="207" t="s">
        <v>200</v>
      </c>
      <c r="AD179" s="207" t="s">
        <v>169</v>
      </c>
      <c r="AE179" s="203" t="s">
        <v>244</v>
      </c>
      <c r="AF179" s="207" t="s">
        <v>377</v>
      </c>
      <c r="AG179" s="207" t="s">
        <v>487</v>
      </c>
      <c r="AH179" s="203" t="s">
        <v>144</v>
      </c>
      <c r="AI179" s="207" t="s">
        <v>241</v>
      </c>
      <c r="AJ179" s="207" t="s">
        <v>224</v>
      </c>
      <c r="AK179" s="179">
        <f t="array" ref="AK179">IFERROR(VLOOKUP(A179&amp;B179&amp;C179&amp;LEFT($AK$1,2),IF({1,0},广告数据!$A$2:$A$7027&amp;广告数据!$B$2:$B$7027&amp;广告数据!$C$2:$C$7027,广告数据!$D$2:$D$7027),2,0),"0")</f>
        <v>6946</v>
      </c>
      <c r="AL179" s="175">
        <f t="array" ref="AL179">IFERROR(VLOOKUP(A179&amp;B179&amp;C179&amp;LEFT($AK$1,2),IF({1,0},广告数据!$A$2:$A$7027&amp;广告数据!$B$2:$B$7027&amp;广告数据!$C$2:$C$7027,广告数据!$E$2:$E$7027),2,0),"0")</f>
        <v>49</v>
      </c>
      <c r="AM179" s="180">
        <f t="shared" ref="AM179:AM186" si="81">IFERROR(AL179/AK179,"0")</f>
        <v>0.00705441980996257</v>
      </c>
      <c r="AN179" s="175">
        <f t="array" ref="AN179">IFERROR(VLOOKUP(A179&amp;B179&amp;C179&amp;LEFT($AK$1,2),IF({1,0},广告数据!$A$2:$A$7027&amp;广告数据!$B$2:$B$7027&amp;广告数据!$C$2:$C$7027,广告数据!$I$2:$I$7027),2,0),"0")</f>
        <v>3</v>
      </c>
      <c r="AO179" s="181">
        <f t="shared" ref="AO179:AO186" si="82">IFERROR(AN179/AL179,"0")</f>
        <v>0.0612244897959184</v>
      </c>
      <c r="AP179" s="182">
        <f t="array" ref="AP179">IFERROR(VLOOKUP(A179&amp;B179&amp;C179&amp;LEFT($AK$1,2),IF({1,0},广告数据!$A$2:$A$7027&amp;广告数据!$B$2:$B$7027&amp;广告数据!$C$2:$C$7027,广告数据!$G$2:$G$7027),2,0),"0")</f>
        <v>14.65</v>
      </c>
      <c r="AQ179" s="182">
        <f t="array" ref="AQ179">IFERROR(VLOOKUP(A179&amp;B179&amp;C179&amp;LEFT($AK$1,2),IF({1,0},广告数据!$A$2:$A$7027&amp;广告数据!$B$2:$B$7027&amp;广告数据!$C$2:$C$7027,广告数据!$J$2:$J$7027),2,0),"0")</f>
        <v>37.97</v>
      </c>
      <c r="AR179" s="183">
        <f t="shared" ref="AR179:AR186" si="83">IFERROR(AP179/AQ179,"0")</f>
        <v>0.385830919146695</v>
      </c>
      <c r="AS179" s="223" t="str">
        <f t="array" ref="AS179">IFERROR(VLOOKUP(A179&amp;B179&amp;C179&amp;LEFT($AS$1,2),IF({1,0},广告数据!$A$2:$A$7027&amp;广告数据!$B$2:$B$7027&amp;广告数据!$C$2:$C$7027,广告数据!$D$2:$D$7027),2,0),"0")</f>
        <v>0</v>
      </c>
      <c r="AT179" s="179" t="str">
        <f t="array" ref="AT179">IFERROR(VLOOKUP(A179&amp;B179&amp;C179&amp;LEFT($AS$1,2),IF({1,0},广告数据!$A$2:$A$7027&amp;广告数据!$B$2:$B$7027&amp;广告数据!$C$2:$C$7027,广告数据!$E$2:$E$7027),2,0),"0")</f>
        <v>0</v>
      </c>
      <c r="AU179" s="179" t="str">
        <f t="array" ref="AU179">IFERROR(VLOOKUP(A179&amp;B179&amp;C179&amp;LEFT($AS$1,2),IF({1,0},广告数据!$A$2:$A$7027&amp;广告数据!$B$2:$B$7027&amp;广告数据!$C$2:$C$7027,广告数据!$I$2:$I$7027),2,0),"0")</f>
        <v>0</v>
      </c>
      <c r="AV179" s="215" t="str">
        <f t="shared" si="58"/>
        <v>0</v>
      </c>
      <c r="AW179" s="215" t="str">
        <f t="array" ref="AW179">IFERROR(AU179/AT179,"0")</f>
        <v>0</v>
      </c>
      <c r="AX179" s="224" t="str">
        <f t="array" ref="AX179">IFERROR(VLOOKUP(A179&amp;B179&amp;C179&amp;LEFT($AS$1,2),IF({1,0},广告数据!$A$2:$A$7027&amp;广告数据!$B$2:$B$7027&amp;广告数据!$C$2:$C$7027,广告数据!$G$2:$G$7027),2,0),"0")</f>
        <v>0</v>
      </c>
      <c r="AY179" s="179" t="str">
        <f t="array" ref="AY179">IFERROR(VLOOKUP(A179&amp;B179&amp;C179&amp;LEFT($AS$1,2),IF({1,0},广告数据!$A$2:$A$7027&amp;广告数据!$B$2:$B$7027&amp;广告数据!$C$2:$C$7027,广告数据!$J$2:$J$7027),2,0),"0")</f>
        <v>0</v>
      </c>
      <c r="AZ179" s="183" t="str">
        <f t="array" ref="AZ179">IFERROR(AX179/AY179,"0")</f>
        <v>0</v>
      </c>
      <c r="BA179" s="179">
        <f t="array" ref="BA179">IFERROR(VLOOKUP(A179&amp;B179&amp;C179&amp;LEFT($BA$1,2),IF({1,0},广告数据!$A$2:$A$7027&amp;广告数据!$B$2:$B$7027&amp;广告数据!$C$2:$C$7027,广告数据!$D$2:$D$7027),2,0),"")</f>
        <v>24416</v>
      </c>
      <c r="BB179" s="179">
        <f t="array" ref="BB179">IFERROR(VLOOKUP(A179&amp;B179&amp;C179&amp;LEFT($BA$1,2),IF({1,0},广告数据!$A$2:$A$7027&amp;广告数据!$B$2:$B$7027&amp;广告数据!$C$2:$C$7027,广告数据!$E$2:$E$7027),2,0),"")</f>
        <v>60</v>
      </c>
      <c r="BC179" s="179">
        <f t="array" ref="BC179">IFERROR(VLOOKUP(A179&amp;B179&amp;C179&amp;LEFT($BA$1,2),IF({1,0},广告数据!$A$2:$A$7027&amp;广告数据!$B$2:$B$7027&amp;广告数据!$C$2:$C$7027,广告数据!$I$2:$I$7027),2,0),"")</f>
        <v>2</v>
      </c>
      <c r="BD179" s="215">
        <f t="shared" si="70"/>
        <v>0.00245740498034076</v>
      </c>
      <c r="BE179" s="215">
        <f t="shared" si="71"/>
        <v>0.0333333333333333</v>
      </c>
      <c r="BF179" s="186">
        <f t="array" ref="BF179">IFERROR(VLOOKUP(A179&amp;B179&amp;C179&amp;LEFT($BA$1,2),IF({1,0},广告数据!$A$2:$A$7027&amp;广告数据!$B$2:$B$7027&amp;广告数据!$C$2:$C$7027,广告数据!$G$2:$G$7027),2,0),"")</f>
        <v>31.57</v>
      </c>
      <c r="BG179" s="186">
        <f t="array" ref="BG179">IFERROR(VLOOKUP(A179&amp;B179&amp;C179&amp;LEFT($BA$1,2),IF({1,0},广告数据!$A$2:$A$7027&amp;广告数据!$B$2:$B$7027&amp;广告数据!$C$2:$C$7027,广告数据!$J$2:$J$7027),2,0),"")</f>
        <v>25.98</v>
      </c>
      <c r="BH179" s="215">
        <f t="shared" si="72"/>
        <v>1.21516551193226</v>
      </c>
      <c r="BI179" s="172">
        <f t="array" ref="BI179">IFERROR(VLOOKUP(A179&amp;B179&amp;C179&amp;LEFT($BI$1,2),IF({1,0},广告数据!$A$2:$A$7027&amp;广告数据!$B$2:$B$7027&amp;广告数据!$C$2:$C$7027,广告数据!$D$2:$D$7027),2,0),"0")</f>
        <v>2320</v>
      </c>
      <c r="BJ179" s="172">
        <f t="array" ref="BJ179">IFERROR(VLOOKUP(A179&amp;B179&amp;C179&amp;LEFT($BI$1,2),IF({1,0},广告数据!$A$2:$A$7027&amp;广告数据!$B$2:$B$7027&amp;广告数据!$C$2:$C$7027,广告数据!$E$2:$E$7027),2,0),"0")</f>
        <v>14</v>
      </c>
      <c r="BK179" s="172">
        <f t="array" ref="BK179">IFERROR(VLOOKUP(A179&amp;B179&amp;C179&amp;LEFT($BI$1,2),IF({1,0},广告数据!$A$2:$A$7027&amp;广告数据!$B$2:$B$7027&amp;广告数据!$C$2:$C$7027,广告数据!$I$2:$I$7027),2,0),"0")</f>
        <v>3</v>
      </c>
      <c r="BL179" s="215">
        <f t="shared" si="73"/>
        <v>0.00603448275862069</v>
      </c>
      <c r="BM179" s="215">
        <f t="shared" si="74"/>
        <v>0.214285714285714</v>
      </c>
      <c r="BN179" s="172">
        <f t="array" ref="BN179">IFERROR(VLOOKUP(A179&amp;B179&amp;C179&amp;LEFT($BI$1,2),IF({1,0},广告数据!$A$2:$A$7027&amp;广告数据!$B$2:$B$7027&amp;广告数据!$C$2:$C$7027,广告数据!$G$2:$G$7027),2,0),"0")</f>
        <v>10.32</v>
      </c>
      <c r="BO179" s="172">
        <f t="array" ref="BO179">IFERROR(VLOOKUP(A179&amp;B179&amp;C179&amp;LEFT($BI$1,2),IF({1,0},广告数据!$A$2:$A$7027&amp;广告数据!$B$2:$B$7027&amp;广告数据!$C$2:$C$7027,广告数据!$J$2:$J$7027),2,0),"0")</f>
        <v>37.97</v>
      </c>
      <c r="BP179" s="215">
        <f t="shared" si="75"/>
        <v>0.271793521200948</v>
      </c>
      <c r="BQ179" s="172" t="str">
        <f t="array" ref="BQ179">IFERROR(VLOOKUP(A179&amp;B179&amp;C179&amp;LEFT($BQ$1,2),IF({1,0},广告数据!$A$2:$A$7027&amp;广告数据!$B$2:$B$7027&amp;广告数据!$C$2:$C$7027,广告数据!$D$2:$D$7027),2,0),"0")</f>
        <v>0</v>
      </c>
      <c r="BR179" s="172" t="str">
        <f t="array" ref="BR179">IFERROR(VLOOKUP(A179&amp;B179&amp;C179&amp;LEFT($BQ$1,2),IF({1,0},广告数据!$A$2:$A$7027&amp;广告数据!$B$2:$B$7027&amp;广告数据!$C$2:$C$7027,广告数据!$E$2:$E$7027),2,0),"0")</f>
        <v>0</v>
      </c>
      <c r="BS179" s="172" t="str">
        <f t="array" ref="BS179">IFERROR(VLOOKUP(A179&amp;B179&amp;C179&amp;LEFT($BQ$1,2),IF({1,0},广告数据!$A$2:$A$7027&amp;广告数据!$B$2:$B$7027&amp;广告数据!$C$2:$C$7027,广告数据!$I$2:$I$7027),2,0),"0")</f>
        <v>0</v>
      </c>
      <c r="BT179" s="215" t="str">
        <f t="shared" si="65"/>
        <v>0</v>
      </c>
      <c r="BU179" s="215" t="str">
        <f t="shared" si="66"/>
        <v>0</v>
      </c>
      <c r="BV179" s="172" t="str">
        <f t="array" ref="BV179">IFERROR(VLOOKUP(A179&amp;B179&amp;C179&amp;LEFT($BQ$1,2),IF({1,0},广告数据!$A$2:$A$7027&amp;广告数据!$B$2:$B$7027&amp;广告数据!$C$2:$C$7027,广告数据!$G$2:$G$7027),2,0),"0")</f>
        <v>0</v>
      </c>
      <c r="BW179" s="172" t="str">
        <f t="array" ref="BW179">IFERROR(VLOOKUP(A179&amp;B179&amp;C179&amp;LEFT($BQ$1,2),IF({1,0},广告数据!$A$2:$A$7027&amp;广告数据!$B$2:$B$7027&amp;广告数据!$C$2:$C$7027,广告数据!$J$2:$J$7027),2,0),"0")</f>
        <v>0</v>
      </c>
      <c r="BX179" s="215" t="str">
        <f t="shared" si="77"/>
        <v/>
      </c>
    </row>
    <row r="180" s="173" customFormat="1" spans="1:76">
      <c r="A180" s="189">
        <v>44814</v>
      </c>
      <c r="B180" s="192" t="s">
        <v>20</v>
      </c>
      <c r="C180" s="190" t="s">
        <v>450</v>
      </c>
      <c r="D180" s="119" t="s">
        <v>451</v>
      </c>
      <c r="E180" s="194">
        <f>SUMIFS('Business report'!$D$2:$D$9442,'Business report'!$A$2:$A$9442,A180,'Business report'!$B$2:$B$9442,B180,'Business report'!$C$2:$C$9442,D180)</f>
        <v>10</v>
      </c>
      <c r="F180" s="194">
        <f>SUMIFS('Business report'!$F$2:$F$9442,'Business report'!$A$2:$A$9442,A180,'Business report'!$B$2:$B$9442,B180,'Business report'!$C$2:$C$9442,D180)</f>
        <v>14</v>
      </c>
      <c r="G180" s="191">
        <f>SUMIFS('Business report'!$I$2:$I$9442,'Business report'!$A$2:$A$9442,A180,'Business report'!$B$2:$B$9442,B180,'Business report'!$C$2:$C$9442,D180)</f>
        <v>0</v>
      </c>
      <c r="H180" s="195">
        <f>SUMIFS('Business report'!$K$2:$K$9442,'Business report'!$A$2:$A$9442,A180,'Business report'!$B$2:$B$9442,B180,'Business report'!$C$2:$C$9442,D180)</f>
        <v>0</v>
      </c>
      <c r="I180" s="198">
        <v>37.99</v>
      </c>
      <c r="J180" s="178">
        <v>4</v>
      </c>
      <c r="K180" s="198">
        <v>6</v>
      </c>
      <c r="L180" s="198" t="s">
        <v>496</v>
      </c>
      <c r="M180" s="202" t="s">
        <v>700</v>
      </c>
      <c r="N180" s="198" t="s">
        <v>497</v>
      </c>
      <c r="O180" s="199">
        <v>10197</v>
      </c>
      <c r="P180" s="203" t="s">
        <v>465</v>
      </c>
      <c r="Q180" s="207" t="s">
        <v>145</v>
      </c>
      <c r="R180" s="207" t="s">
        <v>292</v>
      </c>
      <c r="S180" s="203" t="s">
        <v>466</v>
      </c>
      <c r="T180" s="207" t="s">
        <v>567</v>
      </c>
      <c r="U180" s="207" t="s">
        <v>141</v>
      </c>
      <c r="V180" s="203" t="s">
        <v>467</v>
      </c>
      <c r="W180" s="207" t="s">
        <v>145</v>
      </c>
      <c r="X180" s="207" t="s">
        <v>268</v>
      </c>
      <c r="Y180" s="203" t="s">
        <v>468</v>
      </c>
      <c r="Z180" s="207" t="s">
        <v>145</v>
      </c>
      <c r="AA180" s="207" t="s">
        <v>377</v>
      </c>
      <c r="AB180" s="203" t="s">
        <v>469</v>
      </c>
      <c r="AC180" s="207" t="s">
        <v>145</v>
      </c>
      <c r="AD180" s="207" t="s">
        <v>390</v>
      </c>
      <c r="AE180" s="203" t="s">
        <v>470</v>
      </c>
      <c r="AF180" s="207" t="s">
        <v>701</v>
      </c>
      <c r="AG180" s="207" t="s">
        <v>357</v>
      </c>
      <c r="AH180" s="203" t="s">
        <v>472</v>
      </c>
      <c r="AI180" s="207" t="s">
        <v>145</v>
      </c>
      <c r="AJ180" s="207" t="s">
        <v>487</v>
      </c>
      <c r="AK180" s="179">
        <f t="array" ref="AK180">IFERROR(VLOOKUP(A180&amp;B180&amp;C180&amp;LEFT($AK$1,2),IF({1,0},广告数据!$A$2:$A$7027&amp;广告数据!$B$2:$B$7027&amp;广告数据!$C$2:$C$7027,广告数据!$D$2:$D$7027),2,0),"0")</f>
        <v>10807</v>
      </c>
      <c r="AL180" s="175">
        <f t="array" ref="AL180">IFERROR(VLOOKUP(A180&amp;B180&amp;C180&amp;LEFT($AK$1,2),IF({1,0},广告数据!$A$2:$A$7027&amp;广告数据!$B$2:$B$7027&amp;广告数据!$C$2:$C$7027,广告数据!$E$2:$E$7027),2,0),"0")</f>
        <v>5</v>
      </c>
      <c r="AM180" s="180">
        <f t="shared" si="81"/>
        <v>0.00046266308873878</v>
      </c>
      <c r="AN180" s="175">
        <f t="array" ref="AN180">IFERROR(VLOOKUP(A180&amp;B180&amp;C180&amp;LEFT($AK$1,2),IF({1,0},广告数据!$A$2:$A$7027&amp;广告数据!$B$2:$B$7027&amp;广告数据!$C$2:$C$7027,广告数据!$I$2:$I$7027),2,0),"0")</f>
        <v>0</v>
      </c>
      <c r="AO180" s="181">
        <f t="shared" si="82"/>
        <v>0</v>
      </c>
      <c r="AP180" s="182">
        <f t="array" ref="AP180">IFERROR(VLOOKUP(A180&amp;B180&amp;C180&amp;LEFT($AK$1,2),IF({1,0},广告数据!$A$2:$A$7027&amp;广告数据!$B$2:$B$7027&amp;广告数据!$C$2:$C$7027,广告数据!$G$2:$G$7027),2,0),"0")</f>
        <v>6.43</v>
      </c>
      <c r="AQ180" s="182">
        <f t="array" ref="AQ180">IFERROR(VLOOKUP(A180&amp;B180&amp;C180&amp;LEFT($AK$1,2),IF({1,0},广告数据!$A$2:$A$7027&amp;广告数据!$B$2:$B$7027&amp;广告数据!$C$2:$C$7027,广告数据!$J$2:$J$7027),2,0),"0")</f>
        <v>0</v>
      </c>
      <c r="AR180" s="183" t="str">
        <f t="shared" si="83"/>
        <v>0</v>
      </c>
      <c r="AS180" s="223" t="str">
        <f t="array" ref="AS180">IFERROR(VLOOKUP(A180&amp;B180&amp;C180&amp;LEFT($AS$1,2),IF({1,0},广告数据!$A$2:$A$7027&amp;广告数据!$B$2:$B$7027&amp;广告数据!$C$2:$C$7027,广告数据!$D$2:$D$7027),2,0),"0")</f>
        <v>0</v>
      </c>
      <c r="AT180" s="179" t="str">
        <f t="array" ref="AT180">IFERROR(VLOOKUP(A180&amp;B180&amp;C180&amp;LEFT($AS$1,2),IF({1,0},广告数据!$A$2:$A$7027&amp;广告数据!$B$2:$B$7027&amp;广告数据!$C$2:$C$7027,广告数据!$E$2:$E$7027),2,0),"0")</f>
        <v>0</v>
      </c>
      <c r="AU180" s="179" t="str">
        <f t="array" ref="AU180">IFERROR(VLOOKUP(A180&amp;B180&amp;C180&amp;LEFT($AS$1,2),IF({1,0},广告数据!$A$2:$A$7027&amp;广告数据!$B$2:$B$7027&amp;广告数据!$C$2:$C$7027,广告数据!$I$2:$I$7027),2,0),"0")</f>
        <v>0</v>
      </c>
      <c r="AV180" s="215" t="str">
        <f t="shared" si="58"/>
        <v>0</v>
      </c>
      <c r="AW180" s="215" t="str">
        <f t="array" ref="AW180">IFERROR(AU180/AT180,"0")</f>
        <v>0</v>
      </c>
      <c r="AX180" s="224" t="str">
        <f t="array" ref="AX180">IFERROR(VLOOKUP(A180&amp;B180&amp;C180&amp;LEFT($AS$1,2),IF({1,0},广告数据!$A$2:$A$7027&amp;广告数据!$B$2:$B$7027&amp;广告数据!$C$2:$C$7027,广告数据!$G$2:$G$7027),2,0),"0")</f>
        <v>0</v>
      </c>
      <c r="AY180" s="179" t="str">
        <f t="array" ref="AY180">IFERROR(VLOOKUP(A180&amp;B180&amp;C180&amp;LEFT($AS$1,2),IF({1,0},广告数据!$A$2:$A$7027&amp;广告数据!$B$2:$B$7027&amp;广告数据!$C$2:$C$7027,广告数据!$J$2:$J$7027),2,0),"0")</f>
        <v>0</v>
      </c>
      <c r="AZ180" s="183" t="str">
        <f t="array" ref="AZ180">IFERROR(AX180/AY180,"0")</f>
        <v>0</v>
      </c>
      <c r="BA180" s="179">
        <f t="array" ref="BA180">IFERROR(VLOOKUP(A180&amp;B180&amp;C180&amp;LEFT($BA$1,2),IF({1,0},广告数据!$A$2:$A$7027&amp;广告数据!$B$2:$B$7027&amp;广告数据!$C$2:$C$7027,广告数据!$D$2:$D$7027),2,0),"")</f>
        <v>3890</v>
      </c>
      <c r="BB180" s="179">
        <f t="array" ref="BB180">IFERROR(VLOOKUP(A180&amp;B180&amp;C180&amp;LEFT($BA$1,2),IF({1,0},广告数据!$A$2:$A$7027&amp;广告数据!$B$2:$B$7027&amp;广告数据!$C$2:$C$7027,广告数据!$E$2:$E$7027),2,0),"")</f>
        <v>3</v>
      </c>
      <c r="BC180" s="179">
        <f t="array" ref="BC180">IFERROR(VLOOKUP(A180&amp;B180&amp;C180&amp;LEFT($BA$1,2),IF({1,0},广告数据!$A$2:$A$7027&amp;广告数据!$B$2:$B$7027&amp;广告数据!$C$2:$C$7027,广告数据!$I$2:$I$7027),2,0),"")</f>
        <v>0</v>
      </c>
      <c r="BD180" s="215">
        <f t="shared" si="70"/>
        <v>0.00077120822622108</v>
      </c>
      <c r="BE180" s="215">
        <f t="shared" si="71"/>
        <v>0</v>
      </c>
      <c r="BF180" s="186">
        <f t="array" ref="BF180">IFERROR(VLOOKUP(A180&amp;B180&amp;C180&amp;LEFT($BA$1,2),IF({1,0},广告数据!$A$2:$A$7027&amp;广告数据!$B$2:$B$7027&amp;广告数据!$C$2:$C$7027,广告数据!$G$2:$G$7027),2,0),"")</f>
        <v>6.36</v>
      </c>
      <c r="BG180" s="186">
        <f t="array" ref="BG180">IFERROR(VLOOKUP(A180&amp;B180&amp;C180&amp;LEFT($BA$1,2),IF({1,0},广告数据!$A$2:$A$7027&amp;广告数据!$B$2:$B$7027&amp;广告数据!$C$2:$C$7027,广告数据!$J$2:$J$7027),2,0),"")</f>
        <v>0</v>
      </c>
      <c r="BH180" s="215" t="str">
        <f t="shared" si="72"/>
        <v>0</v>
      </c>
      <c r="BI180" s="172" t="str">
        <f t="array" ref="BI180">IFERROR(VLOOKUP(A180&amp;B180&amp;C180&amp;LEFT($BI$1,2),IF({1,0},广告数据!$A$2:$A$7027&amp;广告数据!$B$2:$B$7027&amp;广告数据!$C$2:$C$7027,广告数据!$D$2:$D$7027),2,0),"0")</f>
        <v>0</v>
      </c>
      <c r="BJ180" s="172" t="str">
        <f t="array" ref="BJ180">IFERROR(VLOOKUP(A180&amp;B180&amp;C180&amp;LEFT($BI$1,2),IF({1,0},广告数据!$A$2:$A$7027&amp;广告数据!$B$2:$B$7027&amp;广告数据!$C$2:$C$7027,广告数据!$E$2:$E$7027),2,0),"0")</f>
        <v>0</v>
      </c>
      <c r="BK180" s="172" t="str">
        <f t="array" ref="BK180">IFERROR(VLOOKUP(A180&amp;B180&amp;C180&amp;LEFT($BI$1,2),IF({1,0},广告数据!$A$2:$A$7027&amp;广告数据!$B$2:$B$7027&amp;广告数据!$C$2:$C$7027,广告数据!$I$2:$I$7027),2,0),"0")</f>
        <v>0</v>
      </c>
      <c r="BL180" s="215" t="str">
        <f t="shared" si="73"/>
        <v>0</v>
      </c>
      <c r="BM180" s="215" t="str">
        <f t="shared" si="74"/>
        <v>0</v>
      </c>
      <c r="BN180" s="172" t="str">
        <f t="array" ref="BN180">IFERROR(VLOOKUP(A180&amp;B180&amp;C180&amp;LEFT($BI$1,2),IF({1,0},广告数据!$A$2:$A$7027&amp;广告数据!$B$2:$B$7027&amp;广告数据!$C$2:$C$7027,广告数据!$G$2:$G$7027),2,0),"0")</f>
        <v>0</v>
      </c>
      <c r="BO180" s="172" t="str">
        <f t="array" ref="BO180">IFERROR(VLOOKUP(A180&amp;B180&amp;C180&amp;LEFT($BI$1,2),IF({1,0},广告数据!$A$2:$A$7027&amp;广告数据!$B$2:$B$7027&amp;广告数据!$C$2:$C$7027,广告数据!$J$2:$J$7027),2,0),"0")</f>
        <v>0</v>
      </c>
      <c r="BP180" s="215" t="str">
        <f t="shared" si="75"/>
        <v/>
      </c>
      <c r="BQ180" s="172">
        <f t="array" ref="BQ180">IFERROR(VLOOKUP(A180&amp;B180&amp;C180&amp;LEFT($BQ$1,2),IF({1,0},广告数据!$A$2:$A$7027&amp;广告数据!$B$2:$B$7027&amp;广告数据!$C$2:$C$7027,广告数据!$D$2:$D$7027),2,0),"0")</f>
        <v>661</v>
      </c>
      <c r="BR180" s="172">
        <f t="array" ref="BR180">IFERROR(VLOOKUP(A180&amp;B180&amp;C180&amp;LEFT($BQ$1,2),IF({1,0},广告数据!$A$2:$A$7027&amp;广告数据!$B$2:$B$7027&amp;广告数据!$C$2:$C$7027,广告数据!$E$2:$E$7027),2,0),"0")</f>
        <v>0</v>
      </c>
      <c r="BS180" s="172">
        <f t="array" ref="BS180">IFERROR(VLOOKUP(A180&amp;B180&amp;C180&amp;LEFT($BQ$1,2),IF({1,0},广告数据!$A$2:$A$7027&amp;广告数据!$B$2:$B$7027&amp;广告数据!$C$2:$C$7027,广告数据!$I$2:$I$7027),2,0),"0")</f>
        <v>0</v>
      </c>
      <c r="BT180" s="215">
        <f t="shared" si="65"/>
        <v>0</v>
      </c>
      <c r="BU180" s="215" t="str">
        <f t="shared" si="66"/>
        <v>0</v>
      </c>
      <c r="BV180" s="172">
        <f t="array" ref="BV180">IFERROR(VLOOKUP(A180&amp;B180&amp;C180&amp;LEFT($BQ$1,2),IF({1,0},广告数据!$A$2:$A$7027&amp;广告数据!$B$2:$B$7027&amp;广告数据!$C$2:$C$7027,广告数据!$G$2:$G$7027),2,0),"0")</f>
        <v>0</v>
      </c>
      <c r="BW180" s="172">
        <f t="array" ref="BW180">IFERROR(VLOOKUP(A180&amp;B180&amp;C180&amp;LEFT($BQ$1,2),IF({1,0},广告数据!$A$2:$A$7027&amp;广告数据!$B$2:$B$7027&amp;广告数据!$C$2:$C$7027,广告数据!$J$2:$J$7027),2,0),"0")</f>
        <v>0</v>
      </c>
      <c r="BX180" s="215" t="str">
        <f t="shared" si="77"/>
        <v/>
      </c>
    </row>
    <row r="181" s="173" customFormat="1" spans="1:76">
      <c r="A181" s="189">
        <v>44814</v>
      </c>
      <c r="B181" s="192" t="s">
        <v>20</v>
      </c>
      <c r="C181" s="190" t="s">
        <v>543</v>
      </c>
      <c r="D181" s="119" t="s">
        <v>544</v>
      </c>
      <c r="E181" s="194">
        <f>SUMIFS('Business report'!$D$2:$D$9442,'Business report'!$A$2:$A$9442,A181,'Business report'!$B$2:$B$9442,B181,'Business report'!$C$2:$C$9442,D181)</f>
        <v>27</v>
      </c>
      <c r="F181" s="194">
        <f>SUMIFS('Business report'!$F$2:$F$9442,'Business report'!$A$2:$A$9442,A181,'Business report'!$B$2:$B$9442,B181,'Business report'!$C$2:$C$9442,D181)</f>
        <v>41</v>
      </c>
      <c r="G181" s="191">
        <f>SUMIFS('Business report'!$I$2:$I$9442,'Business report'!$A$2:$A$9442,A181,'Business report'!$B$2:$B$9442,B181,'Business report'!$C$2:$C$9442,D181)</f>
        <v>5</v>
      </c>
      <c r="H181" s="195">
        <f>SUMIFS('Business report'!$K$2:$K$9442,'Business report'!$A$2:$A$9442,A181,'Business report'!$B$2:$B$9442,B181,'Business report'!$C$2:$C$9442,D181)</f>
        <v>149.95</v>
      </c>
      <c r="I181" s="198">
        <v>29.99</v>
      </c>
      <c r="J181" s="178"/>
      <c r="K181" s="198"/>
      <c r="L181" s="198" t="s">
        <v>570</v>
      </c>
      <c r="M181" s="202" t="s">
        <v>702</v>
      </c>
      <c r="N181" s="198" t="s">
        <v>572</v>
      </c>
      <c r="O181" s="198">
        <v>70</v>
      </c>
      <c r="P181" s="203" t="s">
        <v>579</v>
      </c>
      <c r="Q181" s="207" t="s">
        <v>703</v>
      </c>
      <c r="R181" s="207" t="s">
        <v>149</v>
      </c>
      <c r="S181" s="203" t="s">
        <v>581</v>
      </c>
      <c r="T181" s="207" t="s">
        <v>704</v>
      </c>
      <c r="U181" s="207" t="s">
        <v>169</v>
      </c>
      <c r="V181" s="203" t="s">
        <v>583</v>
      </c>
      <c r="W181" s="207" t="s">
        <v>434</v>
      </c>
      <c r="X181" s="207" t="s">
        <v>149</v>
      </c>
      <c r="Y181" s="203" t="s">
        <v>585</v>
      </c>
      <c r="Z181" s="207" t="s">
        <v>226</v>
      </c>
      <c r="AA181" s="207" t="s">
        <v>149</v>
      </c>
      <c r="AB181" s="203" t="s">
        <v>587</v>
      </c>
      <c r="AC181" s="207" t="s">
        <v>705</v>
      </c>
      <c r="AD181" s="207" t="s">
        <v>169</v>
      </c>
      <c r="AE181" s="203" t="s">
        <v>589</v>
      </c>
      <c r="AF181" s="207" t="s">
        <v>574</v>
      </c>
      <c r="AG181" s="207" t="s">
        <v>221</v>
      </c>
      <c r="AH181" s="203" t="s">
        <v>591</v>
      </c>
      <c r="AI181" s="207" t="s">
        <v>510</v>
      </c>
      <c r="AJ181" s="207" t="s">
        <v>234</v>
      </c>
      <c r="AK181" s="179" t="str">
        <f t="array" ref="AK181">IFERROR(VLOOKUP(A181&amp;B181&amp;C181&amp;LEFT($AK$1,2),IF({1,0},广告数据!$A$2:$A$7027&amp;广告数据!$B$2:$B$7027&amp;广告数据!$C$2:$C$7027,广告数据!$D$2:$D$7027),2,0),"0")</f>
        <v>0</v>
      </c>
      <c r="AL181" s="175" t="str">
        <f t="array" ref="AL181">IFERROR(VLOOKUP(A181&amp;B181&amp;C181&amp;LEFT($AK$1,2),IF({1,0},广告数据!$A$2:$A$7027&amp;广告数据!$B$2:$B$7027&amp;广告数据!$C$2:$C$7027,广告数据!$E$2:$E$7027),2,0),"0")</f>
        <v>0</v>
      </c>
      <c r="AM181" s="180" t="str">
        <f t="shared" si="81"/>
        <v>0</v>
      </c>
      <c r="AN181" s="175" t="str">
        <f t="array" ref="AN181">IFERROR(VLOOKUP(A181&amp;B181&amp;C181&amp;LEFT($AK$1,2),IF({1,0},广告数据!$A$2:$A$7027&amp;广告数据!$B$2:$B$7027&amp;广告数据!$C$2:$C$7027,广告数据!$I$2:$I$7027),2,0),"0")</f>
        <v>0</v>
      </c>
      <c r="AO181" s="181" t="str">
        <f t="shared" si="82"/>
        <v>0</v>
      </c>
      <c r="AP181" s="182" t="str">
        <f t="array" ref="AP181">IFERROR(VLOOKUP(A181&amp;B181&amp;C181&amp;LEFT($AK$1,2),IF({1,0},广告数据!$A$2:$A$7027&amp;广告数据!$B$2:$B$7027&amp;广告数据!$C$2:$C$7027,广告数据!$G$2:$G$7027),2,0),"0")</f>
        <v>0</v>
      </c>
      <c r="AQ181" s="182" t="str">
        <f t="array" ref="AQ181">IFERROR(VLOOKUP(A181&amp;B181&amp;C181&amp;LEFT($AK$1,2),IF({1,0},广告数据!$A$2:$A$7027&amp;广告数据!$B$2:$B$7027&amp;广告数据!$C$2:$C$7027,广告数据!$J$2:$J$7027),2,0),"0")</f>
        <v>0</v>
      </c>
      <c r="AR181" s="183" t="str">
        <f t="shared" si="83"/>
        <v>0</v>
      </c>
      <c r="AS181" s="223" t="str">
        <f t="array" ref="AS181">IFERROR(VLOOKUP(A181&amp;B181&amp;C181&amp;LEFT($AS$1,2),IF({1,0},广告数据!$A$2:$A$7027&amp;广告数据!$B$2:$B$7027&amp;广告数据!$C$2:$C$7027,广告数据!$D$2:$D$7027),2,0),"0")</f>
        <v>0</v>
      </c>
      <c r="AT181" s="179" t="str">
        <f t="array" ref="AT181">IFERROR(VLOOKUP(A181&amp;B181&amp;C181&amp;LEFT($AS$1,2),IF({1,0},广告数据!$A$2:$A$7027&amp;广告数据!$B$2:$B$7027&amp;广告数据!$C$2:$C$7027,广告数据!$E$2:$E$7027),2,0),"0")</f>
        <v>0</v>
      </c>
      <c r="AU181" s="179" t="str">
        <f t="array" ref="AU181">IFERROR(VLOOKUP(A181&amp;B181&amp;C181&amp;LEFT($AS$1,2),IF({1,0},广告数据!$A$2:$A$7027&amp;广告数据!$B$2:$B$7027&amp;广告数据!$C$2:$C$7027,广告数据!$I$2:$I$7027),2,0),"0")</f>
        <v>0</v>
      </c>
      <c r="AV181" s="215" t="str">
        <f t="shared" si="58"/>
        <v>0</v>
      </c>
      <c r="AW181" s="215" t="str">
        <f t="array" ref="AW181">IFERROR(AU181/AT181,"0")</f>
        <v>0</v>
      </c>
      <c r="AX181" s="224" t="str">
        <f t="array" ref="AX181">IFERROR(VLOOKUP(A181&amp;B181&amp;C181&amp;LEFT($AS$1,2),IF({1,0},广告数据!$A$2:$A$7027&amp;广告数据!$B$2:$B$7027&amp;广告数据!$C$2:$C$7027,广告数据!$G$2:$G$7027),2,0),"0")</f>
        <v>0</v>
      </c>
      <c r="AY181" s="179" t="str">
        <f t="array" ref="AY181">IFERROR(VLOOKUP(A181&amp;B181&amp;C181&amp;LEFT($AS$1,2),IF({1,0},广告数据!$A$2:$A$7027&amp;广告数据!$B$2:$B$7027&amp;广告数据!$C$2:$C$7027,广告数据!$J$2:$J$7027),2,0),"0")</f>
        <v>0</v>
      </c>
      <c r="AZ181" s="183" t="str">
        <f t="array" ref="AZ181">IFERROR(AX181/AY181,"0")</f>
        <v>0</v>
      </c>
      <c r="BA181" s="179">
        <f t="array" ref="BA181">IFERROR(VLOOKUP(A181&amp;B181&amp;C181&amp;LEFT($BA$1,2),IF({1,0},广告数据!$A$2:$A$7027&amp;广告数据!$B$2:$B$7027&amp;广告数据!$C$2:$C$7027,广告数据!$D$2:$D$7027),2,0),"")</f>
        <v>1049</v>
      </c>
      <c r="BB181" s="179">
        <f t="array" ref="BB181">IFERROR(VLOOKUP(A181&amp;B181&amp;C181&amp;LEFT($BA$1,2),IF({1,0},广告数据!$A$2:$A$7027&amp;广告数据!$B$2:$B$7027&amp;广告数据!$C$2:$C$7027,广告数据!$E$2:$E$7027),2,0),"")</f>
        <v>5</v>
      </c>
      <c r="BC181" s="179">
        <f t="array" ref="BC181">IFERROR(VLOOKUP(A181&amp;B181&amp;C181&amp;LEFT($BA$1,2),IF({1,0},广告数据!$A$2:$A$7027&amp;广告数据!$B$2:$B$7027&amp;广告数据!$C$2:$C$7027,广告数据!$I$2:$I$7027),2,0),"")</f>
        <v>2</v>
      </c>
      <c r="BD181" s="215">
        <f t="shared" si="70"/>
        <v>0.00476644423260248</v>
      </c>
      <c r="BE181" s="215">
        <f t="shared" si="71"/>
        <v>0.4</v>
      </c>
      <c r="BF181" s="186">
        <f t="array" ref="BF181">IFERROR(VLOOKUP(A181&amp;B181&amp;C181&amp;LEFT($BA$1,2),IF({1,0},广告数据!$A$2:$A$7027&amp;广告数据!$B$2:$B$7027&amp;广告数据!$C$2:$C$7027,广告数据!$G$2:$G$7027),2,0),"")</f>
        <v>9.42</v>
      </c>
      <c r="BG181" s="186">
        <f t="array" ref="BG181">IFERROR(VLOOKUP(A181&amp;B181&amp;C181&amp;LEFT($BA$1,2),IF({1,0},广告数据!$A$2:$A$7027&amp;广告数据!$B$2:$B$7027&amp;广告数据!$C$2:$C$7027,广告数据!$J$2:$J$7027),2,0),"")</f>
        <v>59.98</v>
      </c>
      <c r="BH181" s="215">
        <f t="shared" si="72"/>
        <v>0.157052350783595</v>
      </c>
      <c r="BI181" s="172" t="str">
        <f t="array" ref="BI181">IFERROR(VLOOKUP(A181&amp;B181&amp;C181&amp;LEFT($BI$1,2),IF({1,0},广告数据!$A$2:$A$7027&amp;广告数据!$B$2:$B$7027&amp;广告数据!$C$2:$C$7027,广告数据!$D$2:$D$7027),2,0),"0")</f>
        <v>0</v>
      </c>
      <c r="BJ181" s="172" t="str">
        <f t="array" ref="BJ181">IFERROR(VLOOKUP(A181&amp;B181&amp;C181&amp;LEFT($BI$1,2),IF({1,0},广告数据!$A$2:$A$7027&amp;广告数据!$B$2:$B$7027&amp;广告数据!$C$2:$C$7027,广告数据!$E$2:$E$7027),2,0),"0")</f>
        <v>0</v>
      </c>
      <c r="BK181" s="172" t="str">
        <f t="array" ref="BK181">IFERROR(VLOOKUP(A181&amp;B181&amp;C181&amp;LEFT($BI$1,2),IF({1,0},广告数据!$A$2:$A$7027&amp;广告数据!$B$2:$B$7027&amp;广告数据!$C$2:$C$7027,广告数据!$I$2:$I$7027),2,0),"0")</f>
        <v>0</v>
      </c>
      <c r="BL181" s="215" t="str">
        <f t="shared" si="73"/>
        <v>0</v>
      </c>
      <c r="BM181" s="215" t="str">
        <f t="shared" si="74"/>
        <v>0</v>
      </c>
      <c r="BN181" s="172" t="str">
        <f t="array" ref="BN181">IFERROR(VLOOKUP(A181&amp;B181&amp;C181&amp;LEFT($BI$1,2),IF({1,0},广告数据!$A$2:$A$7027&amp;广告数据!$B$2:$B$7027&amp;广告数据!$C$2:$C$7027,广告数据!$G$2:$G$7027),2,0),"0")</f>
        <v>0</v>
      </c>
      <c r="BO181" s="172" t="str">
        <f t="array" ref="BO181">IFERROR(VLOOKUP(A181&amp;B181&amp;C181&amp;LEFT($BI$1,2),IF({1,0},广告数据!$A$2:$A$7027&amp;广告数据!$B$2:$B$7027&amp;广告数据!$C$2:$C$7027,广告数据!$J$2:$J$7027),2,0),"0")</f>
        <v>0</v>
      </c>
      <c r="BP181" s="215" t="str">
        <f t="shared" si="75"/>
        <v/>
      </c>
      <c r="BQ181" s="172">
        <f t="array" ref="BQ181">IFERROR(VLOOKUP(A181&amp;B181&amp;C181&amp;LEFT($BQ$1,2),IF({1,0},广告数据!$A$2:$A$7027&amp;广告数据!$B$2:$B$7027&amp;广告数据!$C$2:$C$7027,广告数据!$D$2:$D$7027),2,0),"0")</f>
        <v>234</v>
      </c>
      <c r="BR181" s="172">
        <f t="array" ref="BR181">IFERROR(VLOOKUP(A181&amp;B181&amp;C181&amp;LEFT($BQ$1,2),IF({1,0},广告数据!$A$2:$A$7027&amp;广告数据!$B$2:$B$7027&amp;广告数据!$C$2:$C$7027,广告数据!$E$2:$E$7027),2,0),"0")</f>
        <v>17</v>
      </c>
      <c r="BS181" s="172">
        <f t="array" ref="BS181">IFERROR(VLOOKUP(A181&amp;B181&amp;C181&amp;LEFT($BQ$1,2),IF({1,0},广告数据!$A$2:$A$7027&amp;广告数据!$B$2:$B$7027&amp;广告数据!$C$2:$C$7027,广告数据!$I$2:$I$7027),2,0),"0")</f>
        <v>3</v>
      </c>
      <c r="BT181" s="215">
        <f t="shared" si="65"/>
        <v>0.0726495726495727</v>
      </c>
      <c r="BU181" s="215">
        <f t="shared" si="66"/>
        <v>0.176470588235294</v>
      </c>
      <c r="BV181" s="172">
        <f t="array" ref="BV181">IFERROR(VLOOKUP(A181&amp;B181&amp;C181&amp;LEFT($BQ$1,2),IF({1,0},广告数据!$A$2:$A$7027&amp;广告数据!$B$2:$B$7027&amp;广告数据!$C$2:$C$7027,广告数据!$G$2:$G$7027),2,0),"0")</f>
        <v>43.26</v>
      </c>
      <c r="BW181" s="172">
        <f t="array" ref="BW181">IFERROR(VLOOKUP(A181&amp;B181&amp;C181&amp;LEFT($BQ$1,2),IF({1,0},广告数据!$A$2:$A$7027&amp;广告数据!$B$2:$B$7027&amp;广告数据!$C$2:$C$7027,广告数据!$J$2:$J$7027),2,0),"0")</f>
        <v>89.97</v>
      </c>
      <c r="BX181" s="215">
        <f t="shared" si="77"/>
        <v>0.480826942314105</v>
      </c>
    </row>
    <row r="182" s="173" customFormat="1" spans="1:76">
      <c r="A182" s="189">
        <v>44814</v>
      </c>
      <c r="B182" s="192" t="s">
        <v>128</v>
      </c>
      <c r="C182" s="190" t="s">
        <v>450</v>
      </c>
      <c r="D182" s="119" t="s">
        <v>451</v>
      </c>
      <c r="E182" s="194">
        <f>SUMIFS('Business report'!$D$2:$D$9442,'Business report'!$A$2:$A$9442,A182,'Business report'!$B$2:$B$9442,B182,'Business report'!$C$2:$C$9442,D182)</f>
        <v>15</v>
      </c>
      <c r="F182" s="194">
        <f>SUMIFS('Business report'!$F$2:$F$9442,'Business report'!$A$2:$A$9442,A182,'Business report'!$B$2:$B$9442,B182,'Business report'!$C$2:$C$9442,D182)</f>
        <v>19</v>
      </c>
      <c r="G182" s="191">
        <f>SUMIFS('Business report'!$I$2:$I$9442,'Business report'!$A$2:$A$9442,A182,'Business report'!$B$2:$B$9442,B182,'Business report'!$C$2:$C$9442,D182)</f>
        <v>0</v>
      </c>
      <c r="H182" s="195">
        <f>SUMIFS('Business report'!$K$2:$K$9442,'Business report'!$A$2:$A$9442,A182,'Business report'!$B$2:$B$9442,B182,'Business report'!$C$2:$C$9442,D182)</f>
        <v>0</v>
      </c>
      <c r="I182" s="198">
        <v>39.99</v>
      </c>
      <c r="J182" s="178">
        <v>4</v>
      </c>
      <c r="K182" s="198">
        <v>6</v>
      </c>
      <c r="L182" s="198" t="s">
        <v>642</v>
      </c>
      <c r="M182" s="202" t="s">
        <v>706</v>
      </c>
      <c r="N182" s="198" t="s">
        <v>644</v>
      </c>
      <c r="O182" s="198">
        <v>110</v>
      </c>
      <c r="P182" s="203" t="s">
        <v>465</v>
      </c>
      <c r="Q182" s="207" t="s">
        <v>145</v>
      </c>
      <c r="R182" s="207" t="s">
        <v>169</v>
      </c>
      <c r="S182" s="203" t="s">
        <v>646</v>
      </c>
      <c r="T182" s="207" t="s">
        <v>145</v>
      </c>
      <c r="U182" s="207" t="s">
        <v>384</v>
      </c>
      <c r="V182" s="203" t="s">
        <v>466</v>
      </c>
      <c r="W182" s="207" t="s">
        <v>145</v>
      </c>
      <c r="X182" s="207" t="s">
        <v>323</v>
      </c>
      <c r="Y182" s="203" t="s">
        <v>647</v>
      </c>
      <c r="Z182" s="207" t="s">
        <v>707</v>
      </c>
      <c r="AA182" s="207" t="s">
        <v>323</v>
      </c>
      <c r="AB182" s="203" t="s">
        <v>649</v>
      </c>
      <c r="AC182" s="207" t="s">
        <v>145</v>
      </c>
      <c r="AD182" s="207" t="s">
        <v>406</v>
      </c>
      <c r="AE182" s="203" t="s">
        <v>469</v>
      </c>
      <c r="AF182" s="207" t="s">
        <v>145</v>
      </c>
      <c r="AG182" s="207" t="s">
        <v>197</v>
      </c>
      <c r="AH182" s="203" t="s">
        <v>651</v>
      </c>
      <c r="AI182" s="207" t="s">
        <v>661</v>
      </c>
      <c r="AJ182" s="207" t="s">
        <v>529</v>
      </c>
      <c r="AK182" s="179">
        <f t="array" ref="AK182">IFERROR(VLOOKUP(A182&amp;B182&amp;C182&amp;LEFT($AK$1,2),IF({1,0},广告数据!$A$2:$A$7027&amp;广告数据!$B$2:$B$7027&amp;广告数据!$C$2:$C$7027,广告数据!$D$2:$D$7027),2,0),"0")</f>
        <v>3271</v>
      </c>
      <c r="AL182" s="175">
        <f t="array" ref="AL182">IFERROR(VLOOKUP(A182&amp;B182&amp;C182&amp;LEFT($AK$1,2),IF({1,0},广告数据!$A$2:$A$7027&amp;广告数据!$B$2:$B$7027&amp;广告数据!$C$2:$C$7027,广告数据!$E$2:$E$7027),2,0),"0")</f>
        <v>10</v>
      </c>
      <c r="AM182" s="180">
        <f t="shared" si="81"/>
        <v>0.0030571690614491</v>
      </c>
      <c r="AN182" s="175">
        <f t="array" ref="AN182">IFERROR(VLOOKUP(A182&amp;B182&amp;C182&amp;LEFT($AK$1,2),IF({1,0},广告数据!$A$2:$A$7027&amp;广告数据!$B$2:$B$7027&amp;广告数据!$C$2:$C$7027,广告数据!$I$2:$I$7027),2,0),"0")</f>
        <v>0</v>
      </c>
      <c r="AO182" s="181">
        <f t="shared" si="82"/>
        <v>0</v>
      </c>
      <c r="AP182" s="182">
        <f t="array" ref="AP182">IFERROR(VLOOKUP(A182&amp;B182&amp;C182&amp;LEFT($AK$1,2),IF({1,0},广告数据!$A$2:$A$7027&amp;广告数据!$B$2:$B$7027&amp;广告数据!$C$2:$C$7027,广告数据!$G$2:$G$7027),2,0),"0")</f>
        <v>10.96</v>
      </c>
      <c r="AQ182" s="182">
        <f t="array" ref="AQ182">IFERROR(VLOOKUP(A182&amp;B182&amp;C182&amp;LEFT($AK$1,2),IF({1,0},广告数据!$A$2:$A$7027&amp;广告数据!$B$2:$B$7027&amp;广告数据!$C$2:$C$7027,广告数据!$J$2:$J$7027),2,0),"0")</f>
        <v>0</v>
      </c>
      <c r="AR182" s="183" t="str">
        <f t="shared" si="83"/>
        <v>0</v>
      </c>
      <c r="AS182" s="223" t="str">
        <f t="array" ref="AS182">IFERROR(VLOOKUP(A182&amp;B182&amp;C182&amp;LEFT($AS$1,2),IF({1,0},广告数据!$A$2:$A$7027&amp;广告数据!$B$2:$B$7027&amp;广告数据!$C$2:$C$7027,广告数据!$D$2:$D$7027),2,0),"0")</f>
        <v>0</v>
      </c>
      <c r="AT182" s="179" t="str">
        <f t="array" ref="AT182">IFERROR(VLOOKUP(A182&amp;B182&amp;C182&amp;LEFT($AS$1,2),IF({1,0},广告数据!$A$2:$A$7027&amp;广告数据!$B$2:$B$7027&amp;广告数据!$C$2:$C$7027,广告数据!$E$2:$E$7027),2,0),"0")</f>
        <v>0</v>
      </c>
      <c r="AU182" s="179" t="str">
        <f t="array" ref="AU182">IFERROR(VLOOKUP(A182&amp;B182&amp;C182&amp;LEFT($AS$1,2),IF({1,0},广告数据!$A$2:$A$7027&amp;广告数据!$B$2:$B$7027&amp;广告数据!$C$2:$C$7027,广告数据!$I$2:$I$7027),2,0),"0")</f>
        <v>0</v>
      </c>
      <c r="AV182" s="215" t="str">
        <f t="shared" si="58"/>
        <v>0</v>
      </c>
      <c r="AW182" s="215" t="str">
        <f t="array" ref="AW182">IFERROR(AU182/AT182,"0")</f>
        <v>0</v>
      </c>
      <c r="AX182" s="224" t="str">
        <f t="array" ref="AX182">IFERROR(VLOOKUP(A182&amp;B182&amp;C182&amp;LEFT($AS$1,2),IF({1,0},广告数据!$A$2:$A$7027&amp;广告数据!$B$2:$B$7027&amp;广告数据!$C$2:$C$7027,广告数据!$G$2:$G$7027),2,0),"0")</f>
        <v>0</v>
      </c>
      <c r="AY182" s="179" t="str">
        <f t="array" ref="AY182">IFERROR(VLOOKUP(A182&amp;B182&amp;C182&amp;LEFT($AS$1,2),IF({1,0},广告数据!$A$2:$A$7027&amp;广告数据!$B$2:$B$7027&amp;广告数据!$C$2:$C$7027,广告数据!$J$2:$J$7027),2,0),"0")</f>
        <v>0</v>
      </c>
      <c r="AZ182" s="183" t="str">
        <f t="array" ref="AZ182">IFERROR(AX182/AY182,"0")</f>
        <v>0</v>
      </c>
      <c r="BA182" s="179">
        <f t="array" ref="BA182">IFERROR(VLOOKUP(A182&amp;B182&amp;C182&amp;LEFT($BA$1,2),IF({1,0},广告数据!$A$2:$A$7027&amp;广告数据!$B$2:$B$7027&amp;广告数据!$C$2:$C$7027,广告数据!$D$2:$D$7027),2,0),"")</f>
        <v>2045</v>
      </c>
      <c r="BB182" s="179">
        <f t="array" ref="BB182">IFERROR(VLOOKUP(A182&amp;B182&amp;C182&amp;LEFT($BA$1,2),IF({1,0},广告数据!$A$2:$A$7027&amp;广告数据!$B$2:$B$7027&amp;广告数据!$C$2:$C$7027,广告数据!$E$2:$E$7027),2,0),"")</f>
        <v>1</v>
      </c>
      <c r="BC182" s="179">
        <f t="array" ref="BC182">IFERROR(VLOOKUP(A182&amp;B182&amp;C182&amp;LEFT($BA$1,2),IF({1,0},广告数据!$A$2:$A$7027&amp;广告数据!$B$2:$B$7027&amp;广告数据!$C$2:$C$7027,广告数据!$I$2:$I$7027),2,0),"")</f>
        <v>0</v>
      </c>
      <c r="BD182" s="215">
        <f t="shared" si="70"/>
        <v>0.000488997555012225</v>
      </c>
      <c r="BE182" s="215">
        <f t="shared" si="71"/>
        <v>0</v>
      </c>
      <c r="BF182" s="186">
        <f t="array" ref="BF182">IFERROR(VLOOKUP(A182&amp;B182&amp;C182&amp;LEFT($BA$1,2),IF({1,0},广告数据!$A$2:$A$7027&amp;广告数据!$B$2:$B$7027&amp;广告数据!$C$2:$C$7027,广告数据!$G$2:$G$7027),2,0),"")</f>
        <v>0.59</v>
      </c>
      <c r="BG182" s="186">
        <f t="array" ref="BG182">IFERROR(VLOOKUP(A182&amp;B182&amp;C182&amp;LEFT($BA$1,2),IF({1,0},广告数据!$A$2:$A$7027&amp;广告数据!$B$2:$B$7027&amp;广告数据!$C$2:$C$7027,广告数据!$J$2:$J$7027),2,0),"")</f>
        <v>0</v>
      </c>
      <c r="BH182" s="215" t="str">
        <f t="shared" si="72"/>
        <v>0</v>
      </c>
      <c r="BI182" s="172" t="str">
        <f t="array" ref="BI182">IFERROR(VLOOKUP(A182&amp;B182&amp;C182&amp;LEFT($BI$1,2),IF({1,0},广告数据!$A$2:$A$7027&amp;广告数据!$B$2:$B$7027&amp;广告数据!$C$2:$C$7027,广告数据!$D$2:$D$7027),2,0),"0")</f>
        <v>0</v>
      </c>
      <c r="BJ182" s="172" t="str">
        <f t="array" ref="BJ182">IFERROR(VLOOKUP(A182&amp;B182&amp;C182&amp;LEFT($BI$1,2),IF({1,0},广告数据!$A$2:$A$7027&amp;广告数据!$B$2:$B$7027&amp;广告数据!$C$2:$C$7027,广告数据!$E$2:$E$7027),2,0),"0")</f>
        <v>0</v>
      </c>
      <c r="BK182" s="172" t="str">
        <f t="array" ref="BK182">IFERROR(VLOOKUP(A182&amp;B182&amp;C182&amp;LEFT($BI$1,2),IF({1,0},广告数据!$A$2:$A$7027&amp;广告数据!$B$2:$B$7027&amp;广告数据!$C$2:$C$7027,广告数据!$I$2:$I$7027),2,0),"0")</f>
        <v>0</v>
      </c>
      <c r="BL182" s="215" t="str">
        <f t="shared" si="73"/>
        <v>0</v>
      </c>
      <c r="BM182" s="215" t="str">
        <f t="shared" si="74"/>
        <v>0</v>
      </c>
      <c r="BN182" s="172" t="str">
        <f t="array" ref="BN182">IFERROR(VLOOKUP(A182&amp;B182&amp;C182&amp;LEFT($BI$1,2),IF({1,0},广告数据!$A$2:$A$7027&amp;广告数据!$B$2:$B$7027&amp;广告数据!$C$2:$C$7027,广告数据!$G$2:$G$7027),2,0),"0")</f>
        <v>0</v>
      </c>
      <c r="BO182" s="172" t="str">
        <f t="array" ref="BO182">IFERROR(VLOOKUP(A182&amp;B182&amp;C182&amp;LEFT($BI$1,2),IF({1,0},广告数据!$A$2:$A$7027&amp;广告数据!$B$2:$B$7027&amp;广告数据!$C$2:$C$7027,广告数据!$J$2:$J$7027),2,0),"0")</f>
        <v>0</v>
      </c>
      <c r="BP182" s="215" t="str">
        <f t="shared" si="75"/>
        <v/>
      </c>
      <c r="BQ182" s="172" t="str">
        <f t="array" ref="BQ182">IFERROR(VLOOKUP(A182&amp;B182&amp;C182&amp;LEFT($BQ$1,2),IF({1,0},广告数据!$A$2:$A$7027&amp;广告数据!$B$2:$B$7027&amp;广告数据!$C$2:$C$7027,广告数据!$D$2:$D$7027),2,0),"0")</f>
        <v>0</v>
      </c>
      <c r="BR182" s="172" t="str">
        <f t="array" ref="BR182">IFERROR(VLOOKUP(A182&amp;B182&amp;C182&amp;LEFT($BQ$1,2),IF({1,0},广告数据!$A$2:$A$7027&amp;广告数据!$B$2:$B$7027&amp;广告数据!$C$2:$C$7027,广告数据!$E$2:$E$7027),2,0),"0")</f>
        <v>0</v>
      </c>
      <c r="BS182" s="172" t="str">
        <f t="array" ref="BS182">IFERROR(VLOOKUP(A182&amp;B182&amp;C182&amp;LEFT($BQ$1,2),IF({1,0},广告数据!$A$2:$A$7027&amp;广告数据!$B$2:$B$7027&amp;广告数据!$C$2:$C$7027,广告数据!$I$2:$I$7027),2,0),"0")</f>
        <v>0</v>
      </c>
      <c r="BT182" s="215" t="str">
        <f t="shared" si="65"/>
        <v>0</v>
      </c>
      <c r="BU182" s="215" t="str">
        <f t="shared" si="66"/>
        <v>0</v>
      </c>
      <c r="BV182" s="172" t="str">
        <f t="array" ref="BV182">IFERROR(VLOOKUP(A182&amp;B182&amp;C182&amp;LEFT($BQ$1,2),IF({1,0},广告数据!$A$2:$A$7027&amp;广告数据!$B$2:$B$7027&amp;广告数据!$C$2:$C$7027,广告数据!$G$2:$G$7027),2,0),"0")</f>
        <v>0</v>
      </c>
      <c r="BW182" s="172" t="str">
        <f t="array" ref="BW182">IFERROR(VLOOKUP(A182&amp;B182&amp;C182&amp;LEFT($BQ$1,2),IF({1,0},广告数据!$A$2:$A$7027&amp;广告数据!$B$2:$B$7027&amp;广告数据!$C$2:$C$7027,广告数据!$J$2:$J$7027),2,0),"0")</f>
        <v>0</v>
      </c>
      <c r="BX182" s="215" t="str">
        <f t="shared" si="77"/>
        <v/>
      </c>
    </row>
    <row r="183" s="173" customFormat="1" spans="1:76">
      <c r="A183" s="189">
        <v>44815</v>
      </c>
      <c r="B183" s="192" t="s">
        <v>20</v>
      </c>
      <c r="C183" s="190" t="s">
        <v>25</v>
      </c>
      <c r="D183" s="119" t="s">
        <v>124</v>
      </c>
      <c r="E183" s="194">
        <f>SUMIFS('Business report'!$D$2:$D$9442,'Business report'!$A$2:$A$9442,A183,'Business report'!$B$2:$B$9442,B183,'Business report'!$C$2:$C$9442,D183)</f>
        <v>487</v>
      </c>
      <c r="F183" s="194">
        <f>SUMIFS('Business report'!$F$2:$F$9442,'Business report'!$A$2:$A$9442,A183,'Business report'!$B$2:$B$9442,B183,'Business report'!$C$2:$C$9442,D183)</f>
        <v>681</v>
      </c>
      <c r="G183" s="191">
        <f>SUMIFS('Business report'!$I$2:$I$9442,'Business report'!$A$2:$A$9442,A183,'Business report'!$B$2:$B$9442,B183,'Business report'!$C$2:$C$9442,D183)</f>
        <v>39</v>
      </c>
      <c r="H183" s="195">
        <f>SUMIFS('Business report'!$K$2:$K$9442,'Business report'!$A$2:$A$9442,A183,'Business report'!$B$2:$B$9442,B183,'Business report'!$C$2:$C$9442,D183)</f>
        <v>482.62</v>
      </c>
      <c r="I183" s="198" t="s">
        <v>653</v>
      </c>
      <c r="J183" s="178">
        <v>4.5</v>
      </c>
      <c r="K183" s="198">
        <v>65</v>
      </c>
      <c r="L183" s="198" t="s">
        <v>131</v>
      </c>
      <c r="M183" s="202" t="s">
        <v>708</v>
      </c>
      <c r="N183" s="198" t="s">
        <v>133</v>
      </c>
      <c r="O183" s="198">
        <v>161</v>
      </c>
      <c r="P183" s="203" t="s">
        <v>409</v>
      </c>
      <c r="Q183" s="207" t="s">
        <v>709</v>
      </c>
      <c r="R183" s="207" t="s">
        <v>268</v>
      </c>
      <c r="S183" s="203" t="s">
        <v>208</v>
      </c>
      <c r="T183" s="207" t="s">
        <v>404</v>
      </c>
      <c r="U183" s="207" t="s">
        <v>141</v>
      </c>
      <c r="V183" s="203" t="s">
        <v>340</v>
      </c>
      <c r="W183" s="207" t="s">
        <v>263</v>
      </c>
      <c r="X183" s="207" t="s">
        <v>149</v>
      </c>
      <c r="Y183" s="203" t="s">
        <v>527</v>
      </c>
      <c r="Z183" s="207" t="s">
        <v>277</v>
      </c>
      <c r="AA183" s="207" t="s">
        <v>149</v>
      </c>
      <c r="AB183" s="203" t="s">
        <v>528</v>
      </c>
      <c r="AC183" s="207" t="s">
        <v>373</v>
      </c>
      <c r="AD183" s="207" t="s">
        <v>149</v>
      </c>
      <c r="AE183" s="203" t="s">
        <v>244</v>
      </c>
      <c r="AF183" s="207" t="s">
        <v>377</v>
      </c>
      <c r="AG183" s="207" t="s">
        <v>331</v>
      </c>
      <c r="AH183" s="203" t="s">
        <v>144</v>
      </c>
      <c r="AI183" s="207" t="s">
        <v>650</v>
      </c>
      <c r="AJ183" s="207" t="s">
        <v>138</v>
      </c>
      <c r="AK183" s="179">
        <f t="array" ref="AK183">IFERROR(VLOOKUP(A183&amp;B183&amp;C183&amp;LEFT($AK$1,2),IF({1,0},广告数据!$A$2:$A$7027&amp;广告数据!$B$2:$B$7027&amp;广告数据!$C$2:$C$7027,广告数据!$D$2:$D$7027),2,0),"0")</f>
        <v>9148</v>
      </c>
      <c r="AL183" s="175">
        <f t="array" ref="AL183">IFERROR(VLOOKUP(A183&amp;B183&amp;C183&amp;LEFT($AK$1,2),IF({1,0},广告数据!$A$2:$A$7027&amp;广告数据!$B$2:$B$7027&amp;广告数据!$C$2:$C$7027,广告数据!$E$2:$E$7027),2,0),"0")</f>
        <v>68</v>
      </c>
      <c r="AM183" s="180">
        <f t="shared" si="81"/>
        <v>0.00743331875819851</v>
      </c>
      <c r="AN183" s="175">
        <f t="array" ref="AN183">IFERROR(VLOOKUP(A183&amp;B183&amp;C183&amp;LEFT($AK$1,2),IF({1,0},广告数据!$A$2:$A$7027&amp;广告数据!$B$2:$B$7027&amp;广告数据!$C$2:$C$7027,广告数据!$I$2:$I$7027),2,0),"0")</f>
        <v>10</v>
      </c>
      <c r="AO183" s="181">
        <f t="shared" si="82"/>
        <v>0.147058823529412</v>
      </c>
      <c r="AP183" s="182">
        <f t="array" ref="AP183">IFERROR(VLOOKUP(A183&amp;B183&amp;C183&amp;LEFT($AK$1,2),IF({1,0},广告数据!$A$2:$A$7027&amp;广告数据!$B$2:$B$7027&amp;广告数据!$C$2:$C$7027,广告数据!$G$2:$G$7027),2,0),"0")</f>
        <v>18.99</v>
      </c>
      <c r="AQ183" s="182">
        <f t="array" ref="AQ183">IFERROR(VLOOKUP(A183&amp;B183&amp;C183&amp;LEFT($AK$1,2),IF({1,0},广告数据!$A$2:$A$7027&amp;广告数据!$B$2:$B$7027&amp;广告数据!$C$2:$C$7027,广告数据!$J$2:$J$7027),2,0),"0")</f>
        <v>150.88</v>
      </c>
      <c r="AR183" s="183">
        <f t="shared" si="83"/>
        <v>0.125861611876988</v>
      </c>
      <c r="AS183" s="223" t="str">
        <f t="array" ref="AS183">IFERROR(VLOOKUP(A183&amp;B183&amp;C183&amp;LEFT($AS$1,2),IF({1,0},广告数据!$A$2:$A$7027&amp;广告数据!$B$2:$B$7027&amp;广告数据!$C$2:$C$7027,广告数据!$D$2:$D$7027),2,0),"0")</f>
        <v>0</v>
      </c>
      <c r="AT183" s="179" t="str">
        <f t="array" ref="AT183">IFERROR(VLOOKUP(A183&amp;B183&amp;C183&amp;LEFT($AS$1,2),IF({1,0},广告数据!$A$2:$A$7027&amp;广告数据!$B$2:$B$7027&amp;广告数据!$C$2:$C$7027,广告数据!$E$2:$E$7027),2,0),"0")</f>
        <v>0</v>
      </c>
      <c r="AU183" s="179" t="str">
        <f t="array" ref="AU183">IFERROR(VLOOKUP(A183&amp;B183&amp;C183&amp;LEFT($AS$1,2),IF({1,0},广告数据!$A$2:$A$7027&amp;广告数据!$B$2:$B$7027&amp;广告数据!$C$2:$C$7027,广告数据!$I$2:$I$7027),2,0),"0")</f>
        <v>0</v>
      </c>
      <c r="AV183" s="215" t="str">
        <f t="shared" si="58"/>
        <v>0</v>
      </c>
      <c r="AW183" s="215" t="str">
        <f t="array" ref="AW183">IFERROR(AU183/AT183,"0")</f>
        <v>0</v>
      </c>
      <c r="AX183" s="224" t="str">
        <f t="array" ref="AX183">IFERROR(VLOOKUP(A183&amp;B183&amp;C183&amp;LEFT($AS$1,2),IF({1,0},广告数据!$A$2:$A$7027&amp;广告数据!$B$2:$B$7027&amp;广告数据!$C$2:$C$7027,广告数据!$G$2:$G$7027),2,0),"0")</f>
        <v>0</v>
      </c>
      <c r="AY183" s="179" t="str">
        <f t="array" ref="AY183">IFERROR(VLOOKUP(A183&amp;B183&amp;C183&amp;LEFT($AS$1,2),IF({1,0},广告数据!$A$2:$A$7027&amp;广告数据!$B$2:$B$7027&amp;广告数据!$C$2:$C$7027,广告数据!$J$2:$J$7027),2,0),"0")</f>
        <v>0</v>
      </c>
      <c r="AZ183" s="183" t="str">
        <f t="array" ref="AZ183">IFERROR(AX183/AY183,"0")</f>
        <v>0</v>
      </c>
      <c r="BA183" s="179">
        <f t="array" ref="BA183">IFERROR(VLOOKUP(A183&amp;B183&amp;C183&amp;LEFT($BA$1,2),IF({1,0},广告数据!$A$2:$A$7027&amp;广告数据!$B$2:$B$7027&amp;广告数据!$C$2:$C$7027,广告数据!$D$2:$D$7027),2,0),"")</f>
        <v>19426</v>
      </c>
      <c r="BB183" s="179">
        <f t="array" ref="BB183">IFERROR(VLOOKUP(A183&amp;B183&amp;C183&amp;LEFT($BA$1,2),IF({1,0},广告数据!$A$2:$A$7027&amp;广告数据!$B$2:$B$7027&amp;广告数据!$C$2:$C$7027,广告数据!$E$2:$E$7027),2,0),"")</f>
        <v>54</v>
      </c>
      <c r="BC183" s="179">
        <f t="array" ref="BC183">IFERROR(VLOOKUP(A183&amp;B183&amp;C183&amp;LEFT($BA$1,2),IF({1,0},广告数据!$A$2:$A$7027&amp;广告数据!$B$2:$B$7027&amp;广告数据!$C$2:$C$7027,广告数据!$I$2:$I$7027),2,0),"")</f>
        <v>3</v>
      </c>
      <c r="BD183" s="215">
        <f t="shared" si="70"/>
        <v>0.00277977967672192</v>
      </c>
      <c r="BE183" s="215">
        <f t="shared" si="71"/>
        <v>0.0555555555555556</v>
      </c>
      <c r="BF183" s="186">
        <f t="array" ref="BF183">IFERROR(VLOOKUP(A183&amp;B183&amp;C183&amp;LEFT($BA$1,2),IF({1,0},广告数据!$A$2:$A$7027&amp;广告数据!$B$2:$B$7027&amp;广告数据!$C$2:$C$7027,广告数据!$G$2:$G$7027),2,0),"")</f>
        <v>28.85</v>
      </c>
      <c r="BG183" s="186">
        <f t="array" ref="BG183">IFERROR(VLOOKUP(A183&amp;B183&amp;C183&amp;LEFT($BA$1,2),IF({1,0},广告数据!$A$2:$A$7027&amp;广告数据!$B$2:$B$7027&amp;广告数据!$C$2:$C$7027,广告数据!$J$2:$J$7027),2,0),"")</f>
        <v>37.97</v>
      </c>
      <c r="BH183" s="215">
        <f t="shared" si="72"/>
        <v>0.759810376613116</v>
      </c>
      <c r="BI183" s="172">
        <f t="array" ref="BI183">IFERROR(VLOOKUP(A183&amp;B183&amp;C183&amp;LEFT($BI$1,2),IF({1,0},广告数据!$A$2:$A$7027&amp;广告数据!$B$2:$B$7027&amp;广告数据!$C$2:$C$7027,广告数据!$D$2:$D$7027),2,0),"0")</f>
        <v>3010</v>
      </c>
      <c r="BJ183" s="172">
        <f t="array" ref="BJ183">IFERROR(VLOOKUP(A183&amp;B183&amp;C183&amp;LEFT($BI$1,2),IF({1,0},广告数据!$A$2:$A$7027&amp;广告数据!$B$2:$B$7027&amp;广告数据!$C$2:$C$7027,广告数据!$E$2:$E$7027),2,0),"0")</f>
        <v>14</v>
      </c>
      <c r="BK183" s="172">
        <f t="array" ref="BK183">IFERROR(VLOOKUP(A183&amp;B183&amp;C183&amp;LEFT($BI$1,2),IF({1,0},广告数据!$A$2:$A$7027&amp;广告数据!$B$2:$B$7027&amp;广告数据!$C$2:$C$7027,广告数据!$I$2:$I$7027),2,0),"0")</f>
        <v>0</v>
      </c>
      <c r="BL183" s="215">
        <f t="shared" si="73"/>
        <v>0.00465116279069767</v>
      </c>
      <c r="BM183" s="215">
        <f t="shared" si="74"/>
        <v>0</v>
      </c>
      <c r="BN183" s="172">
        <f t="array" ref="BN183">IFERROR(VLOOKUP(A183&amp;B183&amp;C183&amp;LEFT($BI$1,2),IF({1,0},广告数据!$A$2:$A$7027&amp;广告数据!$B$2:$B$7027&amp;广告数据!$C$2:$C$7027,广告数据!$G$2:$G$7027),2,0),"0")</f>
        <v>9.65</v>
      </c>
      <c r="BO183" s="172">
        <f t="array" ref="BO183">IFERROR(VLOOKUP(A183&amp;B183&amp;C183&amp;LEFT($BI$1,2),IF({1,0},广告数据!$A$2:$A$7027&amp;广告数据!$B$2:$B$7027&amp;广告数据!$C$2:$C$7027,广告数据!$J$2:$J$7027),2,0),"0")</f>
        <v>0</v>
      </c>
      <c r="BP183" s="215" t="str">
        <f t="shared" si="75"/>
        <v/>
      </c>
      <c r="BQ183" s="172" t="str">
        <f t="array" ref="BQ183">IFERROR(VLOOKUP(A183&amp;B183&amp;C183&amp;LEFT($BQ$1,2),IF({1,0},广告数据!$A$2:$A$7027&amp;广告数据!$B$2:$B$7027&amp;广告数据!$C$2:$C$7027,广告数据!$D$2:$D$7027),2,0),"0")</f>
        <v>0</v>
      </c>
      <c r="BR183" s="172" t="str">
        <f t="array" ref="BR183">IFERROR(VLOOKUP(A183&amp;B183&amp;C183&amp;LEFT($BQ$1,2),IF({1,0},广告数据!$A$2:$A$7027&amp;广告数据!$B$2:$B$7027&amp;广告数据!$C$2:$C$7027,广告数据!$E$2:$E$7027),2,0),"0")</f>
        <v>0</v>
      </c>
      <c r="BS183" s="172" t="str">
        <f t="array" ref="BS183">IFERROR(VLOOKUP(A183&amp;B183&amp;C183&amp;LEFT($BQ$1,2),IF({1,0},广告数据!$A$2:$A$7027&amp;广告数据!$B$2:$B$7027&amp;广告数据!$C$2:$C$7027,广告数据!$I$2:$I$7027),2,0),"0")</f>
        <v>0</v>
      </c>
      <c r="BT183" s="215" t="str">
        <f t="shared" si="65"/>
        <v>0</v>
      </c>
      <c r="BU183" s="215" t="str">
        <f t="shared" si="66"/>
        <v>0</v>
      </c>
      <c r="BV183" s="172" t="str">
        <f t="array" ref="BV183">IFERROR(VLOOKUP(A183&amp;B183&amp;C183&amp;LEFT($BQ$1,2),IF({1,0},广告数据!$A$2:$A$7027&amp;广告数据!$B$2:$B$7027&amp;广告数据!$C$2:$C$7027,广告数据!$G$2:$G$7027),2,0),"0")</f>
        <v>0</v>
      </c>
      <c r="BW183" s="172" t="str">
        <f t="array" ref="BW183">IFERROR(VLOOKUP(A183&amp;B183&amp;C183&amp;LEFT($BQ$1,2),IF({1,0},广告数据!$A$2:$A$7027&amp;广告数据!$B$2:$B$7027&amp;广告数据!$C$2:$C$7027,广告数据!$J$2:$J$7027),2,0),"0")</f>
        <v>0</v>
      </c>
      <c r="BX183" s="215" t="str">
        <f t="shared" si="77"/>
        <v/>
      </c>
    </row>
    <row r="184" s="173" customFormat="1" spans="1:76">
      <c r="A184" s="189">
        <v>44815</v>
      </c>
      <c r="B184" s="192" t="s">
        <v>20</v>
      </c>
      <c r="C184" s="190" t="s">
        <v>450</v>
      </c>
      <c r="D184" s="119" t="s">
        <v>451</v>
      </c>
      <c r="E184" s="194">
        <f>SUMIFS('Business report'!$D$2:$D$9442,'Business report'!$A$2:$A$9442,A184,'Business report'!$B$2:$B$9442,B184,'Business report'!$C$2:$C$9442,D184)</f>
        <v>17</v>
      </c>
      <c r="F184" s="194">
        <f>SUMIFS('Business report'!$F$2:$F$9442,'Business report'!$A$2:$A$9442,A184,'Business report'!$B$2:$B$9442,B184,'Business report'!$C$2:$C$9442,D184)</f>
        <v>22</v>
      </c>
      <c r="G184" s="191">
        <f>SUMIFS('Business report'!$I$2:$I$9442,'Business report'!$A$2:$A$9442,A184,'Business report'!$B$2:$B$9442,B184,'Business report'!$C$2:$C$9442,D184)</f>
        <v>2</v>
      </c>
      <c r="H184" s="195">
        <f>SUMIFS('Business report'!$K$2:$K$9442,'Business report'!$A$2:$A$9442,A184,'Business report'!$B$2:$B$9442,B184,'Business report'!$C$2:$C$9442,D184)</f>
        <v>75.98</v>
      </c>
      <c r="I184" s="198">
        <v>37.99</v>
      </c>
      <c r="J184" s="178">
        <v>4</v>
      </c>
      <c r="K184" s="198">
        <v>6</v>
      </c>
      <c r="L184" s="198" t="s">
        <v>496</v>
      </c>
      <c r="M184" s="202" t="s">
        <v>710</v>
      </c>
      <c r="N184" s="198" t="s">
        <v>497</v>
      </c>
      <c r="O184" s="199">
        <v>2062</v>
      </c>
      <c r="P184" s="203" t="s">
        <v>465</v>
      </c>
      <c r="Q184" s="207" t="s">
        <v>145</v>
      </c>
      <c r="R184" s="207" t="s">
        <v>260</v>
      </c>
      <c r="S184" s="203" t="s">
        <v>466</v>
      </c>
      <c r="T184" s="207" t="s">
        <v>711</v>
      </c>
      <c r="U184" s="207" t="s">
        <v>163</v>
      </c>
      <c r="V184" s="203" t="s">
        <v>681</v>
      </c>
      <c r="W184" s="207" t="s">
        <v>411</v>
      </c>
      <c r="X184" s="207" t="s">
        <v>243</v>
      </c>
      <c r="Y184" s="203" t="s">
        <v>682</v>
      </c>
      <c r="Z184" s="207" t="s">
        <v>712</v>
      </c>
      <c r="AA184" s="207" t="s">
        <v>239</v>
      </c>
      <c r="AB184" s="203" t="s">
        <v>713</v>
      </c>
      <c r="AC184" s="207" t="s">
        <v>520</v>
      </c>
      <c r="AD184" s="207" t="s">
        <v>274</v>
      </c>
      <c r="AE184" s="203" t="s">
        <v>470</v>
      </c>
      <c r="AF184" s="207" t="s">
        <v>560</v>
      </c>
      <c r="AG184" s="207" t="s">
        <v>196</v>
      </c>
      <c r="AH184" s="203" t="s">
        <v>472</v>
      </c>
      <c r="AI184" s="207" t="s">
        <v>145</v>
      </c>
      <c r="AJ184" s="207" t="s">
        <v>487</v>
      </c>
      <c r="AK184" s="179">
        <f t="array" ref="AK184">IFERROR(VLOOKUP(A184&amp;B184&amp;C184&amp;LEFT($AK$1,2),IF({1,0},广告数据!$A$2:$A$7027&amp;广告数据!$B$2:$B$7027&amp;广告数据!$C$2:$C$7027,广告数据!$D$2:$D$7027),2,0),"0")</f>
        <v>14290</v>
      </c>
      <c r="AL184" s="175">
        <f t="array" ref="AL184">IFERROR(VLOOKUP(A184&amp;B184&amp;C184&amp;LEFT($AK$1,2),IF({1,0},广告数据!$A$2:$A$7027&amp;广告数据!$B$2:$B$7027&amp;广告数据!$C$2:$C$7027,广告数据!$E$2:$E$7027),2,0),"0")</f>
        <v>6</v>
      </c>
      <c r="AM184" s="180">
        <f t="shared" si="81"/>
        <v>0.000419874037788663</v>
      </c>
      <c r="AN184" s="175">
        <f t="array" ref="AN184">IFERROR(VLOOKUP(A184&amp;B184&amp;C184&amp;LEFT($AK$1,2),IF({1,0},广告数据!$A$2:$A$7027&amp;广告数据!$B$2:$B$7027&amp;广告数据!$C$2:$C$7027,广告数据!$I$2:$I$7027),2,0),"0")</f>
        <v>2</v>
      </c>
      <c r="AO184" s="181">
        <f t="shared" si="82"/>
        <v>0.333333333333333</v>
      </c>
      <c r="AP184" s="182">
        <f t="array" ref="AP184">IFERROR(VLOOKUP(A184&amp;B184&amp;C184&amp;LEFT($AK$1,2),IF({1,0},广告数据!$A$2:$A$7027&amp;广告数据!$B$2:$B$7027&amp;广告数据!$C$2:$C$7027,广告数据!$G$2:$G$7027),2,0),"0")</f>
        <v>7.81</v>
      </c>
      <c r="AQ184" s="182">
        <f t="array" ref="AQ184">IFERROR(VLOOKUP(A184&amp;B184&amp;C184&amp;LEFT($AK$1,2),IF({1,0},广告数据!$A$2:$A$7027&amp;广告数据!$B$2:$B$7027&amp;广告数据!$C$2:$C$7027,广告数据!$J$2:$J$7027),2,0),"0")</f>
        <v>75.98</v>
      </c>
      <c r="AR184" s="183">
        <f t="shared" si="83"/>
        <v>0.10279020794946</v>
      </c>
      <c r="AS184" s="223" t="str">
        <f t="array" ref="AS184">IFERROR(VLOOKUP(A184&amp;B184&amp;C184&amp;LEFT($AS$1,2),IF({1,0},广告数据!$A$2:$A$7027&amp;广告数据!$B$2:$B$7027&amp;广告数据!$C$2:$C$7027,广告数据!$D$2:$D$7027),2,0),"0")</f>
        <v>0</v>
      </c>
      <c r="AT184" s="179" t="str">
        <f t="array" ref="AT184">IFERROR(VLOOKUP(A184&amp;B184&amp;C184&amp;LEFT($AS$1,2),IF({1,0},广告数据!$A$2:$A$7027&amp;广告数据!$B$2:$B$7027&amp;广告数据!$C$2:$C$7027,广告数据!$E$2:$E$7027),2,0),"0")</f>
        <v>0</v>
      </c>
      <c r="AU184" s="179" t="str">
        <f t="array" ref="AU184">IFERROR(VLOOKUP(A184&amp;B184&amp;C184&amp;LEFT($AS$1,2),IF({1,0},广告数据!$A$2:$A$7027&amp;广告数据!$B$2:$B$7027&amp;广告数据!$C$2:$C$7027,广告数据!$I$2:$I$7027),2,0),"0")</f>
        <v>0</v>
      </c>
      <c r="AV184" s="215" t="str">
        <f t="shared" si="58"/>
        <v>0</v>
      </c>
      <c r="AW184" s="215" t="str">
        <f t="array" ref="AW184">IFERROR(AU184/AT184,"0")</f>
        <v>0</v>
      </c>
      <c r="AX184" s="224" t="str">
        <f t="array" ref="AX184">IFERROR(VLOOKUP(A184&amp;B184&amp;C184&amp;LEFT($AS$1,2),IF({1,0},广告数据!$A$2:$A$7027&amp;广告数据!$B$2:$B$7027&amp;广告数据!$C$2:$C$7027,广告数据!$G$2:$G$7027),2,0),"0")</f>
        <v>0</v>
      </c>
      <c r="AY184" s="179" t="str">
        <f t="array" ref="AY184">IFERROR(VLOOKUP(A184&amp;B184&amp;C184&amp;LEFT($AS$1,2),IF({1,0},广告数据!$A$2:$A$7027&amp;广告数据!$B$2:$B$7027&amp;广告数据!$C$2:$C$7027,广告数据!$J$2:$J$7027),2,0),"0")</f>
        <v>0</v>
      </c>
      <c r="AZ184" s="183" t="str">
        <f t="array" ref="AZ184">IFERROR(AX184/AY184,"0")</f>
        <v>0</v>
      </c>
      <c r="BA184" s="179">
        <f t="array" ref="BA184">IFERROR(VLOOKUP(A184&amp;B184&amp;C184&amp;LEFT($BA$1,2),IF({1,0},广告数据!$A$2:$A$7027&amp;广告数据!$B$2:$B$7027&amp;广告数据!$C$2:$C$7027,广告数据!$D$2:$D$7027),2,0),"")</f>
        <v>4746</v>
      </c>
      <c r="BB184" s="179">
        <f t="array" ref="BB184">IFERROR(VLOOKUP(A184&amp;B184&amp;C184&amp;LEFT($BA$1,2),IF({1,0},广告数据!$A$2:$A$7027&amp;广告数据!$B$2:$B$7027&amp;广告数据!$C$2:$C$7027,广告数据!$E$2:$E$7027),2,0),"")</f>
        <v>1</v>
      </c>
      <c r="BC184" s="179">
        <f t="array" ref="BC184">IFERROR(VLOOKUP(A184&amp;B184&amp;C184&amp;LEFT($BA$1,2),IF({1,0},广告数据!$A$2:$A$7027&amp;广告数据!$B$2:$B$7027&amp;广告数据!$C$2:$C$7027,广告数据!$I$2:$I$7027),2,0),"")</f>
        <v>0</v>
      </c>
      <c r="BD184" s="215">
        <f t="shared" si="70"/>
        <v>0.000210703750526759</v>
      </c>
      <c r="BE184" s="215">
        <f t="shared" si="71"/>
        <v>0</v>
      </c>
      <c r="BF184" s="186">
        <f t="array" ref="BF184">IFERROR(VLOOKUP(A184&amp;B184&amp;C184&amp;LEFT($BA$1,2),IF({1,0},广告数据!$A$2:$A$7027&amp;广告数据!$B$2:$B$7027&amp;广告数据!$C$2:$C$7027,广告数据!$G$2:$G$7027),2,0),"")</f>
        <v>2.76</v>
      </c>
      <c r="BG184" s="186">
        <f t="array" ref="BG184">IFERROR(VLOOKUP(A184&amp;B184&amp;C184&amp;LEFT($BA$1,2),IF({1,0},广告数据!$A$2:$A$7027&amp;广告数据!$B$2:$B$7027&amp;广告数据!$C$2:$C$7027,广告数据!$J$2:$J$7027),2,0),"")</f>
        <v>0</v>
      </c>
      <c r="BH184" s="215" t="str">
        <f t="shared" si="72"/>
        <v>0</v>
      </c>
      <c r="BI184" s="172" t="str">
        <f t="array" ref="BI184">IFERROR(VLOOKUP(A184&amp;B184&amp;C184&amp;LEFT($BI$1,2),IF({1,0},广告数据!$A$2:$A$7027&amp;广告数据!$B$2:$B$7027&amp;广告数据!$C$2:$C$7027,广告数据!$D$2:$D$7027),2,0),"0")</f>
        <v>0</v>
      </c>
      <c r="BJ184" s="172" t="str">
        <f t="array" ref="BJ184">IFERROR(VLOOKUP(A184&amp;B184&amp;C184&amp;LEFT($BI$1,2),IF({1,0},广告数据!$A$2:$A$7027&amp;广告数据!$B$2:$B$7027&amp;广告数据!$C$2:$C$7027,广告数据!$E$2:$E$7027),2,0),"0")</f>
        <v>0</v>
      </c>
      <c r="BK184" s="172" t="str">
        <f t="array" ref="BK184">IFERROR(VLOOKUP(A184&amp;B184&amp;C184&amp;LEFT($BI$1,2),IF({1,0},广告数据!$A$2:$A$7027&amp;广告数据!$B$2:$B$7027&amp;广告数据!$C$2:$C$7027,广告数据!$I$2:$I$7027),2,0),"0")</f>
        <v>0</v>
      </c>
      <c r="BL184" s="215" t="str">
        <f t="shared" si="73"/>
        <v>0</v>
      </c>
      <c r="BM184" s="215" t="str">
        <f t="shared" si="74"/>
        <v>0</v>
      </c>
      <c r="BN184" s="172" t="str">
        <f t="array" ref="BN184">IFERROR(VLOOKUP(A184&amp;B184&amp;C184&amp;LEFT($BI$1,2),IF({1,0},广告数据!$A$2:$A$7027&amp;广告数据!$B$2:$B$7027&amp;广告数据!$C$2:$C$7027,广告数据!$G$2:$G$7027),2,0),"0")</f>
        <v>0</v>
      </c>
      <c r="BO184" s="172" t="str">
        <f t="array" ref="BO184">IFERROR(VLOOKUP(A184&amp;B184&amp;C184&amp;LEFT($BI$1,2),IF({1,0},广告数据!$A$2:$A$7027&amp;广告数据!$B$2:$B$7027&amp;广告数据!$C$2:$C$7027,广告数据!$J$2:$J$7027),2,0),"0")</f>
        <v>0</v>
      </c>
      <c r="BP184" s="215" t="str">
        <f t="shared" si="75"/>
        <v/>
      </c>
      <c r="BQ184" s="172">
        <f t="array" ref="BQ184">IFERROR(VLOOKUP(A184&amp;B184&amp;C184&amp;LEFT($BQ$1,2),IF({1,0},广告数据!$A$2:$A$7027&amp;广告数据!$B$2:$B$7027&amp;广告数据!$C$2:$C$7027,广告数据!$D$2:$D$7027),2,0),"0")</f>
        <v>630</v>
      </c>
      <c r="BR184" s="172">
        <f t="array" ref="BR184">IFERROR(VLOOKUP(A184&amp;B184&amp;C184&amp;LEFT($BQ$1,2),IF({1,0},广告数据!$A$2:$A$7027&amp;广告数据!$B$2:$B$7027&amp;广告数据!$C$2:$C$7027,广告数据!$E$2:$E$7027),2,0),"0")</f>
        <v>3</v>
      </c>
      <c r="BS184" s="172">
        <f t="array" ref="BS184">IFERROR(VLOOKUP(A184&amp;B184&amp;C184&amp;LEFT($BQ$1,2),IF({1,0},广告数据!$A$2:$A$7027&amp;广告数据!$B$2:$B$7027&amp;广告数据!$C$2:$C$7027,广告数据!$I$2:$I$7027),2,0),"0")</f>
        <v>0</v>
      </c>
      <c r="BT184" s="215">
        <f t="shared" si="65"/>
        <v>0.00476190476190476</v>
      </c>
      <c r="BU184" s="215">
        <f t="shared" si="66"/>
        <v>0</v>
      </c>
      <c r="BV184" s="172">
        <f t="array" ref="BV184">IFERROR(VLOOKUP(A184&amp;B184&amp;C184&amp;LEFT($BQ$1,2),IF({1,0},广告数据!$A$2:$A$7027&amp;广告数据!$B$2:$B$7027&amp;广告数据!$C$2:$C$7027,广告数据!$G$2:$G$7027),2,0),"0")</f>
        <v>2.01</v>
      </c>
      <c r="BW184" s="172">
        <f t="array" ref="BW184">IFERROR(VLOOKUP(A184&amp;B184&amp;C184&amp;LEFT($BQ$1,2),IF({1,0},广告数据!$A$2:$A$7027&amp;广告数据!$B$2:$B$7027&amp;广告数据!$C$2:$C$7027,广告数据!$J$2:$J$7027),2,0),"0")</f>
        <v>0</v>
      </c>
      <c r="BX184" s="215" t="str">
        <f t="shared" si="77"/>
        <v/>
      </c>
    </row>
    <row r="185" s="173" customFormat="1" spans="1:76">
      <c r="A185" s="189">
        <v>44815</v>
      </c>
      <c r="B185" s="192" t="s">
        <v>20</v>
      </c>
      <c r="C185" s="190" t="s">
        <v>543</v>
      </c>
      <c r="D185" s="119" t="s">
        <v>544</v>
      </c>
      <c r="E185" s="194">
        <f>SUMIFS('Business report'!$D$2:$D$9442,'Business report'!$A$2:$A$9442,A185,'Business report'!$B$2:$B$9442,B185,'Business report'!$C$2:$C$9442,D185)</f>
        <v>68</v>
      </c>
      <c r="F185" s="194">
        <f>SUMIFS('Business report'!$F$2:$F$9442,'Business report'!$A$2:$A$9442,A185,'Business report'!$B$2:$B$9442,B185,'Business report'!$C$2:$C$9442,D185)</f>
        <v>87</v>
      </c>
      <c r="G185" s="191">
        <f>SUMIFS('Business report'!$I$2:$I$9442,'Business report'!$A$2:$A$9442,A185,'Business report'!$B$2:$B$9442,B185,'Business report'!$C$2:$C$9442,D185)</f>
        <v>5</v>
      </c>
      <c r="H185" s="195">
        <f>SUMIFS('Business report'!$K$2:$K$9442,'Business report'!$A$2:$A$9442,A185,'Business report'!$B$2:$B$9442,B185,'Business report'!$C$2:$C$9442,D185)</f>
        <v>59.98</v>
      </c>
      <c r="I185" s="198">
        <v>29.99</v>
      </c>
      <c r="J185" s="178"/>
      <c r="K185" s="198"/>
      <c r="L185" s="198" t="s">
        <v>570</v>
      </c>
      <c r="M185" s="221">
        <v>30001</v>
      </c>
      <c r="N185" s="198" t="s">
        <v>572</v>
      </c>
      <c r="O185" s="198">
        <v>61</v>
      </c>
      <c r="P185" s="203" t="s">
        <v>579</v>
      </c>
      <c r="Q185" s="207" t="s">
        <v>704</v>
      </c>
      <c r="R185" s="207" t="s">
        <v>182</v>
      </c>
      <c r="S185" s="203" t="s">
        <v>581</v>
      </c>
      <c r="T185" s="207" t="s">
        <v>413</v>
      </c>
      <c r="U185" s="207" t="s">
        <v>169</v>
      </c>
      <c r="V185" s="203" t="s">
        <v>583</v>
      </c>
      <c r="W185" s="207" t="s">
        <v>614</v>
      </c>
      <c r="X185" s="207" t="s">
        <v>529</v>
      </c>
      <c r="Y185" s="203" t="s">
        <v>585</v>
      </c>
      <c r="Z185" s="207" t="s">
        <v>250</v>
      </c>
      <c r="AA185" s="207" t="s">
        <v>714</v>
      </c>
      <c r="AB185" s="203" t="s">
        <v>587</v>
      </c>
      <c r="AC185" s="207" t="s">
        <v>564</v>
      </c>
      <c r="AD185" s="207" t="s">
        <v>292</v>
      </c>
      <c r="AE185" s="203" t="s">
        <v>589</v>
      </c>
      <c r="AF185" s="207" t="s">
        <v>405</v>
      </c>
      <c r="AG185" s="207" t="s">
        <v>156</v>
      </c>
      <c r="AH185" s="203" t="s">
        <v>591</v>
      </c>
      <c r="AI185" s="207" t="s">
        <v>169</v>
      </c>
      <c r="AJ185" s="207" t="s">
        <v>715</v>
      </c>
      <c r="AK185" s="179" t="str">
        <f t="array" ref="AK185">IFERROR(VLOOKUP(A185&amp;B185&amp;C185&amp;LEFT($AK$1,2),IF({1,0},广告数据!$A$2:$A$7027&amp;广告数据!$B$2:$B$7027&amp;广告数据!$C$2:$C$7027,广告数据!$D$2:$D$7027),2,0),"0")</f>
        <v>0</v>
      </c>
      <c r="AL185" s="175" t="str">
        <f t="array" ref="AL185">IFERROR(VLOOKUP(A185&amp;B185&amp;C185&amp;LEFT($AK$1,2),IF({1,0},广告数据!$A$2:$A$7027&amp;广告数据!$B$2:$B$7027&amp;广告数据!$C$2:$C$7027,广告数据!$E$2:$E$7027),2,0),"0")</f>
        <v>0</v>
      </c>
      <c r="AM185" s="180" t="str">
        <f t="shared" si="81"/>
        <v>0</v>
      </c>
      <c r="AN185" s="175" t="str">
        <f t="array" ref="AN185">IFERROR(VLOOKUP(A185&amp;B185&amp;C185&amp;LEFT($AK$1,2),IF({1,0},广告数据!$A$2:$A$7027&amp;广告数据!$B$2:$B$7027&amp;广告数据!$C$2:$C$7027,广告数据!$I$2:$I$7027),2,0),"0")</f>
        <v>0</v>
      </c>
      <c r="AO185" s="181" t="str">
        <f t="shared" si="82"/>
        <v>0</v>
      </c>
      <c r="AP185" s="182" t="str">
        <f t="array" ref="AP185">IFERROR(VLOOKUP(A185&amp;B185&amp;C185&amp;LEFT($AK$1,2),IF({1,0},广告数据!$A$2:$A$7027&amp;广告数据!$B$2:$B$7027&amp;广告数据!$C$2:$C$7027,广告数据!$G$2:$G$7027),2,0),"0")</f>
        <v>0</v>
      </c>
      <c r="AQ185" s="182" t="str">
        <f t="array" ref="AQ185">IFERROR(VLOOKUP(A185&amp;B185&amp;C185&amp;LEFT($AK$1,2),IF({1,0},广告数据!$A$2:$A$7027&amp;广告数据!$B$2:$B$7027&amp;广告数据!$C$2:$C$7027,广告数据!$J$2:$J$7027),2,0),"0")</f>
        <v>0</v>
      </c>
      <c r="AR185" s="183" t="str">
        <f t="shared" si="83"/>
        <v>0</v>
      </c>
      <c r="AS185" s="223" t="str">
        <f t="array" ref="AS185">IFERROR(VLOOKUP(A185&amp;B185&amp;C185&amp;LEFT($AS$1,2),IF({1,0},广告数据!$A$2:$A$7027&amp;广告数据!$B$2:$B$7027&amp;广告数据!$C$2:$C$7027,广告数据!$D$2:$D$7027),2,0),"0")</f>
        <v>0</v>
      </c>
      <c r="AT185" s="179" t="str">
        <f t="array" ref="AT185">IFERROR(VLOOKUP(A185&amp;B185&amp;C185&amp;LEFT($AS$1,2),IF({1,0},广告数据!$A$2:$A$7027&amp;广告数据!$B$2:$B$7027&amp;广告数据!$C$2:$C$7027,广告数据!$E$2:$E$7027),2,0),"0")</f>
        <v>0</v>
      </c>
      <c r="AU185" s="179" t="str">
        <f t="array" ref="AU185">IFERROR(VLOOKUP(A185&amp;B185&amp;C185&amp;LEFT($AS$1,2),IF({1,0},广告数据!$A$2:$A$7027&amp;广告数据!$B$2:$B$7027&amp;广告数据!$C$2:$C$7027,广告数据!$I$2:$I$7027),2,0),"0")</f>
        <v>0</v>
      </c>
      <c r="AV185" s="215" t="str">
        <f t="shared" si="58"/>
        <v>0</v>
      </c>
      <c r="AW185" s="215" t="str">
        <f t="array" ref="AW185">IFERROR(AU185/AT185,"0")</f>
        <v>0</v>
      </c>
      <c r="AX185" s="224" t="str">
        <f t="array" ref="AX185">IFERROR(VLOOKUP(A185&amp;B185&amp;C185&amp;LEFT($AS$1,2),IF({1,0},广告数据!$A$2:$A$7027&amp;广告数据!$B$2:$B$7027&amp;广告数据!$C$2:$C$7027,广告数据!$G$2:$G$7027),2,0),"0")</f>
        <v>0</v>
      </c>
      <c r="AY185" s="179" t="str">
        <f t="array" ref="AY185">IFERROR(VLOOKUP(A185&amp;B185&amp;C185&amp;LEFT($AS$1,2),IF({1,0},广告数据!$A$2:$A$7027&amp;广告数据!$B$2:$B$7027&amp;广告数据!$C$2:$C$7027,广告数据!$J$2:$J$7027),2,0),"0")</f>
        <v>0</v>
      </c>
      <c r="AZ185" s="183" t="str">
        <f t="array" ref="AZ185">IFERROR(AX185/AY185,"0")</f>
        <v>0</v>
      </c>
      <c r="BA185" s="179">
        <f t="array" ref="BA185">IFERROR(VLOOKUP(A185&amp;B185&amp;C185&amp;LEFT($BA$1,2),IF({1,0},广告数据!$A$2:$A$7027&amp;广告数据!$B$2:$B$7027&amp;广告数据!$C$2:$C$7027,广告数据!$D$2:$D$7027),2,0),"")</f>
        <v>1497</v>
      </c>
      <c r="BB185" s="179">
        <f t="array" ref="BB185">IFERROR(VLOOKUP(A185&amp;B185&amp;C185&amp;LEFT($BA$1,2),IF({1,0},广告数据!$A$2:$A$7027&amp;广告数据!$B$2:$B$7027&amp;广告数据!$C$2:$C$7027,广告数据!$E$2:$E$7027),2,0),"")</f>
        <v>11</v>
      </c>
      <c r="BC185" s="179">
        <f t="array" ref="BC185">IFERROR(VLOOKUP(A185&amp;B185&amp;C185&amp;LEFT($BA$1,2),IF({1,0},广告数据!$A$2:$A$7027&amp;广告数据!$B$2:$B$7027&amp;广告数据!$C$2:$C$7027,广告数据!$I$2:$I$7027),2,0),"")</f>
        <v>1</v>
      </c>
      <c r="BD185" s="215">
        <f t="shared" si="70"/>
        <v>0.00734802939211757</v>
      </c>
      <c r="BE185" s="215">
        <f t="shared" si="71"/>
        <v>0.0909090909090909</v>
      </c>
      <c r="BF185" s="186">
        <f t="array" ref="BF185">IFERROR(VLOOKUP(A185&amp;B185&amp;C185&amp;LEFT($BA$1,2),IF({1,0},广告数据!$A$2:$A$7027&amp;广告数据!$B$2:$B$7027&amp;广告数据!$C$2:$C$7027,广告数据!$G$2:$G$7027),2,0),"")</f>
        <v>21.7</v>
      </c>
      <c r="BG185" s="186">
        <f t="array" ref="BG185">IFERROR(VLOOKUP(A185&amp;B185&amp;C185&amp;LEFT($BA$1,2),IF({1,0},广告数据!$A$2:$A$7027&amp;广告数据!$B$2:$B$7027&amp;广告数据!$C$2:$C$7027,广告数据!$J$2:$J$7027),2,0),"")</f>
        <v>75.98</v>
      </c>
      <c r="BH185" s="215">
        <f t="shared" si="72"/>
        <v>0.285601474072124</v>
      </c>
      <c r="BI185" s="172" t="str">
        <f t="array" ref="BI185">IFERROR(VLOOKUP(A185&amp;B185&amp;C185&amp;LEFT($BI$1,2),IF({1,0},广告数据!$A$2:$A$7027&amp;广告数据!$B$2:$B$7027&amp;广告数据!$C$2:$C$7027,广告数据!$D$2:$D$7027),2,0),"0")</f>
        <v>0</v>
      </c>
      <c r="BJ185" s="172" t="str">
        <f t="array" ref="BJ185">IFERROR(VLOOKUP(A185&amp;B185&amp;C185&amp;LEFT($BI$1,2),IF({1,0},广告数据!$A$2:$A$7027&amp;广告数据!$B$2:$B$7027&amp;广告数据!$C$2:$C$7027,广告数据!$E$2:$E$7027),2,0),"0")</f>
        <v>0</v>
      </c>
      <c r="BK185" s="172" t="str">
        <f t="array" ref="BK185">IFERROR(VLOOKUP(A185&amp;B185&amp;C185&amp;LEFT($BI$1,2),IF({1,0},广告数据!$A$2:$A$7027&amp;广告数据!$B$2:$B$7027&amp;广告数据!$C$2:$C$7027,广告数据!$I$2:$I$7027),2,0),"0")</f>
        <v>0</v>
      </c>
      <c r="BL185" s="215" t="str">
        <f t="shared" si="73"/>
        <v>0</v>
      </c>
      <c r="BM185" s="215" t="str">
        <f t="shared" si="74"/>
        <v>0</v>
      </c>
      <c r="BN185" s="172" t="str">
        <f t="array" ref="BN185">IFERROR(VLOOKUP(A185&amp;B185&amp;C185&amp;LEFT($BI$1,2),IF({1,0},广告数据!$A$2:$A$7027&amp;广告数据!$B$2:$B$7027&amp;广告数据!$C$2:$C$7027,广告数据!$G$2:$G$7027),2,0),"0")</f>
        <v>0</v>
      </c>
      <c r="BO185" s="172" t="str">
        <f t="array" ref="BO185">IFERROR(VLOOKUP(A185&amp;B185&amp;C185&amp;LEFT($BI$1,2),IF({1,0},广告数据!$A$2:$A$7027&amp;广告数据!$B$2:$B$7027&amp;广告数据!$C$2:$C$7027,广告数据!$J$2:$J$7027),2,0),"0")</f>
        <v>0</v>
      </c>
      <c r="BP185" s="215" t="str">
        <f t="shared" si="75"/>
        <v/>
      </c>
      <c r="BQ185" s="172">
        <f t="array" ref="BQ185">IFERROR(VLOOKUP(A185&amp;B185&amp;C185&amp;LEFT($BQ$1,2),IF({1,0},广告数据!$A$2:$A$7027&amp;广告数据!$B$2:$B$7027&amp;广告数据!$C$2:$C$7027,广告数据!$D$2:$D$7027),2,0),"0")</f>
        <v>1230</v>
      </c>
      <c r="BR185" s="172">
        <f t="array" ref="BR185">IFERROR(VLOOKUP(A185&amp;B185&amp;C185&amp;LEFT($BQ$1,2),IF({1,0},广告数据!$A$2:$A$7027&amp;广告数据!$B$2:$B$7027&amp;广告数据!$C$2:$C$7027,广告数据!$E$2:$E$7027),2,0),"0")</f>
        <v>15</v>
      </c>
      <c r="BS185" s="172">
        <f t="array" ref="BS185">IFERROR(VLOOKUP(A185&amp;B185&amp;C185&amp;LEFT($BQ$1,2),IF({1,0},广告数据!$A$2:$A$7027&amp;广告数据!$B$2:$B$7027&amp;广告数据!$C$2:$C$7027,广告数据!$I$2:$I$7027),2,0),"0")</f>
        <v>1</v>
      </c>
      <c r="BT185" s="215">
        <f t="shared" si="65"/>
        <v>0.0121951219512195</v>
      </c>
      <c r="BU185" s="215">
        <f t="shared" si="66"/>
        <v>0.0666666666666667</v>
      </c>
      <c r="BV185" s="172">
        <f t="array" ref="BV185">IFERROR(VLOOKUP(A185&amp;B185&amp;C185&amp;LEFT($BQ$1,2),IF({1,0},广告数据!$A$2:$A$7027&amp;广告数据!$B$2:$B$7027&amp;广告数据!$C$2:$C$7027,广告数据!$G$2:$G$7027),2,0),"0")</f>
        <v>41.33</v>
      </c>
      <c r="BW185" s="172">
        <f t="array" ref="BW185">IFERROR(VLOOKUP(A185&amp;B185&amp;C185&amp;LEFT($BQ$1,2),IF({1,0},广告数据!$A$2:$A$7027&amp;广告数据!$B$2:$B$7027&amp;广告数据!$C$2:$C$7027,广告数据!$J$2:$J$7027),2,0),"0")</f>
        <v>75.98</v>
      </c>
      <c r="BX185" s="215">
        <f t="shared" si="77"/>
        <v>0.543958936562253</v>
      </c>
    </row>
    <row r="186" s="173" customFormat="1" spans="1:76">
      <c r="A186" s="189">
        <v>44815</v>
      </c>
      <c r="B186" s="192" t="s">
        <v>128</v>
      </c>
      <c r="C186" s="190" t="s">
        <v>450</v>
      </c>
      <c r="D186" s="119" t="s">
        <v>451</v>
      </c>
      <c r="E186" s="194">
        <f>SUMIFS('Business report'!$D$2:$D$9442,'Business report'!$A$2:$A$9442,A186,'Business report'!$B$2:$B$9442,B186,'Business report'!$C$2:$C$9442,D186)</f>
        <v>14</v>
      </c>
      <c r="F186" s="194">
        <f>SUMIFS('Business report'!$F$2:$F$9442,'Business report'!$A$2:$A$9442,A186,'Business report'!$B$2:$B$9442,B186,'Business report'!$C$2:$C$9442,D186)</f>
        <v>18</v>
      </c>
      <c r="G186" s="191">
        <f>SUMIFS('Business report'!$I$2:$I$9442,'Business report'!$A$2:$A$9442,A186,'Business report'!$B$2:$B$9442,B186,'Business report'!$C$2:$C$9442,D186)</f>
        <v>0</v>
      </c>
      <c r="H186" s="195">
        <f>SUMIFS('Business report'!$K$2:$K$9442,'Business report'!$A$2:$A$9442,A186,'Business report'!$B$2:$B$9442,B186,'Business report'!$C$2:$C$9442,D186)</f>
        <v>0</v>
      </c>
      <c r="I186" s="198">
        <v>39.99</v>
      </c>
      <c r="J186" s="178">
        <v>4</v>
      </c>
      <c r="K186" s="198">
        <v>6</v>
      </c>
      <c r="L186" s="198" t="s">
        <v>642</v>
      </c>
      <c r="M186" s="202" t="s">
        <v>716</v>
      </c>
      <c r="N186" s="198" t="s">
        <v>644</v>
      </c>
      <c r="O186" s="198">
        <v>123</v>
      </c>
      <c r="P186" s="203" t="s">
        <v>465</v>
      </c>
      <c r="Q186" s="207" t="s">
        <v>145</v>
      </c>
      <c r="R186" s="207" t="s">
        <v>354</v>
      </c>
      <c r="S186" s="203" t="s">
        <v>646</v>
      </c>
      <c r="T186" s="207" t="s">
        <v>145</v>
      </c>
      <c r="U186" s="200"/>
      <c r="V186" s="203" t="s">
        <v>466</v>
      </c>
      <c r="W186" s="207" t="s">
        <v>145</v>
      </c>
      <c r="X186" s="207" t="s">
        <v>354</v>
      </c>
      <c r="Y186" s="203" t="s">
        <v>647</v>
      </c>
      <c r="Z186" s="207" t="s">
        <v>145</v>
      </c>
      <c r="AA186" s="207" t="s">
        <v>387</v>
      </c>
      <c r="AB186" s="203" t="s">
        <v>649</v>
      </c>
      <c r="AC186" s="207" t="s">
        <v>145</v>
      </c>
      <c r="AD186" s="207" t="s">
        <v>348</v>
      </c>
      <c r="AE186" s="203" t="s">
        <v>469</v>
      </c>
      <c r="AF186" s="207" t="s">
        <v>145</v>
      </c>
      <c r="AG186" s="207" t="s">
        <v>367</v>
      </c>
      <c r="AH186" s="203" t="s">
        <v>651</v>
      </c>
      <c r="AI186" s="207" t="s">
        <v>661</v>
      </c>
      <c r="AJ186" s="207" t="s">
        <v>331</v>
      </c>
      <c r="AK186" s="179">
        <f t="array" ref="AK186">IFERROR(VLOOKUP(A186&amp;B186&amp;C186&amp;LEFT($AK$1,2),IF({1,0},广告数据!$A$2:$A$7027&amp;广告数据!$B$2:$B$7027&amp;广告数据!$C$2:$C$7027,广告数据!$D$2:$D$7027),2,0),"0")</f>
        <v>1926</v>
      </c>
      <c r="AL186" s="175">
        <f t="array" ref="AL186">IFERROR(VLOOKUP(A186&amp;B186&amp;C186&amp;LEFT($AK$1,2),IF({1,0},广告数据!$A$2:$A$7027&amp;广告数据!$B$2:$B$7027&amp;广告数据!$C$2:$C$7027,广告数据!$E$2:$E$7027),2,0),"0")</f>
        <v>8</v>
      </c>
      <c r="AM186" s="180">
        <f t="shared" si="81"/>
        <v>0.00415368639667705</v>
      </c>
      <c r="AN186" s="175">
        <f t="array" ref="AN186">IFERROR(VLOOKUP(A186&amp;B186&amp;C186&amp;LEFT($AK$1,2),IF({1,0},广告数据!$A$2:$A$7027&amp;广告数据!$B$2:$B$7027&amp;广告数据!$C$2:$C$7027,广告数据!$I$2:$I$7027),2,0),"0")</f>
        <v>0</v>
      </c>
      <c r="AO186" s="181">
        <f t="shared" si="82"/>
        <v>0</v>
      </c>
      <c r="AP186" s="182">
        <f t="array" ref="AP186">IFERROR(VLOOKUP(A186&amp;B186&amp;C186&amp;LEFT($AK$1,2),IF({1,0},广告数据!$A$2:$A$7027&amp;广告数据!$B$2:$B$7027&amp;广告数据!$C$2:$C$7027,广告数据!$G$2:$G$7027),2,0),"0")</f>
        <v>9.84</v>
      </c>
      <c r="AQ186" s="182">
        <f t="array" ref="AQ186">IFERROR(VLOOKUP(A186&amp;B186&amp;C186&amp;LEFT($AK$1,2),IF({1,0},广告数据!$A$2:$A$7027&amp;广告数据!$B$2:$B$7027&amp;广告数据!$C$2:$C$7027,广告数据!$J$2:$J$7027),2,0),"0")</f>
        <v>0</v>
      </c>
      <c r="AR186" s="183" t="str">
        <f t="shared" si="83"/>
        <v>0</v>
      </c>
      <c r="AS186" s="223" t="str">
        <f t="array" ref="AS186">IFERROR(VLOOKUP(A186&amp;B186&amp;C186&amp;LEFT($AS$1,2),IF({1,0},广告数据!$A$2:$A$7027&amp;广告数据!$B$2:$B$7027&amp;广告数据!$C$2:$C$7027,广告数据!$D$2:$D$7027),2,0),"0")</f>
        <v>0</v>
      </c>
      <c r="AT186" s="179" t="str">
        <f t="array" ref="AT186">IFERROR(VLOOKUP(A186&amp;B186&amp;C186&amp;LEFT($AS$1,2),IF({1,0},广告数据!$A$2:$A$7027&amp;广告数据!$B$2:$B$7027&amp;广告数据!$C$2:$C$7027,广告数据!$E$2:$E$7027),2,0),"0")</f>
        <v>0</v>
      </c>
      <c r="AU186" s="179" t="str">
        <f t="array" ref="AU186">IFERROR(VLOOKUP(A186&amp;B186&amp;C186&amp;LEFT($AS$1,2),IF({1,0},广告数据!$A$2:$A$7027&amp;广告数据!$B$2:$B$7027&amp;广告数据!$C$2:$C$7027,广告数据!$I$2:$I$7027),2,0),"0")</f>
        <v>0</v>
      </c>
      <c r="AV186" s="215" t="str">
        <f t="shared" ref="AV186:AV249" si="84">IFERROR(AT186/AS186,"0")</f>
        <v>0</v>
      </c>
      <c r="AW186" s="215" t="str">
        <f t="array" ref="AW186">IFERROR(AU186/AT186,"0")</f>
        <v>0</v>
      </c>
      <c r="AX186" s="224" t="str">
        <f t="array" ref="AX186">IFERROR(VLOOKUP(A186&amp;B186&amp;C186&amp;LEFT($AS$1,2),IF({1,0},广告数据!$A$2:$A$7027&amp;广告数据!$B$2:$B$7027&amp;广告数据!$C$2:$C$7027,广告数据!$G$2:$G$7027),2,0),"0")</f>
        <v>0</v>
      </c>
      <c r="AY186" s="179" t="str">
        <f t="array" ref="AY186">IFERROR(VLOOKUP(A186&amp;B186&amp;C186&amp;LEFT($AS$1,2),IF({1,0},广告数据!$A$2:$A$7027&amp;广告数据!$B$2:$B$7027&amp;广告数据!$C$2:$C$7027,广告数据!$J$2:$J$7027),2,0),"0")</f>
        <v>0</v>
      </c>
      <c r="AZ186" s="183" t="str">
        <f t="array" ref="AZ186">IFERROR(AX186/AY186,"0")</f>
        <v>0</v>
      </c>
      <c r="BA186" s="179">
        <f t="array" ref="BA186">IFERROR(VLOOKUP(A186&amp;B186&amp;C186&amp;LEFT($BA$1,2),IF({1,0},广告数据!$A$2:$A$7027&amp;广告数据!$B$2:$B$7027&amp;广告数据!$C$2:$C$7027,广告数据!$D$2:$D$7027),2,0),"")</f>
        <v>521</v>
      </c>
      <c r="BB186" s="179">
        <f t="array" ref="BB186">IFERROR(VLOOKUP(A186&amp;B186&amp;C186&amp;LEFT($BA$1,2),IF({1,0},广告数据!$A$2:$A$7027&amp;广告数据!$B$2:$B$7027&amp;广告数据!$C$2:$C$7027,广告数据!$E$2:$E$7027),2,0),"")</f>
        <v>3</v>
      </c>
      <c r="BC186" s="179">
        <f t="array" ref="BC186">IFERROR(VLOOKUP(A186&amp;B186&amp;C186&amp;LEFT($BA$1,2),IF({1,0},广告数据!$A$2:$A$7027&amp;广告数据!$B$2:$B$7027&amp;广告数据!$C$2:$C$7027,广告数据!$I$2:$I$7027),2,0),"")</f>
        <v>0</v>
      </c>
      <c r="BD186" s="215">
        <f t="shared" si="70"/>
        <v>0.00575815738963532</v>
      </c>
      <c r="BE186" s="215">
        <f t="shared" si="71"/>
        <v>0</v>
      </c>
      <c r="BF186" s="186">
        <f t="array" ref="BF186">IFERROR(VLOOKUP(A186&amp;B186&amp;C186&amp;LEFT($BA$1,2),IF({1,0},广告数据!$A$2:$A$7027&amp;广告数据!$B$2:$B$7027&amp;广告数据!$C$2:$C$7027,广告数据!$G$2:$G$7027),2,0),"")</f>
        <v>2.09</v>
      </c>
      <c r="BG186" s="186">
        <f t="array" ref="BG186">IFERROR(VLOOKUP(A186&amp;B186&amp;C186&amp;LEFT($BA$1,2),IF({1,0},广告数据!$A$2:$A$7027&amp;广告数据!$B$2:$B$7027&amp;广告数据!$C$2:$C$7027,广告数据!$J$2:$J$7027),2,0),"")</f>
        <v>0</v>
      </c>
      <c r="BH186" s="215" t="str">
        <f t="shared" si="72"/>
        <v>0</v>
      </c>
      <c r="BI186" s="172" t="str">
        <f t="array" ref="BI186">IFERROR(VLOOKUP(A186&amp;B186&amp;C186&amp;LEFT($BI$1,2),IF({1,0},广告数据!$A$2:$A$7027&amp;广告数据!$B$2:$B$7027&amp;广告数据!$C$2:$C$7027,广告数据!$D$2:$D$7027),2,0),"0")</f>
        <v>0</v>
      </c>
      <c r="BJ186" s="172" t="str">
        <f t="array" ref="BJ186">IFERROR(VLOOKUP(A186&amp;B186&amp;C186&amp;LEFT($BI$1,2),IF({1,0},广告数据!$A$2:$A$7027&amp;广告数据!$B$2:$B$7027&amp;广告数据!$C$2:$C$7027,广告数据!$E$2:$E$7027),2,0),"0")</f>
        <v>0</v>
      </c>
      <c r="BK186" s="172" t="str">
        <f t="array" ref="BK186">IFERROR(VLOOKUP(A186&amp;B186&amp;C186&amp;LEFT($BI$1,2),IF({1,0},广告数据!$A$2:$A$7027&amp;广告数据!$B$2:$B$7027&amp;广告数据!$C$2:$C$7027,广告数据!$I$2:$I$7027),2,0),"0")</f>
        <v>0</v>
      </c>
      <c r="BL186" s="215" t="str">
        <f t="shared" si="73"/>
        <v>0</v>
      </c>
      <c r="BM186" s="215" t="str">
        <f t="shared" si="74"/>
        <v>0</v>
      </c>
      <c r="BN186" s="172" t="str">
        <f t="array" ref="BN186">IFERROR(VLOOKUP(A186&amp;B186&amp;C186&amp;LEFT($BI$1,2),IF({1,0},广告数据!$A$2:$A$7027&amp;广告数据!$B$2:$B$7027&amp;广告数据!$C$2:$C$7027,广告数据!$G$2:$G$7027),2,0),"0")</f>
        <v>0</v>
      </c>
      <c r="BO186" s="172" t="str">
        <f t="array" ref="BO186">IFERROR(VLOOKUP(A186&amp;B186&amp;C186&amp;LEFT($BI$1,2),IF({1,0},广告数据!$A$2:$A$7027&amp;广告数据!$B$2:$B$7027&amp;广告数据!$C$2:$C$7027,广告数据!$J$2:$J$7027),2,0),"0")</f>
        <v>0</v>
      </c>
      <c r="BP186" s="215" t="str">
        <f t="shared" si="75"/>
        <v/>
      </c>
      <c r="BQ186" s="172" t="str">
        <f t="array" ref="BQ186">IFERROR(VLOOKUP(A186&amp;B186&amp;C186&amp;LEFT($BQ$1,2),IF({1,0},广告数据!$A$2:$A$7027&amp;广告数据!$B$2:$B$7027&amp;广告数据!$C$2:$C$7027,广告数据!$D$2:$D$7027),2,0),"0")</f>
        <v>0</v>
      </c>
      <c r="BR186" s="172" t="str">
        <f t="array" ref="BR186">IFERROR(VLOOKUP(A186&amp;B186&amp;C186&amp;LEFT($BQ$1,2),IF({1,0},广告数据!$A$2:$A$7027&amp;广告数据!$B$2:$B$7027&amp;广告数据!$C$2:$C$7027,广告数据!$E$2:$E$7027),2,0),"0")</f>
        <v>0</v>
      </c>
      <c r="BS186" s="172" t="str">
        <f t="array" ref="BS186">IFERROR(VLOOKUP(A186&amp;B186&amp;C186&amp;LEFT($BQ$1,2),IF({1,0},广告数据!$A$2:$A$7027&amp;广告数据!$B$2:$B$7027&amp;广告数据!$C$2:$C$7027,广告数据!$I$2:$I$7027),2,0),"0")</f>
        <v>0</v>
      </c>
      <c r="BT186" s="215" t="str">
        <f t="shared" si="65"/>
        <v>0</v>
      </c>
      <c r="BU186" s="215" t="str">
        <f t="shared" si="66"/>
        <v>0</v>
      </c>
      <c r="BV186" s="172" t="str">
        <f t="array" ref="BV186">IFERROR(VLOOKUP(A186&amp;B186&amp;C186&amp;LEFT($BQ$1,2),IF({1,0},广告数据!$A$2:$A$7027&amp;广告数据!$B$2:$B$7027&amp;广告数据!$C$2:$C$7027,广告数据!$G$2:$G$7027),2,0),"0")</f>
        <v>0</v>
      </c>
      <c r="BW186" s="172" t="str">
        <f t="array" ref="BW186">IFERROR(VLOOKUP(A186&amp;B186&amp;C186&amp;LEFT($BQ$1,2),IF({1,0},广告数据!$A$2:$A$7027&amp;广告数据!$B$2:$B$7027&amp;广告数据!$C$2:$C$7027,广告数据!$J$2:$J$7027),2,0),"0")</f>
        <v>0</v>
      </c>
      <c r="BX186" s="215" t="str">
        <f t="shared" si="77"/>
        <v/>
      </c>
    </row>
    <row r="187" s="173" customFormat="1" spans="1:76">
      <c r="A187" s="189">
        <v>44816</v>
      </c>
      <c r="B187" s="192" t="s">
        <v>20</v>
      </c>
      <c r="C187" s="190" t="s">
        <v>25</v>
      </c>
      <c r="D187" s="119" t="s">
        <v>124</v>
      </c>
      <c r="E187" s="194">
        <f>SUMIFS('Business report'!$D$2:$D$9442,'Business report'!$A$2:$A$9442,A187,'Business report'!$B$2:$B$9442,B187,'Business report'!$C$2:$C$9442,D187)</f>
        <v>526</v>
      </c>
      <c r="F187" s="194">
        <f>SUMIFS('Business report'!$F$2:$F$9442,'Business report'!$A$2:$A$9442,A187,'Business report'!$B$2:$B$9442,B187,'Business report'!$C$2:$C$9442,D187)</f>
        <v>735</v>
      </c>
      <c r="G187" s="191">
        <f>SUMIFS('Business report'!$I$2:$I$9442,'Business report'!$A$2:$A$9442,A187,'Business report'!$B$2:$B$9442,B187,'Business report'!$C$2:$C$9442,D187)</f>
        <v>37</v>
      </c>
      <c r="H187" s="195">
        <f>SUMIFS('Business report'!$K$2:$K$9442,'Business report'!$A$2:$A$9442,A187,'Business report'!$B$2:$B$9442,B187,'Business report'!$C$2:$C$9442,D187)</f>
        <v>443.65</v>
      </c>
      <c r="I187" s="198" t="s">
        <v>653</v>
      </c>
      <c r="J187" s="178">
        <v>4.5</v>
      </c>
      <c r="K187" s="198">
        <v>66</v>
      </c>
      <c r="L187" s="198" t="s">
        <v>131</v>
      </c>
      <c r="M187" s="202" t="s">
        <v>717</v>
      </c>
      <c r="N187" s="198" t="s">
        <v>133</v>
      </c>
      <c r="O187" s="198">
        <v>83</v>
      </c>
      <c r="P187" s="203" t="s">
        <v>409</v>
      </c>
      <c r="Q187" s="207" t="s">
        <v>316</v>
      </c>
      <c r="R187" s="207" t="s">
        <v>718</v>
      </c>
      <c r="S187" s="203" t="s">
        <v>208</v>
      </c>
      <c r="T187" s="207" t="s">
        <v>357</v>
      </c>
      <c r="U187" s="207" t="s">
        <v>365</v>
      </c>
      <c r="V187" s="203" t="s">
        <v>340</v>
      </c>
      <c r="W187" s="207" t="s">
        <v>258</v>
      </c>
      <c r="X187" s="207"/>
      <c r="Y187" s="203" t="s">
        <v>527</v>
      </c>
      <c r="Z187" s="207" t="s">
        <v>259</v>
      </c>
      <c r="AA187" s="207" t="s">
        <v>493</v>
      </c>
      <c r="AB187" s="203" t="s">
        <v>528</v>
      </c>
      <c r="AC187" s="207" t="s">
        <v>200</v>
      </c>
      <c r="AD187" s="200"/>
      <c r="AE187" s="203" t="s">
        <v>244</v>
      </c>
      <c r="AF187" s="207" t="s">
        <v>390</v>
      </c>
      <c r="AG187" s="200"/>
      <c r="AH187" s="203" t="s">
        <v>144</v>
      </c>
      <c r="AI187" s="207" t="s">
        <v>278</v>
      </c>
      <c r="AJ187" s="200"/>
      <c r="AK187" s="179">
        <f t="array" ref="AK187">IFERROR(VLOOKUP(A187&amp;B187&amp;C187&amp;LEFT($AK$1,2),IF({1,0},广告数据!$A$2:$A$7027&amp;广告数据!$B$2:$B$7027&amp;广告数据!$C$2:$C$7027,广告数据!$D$2:$D$7027),2,0),"0")</f>
        <v>5494</v>
      </c>
      <c r="AL187" s="175">
        <f t="array" ref="AL187">IFERROR(VLOOKUP(A187&amp;B187&amp;C187&amp;LEFT($AK$1,2),IF({1,0},广告数据!$A$2:$A$7027&amp;广告数据!$B$2:$B$7027&amp;广告数据!$C$2:$C$7027,广告数据!$E$2:$E$7027),2,0),"0")</f>
        <v>41</v>
      </c>
      <c r="AM187" s="180">
        <f t="shared" ref="AM187:AM194" si="85">IFERROR(AL187/AK187,"0")</f>
        <v>0.00746268656716418</v>
      </c>
      <c r="AN187" s="175">
        <f t="array" ref="AN187">IFERROR(VLOOKUP(A187&amp;B187&amp;C187&amp;LEFT($AK$1,2),IF({1,0},广告数据!$A$2:$A$7027&amp;广告数据!$B$2:$B$7027&amp;广告数据!$C$2:$C$7027,广告数据!$I$2:$I$7027),2,0),"0")</f>
        <v>4</v>
      </c>
      <c r="AO187" s="181">
        <f t="shared" ref="AO187:AO194" si="86">IFERROR(AN187/AL187,"0")</f>
        <v>0.0975609756097561</v>
      </c>
      <c r="AP187" s="182">
        <f t="array" ref="AP187">IFERROR(VLOOKUP(A187&amp;B187&amp;C187&amp;LEFT($AK$1,2),IF({1,0},广告数据!$A$2:$A$7027&amp;广告数据!$B$2:$B$7027&amp;广告数据!$C$2:$C$7027,广告数据!$G$2:$G$7027),2,0),"0")</f>
        <v>11.45</v>
      </c>
      <c r="AQ187" s="182">
        <f t="array" ref="AQ187">IFERROR(VLOOKUP(A187&amp;B187&amp;C187&amp;LEFT($AK$1,2),IF({1,0},广告数据!$A$2:$A$7027&amp;广告数据!$B$2:$B$7027&amp;广告数据!$C$2:$C$7027,广告数据!$J$2:$J$7027),2,0),"0")</f>
        <v>49.96</v>
      </c>
      <c r="AR187" s="183">
        <f t="shared" ref="AR187:AR194" si="87">IFERROR(AP187/AQ187,"0")</f>
        <v>0.229183346677342</v>
      </c>
      <c r="AS187" s="223" t="str">
        <f t="array" ref="AS187">IFERROR(VLOOKUP(A187&amp;B187&amp;C187&amp;LEFT($AS$1,2),IF({1,0},广告数据!$A$2:$A$7027&amp;广告数据!$B$2:$B$7027&amp;广告数据!$C$2:$C$7027,广告数据!$D$2:$D$7027),2,0),"0")</f>
        <v>0</v>
      </c>
      <c r="AT187" s="179" t="str">
        <f t="array" ref="AT187">IFERROR(VLOOKUP(A187&amp;B187&amp;C187&amp;LEFT($AS$1,2),IF({1,0},广告数据!$A$2:$A$7027&amp;广告数据!$B$2:$B$7027&amp;广告数据!$C$2:$C$7027,广告数据!$E$2:$E$7027),2,0),"0")</f>
        <v>0</v>
      </c>
      <c r="AU187" s="179" t="str">
        <f t="array" ref="AU187">IFERROR(VLOOKUP(A187&amp;B187&amp;C187&amp;LEFT($AS$1,2),IF({1,0},广告数据!$A$2:$A$7027&amp;广告数据!$B$2:$B$7027&amp;广告数据!$C$2:$C$7027,广告数据!$I$2:$I$7027),2,0),"0")</f>
        <v>0</v>
      </c>
      <c r="AV187" s="215" t="str">
        <f t="shared" si="84"/>
        <v>0</v>
      </c>
      <c r="AW187" s="215" t="str">
        <f t="array" ref="AW187">IFERROR(AU187/AT187,"0")</f>
        <v>0</v>
      </c>
      <c r="AX187" s="224" t="str">
        <f t="array" ref="AX187">IFERROR(VLOOKUP(A187&amp;B187&amp;C187&amp;LEFT($AS$1,2),IF({1,0},广告数据!$A$2:$A$7027&amp;广告数据!$B$2:$B$7027&amp;广告数据!$C$2:$C$7027,广告数据!$G$2:$G$7027),2,0),"0")</f>
        <v>0</v>
      </c>
      <c r="AY187" s="179" t="str">
        <f t="array" ref="AY187">IFERROR(VLOOKUP(A187&amp;B187&amp;C187&amp;LEFT($AS$1,2),IF({1,0},广告数据!$A$2:$A$7027&amp;广告数据!$B$2:$B$7027&amp;广告数据!$C$2:$C$7027,广告数据!$J$2:$J$7027),2,0),"0")</f>
        <v>0</v>
      </c>
      <c r="AZ187" s="183" t="str">
        <f t="array" ref="AZ187">IFERROR(AX187/AY187,"0")</f>
        <v>0</v>
      </c>
      <c r="BA187" s="179">
        <f t="array" ref="BA187">IFERROR(VLOOKUP(A187&amp;B187&amp;C187&amp;LEFT($BA$1,2),IF({1,0},广告数据!$A$2:$A$7027&amp;广告数据!$B$2:$B$7027&amp;广告数据!$C$2:$C$7027,广告数据!$D$2:$D$7027),2,0),"")</f>
        <v>15249</v>
      </c>
      <c r="BB187" s="179">
        <f t="array" ref="BB187">IFERROR(VLOOKUP(A187&amp;B187&amp;C187&amp;LEFT($BA$1,2),IF({1,0},广告数据!$A$2:$A$7027&amp;广告数据!$B$2:$B$7027&amp;广告数据!$C$2:$C$7027,广告数据!$E$2:$E$7027),2,0),"")</f>
        <v>64</v>
      </c>
      <c r="BC187" s="179">
        <f t="array" ref="BC187">IFERROR(VLOOKUP(A187&amp;B187&amp;C187&amp;LEFT($BA$1,2),IF({1,0},广告数据!$A$2:$A$7027&amp;广告数据!$B$2:$B$7027&amp;广告数据!$C$2:$C$7027,广告数据!$I$2:$I$7027),2,0),"")</f>
        <v>2</v>
      </c>
      <c r="BD187" s="215">
        <f t="shared" si="70"/>
        <v>0.00419699652436225</v>
      </c>
      <c r="BE187" s="215">
        <f t="shared" si="71"/>
        <v>0.03125</v>
      </c>
      <c r="BF187" s="186">
        <f t="array" ref="BF187">IFERROR(VLOOKUP(A187&amp;B187&amp;C187&amp;LEFT($BA$1,2),IF({1,0},广告数据!$A$2:$A$7027&amp;广告数据!$B$2:$B$7027&amp;广告数据!$C$2:$C$7027,广告数据!$G$2:$G$7027),2,0),"")</f>
        <v>31.44</v>
      </c>
      <c r="BG187" s="186">
        <f t="array" ref="BG187">IFERROR(VLOOKUP(A187&amp;B187&amp;C187&amp;LEFT($BA$1,2),IF({1,0},广告数据!$A$2:$A$7027&amp;广告数据!$B$2:$B$7027&amp;广告数据!$C$2:$C$7027,广告数据!$J$2:$J$7027),2,0),"")</f>
        <v>23.98</v>
      </c>
      <c r="BH187" s="215">
        <f t="shared" si="72"/>
        <v>1.31109257714762</v>
      </c>
      <c r="BI187" s="172">
        <f t="array" ref="BI187">IFERROR(VLOOKUP(A187&amp;B187&amp;C187&amp;LEFT($BI$1,2),IF({1,0},广告数据!$A$2:$A$7027&amp;广告数据!$B$2:$B$7027&amp;广告数据!$C$2:$C$7027,广告数据!$D$2:$D$7027),2,0),"0")</f>
        <v>3581</v>
      </c>
      <c r="BJ187" s="172">
        <f t="array" ref="BJ187">IFERROR(VLOOKUP(A187&amp;B187&amp;C187&amp;LEFT($BI$1,2),IF({1,0},广告数据!$A$2:$A$7027&amp;广告数据!$B$2:$B$7027&amp;广告数据!$C$2:$C$7027,广告数据!$E$2:$E$7027),2,0),"0")</f>
        <v>19</v>
      </c>
      <c r="BK187" s="172">
        <f t="array" ref="BK187">IFERROR(VLOOKUP(A187&amp;B187&amp;C187&amp;LEFT($BI$1,2),IF({1,0},广告数据!$A$2:$A$7027&amp;广告数据!$B$2:$B$7027&amp;广告数据!$C$2:$C$7027,广告数据!$I$2:$I$7027),2,0),"0")</f>
        <v>5</v>
      </c>
      <c r="BL187" s="215">
        <f t="shared" si="73"/>
        <v>0.00530578050823792</v>
      </c>
      <c r="BM187" s="215">
        <f t="shared" si="74"/>
        <v>0.263157894736842</v>
      </c>
      <c r="BN187" s="172">
        <f t="array" ref="BN187">IFERROR(VLOOKUP(A187&amp;B187&amp;C187&amp;LEFT($BI$1,2),IF({1,0},广告数据!$A$2:$A$7027&amp;广告数据!$B$2:$B$7027&amp;广告数据!$C$2:$C$7027,广告数据!$G$2:$G$7027),2,0),"0")</f>
        <v>13.93</v>
      </c>
      <c r="BO187" s="172">
        <f t="array" ref="BO187">IFERROR(VLOOKUP(A187&amp;B187&amp;C187&amp;LEFT($BI$1,2),IF({1,0},广告数据!$A$2:$A$7027&amp;广告数据!$B$2:$B$7027&amp;广告数据!$C$2:$C$7027,广告数据!$J$2:$J$7027),2,0),"0")</f>
        <v>61.95</v>
      </c>
      <c r="BP187" s="215">
        <f t="shared" si="75"/>
        <v>0.224858757062147</v>
      </c>
      <c r="BQ187" s="172" t="str">
        <f t="array" ref="BQ187">IFERROR(VLOOKUP(A187&amp;B187&amp;C187&amp;LEFT($BQ$1,2),IF({1,0},广告数据!$A$2:$A$7027&amp;广告数据!$B$2:$B$7027&amp;广告数据!$C$2:$C$7027,广告数据!$D$2:$D$7027),2,0),"0")</f>
        <v>0</v>
      </c>
      <c r="BR187" s="172" t="str">
        <f t="array" ref="BR187">IFERROR(VLOOKUP(A187&amp;B187&amp;C187&amp;LEFT($BQ$1,2),IF({1,0},广告数据!$A$2:$A$7027&amp;广告数据!$B$2:$B$7027&amp;广告数据!$C$2:$C$7027,广告数据!$E$2:$E$7027),2,0),"0")</f>
        <v>0</v>
      </c>
      <c r="BS187" s="172" t="str">
        <f t="array" ref="BS187">IFERROR(VLOOKUP(A187&amp;B187&amp;C187&amp;LEFT($BQ$1,2),IF({1,0},广告数据!$A$2:$A$7027&amp;广告数据!$B$2:$B$7027&amp;广告数据!$C$2:$C$7027,广告数据!$I$2:$I$7027),2,0),"0")</f>
        <v>0</v>
      </c>
      <c r="BT187" s="215" t="str">
        <f t="shared" si="65"/>
        <v>0</v>
      </c>
      <c r="BU187" s="215" t="str">
        <f t="shared" si="66"/>
        <v>0</v>
      </c>
      <c r="BV187" s="172" t="str">
        <f t="array" ref="BV187">IFERROR(VLOOKUP(A187&amp;B187&amp;C187&amp;LEFT($BQ$1,2),IF({1,0},广告数据!$A$2:$A$7027&amp;广告数据!$B$2:$B$7027&amp;广告数据!$C$2:$C$7027,广告数据!$G$2:$G$7027),2,0),"0")</f>
        <v>0</v>
      </c>
      <c r="BW187" s="172" t="str">
        <f t="array" ref="BW187">IFERROR(VLOOKUP(A187&amp;B187&amp;C187&amp;LEFT($BQ$1,2),IF({1,0},广告数据!$A$2:$A$7027&amp;广告数据!$B$2:$B$7027&amp;广告数据!$C$2:$C$7027,广告数据!$J$2:$J$7027),2,0),"0")</f>
        <v>0</v>
      </c>
      <c r="BX187" s="215" t="str">
        <f t="shared" si="77"/>
        <v/>
      </c>
    </row>
    <row r="188" s="173" customFormat="1" spans="1:76">
      <c r="A188" s="189">
        <v>44816</v>
      </c>
      <c r="B188" s="192" t="s">
        <v>20</v>
      </c>
      <c r="C188" s="190" t="s">
        <v>450</v>
      </c>
      <c r="D188" s="119" t="s">
        <v>451</v>
      </c>
      <c r="E188" s="194">
        <f>SUMIFS('Business report'!$D$2:$D$9442,'Business report'!$A$2:$A$9442,A188,'Business report'!$B$2:$B$9442,B188,'Business report'!$C$2:$C$9442,D188)</f>
        <v>15</v>
      </c>
      <c r="F188" s="194">
        <f>SUMIFS('Business report'!$F$2:$F$9442,'Business report'!$A$2:$A$9442,A188,'Business report'!$B$2:$B$9442,B188,'Business report'!$C$2:$C$9442,D188)</f>
        <v>19</v>
      </c>
      <c r="G188" s="191">
        <f>SUMIFS('Business report'!$I$2:$I$9442,'Business report'!$A$2:$A$9442,A188,'Business report'!$B$2:$B$9442,B188,'Business report'!$C$2:$C$9442,D188)</f>
        <v>0</v>
      </c>
      <c r="H188" s="195">
        <f>SUMIFS('Business report'!$K$2:$K$9442,'Business report'!$A$2:$A$9442,A188,'Business report'!$B$2:$B$9442,B188,'Business report'!$C$2:$C$9442,D188)</f>
        <v>0</v>
      </c>
      <c r="I188" s="198">
        <v>37.99</v>
      </c>
      <c r="J188" s="178">
        <v>4</v>
      </c>
      <c r="K188" s="198">
        <v>6</v>
      </c>
      <c r="L188" s="198" t="s">
        <v>496</v>
      </c>
      <c r="M188" s="199">
        <v>192939</v>
      </c>
      <c r="N188" s="198" t="s">
        <v>497</v>
      </c>
      <c r="O188" s="199">
        <v>2453</v>
      </c>
      <c r="P188" s="203" t="s">
        <v>465</v>
      </c>
      <c r="Q188" s="207" t="s">
        <v>264</v>
      </c>
      <c r="R188" s="207" t="s">
        <v>341</v>
      </c>
      <c r="S188" s="203" t="s">
        <v>466</v>
      </c>
      <c r="T188" s="207" t="s">
        <v>388</v>
      </c>
      <c r="U188" s="207" t="s">
        <v>180</v>
      </c>
      <c r="V188" s="203" t="s">
        <v>467</v>
      </c>
      <c r="W188" s="207" t="s">
        <v>435</v>
      </c>
      <c r="X188" s="207" t="s">
        <v>224</v>
      </c>
      <c r="Y188" s="203" t="s">
        <v>468</v>
      </c>
      <c r="Z188" s="207" t="s">
        <v>320</v>
      </c>
      <c r="AA188" s="207" t="s">
        <v>274</v>
      </c>
      <c r="AB188" s="203" t="s">
        <v>469</v>
      </c>
      <c r="AC188" s="207" t="s">
        <v>719</v>
      </c>
      <c r="AD188" s="207" t="s">
        <v>250</v>
      </c>
      <c r="AE188" s="203" t="s">
        <v>470</v>
      </c>
      <c r="AF188" s="207" t="s">
        <v>443</v>
      </c>
      <c r="AG188" s="207" t="s">
        <v>329</v>
      </c>
      <c r="AH188" s="203" t="s">
        <v>472</v>
      </c>
      <c r="AI188" s="207" t="s">
        <v>720</v>
      </c>
      <c r="AJ188" s="207" t="s">
        <v>384</v>
      </c>
      <c r="AK188" s="179">
        <f t="array" ref="AK188">IFERROR(VLOOKUP(A188&amp;B188&amp;C188&amp;LEFT($AK$1,2),IF({1,0},广告数据!$A$2:$A$7027&amp;广告数据!$B$2:$B$7027&amp;广告数据!$C$2:$C$7027,广告数据!$D$2:$D$7027),2,0),"0")</f>
        <v>12821</v>
      </c>
      <c r="AL188" s="175">
        <f t="array" ref="AL188">IFERROR(VLOOKUP(A188&amp;B188&amp;C188&amp;LEFT($AK$1,2),IF({1,0},广告数据!$A$2:$A$7027&amp;广告数据!$B$2:$B$7027&amp;广告数据!$C$2:$C$7027,广告数据!$E$2:$E$7027),2,0),"0")</f>
        <v>3</v>
      </c>
      <c r="AM188" s="180">
        <f t="shared" si="85"/>
        <v>0.000233991108337883</v>
      </c>
      <c r="AN188" s="175">
        <f t="array" ref="AN188">IFERROR(VLOOKUP(A188&amp;B188&amp;C188&amp;LEFT($AK$1,2),IF({1,0},广告数据!$A$2:$A$7027&amp;广告数据!$B$2:$B$7027&amp;广告数据!$C$2:$C$7027,广告数据!$I$2:$I$7027),2,0),"0")</f>
        <v>0</v>
      </c>
      <c r="AO188" s="181">
        <f t="shared" si="86"/>
        <v>0</v>
      </c>
      <c r="AP188" s="182">
        <f t="array" ref="AP188">IFERROR(VLOOKUP(A188&amp;B188&amp;C188&amp;LEFT($AK$1,2),IF({1,0},广告数据!$A$2:$A$7027&amp;广告数据!$B$2:$B$7027&amp;广告数据!$C$2:$C$7027,广告数据!$G$2:$G$7027),2,0),"0")</f>
        <v>3.98</v>
      </c>
      <c r="AQ188" s="182">
        <f t="array" ref="AQ188">IFERROR(VLOOKUP(A188&amp;B188&amp;C188&amp;LEFT($AK$1,2),IF({1,0},广告数据!$A$2:$A$7027&amp;广告数据!$B$2:$B$7027&amp;广告数据!$C$2:$C$7027,广告数据!$J$2:$J$7027),2,0),"0")</f>
        <v>0</v>
      </c>
      <c r="AR188" s="183" t="str">
        <f t="shared" si="87"/>
        <v>0</v>
      </c>
      <c r="AS188" s="223" t="str">
        <f t="array" ref="AS188">IFERROR(VLOOKUP(A188&amp;B188&amp;C188&amp;LEFT($AS$1,2),IF({1,0},广告数据!$A$2:$A$7027&amp;广告数据!$B$2:$B$7027&amp;广告数据!$C$2:$C$7027,广告数据!$D$2:$D$7027),2,0),"0")</f>
        <v>0</v>
      </c>
      <c r="AT188" s="179" t="str">
        <f t="array" ref="AT188">IFERROR(VLOOKUP(A188&amp;B188&amp;C188&amp;LEFT($AS$1,2),IF({1,0},广告数据!$A$2:$A$7027&amp;广告数据!$B$2:$B$7027&amp;广告数据!$C$2:$C$7027,广告数据!$E$2:$E$7027),2,0),"0")</f>
        <v>0</v>
      </c>
      <c r="AU188" s="179" t="str">
        <f t="array" ref="AU188">IFERROR(VLOOKUP(A188&amp;B188&amp;C188&amp;LEFT($AS$1,2),IF({1,0},广告数据!$A$2:$A$7027&amp;广告数据!$B$2:$B$7027&amp;广告数据!$C$2:$C$7027,广告数据!$I$2:$I$7027),2,0),"0")</f>
        <v>0</v>
      </c>
      <c r="AV188" s="215" t="str">
        <f t="shared" si="84"/>
        <v>0</v>
      </c>
      <c r="AW188" s="215" t="str">
        <f t="array" ref="AW188">IFERROR(AU188/AT188,"0")</f>
        <v>0</v>
      </c>
      <c r="AX188" s="224" t="str">
        <f t="array" ref="AX188">IFERROR(VLOOKUP(A188&amp;B188&amp;C188&amp;LEFT($AS$1,2),IF({1,0},广告数据!$A$2:$A$7027&amp;广告数据!$B$2:$B$7027&amp;广告数据!$C$2:$C$7027,广告数据!$G$2:$G$7027),2,0),"0")</f>
        <v>0</v>
      </c>
      <c r="AY188" s="179" t="str">
        <f t="array" ref="AY188">IFERROR(VLOOKUP(A188&amp;B188&amp;C188&amp;LEFT($AS$1,2),IF({1,0},广告数据!$A$2:$A$7027&amp;广告数据!$B$2:$B$7027&amp;广告数据!$C$2:$C$7027,广告数据!$J$2:$J$7027),2,0),"0")</f>
        <v>0</v>
      </c>
      <c r="AZ188" s="183" t="str">
        <f t="array" ref="AZ188">IFERROR(AX188/AY188,"0")</f>
        <v>0</v>
      </c>
      <c r="BA188" s="179">
        <f t="array" ref="BA188">IFERROR(VLOOKUP(A188&amp;B188&amp;C188&amp;LEFT($BA$1,2),IF({1,0},广告数据!$A$2:$A$7027&amp;广告数据!$B$2:$B$7027&amp;广告数据!$C$2:$C$7027,广告数据!$D$2:$D$7027),2,0),"")</f>
        <v>3157</v>
      </c>
      <c r="BB188" s="179">
        <f t="array" ref="BB188">IFERROR(VLOOKUP(A188&amp;B188&amp;C188&amp;LEFT($BA$1,2),IF({1,0},广告数据!$A$2:$A$7027&amp;广告数据!$B$2:$B$7027&amp;广告数据!$C$2:$C$7027,广告数据!$E$2:$E$7027),2,0),"")</f>
        <v>1</v>
      </c>
      <c r="BC188" s="179">
        <f t="array" ref="BC188">IFERROR(VLOOKUP(A188&amp;B188&amp;C188&amp;LEFT($BA$1,2),IF({1,0},广告数据!$A$2:$A$7027&amp;广告数据!$B$2:$B$7027&amp;广告数据!$C$2:$C$7027,广告数据!$I$2:$I$7027),2,0),"")</f>
        <v>0</v>
      </c>
      <c r="BD188" s="215">
        <f t="shared" si="70"/>
        <v>0.00031675641431739</v>
      </c>
      <c r="BE188" s="215">
        <f t="shared" si="71"/>
        <v>0</v>
      </c>
      <c r="BF188" s="186">
        <f t="array" ref="BF188">IFERROR(VLOOKUP(A188&amp;B188&amp;C188&amp;LEFT($BA$1,2),IF({1,0},广告数据!$A$2:$A$7027&amp;广告数据!$B$2:$B$7027&amp;广告数据!$C$2:$C$7027,广告数据!$G$2:$G$7027),2,0),"")</f>
        <v>1.68</v>
      </c>
      <c r="BG188" s="186">
        <f t="array" ref="BG188">IFERROR(VLOOKUP(A188&amp;B188&amp;C188&amp;LEFT($BA$1,2),IF({1,0},广告数据!$A$2:$A$7027&amp;广告数据!$B$2:$B$7027&amp;广告数据!$C$2:$C$7027,广告数据!$J$2:$J$7027),2,0),"")</f>
        <v>0</v>
      </c>
      <c r="BH188" s="215" t="str">
        <f t="shared" si="72"/>
        <v>0</v>
      </c>
      <c r="BI188" s="172" t="str">
        <f t="array" ref="BI188">IFERROR(VLOOKUP(A188&amp;B188&amp;C188&amp;LEFT($BI$1,2),IF({1,0},广告数据!$A$2:$A$7027&amp;广告数据!$B$2:$B$7027&amp;广告数据!$C$2:$C$7027,广告数据!$D$2:$D$7027),2,0),"0")</f>
        <v>0</v>
      </c>
      <c r="BJ188" s="172" t="str">
        <f t="array" ref="BJ188">IFERROR(VLOOKUP(A188&amp;B188&amp;C188&amp;LEFT($BI$1,2),IF({1,0},广告数据!$A$2:$A$7027&amp;广告数据!$B$2:$B$7027&amp;广告数据!$C$2:$C$7027,广告数据!$E$2:$E$7027),2,0),"0")</f>
        <v>0</v>
      </c>
      <c r="BK188" s="172" t="str">
        <f t="array" ref="BK188">IFERROR(VLOOKUP(A188&amp;B188&amp;C188&amp;LEFT($BI$1,2),IF({1,0},广告数据!$A$2:$A$7027&amp;广告数据!$B$2:$B$7027&amp;广告数据!$C$2:$C$7027,广告数据!$I$2:$I$7027),2,0),"0")</f>
        <v>0</v>
      </c>
      <c r="BL188" s="215" t="str">
        <f t="shared" si="73"/>
        <v>0</v>
      </c>
      <c r="BM188" s="215" t="str">
        <f t="shared" si="74"/>
        <v>0</v>
      </c>
      <c r="BN188" s="172" t="str">
        <f t="array" ref="BN188">IFERROR(VLOOKUP(A188&amp;B188&amp;C188&amp;LEFT($BI$1,2),IF({1,0},广告数据!$A$2:$A$7027&amp;广告数据!$B$2:$B$7027&amp;广告数据!$C$2:$C$7027,广告数据!$G$2:$G$7027),2,0),"0")</f>
        <v>0</v>
      </c>
      <c r="BO188" s="172" t="str">
        <f t="array" ref="BO188">IFERROR(VLOOKUP(A188&amp;B188&amp;C188&amp;LEFT($BI$1,2),IF({1,0},广告数据!$A$2:$A$7027&amp;广告数据!$B$2:$B$7027&amp;广告数据!$C$2:$C$7027,广告数据!$J$2:$J$7027),2,0),"0")</f>
        <v>0</v>
      </c>
      <c r="BP188" s="215" t="str">
        <f t="shared" si="75"/>
        <v/>
      </c>
      <c r="BQ188" s="172">
        <f t="array" ref="BQ188">IFERROR(VLOOKUP(A188&amp;B188&amp;C188&amp;LEFT($BQ$1,2),IF({1,0},广告数据!$A$2:$A$7027&amp;广告数据!$B$2:$B$7027&amp;广告数据!$C$2:$C$7027,广告数据!$D$2:$D$7027),2,0),"0")</f>
        <v>598</v>
      </c>
      <c r="BR188" s="172">
        <f t="array" ref="BR188">IFERROR(VLOOKUP(A188&amp;B188&amp;C188&amp;LEFT($BQ$1,2),IF({1,0},广告数据!$A$2:$A$7027&amp;广告数据!$B$2:$B$7027&amp;广告数据!$C$2:$C$7027,广告数据!$E$2:$E$7027),2,0),"0")</f>
        <v>1</v>
      </c>
      <c r="BS188" s="172">
        <f t="array" ref="BS188">IFERROR(VLOOKUP(A188&amp;B188&amp;C188&amp;LEFT($BQ$1,2),IF({1,0},广告数据!$A$2:$A$7027&amp;广告数据!$B$2:$B$7027&amp;广告数据!$C$2:$C$7027,广告数据!$I$2:$I$7027),2,0),"0")</f>
        <v>0</v>
      </c>
      <c r="BT188" s="215">
        <f t="shared" si="65"/>
        <v>0.00167224080267559</v>
      </c>
      <c r="BU188" s="215">
        <f t="shared" si="66"/>
        <v>0</v>
      </c>
      <c r="BV188" s="172">
        <f t="array" ref="BV188">IFERROR(VLOOKUP(A188&amp;B188&amp;C188&amp;LEFT($BQ$1,2),IF({1,0},广告数据!$A$2:$A$7027&amp;广告数据!$B$2:$B$7027&amp;广告数据!$C$2:$C$7027,广告数据!$G$2:$G$7027),2,0),"0")</f>
        <v>1.2</v>
      </c>
      <c r="BW188" s="172">
        <f t="array" ref="BW188">IFERROR(VLOOKUP(A188&amp;B188&amp;C188&amp;LEFT($BQ$1,2),IF({1,0},广告数据!$A$2:$A$7027&amp;广告数据!$B$2:$B$7027&amp;广告数据!$C$2:$C$7027,广告数据!$J$2:$J$7027),2,0),"0")</f>
        <v>0</v>
      </c>
      <c r="BX188" s="215" t="str">
        <f t="shared" si="77"/>
        <v/>
      </c>
    </row>
    <row r="189" s="173" customFormat="1" spans="1:76">
      <c r="A189" s="189">
        <v>44816</v>
      </c>
      <c r="B189" s="192" t="s">
        <v>20</v>
      </c>
      <c r="C189" s="190" t="s">
        <v>543</v>
      </c>
      <c r="D189" s="119" t="s">
        <v>544</v>
      </c>
      <c r="E189" s="194">
        <f>SUMIFS('Business report'!$D$2:$D$9442,'Business report'!$A$2:$A$9442,A189,'Business report'!$B$2:$B$9442,B189,'Business report'!$C$2:$C$9442,D189)</f>
        <v>28</v>
      </c>
      <c r="F189" s="194">
        <f>SUMIFS('Business report'!$F$2:$F$9442,'Business report'!$A$2:$A$9442,A189,'Business report'!$B$2:$B$9442,B189,'Business report'!$C$2:$C$9442,D189)</f>
        <v>36</v>
      </c>
      <c r="G189" s="191">
        <f>SUMIFS('Business report'!$I$2:$I$9442,'Business report'!$A$2:$A$9442,A189,'Business report'!$B$2:$B$9442,B189,'Business report'!$C$2:$C$9442,D189)</f>
        <v>5</v>
      </c>
      <c r="H189" s="195">
        <f>SUMIFS('Business report'!$K$2:$K$9442,'Business report'!$A$2:$A$9442,A189,'Business report'!$B$2:$B$9442,B189,'Business report'!$C$2:$C$9442,D189)</f>
        <v>29.99</v>
      </c>
      <c r="I189" s="198">
        <v>29.99</v>
      </c>
      <c r="J189" s="178"/>
      <c r="K189" s="198"/>
      <c r="L189" s="198" t="s">
        <v>570</v>
      </c>
      <c r="M189" s="199">
        <v>39448</v>
      </c>
      <c r="N189" s="198" t="s">
        <v>572</v>
      </c>
      <c r="O189" s="198">
        <v>79</v>
      </c>
      <c r="P189" s="203" t="s">
        <v>579</v>
      </c>
      <c r="Q189" s="207" t="s">
        <v>721</v>
      </c>
      <c r="R189" s="207" t="s">
        <v>722</v>
      </c>
      <c r="S189" s="203" t="s">
        <v>581</v>
      </c>
      <c r="T189" s="207" t="s">
        <v>316</v>
      </c>
      <c r="U189" s="207" t="s">
        <v>169</v>
      </c>
      <c r="V189" s="203" t="s">
        <v>583</v>
      </c>
      <c r="W189" s="207" t="s">
        <v>723</v>
      </c>
      <c r="X189" s="207" t="s">
        <v>169</v>
      </c>
      <c r="Y189" s="203" t="s">
        <v>585</v>
      </c>
      <c r="Z189" s="207" t="s">
        <v>425</v>
      </c>
      <c r="AA189" s="207" t="s">
        <v>234</v>
      </c>
      <c r="AB189" s="203" t="s">
        <v>587</v>
      </c>
      <c r="AC189" s="207" t="s">
        <v>564</v>
      </c>
      <c r="AD189" s="207" t="s">
        <v>724</v>
      </c>
      <c r="AE189" s="203" t="s">
        <v>589</v>
      </c>
      <c r="AF189" s="207" t="s">
        <v>185</v>
      </c>
      <c r="AG189" s="207" t="s">
        <v>272</v>
      </c>
      <c r="AH189" s="203" t="s">
        <v>591</v>
      </c>
      <c r="AI189" s="207" t="s">
        <v>613</v>
      </c>
      <c r="AJ189" s="207" t="s">
        <v>182</v>
      </c>
      <c r="AK189" s="179" t="str">
        <f t="array" ref="AK189">IFERROR(VLOOKUP(A189&amp;B189&amp;C189&amp;LEFT($AK$1,2),IF({1,0},广告数据!$A$2:$A$7027&amp;广告数据!$B$2:$B$7027&amp;广告数据!$C$2:$C$7027,广告数据!$D$2:$D$7027),2,0),"0")</f>
        <v>0</v>
      </c>
      <c r="AL189" s="175" t="str">
        <f t="array" ref="AL189">IFERROR(VLOOKUP(A189&amp;B189&amp;C189&amp;LEFT($AK$1,2),IF({1,0},广告数据!$A$2:$A$7027&amp;广告数据!$B$2:$B$7027&amp;广告数据!$C$2:$C$7027,广告数据!$E$2:$E$7027),2,0),"0")</f>
        <v>0</v>
      </c>
      <c r="AM189" s="180" t="str">
        <f t="shared" si="85"/>
        <v>0</v>
      </c>
      <c r="AN189" s="175" t="str">
        <f t="array" ref="AN189">IFERROR(VLOOKUP(A189&amp;B189&amp;C189&amp;LEFT($AK$1,2),IF({1,0},广告数据!$A$2:$A$7027&amp;广告数据!$B$2:$B$7027&amp;广告数据!$C$2:$C$7027,广告数据!$I$2:$I$7027),2,0),"0")</f>
        <v>0</v>
      </c>
      <c r="AO189" s="181" t="str">
        <f t="shared" si="86"/>
        <v>0</v>
      </c>
      <c r="AP189" s="182" t="str">
        <f t="array" ref="AP189">IFERROR(VLOOKUP(A189&amp;B189&amp;C189&amp;LEFT($AK$1,2),IF({1,0},广告数据!$A$2:$A$7027&amp;广告数据!$B$2:$B$7027&amp;广告数据!$C$2:$C$7027,广告数据!$G$2:$G$7027),2,0),"0")</f>
        <v>0</v>
      </c>
      <c r="AQ189" s="182" t="str">
        <f t="array" ref="AQ189">IFERROR(VLOOKUP(A189&amp;B189&amp;C189&amp;LEFT($AK$1,2),IF({1,0},广告数据!$A$2:$A$7027&amp;广告数据!$B$2:$B$7027&amp;广告数据!$C$2:$C$7027,广告数据!$J$2:$J$7027),2,0),"0")</f>
        <v>0</v>
      </c>
      <c r="AR189" s="183" t="str">
        <f t="shared" si="87"/>
        <v>0</v>
      </c>
      <c r="AS189" s="223" t="str">
        <f t="array" ref="AS189">IFERROR(VLOOKUP(A189&amp;B189&amp;C189&amp;LEFT($AS$1,2),IF({1,0},广告数据!$A$2:$A$7027&amp;广告数据!$B$2:$B$7027&amp;广告数据!$C$2:$C$7027,广告数据!$D$2:$D$7027),2,0),"0")</f>
        <v>0</v>
      </c>
      <c r="AT189" s="179" t="str">
        <f t="array" ref="AT189">IFERROR(VLOOKUP(A189&amp;B189&amp;C189&amp;LEFT($AS$1,2),IF({1,0},广告数据!$A$2:$A$7027&amp;广告数据!$B$2:$B$7027&amp;广告数据!$C$2:$C$7027,广告数据!$E$2:$E$7027),2,0),"0")</f>
        <v>0</v>
      </c>
      <c r="AU189" s="179" t="str">
        <f t="array" ref="AU189">IFERROR(VLOOKUP(A189&amp;B189&amp;C189&amp;LEFT($AS$1,2),IF({1,0},广告数据!$A$2:$A$7027&amp;广告数据!$B$2:$B$7027&amp;广告数据!$C$2:$C$7027,广告数据!$I$2:$I$7027),2,0),"0")</f>
        <v>0</v>
      </c>
      <c r="AV189" s="215" t="str">
        <f t="shared" si="84"/>
        <v>0</v>
      </c>
      <c r="AW189" s="215" t="str">
        <f t="array" ref="AW189">IFERROR(AU189/AT189,"0")</f>
        <v>0</v>
      </c>
      <c r="AX189" s="224" t="str">
        <f t="array" ref="AX189">IFERROR(VLOOKUP(A189&amp;B189&amp;C189&amp;LEFT($AS$1,2),IF({1,0},广告数据!$A$2:$A$7027&amp;广告数据!$B$2:$B$7027&amp;广告数据!$C$2:$C$7027,广告数据!$G$2:$G$7027),2,0),"0")</f>
        <v>0</v>
      </c>
      <c r="AY189" s="179" t="str">
        <f t="array" ref="AY189">IFERROR(VLOOKUP(A189&amp;B189&amp;C189&amp;LEFT($AS$1,2),IF({1,0},广告数据!$A$2:$A$7027&amp;广告数据!$B$2:$B$7027&amp;广告数据!$C$2:$C$7027,广告数据!$J$2:$J$7027),2,0),"0")</f>
        <v>0</v>
      </c>
      <c r="AZ189" s="183" t="str">
        <f t="array" ref="AZ189">IFERROR(AX189/AY189,"0")</f>
        <v>0</v>
      </c>
      <c r="BA189" s="179">
        <f t="array" ref="BA189">IFERROR(VLOOKUP(A189&amp;B189&amp;C189&amp;LEFT($BA$1,2),IF({1,0},广告数据!$A$2:$A$7027&amp;广告数据!$B$2:$B$7027&amp;广告数据!$C$2:$C$7027,广告数据!$D$2:$D$7027),2,0),"")</f>
        <v>712</v>
      </c>
      <c r="BB189" s="179">
        <f t="array" ref="BB189">IFERROR(VLOOKUP(A189&amp;B189&amp;C189&amp;LEFT($BA$1,2),IF({1,0},广告数据!$A$2:$A$7027&amp;广告数据!$B$2:$B$7027&amp;广告数据!$C$2:$C$7027,广告数据!$E$2:$E$7027),2,0),"")</f>
        <v>5</v>
      </c>
      <c r="BC189" s="179">
        <f t="array" ref="BC189">IFERROR(VLOOKUP(A189&amp;B189&amp;C189&amp;LEFT($BA$1,2),IF({1,0},广告数据!$A$2:$A$7027&amp;广告数据!$B$2:$B$7027&amp;广告数据!$C$2:$C$7027,广告数据!$I$2:$I$7027),2,0),"")</f>
        <v>0</v>
      </c>
      <c r="BD189" s="215">
        <f t="shared" si="70"/>
        <v>0.00702247191011236</v>
      </c>
      <c r="BE189" s="215">
        <f t="shared" si="71"/>
        <v>0</v>
      </c>
      <c r="BF189" s="186">
        <f t="array" ref="BF189">IFERROR(VLOOKUP(A189&amp;B189&amp;C189&amp;LEFT($BA$1,2),IF({1,0},广告数据!$A$2:$A$7027&amp;广告数据!$B$2:$B$7027&amp;广告数据!$C$2:$C$7027,广告数据!$G$2:$G$7027),2,0),"")</f>
        <v>7.29</v>
      </c>
      <c r="BG189" s="186">
        <f t="array" ref="BG189">IFERROR(VLOOKUP(A189&amp;B189&amp;C189&amp;LEFT($BA$1,2),IF({1,0},广告数据!$A$2:$A$7027&amp;广告数据!$B$2:$B$7027&amp;广告数据!$C$2:$C$7027,广告数据!$J$2:$J$7027),2,0),"")</f>
        <v>0</v>
      </c>
      <c r="BH189" s="215" t="str">
        <f t="shared" si="72"/>
        <v>0</v>
      </c>
      <c r="BI189" s="172" t="str">
        <f t="array" ref="BI189">IFERROR(VLOOKUP(A189&amp;B189&amp;C189&amp;LEFT($BI$1,2),IF({1,0},广告数据!$A$2:$A$7027&amp;广告数据!$B$2:$B$7027&amp;广告数据!$C$2:$C$7027,广告数据!$D$2:$D$7027),2,0),"0")</f>
        <v>0</v>
      </c>
      <c r="BJ189" s="172" t="str">
        <f t="array" ref="BJ189">IFERROR(VLOOKUP(A189&amp;B189&amp;C189&amp;LEFT($BI$1,2),IF({1,0},广告数据!$A$2:$A$7027&amp;广告数据!$B$2:$B$7027&amp;广告数据!$C$2:$C$7027,广告数据!$E$2:$E$7027),2,0),"0")</f>
        <v>0</v>
      </c>
      <c r="BK189" s="172" t="str">
        <f t="array" ref="BK189">IFERROR(VLOOKUP(A189&amp;B189&amp;C189&amp;LEFT($BI$1,2),IF({1,0},广告数据!$A$2:$A$7027&amp;广告数据!$B$2:$B$7027&amp;广告数据!$C$2:$C$7027,广告数据!$I$2:$I$7027),2,0),"0")</f>
        <v>0</v>
      </c>
      <c r="BL189" s="215" t="str">
        <f t="shared" si="73"/>
        <v>0</v>
      </c>
      <c r="BM189" s="215" t="str">
        <f t="shared" si="74"/>
        <v>0</v>
      </c>
      <c r="BN189" s="172" t="str">
        <f t="array" ref="BN189">IFERROR(VLOOKUP(A189&amp;B189&amp;C189&amp;LEFT($BI$1,2),IF({1,0},广告数据!$A$2:$A$7027&amp;广告数据!$B$2:$B$7027&amp;广告数据!$C$2:$C$7027,广告数据!$G$2:$G$7027),2,0),"0")</f>
        <v>0</v>
      </c>
      <c r="BO189" s="172" t="str">
        <f t="array" ref="BO189">IFERROR(VLOOKUP(A189&amp;B189&amp;C189&amp;LEFT($BI$1,2),IF({1,0},广告数据!$A$2:$A$7027&amp;广告数据!$B$2:$B$7027&amp;广告数据!$C$2:$C$7027,广告数据!$J$2:$J$7027),2,0),"0")</f>
        <v>0</v>
      </c>
      <c r="BP189" s="215" t="str">
        <f t="shared" si="75"/>
        <v/>
      </c>
      <c r="BQ189" s="172">
        <f t="array" ref="BQ189">IFERROR(VLOOKUP(A189&amp;B189&amp;C189&amp;LEFT($BQ$1,2),IF({1,0},广告数据!$A$2:$A$7027&amp;广告数据!$B$2:$B$7027&amp;广告数据!$C$2:$C$7027,广告数据!$D$2:$D$7027),2,0),"0")</f>
        <v>3897</v>
      </c>
      <c r="BR189" s="172">
        <f t="array" ref="BR189">IFERROR(VLOOKUP(A189&amp;B189&amp;C189&amp;LEFT($BQ$1,2),IF({1,0},广告数据!$A$2:$A$7027&amp;广告数据!$B$2:$B$7027&amp;广告数据!$C$2:$C$7027,广告数据!$E$2:$E$7027),2,0),"0")</f>
        <v>9</v>
      </c>
      <c r="BS189" s="172">
        <f t="array" ref="BS189">IFERROR(VLOOKUP(A189&amp;B189&amp;C189&amp;LEFT($BQ$1,2),IF({1,0},广告数据!$A$2:$A$7027&amp;广告数据!$B$2:$B$7027&amp;广告数据!$C$2:$C$7027,广告数据!$I$2:$I$7027),2,0),"0")</f>
        <v>0</v>
      </c>
      <c r="BT189" s="215">
        <f t="shared" si="65"/>
        <v>0.0023094688221709</v>
      </c>
      <c r="BU189" s="215">
        <f t="shared" si="66"/>
        <v>0</v>
      </c>
      <c r="BV189" s="172">
        <f t="array" ref="BV189">IFERROR(VLOOKUP(A189&amp;B189&amp;C189&amp;LEFT($BQ$1,2),IF({1,0},广告数据!$A$2:$A$7027&amp;广告数据!$B$2:$B$7027&amp;广告数据!$C$2:$C$7027,广告数据!$G$2:$G$7027),2,0),"0")</f>
        <v>20.53</v>
      </c>
      <c r="BW189" s="172">
        <f t="array" ref="BW189">IFERROR(VLOOKUP(A189&amp;B189&amp;C189&amp;LEFT($BQ$1,2),IF({1,0},广告数据!$A$2:$A$7027&amp;广告数据!$B$2:$B$7027&amp;广告数据!$C$2:$C$7027,广告数据!$J$2:$J$7027),2,0),"0")</f>
        <v>0</v>
      </c>
      <c r="BX189" s="215" t="str">
        <f t="shared" si="77"/>
        <v/>
      </c>
    </row>
    <row r="190" s="173" customFormat="1" spans="1:76">
      <c r="A190" s="189">
        <v>44816</v>
      </c>
      <c r="B190" s="192" t="s">
        <v>128</v>
      </c>
      <c r="C190" s="190" t="s">
        <v>450</v>
      </c>
      <c r="D190" s="119" t="s">
        <v>451</v>
      </c>
      <c r="E190" s="194">
        <f>SUMIFS('Business report'!$D$2:$D$9442,'Business report'!$A$2:$A$9442,A190,'Business report'!$B$2:$B$9442,B190,'Business report'!$C$2:$C$9442,D190)</f>
        <v>13</v>
      </c>
      <c r="F190" s="194">
        <f>SUMIFS('Business report'!$F$2:$F$9442,'Business report'!$A$2:$A$9442,A190,'Business report'!$B$2:$B$9442,B190,'Business report'!$C$2:$C$9442,D190)</f>
        <v>14</v>
      </c>
      <c r="G190" s="191">
        <f>SUMIFS('Business report'!$I$2:$I$9442,'Business report'!$A$2:$A$9442,A190,'Business report'!$B$2:$B$9442,B190,'Business report'!$C$2:$C$9442,D190)</f>
        <v>0</v>
      </c>
      <c r="H190" s="195">
        <f>SUMIFS('Business report'!$K$2:$K$9442,'Business report'!$A$2:$A$9442,A190,'Business report'!$B$2:$B$9442,B190,'Business report'!$C$2:$C$9442,D190)</f>
        <v>0</v>
      </c>
      <c r="I190" s="198">
        <v>39.99</v>
      </c>
      <c r="J190" s="178">
        <v>4</v>
      </c>
      <c r="K190" s="198">
        <v>6</v>
      </c>
      <c r="L190" s="198" t="s">
        <v>642</v>
      </c>
      <c r="M190" s="199">
        <v>256834</v>
      </c>
      <c r="N190" s="198" t="s">
        <v>644</v>
      </c>
      <c r="O190" s="198">
        <v>131</v>
      </c>
      <c r="P190" s="203" t="s">
        <v>465</v>
      </c>
      <c r="Q190" s="207" t="s">
        <v>145</v>
      </c>
      <c r="R190" s="207" t="s">
        <v>406</v>
      </c>
      <c r="S190" s="203" t="s">
        <v>646</v>
      </c>
      <c r="T190" s="207" t="s">
        <v>145</v>
      </c>
      <c r="U190" s="200"/>
      <c r="V190" s="203" t="s">
        <v>466</v>
      </c>
      <c r="W190" s="207" t="s">
        <v>145</v>
      </c>
      <c r="X190" s="207" t="s">
        <v>387</v>
      </c>
      <c r="Y190" s="203" t="s">
        <v>647</v>
      </c>
      <c r="Z190" s="207" t="s">
        <v>145</v>
      </c>
      <c r="AA190" s="207" t="s">
        <v>487</v>
      </c>
      <c r="AB190" s="203" t="s">
        <v>649</v>
      </c>
      <c r="AC190" s="207" t="s">
        <v>145</v>
      </c>
      <c r="AD190" s="207" t="s">
        <v>331</v>
      </c>
      <c r="AE190" s="203" t="s">
        <v>469</v>
      </c>
      <c r="AF190" s="207" t="s">
        <v>145</v>
      </c>
      <c r="AG190" s="207" t="s">
        <v>387</v>
      </c>
      <c r="AH190" s="203" t="s">
        <v>651</v>
      </c>
      <c r="AI190" s="207" t="s">
        <v>661</v>
      </c>
      <c r="AJ190" s="207" t="s">
        <v>169</v>
      </c>
      <c r="AK190" s="179">
        <f t="array" ref="AK190">IFERROR(VLOOKUP(A190&amp;B190&amp;C190&amp;LEFT($AK$1,2),IF({1,0},广告数据!$A$2:$A$7027&amp;广告数据!$B$2:$B$7027&amp;广告数据!$C$2:$C$7027,广告数据!$D$2:$D$7027),2,0),"0")</f>
        <v>5044</v>
      </c>
      <c r="AL190" s="175">
        <f t="array" ref="AL190">IFERROR(VLOOKUP(A190&amp;B190&amp;C190&amp;LEFT($AK$1,2),IF({1,0},广告数据!$A$2:$A$7027&amp;广告数据!$B$2:$B$7027&amp;广告数据!$C$2:$C$7027,广告数据!$E$2:$E$7027),2,0),"0")</f>
        <v>9</v>
      </c>
      <c r="AM190" s="180">
        <f t="shared" si="85"/>
        <v>0.00178429817605075</v>
      </c>
      <c r="AN190" s="175">
        <f t="array" ref="AN190">IFERROR(VLOOKUP(A190&amp;B190&amp;C190&amp;LEFT($AK$1,2),IF({1,0},广告数据!$A$2:$A$7027&amp;广告数据!$B$2:$B$7027&amp;广告数据!$C$2:$C$7027,广告数据!$I$2:$I$7027),2,0),"0")</f>
        <v>0</v>
      </c>
      <c r="AO190" s="181">
        <f t="shared" si="86"/>
        <v>0</v>
      </c>
      <c r="AP190" s="182">
        <f t="array" ref="AP190">IFERROR(VLOOKUP(A190&amp;B190&amp;C190&amp;LEFT($AK$1,2),IF({1,0},广告数据!$A$2:$A$7027&amp;广告数据!$B$2:$B$7027&amp;广告数据!$C$2:$C$7027,广告数据!$G$2:$G$7027),2,0),"0")</f>
        <v>9.81</v>
      </c>
      <c r="AQ190" s="182">
        <f t="array" ref="AQ190">IFERROR(VLOOKUP(A190&amp;B190&amp;C190&amp;LEFT($AK$1,2),IF({1,0},广告数据!$A$2:$A$7027&amp;广告数据!$B$2:$B$7027&amp;广告数据!$C$2:$C$7027,广告数据!$J$2:$J$7027),2,0),"0")</f>
        <v>0</v>
      </c>
      <c r="AR190" s="183" t="str">
        <f t="shared" si="87"/>
        <v>0</v>
      </c>
      <c r="AS190" s="223" t="str">
        <f t="array" ref="AS190">IFERROR(VLOOKUP(A190&amp;B190&amp;C190&amp;LEFT($AS$1,2),IF({1,0},广告数据!$A$2:$A$7027&amp;广告数据!$B$2:$B$7027&amp;广告数据!$C$2:$C$7027,广告数据!$D$2:$D$7027),2,0),"0")</f>
        <v>0</v>
      </c>
      <c r="AT190" s="179" t="str">
        <f t="array" ref="AT190">IFERROR(VLOOKUP(A190&amp;B190&amp;C190&amp;LEFT($AS$1,2),IF({1,0},广告数据!$A$2:$A$7027&amp;广告数据!$B$2:$B$7027&amp;广告数据!$C$2:$C$7027,广告数据!$E$2:$E$7027),2,0),"0")</f>
        <v>0</v>
      </c>
      <c r="AU190" s="179" t="str">
        <f t="array" ref="AU190">IFERROR(VLOOKUP(A190&amp;B190&amp;C190&amp;LEFT($AS$1,2),IF({1,0},广告数据!$A$2:$A$7027&amp;广告数据!$B$2:$B$7027&amp;广告数据!$C$2:$C$7027,广告数据!$I$2:$I$7027),2,0),"0")</f>
        <v>0</v>
      </c>
      <c r="AV190" s="215" t="str">
        <f t="shared" si="84"/>
        <v>0</v>
      </c>
      <c r="AW190" s="215" t="str">
        <f t="array" ref="AW190">IFERROR(AU190/AT190,"0")</f>
        <v>0</v>
      </c>
      <c r="AX190" s="224" t="str">
        <f t="array" ref="AX190">IFERROR(VLOOKUP(A190&amp;B190&amp;C190&amp;LEFT($AS$1,2),IF({1,0},广告数据!$A$2:$A$7027&amp;广告数据!$B$2:$B$7027&amp;广告数据!$C$2:$C$7027,广告数据!$G$2:$G$7027),2,0),"0")</f>
        <v>0</v>
      </c>
      <c r="AY190" s="179" t="str">
        <f t="array" ref="AY190">IFERROR(VLOOKUP(A190&amp;B190&amp;C190&amp;LEFT($AS$1,2),IF({1,0},广告数据!$A$2:$A$7027&amp;广告数据!$B$2:$B$7027&amp;广告数据!$C$2:$C$7027,广告数据!$J$2:$J$7027),2,0),"0")</f>
        <v>0</v>
      </c>
      <c r="AZ190" s="183" t="str">
        <f t="array" ref="AZ190">IFERROR(AX190/AY190,"0")</f>
        <v>0</v>
      </c>
      <c r="BA190" s="179">
        <f t="array" ref="BA190">IFERROR(VLOOKUP(A190&amp;B190&amp;C190&amp;LEFT($BA$1,2),IF({1,0},广告数据!$A$2:$A$7027&amp;广告数据!$B$2:$B$7027&amp;广告数据!$C$2:$C$7027,广告数据!$D$2:$D$7027),2,0),"")</f>
        <v>838</v>
      </c>
      <c r="BB190" s="179">
        <f t="array" ref="BB190">IFERROR(VLOOKUP(A190&amp;B190&amp;C190&amp;LEFT($BA$1,2),IF({1,0},广告数据!$A$2:$A$7027&amp;广告数据!$B$2:$B$7027&amp;广告数据!$C$2:$C$7027,广告数据!$E$2:$E$7027),2,0),"")</f>
        <v>2</v>
      </c>
      <c r="BC190" s="179">
        <f t="array" ref="BC190">IFERROR(VLOOKUP(A190&amp;B190&amp;C190&amp;LEFT($BA$1,2),IF({1,0},广告数据!$A$2:$A$7027&amp;广告数据!$B$2:$B$7027&amp;广告数据!$C$2:$C$7027,广告数据!$I$2:$I$7027),2,0),"")</f>
        <v>0</v>
      </c>
      <c r="BD190" s="215">
        <f t="shared" si="70"/>
        <v>0.00238663484486874</v>
      </c>
      <c r="BE190" s="215">
        <f t="shared" si="71"/>
        <v>0</v>
      </c>
      <c r="BF190" s="186">
        <f t="array" ref="BF190">IFERROR(VLOOKUP(A190&amp;B190&amp;C190&amp;LEFT($BA$1,2),IF({1,0},广告数据!$A$2:$A$7027&amp;广告数据!$B$2:$B$7027&amp;广告数据!$C$2:$C$7027,广告数据!$G$2:$G$7027),2,0),"")</f>
        <v>1.47</v>
      </c>
      <c r="BG190" s="186">
        <f t="array" ref="BG190">IFERROR(VLOOKUP(A190&amp;B190&amp;C190&amp;LEFT($BA$1,2),IF({1,0},广告数据!$A$2:$A$7027&amp;广告数据!$B$2:$B$7027&amp;广告数据!$C$2:$C$7027,广告数据!$J$2:$J$7027),2,0),"")</f>
        <v>0</v>
      </c>
      <c r="BH190" s="215" t="str">
        <f t="shared" si="72"/>
        <v>0</v>
      </c>
      <c r="BI190" s="172" t="str">
        <f t="array" ref="BI190">IFERROR(VLOOKUP(A190&amp;B190&amp;C190&amp;LEFT($BI$1,2),IF({1,0},广告数据!$A$2:$A$7027&amp;广告数据!$B$2:$B$7027&amp;广告数据!$C$2:$C$7027,广告数据!$D$2:$D$7027),2,0),"0")</f>
        <v>0</v>
      </c>
      <c r="BJ190" s="172" t="str">
        <f t="array" ref="BJ190">IFERROR(VLOOKUP(A190&amp;B190&amp;C190&amp;LEFT($BI$1,2),IF({1,0},广告数据!$A$2:$A$7027&amp;广告数据!$B$2:$B$7027&amp;广告数据!$C$2:$C$7027,广告数据!$E$2:$E$7027),2,0),"0")</f>
        <v>0</v>
      </c>
      <c r="BK190" s="172" t="str">
        <f t="array" ref="BK190">IFERROR(VLOOKUP(A190&amp;B190&amp;C190&amp;LEFT($BI$1,2),IF({1,0},广告数据!$A$2:$A$7027&amp;广告数据!$B$2:$B$7027&amp;广告数据!$C$2:$C$7027,广告数据!$I$2:$I$7027),2,0),"0")</f>
        <v>0</v>
      </c>
      <c r="BL190" s="215" t="str">
        <f t="shared" si="73"/>
        <v>0</v>
      </c>
      <c r="BM190" s="215" t="str">
        <f t="shared" si="74"/>
        <v>0</v>
      </c>
      <c r="BN190" s="172" t="str">
        <f t="array" ref="BN190">IFERROR(VLOOKUP(A190&amp;B190&amp;C190&amp;LEFT($BI$1,2),IF({1,0},广告数据!$A$2:$A$7027&amp;广告数据!$B$2:$B$7027&amp;广告数据!$C$2:$C$7027,广告数据!$G$2:$G$7027),2,0),"0")</f>
        <v>0</v>
      </c>
      <c r="BO190" s="172" t="str">
        <f t="array" ref="BO190">IFERROR(VLOOKUP(A190&amp;B190&amp;C190&amp;LEFT($BI$1,2),IF({1,0},广告数据!$A$2:$A$7027&amp;广告数据!$B$2:$B$7027&amp;广告数据!$C$2:$C$7027,广告数据!$J$2:$J$7027),2,0),"0")</f>
        <v>0</v>
      </c>
      <c r="BP190" s="215" t="str">
        <f t="shared" si="75"/>
        <v/>
      </c>
      <c r="BQ190" s="172" t="str">
        <f t="array" ref="BQ190">IFERROR(VLOOKUP(A190&amp;B190&amp;C190&amp;LEFT($BQ$1,2),IF({1,0},广告数据!$A$2:$A$7027&amp;广告数据!$B$2:$B$7027&amp;广告数据!$C$2:$C$7027,广告数据!$D$2:$D$7027),2,0),"0")</f>
        <v>0</v>
      </c>
      <c r="BR190" s="172" t="str">
        <f t="array" ref="BR190">IFERROR(VLOOKUP(A190&amp;B190&amp;C190&amp;LEFT($BQ$1,2),IF({1,0},广告数据!$A$2:$A$7027&amp;广告数据!$B$2:$B$7027&amp;广告数据!$C$2:$C$7027,广告数据!$E$2:$E$7027),2,0),"0")</f>
        <v>0</v>
      </c>
      <c r="BS190" s="172" t="str">
        <f t="array" ref="BS190">IFERROR(VLOOKUP(A190&amp;B190&amp;C190&amp;LEFT($BQ$1,2),IF({1,0},广告数据!$A$2:$A$7027&amp;广告数据!$B$2:$B$7027&amp;广告数据!$C$2:$C$7027,广告数据!$I$2:$I$7027),2,0),"0")</f>
        <v>0</v>
      </c>
      <c r="BT190" s="215" t="str">
        <f t="shared" si="65"/>
        <v>0</v>
      </c>
      <c r="BU190" s="215" t="str">
        <f t="shared" si="66"/>
        <v>0</v>
      </c>
      <c r="BV190" s="172" t="str">
        <f t="array" ref="BV190">IFERROR(VLOOKUP(A190&amp;B190&amp;C190&amp;LEFT($BQ$1,2),IF({1,0},广告数据!$A$2:$A$7027&amp;广告数据!$B$2:$B$7027&amp;广告数据!$C$2:$C$7027,广告数据!$G$2:$G$7027),2,0),"0")</f>
        <v>0</v>
      </c>
      <c r="BW190" s="172" t="str">
        <f t="array" ref="BW190">IFERROR(VLOOKUP(A190&amp;B190&amp;C190&amp;LEFT($BQ$1,2),IF({1,0},广告数据!$A$2:$A$7027&amp;广告数据!$B$2:$B$7027&amp;广告数据!$C$2:$C$7027,广告数据!$J$2:$J$7027),2,0),"0")</f>
        <v>0</v>
      </c>
      <c r="BX190" s="215" t="str">
        <f t="shared" si="77"/>
        <v/>
      </c>
    </row>
    <row r="191" s="173" customFormat="1" spans="1:76">
      <c r="A191" s="189">
        <v>44817</v>
      </c>
      <c r="B191" s="192" t="s">
        <v>20</v>
      </c>
      <c r="C191" s="190" t="s">
        <v>25</v>
      </c>
      <c r="D191" s="119" t="s">
        <v>124</v>
      </c>
      <c r="E191" s="194">
        <f>SUMIFS('Business report'!$D$2:$D$9442,'Business report'!$A$2:$A$9442,A191,'Business report'!$B$2:$B$9442,B191,'Business report'!$C$2:$C$9442,D191)</f>
        <v>613</v>
      </c>
      <c r="F191" s="194">
        <f>SUMIFS('Business report'!$F$2:$F$9442,'Business report'!$A$2:$A$9442,A191,'Business report'!$B$2:$B$9442,B191,'Business report'!$C$2:$C$9442,D191)</f>
        <v>814</v>
      </c>
      <c r="G191" s="191">
        <f>SUMIFS('Business report'!$I$2:$I$9442,'Business report'!$A$2:$A$9442,A191,'Business report'!$B$2:$B$9442,B191,'Business report'!$C$2:$C$9442,D191)</f>
        <v>21</v>
      </c>
      <c r="H191" s="195">
        <f>SUMIFS('Business report'!$K$2:$K$9442,'Business report'!$A$2:$A$9442,A191,'Business report'!$B$2:$B$9442,B191,'Business report'!$C$2:$C$9442,D191)</f>
        <v>259.79</v>
      </c>
      <c r="I191" s="198" t="s">
        <v>653</v>
      </c>
      <c r="J191" s="178">
        <v>4.5</v>
      </c>
      <c r="K191" s="198">
        <v>69</v>
      </c>
      <c r="L191" s="198" t="s">
        <v>131</v>
      </c>
      <c r="M191" s="202" t="s">
        <v>725</v>
      </c>
      <c r="N191" s="198" t="s">
        <v>133</v>
      </c>
      <c r="O191" s="198">
        <v>100</v>
      </c>
      <c r="P191" s="203" t="s">
        <v>409</v>
      </c>
      <c r="Q191" s="207" t="s">
        <v>550</v>
      </c>
      <c r="R191" s="207" t="s">
        <v>191</v>
      </c>
      <c r="S191" s="203" t="s">
        <v>208</v>
      </c>
      <c r="T191" s="207" t="s">
        <v>392</v>
      </c>
      <c r="U191" s="207" t="s">
        <v>169</v>
      </c>
      <c r="V191" s="203" t="s">
        <v>340</v>
      </c>
      <c r="W191" s="207" t="s">
        <v>259</v>
      </c>
      <c r="X191" s="207" t="s">
        <v>169</v>
      </c>
      <c r="Y191" s="203" t="s">
        <v>527</v>
      </c>
      <c r="Z191" s="207" t="s">
        <v>373</v>
      </c>
      <c r="AA191" s="207" t="s">
        <v>149</v>
      </c>
      <c r="AB191" s="203" t="s">
        <v>528</v>
      </c>
      <c r="AC191" s="207" t="s">
        <v>200</v>
      </c>
      <c r="AD191" s="207" t="s">
        <v>257</v>
      </c>
      <c r="AE191" s="203" t="s">
        <v>244</v>
      </c>
      <c r="AF191" s="207" t="s">
        <v>243</v>
      </c>
      <c r="AG191" s="207" t="s">
        <v>387</v>
      </c>
      <c r="AH191" s="203" t="s">
        <v>144</v>
      </c>
      <c r="AI191" s="207" t="s">
        <v>182</v>
      </c>
      <c r="AJ191" s="207" t="s">
        <v>261</v>
      </c>
      <c r="AK191" s="179">
        <f t="array" ref="AK191">IFERROR(VLOOKUP(A191&amp;B191&amp;C191&amp;LEFT($AK$1,2),IF({1,0},广告数据!$A$2:$A$7027&amp;广告数据!$B$2:$B$7027&amp;广告数据!$C$2:$C$7027,广告数据!$D$2:$D$7027),2,0),"0")</f>
        <v>5073</v>
      </c>
      <c r="AL191" s="175">
        <f t="array" ref="AL191">IFERROR(VLOOKUP(A191&amp;B191&amp;C191&amp;LEFT($AK$1,2),IF({1,0},广告数据!$A$2:$A$7027&amp;广告数据!$B$2:$B$7027&amp;广告数据!$C$2:$C$7027,广告数据!$E$2:$E$7027),2,0),"0")</f>
        <v>31</v>
      </c>
      <c r="AM191" s="180">
        <f t="shared" si="85"/>
        <v>0.00611078257441356</v>
      </c>
      <c r="AN191" s="175">
        <f t="array" ref="AN191">IFERROR(VLOOKUP(A191&amp;B191&amp;C191&amp;LEFT($AK$1,2),IF({1,0},广告数据!$A$2:$A$7027&amp;广告数据!$B$2:$B$7027&amp;广告数据!$C$2:$C$7027,广告数据!$I$2:$I$7027),2,0),"0")</f>
        <v>0</v>
      </c>
      <c r="AO191" s="181">
        <f t="shared" si="86"/>
        <v>0</v>
      </c>
      <c r="AP191" s="182">
        <f t="array" ref="AP191">IFERROR(VLOOKUP(A191&amp;B191&amp;C191&amp;LEFT($AK$1,2),IF({1,0},广告数据!$A$2:$A$7027&amp;广告数据!$B$2:$B$7027&amp;广告数据!$C$2:$C$7027,广告数据!$G$2:$G$7027),2,0),"0")</f>
        <v>8.51</v>
      </c>
      <c r="AQ191" s="182">
        <f t="array" ref="AQ191">IFERROR(VLOOKUP(A191&amp;B191&amp;C191&amp;LEFT($AK$1,2),IF({1,0},广告数据!$A$2:$A$7027&amp;广告数据!$B$2:$B$7027&amp;广告数据!$C$2:$C$7027,广告数据!$J$2:$J$7027),2,0),"0")</f>
        <v>0</v>
      </c>
      <c r="AR191" s="183" t="str">
        <f t="shared" si="87"/>
        <v>0</v>
      </c>
      <c r="AS191" s="223" t="str">
        <f t="array" ref="AS191">IFERROR(VLOOKUP(A191&amp;B191&amp;C191&amp;LEFT($AS$1,2),IF({1,0},广告数据!$A$2:$A$7027&amp;广告数据!$B$2:$B$7027&amp;广告数据!$C$2:$C$7027,广告数据!$D$2:$D$7027),2,0),"0")</f>
        <v>0</v>
      </c>
      <c r="AT191" s="179" t="str">
        <f t="array" ref="AT191">IFERROR(VLOOKUP(A191&amp;B191&amp;C191&amp;LEFT($AS$1,2),IF({1,0},广告数据!$A$2:$A$7027&amp;广告数据!$B$2:$B$7027&amp;广告数据!$C$2:$C$7027,广告数据!$E$2:$E$7027),2,0),"0")</f>
        <v>0</v>
      </c>
      <c r="AU191" s="179" t="str">
        <f t="array" ref="AU191">IFERROR(VLOOKUP(A191&amp;B191&amp;C191&amp;LEFT($AS$1,2),IF({1,0},广告数据!$A$2:$A$7027&amp;广告数据!$B$2:$B$7027&amp;广告数据!$C$2:$C$7027,广告数据!$I$2:$I$7027),2,0),"0")</f>
        <v>0</v>
      </c>
      <c r="AV191" s="215" t="str">
        <f t="shared" si="84"/>
        <v>0</v>
      </c>
      <c r="AW191" s="215" t="str">
        <f t="array" ref="AW191">IFERROR(AU191/AT191,"0")</f>
        <v>0</v>
      </c>
      <c r="AX191" s="224" t="str">
        <f t="array" ref="AX191">IFERROR(VLOOKUP(A191&amp;B191&amp;C191&amp;LEFT($AS$1,2),IF({1,0},广告数据!$A$2:$A$7027&amp;广告数据!$B$2:$B$7027&amp;广告数据!$C$2:$C$7027,广告数据!$G$2:$G$7027),2,0),"0")</f>
        <v>0</v>
      </c>
      <c r="AY191" s="179" t="str">
        <f t="array" ref="AY191">IFERROR(VLOOKUP(A191&amp;B191&amp;C191&amp;LEFT($AS$1,2),IF({1,0},广告数据!$A$2:$A$7027&amp;广告数据!$B$2:$B$7027&amp;广告数据!$C$2:$C$7027,广告数据!$J$2:$J$7027),2,0),"0")</f>
        <v>0</v>
      </c>
      <c r="AZ191" s="183" t="str">
        <f t="array" ref="AZ191">IFERROR(AX191/AY191,"0")</f>
        <v>0</v>
      </c>
      <c r="BA191" s="179">
        <f t="array" ref="BA191">IFERROR(VLOOKUP(A191&amp;B191&amp;C191&amp;LEFT($BA$1,2),IF({1,0},广告数据!$A$2:$A$7027&amp;广告数据!$B$2:$B$7027&amp;广告数据!$C$2:$C$7027,广告数据!$D$2:$D$7027),2,0),"")</f>
        <v>15996</v>
      </c>
      <c r="BB191" s="179">
        <f t="array" ref="BB191">IFERROR(VLOOKUP(A191&amp;B191&amp;C191&amp;LEFT($BA$1,2),IF({1,0},广告数据!$A$2:$A$7027&amp;广告数据!$B$2:$B$7027&amp;广告数据!$C$2:$C$7027,广告数据!$E$2:$E$7027),2,0),"")</f>
        <v>82</v>
      </c>
      <c r="BC191" s="179">
        <f t="array" ref="BC191">IFERROR(VLOOKUP(A191&amp;B191&amp;C191&amp;LEFT($BA$1,2),IF({1,0},广告数据!$A$2:$A$7027&amp;广告数据!$B$2:$B$7027&amp;广告数据!$C$2:$C$7027,广告数据!$I$2:$I$7027),2,0),"")</f>
        <v>10</v>
      </c>
      <c r="BD191" s="215">
        <f t="shared" si="70"/>
        <v>0.0051262815703926</v>
      </c>
      <c r="BE191" s="215">
        <f t="shared" si="71"/>
        <v>0.121951219512195</v>
      </c>
      <c r="BF191" s="186">
        <f t="array" ref="BF191">IFERROR(VLOOKUP(A191&amp;B191&amp;C191&amp;LEFT($BA$1,2),IF({1,0},广告数据!$A$2:$A$7027&amp;广告数据!$B$2:$B$7027&amp;广告数据!$C$2:$C$7027,广告数据!$G$2:$G$7027),2,0),"")</f>
        <v>35.32</v>
      </c>
      <c r="BG191" s="186">
        <f t="array" ref="BG191">IFERROR(VLOOKUP(A191&amp;B191&amp;C191&amp;LEFT($BA$1,2),IF({1,0},广告数据!$A$2:$A$7027&amp;广告数据!$B$2:$B$7027&amp;广告数据!$C$2:$C$7027,广告数据!$J$2:$J$7027),2,0),"")</f>
        <v>119.9</v>
      </c>
      <c r="BH191" s="215">
        <f t="shared" si="72"/>
        <v>0.294578815679733</v>
      </c>
      <c r="BI191" s="172">
        <f t="array" ref="BI191">IFERROR(VLOOKUP(A191&amp;B191&amp;C191&amp;LEFT($BI$1,2),IF({1,0},广告数据!$A$2:$A$7027&amp;广告数据!$B$2:$B$7027&amp;广告数据!$C$2:$C$7027,广告数据!$D$2:$D$7027),2,0),"0")</f>
        <v>3073</v>
      </c>
      <c r="BJ191" s="172">
        <f t="array" ref="BJ191">IFERROR(VLOOKUP(A191&amp;B191&amp;C191&amp;LEFT($BI$1,2),IF({1,0},广告数据!$A$2:$A$7027&amp;广告数据!$B$2:$B$7027&amp;广告数据!$C$2:$C$7027,广告数据!$E$2:$E$7027),2,0),"0")</f>
        <v>28</v>
      </c>
      <c r="BK191" s="172">
        <f t="array" ref="BK191">IFERROR(VLOOKUP(A191&amp;B191&amp;C191&amp;LEFT($BI$1,2),IF({1,0},广告数据!$A$2:$A$7027&amp;广告数据!$B$2:$B$7027&amp;广告数据!$C$2:$C$7027,广告数据!$I$2:$I$7027),2,0),"0")</f>
        <v>1</v>
      </c>
      <c r="BL191" s="215">
        <f t="shared" si="73"/>
        <v>0.00911161731207289</v>
      </c>
      <c r="BM191" s="215">
        <f t="shared" si="74"/>
        <v>0.0357142857142857</v>
      </c>
      <c r="BN191" s="172">
        <f t="array" ref="BN191">IFERROR(VLOOKUP(A191&amp;B191&amp;C191&amp;LEFT($BI$1,2),IF({1,0},广告数据!$A$2:$A$7027&amp;广告数据!$B$2:$B$7027&amp;广告数据!$C$2:$C$7027,广告数据!$G$2:$G$7027),2,0),"0")</f>
        <v>19.41</v>
      </c>
      <c r="BO191" s="172">
        <f t="array" ref="BO191">IFERROR(VLOOKUP(A191&amp;B191&amp;C191&amp;LEFT($BI$1,2),IF({1,0},广告数据!$A$2:$A$7027&amp;广告数据!$B$2:$B$7027&amp;广告数据!$C$2:$C$7027,广告数据!$J$2:$J$7027),2,0),"0")</f>
        <v>11.99</v>
      </c>
      <c r="BP191" s="215">
        <f t="shared" si="75"/>
        <v>1.61884904086739</v>
      </c>
      <c r="BQ191" s="172" t="str">
        <f t="array" ref="BQ191">IFERROR(VLOOKUP(A191&amp;B191&amp;C191&amp;LEFT($BQ$1,2),IF({1,0},广告数据!$A$2:$A$7027&amp;广告数据!$B$2:$B$7027&amp;广告数据!$C$2:$C$7027,广告数据!$D$2:$D$7027),2,0),"0")</f>
        <v>0</v>
      </c>
      <c r="BR191" s="172" t="str">
        <f t="array" ref="BR191">IFERROR(VLOOKUP(A191&amp;B191&amp;C191&amp;LEFT($BQ$1,2),IF({1,0},广告数据!$A$2:$A$7027&amp;广告数据!$B$2:$B$7027&amp;广告数据!$C$2:$C$7027,广告数据!$E$2:$E$7027),2,0),"0")</f>
        <v>0</v>
      </c>
      <c r="BS191" s="172" t="str">
        <f t="array" ref="BS191">IFERROR(VLOOKUP(A191&amp;B191&amp;C191&amp;LEFT($BQ$1,2),IF({1,0},广告数据!$A$2:$A$7027&amp;广告数据!$B$2:$B$7027&amp;广告数据!$C$2:$C$7027,广告数据!$I$2:$I$7027),2,0),"0")</f>
        <v>0</v>
      </c>
      <c r="BT191" s="215" t="str">
        <f t="shared" si="65"/>
        <v>0</v>
      </c>
      <c r="BU191" s="215" t="str">
        <f t="shared" si="66"/>
        <v>0</v>
      </c>
      <c r="BV191" s="172" t="str">
        <f t="array" ref="BV191">IFERROR(VLOOKUP(A191&amp;B191&amp;C191&amp;LEFT($BQ$1,2),IF({1,0},广告数据!$A$2:$A$7027&amp;广告数据!$B$2:$B$7027&amp;广告数据!$C$2:$C$7027,广告数据!$G$2:$G$7027),2,0),"0")</f>
        <v>0</v>
      </c>
      <c r="BW191" s="172" t="str">
        <f t="array" ref="BW191">IFERROR(VLOOKUP(A191&amp;B191&amp;C191&amp;LEFT($BQ$1,2),IF({1,0},广告数据!$A$2:$A$7027&amp;广告数据!$B$2:$B$7027&amp;广告数据!$C$2:$C$7027,广告数据!$J$2:$J$7027),2,0),"0")</f>
        <v>0</v>
      </c>
      <c r="BX191" s="215" t="str">
        <f t="shared" si="77"/>
        <v/>
      </c>
    </row>
    <row r="192" s="173" customFormat="1" spans="1:76">
      <c r="A192" s="189">
        <v>44817</v>
      </c>
      <c r="B192" s="192" t="s">
        <v>20</v>
      </c>
      <c r="C192" s="190" t="s">
        <v>450</v>
      </c>
      <c r="D192" s="119" t="s">
        <v>451</v>
      </c>
      <c r="E192" s="194">
        <f>SUMIFS('Business report'!$D$2:$D$9442,'Business report'!$A$2:$A$9442,A192,'Business report'!$B$2:$B$9442,B192,'Business report'!$C$2:$C$9442,D192)</f>
        <v>13</v>
      </c>
      <c r="F192" s="194">
        <f>SUMIFS('Business report'!$F$2:$F$9442,'Business report'!$A$2:$A$9442,A192,'Business report'!$B$2:$B$9442,B192,'Business report'!$C$2:$C$9442,D192)</f>
        <v>18</v>
      </c>
      <c r="G192" s="191">
        <f>SUMIFS('Business report'!$I$2:$I$9442,'Business report'!$A$2:$A$9442,A192,'Business report'!$B$2:$B$9442,B192,'Business report'!$C$2:$C$9442,D192)</f>
        <v>0</v>
      </c>
      <c r="H192" s="195">
        <f>SUMIFS('Business report'!$K$2:$K$9442,'Business report'!$A$2:$A$9442,A192,'Business report'!$B$2:$B$9442,B192,'Business report'!$C$2:$C$9442,D192)</f>
        <v>0</v>
      </c>
      <c r="I192" s="198">
        <v>37.99</v>
      </c>
      <c r="J192" s="178">
        <v>4</v>
      </c>
      <c r="K192" s="198">
        <v>6</v>
      </c>
      <c r="L192" s="198" t="s">
        <v>496</v>
      </c>
      <c r="M192" s="202" t="s">
        <v>726</v>
      </c>
      <c r="N192" s="198" t="s">
        <v>497</v>
      </c>
      <c r="O192" s="199">
        <v>3292</v>
      </c>
      <c r="P192" s="203" t="s">
        <v>465</v>
      </c>
      <c r="Q192" s="207" t="s">
        <v>535</v>
      </c>
      <c r="R192" s="207" t="s">
        <v>220</v>
      </c>
      <c r="S192" s="203" t="s">
        <v>466</v>
      </c>
      <c r="T192" s="207" t="s">
        <v>727</v>
      </c>
      <c r="U192" s="207" t="s">
        <v>219</v>
      </c>
      <c r="V192" s="203" t="s">
        <v>467</v>
      </c>
      <c r="W192" s="207" t="s">
        <v>535</v>
      </c>
      <c r="X192" s="207" t="s">
        <v>379</v>
      </c>
      <c r="Y192" s="203" t="s">
        <v>468</v>
      </c>
      <c r="Z192" s="207" t="s">
        <v>170</v>
      </c>
      <c r="AA192" s="207" t="s">
        <v>196</v>
      </c>
      <c r="AB192" s="203" t="s">
        <v>469</v>
      </c>
      <c r="AC192" s="207" t="s">
        <v>428</v>
      </c>
      <c r="AD192" s="207" t="s">
        <v>254</v>
      </c>
      <c r="AE192" s="203" t="s">
        <v>470</v>
      </c>
      <c r="AF192" s="207" t="s">
        <v>500</v>
      </c>
      <c r="AG192" s="207" t="s">
        <v>183</v>
      </c>
      <c r="AH192" s="203" t="s">
        <v>472</v>
      </c>
      <c r="AI192" s="207" t="s">
        <v>728</v>
      </c>
      <c r="AJ192" s="207" t="s">
        <v>487</v>
      </c>
      <c r="AK192" s="179">
        <f t="array" ref="AK192">IFERROR(VLOOKUP(A192&amp;B192&amp;C192&amp;LEFT($AK$1,2),IF({1,0},广告数据!$A$2:$A$7027&amp;广告数据!$B$2:$B$7027&amp;广告数据!$C$2:$C$7027,广告数据!$D$2:$D$7027),2,0),"0")</f>
        <v>13547</v>
      </c>
      <c r="AL192" s="175">
        <f t="array" ref="AL192">IFERROR(VLOOKUP(A192&amp;B192&amp;C192&amp;LEFT($AK$1,2),IF({1,0},广告数据!$A$2:$A$7027&amp;广告数据!$B$2:$B$7027&amp;广告数据!$C$2:$C$7027,广告数据!$E$2:$E$7027),2,0),"0")</f>
        <v>3</v>
      </c>
      <c r="AM192" s="180">
        <f t="shared" si="85"/>
        <v>0.000221451243817819</v>
      </c>
      <c r="AN192" s="175">
        <f t="array" ref="AN192">IFERROR(VLOOKUP(A192&amp;B192&amp;C192&amp;LEFT($AK$1,2),IF({1,0},广告数据!$A$2:$A$7027&amp;广告数据!$B$2:$B$7027&amp;广告数据!$C$2:$C$7027,广告数据!$I$2:$I$7027),2,0),"0")</f>
        <v>0</v>
      </c>
      <c r="AO192" s="181">
        <f t="shared" si="86"/>
        <v>0</v>
      </c>
      <c r="AP192" s="182">
        <f t="array" ref="AP192">IFERROR(VLOOKUP(A192&amp;B192&amp;C192&amp;LEFT($AK$1,2),IF({1,0},广告数据!$A$2:$A$7027&amp;广告数据!$B$2:$B$7027&amp;广告数据!$C$2:$C$7027,广告数据!$G$2:$G$7027),2,0),"0")</f>
        <v>3.05</v>
      </c>
      <c r="AQ192" s="182">
        <f t="array" ref="AQ192">IFERROR(VLOOKUP(A192&amp;B192&amp;C192&amp;LEFT($AK$1,2),IF({1,0},广告数据!$A$2:$A$7027&amp;广告数据!$B$2:$B$7027&amp;广告数据!$C$2:$C$7027,广告数据!$J$2:$J$7027),2,0),"0")</f>
        <v>0</v>
      </c>
      <c r="AR192" s="183" t="str">
        <f t="shared" si="87"/>
        <v>0</v>
      </c>
      <c r="AS192" s="223" t="str">
        <f t="array" ref="AS192">IFERROR(VLOOKUP(A192&amp;B192&amp;C192&amp;LEFT($AS$1,2),IF({1,0},广告数据!$A$2:$A$7027&amp;广告数据!$B$2:$B$7027&amp;广告数据!$C$2:$C$7027,广告数据!$D$2:$D$7027),2,0),"0")</f>
        <v>0</v>
      </c>
      <c r="AT192" s="179" t="str">
        <f t="array" ref="AT192">IFERROR(VLOOKUP(A192&amp;B192&amp;C192&amp;LEFT($AS$1,2),IF({1,0},广告数据!$A$2:$A$7027&amp;广告数据!$B$2:$B$7027&amp;广告数据!$C$2:$C$7027,广告数据!$E$2:$E$7027),2,0),"0")</f>
        <v>0</v>
      </c>
      <c r="AU192" s="179" t="str">
        <f t="array" ref="AU192">IFERROR(VLOOKUP(A192&amp;B192&amp;C192&amp;LEFT($AS$1,2),IF({1,0},广告数据!$A$2:$A$7027&amp;广告数据!$B$2:$B$7027&amp;广告数据!$C$2:$C$7027,广告数据!$I$2:$I$7027),2,0),"0")</f>
        <v>0</v>
      </c>
      <c r="AV192" s="215" t="str">
        <f t="shared" si="84"/>
        <v>0</v>
      </c>
      <c r="AW192" s="215" t="str">
        <f t="array" ref="AW192">IFERROR(AU192/AT192,"0")</f>
        <v>0</v>
      </c>
      <c r="AX192" s="224" t="str">
        <f t="array" ref="AX192">IFERROR(VLOOKUP(A192&amp;B192&amp;C192&amp;LEFT($AS$1,2),IF({1,0},广告数据!$A$2:$A$7027&amp;广告数据!$B$2:$B$7027&amp;广告数据!$C$2:$C$7027,广告数据!$G$2:$G$7027),2,0),"0")</f>
        <v>0</v>
      </c>
      <c r="AY192" s="179" t="str">
        <f t="array" ref="AY192">IFERROR(VLOOKUP(A192&amp;B192&amp;C192&amp;LEFT($AS$1,2),IF({1,0},广告数据!$A$2:$A$7027&amp;广告数据!$B$2:$B$7027&amp;广告数据!$C$2:$C$7027,广告数据!$J$2:$J$7027),2,0),"0")</f>
        <v>0</v>
      </c>
      <c r="AZ192" s="183" t="str">
        <f t="array" ref="AZ192">IFERROR(AX192/AY192,"0")</f>
        <v>0</v>
      </c>
      <c r="BA192" s="179">
        <f t="array" ref="BA192">IFERROR(VLOOKUP(A192&amp;B192&amp;C192&amp;LEFT($BA$1,2),IF({1,0},广告数据!$A$2:$A$7027&amp;广告数据!$B$2:$B$7027&amp;广告数据!$C$2:$C$7027,广告数据!$D$2:$D$7027),2,0),"")</f>
        <v>3268</v>
      </c>
      <c r="BB192" s="179">
        <f t="array" ref="BB192">IFERROR(VLOOKUP(A192&amp;B192&amp;C192&amp;LEFT($BA$1,2),IF({1,0},广告数据!$A$2:$A$7027&amp;广告数据!$B$2:$B$7027&amp;广告数据!$C$2:$C$7027,广告数据!$E$2:$E$7027),2,0),"")</f>
        <v>2</v>
      </c>
      <c r="BC192" s="179">
        <f t="array" ref="BC192">IFERROR(VLOOKUP(A192&amp;B192&amp;C192&amp;LEFT($BA$1,2),IF({1,0},广告数据!$A$2:$A$7027&amp;广告数据!$B$2:$B$7027&amp;广告数据!$C$2:$C$7027,广告数据!$I$2:$I$7027),2,0),"")</f>
        <v>0</v>
      </c>
      <c r="BD192" s="215">
        <f t="shared" si="70"/>
        <v>0.000611995104039168</v>
      </c>
      <c r="BE192" s="215">
        <f t="shared" si="71"/>
        <v>0</v>
      </c>
      <c r="BF192" s="186">
        <f t="array" ref="BF192">IFERROR(VLOOKUP(A192&amp;B192&amp;C192&amp;LEFT($BA$1,2),IF({1,0},广告数据!$A$2:$A$7027&amp;广告数据!$B$2:$B$7027&amp;广告数据!$C$2:$C$7027,广告数据!$G$2:$G$7027),2,0),"")</f>
        <v>4.68</v>
      </c>
      <c r="BG192" s="186">
        <f t="array" ref="BG192">IFERROR(VLOOKUP(A192&amp;B192&amp;C192&amp;LEFT($BA$1,2),IF({1,0},广告数据!$A$2:$A$7027&amp;广告数据!$B$2:$B$7027&amp;广告数据!$C$2:$C$7027,广告数据!$J$2:$J$7027),2,0),"")</f>
        <v>0</v>
      </c>
      <c r="BH192" s="215" t="str">
        <f t="shared" si="72"/>
        <v>0</v>
      </c>
      <c r="BI192" s="172" t="str">
        <f t="array" ref="BI192">IFERROR(VLOOKUP(A192&amp;B192&amp;C192&amp;LEFT($BI$1,2),IF({1,0},广告数据!$A$2:$A$7027&amp;广告数据!$B$2:$B$7027&amp;广告数据!$C$2:$C$7027,广告数据!$D$2:$D$7027),2,0),"0")</f>
        <v>0</v>
      </c>
      <c r="BJ192" s="172" t="str">
        <f t="array" ref="BJ192">IFERROR(VLOOKUP(A192&amp;B192&amp;C192&amp;LEFT($BI$1,2),IF({1,0},广告数据!$A$2:$A$7027&amp;广告数据!$B$2:$B$7027&amp;广告数据!$C$2:$C$7027,广告数据!$E$2:$E$7027),2,0),"0")</f>
        <v>0</v>
      </c>
      <c r="BK192" s="172" t="str">
        <f t="array" ref="BK192">IFERROR(VLOOKUP(A192&amp;B192&amp;C192&amp;LEFT($BI$1,2),IF({1,0},广告数据!$A$2:$A$7027&amp;广告数据!$B$2:$B$7027&amp;广告数据!$C$2:$C$7027,广告数据!$I$2:$I$7027),2,0),"0")</f>
        <v>0</v>
      </c>
      <c r="BL192" s="215" t="str">
        <f t="shared" si="73"/>
        <v>0</v>
      </c>
      <c r="BM192" s="215" t="str">
        <f t="shared" si="74"/>
        <v>0</v>
      </c>
      <c r="BN192" s="172" t="str">
        <f t="array" ref="BN192">IFERROR(VLOOKUP(A192&amp;B192&amp;C192&amp;LEFT($BI$1,2),IF({1,0},广告数据!$A$2:$A$7027&amp;广告数据!$B$2:$B$7027&amp;广告数据!$C$2:$C$7027,广告数据!$G$2:$G$7027),2,0),"0")</f>
        <v>0</v>
      </c>
      <c r="BO192" s="172" t="str">
        <f t="array" ref="BO192">IFERROR(VLOOKUP(A192&amp;B192&amp;C192&amp;LEFT($BI$1,2),IF({1,0},广告数据!$A$2:$A$7027&amp;广告数据!$B$2:$B$7027&amp;广告数据!$C$2:$C$7027,广告数据!$J$2:$J$7027),2,0),"0")</f>
        <v>0</v>
      </c>
      <c r="BP192" s="215" t="str">
        <f t="shared" si="75"/>
        <v/>
      </c>
      <c r="BQ192" s="172">
        <f t="array" ref="BQ192">IFERROR(VLOOKUP(A192&amp;B192&amp;C192&amp;LEFT($BQ$1,2),IF({1,0},广告数据!$A$2:$A$7027&amp;广告数据!$B$2:$B$7027&amp;广告数据!$C$2:$C$7027,广告数据!$D$2:$D$7027),2,0),"0")</f>
        <v>777</v>
      </c>
      <c r="BR192" s="172">
        <f t="array" ref="BR192">IFERROR(VLOOKUP(A192&amp;B192&amp;C192&amp;LEFT($BQ$1,2),IF({1,0},广告数据!$A$2:$A$7027&amp;广告数据!$B$2:$B$7027&amp;广告数据!$C$2:$C$7027,广告数据!$E$2:$E$7027),2,0),"0")</f>
        <v>0</v>
      </c>
      <c r="BS192" s="172">
        <f t="array" ref="BS192">IFERROR(VLOOKUP(A192&amp;B192&amp;C192&amp;LEFT($BQ$1,2),IF({1,0},广告数据!$A$2:$A$7027&amp;广告数据!$B$2:$B$7027&amp;广告数据!$C$2:$C$7027,广告数据!$I$2:$I$7027),2,0),"0")</f>
        <v>0</v>
      </c>
      <c r="BT192" s="215">
        <f t="shared" si="65"/>
        <v>0</v>
      </c>
      <c r="BU192" s="215" t="str">
        <f t="shared" si="66"/>
        <v>0</v>
      </c>
      <c r="BV192" s="172">
        <f t="array" ref="BV192">IFERROR(VLOOKUP(A192&amp;B192&amp;C192&amp;LEFT($BQ$1,2),IF({1,0},广告数据!$A$2:$A$7027&amp;广告数据!$B$2:$B$7027&amp;广告数据!$C$2:$C$7027,广告数据!$G$2:$G$7027),2,0),"0")</f>
        <v>0</v>
      </c>
      <c r="BW192" s="172">
        <f t="array" ref="BW192">IFERROR(VLOOKUP(A192&amp;B192&amp;C192&amp;LEFT($BQ$1,2),IF({1,0},广告数据!$A$2:$A$7027&amp;广告数据!$B$2:$B$7027&amp;广告数据!$C$2:$C$7027,广告数据!$J$2:$J$7027),2,0),"0")</f>
        <v>0</v>
      </c>
      <c r="BX192" s="215" t="str">
        <f t="shared" si="77"/>
        <v/>
      </c>
    </row>
    <row r="193" s="173" customFormat="1" spans="1:76">
      <c r="A193" s="189">
        <v>44817</v>
      </c>
      <c r="B193" s="192" t="s">
        <v>20</v>
      </c>
      <c r="C193" s="190" t="s">
        <v>543</v>
      </c>
      <c r="D193" s="119" t="s">
        <v>544</v>
      </c>
      <c r="E193" s="194">
        <f>SUMIFS('Business report'!$D$2:$D$9442,'Business report'!$A$2:$A$9442,A193,'Business report'!$B$2:$B$9442,B193,'Business report'!$C$2:$C$9442,D193)</f>
        <v>35</v>
      </c>
      <c r="F193" s="194">
        <f>SUMIFS('Business report'!$F$2:$F$9442,'Business report'!$A$2:$A$9442,A193,'Business report'!$B$2:$B$9442,B193,'Business report'!$C$2:$C$9442,D193)</f>
        <v>48</v>
      </c>
      <c r="G193" s="191">
        <f>SUMIFS('Business report'!$I$2:$I$9442,'Business report'!$A$2:$A$9442,A193,'Business report'!$B$2:$B$9442,B193,'Business report'!$C$2:$C$9442,D193)</f>
        <v>3</v>
      </c>
      <c r="H193" s="195">
        <f>SUMIFS('Business report'!$K$2:$K$9442,'Business report'!$A$2:$A$9442,A193,'Business report'!$B$2:$B$9442,B193,'Business report'!$C$2:$C$9442,D193)</f>
        <v>29.99</v>
      </c>
      <c r="I193" s="198">
        <v>29.99</v>
      </c>
      <c r="J193" s="178"/>
      <c r="K193" s="198"/>
      <c r="L193" s="198" t="s">
        <v>570</v>
      </c>
      <c r="M193" s="202" t="s">
        <v>729</v>
      </c>
      <c r="N193" s="198" t="s">
        <v>572</v>
      </c>
      <c r="O193" s="198">
        <v>89</v>
      </c>
      <c r="P193" s="203" t="s">
        <v>579</v>
      </c>
      <c r="Q193" s="207" t="s">
        <v>730</v>
      </c>
      <c r="R193" s="207" t="s">
        <v>731</v>
      </c>
      <c r="S193" s="203" t="s">
        <v>581</v>
      </c>
      <c r="T193" s="207" t="s">
        <v>425</v>
      </c>
      <c r="U193" s="207" t="s">
        <v>732</v>
      </c>
      <c r="V193" s="203" t="s">
        <v>583</v>
      </c>
      <c r="W193" s="207" t="s">
        <v>398</v>
      </c>
      <c r="X193" s="207" t="s">
        <v>149</v>
      </c>
      <c r="Y193" s="203" t="s">
        <v>585</v>
      </c>
      <c r="Z193" s="207" t="s">
        <v>195</v>
      </c>
      <c r="AA193" s="207" t="s">
        <v>402</v>
      </c>
      <c r="AB193" s="203" t="s">
        <v>587</v>
      </c>
      <c r="AC193" s="207" t="s">
        <v>265</v>
      </c>
      <c r="AD193" s="207" t="s">
        <v>733</v>
      </c>
      <c r="AE193" s="203" t="s">
        <v>589</v>
      </c>
      <c r="AF193" s="207" t="s">
        <v>337</v>
      </c>
      <c r="AG193" s="207" t="s">
        <v>140</v>
      </c>
      <c r="AH193" s="203" t="s">
        <v>591</v>
      </c>
      <c r="AI193" s="207" t="s">
        <v>158</v>
      </c>
      <c r="AJ193" s="207" t="s">
        <v>632</v>
      </c>
      <c r="AK193" s="179" t="str">
        <f t="array" ref="AK193">IFERROR(VLOOKUP(A193&amp;B193&amp;C193&amp;LEFT($AK$1,2),IF({1,0},广告数据!$A$2:$A$7027&amp;广告数据!$B$2:$B$7027&amp;广告数据!$C$2:$C$7027,广告数据!$D$2:$D$7027),2,0),"0")</f>
        <v>0</v>
      </c>
      <c r="AL193" s="175" t="str">
        <f t="array" ref="AL193">IFERROR(VLOOKUP(A193&amp;B193&amp;C193&amp;LEFT($AK$1,2),IF({1,0},广告数据!$A$2:$A$7027&amp;广告数据!$B$2:$B$7027&amp;广告数据!$C$2:$C$7027,广告数据!$E$2:$E$7027),2,0),"0")</f>
        <v>0</v>
      </c>
      <c r="AM193" s="180" t="str">
        <f t="shared" si="85"/>
        <v>0</v>
      </c>
      <c r="AN193" s="175" t="str">
        <f t="array" ref="AN193">IFERROR(VLOOKUP(A193&amp;B193&amp;C193&amp;LEFT($AK$1,2),IF({1,0},广告数据!$A$2:$A$7027&amp;广告数据!$B$2:$B$7027&amp;广告数据!$C$2:$C$7027,广告数据!$I$2:$I$7027),2,0),"0")</f>
        <v>0</v>
      </c>
      <c r="AO193" s="181" t="str">
        <f t="shared" si="86"/>
        <v>0</v>
      </c>
      <c r="AP193" s="182" t="str">
        <f t="array" ref="AP193">IFERROR(VLOOKUP(A193&amp;B193&amp;C193&amp;LEFT($AK$1,2),IF({1,0},广告数据!$A$2:$A$7027&amp;广告数据!$B$2:$B$7027&amp;广告数据!$C$2:$C$7027,广告数据!$G$2:$G$7027),2,0),"0")</f>
        <v>0</v>
      </c>
      <c r="AQ193" s="182" t="str">
        <f t="array" ref="AQ193">IFERROR(VLOOKUP(A193&amp;B193&amp;C193&amp;LEFT($AK$1,2),IF({1,0},广告数据!$A$2:$A$7027&amp;广告数据!$B$2:$B$7027&amp;广告数据!$C$2:$C$7027,广告数据!$J$2:$J$7027),2,0),"0")</f>
        <v>0</v>
      </c>
      <c r="AR193" s="183" t="str">
        <f t="shared" si="87"/>
        <v>0</v>
      </c>
      <c r="AS193" s="223" t="str">
        <f t="array" ref="AS193">IFERROR(VLOOKUP(A193&amp;B193&amp;C193&amp;LEFT($AS$1,2),IF({1,0},广告数据!$A$2:$A$7027&amp;广告数据!$B$2:$B$7027&amp;广告数据!$C$2:$C$7027,广告数据!$D$2:$D$7027),2,0),"0")</f>
        <v>0</v>
      </c>
      <c r="AT193" s="179" t="str">
        <f t="array" ref="AT193">IFERROR(VLOOKUP(A193&amp;B193&amp;C193&amp;LEFT($AS$1,2),IF({1,0},广告数据!$A$2:$A$7027&amp;广告数据!$B$2:$B$7027&amp;广告数据!$C$2:$C$7027,广告数据!$E$2:$E$7027),2,0),"0")</f>
        <v>0</v>
      </c>
      <c r="AU193" s="179" t="str">
        <f t="array" ref="AU193">IFERROR(VLOOKUP(A193&amp;B193&amp;C193&amp;LEFT($AS$1,2),IF({1,0},广告数据!$A$2:$A$7027&amp;广告数据!$B$2:$B$7027&amp;广告数据!$C$2:$C$7027,广告数据!$I$2:$I$7027),2,0),"0")</f>
        <v>0</v>
      </c>
      <c r="AV193" s="215" t="str">
        <f t="shared" si="84"/>
        <v>0</v>
      </c>
      <c r="AW193" s="215" t="str">
        <f t="array" ref="AW193">IFERROR(AU193/AT193,"0")</f>
        <v>0</v>
      </c>
      <c r="AX193" s="224" t="str">
        <f t="array" ref="AX193">IFERROR(VLOOKUP(A193&amp;B193&amp;C193&amp;LEFT($AS$1,2),IF({1,0},广告数据!$A$2:$A$7027&amp;广告数据!$B$2:$B$7027&amp;广告数据!$C$2:$C$7027,广告数据!$G$2:$G$7027),2,0),"0")</f>
        <v>0</v>
      </c>
      <c r="AY193" s="179" t="str">
        <f t="array" ref="AY193">IFERROR(VLOOKUP(A193&amp;B193&amp;C193&amp;LEFT($AS$1,2),IF({1,0},广告数据!$A$2:$A$7027&amp;广告数据!$B$2:$B$7027&amp;广告数据!$C$2:$C$7027,广告数据!$J$2:$J$7027),2,0),"0")</f>
        <v>0</v>
      </c>
      <c r="AZ193" s="183" t="str">
        <f t="array" ref="AZ193">IFERROR(AX193/AY193,"0")</f>
        <v>0</v>
      </c>
      <c r="BA193" s="179">
        <f t="array" ref="BA193">IFERROR(VLOOKUP(A193&amp;B193&amp;C193&amp;LEFT($BA$1,2),IF({1,0},广告数据!$A$2:$A$7027&amp;广告数据!$B$2:$B$7027&amp;广告数据!$C$2:$C$7027,广告数据!$D$2:$D$7027),2,0),"")</f>
        <v>714</v>
      </c>
      <c r="BB193" s="179">
        <f t="array" ref="BB193">IFERROR(VLOOKUP(A193&amp;B193&amp;C193&amp;LEFT($BA$1,2),IF({1,0},广告数据!$A$2:$A$7027&amp;广告数据!$B$2:$B$7027&amp;广告数据!$C$2:$C$7027,广告数据!$E$2:$E$7027),2,0),"")</f>
        <v>2</v>
      </c>
      <c r="BC193" s="179">
        <f t="array" ref="BC193">IFERROR(VLOOKUP(A193&amp;B193&amp;C193&amp;LEFT($BA$1,2),IF({1,0},广告数据!$A$2:$A$7027&amp;广告数据!$B$2:$B$7027&amp;广告数据!$C$2:$C$7027,广告数据!$I$2:$I$7027),2,0),"")</f>
        <v>0</v>
      </c>
      <c r="BD193" s="215">
        <f t="shared" si="70"/>
        <v>0.00280112044817927</v>
      </c>
      <c r="BE193" s="215">
        <f t="shared" si="71"/>
        <v>0</v>
      </c>
      <c r="BF193" s="186">
        <f t="array" ref="BF193">IFERROR(VLOOKUP(A193&amp;B193&amp;C193&amp;LEFT($BA$1,2),IF({1,0},广告数据!$A$2:$A$7027&amp;广告数据!$B$2:$B$7027&amp;广告数据!$C$2:$C$7027,广告数据!$G$2:$G$7027),2,0),"")</f>
        <v>3.32</v>
      </c>
      <c r="BG193" s="186">
        <f t="array" ref="BG193">IFERROR(VLOOKUP(A193&amp;B193&amp;C193&amp;LEFT($BA$1,2),IF({1,0},广告数据!$A$2:$A$7027&amp;广告数据!$B$2:$B$7027&amp;广告数据!$C$2:$C$7027,广告数据!$J$2:$J$7027),2,0),"")</f>
        <v>0</v>
      </c>
      <c r="BH193" s="215" t="str">
        <f t="shared" si="72"/>
        <v>0</v>
      </c>
      <c r="BI193" s="172" t="str">
        <f t="array" ref="BI193">IFERROR(VLOOKUP(A193&amp;B193&amp;C193&amp;LEFT($BI$1,2),IF({1,0},广告数据!$A$2:$A$7027&amp;广告数据!$B$2:$B$7027&amp;广告数据!$C$2:$C$7027,广告数据!$D$2:$D$7027),2,0),"0")</f>
        <v>0</v>
      </c>
      <c r="BJ193" s="172" t="str">
        <f t="array" ref="BJ193">IFERROR(VLOOKUP(A193&amp;B193&amp;C193&amp;LEFT($BI$1,2),IF({1,0},广告数据!$A$2:$A$7027&amp;广告数据!$B$2:$B$7027&amp;广告数据!$C$2:$C$7027,广告数据!$E$2:$E$7027),2,0),"0")</f>
        <v>0</v>
      </c>
      <c r="BK193" s="172" t="str">
        <f t="array" ref="BK193">IFERROR(VLOOKUP(A193&amp;B193&amp;C193&amp;LEFT($BI$1,2),IF({1,0},广告数据!$A$2:$A$7027&amp;广告数据!$B$2:$B$7027&amp;广告数据!$C$2:$C$7027,广告数据!$I$2:$I$7027),2,0),"0")</f>
        <v>0</v>
      </c>
      <c r="BL193" s="215" t="str">
        <f t="shared" si="73"/>
        <v>0</v>
      </c>
      <c r="BM193" s="215" t="str">
        <f t="shared" si="74"/>
        <v>0</v>
      </c>
      <c r="BN193" s="172" t="str">
        <f t="array" ref="BN193">IFERROR(VLOOKUP(A193&amp;B193&amp;C193&amp;LEFT($BI$1,2),IF({1,0},广告数据!$A$2:$A$7027&amp;广告数据!$B$2:$B$7027&amp;广告数据!$C$2:$C$7027,广告数据!$G$2:$G$7027),2,0),"0")</f>
        <v>0</v>
      </c>
      <c r="BO193" s="172" t="str">
        <f t="array" ref="BO193">IFERROR(VLOOKUP(A193&amp;B193&amp;C193&amp;LEFT($BI$1,2),IF({1,0},广告数据!$A$2:$A$7027&amp;广告数据!$B$2:$B$7027&amp;广告数据!$C$2:$C$7027,广告数据!$J$2:$J$7027),2,0),"0")</f>
        <v>0</v>
      </c>
      <c r="BP193" s="215" t="str">
        <f t="shared" si="75"/>
        <v/>
      </c>
      <c r="BQ193" s="172">
        <f t="array" ref="BQ193">IFERROR(VLOOKUP(A193&amp;B193&amp;C193&amp;LEFT($BQ$1,2),IF({1,0},广告数据!$A$2:$A$7027&amp;广告数据!$B$2:$B$7027&amp;广告数据!$C$2:$C$7027,广告数据!$D$2:$D$7027),2,0),"0")</f>
        <v>1430</v>
      </c>
      <c r="BR193" s="172">
        <f t="array" ref="BR193">IFERROR(VLOOKUP(A193&amp;B193&amp;C193&amp;LEFT($BQ$1,2),IF({1,0},广告数据!$A$2:$A$7027&amp;广告数据!$B$2:$B$7027&amp;广告数据!$C$2:$C$7027,广告数据!$E$2:$E$7027),2,0),"0")</f>
        <v>14</v>
      </c>
      <c r="BS193" s="172">
        <f t="array" ref="BS193">IFERROR(VLOOKUP(A193&amp;B193&amp;C193&amp;LEFT($BQ$1,2),IF({1,0},广告数据!$A$2:$A$7027&amp;广告数据!$B$2:$B$7027&amp;广告数据!$C$2:$C$7027,广告数据!$I$2:$I$7027),2,0),"0")</f>
        <v>0</v>
      </c>
      <c r="BT193" s="215">
        <f t="shared" si="65"/>
        <v>0.00979020979020979</v>
      </c>
      <c r="BU193" s="215">
        <f t="shared" si="66"/>
        <v>0</v>
      </c>
      <c r="BV193" s="172">
        <f t="array" ref="BV193">IFERROR(VLOOKUP(A193&amp;B193&amp;C193&amp;LEFT($BQ$1,2),IF({1,0},广告数据!$A$2:$A$7027&amp;广告数据!$B$2:$B$7027&amp;广告数据!$C$2:$C$7027,广告数据!$G$2:$G$7027),2,0),"0")</f>
        <v>42.15</v>
      </c>
      <c r="BW193" s="172">
        <f t="array" ref="BW193">IFERROR(VLOOKUP(A193&amp;B193&amp;C193&amp;LEFT($BQ$1,2),IF({1,0},广告数据!$A$2:$A$7027&amp;广告数据!$B$2:$B$7027&amp;广告数据!$C$2:$C$7027,广告数据!$J$2:$J$7027),2,0),"0")</f>
        <v>0</v>
      </c>
      <c r="BX193" s="215" t="str">
        <f t="shared" si="77"/>
        <v/>
      </c>
    </row>
    <row r="194" s="173" customFormat="1" spans="1:76">
      <c r="A194" s="189">
        <v>44817</v>
      </c>
      <c r="B194" s="192" t="s">
        <v>128</v>
      </c>
      <c r="C194" s="190" t="s">
        <v>450</v>
      </c>
      <c r="D194" s="119" t="s">
        <v>451</v>
      </c>
      <c r="E194" s="194">
        <f>SUMIFS('Business report'!$D$2:$D$9442,'Business report'!$A$2:$A$9442,A194,'Business report'!$B$2:$B$9442,B194,'Business report'!$C$2:$C$9442,D194)</f>
        <v>12</v>
      </c>
      <c r="F194" s="194">
        <f>SUMIFS('Business report'!$F$2:$F$9442,'Business report'!$A$2:$A$9442,A194,'Business report'!$B$2:$B$9442,B194,'Business report'!$C$2:$C$9442,D194)</f>
        <v>18</v>
      </c>
      <c r="G194" s="191">
        <f>SUMIFS('Business report'!$I$2:$I$9442,'Business report'!$A$2:$A$9442,A194,'Business report'!$B$2:$B$9442,B194,'Business report'!$C$2:$C$9442,D194)</f>
        <v>0</v>
      </c>
      <c r="H194" s="195">
        <f>SUMIFS('Business report'!$K$2:$K$9442,'Business report'!$A$2:$A$9442,A194,'Business report'!$B$2:$B$9442,B194,'Business report'!$C$2:$C$9442,D194)</f>
        <v>0</v>
      </c>
      <c r="I194" s="198">
        <v>39.99</v>
      </c>
      <c r="J194" s="178">
        <v>4</v>
      </c>
      <c r="K194" s="198">
        <v>6</v>
      </c>
      <c r="L194" s="198" t="s">
        <v>642</v>
      </c>
      <c r="M194" s="202" t="s">
        <v>734</v>
      </c>
      <c r="N194" s="198" t="s">
        <v>644</v>
      </c>
      <c r="O194" s="198">
        <v>141</v>
      </c>
      <c r="P194" s="203" t="s">
        <v>465</v>
      </c>
      <c r="Q194" s="200"/>
      <c r="R194" s="207" t="s">
        <v>341</v>
      </c>
      <c r="S194" s="203" t="s">
        <v>646</v>
      </c>
      <c r="T194" s="200"/>
      <c r="U194" s="207" t="s">
        <v>209</v>
      </c>
      <c r="V194" s="203" t="s">
        <v>466</v>
      </c>
      <c r="W194" s="200"/>
      <c r="X194" s="207" t="s">
        <v>384</v>
      </c>
      <c r="Y194" s="203" t="s">
        <v>647</v>
      </c>
      <c r="Z194" s="200"/>
      <c r="AA194" s="207" t="s">
        <v>645</v>
      </c>
      <c r="AB194" s="203" t="s">
        <v>649</v>
      </c>
      <c r="AC194" s="200"/>
      <c r="AD194" s="207" t="s">
        <v>209</v>
      </c>
      <c r="AE194" s="203" t="s">
        <v>469</v>
      </c>
      <c r="AF194" s="200"/>
      <c r="AG194" s="207" t="s">
        <v>387</v>
      </c>
      <c r="AH194" s="203" t="s">
        <v>651</v>
      </c>
      <c r="AI194" s="200"/>
      <c r="AJ194" s="207" t="s">
        <v>529</v>
      </c>
      <c r="AK194" s="179">
        <f t="array" ref="AK194">IFERROR(VLOOKUP(A194&amp;B194&amp;C194&amp;LEFT($AK$1,2),IF({1,0},广告数据!$A$2:$A$7027&amp;广告数据!$B$2:$B$7027&amp;广告数据!$C$2:$C$7027,广告数据!$D$2:$D$7027),2,0),"0")</f>
        <v>3296</v>
      </c>
      <c r="AL194" s="175">
        <f t="array" ref="AL194">IFERROR(VLOOKUP(A194&amp;B194&amp;C194&amp;LEFT($AK$1,2),IF({1,0},广告数据!$A$2:$A$7027&amp;广告数据!$B$2:$B$7027&amp;广告数据!$C$2:$C$7027,广告数据!$E$2:$E$7027),2,0),"0")</f>
        <v>8</v>
      </c>
      <c r="AM194" s="180">
        <f t="shared" si="85"/>
        <v>0.00242718446601942</v>
      </c>
      <c r="AN194" s="175">
        <f t="array" ref="AN194">IFERROR(VLOOKUP(A194&amp;B194&amp;C194&amp;LEFT($AK$1,2),IF({1,0},广告数据!$A$2:$A$7027&amp;广告数据!$B$2:$B$7027&amp;广告数据!$C$2:$C$7027,广告数据!$I$2:$I$7027),2,0),"0")</f>
        <v>0</v>
      </c>
      <c r="AO194" s="181">
        <f t="shared" si="86"/>
        <v>0</v>
      </c>
      <c r="AP194" s="182">
        <f t="array" ref="AP194">IFERROR(VLOOKUP(A194&amp;B194&amp;C194&amp;LEFT($AK$1,2),IF({1,0},广告数据!$A$2:$A$7027&amp;广告数据!$B$2:$B$7027&amp;广告数据!$C$2:$C$7027,广告数据!$G$2:$G$7027),2,0),"0")</f>
        <v>9.66</v>
      </c>
      <c r="AQ194" s="182">
        <f t="array" ref="AQ194">IFERROR(VLOOKUP(A194&amp;B194&amp;C194&amp;LEFT($AK$1,2),IF({1,0},广告数据!$A$2:$A$7027&amp;广告数据!$B$2:$B$7027&amp;广告数据!$C$2:$C$7027,广告数据!$J$2:$J$7027),2,0),"0")</f>
        <v>0</v>
      </c>
      <c r="AR194" s="183" t="str">
        <f t="shared" si="87"/>
        <v>0</v>
      </c>
      <c r="AS194" s="223" t="str">
        <f t="array" ref="AS194">IFERROR(VLOOKUP(A194&amp;B194&amp;C194&amp;LEFT($AS$1,2),IF({1,0},广告数据!$A$2:$A$7027&amp;广告数据!$B$2:$B$7027&amp;广告数据!$C$2:$C$7027,广告数据!$D$2:$D$7027),2,0),"0")</f>
        <v>0</v>
      </c>
      <c r="AT194" s="179" t="str">
        <f t="array" ref="AT194">IFERROR(VLOOKUP(A194&amp;B194&amp;C194&amp;LEFT($AS$1,2),IF({1,0},广告数据!$A$2:$A$7027&amp;广告数据!$B$2:$B$7027&amp;广告数据!$C$2:$C$7027,广告数据!$E$2:$E$7027),2,0),"0")</f>
        <v>0</v>
      </c>
      <c r="AU194" s="179" t="str">
        <f t="array" ref="AU194">IFERROR(VLOOKUP(A194&amp;B194&amp;C194&amp;LEFT($AS$1,2),IF({1,0},广告数据!$A$2:$A$7027&amp;广告数据!$B$2:$B$7027&amp;广告数据!$C$2:$C$7027,广告数据!$I$2:$I$7027),2,0),"0")</f>
        <v>0</v>
      </c>
      <c r="AV194" s="215" t="str">
        <f t="shared" si="84"/>
        <v>0</v>
      </c>
      <c r="AW194" s="215" t="str">
        <f t="array" ref="AW194">IFERROR(AU194/AT194,"0")</f>
        <v>0</v>
      </c>
      <c r="AX194" s="224" t="str">
        <f t="array" ref="AX194">IFERROR(VLOOKUP(A194&amp;B194&amp;C194&amp;LEFT($AS$1,2),IF({1,0},广告数据!$A$2:$A$7027&amp;广告数据!$B$2:$B$7027&amp;广告数据!$C$2:$C$7027,广告数据!$G$2:$G$7027),2,0),"0")</f>
        <v>0</v>
      </c>
      <c r="AY194" s="179" t="str">
        <f t="array" ref="AY194">IFERROR(VLOOKUP(A194&amp;B194&amp;C194&amp;LEFT($AS$1,2),IF({1,0},广告数据!$A$2:$A$7027&amp;广告数据!$B$2:$B$7027&amp;广告数据!$C$2:$C$7027,广告数据!$J$2:$J$7027),2,0),"0")</f>
        <v>0</v>
      </c>
      <c r="AZ194" s="183" t="str">
        <f t="array" ref="AZ194">IFERROR(AX194/AY194,"0")</f>
        <v>0</v>
      </c>
      <c r="BA194" s="179">
        <f t="array" ref="BA194">IFERROR(VLOOKUP(A194&amp;B194&amp;C194&amp;LEFT($BA$1,2),IF({1,0},广告数据!$A$2:$A$7027&amp;广告数据!$B$2:$B$7027&amp;广告数据!$C$2:$C$7027,广告数据!$D$2:$D$7027),2,0),"")</f>
        <v>931</v>
      </c>
      <c r="BB194" s="179">
        <f t="array" ref="BB194">IFERROR(VLOOKUP(A194&amp;B194&amp;C194&amp;LEFT($BA$1,2),IF({1,0},广告数据!$A$2:$A$7027&amp;广告数据!$B$2:$B$7027&amp;广告数据!$C$2:$C$7027,广告数据!$E$2:$E$7027),2,0),"")</f>
        <v>2</v>
      </c>
      <c r="BC194" s="179">
        <f t="array" ref="BC194">IFERROR(VLOOKUP(A194&amp;B194&amp;C194&amp;LEFT($BA$1,2),IF({1,0},广告数据!$A$2:$A$7027&amp;广告数据!$B$2:$B$7027&amp;广告数据!$C$2:$C$7027,广告数据!$I$2:$I$7027),2,0),"")</f>
        <v>0</v>
      </c>
      <c r="BD194" s="215">
        <f t="shared" si="70"/>
        <v>0.00214822771213749</v>
      </c>
      <c r="BE194" s="215">
        <f t="shared" si="71"/>
        <v>0</v>
      </c>
      <c r="BF194" s="186">
        <f t="array" ref="BF194">IFERROR(VLOOKUP(A194&amp;B194&amp;C194&amp;LEFT($BA$1,2),IF({1,0},广告数据!$A$2:$A$7027&amp;广告数据!$B$2:$B$7027&amp;广告数据!$C$2:$C$7027,广告数据!$G$2:$G$7027),2,0),"")</f>
        <v>1.3</v>
      </c>
      <c r="BG194" s="186">
        <f t="array" ref="BG194">IFERROR(VLOOKUP(A194&amp;B194&amp;C194&amp;LEFT($BA$1,2),IF({1,0},广告数据!$A$2:$A$7027&amp;广告数据!$B$2:$B$7027&amp;广告数据!$C$2:$C$7027,广告数据!$J$2:$J$7027),2,0),"")</f>
        <v>0</v>
      </c>
      <c r="BH194" s="215" t="str">
        <f t="shared" si="72"/>
        <v>0</v>
      </c>
      <c r="BI194" s="172" t="str">
        <f t="array" ref="BI194">IFERROR(VLOOKUP(A194&amp;B194&amp;C194&amp;LEFT($BI$1,2),IF({1,0},广告数据!$A$2:$A$7027&amp;广告数据!$B$2:$B$7027&amp;广告数据!$C$2:$C$7027,广告数据!$D$2:$D$7027),2,0),"0")</f>
        <v>0</v>
      </c>
      <c r="BJ194" s="172" t="str">
        <f t="array" ref="BJ194">IFERROR(VLOOKUP(A194&amp;B194&amp;C194&amp;LEFT($BI$1,2),IF({1,0},广告数据!$A$2:$A$7027&amp;广告数据!$B$2:$B$7027&amp;广告数据!$C$2:$C$7027,广告数据!$E$2:$E$7027),2,0),"0")</f>
        <v>0</v>
      </c>
      <c r="BK194" s="172" t="str">
        <f t="array" ref="BK194">IFERROR(VLOOKUP(A194&amp;B194&amp;C194&amp;LEFT($BI$1,2),IF({1,0},广告数据!$A$2:$A$7027&amp;广告数据!$B$2:$B$7027&amp;广告数据!$C$2:$C$7027,广告数据!$I$2:$I$7027),2,0),"0")</f>
        <v>0</v>
      </c>
      <c r="BL194" s="215" t="str">
        <f t="shared" si="73"/>
        <v>0</v>
      </c>
      <c r="BM194" s="215" t="str">
        <f t="shared" si="74"/>
        <v>0</v>
      </c>
      <c r="BN194" s="172" t="str">
        <f t="array" ref="BN194">IFERROR(VLOOKUP(A194&amp;B194&amp;C194&amp;LEFT($BI$1,2),IF({1,0},广告数据!$A$2:$A$7027&amp;广告数据!$B$2:$B$7027&amp;广告数据!$C$2:$C$7027,广告数据!$G$2:$G$7027),2,0),"0")</f>
        <v>0</v>
      </c>
      <c r="BO194" s="172" t="str">
        <f t="array" ref="BO194">IFERROR(VLOOKUP(A194&amp;B194&amp;C194&amp;LEFT($BI$1,2),IF({1,0},广告数据!$A$2:$A$7027&amp;广告数据!$B$2:$B$7027&amp;广告数据!$C$2:$C$7027,广告数据!$J$2:$J$7027),2,0),"0")</f>
        <v>0</v>
      </c>
      <c r="BP194" s="215" t="str">
        <f t="shared" si="75"/>
        <v/>
      </c>
      <c r="BQ194" s="172" t="str">
        <f t="array" ref="BQ194">IFERROR(VLOOKUP(A194&amp;B194&amp;C194&amp;LEFT($BQ$1,2),IF({1,0},广告数据!$A$2:$A$7027&amp;广告数据!$B$2:$B$7027&amp;广告数据!$C$2:$C$7027,广告数据!$D$2:$D$7027),2,0),"0")</f>
        <v>0</v>
      </c>
      <c r="BR194" s="172" t="str">
        <f t="array" ref="BR194">IFERROR(VLOOKUP(A194&amp;B194&amp;C194&amp;LEFT($BQ$1,2),IF({1,0},广告数据!$A$2:$A$7027&amp;广告数据!$B$2:$B$7027&amp;广告数据!$C$2:$C$7027,广告数据!$E$2:$E$7027),2,0),"0")</f>
        <v>0</v>
      </c>
      <c r="BS194" s="172" t="str">
        <f t="array" ref="BS194">IFERROR(VLOOKUP(A194&amp;B194&amp;C194&amp;LEFT($BQ$1,2),IF({1,0},广告数据!$A$2:$A$7027&amp;广告数据!$B$2:$B$7027&amp;广告数据!$C$2:$C$7027,广告数据!$I$2:$I$7027),2,0),"0")</f>
        <v>0</v>
      </c>
      <c r="BT194" s="215" t="str">
        <f t="shared" si="65"/>
        <v>0</v>
      </c>
      <c r="BU194" s="215" t="str">
        <f t="shared" si="66"/>
        <v>0</v>
      </c>
      <c r="BV194" s="172" t="str">
        <f t="array" ref="BV194">IFERROR(VLOOKUP(A194&amp;B194&amp;C194&amp;LEFT($BQ$1,2),IF({1,0},广告数据!$A$2:$A$7027&amp;广告数据!$B$2:$B$7027&amp;广告数据!$C$2:$C$7027,广告数据!$G$2:$G$7027),2,0),"0")</f>
        <v>0</v>
      </c>
      <c r="BW194" s="172" t="str">
        <f t="array" ref="BW194">IFERROR(VLOOKUP(A194&amp;B194&amp;C194&amp;LEFT($BQ$1,2),IF({1,0},广告数据!$A$2:$A$7027&amp;广告数据!$B$2:$B$7027&amp;广告数据!$C$2:$C$7027,广告数据!$J$2:$J$7027),2,0),"0")</f>
        <v>0</v>
      </c>
      <c r="BX194" s="215" t="str">
        <f t="shared" si="77"/>
        <v/>
      </c>
    </row>
    <row r="195" s="173" customFormat="1" spans="1:76">
      <c r="A195" s="189">
        <v>44818</v>
      </c>
      <c r="B195" s="192" t="s">
        <v>20</v>
      </c>
      <c r="C195" s="190" t="s">
        <v>25</v>
      </c>
      <c r="D195" s="119" t="s">
        <v>124</v>
      </c>
      <c r="E195" s="194">
        <f>SUMIFS('Business report'!$D$2:$D$9442,'Business report'!$A$2:$A$9442,A195,'Business report'!$B$2:$B$9442,B195,'Business report'!$C$2:$C$9442,D195)</f>
        <v>329</v>
      </c>
      <c r="F195" s="194">
        <f>SUMIFS('Business report'!$F$2:$F$9442,'Business report'!$A$2:$A$9442,A195,'Business report'!$B$2:$B$9442,B195,'Business report'!$C$2:$C$9442,D195)</f>
        <v>436</v>
      </c>
      <c r="G195" s="191">
        <f>SUMIFS('Business report'!$I$2:$I$9442,'Business report'!$A$2:$A$9442,A195,'Business report'!$B$2:$B$9442,B195,'Business report'!$C$2:$C$9442,D195)</f>
        <v>17</v>
      </c>
      <c r="H195" s="195">
        <f>SUMIFS('Business report'!$K$2:$K$9442,'Business report'!$A$2:$A$9442,A195,'Business report'!$B$2:$B$9442,B195,'Business report'!$C$2:$C$9442,D195)</f>
        <v>208.83</v>
      </c>
      <c r="I195" s="198" t="s">
        <v>653</v>
      </c>
      <c r="J195" s="178">
        <v>4.5</v>
      </c>
      <c r="K195" s="198">
        <v>71</v>
      </c>
      <c r="L195" s="198" t="s">
        <v>131</v>
      </c>
      <c r="M195" s="202" t="s">
        <v>735</v>
      </c>
      <c r="N195" s="198" t="s">
        <v>133</v>
      </c>
      <c r="O195" s="198">
        <v>127</v>
      </c>
      <c r="P195" s="203" t="s">
        <v>409</v>
      </c>
      <c r="Q195" s="207" t="s">
        <v>508</v>
      </c>
      <c r="R195" s="207" t="s">
        <v>493</v>
      </c>
      <c r="S195" s="203" t="s">
        <v>208</v>
      </c>
      <c r="T195" s="207" t="s">
        <v>392</v>
      </c>
      <c r="U195" s="207" t="s">
        <v>169</v>
      </c>
      <c r="V195" s="203" t="s">
        <v>340</v>
      </c>
      <c r="W195" s="207" t="s">
        <v>312</v>
      </c>
      <c r="X195" s="207" t="s">
        <v>169</v>
      </c>
      <c r="Y195" s="203" t="s">
        <v>527</v>
      </c>
      <c r="Z195" s="207" t="s">
        <v>266</v>
      </c>
      <c r="AA195" s="207" t="s">
        <v>149</v>
      </c>
      <c r="AB195" s="203" t="s">
        <v>528</v>
      </c>
      <c r="AC195" s="207" t="s">
        <v>253</v>
      </c>
      <c r="AD195" s="207" t="s">
        <v>318</v>
      </c>
      <c r="AE195" s="203" t="s">
        <v>244</v>
      </c>
      <c r="AF195" s="207" t="s">
        <v>645</v>
      </c>
      <c r="AG195" s="207" t="s">
        <v>379</v>
      </c>
      <c r="AH195" s="203" t="s">
        <v>144</v>
      </c>
      <c r="AI195" s="207" t="s">
        <v>205</v>
      </c>
      <c r="AJ195" s="207" t="s">
        <v>183</v>
      </c>
      <c r="AK195" s="179">
        <f t="array" ref="AK195">IFERROR(VLOOKUP(A195&amp;B195&amp;C195&amp;LEFT($AK$1,2),IF({1,0},广告数据!$A$2:$A$7027&amp;广告数据!$B$2:$B$7027&amp;广告数据!$C$2:$C$7027,广告数据!$D$2:$D$7027),2,0),"0")</f>
        <v>4427</v>
      </c>
      <c r="AL195" s="175">
        <f t="array" ref="AL195">IFERROR(VLOOKUP(A195&amp;B195&amp;C195&amp;LEFT($AK$1,2),IF({1,0},广告数据!$A$2:$A$7027&amp;广告数据!$B$2:$B$7027&amp;广告数据!$C$2:$C$7027,广告数据!$E$2:$E$7027),2,0),"0")</f>
        <v>30</v>
      </c>
      <c r="AM195" s="180">
        <f t="shared" ref="AM195:AM212" si="88">IFERROR(AL195/AK195,"0")</f>
        <v>0.00677659814772984</v>
      </c>
      <c r="AN195" s="175">
        <f t="array" ref="AN195">IFERROR(VLOOKUP(A195&amp;B195&amp;C195&amp;LEFT($AK$1,2),IF({1,0},广告数据!$A$2:$A$7027&amp;广告数据!$B$2:$B$7027&amp;广告数据!$C$2:$C$7027,广告数据!$I$2:$I$7027),2,0),"0")</f>
        <v>1</v>
      </c>
      <c r="AO195" s="181">
        <f t="shared" ref="AO195:AO212" si="89">IFERROR(AN195/AL195,"0")</f>
        <v>0.0333333333333333</v>
      </c>
      <c r="AP195" s="182">
        <f t="array" ref="AP195">IFERROR(VLOOKUP(A195&amp;B195&amp;C195&amp;LEFT($AK$1,2),IF({1,0},广告数据!$A$2:$A$7027&amp;广告数据!$B$2:$B$7027&amp;广告数据!$C$2:$C$7027,广告数据!$G$2:$G$7027),2,0),"0")</f>
        <v>8.85</v>
      </c>
      <c r="AQ195" s="182">
        <f t="array" ref="AQ195">IFERROR(VLOOKUP(A195&amp;B195&amp;C195&amp;LEFT($AK$1,2),IF({1,0},广告数据!$A$2:$A$7027&amp;广告数据!$B$2:$B$7027&amp;广告数据!$C$2:$C$7027,广告数据!$J$2:$J$7027),2,0),"0")</f>
        <v>11.99</v>
      </c>
      <c r="AR195" s="183">
        <f t="shared" ref="AR195:AR212" si="90">IFERROR(AP195/AQ195,"0")</f>
        <v>0.738115095913261</v>
      </c>
      <c r="AS195" s="223" t="str">
        <f t="array" ref="AS195">IFERROR(VLOOKUP(A195&amp;B195&amp;C195&amp;LEFT($AS$1,2),IF({1,0},广告数据!$A$2:$A$7027&amp;广告数据!$B$2:$B$7027&amp;广告数据!$C$2:$C$7027,广告数据!$D$2:$D$7027),2,0),"0")</f>
        <v>0</v>
      </c>
      <c r="AT195" s="179" t="str">
        <f t="array" ref="AT195">IFERROR(VLOOKUP(A195&amp;B195&amp;C195&amp;LEFT($AS$1,2),IF({1,0},广告数据!$A$2:$A$7027&amp;广告数据!$B$2:$B$7027&amp;广告数据!$C$2:$C$7027,广告数据!$E$2:$E$7027),2,0),"0")</f>
        <v>0</v>
      </c>
      <c r="AU195" s="179" t="str">
        <f t="array" ref="AU195">IFERROR(VLOOKUP(A195&amp;B195&amp;C195&amp;LEFT($AS$1,2),IF({1,0},广告数据!$A$2:$A$7027&amp;广告数据!$B$2:$B$7027&amp;广告数据!$C$2:$C$7027,广告数据!$I$2:$I$7027),2,0),"0")</f>
        <v>0</v>
      </c>
      <c r="AV195" s="215" t="str">
        <f t="shared" si="84"/>
        <v>0</v>
      </c>
      <c r="AW195" s="215" t="str">
        <f t="array" ref="AW195">IFERROR(AU195/AT195,"0")</f>
        <v>0</v>
      </c>
      <c r="AX195" s="224" t="str">
        <f t="array" ref="AX195">IFERROR(VLOOKUP(A195&amp;B195&amp;C195&amp;LEFT($AS$1,2),IF({1,0},广告数据!$A$2:$A$7027&amp;广告数据!$B$2:$B$7027&amp;广告数据!$C$2:$C$7027,广告数据!$G$2:$G$7027),2,0),"0")</f>
        <v>0</v>
      </c>
      <c r="AY195" s="179" t="str">
        <f t="array" ref="AY195">IFERROR(VLOOKUP(A195&amp;B195&amp;C195&amp;LEFT($AS$1,2),IF({1,0},广告数据!$A$2:$A$7027&amp;广告数据!$B$2:$B$7027&amp;广告数据!$C$2:$C$7027,广告数据!$J$2:$J$7027),2,0),"0")</f>
        <v>0</v>
      </c>
      <c r="AZ195" s="183" t="str">
        <f t="array" ref="AZ195">IFERROR(AX195/AY195,"0")</f>
        <v>0</v>
      </c>
      <c r="BA195" s="179">
        <f t="array" ref="BA195">IFERROR(VLOOKUP(A195&amp;B195&amp;C195&amp;LEFT($BA$1,2),IF({1,0},广告数据!$A$2:$A$7027&amp;广告数据!$B$2:$B$7027&amp;广告数据!$C$2:$C$7027,广告数据!$D$2:$D$7027),2,0),"")</f>
        <v>15024</v>
      </c>
      <c r="BB195" s="179">
        <f t="array" ref="BB195">IFERROR(VLOOKUP(A195&amp;B195&amp;C195&amp;LEFT($BA$1,2),IF({1,0},广告数据!$A$2:$A$7027&amp;广告数据!$B$2:$B$7027&amp;广告数据!$C$2:$C$7027,广告数据!$E$2:$E$7027),2,0),"")</f>
        <v>53</v>
      </c>
      <c r="BC195" s="179">
        <f t="array" ref="BC195">IFERROR(VLOOKUP(A195&amp;B195&amp;C195&amp;LEFT($BA$1,2),IF({1,0},广告数据!$A$2:$A$7027&amp;广告数据!$B$2:$B$7027&amp;广告数据!$C$2:$C$7027,广告数据!$I$2:$I$7027),2,0),"")</f>
        <v>6</v>
      </c>
      <c r="BD195" s="215">
        <f t="shared" si="70"/>
        <v>0.00352768903088392</v>
      </c>
      <c r="BE195" s="215">
        <f t="shared" si="71"/>
        <v>0.113207547169811</v>
      </c>
      <c r="BF195" s="186">
        <f t="array" ref="BF195">IFERROR(VLOOKUP(A195&amp;B195&amp;C195&amp;LEFT($BA$1,2),IF({1,0},广告数据!$A$2:$A$7027&amp;广告数据!$B$2:$B$7027&amp;广告数据!$C$2:$C$7027,广告数据!$G$2:$G$7027),2,0),"")</f>
        <v>30.62</v>
      </c>
      <c r="BG195" s="186">
        <f t="array" ref="BG195">IFERROR(VLOOKUP(A195&amp;B195&amp;C195&amp;LEFT($BA$1,2),IF({1,0},广告数据!$A$2:$A$7027&amp;广告数据!$B$2:$B$7027&amp;广告数据!$C$2:$C$7027,广告数据!$J$2:$J$7027),2,0),"")</f>
        <v>73.94</v>
      </c>
      <c r="BH195" s="215">
        <f t="shared" si="72"/>
        <v>0.414119556397079</v>
      </c>
      <c r="BI195" s="172">
        <f t="array" ref="BI195">IFERROR(VLOOKUP(A195&amp;B195&amp;C195&amp;LEFT($BI$1,2),IF({1,0},广告数据!$A$2:$A$7027&amp;广告数据!$B$2:$B$7027&amp;广告数据!$C$2:$C$7027,广告数据!$D$2:$D$7027),2,0),"0")</f>
        <v>1656</v>
      </c>
      <c r="BJ195" s="172">
        <f t="array" ref="BJ195">IFERROR(VLOOKUP(A195&amp;B195&amp;C195&amp;LEFT($BI$1,2),IF({1,0},广告数据!$A$2:$A$7027&amp;广告数据!$B$2:$B$7027&amp;广告数据!$C$2:$C$7027,广告数据!$E$2:$E$7027),2,0),"0")</f>
        <v>12</v>
      </c>
      <c r="BK195" s="172">
        <f t="array" ref="BK195">IFERROR(VLOOKUP(A195&amp;B195&amp;C195&amp;LEFT($BI$1,2),IF({1,0},广告数据!$A$2:$A$7027&amp;广告数据!$B$2:$B$7027&amp;广告数据!$C$2:$C$7027,广告数据!$I$2:$I$7027),2,0),"0")</f>
        <v>3</v>
      </c>
      <c r="BL195" s="215">
        <f t="shared" si="73"/>
        <v>0.0072463768115942</v>
      </c>
      <c r="BM195" s="215">
        <f t="shared" si="74"/>
        <v>0.25</v>
      </c>
      <c r="BN195" s="172">
        <f t="array" ref="BN195">IFERROR(VLOOKUP(A195&amp;B195&amp;C195&amp;LEFT($BI$1,2),IF({1,0},广告数据!$A$2:$A$7027&amp;广告数据!$B$2:$B$7027&amp;广告数据!$C$2:$C$7027,广告数据!$G$2:$G$7027),2,0),"0")</f>
        <v>8.12</v>
      </c>
      <c r="BO195" s="172">
        <f t="array" ref="BO195">IFERROR(VLOOKUP(A195&amp;B195&amp;C195&amp;LEFT($BI$1,2),IF({1,0},广告数据!$A$2:$A$7027&amp;广告数据!$B$2:$B$7027&amp;广告数据!$C$2:$C$7027,广告数据!$J$2:$J$7027),2,0),"0")</f>
        <v>35.97</v>
      </c>
      <c r="BP195" s="215">
        <f t="shared" si="75"/>
        <v>0.22574367528496</v>
      </c>
      <c r="BQ195" s="172" t="str">
        <f t="array" ref="BQ195">IFERROR(VLOOKUP(A195&amp;B195&amp;C195&amp;LEFT($BQ$1,2),IF({1,0},广告数据!$A$2:$A$7027&amp;广告数据!$B$2:$B$7027&amp;广告数据!$C$2:$C$7027,广告数据!$D$2:$D$7027),2,0),"0")</f>
        <v>0</v>
      </c>
      <c r="BR195" s="172" t="str">
        <f t="array" ref="BR195">IFERROR(VLOOKUP(A195&amp;B195&amp;C195&amp;LEFT($BQ$1,2),IF({1,0},广告数据!$A$2:$A$7027&amp;广告数据!$B$2:$B$7027&amp;广告数据!$C$2:$C$7027,广告数据!$E$2:$E$7027),2,0),"0")</f>
        <v>0</v>
      </c>
      <c r="BS195" s="172" t="str">
        <f t="array" ref="BS195">IFERROR(VLOOKUP(A195&amp;B195&amp;C195&amp;LEFT($BQ$1,2),IF({1,0},广告数据!$A$2:$A$7027&amp;广告数据!$B$2:$B$7027&amp;广告数据!$C$2:$C$7027,广告数据!$I$2:$I$7027),2,0),"0")</f>
        <v>0</v>
      </c>
      <c r="BT195" s="215" t="str">
        <f t="shared" ref="BT195:BT198" si="91">IFERROR(BR195/BQ195,"0")</f>
        <v>0</v>
      </c>
      <c r="BU195" s="215" t="str">
        <f t="shared" ref="BU195:BU198" si="92">IFERROR(BS195/BR195,"0")</f>
        <v>0</v>
      </c>
      <c r="BV195" s="172" t="str">
        <f t="array" ref="BV195">IFERROR(VLOOKUP(A195&amp;B195&amp;C195&amp;LEFT($BQ$1,2),IF({1,0},广告数据!$A$2:$A$7027&amp;广告数据!$B$2:$B$7027&amp;广告数据!$C$2:$C$7027,广告数据!$G$2:$G$7027),2,0),"0")</f>
        <v>0</v>
      </c>
      <c r="BW195" s="172" t="str">
        <f t="array" ref="BW195">IFERROR(VLOOKUP(A195&amp;B195&amp;C195&amp;LEFT($BQ$1,2),IF({1,0},广告数据!$A$2:$A$7027&amp;广告数据!$B$2:$B$7027&amp;广告数据!$C$2:$C$7027,广告数据!$J$2:$J$7027),2,0),"0")</f>
        <v>0</v>
      </c>
      <c r="BX195" s="215" t="str">
        <f t="shared" si="77"/>
        <v/>
      </c>
    </row>
    <row r="196" s="173" customFormat="1" spans="1:76">
      <c r="A196" s="189">
        <v>44818</v>
      </c>
      <c r="B196" s="192" t="s">
        <v>20</v>
      </c>
      <c r="C196" s="190" t="s">
        <v>450</v>
      </c>
      <c r="D196" s="119" t="s">
        <v>451</v>
      </c>
      <c r="E196" s="194">
        <f>SUMIFS('Business report'!$D$2:$D$9442,'Business report'!$A$2:$A$9442,A196,'Business report'!$B$2:$B$9442,B196,'Business report'!$C$2:$C$9442,D196)</f>
        <v>18</v>
      </c>
      <c r="F196" s="194">
        <f>SUMIFS('Business report'!$F$2:$F$9442,'Business report'!$A$2:$A$9442,A196,'Business report'!$B$2:$B$9442,B196,'Business report'!$C$2:$C$9442,D196)</f>
        <v>30</v>
      </c>
      <c r="G196" s="191">
        <f>SUMIFS('Business report'!$I$2:$I$9442,'Business report'!$A$2:$A$9442,A196,'Business report'!$B$2:$B$9442,B196,'Business report'!$C$2:$C$9442,D196)</f>
        <v>0</v>
      </c>
      <c r="H196" s="195">
        <f>SUMIFS('Business report'!$K$2:$K$9442,'Business report'!$A$2:$A$9442,A196,'Business report'!$B$2:$B$9442,B196,'Business report'!$C$2:$C$9442,D196)</f>
        <v>0</v>
      </c>
      <c r="I196" s="198">
        <v>37.99</v>
      </c>
      <c r="J196" s="178">
        <v>4</v>
      </c>
      <c r="K196" s="198">
        <v>6</v>
      </c>
      <c r="L196" s="198" t="s">
        <v>496</v>
      </c>
      <c r="M196" s="202" t="s">
        <v>736</v>
      </c>
      <c r="N196" s="198" t="s">
        <v>497</v>
      </c>
      <c r="O196" s="199">
        <v>3812</v>
      </c>
      <c r="P196" s="203" t="s">
        <v>465</v>
      </c>
      <c r="Q196" s="200"/>
      <c r="R196" s="207" t="s">
        <v>220</v>
      </c>
      <c r="S196" s="203" t="s">
        <v>466</v>
      </c>
      <c r="T196" s="200"/>
      <c r="U196" s="207" t="s">
        <v>224</v>
      </c>
      <c r="V196" s="203" t="s">
        <v>467</v>
      </c>
      <c r="W196" s="200"/>
      <c r="X196" s="207" t="s">
        <v>163</v>
      </c>
      <c r="Y196" s="203" t="s">
        <v>468</v>
      </c>
      <c r="Z196" s="200"/>
      <c r="AA196" s="207" t="s">
        <v>191</v>
      </c>
      <c r="AB196" s="203" t="s">
        <v>469</v>
      </c>
      <c r="AC196" s="207" t="s">
        <v>520</v>
      </c>
      <c r="AD196" s="207" t="s">
        <v>493</v>
      </c>
      <c r="AE196" s="203" t="s">
        <v>470</v>
      </c>
      <c r="AF196" s="207" t="s">
        <v>737</v>
      </c>
      <c r="AG196" s="207" t="s">
        <v>379</v>
      </c>
      <c r="AH196" s="203" t="s">
        <v>472</v>
      </c>
      <c r="AI196" s="207" t="s">
        <v>738</v>
      </c>
      <c r="AJ196" s="207" t="s">
        <v>196</v>
      </c>
      <c r="AK196" s="179">
        <f t="array" ref="AK196">IFERROR(VLOOKUP(A196&amp;B196&amp;C196&amp;LEFT($AK$1,2),IF({1,0},广告数据!$A$2:$A$7027&amp;广告数据!$B$2:$B$7027&amp;广告数据!$C$2:$C$7027,广告数据!$D$2:$D$7027),2,0),"0")</f>
        <v>10241</v>
      </c>
      <c r="AL196" s="175">
        <f t="array" ref="AL196">IFERROR(VLOOKUP(A196&amp;B196&amp;C196&amp;LEFT($AK$1,2),IF({1,0},广告数据!$A$2:$A$7027&amp;广告数据!$B$2:$B$7027&amp;广告数据!$C$2:$C$7027,广告数据!$E$2:$E$7027),2,0),"0")</f>
        <v>6</v>
      </c>
      <c r="AM196" s="180">
        <f t="shared" si="88"/>
        <v>0.000585880285128405</v>
      </c>
      <c r="AN196" s="175">
        <f t="array" ref="AN196">IFERROR(VLOOKUP(A196&amp;B196&amp;C196&amp;LEFT($AK$1,2),IF({1,0},广告数据!$A$2:$A$7027&amp;广告数据!$B$2:$B$7027&amp;广告数据!$C$2:$C$7027,广告数据!$I$2:$I$7027),2,0),"0")</f>
        <v>0</v>
      </c>
      <c r="AO196" s="181">
        <f t="shared" si="89"/>
        <v>0</v>
      </c>
      <c r="AP196" s="182">
        <f t="array" ref="AP196">IFERROR(VLOOKUP(A196&amp;B196&amp;C196&amp;LEFT($AK$1,2),IF({1,0},广告数据!$A$2:$A$7027&amp;广告数据!$B$2:$B$7027&amp;广告数据!$C$2:$C$7027,广告数据!$G$2:$G$7027),2,0),"0")</f>
        <v>6.42</v>
      </c>
      <c r="AQ196" s="182">
        <f t="array" ref="AQ196">IFERROR(VLOOKUP(A196&amp;B196&amp;C196&amp;LEFT($AK$1,2),IF({1,0},广告数据!$A$2:$A$7027&amp;广告数据!$B$2:$B$7027&amp;广告数据!$C$2:$C$7027,广告数据!$J$2:$J$7027),2,0),"0")</f>
        <v>0</v>
      </c>
      <c r="AR196" s="183" t="str">
        <f t="shared" si="90"/>
        <v>0</v>
      </c>
      <c r="AS196" s="223" t="str">
        <f t="array" ref="AS196">IFERROR(VLOOKUP(A196&amp;B196&amp;C196&amp;LEFT($AS$1,2),IF({1,0},广告数据!$A$2:$A$7027&amp;广告数据!$B$2:$B$7027&amp;广告数据!$C$2:$C$7027,广告数据!$D$2:$D$7027),2,0),"0")</f>
        <v>0</v>
      </c>
      <c r="AT196" s="179" t="str">
        <f t="array" ref="AT196">IFERROR(VLOOKUP(A196&amp;B196&amp;C196&amp;LEFT($AS$1,2),IF({1,0},广告数据!$A$2:$A$7027&amp;广告数据!$B$2:$B$7027&amp;广告数据!$C$2:$C$7027,广告数据!$E$2:$E$7027),2,0),"0")</f>
        <v>0</v>
      </c>
      <c r="AU196" s="179" t="str">
        <f t="array" ref="AU196">IFERROR(VLOOKUP(A196&amp;B196&amp;C196&amp;LEFT($AS$1,2),IF({1,0},广告数据!$A$2:$A$7027&amp;广告数据!$B$2:$B$7027&amp;广告数据!$C$2:$C$7027,广告数据!$I$2:$I$7027),2,0),"0")</f>
        <v>0</v>
      </c>
      <c r="AV196" s="215" t="str">
        <f t="shared" si="84"/>
        <v>0</v>
      </c>
      <c r="AW196" s="215" t="str">
        <f t="array" ref="AW196">IFERROR(AU196/AT196,"0")</f>
        <v>0</v>
      </c>
      <c r="AX196" s="224" t="str">
        <f t="array" ref="AX196">IFERROR(VLOOKUP(A196&amp;B196&amp;C196&amp;LEFT($AS$1,2),IF({1,0},广告数据!$A$2:$A$7027&amp;广告数据!$B$2:$B$7027&amp;广告数据!$C$2:$C$7027,广告数据!$G$2:$G$7027),2,0),"0")</f>
        <v>0</v>
      </c>
      <c r="AY196" s="179" t="str">
        <f t="array" ref="AY196">IFERROR(VLOOKUP(A196&amp;B196&amp;C196&amp;LEFT($AS$1,2),IF({1,0},广告数据!$A$2:$A$7027&amp;广告数据!$B$2:$B$7027&amp;广告数据!$C$2:$C$7027,广告数据!$J$2:$J$7027),2,0),"0")</f>
        <v>0</v>
      </c>
      <c r="AZ196" s="183" t="str">
        <f t="array" ref="AZ196">IFERROR(AX196/AY196,"0")</f>
        <v>0</v>
      </c>
      <c r="BA196" s="179">
        <f t="array" ref="BA196">IFERROR(VLOOKUP(A196&amp;B196&amp;C196&amp;LEFT($BA$1,2),IF({1,0},广告数据!$A$2:$A$7027&amp;广告数据!$B$2:$B$7027&amp;广告数据!$C$2:$C$7027,广告数据!$D$2:$D$7027),2,0),"")</f>
        <v>3280</v>
      </c>
      <c r="BB196" s="179">
        <f t="array" ref="BB196">IFERROR(VLOOKUP(A196&amp;B196&amp;C196&amp;LEFT($BA$1,2),IF({1,0},广告数据!$A$2:$A$7027&amp;广告数据!$B$2:$B$7027&amp;广告数据!$C$2:$C$7027,广告数据!$E$2:$E$7027),2,0),"")</f>
        <v>0</v>
      </c>
      <c r="BC196" s="179">
        <f t="array" ref="BC196">IFERROR(VLOOKUP(A196&amp;B196&amp;C196&amp;LEFT($BA$1,2),IF({1,0},广告数据!$A$2:$A$7027&amp;广告数据!$B$2:$B$7027&amp;广告数据!$C$2:$C$7027,广告数据!$I$2:$I$7027),2,0),"")</f>
        <v>0</v>
      </c>
      <c r="BD196" s="215">
        <f t="shared" si="70"/>
        <v>0</v>
      </c>
      <c r="BE196" s="215" t="str">
        <f t="shared" si="71"/>
        <v>0</v>
      </c>
      <c r="BF196" s="186">
        <f t="array" ref="BF196">IFERROR(VLOOKUP(A196&amp;B196&amp;C196&amp;LEFT($BA$1,2),IF({1,0},广告数据!$A$2:$A$7027&amp;广告数据!$B$2:$B$7027&amp;广告数据!$C$2:$C$7027,广告数据!$G$2:$G$7027),2,0),"")</f>
        <v>0</v>
      </c>
      <c r="BG196" s="186">
        <f t="array" ref="BG196">IFERROR(VLOOKUP(A196&amp;B196&amp;C196&amp;LEFT($BA$1,2),IF({1,0},广告数据!$A$2:$A$7027&amp;广告数据!$B$2:$B$7027&amp;广告数据!$C$2:$C$7027,广告数据!$J$2:$J$7027),2,0),"")</f>
        <v>0</v>
      </c>
      <c r="BH196" s="215" t="str">
        <f t="shared" si="72"/>
        <v>0</v>
      </c>
      <c r="BI196" s="172" t="str">
        <f t="array" ref="BI196">IFERROR(VLOOKUP(A196&amp;B196&amp;C196&amp;LEFT($BI$1,2),IF({1,0},广告数据!$A$2:$A$7027&amp;广告数据!$B$2:$B$7027&amp;广告数据!$C$2:$C$7027,广告数据!$D$2:$D$7027),2,0),"0")</f>
        <v>0</v>
      </c>
      <c r="BJ196" s="172" t="str">
        <f t="array" ref="BJ196">IFERROR(VLOOKUP(A196&amp;B196&amp;C196&amp;LEFT($BI$1,2),IF({1,0},广告数据!$A$2:$A$7027&amp;广告数据!$B$2:$B$7027&amp;广告数据!$C$2:$C$7027,广告数据!$E$2:$E$7027),2,0),"0")</f>
        <v>0</v>
      </c>
      <c r="BK196" s="172" t="str">
        <f t="array" ref="BK196">IFERROR(VLOOKUP(A196&amp;B196&amp;C196&amp;LEFT($BI$1,2),IF({1,0},广告数据!$A$2:$A$7027&amp;广告数据!$B$2:$B$7027&amp;广告数据!$C$2:$C$7027,广告数据!$I$2:$I$7027),2,0),"0")</f>
        <v>0</v>
      </c>
      <c r="BL196" s="215" t="str">
        <f t="shared" si="73"/>
        <v>0</v>
      </c>
      <c r="BM196" s="215" t="str">
        <f t="shared" si="74"/>
        <v>0</v>
      </c>
      <c r="BN196" s="172" t="str">
        <f t="array" ref="BN196">IFERROR(VLOOKUP(A196&amp;B196&amp;C196&amp;LEFT($BI$1,2),IF({1,0},广告数据!$A$2:$A$7027&amp;广告数据!$B$2:$B$7027&amp;广告数据!$C$2:$C$7027,广告数据!$G$2:$G$7027),2,0),"0")</f>
        <v>0</v>
      </c>
      <c r="BO196" s="172" t="str">
        <f t="array" ref="BO196">IFERROR(VLOOKUP(A196&amp;B196&amp;C196&amp;LEFT($BI$1,2),IF({1,0},广告数据!$A$2:$A$7027&amp;广告数据!$B$2:$B$7027&amp;广告数据!$C$2:$C$7027,广告数据!$J$2:$J$7027),2,0),"0")</f>
        <v>0</v>
      </c>
      <c r="BP196" s="215" t="str">
        <f t="shared" si="75"/>
        <v/>
      </c>
      <c r="BQ196" s="172">
        <f t="array" ref="BQ196">IFERROR(VLOOKUP(A196&amp;B196&amp;C196&amp;LEFT($BQ$1,2),IF({1,0},广告数据!$A$2:$A$7027&amp;广告数据!$B$2:$B$7027&amp;广告数据!$C$2:$C$7027,广告数据!$D$2:$D$7027),2,0),"0")</f>
        <v>578</v>
      </c>
      <c r="BR196" s="172">
        <f t="array" ref="BR196">IFERROR(VLOOKUP(A196&amp;B196&amp;C196&amp;LEFT($BQ$1,2),IF({1,0},广告数据!$A$2:$A$7027&amp;广告数据!$B$2:$B$7027&amp;广告数据!$C$2:$C$7027,广告数据!$E$2:$E$7027),2,0),"0")</f>
        <v>2</v>
      </c>
      <c r="BS196" s="172">
        <f t="array" ref="BS196">IFERROR(VLOOKUP(A196&amp;B196&amp;C196&amp;LEFT($BQ$1,2),IF({1,0},广告数据!$A$2:$A$7027&amp;广告数据!$B$2:$B$7027&amp;广告数据!$C$2:$C$7027,广告数据!$I$2:$I$7027),2,0),"0")</f>
        <v>0</v>
      </c>
      <c r="BT196" s="215">
        <f t="shared" si="91"/>
        <v>0.00346020761245675</v>
      </c>
      <c r="BU196" s="215">
        <f t="shared" si="92"/>
        <v>0</v>
      </c>
      <c r="BV196" s="172">
        <f t="array" ref="BV196">IFERROR(VLOOKUP(A196&amp;B196&amp;C196&amp;LEFT($BQ$1,2),IF({1,0},广告数据!$A$2:$A$7027&amp;广告数据!$B$2:$B$7027&amp;广告数据!$C$2:$C$7027,广告数据!$G$2:$G$7027),2,0),"0")</f>
        <v>1.96</v>
      </c>
      <c r="BW196" s="172">
        <f t="array" ref="BW196">IFERROR(VLOOKUP(A196&amp;B196&amp;C196&amp;LEFT($BQ$1,2),IF({1,0},广告数据!$A$2:$A$7027&amp;广告数据!$B$2:$B$7027&amp;广告数据!$C$2:$C$7027,广告数据!$J$2:$J$7027),2,0),"0")</f>
        <v>0</v>
      </c>
      <c r="BX196" s="215" t="str">
        <f t="shared" si="77"/>
        <v/>
      </c>
    </row>
    <row r="197" s="173" customFormat="1" spans="1:76">
      <c r="A197" s="189">
        <v>44818</v>
      </c>
      <c r="B197" s="192" t="s">
        <v>20</v>
      </c>
      <c r="C197" s="190" t="s">
        <v>543</v>
      </c>
      <c r="D197" s="119" t="s">
        <v>544</v>
      </c>
      <c r="E197" s="194">
        <f>SUMIFS('Business report'!$D$2:$D$9442,'Business report'!$A$2:$A$9442,A197,'Business report'!$B$2:$B$9442,B197,'Business report'!$C$2:$C$9442,D197)</f>
        <v>23</v>
      </c>
      <c r="F197" s="194">
        <f>SUMIFS('Business report'!$F$2:$F$9442,'Business report'!$A$2:$A$9442,A197,'Business report'!$B$2:$B$9442,B197,'Business report'!$C$2:$C$9442,D197)</f>
        <v>31</v>
      </c>
      <c r="G197" s="191">
        <f>SUMIFS('Business report'!$I$2:$I$9442,'Business report'!$A$2:$A$9442,A197,'Business report'!$B$2:$B$9442,B197,'Business report'!$C$2:$C$9442,D197)</f>
        <v>0</v>
      </c>
      <c r="H197" s="195">
        <f>SUMIFS('Business report'!$K$2:$K$9442,'Business report'!$A$2:$A$9442,A197,'Business report'!$B$2:$B$9442,B197,'Business report'!$C$2:$C$9442,D197)</f>
        <v>0</v>
      </c>
      <c r="I197" s="198">
        <v>29.99</v>
      </c>
      <c r="J197" s="178"/>
      <c r="K197" s="198"/>
      <c r="L197" s="198" t="s">
        <v>570</v>
      </c>
      <c r="M197" s="221">
        <v>88654</v>
      </c>
      <c r="N197" s="198" t="s">
        <v>572</v>
      </c>
      <c r="O197" s="198">
        <v>146</v>
      </c>
      <c r="P197" s="203" t="s">
        <v>579</v>
      </c>
      <c r="Q197" s="207" t="s">
        <v>739</v>
      </c>
      <c r="R197" s="207" t="s">
        <v>149</v>
      </c>
      <c r="S197" s="203" t="s">
        <v>581</v>
      </c>
      <c r="T197" s="207" t="s">
        <v>445</v>
      </c>
      <c r="U197" s="207" t="s">
        <v>169</v>
      </c>
      <c r="V197" s="203" t="s">
        <v>583</v>
      </c>
      <c r="W197" s="207" t="s">
        <v>615</v>
      </c>
      <c r="X197" s="207" t="s">
        <v>169</v>
      </c>
      <c r="Y197" s="203" t="s">
        <v>585</v>
      </c>
      <c r="Z197" s="207" t="s">
        <v>499</v>
      </c>
      <c r="AA197" s="207" t="s">
        <v>156</v>
      </c>
      <c r="AB197" s="203" t="s">
        <v>587</v>
      </c>
      <c r="AC197" s="207" t="s">
        <v>168</v>
      </c>
      <c r="AD197" s="207" t="s">
        <v>169</v>
      </c>
      <c r="AE197" s="203" t="s">
        <v>589</v>
      </c>
      <c r="AF197" s="207" t="s">
        <v>158</v>
      </c>
      <c r="AG197" s="207" t="s">
        <v>169</v>
      </c>
      <c r="AH197" s="203" t="s">
        <v>591</v>
      </c>
      <c r="AI197" s="207" t="s">
        <v>547</v>
      </c>
      <c r="AJ197" s="207" t="s">
        <v>169</v>
      </c>
      <c r="AK197" s="179" t="str">
        <f t="array" ref="AK197">IFERROR(VLOOKUP(A197&amp;B197&amp;C197&amp;LEFT($AK$1,2),IF({1,0},广告数据!$A$2:$A$7027&amp;广告数据!$B$2:$B$7027&amp;广告数据!$C$2:$C$7027,广告数据!$D$2:$D$7027),2,0),"0")</f>
        <v>0</v>
      </c>
      <c r="AL197" s="175" t="str">
        <f t="array" ref="AL197">IFERROR(VLOOKUP(A197&amp;B197&amp;C197&amp;LEFT($AK$1,2),IF({1,0},广告数据!$A$2:$A$7027&amp;广告数据!$B$2:$B$7027&amp;广告数据!$C$2:$C$7027,广告数据!$E$2:$E$7027),2,0),"0")</f>
        <v>0</v>
      </c>
      <c r="AM197" s="180" t="str">
        <f t="shared" si="88"/>
        <v>0</v>
      </c>
      <c r="AN197" s="175" t="str">
        <f t="array" ref="AN197">IFERROR(VLOOKUP(A197&amp;B197&amp;C197&amp;LEFT($AK$1,2),IF({1,0},广告数据!$A$2:$A$7027&amp;广告数据!$B$2:$B$7027&amp;广告数据!$C$2:$C$7027,广告数据!$I$2:$I$7027),2,0),"0")</f>
        <v>0</v>
      </c>
      <c r="AO197" s="181" t="str">
        <f t="shared" si="89"/>
        <v>0</v>
      </c>
      <c r="AP197" s="182" t="str">
        <f t="array" ref="AP197">IFERROR(VLOOKUP(A197&amp;B197&amp;C197&amp;LEFT($AK$1,2),IF({1,0},广告数据!$A$2:$A$7027&amp;广告数据!$B$2:$B$7027&amp;广告数据!$C$2:$C$7027,广告数据!$G$2:$G$7027),2,0),"0")</f>
        <v>0</v>
      </c>
      <c r="AQ197" s="182" t="str">
        <f t="array" ref="AQ197">IFERROR(VLOOKUP(A197&amp;B197&amp;C197&amp;LEFT($AK$1,2),IF({1,0},广告数据!$A$2:$A$7027&amp;广告数据!$B$2:$B$7027&amp;广告数据!$C$2:$C$7027,广告数据!$J$2:$J$7027),2,0),"0")</f>
        <v>0</v>
      </c>
      <c r="AR197" s="183" t="str">
        <f t="shared" si="90"/>
        <v>0</v>
      </c>
      <c r="AS197" s="223" t="str">
        <f t="array" ref="AS197">IFERROR(VLOOKUP(A197&amp;B197&amp;C197&amp;LEFT($AS$1,2),IF({1,0},广告数据!$A$2:$A$7027&amp;广告数据!$B$2:$B$7027&amp;广告数据!$C$2:$C$7027,广告数据!$D$2:$D$7027),2,0),"0")</f>
        <v>0</v>
      </c>
      <c r="AT197" s="179" t="str">
        <f t="array" ref="AT197">IFERROR(VLOOKUP(A197&amp;B197&amp;C197&amp;LEFT($AS$1,2),IF({1,0},广告数据!$A$2:$A$7027&amp;广告数据!$B$2:$B$7027&amp;广告数据!$C$2:$C$7027,广告数据!$E$2:$E$7027),2,0),"0")</f>
        <v>0</v>
      </c>
      <c r="AU197" s="179" t="str">
        <f t="array" ref="AU197">IFERROR(VLOOKUP(A197&amp;B197&amp;C197&amp;LEFT($AS$1,2),IF({1,0},广告数据!$A$2:$A$7027&amp;广告数据!$B$2:$B$7027&amp;广告数据!$C$2:$C$7027,广告数据!$I$2:$I$7027),2,0),"0")</f>
        <v>0</v>
      </c>
      <c r="AV197" s="215" t="str">
        <f t="shared" si="84"/>
        <v>0</v>
      </c>
      <c r="AW197" s="215" t="str">
        <f t="array" ref="AW197">IFERROR(AU197/AT197,"0")</f>
        <v>0</v>
      </c>
      <c r="AX197" s="224" t="str">
        <f t="array" ref="AX197">IFERROR(VLOOKUP(A197&amp;B197&amp;C197&amp;LEFT($AS$1,2),IF({1,0},广告数据!$A$2:$A$7027&amp;广告数据!$B$2:$B$7027&amp;广告数据!$C$2:$C$7027,广告数据!$G$2:$G$7027),2,0),"0")</f>
        <v>0</v>
      </c>
      <c r="AY197" s="179" t="str">
        <f t="array" ref="AY197">IFERROR(VLOOKUP(A197&amp;B197&amp;C197&amp;LEFT($AS$1,2),IF({1,0},广告数据!$A$2:$A$7027&amp;广告数据!$B$2:$B$7027&amp;广告数据!$C$2:$C$7027,广告数据!$J$2:$J$7027),2,0),"0")</f>
        <v>0</v>
      </c>
      <c r="AZ197" s="183" t="str">
        <f t="array" ref="AZ197">IFERROR(AX197/AY197,"0")</f>
        <v>0</v>
      </c>
      <c r="BA197" s="179">
        <f t="array" ref="BA197">IFERROR(VLOOKUP(A197&amp;B197&amp;C197&amp;LEFT($BA$1,2),IF({1,0},广告数据!$A$2:$A$7027&amp;广告数据!$B$2:$B$7027&amp;广告数据!$C$2:$C$7027,广告数据!$D$2:$D$7027),2,0),"")</f>
        <v>1212</v>
      </c>
      <c r="BB197" s="179">
        <f t="array" ref="BB197">IFERROR(VLOOKUP(A197&amp;B197&amp;C197&amp;LEFT($BA$1,2),IF({1,0},广告数据!$A$2:$A$7027&amp;广告数据!$B$2:$B$7027&amp;广告数据!$C$2:$C$7027,广告数据!$E$2:$E$7027),2,0),"")</f>
        <v>5</v>
      </c>
      <c r="BC197" s="179">
        <f t="array" ref="BC197">IFERROR(VLOOKUP(A197&amp;B197&amp;C197&amp;LEFT($BA$1,2),IF({1,0},广告数据!$A$2:$A$7027&amp;广告数据!$B$2:$B$7027&amp;广告数据!$C$2:$C$7027,广告数据!$I$2:$I$7027),2,0),"")</f>
        <v>0</v>
      </c>
      <c r="BD197" s="215">
        <f t="shared" si="70"/>
        <v>0.00412541254125413</v>
      </c>
      <c r="BE197" s="215">
        <f t="shared" si="71"/>
        <v>0</v>
      </c>
      <c r="BF197" s="186">
        <f t="array" ref="BF197">IFERROR(VLOOKUP(A197&amp;B197&amp;C197&amp;LEFT($BA$1,2),IF({1,0},广告数据!$A$2:$A$7027&amp;广告数据!$B$2:$B$7027&amp;广告数据!$C$2:$C$7027,广告数据!$G$2:$G$7027),2,0),"")</f>
        <v>9.02</v>
      </c>
      <c r="BG197" s="186">
        <f t="array" ref="BG197">IFERROR(VLOOKUP(A197&amp;B197&amp;C197&amp;LEFT($BA$1,2),IF({1,0},广告数据!$A$2:$A$7027&amp;广告数据!$B$2:$B$7027&amp;广告数据!$C$2:$C$7027,广告数据!$J$2:$J$7027),2,0),"")</f>
        <v>0</v>
      </c>
      <c r="BH197" s="215" t="str">
        <f t="shared" si="72"/>
        <v>0</v>
      </c>
      <c r="BI197" s="172" t="str">
        <f t="array" ref="BI197">IFERROR(VLOOKUP(A197&amp;B197&amp;C197&amp;LEFT($BI$1,2),IF({1,0},广告数据!$A$2:$A$7027&amp;广告数据!$B$2:$B$7027&amp;广告数据!$C$2:$C$7027,广告数据!$D$2:$D$7027),2,0),"0")</f>
        <v>0</v>
      </c>
      <c r="BJ197" s="172" t="str">
        <f t="array" ref="BJ197">IFERROR(VLOOKUP(A197&amp;B197&amp;C197&amp;LEFT($BI$1,2),IF({1,0},广告数据!$A$2:$A$7027&amp;广告数据!$B$2:$B$7027&amp;广告数据!$C$2:$C$7027,广告数据!$E$2:$E$7027),2,0),"0")</f>
        <v>0</v>
      </c>
      <c r="BK197" s="172" t="str">
        <f t="array" ref="BK197">IFERROR(VLOOKUP(A197&amp;B197&amp;C197&amp;LEFT($BI$1,2),IF({1,0},广告数据!$A$2:$A$7027&amp;广告数据!$B$2:$B$7027&amp;广告数据!$C$2:$C$7027,广告数据!$I$2:$I$7027),2,0),"0")</f>
        <v>0</v>
      </c>
      <c r="BL197" s="215" t="str">
        <f t="shared" si="73"/>
        <v>0</v>
      </c>
      <c r="BM197" s="215" t="str">
        <f t="shared" si="74"/>
        <v>0</v>
      </c>
      <c r="BN197" s="172" t="str">
        <f t="array" ref="BN197">IFERROR(VLOOKUP(A197&amp;B197&amp;C197&amp;LEFT($BI$1,2),IF({1,0},广告数据!$A$2:$A$7027&amp;广告数据!$B$2:$B$7027&amp;广告数据!$C$2:$C$7027,广告数据!$G$2:$G$7027),2,0),"0")</f>
        <v>0</v>
      </c>
      <c r="BO197" s="172" t="str">
        <f t="array" ref="BO197">IFERROR(VLOOKUP(A197&amp;B197&amp;C197&amp;LEFT($BI$1,2),IF({1,0},广告数据!$A$2:$A$7027&amp;广告数据!$B$2:$B$7027&amp;广告数据!$C$2:$C$7027,广告数据!$J$2:$J$7027),2,0),"0")</f>
        <v>0</v>
      </c>
      <c r="BP197" s="215" t="str">
        <f t="shared" si="75"/>
        <v/>
      </c>
      <c r="BQ197" s="172">
        <f t="array" ref="BQ197">IFERROR(VLOOKUP(A197&amp;B197&amp;C197&amp;LEFT($BQ$1,2),IF({1,0},广告数据!$A$2:$A$7027&amp;广告数据!$B$2:$B$7027&amp;广告数据!$C$2:$C$7027,广告数据!$D$2:$D$7027),2,0),"0")</f>
        <v>589</v>
      </c>
      <c r="BR197" s="172">
        <f t="array" ref="BR197">IFERROR(VLOOKUP(A197&amp;B197&amp;C197&amp;LEFT($BQ$1,2),IF({1,0},广告数据!$A$2:$A$7027&amp;广告数据!$B$2:$B$7027&amp;广告数据!$C$2:$C$7027,广告数据!$E$2:$E$7027),2,0),"0")</f>
        <v>7</v>
      </c>
      <c r="BS197" s="172">
        <f t="array" ref="BS197">IFERROR(VLOOKUP(A197&amp;B197&amp;C197&amp;LEFT($BQ$1,2),IF({1,0},广告数据!$A$2:$A$7027&amp;广告数据!$B$2:$B$7027&amp;广告数据!$C$2:$C$7027,广告数据!$I$2:$I$7027),2,0),"0")</f>
        <v>0</v>
      </c>
      <c r="BT197" s="215">
        <f t="shared" si="91"/>
        <v>0.0118845500848896</v>
      </c>
      <c r="BU197" s="215">
        <f t="shared" si="92"/>
        <v>0</v>
      </c>
      <c r="BV197" s="172">
        <f t="array" ref="BV197">IFERROR(VLOOKUP(A197&amp;B197&amp;C197&amp;LEFT($BQ$1,2),IF({1,0},广告数据!$A$2:$A$7027&amp;广告数据!$B$2:$B$7027&amp;广告数据!$C$2:$C$7027,广告数据!$G$2:$G$7027),2,0),"0")</f>
        <v>18.69</v>
      </c>
      <c r="BW197" s="172">
        <f t="array" ref="BW197">IFERROR(VLOOKUP(A197&amp;B197&amp;C197&amp;LEFT($BQ$1,2),IF({1,0},广告数据!$A$2:$A$7027&amp;广告数据!$B$2:$B$7027&amp;广告数据!$C$2:$C$7027,广告数据!$J$2:$J$7027),2,0),"0")</f>
        <v>0</v>
      </c>
      <c r="BX197" s="215" t="str">
        <f t="shared" si="77"/>
        <v/>
      </c>
    </row>
    <row r="198" s="173" customFormat="1" spans="1:76">
      <c r="A198" s="189">
        <v>44818</v>
      </c>
      <c r="B198" s="192" t="s">
        <v>20</v>
      </c>
      <c r="C198" s="190" t="s">
        <v>740</v>
      </c>
      <c r="D198" s="119" t="s">
        <v>741</v>
      </c>
      <c r="E198" s="194">
        <f>SUMIFS('Business report'!$D$2:$D$9442,'Business report'!$A$2:$A$9442,A198,'Business report'!$B$2:$B$9442,B198,'Business report'!$C$2:$C$9442,D198)</f>
        <v>9</v>
      </c>
      <c r="F198" s="194">
        <f>SUMIFS('Business report'!$F$2:$F$9442,'Business report'!$A$2:$A$9442,A198,'Business report'!$B$2:$B$9442,B198,'Business report'!$C$2:$C$9442,D198)</f>
        <v>15</v>
      </c>
      <c r="G198" s="191">
        <f>SUMIFS('Business report'!$I$2:$I$9442,'Business report'!$A$2:$A$9442,A198,'Business report'!$B$2:$B$9442,B198,'Business report'!$C$2:$C$9442,D198)</f>
        <v>1</v>
      </c>
      <c r="H198" s="195">
        <f>SUMIFS('Business report'!$K$2:$K$9442,'Business report'!$A$2:$A$9442,A198,'Business report'!$B$2:$B$9442,B198,'Business report'!$C$2:$C$9442,D198)</f>
        <v>44.99</v>
      </c>
      <c r="I198" s="198">
        <v>44.99</v>
      </c>
      <c r="J198" s="178"/>
      <c r="K198" s="198"/>
      <c r="L198" s="198" t="s">
        <v>131</v>
      </c>
      <c r="M198" s="221">
        <v>545184</v>
      </c>
      <c r="N198" s="198" t="s">
        <v>742</v>
      </c>
      <c r="O198" s="198">
        <v>449</v>
      </c>
      <c r="P198" s="203" t="s">
        <v>743</v>
      </c>
      <c r="Q198" s="200"/>
      <c r="R198" s="207" t="s">
        <v>149</v>
      </c>
      <c r="S198" s="203" t="s">
        <v>744</v>
      </c>
      <c r="T198" s="200"/>
      <c r="U198" s="207" t="s">
        <v>146</v>
      </c>
      <c r="V198" s="203" t="s">
        <v>745</v>
      </c>
      <c r="W198" s="200"/>
      <c r="X198" s="207" t="s">
        <v>169</v>
      </c>
      <c r="Y198" s="203" t="s">
        <v>746</v>
      </c>
      <c r="Z198" s="200"/>
      <c r="AA198" s="207" t="s">
        <v>149</v>
      </c>
      <c r="AB198" s="203" t="s">
        <v>747</v>
      </c>
      <c r="AC198" s="200"/>
      <c r="AD198" s="207" t="s">
        <v>532</v>
      </c>
      <c r="AE198" s="203" t="s">
        <v>748</v>
      </c>
      <c r="AF198" s="200"/>
      <c r="AG198" s="207" t="s">
        <v>169</v>
      </c>
      <c r="AH198" s="203" t="s">
        <v>749</v>
      </c>
      <c r="AI198" s="200"/>
      <c r="AJ198" s="207" t="s">
        <v>532</v>
      </c>
      <c r="AK198" s="179" t="str">
        <f t="array" ref="AK198">IFERROR(VLOOKUP(A198&amp;B198&amp;C198&amp;LEFT($AK$1,2),IF({1,0},广告数据!$A$2:$A$7027&amp;广告数据!$B$2:$B$7027&amp;广告数据!$C$2:$C$7027,广告数据!$D$2:$D$7027),2,0),"0")</f>
        <v>0</v>
      </c>
      <c r="AL198" s="175" t="str">
        <f t="array" ref="AL198">IFERROR(VLOOKUP(A198&amp;B198&amp;C198&amp;LEFT($AK$1,2),IF({1,0},广告数据!$A$2:$A$7027&amp;广告数据!$B$2:$B$7027&amp;广告数据!$C$2:$C$7027,广告数据!$E$2:$E$7027),2,0),"0")</f>
        <v>0</v>
      </c>
      <c r="AM198" s="180" t="str">
        <f t="shared" si="88"/>
        <v>0</v>
      </c>
      <c r="AN198" s="175" t="str">
        <f t="array" ref="AN198">IFERROR(VLOOKUP(A198&amp;B198&amp;C198&amp;LEFT($AK$1,2),IF({1,0},广告数据!$A$2:$A$7027&amp;广告数据!$B$2:$B$7027&amp;广告数据!$C$2:$C$7027,广告数据!$I$2:$I$7027),2,0),"0")</f>
        <v>0</v>
      </c>
      <c r="AO198" s="181" t="str">
        <f t="shared" si="89"/>
        <v>0</v>
      </c>
      <c r="AP198" s="182" t="str">
        <f t="array" ref="AP198">IFERROR(VLOOKUP(A198&amp;B198&amp;C198&amp;LEFT($AK$1,2),IF({1,0},广告数据!$A$2:$A$7027&amp;广告数据!$B$2:$B$7027&amp;广告数据!$C$2:$C$7027,广告数据!$G$2:$G$7027),2,0),"0")</f>
        <v>0</v>
      </c>
      <c r="AQ198" s="182" t="str">
        <f t="array" ref="AQ198">IFERROR(VLOOKUP(A198&amp;B198&amp;C198&amp;LEFT($AK$1,2),IF({1,0},广告数据!$A$2:$A$7027&amp;广告数据!$B$2:$B$7027&amp;广告数据!$C$2:$C$7027,广告数据!$J$2:$J$7027),2,0),"0")</f>
        <v>0</v>
      </c>
      <c r="AR198" s="183" t="str">
        <f t="shared" si="90"/>
        <v>0</v>
      </c>
      <c r="AS198" s="223" t="str">
        <f t="array" ref="AS198">IFERROR(VLOOKUP(A198&amp;B198&amp;C198&amp;LEFT($AS$1,2),IF({1,0},广告数据!$A$2:$A$7027&amp;广告数据!$B$2:$B$7027&amp;广告数据!$C$2:$C$7027,广告数据!$D$2:$D$7027),2,0),"0")</f>
        <v>0</v>
      </c>
      <c r="AT198" s="179" t="str">
        <f t="array" ref="AT198">IFERROR(VLOOKUP(A198&amp;B198&amp;C198&amp;LEFT($AS$1,2),IF({1,0},广告数据!$A$2:$A$7027&amp;广告数据!$B$2:$B$7027&amp;广告数据!$C$2:$C$7027,广告数据!$E$2:$E$7027),2,0),"0")</f>
        <v>0</v>
      </c>
      <c r="AU198" s="179" t="str">
        <f t="array" ref="AU198">IFERROR(VLOOKUP(A198&amp;B198&amp;C198&amp;LEFT($AS$1,2),IF({1,0},广告数据!$A$2:$A$7027&amp;广告数据!$B$2:$B$7027&amp;广告数据!$C$2:$C$7027,广告数据!$I$2:$I$7027),2,0),"0")</f>
        <v>0</v>
      </c>
      <c r="AV198" s="215" t="str">
        <f t="shared" si="84"/>
        <v>0</v>
      </c>
      <c r="AW198" s="215" t="str">
        <f t="array" ref="AW198">IFERROR(AU198/AT198,"0")</f>
        <v>0</v>
      </c>
      <c r="AX198" s="224" t="str">
        <f t="array" ref="AX198">IFERROR(VLOOKUP(A198&amp;B198&amp;C198&amp;LEFT($AS$1,2),IF({1,0},广告数据!$A$2:$A$7027&amp;广告数据!$B$2:$B$7027&amp;广告数据!$C$2:$C$7027,广告数据!$G$2:$G$7027),2,0),"0")</f>
        <v>0</v>
      </c>
      <c r="AY198" s="179" t="str">
        <f t="array" ref="AY198">IFERROR(VLOOKUP(A198&amp;B198&amp;C198&amp;LEFT($AS$1,2),IF({1,0},广告数据!$A$2:$A$7027&amp;广告数据!$B$2:$B$7027&amp;广告数据!$C$2:$C$7027,广告数据!$J$2:$J$7027),2,0),"0")</f>
        <v>0</v>
      </c>
      <c r="AZ198" s="183" t="str">
        <f t="array" ref="AZ198">IFERROR(AX198/AY198,"0")</f>
        <v>0</v>
      </c>
      <c r="BA198" s="179">
        <f t="array" ref="BA198">IFERROR(VLOOKUP(A198&amp;B198&amp;C198&amp;LEFT($BA$1,2),IF({1,0},广告数据!$A$2:$A$7027&amp;广告数据!$B$2:$B$7027&amp;广告数据!$C$2:$C$7027,广告数据!$D$2:$D$7027),2,0),"")</f>
        <v>3175</v>
      </c>
      <c r="BB198" s="179">
        <f t="array" ref="BB198">IFERROR(VLOOKUP(A198&amp;B198&amp;C198&amp;LEFT($BA$1,2),IF({1,0},广告数据!$A$2:$A$7027&amp;广告数据!$B$2:$B$7027&amp;广告数据!$C$2:$C$7027,广告数据!$E$2:$E$7027),2,0),"")</f>
        <v>2</v>
      </c>
      <c r="BC198" s="179">
        <f t="array" ref="BC198">IFERROR(VLOOKUP(A198&amp;B198&amp;C198&amp;LEFT($BA$1,2),IF({1,0},广告数据!$A$2:$A$7027&amp;广告数据!$B$2:$B$7027&amp;广告数据!$C$2:$C$7027,广告数据!$I$2:$I$7027),2,0),"")</f>
        <v>0</v>
      </c>
      <c r="BD198" s="215">
        <f t="shared" si="70"/>
        <v>0.00062992125984252</v>
      </c>
      <c r="BE198" s="215">
        <f t="shared" si="71"/>
        <v>0</v>
      </c>
      <c r="BF198" s="186">
        <f t="array" ref="BF198">IFERROR(VLOOKUP(A198&amp;B198&amp;C198&amp;LEFT($BA$1,2),IF({1,0},广告数据!$A$2:$A$7027&amp;广告数据!$B$2:$B$7027&amp;广告数据!$C$2:$C$7027,广告数据!$G$2:$G$7027),2,0),"")</f>
        <v>2.22</v>
      </c>
      <c r="BG198" s="186">
        <f t="array" ref="BG198">IFERROR(VLOOKUP(A198&amp;B198&amp;C198&amp;LEFT($BA$1,2),IF({1,0},广告数据!$A$2:$A$7027&amp;广告数据!$B$2:$B$7027&amp;广告数据!$C$2:$C$7027,广告数据!$J$2:$J$7027),2,0),"")</f>
        <v>0</v>
      </c>
      <c r="BH198" s="215" t="str">
        <f t="shared" si="72"/>
        <v>0</v>
      </c>
      <c r="BI198" s="172" t="str">
        <f t="array" ref="BI198">IFERROR(VLOOKUP(A198&amp;B198&amp;C198&amp;LEFT($BI$1,2),IF({1,0},广告数据!$A$2:$A$7027&amp;广告数据!$B$2:$B$7027&amp;广告数据!$C$2:$C$7027,广告数据!$D$2:$D$7027),2,0),"0")</f>
        <v>0</v>
      </c>
      <c r="BJ198" s="172" t="str">
        <f t="array" ref="BJ198">IFERROR(VLOOKUP(A198&amp;B198&amp;C198&amp;LEFT($BI$1,2),IF({1,0},广告数据!$A$2:$A$7027&amp;广告数据!$B$2:$B$7027&amp;广告数据!$C$2:$C$7027,广告数据!$E$2:$E$7027),2,0),"0")</f>
        <v>0</v>
      </c>
      <c r="BK198" s="172" t="str">
        <f t="array" ref="BK198">IFERROR(VLOOKUP(A198&amp;B198&amp;C198&amp;LEFT($BI$1,2),IF({1,0},广告数据!$A$2:$A$7027&amp;广告数据!$B$2:$B$7027&amp;广告数据!$C$2:$C$7027,广告数据!$I$2:$I$7027),2,0),"0")</f>
        <v>0</v>
      </c>
      <c r="BL198" s="215" t="str">
        <f t="shared" si="73"/>
        <v>0</v>
      </c>
      <c r="BM198" s="215" t="str">
        <f t="shared" si="74"/>
        <v>0</v>
      </c>
      <c r="BN198" s="172" t="str">
        <f t="array" ref="BN198">IFERROR(VLOOKUP(A198&amp;B198&amp;C198&amp;LEFT($BI$1,2),IF({1,0},广告数据!$A$2:$A$7027&amp;广告数据!$B$2:$B$7027&amp;广告数据!$C$2:$C$7027,广告数据!$G$2:$G$7027),2,0),"0")</f>
        <v>0</v>
      </c>
      <c r="BO198" s="172" t="str">
        <f t="array" ref="BO198">IFERROR(VLOOKUP(A198&amp;B198&amp;C198&amp;LEFT($BI$1,2),IF({1,0},广告数据!$A$2:$A$7027&amp;广告数据!$B$2:$B$7027&amp;广告数据!$C$2:$C$7027,广告数据!$J$2:$J$7027),2,0),"0")</f>
        <v>0</v>
      </c>
      <c r="BP198" s="215" t="str">
        <f t="shared" si="75"/>
        <v/>
      </c>
      <c r="BQ198" s="172">
        <f t="array" ref="BQ198">IFERROR(VLOOKUP(A198&amp;B198&amp;C198&amp;LEFT($BQ$1,2),IF({1,0},广告数据!$A$2:$A$7027&amp;广告数据!$B$2:$B$7027&amp;广告数据!$C$2:$C$7027,广告数据!$D$2:$D$7027),2,0),"0")</f>
        <v>734</v>
      </c>
      <c r="BR198" s="172">
        <f t="array" ref="BR198">IFERROR(VLOOKUP(A198&amp;B198&amp;C198&amp;LEFT($BQ$1,2),IF({1,0},广告数据!$A$2:$A$7027&amp;广告数据!$B$2:$B$7027&amp;广告数据!$C$2:$C$7027,广告数据!$E$2:$E$7027),2,0),"0")</f>
        <v>2</v>
      </c>
      <c r="BS198" s="172">
        <f t="array" ref="BS198">IFERROR(VLOOKUP(A198&amp;B198&amp;C198&amp;LEFT($BQ$1,2),IF({1,0},广告数据!$A$2:$A$7027&amp;广告数据!$B$2:$B$7027&amp;广告数据!$C$2:$C$7027,广告数据!$I$2:$I$7027),2,0),"0")</f>
        <v>1</v>
      </c>
      <c r="BT198" s="215">
        <f t="shared" si="91"/>
        <v>0.00272479564032698</v>
      </c>
      <c r="BU198" s="215">
        <f t="shared" si="92"/>
        <v>0.5</v>
      </c>
      <c r="BV198" s="172">
        <f t="array" ref="BV198">IFERROR(VLOOKUP(A198&amp;B198&amp;C198&amp;LEFT($BQ$1,2),IF({1,0},广告数据!$A$2:$A$7027&amp;广告数据!$B$2:$B$7027&amp;广告数据!$C$2:$C$7027,广告数据!$G$2:$G$7027),2,0),"0")</f>
        <v>1.42</v>
      </c>
      <c r="BW198" s="172">
        <f t="array" ref="BW198">IFERROR(VLOOKUP(A198&amp;B198&amp;C198&amp;LEFT($BQ$1,2),IF({1,0},广告数据!$A$2:$A$7027&amp;广告数据!$B$2:$B$7027&amp;广告数据!$C$2:$C$7027,广告数据!$J$2:$J$7027),2,0),"0")</f>
        <v>44.99</v>
      </c>
      <c r="BX198" s="215">
        <f t="shared" si="77"/>
        <v>0.03156256945988</v>
      </c>
    </row>
    <row r="199" s="173" customFormat="1" spans="1:76">
      <c r="A199" s="189">
        <v>44818</v>
      </c>
      <c r="B199" s="192" t="s">
        <v>128</v>
      </c>
      <c r="C199" s="190" t="s">
        <v>450</v>
      </c>
      <c r="D199" s="119" t="s">
        <v>451</v>
      </c>
      <c r="E199" s="194">
        <f>SUMIFS('Business report'!$D$2:$D$9442,'Business report'!$A$2:$A$9442,A199,'Business report'!$B$2:$B$9442,B199,'Business report'!$C$2:$C$9442,D199)</f>
        <v>14</v>
      </c>
      <c r="F199" s="194">
        <f>SUMIFS('Business report'!$F$2:$F$9442,'Business report'!$A$2:$A$9442,A199,'Business report'!$B$2:$B$9442,B199,'Business report'!$C$2:$C$9442,D199)</f>
        <v>21</v>
      </c>
      <c r="G199" s="191">
        <f>SUMIFS('Business report'!$I$2:$I$9442,'Business report'!$A$2:$A$9442,A199,'Business report'!$B$2:$B$9442,B199,'Business report'!$C$2:$C$9442,D199)</f>
        <v>0</v>
      </c>
      <c r="H199" s="195">
        <f>SUMIFS('Business report'!$K$2:$K$9442,'Business report'!$A$2:$A$9442,A199,'Business report'!$B$2:$B$9442,B199,'Business report'!$C$2:$C$9442,D199)</f>
        <v>0</v>
      </c>
      <c r="I199" s="198">
        <v>39.99</v>
      </c>
      <c r="J199" s="178">
        <v>4</v>
      </c>
      <c r="K199" s="198">
        <v>6</v>
      </c>
      <c r="L199" s="198" t="s">
        <v>642</v>
      </c>
      <c r="M199" s="202" t="s">
        <v>750</v>
      </c>
      <c r="N199" s="198" t="s">
        <v>644</v>
      </c>
      <c r="O199" s="198">
        <v>147</v>
      </c>
      <c r="P199" s="203" t="s">
        <v>465</v>
      </c>
      <c r="Q199" s="200"/>
      <c r="R199" s="207" t="s">
        <v>463</v>
      </c>
      <c r="S199" s="203" t="s">
        <v>466</v>
      </c>
      <c r="T199" s="200"/>
      <c r="U199" s="207" t="s">
        <v>446</v>
      </c>
      <c r="V199" s="203" t="s">
        <v>647</v>
      </c>
      <c r="W199" s="200"/>
      <c r="X199" s="207" t="s">
        <v>384</v>
      </c>
      <c r="Y199" s="203" t="s">
        <v>649</v>
      </c>
      <c r="Z199" s="200"/>
      <c r="AA199" s="207" t="s">
        <v>260</v>
      </c>
      <c r="AB199" s="203" t="s">
        <v>469</v>
      </c>
      <c r="AC199" s="200"/>
      <c r="AD199" s="207" t="s">
        <v>446</v>
      </c>
      <c r="AE199" s="203" t="s">
        <v>651</v>
      </c>
      <c r="AF199" s="200"/>
      <c r="AG199" s="207" t="s">
        <v>282</v>
      </c>
      <c r="AH199" s="203" t="s">
        <v>751</v>
      </c>
      <c r="AI199" s="207"/>
      <c r="AJ199" s="207" t="s">
        <v>515</v>
      </c>
      <c r="AK199" s="179">
        <f t="array" ref="AK199">IFERROR(VLOOKUP(A199&amp;B199&amp;C199&amp;LEFT($AK$1,2),IF({1,0},广告数据!$A$2:$A$7027&amp;广告数据!$B$2:$B$7027&amp;广告数据!$C$2:$C$7027,广告数据!$D$2:$D$7027),2,0),"0")</f>
        <v>2811</v>
      </c>
      <c r="AL199" s="175">
        <f t="array" ref="AL199">IFERROR(VLOOKUP(A199&amp;B199&amp;C199&amp;LEFT($AK$1,2),IF({1,0},广告数据!$A$2:$A$7027&amp;广告数据!$B$2:$B$7027&amp;广告数据!$C$2:$C$7027,广告数据!$E$2:$E$7027),2,0),"0")</f>
        <v>8</v>
      </c>
      <c r="AM199" s="180">
        <f t="shared" si="88"/>
        <v>0.00284596229099964</v>
      </c>
      <c r="AN199" s="175">
        <f t="array" ref="AN199">IFERROR(VLOOKUP(A199&amp;B199&amp;C199&amp;LEFT($AK$1,2),IF({1,0},广告数据!$A$2:$A$7027&amp;广告数据!$B$2:$B$7027&amp;广告数据!$C$2:$C$7027,广告数据!$I$2:$I$7027),2,0),"0")</f>
        <v>0</v>
      </c>
      <c r="AO199" s="181">
        <f t="shared" si="89"/>
        <v>0</v>
      </c>
      <c r="AP199" s="182">
        <f t="array" ref="AP199">IFERROR(VLOOKUP(A199&amp;B199&amp;C199&amp;LEFT($AK$1,2),IF({1,0},广告数据!$A$2:$A$7027&amp;广告数据!$B$2:$B$7027&amp;广告数据!$C$2:$C$7027,广告数据!$G$2:$G$7027),2,0),"0")</f>
        <v>7.41</v>
      </c>
      <c r="AQ199" s="182">
        <f t="array" ref="AQ199">IFERROR(VLOOKUP(A199&amp;B199&amp;C199&amp;LEFT($AK$1,2),IF({1,0},广告数据!$A$2:$A$7027&amp;广告数据!$B$2:$B$7027&amp;广告数据!$C$2:$C$7027,广告数据!$J$2:$J$7027),2,0),"0")</f>
        <v>0</v>
      </c>
      <c r="AR199" s="183" t="str">
        <f t="shared" si="90"/>
        <v>0</v>
      </c>
      <c r="AS199" s="223" t="str">
        <f t="array" ref="AS199">IFERROR(VLOOKUP(A199&amp;B199&amp;C199&amp;LEFT($AS$1,2),IF({1,0},广告数据!$A$2:$A$7027&amp;广告数据!$B$2:$B$7027&amp;广告数据!$C$2:$C$7027,广告数据!$D$2:$D$7027),2,0),"0")</f>
        <v>0</v>
      </c>
      <c r="AT199" s="179" t="str">
        <f t="array" ref="AT199">IFERROR(VLOOKUP(A199&amp;B199&amp;C199&amp;LEFT($AS$1,2),IF({1,0},广告数据!$A$2:$A$7027&amp;广告数据!$B$2:$B$7027&amp;广告数据!$C$2:$C$7027,广告数据!$E$2:$E$7027),2,0),"0")</f>
        <v>0</v>
      </c>
      <c r="AU199" s="179" t="str">
        <f t="array" ref="AU199">IFERROR(VLOOKUP(A199&amp;B199&amp;C199&amp;LEFT($AS$1,2),IF({1,0},广告数据!$A$2:$A$7027&amp;广告数据!$B$2:$B$7027&amp;广告数据!$C$2:$C$7027,广告数据!$I$2:$I$7027),2,0),"0")</f>
        <v>0</v>
      </c>
      <c r="AV199" s="215" t="str">
        <f t="shared" si="84"/>
        <v>0</v>
      </c>
      <c r="AW199" s="215" t="str">
        <f t="array" ref="AW199">IFERROR(AU199/AT199,"0")</f>
        <v>0</v>
      </c>
      <c r="AX199" s="224" t="str">
        <f t="array" ref="AX199">IFERROR(VLOOKUP(A199&amp;B199&amp;C199&amp;LEFT($AS$1,2),IF({1,0},广告数据!$A$2:$A$7027&amp;广告数据!$B$2:$B$7027&amp;广告数据!$C$2:$C$7027,广告数据!$G$2:$G$7027),2,0),"0")</f>
        <v>0</v>
      </c>
      <c r="AY199" s="179" t="str">
        <f t="array" ref="AY199">IFERROR(VLOOKUP(A199&amp;B199&amp;C199&amp;LEFT($AS$1,2),IF({1,0},广告数据!$A$2:$A$7027&amp;广告数据!$B$2:$B$7027&amp;广告数据!$C$2:$C$7027,广告数据!$J$2:$J$7027),2,0),"0")</f>
        <v>0</v>
      </c>
      <c r="AZ199" s="183" t="str">
        <f t="array" ref="AZ199">IFERROR(AX199/AY199,"0")</f>
        <v>0</v>
      </c>
      <c r="BA199" s="179">
        <f t="array" ref="BA199">IFERROR(VLOOKUP(A199&amp;B199&amp;C199&amp;LEFT($BA$1,2),IF({1,0},广告数据!$A$2:$A$7027&amp;广告数据!$B$2:$B$7027&amp;广告数据!$C$2:$C$7027,广告数据!$D$2:$D$7027),2,0),"")</f>
        <v>764</v>
      </c>
      <c r="BB199" s="179">
        <f t="array" ref="BB199">IFERROR(VLOOKUP(A199&amp;B199&amp;C199&amp;LEFT($BA$1,2),IF({1,0},广告数据!$A$2:$A$7027&amp;广告数据!$B$2:$B$7027&amp;广告数据!$C$2:$C$7027,广告数据!$E$2:$E$7027),2,0),"")</f>
        <v>5</v>
      </c>
      <c r="BC199" s="179">
        <f t="array" ref="BC199">IFERROR(VLOOKUP(A199&amp;B199&amp;C199&amp;LEFT($BA$1,2),IF({1,0},广告数据!$A$2:$A$7027&amp;广告数据!$B$2:$B$7027&amp;广告数据!$C$2:$C$7027,广告数据!$I$2:$I$7027),2,0),"")</f>
        <v>0</v>
      </c>
      <c r="BD199" s="215">
        <f t="shared" si="70"/>
        <v>0.00654450261780105</v>
      </c>
      <c r="BE199" s="215">
        <f t="shared" si="71"/>
        <v>0</v>
      </c>
      <c r="BF199" s="186">
        <f t="array" ref="BF199">IFERROR(VLOOKUP(A199&amp;B199&amp;C199&amp;LEFT($BA$1,2),IF({1,0},广告数据!$A$2:$A$7027&amp;广告数据!$B$2:$B$7027&amp;广告数据!$C$2:$C$7027,广告数据!$G$2:$G$7027),2,0),"")</f>
        <v>3.36</v>
      </c>
      <c r="BG199" s="186">
        <f t="array" ref="BG199">IFERROR(VLOOKUP(A199&amp;B199&amp;C199&amp;LEFT($BA$1,2),IF({1,0},广告数据!$A$2:$A$7027&amp;广告数据!$B$2:$B$7027&amp;广告数据!$C$2:$C$7027,广告数据!$J$2:$J$7027),2,0),"")</f>
        <v>0</v>
      </c>
      <c r="BH199" s="215" t="str">
        <f t="shared" si="72"/>
        <v>0</v>
      </c>
      <c r="BI199" s="172" t="str">
        <f t="array" ref="BI199">IFERROR(VLOOKUP(A199&amp;B199&amp;C199&amp;LEFT($BI$1,2),IF({1,0},广告数据!$A$2:$A$7027&amp;广告数据!$B$2:$B$7027&amp;广告数据!$C$2:$C$7027,广告数据!$D$2:$D$7027),2,0),"0")</f>
        <v>0</v>
      </c>
      <c r="BJ199" s="172" t="str">
        <f t="array" ref="BJ199">IFERROR(VLOOKUP(A199&amp;B199&amp;C199&amp;LEFT($BI$1,2),IF({1,0},广告数据!$A$2:$A$7027&amp;广告数据!$B$2:$B$7027&amp;广告数据!$C$2:$C$7027,广告数据!$E$2:$E$7027),2,0),"0")</f>
        <v>0</v>
      </c>
      <c r="BK199" s="172" t="str">
        <f t="array" ref="BK199">IFERROR(VLOOKUP(A199&amp;B199&amp;C199&amp;LEFT($BI$1,2),IF({1,0},广告数据!$A$2:$A$7027&amp;广告数据!$B$2:$B$7027&amp;广告数据!$C$2:$C$7027,广告数据!$I$2:$I$7027),2,0),"0")</f>
        <v>0</v>
      </c>
      <c r="BL199" s="215" t="str">
        <f t="shared" si="73"/>
        <v>0</v>
      </c>
      <c r="BM199" s="215" t="str">
        <f t="shared" si="74"/>
        <v>0</v>
      </c>
      <c r="BN199" s="172" t="str">
        <f t="array" ref="BN199">IFERROR(VLOOKUP(A199&amp;B199&amp;C199&amp;LEFT($BI$1,2),IF({1,0},广告数据!$A$2:$A$7027&amp;广告数据!$B$2:$B$7027&amp;广告数据!$C$2:$C$7027,广告数据!$G$2:$G$7027),2,0),"0")</f>
        <v>0</v>
      </c>
      <c r="BO199" s="172" t="str">
        <f t="array" ref="BO199">IFERROR(VLOOKUP(A199&amp;B199&amp;C199&amp;LEFT($BI$1,2),IF({1,0},广告数据!$A$2:$A$7027&amp;广告数据!$B$2:$B$7027&amp;广告数据!$C$2:$C$7027,广告数据!$J$2:$J$7027),2,0),"0")</f>
        <v>0</v>
      </c>
      <c r="BP199" s="215" t="str">
        <f t="shared" si="75"/>
        <v/>
      </c>
      <c r="BQ199" s="172" t="str">
        <f t="array" ref="BQ199">IFERROR(VLOOKUP(A199&amp;B199&amp;C199&amp;LEFT($BQ$1,2),IF({1,0},广告数据!$A$2:$A$7027&amp;广告数据!$B$2:$B$7027&amp;广告数据!$C$2:$C$7027,广告数据!$D$2:$D$7027),2,0),"0")</f>
        <v>0</v>
      </c>
      <c r="BR199" s="172" t="str">
        <f t="array" ref="BR199">IFERROR(VLOOKUP(A199&amp;B199&amp;C199&amp;LEFT($BQ$1,2),IF({1,0},广告数据!$A$2:$A$7027&amp;广告数据!$B$2:$B$7027&amp;广告数据!$C$2:$C$7027,广告数据!$E$2:$E$7027),2,0),"0")</f>
        <v>0</v>
      </c>
      <c r="BS199" s="172" t="str">
        <f t="array" ref="BS199">IFERROR(VLOOKUP(A199&amp;B199&amp;C199&amp;LEFT($BQ$1,2),IF({1,0},广告数据!$A$2:$A$7027&amp;广告数据!$B$2:$B$7027&amp;广告数据!$C$2:$C$7027,广告数据!$I$2:$I$7027),2,0),"0")</f>
        <v>0</v>
      </c>
      <c r="BT199" s="215" t="str">
        <f t="shared" ref="BT199:BT262" si="93">IFERROR(BR199/BQ199,"0")</f>
        <v>0</v>
      </c>
      <c r="BU199" s="215" t="str">
        <f t="shared" ref="BU199:BU262" si="94">IFERROR(BS199/BR199,"0")</f>
        <v>0</v>
      </c>
      <c r="BV199" s="172" t="str">
        <f t="array" ref="BV199">IFERROR(VLOOKUP(A199&amp;B199&amp;C199&amp;LEFT($BQ$1,2),IF({1,0},广告数据!$A$2:$A$7027&amp;广告数据!$B$2:$B$7027&amp;广告数据!$C$2:$C$7027,广告数据!$G$2:$G$7027),2,0),"0")</f>
        <v>0</v>
      </c>
      <c r="BW199" s="172" t="str">
        <f t="array" ref="BW199">IFERROR(VLOOKUP(A199&amp;B199&amp;C199&amp;LEFT($BQ$1,2),IF({1,0},广告数据!$A$2:$A$7027&amp;广告数据!$B$2:$B$7027&amp;广告数据!$C$2:$C$7027,广告数据!$J$2:$J$7027),2,0),"0")</f>
        <v>0</v>
      </c>
      <c r="BX199" s="215" t="str">
        <f t="shared" si="77"/>
        <v/>
      </c>
    </row>
    <row r="200" s="173" customFormat="1" spans="1:76">
      <c r="A200" s="189">
        <v>44818</v>
      </c>
      <c r="B200" s="192" t="s">
        <v>343</v>
      </c>
      <c r="C200" s="190" t="s">
        <v>450</v>
      </c>
      <c r="D200" s="119" t="s">
        <v>451</v>
      </c>
      <c r="E200" s="194">
        <f>SUMIFS('Business report'!$D$2:$D$9442,'Business report'!$A$2:$A$9442,A200,'Business report'!$B$2:$B$9442,B200,'Business report'!$C$2:$C$9442,D200)</f>
        <v>11</v>
      </c>
      <c r="F200" s="194">
        <f>SUMIFS('Business report'!$F$2:$F$9442,'Business report'!$A$2:$A$9442,A200,'Business report'!$B$2:$B$9442,B200,'Business report'!$C$2:$C$9442,D200)</f>
        <v>24</v>
      </c>
      <c r="G200" s="191">
        <f>SUMIFS('Business report'!$I$2:$I$9442,'Business report'!$A$2:$A$9442,A200,'Business report'!$B$2:$B$9442,B200,'Business report'!$C$2:$C$9442,D200)</f>
        <v>1</v>
      </c>
      <c r="H200" s="195">
        <f>SUMIFS('Business report'!$K$2:$K$9442,'Business report'!$A$2:$A$9442,A200,'Business report'!$B$2:$B$9442,B200,'Business report'!$C$2:$C$9442,D200)</f>
        <v>47.99</v>
      </c>
      <c r="I200" s="198">
        <v>47.99</v>
      </c>
      <c r="J200" s="178">
        <v>4</v>
      </c>
      <c r="K200" s="198">
        <v>6</v>
      </c>
      <c r="L200" s="198"/>
      <c r="M200" s="202"/>
      <c r="N200" s="198"/>
      <c r="O200" s="198"/>
      <c r="P200" s="203" t="s">
        <v>467</v>
      </c>
      <c r="Q200" s="207" t="s">
        <v>435</v>
      </c>
      <c r="R200" s="207" t="s">
        <v>149</v>
      </c>
      <c r="S200" s="203" t="s">
        <v>752</v>
      </c>
      <c r="T200" s="207" t="s">
        <v>685</v>
      </c>
      <c r="U200" s="207" t="s">
        <v>384</v>
      </c>
      <c r="V200" s="203" t="s">
        <v>753</v>
      </c>
      <c r="W200" s="207" t="s">
        <v>650</v>
      </c>
      <c r="X200" s="200"/>
      <c r="Y200" s="203" t="s">
        <v>754</v>
      </c>
      <c r="Z200" s="207" t="s">
        <v>264</v>
      </c>
      <c r="AA200" s="207" t="s">
        <v>392</v>
      </c>
      <c r="AB200" s="203" t="s">
        <v>465</v>
      </c>
      <c r="AC200" s="207" t="s">
        <v>478</v>
      </c>
      <c r="AD200" s="200"/>
      <c r="AE200" s="203" t="s">
        <v>466</v>
      </c>
      <c r="AF200" s="207" t="s">
        <v>521</v>
      </c>
      <c r="AG200" s="200"/>
      <c r="AH200" s="203" t="s">
        <v>755</v>
      </c>
      <c r="AI200" s="207" t="s">
        <v>602</v>
      </c>
      <c r="AJ200" s="200"/>
      <c r="AK200" s="179">
        <f t="array" ref="AK200">IFERROR(VLOOKUP(A200&amp;B200&amp;C200&amp;LEFT($AK$1,2),IF({1,0},广告数据!$A$2:$A$7027&amp;广告数据!$B$2:$B$7027&amp;广告数据!$C$2:$C$7027,广告数据!$D$2:$D$7027),2,0),"0")</f>
        <v>639</v>
      </c>
      <c r="AL200" s="175">
        <f t="array" ref="AL200">IFERROR(VLOOKUP(A200&amp;B200&amp;C200&amp;LEFT($AK$1,2),IF({1,0},广告数据!$A$2:$A$7027&amp;广告数据!$B$2:$B$7027&amp;广告数据!$C$2:$C$7027,广告数据!$E$2:$E$7027),2,0),"0")</f>
        <v>3</v>
      </c>
      <c r="AM200" s="180">
        <f t="shared" si="88"/>
        <v>0.00469483568075117</v>
      </c>
      <c r="AN200" s="175">
        <f t="array" ref="AN200">IFERROR(VLOOKUP(A200&amp;B200&amp;C200&amp;LEFT($AK$1,2),IF({1,0},广告数据!$A$2:$A$7027&amp;广告数据!$B$2:$B$7027&amp;广告数据!$C$2:$C$7027,广告数据!$I$2:$I$7027),2,0),"0")</f>
        <v>0</v>
      </c>
      <c r="AO200" s="181">
        <f t="shared" si="89"/>
        <v>0</v>
      </c>
      <c r="AP200" s="182">
        <f t="array" ref="AP200">IFERROR(VLOOKUP(A200&amp;B200&amp;C200&amp;LEFT($AK$1,2),IF({1,0},广告数据!$A$2:$A$7027&amp;广告数据!$B$2:$B$7027&amp;广告数据!$C$2:$C$7027,广告数据!$G$2:$G$7027),2,0),"0")</f>
        <v>5.46</v>
      </c>
      <c r="AQ200" s="182">
        <f t="array" ref="AQ200">IFERROR(VLOOKUP(A200&amp;B200&amp;C200&amp;LEFT($AK$1,2),IF({1,0},广告数据!$A$2:$A$7027&amp;广告数据!$B$2:$B$7027&amp;广告数据!$C$2:$C$7027,广告数据!$J$2:$J$7027),2,0),"0")</f>
        <v>0</v>
      </c>
      <c r="AR200" s="183" t="str">
        <f t="shared" si="90"/>
        <v>0</v>
      </c>
      <c r="AS200" s="223" t="str">
        <f t="array" ref="AS200">IFERROR(VLOOKUP(A200&amp;B200&amp;C200&amp;LEFT($AS$1,2),IF({1,0},广告数据!$A$2:$A$7027&amp;广告数据!$B$2:$B$7027&amp;广告数据!$C$2:$C$7027,广告数据!$D$2:$D$7027),2,0),"0")</f>
        <v>0</v>
      </c>
      <c r="AT200" s="179" t="str">
        <f t="array" ref="AT200">IFERROR(VLOOKUP(A200&amp;B200&amp;C200&amp;LEFT($AS$1,2),IF({1,0},广告数据!$A$2:$A$7027&amp;广告数据!$B$2:$B$7027&amp;广告数据!$C$2:$C$7027,广告数据!$E$2:$E$7027),2,0),"0")</f>
        <v>0</v>
      </c>
      <c r="AU200" s="179" t="str">
        <f t="array" ref="AU200">IFERROR(VLOOKUP(A200&amp;B200&amp;C200&amp;LEFT($AS$1,2),IF({1,0},广告数据!$A$2:$A$7027&amp;广告数据!$B$2:$B$7027&amp;广告数据!$C$2:$C$7027,广告数据!$I$2:$I$7027),2,0),"0")</f>
        <v>0</v>
      </c>
      <c r="AV200" s="215" t="str">
        <f t="shared" si="84"/>
        <v>0</v>
      </c>
      <c r="AW200" s="215" t="str">
        <f t="array" ref="AW200">IFERROR(AU200/AT200,"0")</f>
        <v>0</v>
      </c>
      <c r="AX200" s="224" t="str">
        <f t="array" ref="AX200">IFERROR(VLOOKUP(A200&amp;B200&amp;C200&amp;LEFT($AS$1,2),IF({1,0},广告数据!$A$2:$A$7027&amp;广告数据!$B$2:$B$7027&amp;广告数据!$C$2:$C$7027,广告数据!$G$2:$G$7027),2,0),"0")</f>
        <v>0</v>
      </c>
      <c r="AY200" s="179" t="str">
        <f t="array" ref="AY200">IFERROR(VLOOKUP(A200&amp;B200&amp;C200&amp;LEFT($AS$1,2),IF({1,0},广告数据!$A$2:$A$7027&amp;广告数据!$B$2:$B$7027&amp;广告数据!$C$2:$C$7027,广告数据!$J$2:$J$7027),2,0),"0")</f>
        <v>0</v>
      </c>
      <c r="AZ200" s="183" t="str">
        <f t="array" ref="AZ200">IFERROR(AX200/AY200,"0")</f>
        <v>0</v>
      </c>
      <c r="BA200" s="179">
        <f t="array" ref="BA200">IFERROR(VLOOKUP(A200&amp;B200&amp;C200&amp;LEFT($BA$1,2),IF({1,0},广告数据!$A$2:$A$7027&amp;广告数据!$B$2:$B$7027&amp;广告数据!$C$2:$C$7027,广告数据!$D$2:$D$7027),2,0),"")</f>
        <v>99</v>
      </c>
      <c r="BB200" s="179">
        <f t="array" ref="BB200">IFERROR(VLOOKUP(A200&amp;B200&amp;C200&amp;LEFT($BA$1,2),IF({1,0},广告数据!$A$2:$A$7027&amp;广告数据!$B$2:$B$7027&amp;广告数据!$C$2:$C$7027,广告数据!$E$2:$E$7027),2,0),"")</f>
        <v>5</v>
      </c>
      <c r="BC200" s="179">
        <f t="array" ref="BC200">IFERROR(VLOOKUP(A200&amp;B200&amp;C200&amp;LEFT($BA$1,2),IF({1,0},广告数据!$A$2:$A$7027&amp;广告数据!$B$2:$B$7027&amp;广告数据!$C$2:$C$7027,广告数据!$I$2:$I$7027),2,0),"")</f>
        <v>1</v>
      </c>
      <c r="BD200" s="215">
        <f>IFERROR(BB200/BA200,"0")</f>
        <v>0.0505050505050505</v>
      </c>
      <c r="BE200" s="215">
        <f>IFERROR(BC200/BB200,"0")</f>
        <v>0.2</v>
      </c>
      <c r="BF200" s="186">
        <f t="array" ref="BF200">IFERROR(VLOOKUP(A200&amp;B200&amp;C200&amp;LEFT($BA$1,2),IF({1,0},广告数据!$A$2:$A$7027&amp;广告数据!$B$2:$B$7027&amp;广告数据!$C$2:$C$7027,广告数据!$G$2:$G$7027),2,0),"")</f>
        <v>4.97</v>
      </c>
      <c r="BG200" s="186">
        <f t="array" ref="BG200">IFERROR(VLOOKUP(A200&amp;B200&amp;C200&amp;LEFT($BA$1,2),IF({1,0},广告数据!$A$2:$A$7027&amp;广告数据!$B$2:$B$7027&amp;广告数据!$C$2:$C$7027,广告数据!$J$2:$J$7027),2,0),"")</f>
        <v>47.99</v>
      </c>
      <c r="BH200" s="215">
        <f>IFERROR(BF200/BG200,"0")</f>
        <v>0.103563242342155</v>
      </c>
      <c r="BI200" s="172" t="str">
        <f t="array" ref="BI200">IFERROR(VLOOKUP(A200&amp;B200&amp;C200&amp;LEFT($BI$1,2),IF({1,0},广告数据!$A$2:$A$7027&amp;广告数据!$B$2:$B$7027&amp;广告数据!$C$2:$C$7027,广告数据!$D$2:$D$7027),2,0),"0")</f>
        <v>0</v>
      </c>
      <c r="BJ200" s="172" t="str">
        <f t="array" ref="BJ200">IFERROR(VLOOKUP(A200&amp;B200&amp;C200&amp;LEFT($BI$1,2),IF({1,0},广告数据!$A$2:$A$7027&amp;广告数据!$B$2:$B$7027&amp;广告数据!$C$2:$C$7027,广告数据!$E$2:$E$7027),2,0),"0")</f>
        <v>0</v>
      </c>
      <c r="BK200" s="172" t="str">
        <f t="array" ref="BK200">IFERROR(VLOOKUP(A200&amp;B200&amp;C200&amp;LEFT($BI$1,2),IF({1,0},广告数据!$A$2:$A$7027&amp;广告数据!$B$2:$B$7027&amp;广告数据!$C$2:$C$7027,广告数据!$I$2:$I$7027),2,0),"0")</f>
        <v>0</v>
      </c>
      <c r="BL200" s="215" t="str">
        <f>IFERROR(BJ200/BI200,"0")</f>
        <v>0</v>
      </c>
      <c r="BM200" s="215" t="str">
        <f>IFERROR(BK200/BJ200,"0")</f>
        <v>0</v>
      </c>
      <c r="BN200" s="172" t="str">
        <f t="array" ref="BN200">IFERROR(VLOOKUP(A200&amp;B200&amp;C200&amp;LEFT($BI$1,2),IF({1,0},广告数据!$A$2:$A$7027&amp;广告数据!$B$2:$B$7027&amp;广告数据!$C$2:$C$7027,广告数据!$G$2:$G$7027),2,0),"0")</f>
        <v>0</v>
      </c>
      <c r="BO200" s="172" t="str">
        <f t="array" ref="BO200">IFERROR(VLOOKUP(A200&amp;B200&amp;C200&amp;LEFT($BI$1,2),IF({1,0},广告数据!$A$2:$A$7027&amp;广告数据!$B$2:$B$7027&amp;广告数据!$C$2:$C$7027,广告数据!$J$2:$J$7027),2,0),"0")</f>
        <v>0</v>
      </c>
      <c r="BP200" s="215" t="str">
        <f>IFERROR(BN200/BO200,"")</f>
        <v/>
      </c>
      <c r="BQ200" s="172">
        <f t="array" ref="BQ200">IFERROR(VLOOKUP(A200&amp;B200&amp;C200&amp;LEFT($BQ$1,2),IF({1,0},广告数据!$A$2:$A$7027&amp;广告数据!$B$2:$B$7027&amp;广告数据!$C$2:$C$7027,广告数据!$D$2:$D$7027),2,0),"0")</f>
        <v>0</v>
      </c>
      <c r="BR200" s="172">
        <f t="array" ref="BR200">IFERROR(VLOOKUP(A200&amp;B200&amp;C200&amp;LEFT($BQ$1,2),IF({1,0},广告数据!$A$2:$A$7027&amp;广告数据!$B$2:$B$7027&amp;广告数据!$C$2:$C$7027,广告数据!$E$2:$E$7027),2,0),"0")</f>
        <v>0</v>
      </c>
      <c r="BS200" s="172">
        <f t="array" ref="BS200">IFERROR(VLOOKUP(A200&amp;B200&amp;C200&amp;LEFT($BQ$1,2),IF({1,0},广告数据!$A$2:$A$7027&amp;广告数据!$B$2:$B$7027&amp;广告数据!$C$2:$C$7027,广告数据!$I$2:$I$7027),2,0),"0")</f>
        <v>0</v>
      </c>
      <c r="BT200" s="215" t="str">
        <f t="shared" si="93"/>
        <v>0</v>
      </c>
      <c r="BU200" s="215" t="str">
        <f t="shared" si="94"/>
        <v>0</v>
      </c>
      <c r="BV200" s="172">
        <f t="array" ref="BV200">IFERROR(VLOOKUP(A200&amp;B200&amp;C200&amp;LEFT($BQ$1,2),IF({1,0},广告数据!$A$2:$A$7027&amp;广告数据!$B$2:$B$7027&amp;广告数据!$C$2:$C$7027,广告数据!$G$2:$G$7027),2,0),"0")</f>
        <v>0</v>
      </c>
      <c r="BW200" s="172">
        <f t="array" ref="BW200">IFERROR(VLOOKUP(A200&amp;B200&amp;C200&amp;LEFT($BQ$1,2),IF({1,0},广告数据!$A$2:$A$7027&amp;广告数据!$B$2:$B$7027&amp;广告数据!$C$2:$C$7027,广告数据!$J$2:$J$7027),2,0),"0")</f>
        <v>0</v>
      </c>
      <c r="BX200" s="215" t="str">
        <f t="shared" si="77"/>
        <v/>
      </c>
    </row>
    <row r="201" s="173" customFormat="1" spans="1:76">
      <c r="A201" s="189">
        <v>44819</v>
      </c>
      <c r="B201" s="192" t="s">
        <v>20</v>
      </c>
      <c r="C201" s="190" t="s">
        <v>25</v>
      </c>
      <c r="D201" s="119" t="s">
        <v>124</v>
      </c>
      <c r="E201" s="194">
        <f>SUMIFS('Business report'!$D$2:$D$9442,'Business report'!$A$2:$A$9442,A201,'Business report'!$B$2:$B$9442,B201,'Business report'!$C$2:$C$9442,D201)</f>
        <v>368</v>
      </c>
      <c r="F201" s="194">
        <f>SUMIFS('Business report'!$F$2:$F$9442,'Business report'!$A$2:$A$9442,A201,'Business report'!$B$2:$B$9442,B201,'Business report'!$C$2:$C$9442,D201)</f>
        <v>521</v>
      </c>
      <c r="G201" s="191">
        <f>SUMIFS('Business report'!$I$2:$I$9442,'Business report'!$A$2:$A$9442,A201,'Business report'!$B$2:$B$9442,B201,'Business report'!$C$2:$C$9442,D201)</f>
        <v>28</v>
      </c>
      <c r="H201" s="195">
        <f>SUMIFS('Business report'!$K$2:$K$9442,'Business report'!$A$2:$A$9442,A201,'Business report'!$B$2:$B$9442,B201,'Business report'!$C$2:$C$9442,D201)</f>
        <v>346.72</v>
      </c>
      <c r="I201" s="198" t="s">
        <v>653</v>
      </c>
      <c r="J201" s="178">
        <v>4.5</v>
      </c>
      <c r="K201" s="206">
        <v>74</v>
      </c>
      <c r="L201" s="198" t="s">
        <v>131</v>
      </c>
      <c r="M201" s="220" t="s">
        <v>756</v>
      </c>
      <c r="N201" s="198" t="s">
        <v>133</v>
      </c>
      <c r="O201" s="206">
        <v>93</v>
      </c>
      <c r="P201" s="203" t="s">
        <v>409</v>
      </c>
      <c r="Q201" s="207" t="s">
        <v>207</v>
      </c>
      <c r="R201" s="207" t="s">
        <v>219</v>
      </c>
      <c r="S201" s="203" t="s">
        <v>208</v>
      </c>
      <c r="T201" s="207" t="s">
        <v>331</v>
      </c>
      <c r="U201" s="207" t="s">
        <v>169</v>
      </c>
      <c r="V201" s="203" t="s">
        <v>340</v>
      </c>
      <c r="W201" s="207" t="s">
        <v>352</v>
      </c>
      <c r="X201" s="207" t="s">
        <v>169</v>
      </c>
      <c r="Y201" s="203" t="s">
        <v>527</v>
      </c>
      <c r="Z201" s="207" t="s">
        <v>272</v>
      </c>
      <c r="AA201" s="207" t="s">
        <v>169</v>
      </c>
      <c r="AB201" s="203" t="s">
        <v>528</v>
      </c>
      <c r="AC201" s="207" t="s">
        <v>352</v>
      </c>
      <c r="AD201" s="207" t="s">
        <v>141</v>
      </c>
      <c r="AE201" s="203" t="s">
        <v>244</v>
      </c>
      <c r="AF201" s="207" t="s">
        <v>292</v>
      </c>
      <c r="AG201" s="207" t="s">
        <v>279</v>
      </c>
      <c r="AH201" s="203" t="s">
        <v>144</v>
      </c>
      <c r="AI201" s="207" t="s">
        <v>463</v>
      </c>
      <c r="AJ201" s="207" t="s">
        <v>506</v>
      </c>
      <c r="AK201" s="179">
        <f t="array" ref="AK201">IFERROR(VLOOKUP(A201&amp;B201&amp;C201&amp;LEFT($AK$1,2),IF({1,0},广告数据!$A$2:$A$7027&amp;广告数据!$B$2:$B$7027&amp;广告数据!$C$2:$C$7027,广告数据!$D$2:$D$7027),2,0),"0")</f>
        <v>4680</v>
      </c>
      <c r="AL201" s="175">
        <f t="array" ref="AL201">IFERROR(VLOOKUP(A201&amp;B201&amp;C201&amp;LEFT($AK$1,2),IF({1,0},广告数据!$A$2:$A$7027&amp;广告数据!$B$2:$B$7027&amp;广告数据!$C$2:$C$7027,广告数据!$E$2:$E$7027),2,0),"0")</f>
        <v>32</v>
      </c>
      <c r="AM201" s="180">
        <f t="shared" si="88"/>
        <v>0.00683760683760684</v>
      </c>
      <c r="AN201" s="175">
        <f t="array" ref="AN201">IFERROR(VLOOKUP(A201&amp;B201&amp;C201&amp;LEFT($AK$1,2),IF({1,0},广告数据!$A$2:$A$7027&amp;广告数据!$B$2:$B$7027&amp;广告数据!$C$2:$C$7027,广告数据!$I$2:$I$7027),2,0),"0")</f>
        <v>2</v>
      </c>
      <c r="AO201" s="181">
        <f t="shared" si="89"/>
        <v>0.0625</v>
      </c>
      <c r="AP201" s="182">
        <f t="array" ref="AP201">IFERROR(VLOOKUP(A201&amp;B201&amp;C201&amp;LEFT($AK$1,2),IF({1,0},广告数据!$A$2:$A$7027&amp;广告数据!$B$2:$B$7027&amp;广告数据!$C$2:$C$7027,广告数据!$G$2:$G$7027),2,0),"0")</f>
        <v>9.7</v>
      </c>
      <c r="AQ201" s="182">
        <f t="array" ref="AQ201">IFERROR(VLOOKUP(A201&amp;B201&amp;C201&amp;LEFT($AK$1,2),IF({1,0},广告数据!$A$2:$A$7027&amp;广告数据!$B$2:$B$7027&amp;广告数据!$C$2:$C$7027,广告数据!$J$2:$J$7027),2,0),"0")</f>
        <v>25.98</v>
      </c>
      <c r="AR201" s="183">
        <f t="shared" si="90"/>
        <v>0.373364126250962</v>
      </c>
      <c r="AS201" s="223" t="str">
        <f t="array" ref="AS201">IFERROR(VLOOKUP(A201&amp;B201&amp;C201&amp;LEFT($AS$1,2),IF({1,0},广告数据!$A$2:$A$7027&amp;广告数据!$B$2:$B$7027&amp;广告数据!$C$2:$C$7027,广告数据!$D$2:$D$7027),2,0),"0")</f>
        <v>0</v>
      </c>
      <c r="AT201" s="179" t="str">
        <f t="array" ref="AT201">IFERROR(VLOOKUP(A201&amp;B201&amp;C201&amp;LEFT($AS$1,2),IF({1,0},广告数据!$A$2:$A$7027&amp;广告数据!$B$2:$B$7027&amp;广告数据!$C$2:$C$7027,广告数据!$E$2:$E$7027),2,0),"0")</f>
        <v>0</v>
      </c>
      <c r="AU201" s="179" t="str">
        <f t="array" ref="AU201">IFERROR(VLOOKUP(A201&amp;B201&amp;C201&amp;LEFT($AS$1,2),IF({1,0},广告数据!$A$2:$A$7027&amp;广告数据!$B$2:$B$7027&amp;广告数据!$C$2:$C$7027,广告数据!$I$2:$I$7027),2,0),"0")</f>
        <v>0</v>
      </c>
      <c r="AV201" s="215" t="str">
        <f t="shared" si="84"/>
        <v>0</v>
      </c>
      <c r="AW201" s="215" t="str">
        <f t="array" ref="AW201">IFERROR(AU201/AT201,"0")</f>
        <v>0</v>
      </c>
      <c r="AX201" s="224" t="str">
        <f t="array" ref="AX201">IFERROR(VLOOKUP(A201&amp;B201&amp;C201&amp;LEFT($AS$1,2),IF({1,0},广告数据!$A$2:$A$7027&amp;广告数据!$B$2:$B$7027&amp;广告数据!$C$2:$C$7027,广告数据!$G$2:$G$7027),2,0),"0")</f>
        <v>0</v>
      </c>
      <c r="AY201" s="179" t="str">
        <f t="array" ref="AY201">IFERROR(VLOOKUP(A201&amp;B201&amp;C201&amp;LEFT($AS$1,2),IF({1,0},广告数据!$A$2:$A$7027&amp;广告数据!$B$2:$B$7027&amp;广告数据!$C$2:$C$7027,广告数据!$J$2:$J$7027),2,0),"0")</f>
        <v>0</v>
      </c>
      <c r="AZ201" s="183" t="str">
        <f t="array" ref="AZ201">IFERROR(AX201/AY201,"0")</f>
        <v>0</v>
      </c>
      <c r="BA201" s="179">
        <f t="array" ref="BA201">IFERROR(VLOOKUP(A201&amp;B201&amp;C201&amp;LEFT($BA$1,2),IF({1,0},广告数据!$A$2:$A$7027&amp;广告数据!$B$2:$B$7027&amp;广告数据!$C$2:$C$7027,广告数据!$D$2:$D$7027),2,0),"")</f>
        <v>19379</v>
      </c>
      <c r="BB201" s="179">
        <f t="array" ref="BB201">IFERROR(VLOOKUP(A201&amp;B201&amp;C201&amp;LEFT($BA$1,2),IF({1,0},广告数据!$A$2:$A$7027&amp;广告数据!$B$2:$B$7027&amp;广告数据!$C$2:$C$7027,广告数据!$E$2:$E$7027),2,0),"")</f>
        <v>53</v>
      </c>
      <c r="BC201" s="179">
        <f t="array" ref="BC201">IFERROR(VLOOKUP(A201&amp;B201&amp;C201&amp;LEFT($BA$1,2),IF({1,0},广告数据!$A$2:$A$7027&amp;广告数据!$B$2:$B$7027&amp;广告数据!$C$2:$C$7027,广告数据!$I$2:$I$7027),2,0),"")</f>
        <v>10</v>
      </c>
      <c r="BD201" s="215">
        <f t="shared" ref="BD201:BD264" si="95">IFERROR(BB201/BA201,"0")</f>
        <v>0.00273491924247897</v>
      </c>
      <c r="BE201" s="215">
        <f t="shared" ref="BE201:BE264" si="96">IFERROR(BC201/BB201,"0")</f>
        <v>0.188679245283019</v>
      </c>
      <c r="BF201" s="186">
        <f t="array" ref="BF201">IFERROR(VLOOKUP(A201&amp;B201&amp;C201&amp;LEFT($BA$1,2),IF({1,0},广告数据!$A$2:$A$7027&amp;广告数据!$B$2:$B$7027&amp;广告数据!$C$2:$C$7027,广告数据!$G$2:$G$7027),2,0),"")</f>
        <v>27.87</v>
      </c>
      <c r="BG201" s="186">
        <f t="array" ref="BG201">IFERROR(VLOOKUP(A201&amp;B201&amp;C201&amp;LEFT($BA$1,2),IF({1,0},广告数据!$A$2:$A$7027&amp;广告数据!$B$2:$B$7027&amp;广告数据!$C$2:$C$7027,广告数据!$J$2:$J$7027),2,0),"")</f>
        <v>121.9</v>
      </c>
      <c r="BH201" s="215">
        <f t="shared" ref="BH201:BH264" si="97">IFERROR(BF201/BG201,"0")</f>
        <v>0.228630024610336</v>
      </c>
      <c r="BI201" s="172">
        <f t="array" ref="BI201">IFERROR(VLOOKUP(A201&amp;B201&amp;C201&amp;LEFT($BI$1,2),IF({1,0},广告数据!$A$2:$A$7027&amp;广告数据!$B$2:$B$7027&amp;广告数据!$C$2:$C$7027,广告数据!$D$2:$D$7027),2,0),"0")</f>
        <v>1996</v>
      </c>
      <c r="BJ201" s="172">
        <f t="array" ref="BJ201">IFERROR(VLOOKUP(A201&amp;B201&amp;C201&amp;LEFT($BI$1,2),IF({1,0},广告数据!$A$2:$A$7027&amp;广告数据!$B$2:$B$7027&amp;广告数据!$C$2:$C$7027,广告数据!$E$2:$E$7027),2,0),"0")</f>
        <v>18</v>
      </c>
      <c r="BK201" s="172">
        <f t="array" ref="BK201">IFERROR(VLOOKUP(A201&amp;B201&amp;C201&amp;LEFT($BI$1,2),IF({1,0},广告数据!$A$2:$A$7027&amp;广告数据!$B$2:$B$7027&amp;广告数据!$C$2:$C$7027,广告数据!$I$2:$I$7027),2,0),"0")</f>
        <v>3</v>
      </c>
      <c r="BL201" s="215">
        <f t="shared" ref="BL201:BL264" si="98">IFERROR(BJ201/BI201,"0")</f>
        <v>0.00901803607214429</v>
      </c>
      <c r="BM201" s="215">
        <f t="shared" ref="BM201:BM264" si="99">IFERROR(BK201/BJ201,"0")</f>
        <v>0.166666666666667</v>
      </c>
      <c r="BN201" s="172">
        <f t="array" ref="BN201">IFERROR(VLOOKUP(A201&amp;B201&amp;C201&amp;LEFT($BI$1,2),IF({1,0},广告数据!$A$2:$A$7027&amp;广告数据!$B$2:$B$7027&amp;广告数据!$C$2:$C$7027,广告数据!$G$2:$G$7027),2,0),"0")</f>
        <v>15.86</v>
      </c>
      <c r="BO201" s="172">
        <f t="array" ref="BO201">IFERROR(VLOOKUP(A201&amp;B201&amp;C201&amp;LEFT($BI$1,2),IF({1,0},广告数据!$A$2:$A$7027&amp;广告数据!$B$2:$B$7027&amp;广告数据!$C$2:$C$7027,广告数据!$J$2:$J$7027),2,0),"0")</f>
        <v>35.97</v>
      </c>
      <c r="BP201" s="215">
        <f t="shared" ref="BP201:BP264" si="100">IFERROR(BN201/BO201,"")</f>
        <v>0.440922991381707</v>
      </c>
      <c r="BQ201" s="172" t="str">
        <f t="array" ref="BQ201">IFERROR(VLOOKUP(A201&amp;B201&amp;C201&amp;LEFT($BQ$1,2),IF({1,0},广告数据!$A$2:$A$7027&amp;广告数据!$B$2:$B$7027&amp;广告数据!$C$2:$C$7027,广告数据!$D$2:$D$7027),2,0),"0")</f>
        <v>0</v>
      </c>
      <c r="BR201" s="172" t="str">
        <f t="array" ref="BR201">IFERROR(VLOOKUP(A201&amp;B201&amp;C201&amp;LEFT($BQ$1,2),IF({1,0},广告数据!$A$2:$A$7027&amp;广告数据!$B$2:$B$7027&amp;广告数据!$C$2:$C$7027,广告数据!$E$2:$E$7027),2,0),"0")</f>
        <v>0</v>
      </c>
      <c r="BS201" s="172" t="str">
        <f t="array" ref="BS201">IFERROR(VLOOKUP(A201&amp;B201&amp;C201&amp;LEFT($BQ$1,2),IF({1,0},广告数据!$A$2:$A$7027&amp;广告数据!$B$2:$B$7027&amp;广告数据!$C$2:$C$7027,广告数据!$I$2:$I$7027),2,0),"0")</f>
        <v>0</v>
      </c>
      <c r="BT201" s="215" t="str">
        <f t="shared" si="93"/>
        <v>0</v>
      </c>
      <c r="BU201" s="215" t="str">
        <f t="shared" si="94"/>
        <v>0</v>
      </c>
      <c r="BV201" s="172" t="str">
        <f t="array" ref="BV201">IFERROR(VLOOKUP(A201&amp;B201&amp;C201&amp;LEFT($BQ$1,2),IF({1,0},广告数据!$A$2:$A$7027&amp;广告数据!$B$2:$B$7027&amp;广告数据!$C$2:$C$7027,广告数据!$G$2:$G$7027),2,0),"0")</f>
        <v>0</v>
      </c>
      <c r="BW201" s="172" t="str">
        <f t="array" ref="BW201">IFERROR(VLOOKUP(A201&amp;B201&amp;C201&amp;LEFT($BQ$1,2),IF({1,0},广告数据!$A$2:$A$7027&amp;广告数据!$B$2:$B$7027&amp;广告数据!$C$2:$C$7027,广告数据!$J$2:$J$7027),2,0),"0")</f>
        <v>0</v>
      </c>
      <c r="BX201" s="215" t="str">
        <f t="shared" si="77"/>
        <v/>
      </c>
    </row>
    <row r="202" s="173" customFormat="1" spans="1:76">
      <c r="A202" s="189">
        <v>44819</v>
      </c>
      <c r="B202" s="192" t="s">
        <v>20</v>
      </c>
      <c r="C202" s="190" t="s">
        <v>450</v>
      </c>
      <c r="D202" s="119" t="s">
        <v>451</v>
      </c>
      <c r="E202" s="194">
        <f>SUMIFS('Business report'!$D$2:$D$9442,'Business report'!$A$2:$A$9442,A202,'Business report'!$B$2:$B$9442,B202,'Business report'!$C$2:$C$9442,D202)</f>
        <v>11</v>
      </c>
      <c r="F202" s="194">
        <f>SUMIFS('Business report'!$F$2:$F$9442,'Business report'!$A$2:$A$9442,A202,'Business report'!$B$2:$B$9442,B202,'Business report'!$C$2:$C$9442,D202)</f>
        <v>17</v>
      </c>
      <c r="G202" s="191">
        <f>SUMIFS('Business report'!$I$2:$I$9442,'Business report'!$A$2:$A$9442,A202,'Business report'!$B$2:$B$9442,B202,'Business report'!$C$2:$C$9442,D202)</f>
        <v>0</v>
      </c>
      <c r="H202" s="195">
        <f>SUMIFS('Business report'!$K$2:$K$9442,'Business report'!$A$2:$A$9442,A202,'Business report'!$B$2:$B$9442,B202,'Business report'!$C$2:$C$9442,D202)</f>
        <v>0</v>
      </c>
      <c r="I202" s="198">
        <v>37.99</v>
      </c>
      <c r="J202" s="178">
        <v>4</v>
      </c>
      <c r="K202" s="198">
        <v>7</v>
      </c>
      <c r="L202" s="198" t="s">
        <v>496</v>
      </c>
      <c r="M202" s="220" t="s">
        <v>757</v>
      </c>
      <c r="N202" s="198" t="s">
        <v>497</v>
      </c>
      <c r="O202" s="225">
        <v>4203</v>
      </c>
      <c r="P202" s="203" t="s">
        <v>465</v>
      </c>
      <c r="Q202" s="207" t="s">
        <v>626</v>
      </c>
      <c r="R202" s="207" t="s">
        <v>194</v>
      </c>
      <c r="S202" s="203" t="s">
        <v>466</v>
      </c>
      <c r="T202" s="207" t="s">
        <v>475</v>
      </c>
      <c r="U202" s="207" t="s">
        <v>163</v>
      </c>
      <c r="V202" s="203" t="s">
        <v>467</v>
      </c>
      <c r="W202" s="207" t="s">
        <v>145</v>
      </c>
      <c r="X202" s="207" t="s">
        <v>379</v>
      </c>
      <c r="Y202" s="203" t="s">
        <v>468</v>
      </c>
      <c r="Z202" s="207" t="s">
        <v>758</v>
      </c>
      <c r="AA202" s="207" t="s">
        <v>473</v>
      </c>
      <c r="AB202" s="203" t="s">
        <v>469</v>
      </c>
      <c r="AC202" s="207" t="s">
        <v>145</v>
      </c>
      <c r="AD202" s="207" t="s">
        <v>473</v>
      </c>
      <c r="AE202" s="203" t="s">
        <v>470</v>
      </c>
      <c r="AF202" s="207" t="s">
        <v>437</v>
      </c>
      <c r="AG202" s="207" t="s">
        <v>163</v>
      </c>
      <c r="AH202" s="203" t="s">
        <v>472</v>
      </c>
      <c r="AI202" s="207" t="s">
        <v>759</v>
      </c>
      <c r="AJ202" s="207" t="s">
        <v>406</v>
      </c>
      <c r="AK202" s="179">
        <f t="array" ref="AK202">IFERROR(VLOOKUP(A202&amp;B202&amp;C202&amp;LEFT($AK$1,2),IF({1,0},广告数据!$A$2:$A$7027&amp;广告数据!$B$2:$B$7027&amp;广告数据!$C$2:$C$7027,广告数据!$D$2:$D$7027),2,0),"0")</f>
        <v>7497</v>
      </c>
      <c r="AL202" s="175">
        <f t="array" ref="AL202">IFERROR(VLOOKUP(A202&amp;B202&amp;C202&amp;LEFT($AK$1,2),IF({1,0},广告数据!$A$2:$A$7027&amp;广告数据!$B$2:$B$7027&amp;广告数据!$C$2:$C$7027,广告数据!$E$2:$E$7027),2,0),"0")</f>
        <v>2</v>
      </c>
      <c r="AM202" s="180">
        <f t="shared" si="88"/>
        <v>0.000266773376017073</v>
      </c>
      <c r="AN202" s="175">
        <f t="array" ref="AN202">IFERROR(VLOOKUP(A202&amp;B202&amp;C202&amp;LEFT($AK$1,2),IF({1,0},广告数据!$A$2:$A$7027&amp;广告数据!$B$2:$B$7027&amp;广告数据!$C$2:$C$7027,广告数据!$I$2:$I$7027),2,0),"0")</f>
        <v>0</v>
      </c>
      <c r="AO202" s="181">
        <f t="shared" si="89"/>
        <v>0</v>
      </c>
      <c r="AP202" s="182">
        <f t="array" ref="AP202">IFERROR(VLOOKUP(A202&amp;B202&amp;C202&amp;LEFT($AK$1,2),IF({1,0},广告数据!$A$2:$A$7027&amp;广告数据!$B$2:$B$7027&amp;广告数据!$C$2:$C$7027,广告数据!$G$2:$G$7027),2,0),"0")</f>
        <v>2.66</v>
      </c>
      <c r="AQ202" s="182">
        <f t="array" ref="AQ202">IFERROR(VLOOKUP(A202&amp;B202&amp;C202&amp;LEFT($AK$1,2),IF({1,0},广告数据!$A$2:$A$7027&amp;广告数据!$B$2:$B$7027&amp;广告数据!$C$2:$C$7027,广告数据!$J$2:$J$7027),2,0),"0")</f>
        <v>0</v>
      </c>
      <c r="AR202" s="183" t="str">
        <f t="shared" si="90"/>
        <v>0</v>
      </c>
      <c r="AS202" s="223" t="str">
        <f t="array" ref="AS202">IFERROR(VLOOKUP(A202&amp;B202&amp;C202&amp;LEFT($AS$1,2),IF({1,0},广告数据!$A$2:$A$7027&amp;广告数据!$B$2:$B$7027&amp;广告数据!$C$2:$C$7027,广告数据!$D$2:$D$7027),2,0),"0")</f>
        <v>0</v>
      </c>
      <c r="AT202" s="179" t="str">
        <f t="array" ref="AT202">IFERROR(VLOOKUP(A202&amp;B202&amp;C202&amp;LEFT($AS$1,2),IF({1,0},广告数据!$A$2:$A$7027&amp;广告数据!$B$2:$B$7027&amp;广告数据!$C$2:$C$7027,广告数据!$E$2:$E$7027),2,0),"0")</f>
        <v>0</v>
      </c>
      <c r="AU202" s="179" t="str">
        <f t="array" ref="AU202">IFERROR(VLOOKUP(A202&amp;B202&amp;C202&amp;LEFT($AS$1,2),IF({1,0},广告数据!$A$2:$A$7027&amp;广告数据!$B$2:$B$7027&amp;广告数据!$C$2:$C$7027,广告数据!$I$2:$I$7027),2,0),"0")</f>
        <v>0</v>
      </c>
      <c r="AV202" s="215" t="str">
        <f t="shared" si="84"/>
        <v>0</v>
      </c>
      <c r="AW202" s="215" t="str">
        <f t="array" ref="AW202">IFERROR(AU202/AT202,"0")</f>
        <v>0</v>
      </c>
      <c r="AX202" s="224" t="str">
        <f t="array" ref="AX202">IFERROR(VLOOKUP(A202&amp;B202&amp;C202&amp;LEFT($AS$1,2),IF({1,0},广告数据!$A$2:$A$7027&amp;广告数据!$B$2:$B$7027&amp;广告数据!$C$2:$C$7027,广告数据!$G$2:$G$7027),2,0),"0")</f>
        <v>0</v>
      </c>
      <c r="AY202" s="179" t="str">
        <f t="array" ref="AY202">IFERROR(VLOOKUP(A202&amp;B202&amp;C202&amp;LEFT($AS$1,2),IF({1,0},广告数据!$A$2:$A$7027&amp;广告数据!$B$2:$B$7027&amp;广告数据!$C$2:$C$7027,广告数据!$J$2:$J$7027),2,0),"0")</f>
        <v>0</v>
      </c>
      <c r="AZ202" s="183" t="str">
        <f t="array" ref="AZ202">IFERROR(AX202/AY202,"0")</f>
        <v>0</v>
      </c>
      <c r="BA202" s="179">
        <f t="array" ref="BA202">IFERROR(VLOOKUP(A202&amp;B202&amp;C202&amp;LEFT($BA$1,2),IF({1,0},广告数据!$A$2:$A$7027&amp;广告数据!$B$2:$B$7027&amp;广告数据!$C$2:$C$7027,广告数据!$D$2:$D$7027),2,0),"")</f>
        <v>2819</v>
      </c>
      <c r="BB202" s="179">
        <f t="array" ref="BB202">IFERROR(VLOOKUP(A202&amp;B202&amp;C202&amp;LEFT($BA$1,2),IF({1,0},广告数据!$A$2:$A$7027&amp;广告数据!$B$2:$B$7027&amp;广告数据!$C$2:$C$7027,广告数据!$E$2:$E$7027),2,0),"")</f>
        <v>4</v>
      </c>
      <c r="BC202" s="179">
        <f t="array" ref="BC202">IFERROR(VLOOKUP(A202&amp;B202&amp;C202&amp;LEFT($BA$1,2),IF({1,0},广告数据!$A$2:$A$7027&amp;广告数据!$B$2:$B$7027&amp;广告数据!$C$2:$C$7027,广告数据!$I$2:$I$7027),2,0),"")</f>
        <v>0</v>
      </c>
      <c r="BD202" s="215">
        <f t="shared" si="95"/>
        <v>0.00141894288754878</v>
      </c>
      <c r="BE202" s="215">
        <f t="shared" si="96"/>
        <v>0</v>
      </c>
      <c r="BF202" s="186">
        <f t="array" ref="BF202">IFERROR(VLOOKUP(A202&amp;B202&amp;C202&amp;LEFT($BA$1,2),IF({1,0},广告数据!$A$2:$A$7027&amp;广告数据!$B$2:$B$7027&amp;广告数据!$C$2:$C$7027,广告数据!$G$2:$G$7027),2,0),"")</f>
        <v>8.3</v>
      </c>
      <c r="BG202" s="186">
        <f t="array" ref="BG202">IFERROR(VLOOKUP(A202&amp;B202&amp;C202&amp;LEFT($BA$1,2),IF({1,0},广告数据!$A$2:$A$7027&amp;广告数据!$B$2:$B$7027&amp;广告数据!$C$2:$C$7027,广告数据!$J$2:$J$7027),2,0),"")</f>
        <v>0</v>
      </c>
      <c r="BH202" s="215" t="str">
        <f t="shared" si="97"/>
        <v>0</v>
      </c>
      <c r="BI202" s="172" t="str">
        <f t="array" ref="BI202">IFERROR(VLOOKUP(A202&amp;B202&amp;C202&amp;LEFT($BI$1,2),IF({1,0},广告数据!$A$2:$A$7027&amp;广告数据!$B$2:$B$7027&amp;广告数据!$C$2:$C$7027,广告数据!$D$2:$D$7027),2,0),"0")</f>
        <v>0</v>
      </c>
      <c r="BJ202" s="172" t="str">
        <f t="array" ref="BJ202">IFERROR(VLOOKUP(A202&amp;B202&amp;C202&amp;LEFT($BI$1,2),IF({1,0},广告数据!$A$2:$A$7027&amp;广告数据!$B$2:$B$7027&amp;广告数据!$C$2:$C$7027,广告数据!$E$2:$E$7027),2,0),"0")</f>
        <v>0</v>
      </c>
      <c r="BK202" s="172" t="str">
        <f t="array" ref="BK202">IFERROR(VLOOKUP(A202&amp;B202&amp;C202&amp;LEFT($BI$1,2),IF({1,0},广告数据!$A$2:$A$7027&amp;广告数据!$B$2:$B$7027&amp;广告数据!$C$2:$C$7027,广告数据!$I$2:$I$7027),2,0),"0")</f>
        <v>0</v>
      </c>
      <c r="BL202" s="215" t="str">
        <f t="shared" si="98"/>
        <v>0</v>
      </c>
      <c r="BM202" s="215" t="str">
        <f t="shared" si="99"/>
        <v>0</v>
      </c>
      <c r="BN202" s="172" t="str">
        <f t="array" ref="BN202">IFERROR(VLOOKUP(A202&amp;B202&amp;C202&amp;LEFT($BI$1,2),IF({1,0},广告数据!$A$2:$A$7027&amp;广告数据!$B$2:$B$7027&amp;广告数据!$C$2:$C$7027,广告数据!$G$2:$G$7027),2,0),"0")</f>
        <v>0</v>
      </c>
      <c r="BO202" s="172" t="str">
        <f t="array" ref="BO202">IFERROR(VLOOKUP(A202&amp;B202&amp;C202&amp;LEFT($BI$1,2),IF({1,0},广告数据!$A$2:$A$7027&amp;广告数据!$B$2:$B$7027&amp;广告数据!$C$2:$C$7027,广告数据!$J$2:$J$7027),2,0),"0")</f>
        <v>0</v>
      </c>
      <c r="BP202" s="215" t="str">
        <f t="shared" si="100"/>
        <v/>
      </c>
      <c r="BQ202" s="172">
        <f t="array" ref="BQ202">IFERROR(VLOOKUP(A202&amp;B202&amp;C202&amp;LEFT($BQ$1,2),IF({1,0},广告数据!$A$2:$A$7027&amp;广告数据!$B$2:$B$7027&amp;广告数据!$C$2:$C$7027,广告数据!$D$2:$D$7027),2,0),"0")</f>
        <v>745</v>
      </c>
      <c r="BR202" s="172">
        <f t="array" ref="BR202">IFERROR(VLOOKUP(A202&amp;B202&amp;C202&amp;LEFT($BQ$1,2),IF({1,0},广告数据!$A$2:$A$7027&amp;广告数据!$B$2:$B$7027&amp;广告数据!$C$2:$C$7027,广告数据!$E$2:$E$7027),2,0),"0")</f>
        <v>0</v>
      </c>
      <c r="BS202" s="172">
        <f t="array" ref="BS202">IFERROR(VLOOKUP(A202&amp;B202&amp;C202&amp;LEFT($BQ$1,2),IF({1,0},广告数据!$A$2:$A$7027&amp;广告数据!$B$2:$B$7027&amp;广告数据!$C$2:$C$7027,广告数据!$I$2:$I$7027),2,0),"0")</f>
        <v>0</v>
      </c>
      <c r="BT202" s="215">
        <f t="shared" si="93"/>
        <v>0</v>
      </c>
      <c r="BU202" s="215" t="str">
        <f t="shared" si="94"/>
        <v>0</v>
      </c>
      <c r="BV202" s="172">
        <f t="array" ref="BV202">IFERROR(VLOOKUP(A202&amp;B202&amp;C202&amp;LEFT($BQ$1,2),IF({1,0},广告数据!$A$2:$A$7027&amp;广告数据!$B$2:$B$7027&amp;广告数据!$C$2:$C$7027,广告数据!$G$2:$G$7027),2,0),"0")</f>
        <v>0</v>
      </c>
      <c r="BW202" s="172">
        <f t="array" ref="BW202">IFERROR(VLOOKUP(A202&amp;B202&amp;C202&amp;LEFT($BQ$1,2),IF({1,0},广告数据!$A$2:$A$7027&amp;广告数据!$B$2:$B$7027&amp;广告数据!$C$2:$C$7027,广告数据!$J$2:$J$7027),2,0),"0")</f>
        <v>0</v>
      </c>
      <c r="BX202" s="215" t="str">
        <f t="shared" si="77"/>
        <v/>
      </c>
    </row>
    <row r="203" s="173" customFormat="1" spans="1:76">
      <c r="A203" s="189">
        <v>44819</v>
      </c>
      <c r="B203" s="192" t="s">
        <v>20</v>
      </c>
      <c r="C203" s="190" t="s">
        <v>543</v>
      </c>
      <c r="D203" s="119" t="s">
        <v>544</v>
      </c>
      <c r="E203" s="194">
        <f>SUMIFS('Business report'!$D$2:$D$9442,'Business report'!$A$2:$A$9442,A203,'Business report'!$B$2:$B$9442,B203,'Business report'!$C$2:$C$9442,D203)</f>
        <v>27</v>
      </c>
      <c r="F203" s="194">
        <f>SUMIFS('Business report'!$F$2:$F$9442,'Business report'!$A$2:$A$9442,A203,'Business report'!$B$2:$B$9442,B203,'Business report'!$C$2:$C$9442,D203)</f>
        <v>43</v>
      </c>
      <c r="G203" s="191">
        <f>SUMIFS('Business report'!$I$2:$I$9442,'Business report'!$A$2:$A$9442,A203,'Business report'!$B$2:$B$9442,B203,'Business report'!$C$2:$C$9442,D203)</f>
        <v>3</v>
      </c>
      <c r="H203" s="195">
        <f>SUMIFS('Business report'!$K$2:$K$9442,'Business report'!$A$2:$A$9442,A203,'Business report'!$B$2:$B$9442,B203,'Business report'!$C$2:$C$9442,D203)</f>
        <v>59.98</v>
      </c>
      <c r="I203" s="198">
        <v>29.99</v>
      </c>
      <c r="J203" s="178"/>
      <c r="K203" s="198"/>
      <c r="L203" s="198" t="s">
        <v>570</v>
      </c>
      <c r="M203" s="220" t="s">
        <v>760</v>
      </c>
      <c r="N203" s="198" t="s">
        <v>572</v>
      </c>
      <c r="O203" s="206">
        <v>173</v>
      </c>
      <c r="P203" s="203" t="s">
        <v>579</v>
      </c>
      <c r="Q203" s="207" t="s">
        <v>761</v>
      </c>
      <c r="R203" s="207" t="s">
        <v>169</v>
      </c>
      <c r="S203" s="203" t="s">
        <v>581</v>
      </c>
      <c r="T203" s="207" t="s">
        <v>480</v>
      </c>
      <c r="U203" s="207" t="s">
        <v>529</v>
      </c>
      <c r="V203" s="203" t="s">
        <v>583</v>
      </c>
      <c r="W203" s="207" t="s">
        <v>678</v>
      </c>
      <c r="X203" s="207" t="s">
        <v>529</v>
      </c>
      <c r="Y203" s="203" t="s">
        <v>585</v>
      </c>
      <c r="Z203" s="207" t="s">
        <v>480</v>
      </c>
      <c r="AA203" s="207" t="s">
        <v>529</v>
      </c>
      <c r="AB203" s="203" t="s">
        <v>587</v>
      </c>
      <c r="AC203" s="207" t="s">
        <v>480</v>
      </c>
      <c r="AD203" s="207" t="s">
        <v>149</v>
      </c>
      <c r="AE203" s="203" t="s">
        <v>589</v>
      </c>
      <c r="AF203" s="207" t="s">
        <v>762</v>
      </c>
      <c r="AG203" s="207" t="s">
        <v>529</v>
      </c>
      <c r="AH203" s="203" t="s">
        <v>591</v>
      </c>
      <c r="AI203" s="207" t="s">
        <v>328</v>
      </c>
      <c r="AJ203" s="207" t="s">
        <v>529</v>
      </c>
      <c r="AK203" s="179" t="str">
        <f t="array" ref="AK203">IFERROR(VLOOKUP(A203&amp;B203&amp;C203&amp;LEFT($AK$1,2),IF({1,0},广告数据!$A$2:$A$7027&amp;广告数据!$B$2:$B$7027&amp;广告数据!$C$2:$C$7027,广告数据!$D$2:$D$7027),2,0),"0")</f>
        <v>0</v>
      </c>
      <c r="AL203" s="175" t="str">
        <f t="array" ref="AL203">IFERROR(VLOOKUP(A203&amp;B203&amp;C203&amp;LEFT($AK$1,2),IF({1,0},广告数据!$A$2:$A$7027&amp;广告数据!$B$2:$B$7027&amp;广告数据!$C$2:$C$7027,广告数据!$E$2:$E$7027),2,0),"0")</f>
        <v>0</v>
      </c>
      <c r="AM203" s="180" t="str">
        <f t="shared" si="88"/>
        <v>0</v>
      </c>
      <c r="AN203" s="175" t="str">
        <f t="array" ref="AN203">IFERROR(VLOOKUP(A203&amp;B203&amp;C203&amp;LEFT($AK$1,2),IF({1,0},广告数据!$A$2:$A$7027&amp;广告数据!$B$2:$B$7027&amp;广告数据!$C$2:$C$7027,广告数据!$I$2:$I$7027),2,0),"0")</f>
        <v>0</v>
      </c>
      <c r="AO203" s="181" t="str">
        <f t="shared" si="89"/>
        <v>0</v>
      </c>
      <c r="AP203" s="182" t="str">
        <f t="array" ref="AP203">IFERROR(VLOOKUP(A203&amp;B203&amp;C203&amp;LEFT($AK$1,2),IF({1,0},广告数据!$A$2:$A$7027&amp;广告数据!$B$2:$B$7027&amp;广告数据!$C$2:$C$7027,广告数据!$G$2:$G$7027),2,0),"0")</f>
        <v>0</v>
      </c>
      <c r="AQ203" s="182" t="str">
        <f t="array" ref="AQ203">IFERROR(VLOOKUP(A203&amp;B203&amp;C203&amp;LEFT($AK$1,2),IF({1,0},广告数据!$A$2:$A$7027&amp;广告数据!$B$2:$B$7027&amp;广告数据!$C$2:$C$7027,广告数据!$J$2:$J$7027),2,0),"0")</f>
        <v>0</v>
      </c>
      <c r="AR203" s="183" t="str">
        <f t="shared" si="90"/>
        <v>0</v>
      </c>
      <c r="AS203" s="223" t="str">
        <f t="array" ref="AS203">IFERROR(VLOOKUP(A203&amp;B203&amp;C203&amp;LEFT($AS$1,2),IF({1,0},广告数据!$A$2:$A$7027&amp;广告数据!$B$2:$B$7027&amp;广告数据!$C$2:$C$7027,广告数据!$D$2:$D$7027),2,0),"0")</f>
        <v>0</v>
      </c>
      <c r="AT203" s="179" t="str">
        <f t="array" ref="AT203">IFERROR(VLOOKUP(A203&amp;B203&amp;C203&amp;LEFT($AS$1,2),IF({1,0},广告数据!$A$2:$A$7027&amp;广告数据!$B$2:$B$7027&amp;广告数据!$C$2:$C$7027,广告数据!$E$2:$E$7027),2,0),"0")</f>
        <v>0</v>
      </c>
      <c r="AU203" s="179" t="str">
        <f t="array" ref="AU203">IFERROR(VLOOKUP(A203&amp;B203&amp;C203&amp;LEFT($AS$1,2),IF({1,0},广告数据!$A$2:$A$7027&amp;广告数据!$B$2:$B$7027&amp;广告数据!$C$2:$C$7027,广告数据!$I$2:$I$7027),2,0),"0")</f>
        <v>0</v>
      </c>
      <c r="AV203" s="215" t="str">
        <f t="shared" si="84"/>
        <v>0</v>
      </c>
      <c r="AW203" s="215" t="str">
        <f t="array" ref="AW203">IFERROR(AU203/AT203,"0")</f>
        <v>0</v>
      </c>
      <c r="AX203" s="224" t="str">
        <f t="array" ref="AX203">IFERROR(VLOOKUP(A203&amp;B203&amp;C203&amp;LEFT($AS$1,2),IF({1,0},广告数据!$A$2:$A$7027&amp;广告数据!$B$2:$B$7027&amp;广告数据!$C$2:$C$7027,广告数据!$G$2:$G$7027),2,0),"0")</f>
        <v>0</v>
      </c>
      <c r="AY203" s="179" t="str">
        <f t="array" ref="AY203">IFERROR(VLOOKUP(A203&amp;B203&amp;C203&amp;LEFT($AS$1,2),IF({1,0},广告数据!$A$2:$A$7027&amp;广告数据!$B$2:$B$7027&amp;广告数据!$C$2:$C$7027,广告数据!$J$2:$J$7027),2,0),"0")</f>
        <v>0</v>
      </c>
      <c r="AZ203" s="183" t="str">
        <f t="array" ref="AZ203">IFERROR(AX203/AY203,"0")</f>
        <v>0</v>
      </c>
      <c r="BA203" s="179">
        <f t="array" ref="BA203">IFERROR(VLOOKUP(A203&amp;B203&amp;C203&amp;LEFT($BA$1,2),IF({1,0},广告数据!$A$2:$A$7027&amp;广告数据!$B$2:$B$7027&amp;广告数据!$C$2:$C$7027,广告数据!$D$2:$D$7027),2,0),"")</f>
        <v>1835</v>
      </c>
      <c r="BB203" s="179">
        <f t="array" ref="BB203">IFERROR(VLOOKUP(A203&amp;B203&amp;C203&amp;LEFT($BA$1,2),IF({1,0},广告数据!$A$2:$A$7027&amp;广告数据!$B$2:$B$7027&amp;广告数据!$C$2:$C$7027,广告数据!$E$2:$E$7027),2,0),"")</f>
        <v>13</v>
      </c>
      <c r="BC203" s="179">
        <f t="array" ref="BC203">IFERROR(VLOOKUP(A203&amp;B203&amp;C203&amp;LEFT($BA$1,2),IF({1,0},广告数据!$A$2:$A$7027&amp;广告数据!$B$2:$B$7027&amp;广告数据!$C$2:$C$7027,广告数据!$I$2:$I$7027),2,0),"")</f>
        <v>1</v>
      </c>
      <c r="BD203" s="215">
        <f t="shared" si="95"/>
        <v>0.00708446866485014</v>
      </c>
      <c r="BE203" s="215">
        <f t="shared" si="96"/>
        <v>0.0769230769230769</v>
      </c>
      <c r="BF203" s="186">
        <f t="array" ref="BF203">IFERROR(VLOOKUP(A203&amp;B203&amp;C203&amp;LEFT($BA$1,2),IF({1,0},广告数据!$A$2:$A$7027&amp;广告数据!$B$2:$B$7027&amp;广告数据!$C$2:$C$7027,广告数据!$G$2:$G$7027),2,0),"")</f>
        <v>27.28</v>
      </c>
      <c r="BG203" s="186">
        <f t="array" ref="BG203">IFERROR(VLOOKUP(A203&amp;B203&amp;C203&amp;LEFT($BA$1,2),IF({1,0},广告数据!$A$2:$A$7027&amp;广告数据!$B$2:$B$7027&amp;广告数据!$C$2:$C$7027,广告数据!$J$2:$J$7027),2,0),"")</f>
        <v>29.99</v>
      </c>
      <c r="BH203" s="215">
        <f t="shared" si="97"/>
        <v>0.909636545515172</v>
      </c>
      <c r="BI203" s="172" t="str">
        <f t="array" ref="BI203">IFERROR(VLOOKUP(A203&amp;B203&amp;C203&amp;LEFT($BI$1,2),IF({1,0},广告数据!$A$2:$A$7027&amp;广告数据!$B$2:$B$7027&amp;广告数据!$C$2:$C$7027,广告数据!$D$2:$D$7027),2,0),"0")</f>
        <v>0</v>
      </c>
      <c r="BJ203" s="172" t="str">
        <f t="array" ref="BJ203">IFERROR(VLOOKUP(A203&amp;B203&amp;C203&amp;LEFT($BI$1,2),IF({1,0},广告数据!$A$2:$A$7027&amp;广告数据!$B$2:$B$7027&amp;广告数据!$C$2:$C$7027,广告数据!$E$2:$E$7027),2,0),"0")</f>
        <v>0</v>
      </c>
      <c r="BK203" s="172" t="str">
        <f t="array" ref="BK203">IFERROR(VLOOKUP(A203&amp;B203&amp;C203&amp;LEFT($BI$1,2),IF({1,0},广告数据!$A$2:$A$7027&amp;广告数据!$B$2:$B$7027&amp;广告数据!$C$2:$C$7027,广告数据!$I$2:$I$7027),2,0),"0")</f>
        <v>0</v>
      </c>
      <c r="BL203" s="215" t="str">
        <f t="shared" si="98"/>
        <v>0</v>
      </c>
      <c r="BM203" s="215" t="str">
        <f t="shared" si="99"/>
        <v>0</v>
      </c>
      <c r="BN203" s="172" t="str">
        <f t="array" ref="BN203">IFERROR(VLOOKUP(A203&amp;B203&amp;C203&amp;LEFT($BI$1,2),IF({1,0},广告数据!$A$2:$A$7027&amp;广告数据!$B$2:$B$7027&amp;广告数据!$C$2:$C$7027,广告数据!$G$2:$G$7027),2,0),"0")</f>
        <v>0</v>
      </c>
      <c r="BO203" s="172" t="str">
        <f t="array" ref="BO203">IFERROR(VLOOKUP(A203&amp;B203&amp;C203&amp;LEFT($BI$1,2),IF({1,0},广告数据!$A$2:$A$7027&amp;广告数据!$B$2:$B$7027&amp;广告数据!$C$2:$C$7027,广告数据!$J$2:$J$7027),2,0),"0")</f>
        <v>0</v>
      </c>
      <c r="BP203" s="215" t="str">
        <f t="shared" si="100"/>
        <v/>
      </c>
      <c r="BQ203" s="172">
        <f t="array" ref="BQ203">IFERROR(VLOOKUP(A203&amp;B203&amp;C203&amp;LEFT($BQ$1,2),IF({1,0},广告数据!$A$2:$A$7027&amp;广告数据!$B$2:$B$7027&amp;广告数据!$C$2:$C$7027,广告数据!$D$2:$D$7027),2,0),"0")</f>
        <v>584</v>
      </c>
      <c r="BR203" s="172">
        <f t="array" ref="BR203">IFERROR(VLOOKUP(A203&amp;B203&amp;C203&amp;LEFT($BQ$1,2),IF({1,0},广告数据!$A$2:$A$7027&amp;广告数据!$B$2:$B$7027&amp;广告数据!$C$2:$C$7027,广告数据!$E$2:$E$7027),2,0),"0")</f>
        <v>6</v>
      </c>
      <c r="BS203" s="172">
        <f t="array" ref="BS203">IFERROR(VLOOKUP(A203&amp;B203&amp;C203&amp;LEFT($BQ$1,2),IF({1,0},广告数据!$A$2:$A$7027&amp;广告数据!$B$2:$B$7027&amp;广告数据!$C$2:$C$7027,广告数据!$I$2:$I$7027),2,0),"0")</f>
        <v>0</v>
      </c>
      <c r="BT203" s="215">
        <f t="shared" si="93"/>
        <v>0.0102739726027397</v>
      </c>
      <c r="BU203" s="215">
        <f t="shared" si="94"/>
        <v>0</v>
      </c>
      <c r="BV203" s="172">
        <f t="array" ref="BV203">IFERROR(VLOOKUP(A203&amp;B203&amp;C203&amp;LEFT($BQ$1,2),IF({1,0},广告数据!$A$2:$A$7027&amp;广告数据!$B$2:$B$7027&amp;广告数据!$C$2:$C$7027,广告数据!$G$2:$G$7027),2,0),"0")</f>
        <v>8.63</v>
      </c>
      <c r="BW203" s="172">
        <f t="array" ref="BW203">IFERROR(VLOOKUP(A203&amp;B203&amp;C203&amp;LEFT($BQ$1,2),IF({1,0},广告数据!$A$2:$A$7027&amp;广告数据!$B$2:$B$7027&amp;广告数据!$C$2:$C$7027,广告数据!$J$2:$J$7027),2,0),"0")</f>
        <v>0</v>
      </c>
      <c r="BX203" s="215" t="str">
        <f t="shared" si="77"/>
        <v/>
      </c>
    </row>
    <row r="204" s="173" customFormat="1" spans="1:76">
      <c r="A204" s="189">
        <v>44819</v>
      </c>
      <c r="B204" s="192" t="s">
        <v>20</v>
      </c>
      <c r="C204" s="190" t="s">
        <v>740</v>
      </c>
      <c r="D204" s="119" t="s">
        <v>741</v>
      </c>
      <c r="E204" s="194">
        <f>SUMIFS('Business report'!$D$2:$D$9442,'Business report'!$A$2:$A$9442,A204,'Business report'!$B$2:$B$9442,B204,'Business report'!$C$2:$C$9442,D204)</f>
        <v>12</v>
      </c>
      <c r="F204" s="194">
        <f>SUMIFS('Business report'!$F$2:$F$9442,'Business report'!$A$2:$A$9442,A204,'Business report'!$B$2:$B$9442,B204,'Business report'!$C$2:$C$9442,D204)</f>
        <v>26</v>
      </c>
      <c r="G204" s="191">
        <f>SUMIFS('Business report'!$I$2:$I$9442,'Business report'!$A$2:$A$9442,A204,'Business report'!$B$2:$B$9442,B204,'Business report'!$C$2:$C$9442,D204)</f>
        <v>0</v>
      </c>
      <c r="H204" s="195">
        <f>SUMIFS('Business report'!$K$2:$K$9442,'Business report'!$A$2:$A$9442,A204,'Business report'!$B$2:$B$9442,B204,'Business report'!$C$2:$C$9442,D204)</f>
        <v>0</v>
      </c>
      <c r="I204" s="198">
        <v>44.99</v>
      </c>
      <c r="J204" s="178"/>
      <c r="K204" s="198"/>
      <c r="L204" s="198" t="s">
        <v>131</v>
      </c>
      <c r="M204" s="220" t="s">
        <v>763</v>
      </c>
      <c r="N204" s="198" t="s">
        <v>742</v>
      </c>
      <c r="O204" s="206">
        <v>648</v>
      </c>
      <c r="P204" s="203" t="s">
        <v>743</v>
      </c>
      <c r="Q204" s="207"/>
      <c r="R204" s="207" t="s">
        <v>314</v>
      </c>
      <c r="S204" s="203" t="s">
        <v>744</v>
      </c>
      <c r="T204" s="200"/>
      <c r="U204" s="207" t="s">
        <v>473</v>
      </c>
      <c r="V204" s="203" t="s">
        <v>745</v>
      </c>
      <c r="W204" s="200"/>
      <c r="X204" s="207" t="s">
        <v>149</v>
      </c>
      <c r="Y204" s="203" t="s">
        <v>746</v>
      </c>
      <c r="Z204" s="200"/>
      <c r="AA204" s="207" t="s">
        <v>314</v>
      </c>
      <c r="AB204" s="203" t="s">
        <v>747</v>
      </c>
      <c r="AC204" s="200"/>
      <c r="AD204" s="207" t="s">
        <v>169</v>
      </c>
      <c r="AE204" s="203" t="s">
        <v>748</v>
      </c>
      <c r="AF204" s="200"/>
      <c r="AG204" s="207" t="s">
        <v>149</v>
      </c>
      <c r="AH204" s="203" t="s">
        <v>749</v>
      </c>
      <c r="AI204" s="200"/>
      <c r="AJ204" s="207" t="s">
        <v>234</v>
      </c>
      <c r="AK204" s="179" t="str">
        <f t="array" ref="AK204">IFERROR(VLOOKUP(A204&amp;B204&amp;C204&amp;LEFT($AK$1,2),IF({1,0},广告数据!$A$2:$A$7027&amp;广告数据!$B$2:$B$7027&amp;广告数据!$C$2:$C$7027,广告数据!$D$2:$D$7027),2,0),"0")</f>
        <v>0</v>
      </c>
      <c r="AL204" s="175" t="str">
        <f t="array" ref="AL204">IFERROR(VLOOKUP(A204&amp;B204&amp;C204&amp;LEFT($AK$1,2),IF({1,0},广告数据!$A$2:$A$7027&amp;广告数据!$B$2:$B$7027&amp;广告数据!$C$2:$C$7027,广告数据!$E$2:$E$7027),2,0),"0")</f>
        <v>0</v>
      </c>
      <c r="AM204" s="180" t="str">
        <f t="shared" si="88"/>
        <v>0</v>
      </c>
      <c r="AN204" s="175" t="str">
        <f t="array" ref="AN204">IFERROR(VLOOKUP(A204&amp;B204&amp;C204&amp;LEFT($AK$1,2),IF({1,0},广告数据!$A$2:$A$7027&amp;广告数据!$B$2:$B$7027&amp;广告数据!$C$2:$C$7027,广告数据!$I$2:$I$7027),2,0),"0")</f>
        <v>0</v>
      </c>
      <c r="AO204" s="181" t="str">
        <f t="shared" si="89"/>
        <v>0</v>
      </c>
      <c r="AP204" s="182" t="str">
        <f t="array" ref="AP204">IFERROR(VLOOKUP(A204&amp;B204&amp;C204&amp;LEFT($AK$1,2),IF({1,0},广告数据!$A$2:$A$7027&amp;广告数据!$B$2:$B$7027&amp;广告数据!$C$2:$C$7027,广告数据!$G$2:$G$7027),2,0),"0")</f>
        <v>0</v>
      </c>
      <c r="AQ204" s="182" t="str">
        <f t="array" ref="AQ204">IFERROR(VLOOKUP(A204&amp;B204&amp;C204&amp;LEFT($AK$1,2),IF({1,0},广告数据!$A$2:$A$7027&amp;广告数据!$B$2:$B$7027&amp;广告数据!$C$2:$C$7027,广告数据!$J$2:$J$7027),2,0),"0")</f>
        <v>0</v>
      </c>
      <c r="AR204" s="183" t="str">
        <f t="shared" si="90"/>
        <v>0</v>
      </c>
      <c r="AS204" s="223" t="str">
        <f t="array" ref="AS204">IFERROR(VLOOKUP(A204&amp;B204&amp;C204&amp;LEFT($AS$1,2),IF({1,0},广告数据!$A$2:$A$7027&amp;广告数据!$B$2:$B$7027&amp;广告数据!$C$2:$C$7027,广告数据!$D$2:$D$7027),2,0),"0")</f>
        <v>0</v>
      </c>
      <c r="AT204" s="179" t="str">
        <f t="array" ref="AT204">IFERROR(VLOOKUP(A204&amp;B204&amp;C204&amp;LEFT($AS$1,2),IF({1,0},广告数据!$A$2:$A$7027&amp;广告数据!$B$2:$B$7027&amp;广告数据!$C$2:$C$7027,广告数据!$E$2:$E$7027),2,0),"0")</f>
        <v>0</v>
      </c>
      <c r="AU204" s="179" t="str">
        <f t="array" ref="AU204">IFERROR(VLOOKUP(A204&amp;B204&amp;C204&amp;LEFT($AS$1,2),IF({1,0},广告数据!$A$2:$A$7027&amp;广告数据!$B$2:$B$7027&amp;广告数据!$C$2:$C$7027,广告数据!$I$2:$I$7027),2,0),"0")</f>
        <v>0</v>
      </c>
      <c r="AV204" s="215" t="str">
        <f t="shared" si="84"/>
        <v>0</v>
      </c>
      <c r="AW204" s="215" t="str">
        <f t="array" ref="AW204">IFERROR(AU204/AT204,"0")</f>
        <v>0</v>
      </c>
      <c r="AX204" s="224" t="str">
        <f t="array" ref="AX204">IFERROR(VLOOKUP(A204&amp;B204&amp;C204&amp;LEFT($AS$1,2),IF({1,0},广告数据!$A$2:$A$7027&amp;广告数据!$B$2:$B$7027&amp;广告数据!$C$2:$C$7027,广告数据!$G$2:$G$7027),2,0),"0")</f>
        <v>0</v>
      </c>
      <c r="AY204" s="179" t="str">
        <f t="array" ref="AY204">IFERROR(VLOOKUP(A204&amp;B204&amp;C204&amp;LEFT($AS$1,2),IF({1,0},广告数据!$A$2:$A$7027&amp;广告数据!$B$2:$B$7027&amp;广告数据!$C$2:$C$7027,广告数据!$J$2:$J$7027),2,0),"0")</f>
        <v>0</v>
      </c>
      <c r="AZ204" s="183" t="str">
        <f t="array" ref="AZ204">IFERROR(AX204/AY204,"0")</f>
        <v>0</v>
      </c>
      <c r="BA204" s="179">
        <f t="array" ref="BA204">IFERROR(VLOOKUP(A204&amp;B204&amp;C204&amp;LEFT($BA$1,2),IF({1,0},广告数据!$A$2:$A$7027&amp;广告数据!$B$2:$B$7027&amp;广告数据!$C$2:$C$7027,广告数据!$D$2:$D$7027),2,0),"")</f>
        <v>2706</v>
      </c>
      <c r="BB204" s="179">
        <f t="array" ref="BB204">IFERROR(VLOOKUP(A204&amp;B204&amp;C204&amp;LEFT($BA$1,2),IF({1,0},广告数据!$A$2:$A$7027&amp;广告数据!$B$2:$B$7027&amp;广告数据!$C$2:$C$7027,广告数据!$E$2:$E$7027),2,0),"")</f>
        <v>3</v>
      </c>
      <c r="BC204" s="179">
        <f t="array" ref="BC204">IFERROR(VLOOKUP(A204&amp;B204&amp;C204&amp;LEFT($BA$1,2),IF({1,0},广告数据!$A$2:$A$7027&amp;广告数据!$B$2:$B$7027&amp;广告数据!$C$2:$C$7027,广告数据!$I$2:$I$7027),2,0),"")</f>
        <v>0</v>
      </c>
      <c r="BD204" s="215">
        <f t="shared" si="95"/>
        <v>0.00110864745011086</v>
      </c>
      <c r="BE204" s="215">
        <f t="shared" si="96"/>
        <v>0</v>
      </c>
      <c r="BF204" s="186">
        <f t="array" ref="BF204">IFERROR(VLOOKUP(A204&amp;B204&amp;C204&amp;LEFT($BA$1,2),IF({1,0},广告数据!$A$2:$A$7027&amp;广告数据!$B$2:$B$7027&amp;广告数据!$C$2:$C$7027,广告数据!$G$2:$G$7027),2,0),"")</f>
        <v>4.03</v>
      </c>
      <c r="BG204" s="186">
        <f t="array" ref="BG204">IFERROR(VLOOKUP(A204&amp;B204&amp;C204&amp;LEFT($BA$1,2),IF({1,0},广告数据!$A$2:$A$7027&amp;广告数据!$B$2:$B$7027&amp;广告数据!$C$2:$C$7027,广告数据!$J$2:$J$7027),2,0),"")</f>
        <v>0</v>
      </c>
      <c r="BH204" s="215" t="str">
        <f t="shared" si="97"/>
        <v>0</v>
      </c>
      <c r="BI204" s="172" t="str">
        <f t="array" ref="BI204">IFERROR(VLOOKUP(A204&amp;B204&amp;C204&amp;LEFT($BI$1,2),IF({1,0},广告数据!$A$2:$A$7027&amp;广告数据!$B$2:$B$7027&amp;广告数据!$C$2:$C$7027,广告数据!$D$2:$D$7027),2,0),"0")</f>
        <v>0</v>
      </c>
      <c r="BJ204" s="172" t="str">
        <f t="array" ref="BJ204">IFERROR(VLOOKUP(A204&amp;B204&amp;C204&amp;LEFT($BI$1,2),IF({1,0},广告数据!$A$2:$A$7027&amp;广告数据!$B$2:$B$7027&amp;广告数据!$C$2:$C$7027,广告数据!$E$2:$E$7027),2,0),"0")</f>
        <v>0</v>
      </c>
      <c r="BK204" s="172" t="str">
        <f t="array" ref="BK204">IFERROR(VLOOKUP(A204&amp;B204&amp;C204&amp;LEFT($BI$1,2),IF({1,0},广告数据!$A$2:$A$7027&amp;广告数据!$B$2:$B$7027&amp;广告数据!$C$2:$C$7027,广告数据!$I$2:$I$7027),2,0),"0")</f>
        <v>0</v>
      </c>
      <c r="BL204" s="215" t="str">
        <f t="shared" si="98"/>
        <v>0</v>
      </c>
      <c r="BM204" s="215" t="str">
        <f t="shared" si="99"/>
        <v>0</v>
      </c>
      <c r="BN204" s="172" t="str">
        <f t="array" ref="BN204">IFERROR(VLOOKUP(A204&amp;B204&amp;C204&amp;LEFT($BI$1,2),IF({1,0},广告数据!$A$2:$A$7027&amp;广告数据!$B$2:$B$7027&amp;广告数据!$C$2:$C$7027,广告数据!$G$2:$G$7027),2,0),"0")</f>
        <v>0</v>
      </c>
      <c r="BO204" s="172" t="str">
        <f t="array" ref="BO204">IFERROR(VLOOKUP(A204&amp;B204&amp;C204&amp;LEFT($BI$1,2),IF({1,0},广告数据!$A$2:$A$7027&amp;广告数据!$B$2:$B$7027&amp;广告数据!$C$2:$C$7027,广告数据!$J$2:$J$7027),2,0),"0")</f>
        <v>0</v>
      </c>
      <c r="BP204" s="215" t="str">
        <f t="shared" si="100"/>
        <v/>
      </c>
      <c r="BQ204" s="172">
        <f t="array" ref="BQ204">IFERROR(VLOOKUP(A204&amp;B204&amp;C204&amp;LEFT($BQ$1,2),IF({1,0},广告数据!$A$2:$A$7027&amp;广告数据!$B$2:$B$7027&amp;广告数据!$C$2:$C$7027,广告数据!$D$2:$D$7027),2,0),"0")</f>
        <v>380</v>
      </c>
      <c r="BR204" s="172">
        <f t="array" ref="BR204">IFERROR(VLOOKUP(A204&amp;B204&amp;C204&amp;LEFT($BQ$1,2),IF({1,0},广告数据!$A$2:$A$7027&amp;广告数据!$B$2:$B$7027&amp;广告数据!$C$2:$C$7027,广告数据!$E$2:$E$7027),2,0),"0")</f>
        <v>2</v>
      </c>
      <c r="BS204" s="172">
        <f t="array" ref="BS204">IFERROR(VLOOKUP(A204&amp;B204&amp;C204&amp;LEFT($BQ$1,2),IF({1,0},广告数据!$A$2:$A$7027&amp;广告数据!$B$2:$B$7027&amp;广告数据!$C$2:$C$7027,广告数据!$I$2:$I$7027),2,0),"0")</f>
        <v>0</v>
      </c>
      <c r="BT204" s="215">
        <f t="shared" si="93"/>
        <v>0.00526315789473684</v>
      </c>
      <c r="BU204" s="215">
        <f t="shared" si="94"/>
        <v>0</v>
      </c>
      <c r="BV204" s="172">
        <f t="array" ref="BV204">IFERROR(VLOOKUP(A204&amp;B204&amp;C204&amp;LEFT($BQ$1,2),IF({1,0},广告数据!$A$2:$A$7027&amp;广告数据!$B$2:$B$7027&amp;广告数据!$C$2:$C$7027,广告数据!$G$2:$G$7027),2,0),"0")</f>
        <v>0.16</v>
      </c>
      <c r="BW204" s="172">
        <f t="array" ref="BW204">IFERROR(VLOOKUP(A204&amp;B204&amp;C204&amp;LEFT($BQ$1,2),IF({1,0},广告数据!$A$2:$A$7027&amp;广告数据!$B$2:$B$7027&amp;广告数据!$C$2:$C$7027,广告数据!$J$2:$J$7027),2,0),"0")</f>
        <v>0</v>
      </c>
      <c r="BX204" s="215" t="str">
        <f t="shared" si="77"/>
        <v/>
      </c>
    </row>
    <row r="205" s="173" customFormat="1" spans="1:76">
      <c r="A205" s="189">
        <v>44819</v>
      </c>
      <c r="B205" s="192" t="s">
        <v>128</v>
      </c>
      <c r="C205" s="190" t="s">
        <v>450</v>
      </c>
      <c r="D205" s="119" t="s">
        <v>451</v>
      </c>
      <c r="E205" s="194">
        <f>SUMIFS('Business report'!$D$2:$D$9442,'Business report'!$A$2:$A$9442,A205,'Business report'!$B$2:$B$9442,B205,'Business report'!$C$2:$C$9442,D205)</f>
        <v>12</v>
      </c>
      <c r="F205" s="194">
        <f>SUMIFS('Business report'!$F$2:$F$9442,'Business report'!$A$2:$A$9442,A205,'Business report'!$B$2:$B$9442,B205,'Business report'!$C$2:$C$9442,D205)</f>
        <v>15</v>
      </c>
      <c r="G205" s="191">
        <f>SUMIFS('Business report'!$I$2:$I$9442,'Business report'!$A$2:$A$9442,A205,'Business report'!$B$2:$B$9442,B205,'Business report'!$C$2:$C$9442,D205)</f>
        <v>0</v>
      </c>
      <c r="H205" s="195">
        <f>SUMIFS('Business report'!$K$2:$K$9442,'Business report'!$A$2:$A$9442,A205,'Business report'!$B$2:$B$9442,B205,'Business report'!$C$2:$C$9442,D205)</f>
        <v>0</v>
      </c>
      <c r="I205" s="198">
        <v>39.99</v>
      </c>
      <c r="J205" s="178">
        <v>4</v>
      </c>
      <c r="K205" s="198">
        <v>7</v>
      </c>
      <c r="L205" s="198" t="s">
        <v>642</v>
      </c>
      <c r="M205" s="220" t="s">
        <v>764</v>
      </c>
      <c r="N205" s="198" t="s">
        <v>644</v>
      </c>
      <c r="O205" s="206">
        <v>157</v>
      </c>
      <c r="P205" s="203" t="s">
        <v>465</v>
      </c>
      <c r="Q205" s="200"/>
      <c r="R205" s="207" t="s">
        <v>232</v>
      </c>
      <c r="S205" s="203" t="s">
        <v>466</v>
      </c>
      <c r="T205" s="200"/>
      <c r="U205" s="207" t="s">
        <v>156</v>
      </c>
      <c r="V205" s="203" t="s">
        <v>647</v>
      </c>
      <c r="W205" s="200"/>
      <c r="X205" s="207" t="s">
        <v>406</v>
      </c>
      <c r="Y205" s="203" t="s">
        <v>649</v>
      </c>
      <c r="Z205" s="200"/>
      <c r="AA205" s="207" t="s">
        <v>232</v>
      </c>
      <c r="AB205" s="203" t="s">
        <v>469</v>
      </c>
      <c r="AC205" s="200"/>
      <c r="AD205" s="207" t="s">
        <v>660</v>
      </c>
      <c r="AE205" s="203" t="s">
        <v>651</v>
      </c>
      <c r="AF205" s="200"/>
      <c r="AG205" s="207" t="s">
        <v>146</v>
      </c>
      <c r="AH205" s="203" t="s">
        <v>751</v>
      </c>
      <c r="AI205" s="200"/>
      <c r="AJ205" s="207" t="s">
        <v>765</v>
      </c>
      <c r="AK205" s="179">
        <f t="array" ref="AK205">IFERROR(VLOOKUP(A205&amp;B205&amp;C205&amp;LEFT($AK$1,2),IF({1,0},广告数据!$A$2:$A$7027&amp;广告数据!$B$2:$B$7027&amp;广告数据!$C$2:$C$7027,广告数据!$D$2:$D$7027),2,0),"0")</f>
        <v>2947</v>
      </c>
      <c r="AL205" s="175">
        <f t="array" ref="AL205">IFERROR(VLOOKUP(A205&amp;B205&amp;C205&amp;LEFT($AK$1,2),IF({1,0},广告数据!$A$2:$A$7027&amp;广告数据!$B$2:$B$7027&amp;广告数据!$C$2:$C$7027,广告数据!$E$2:$E$7027),2,0),"0")</f>
        <v>7</v>
      </c>
      <c r="AM205" s="180">
        <f t="shared" si="88"/>
        <v>0.00237529691211401</v>
      </c>
      <c r="AN205" s="175">
        <f t="array" ref="AN205">IFERROR(VLOOKUP(A205&amp;B205&amp;C205&amp;LEFT($AK$1,2),IF({1,0},广告数据!$A$2:$A$7027&amp;广告数据!$B$2:$B$7027&amp;广告数据!$C$2:$C$7027,广告数据!$I$2:$I$7027),2,0),"0")</f>
        <v>0</v>
      </c>
      <c r="AO205" s="181">
        <f t="shared" si="89"/>
        <v>0</v>
      </c>
      <c r="AP205" s="182">
        <f t="array" ref="AP205">IFERROR(VLOOKUP(A205&amp;B205&amp;C205&amp;LEFT($AK$1,2),IF({1,0},广告数据!$A$2:$A$7027&amp;广告数据!$B$2:$B$7027&amp;广告数据!$C$2:$C$7027,广告数据!$G$2:$G$7027),2,0),"0")</f>
        <v>6.89</v>
      </c>
      <c r="AQ205" s="182">
        <f t="array" ref="AQ205">IFERROR(VLOOKUP(A205&amp;B205&amp;C205&amp;LEFT($AK$1,2),IF({1,0},广告数据!$A$2:$A$7027&amp;广告数据!$B$2:$B$7027&amp;广告数据!$C$2:$C$7027,广告数据!$J$2:$J$7027),2,0),"0")</f>
        <v>0</v>
      </c>
      <c r="AR205" s="183" t="str">
        <f t="shared" si="90"/>
        <v>0</v>
      </c>
      <c r="AS205" s="223" t="str">
        <f t="array" ref="AS205">IFERROR(VLOOKUP(A205&amp;B205&amp;C205&amp;LEFT($AS$1,2),IF({1,0},广告数据!$A$2:$A$7027&amp;广告数据!$B$2:$B$7027&amp;广告数据!$C$2:$C$7027,广告数据!$D$2:$D$7027),2,0),"0")</f>
        <v>0</v>
      </c>
      <c r="AT205" s="179" t="str">
        <f t="array" ref="AT205">IFERROR(VLOOKUP(A205&amp;B205&amp;C205&amp;LEFT($AS$1,2),IF({1,0},广告数据!$A$2:$A$7027&amp;广告数据!$B$2:$B$7027&amp;广告数据!$C$2:$C$7027,广告数据!$E$2:$E$7027),2,0),"0")</f>
        <v>0</v>
      </c>
      <c r="AU205" s="179" t="str">
        <f t="array" ref="AU205">IFERROR(VLOOKUP(A205&amp;B205&amp;C205&amp;LEFT($AS$1,2),IF({1,0},广告数据!$A$2:$A$7027&amp;广告数据!$B$2:$B$7027&amp;广告数据!$C$2:$C$7027,广告数据!$I$2:$I$7027),2,0),"0")</f>
        <v>0</v>
      </c>
      <c r="AV205" s="215" t="str">
        <f t="shared" si="84"/>
        <v>0</v>
      </c>
      <c r="AW205" s="215" t="str">
        <f t="array" ref="AW205">IFERROR(AU205/AT205,"0")</f>
        <v>0</v>
      </c>
      <c r="AX205" s="224" t="str">
        <f t="array" ref="AX205">IFERROR(VLOOKUP(A205&amp;B205&amp;C205&amp;LEFT($AS$1,2),IF({1,0},广告数据!$A$2:$A$7027&amp;广告数据!$B$2:$B$7027&amp;广告数据!$C$2:$C$7027,广告数据!$G$2:$G$7027),2,0),"0")</f>
        <v>0</v>
      </c>
      <c r="AY205" s="179" t="str">
        <f t="array" ref="AY205">IFERROR(VLOOKUP(A205&amp;B205&amp;C205&amp;LEFT($AS$1,2),IF({1,0},广告数据!$A$2:$A$7027&amp;广告数据!$B$2:$B$7027&amp;广告数据!$C$2:$C$7027,广告数据!$J$2:$J$7027),2,0),"0")</f>
        <v>0</v>
      </c>
      <c r="AZ205" s="183" t="str">
        <f t="array" ref="AZ205">IFERROR(AX205/AY205,"0")</f>
        <v>0</v>
      </c>
      <c r="BA205" s="179">
        <f t="array" ref="BA205">IFERROR(VLOOKUP(A205&amp;B205&amp;C205&amp;LEFT($BA$1,2),IF({1,0},广告数据!$A$2:$A$7027&amp;广告数据!$B$2:$B$7027&amp;广告数据!$C$2:$C$7027,广告数据!$D$2:$D$7027),2,0),"")</f>
        <v>723</v>
      </c>
      <c r="BB205" s="179">
        <f t="array" ref="BB205">IFERROR(VLOOKUP(A205&amp;B205&amp;C205&amp;LEFT($BA$1,2),IF({1,0},广告数据!$A$2:$A$7027&amp;广告数据!$B$2:$B$7027&amp;广告数据!$C$2:$C$7027,广告数据!$E$2:$E$7027),2,0),"")</f>
        <v>1</v>
      </c>
      <c r="BC205" s="179">
        <f t="array" ref="BC205">IFERROR(VLOOKUP(A205&amp;B205&amp;C205&amp;LEFT($BA$1,2),IF({1,0},广告数据!$A$2:$A$7027&amp;广告数据!$B$2:$B$7027&amp;广告数据!$C$2:$C$7027,广告数据!$I$2:$I$7027),2,0),"")</f>
        <v>0</v>
      </c>
      <c r="BD205" s="215">
        <f t="shared" si="95"/>
        <v>0.00138312586445367</v>
      </c>
      <c r="BE205" s="215">
        <f t="shared" si="96"/>
        <v>0</v>
      </c>
      <c r="BF205" s="186">
        <f t="array" ref="BF205">IFERROR(VLOOKUP(A205&amp;B205&amp;C205&amp;LEFT($BA$1,2),IF({1,0},广告数据!$A$2:$A$7027&amp;广告数据!$B$2:$B$7027&amp;广告数据!$C$2:$C$7027,广告数据!$G$2:$G$7027),2,0),"")</f>
        <v>0.73</v>
      </c>
      <c r="BG205" s="186">
        <f t="array" ref="BG205">IFERROR(VLOOKUP(A205&amp;B205&amp;C205&amp;LEFT($BA$1,2),IF({1,0},广告数据!$A$2:$A$7027&amp;广告数据!$B$2:$B$7027&amp;广告数据!$C$2:$C$7027,广告数据!$J$2:$J$7027),2,0),"")</f>
        <v>0</v>
      </c>
      <c r="BH205" s="215" t="str">
        <f t="shared" si="97"/>
        <v>0</v>
      </c>
      <c r="BI205" s="172" t="str">
        <f t="array" ref="BI205">IFERROR(VLOOKUP(A205&amp;B205&amp;C205&amp;LEFT($BI$1,2),IF({1,0},广告数据!$A$2:$A$7027&amp;广告数据!$B$2:$B$7027&amp;广告数据!$C$2:$C$7027,广告数据!$D$2:$D$7027),2,0),"0")</f>
        <v>0</v>
      </c>
      <c r="BJ205" s="172" t="str">
        <f t="array" ref="BJ205">IFERROR(VLOOKUP(A205&amp;B205&amp;C205&amp;LEFT($BI$1,2),IF({1,0},广告数据!$A$2:$A$7027&amp;广告数据!$B$2:$B$7027&amp;广告数据!$C$2:$C$7027,广告数据!$E$2:$E$7027),2,0),"0")</f>
        <v>0</v>
      </c>
      <c r="BK205" s="172" t="str">
        <f t="array" ref="BK205">IFERROR(VLOOKUP(A205&amp;B205&amp;C205&amp;LEFT($BI$1,2),IF({1,0},广告数据!$A$2:$A$7027&amp;广告数据!$B$2:$B$7027&amp;广告数据!$C$2:$C$7027,广告数据!$I$2:$I$7027),2,0),"0")</f>
        <v>0</v>
      </c>
      <c r="BL205" s="215" t="str">
        <f t="shared" si="98"/>
        <v>0</v>
      </c>
      <c r="BM205" s="215" t="str">
        <f t="shared" si="99"/>
        <v>0</v>
      </c>
      <c r="BN205" s="172" t="str">
        <f t="array" ref="BN205">IFERROR(VLOOKUP(A205&amp;B205&amp;C205&amp;LEFT($BI$1,2),IF({1,0},广告数据!$A$2:$A$7027&amp;广告数据!$B$2:$B$7027&amp;广告数据!$C$2:$C$7027,广告数据!$G$2:$G$7027),2,0),"0")</f>
        <v>0</v>
      </c>
      <c r="BO205" s="172" t="str">
        <f t="array" ref="BO205">IFERROR(VLOOKUP(A205&amp;B205&amp;C205&amp;LEFT($BI$1,2),IF({1,0},广告数据!$A$2:$A$7027&amp;广告数据!$B$2:$B$7027&amp;广告数据!$C$2:$C$7027,广告数据!$J$2:$J$7027),2,0),"0")</f>
        <v>0</v>
      </c>
      <c r="BP205" s="215" t="str">
        <f t="shared" si="100"/>
        <v/>
      </c>
      <c r="BQ205" s="172">
        <f t="array" ref="BQ205">IFERROR(VLOOKUP(A205&amp;B205&amp;C205&amp;LEFT($BQ$1,2),IF({1,0},广告数据!$A$2:$A$7027&amp;广告数据!$B$2:$B$7027&amp;广告数据!$C$2:$C$7027,广告数据!$D$2:$D$7027),2,0),"0")</f>
        <v>43</v>
      </c>
      <c r="BR205" s="172">
        <f t="array" ref="BR205">IFERROR(VLOOKUP(A205&amp;B205&amp;C205&amp;LEFT($BQ$1,2),IF({1,0},广告数据!$A$2:$A$7027&amp;广告数据!$B$2:$B$7027&amp;广告数据!$C$2:$C$7027,广告数据!$E$2:$E$7027),2,0),"0")</f>
        <v>0</v>
      </c>
      <c r="BS205" s="172">
        <f t="array" ref="BS205">IFERROR(VLOOKUP(A205&amp;B205&amp;C205&amp;LEFT($BQ$1,2),IF({1,0},广告数据!$A$2:$A$7027&amp;广告数据!$B$2:$B$7027&amp;广告数据!$C$2:$C$7027,广告数据!$I$2:$I$7027),2,0),"0")</f>
        <v>0</v>
      </c>
      <c r="BT205" s="215">
        <f t="shared" si="93"/>
        <v>0</v>
      </c>
      <c r="BU205" s="215" t="str">
        <f t="shared" si="94"/>
        <v>0</v>
      </c>
      <c r="BV205" s="172">
        <f t="array" ref="BV205">IFERROR(VLOOKUP(A205&amp;B205&amp;C205&amp;LEFT($BQ$1,2),IF({1,0},广告数据!$A$2:$A$7027&amp;广告数据!$B$2:$B$7027&amp;广告数据!$C$2:$C$7027,广告数据!$G$2:$G$7027),2,0),"0")</f>
        <v>0</v>
      </c>
      <c r="BW205" s="172">
        <f t="array" ref="BW205">IFERROR(VLOOKUP(A205&amp;B205&amp;C205&amp;LEFT($BQ$1,2),IF({1,0},广告数据!$A$2:$A$7027&amp;广告数据!$B$2:$B$7027&amp;广告数据!$C$2:$C$7027,广告数据!$J$2:$J$7027),2,0),"0")</f>
        <v>0</v>
      </c>
      <c r="BX205" s="215" t="str">
        <f t="shared" si="77"/>
        <v/>
      </c>
    </row>
    <row r="206" s="173" customFormat="1" spans="1:76">
      <c r="A206" s="189">
        <v>44819</v>
      </c>
      <c r="B206" s="192" t="s">
        <v>343</v>
      </c>
      <c r="C206" s="190" t="s">
        <v>450</v>
      </c>
      <c r="D206" s="119" t="s">
        <v>451</v>
      </c>
      <c r="E206" s="194">
        <f>SUMIFS('Business report'!$D$2:$D$9442,'Business report'!$A$2:$A$9442,A206,'Business report'!$B$2:$B$9442,B206,'Business report'!$C$2:$C$9442,D206)</f>
        <v>35</v>
      </c>
      <c r="F206" s="194">
        <f>SUMIFS('Business report'!$F$2:$F$9442,'Business report'!$A$2:$A$9442,A206,'Business report'!$B$2:$B$9442,B206,'Business report'!$C$2:$C$9442,D206)</f>
        <v>59</v>
      </c>
      <c r="G206" s="191">
        <f>SUMIFS('Business report'!$I$2:$I$9442,'Business report'!$A$2:$A$9442,A206,'Business report'!$B$2:$B$9442,B206,'Business report'!$C$2:$C$9442,D206)</f>
        <v>1</v>
      </c>
      <c r="H206" s="195">
        <f>SUMIFS('Business report'!$K$2:$K$9442,'Business report'!$A$2:$A$9442,A206,'Business report'!$B$2:$B$9442,B206,'Business report'!$C$2:$C$9442,D206)</f>
        <v>47.99</v>
      </c>
      <c r="I206" s="198">
        <v>47.99</v>
      </c>
      <c r="J206" s="178">
        <v>4</v>
      </c>
      <c r="K206" s="198">
        <v>7</v>
      </c>
      <c r="L206" s="206"/>
      <c r="M206" s="220"/>
      <c r="N206" s="206"/>
      <c r="O206" s="206"/>
      <c r="P206" s="203" t="s">
        <v>467</v>
      </c>
      <c r="Q206" s="207" t="s">
        <v>425</v>
      </c>
      <c r="R206" s="207" t="s">
        <v>149</v>
      </c>
      <c r="S206" s="203" t="s">
        <v>752</v>
      </c>
      <c r="T206" s="207" t="s">
        <v>625</v>
      </c>
      <c r="U206" s="207" t="s">
        <v>138</v>
      </c>
      <c r="V206" s="203" t="s">
        <v>753</v>
      </c>
      <c r="W206" s="207" t="s">
        <v>650</v>
      </c>
      <c r="X206" s="207" t="s">
        <v>384</v>
      </c>
      <c r="Y206" s="203" t="s">
        <v>754</v>
      </c>
      <c r="Z206" s="207" t="s">
        <v>270</v>
      </c>
      <c r="AA206" s="207" t="s">
        <v>384</v>
      </c>
      <c r="AB206" s="203" t="s">
        <v>465</v>
      </c>
      <c r="AC206" s="207" t="s">
        <v>443</v>
      </c>
      <c r="AD206" s="207" t="s">
        <v>384</v>
      </c>
      <c r="AE206" s="203" t="s">
        <v>466</v>
      </c>
      <c r="AF206" s="207" t="s">
        <v>399</v>
      </c>
      <c r="AG206" s="207" t="s">
        <v>323</v>
      </c>
      <c r="AH206" s="203" t="s">
        <v>755</v>
      </c>
      <c r="AI206" s="207" t="s">
        <v>547</v>
      </c>
      <c r="AJ206" s="207" t="s">
        <v>487</v>
      </c>
      <c r="AK206" s="179">
        <f t="array" ref="AK206">IFERROR(VLOOKUP(A206&amp;B206&amp;C206&amp;LEFT($AK$1,2),IF({1,0},广告数据!$A$2:$A$7027&amp;广告数据!$B$2:$B$7027&amp;广告数据!$C$2:$C$7027,广告数据!$D$2:$D$7027),2,0),"0")</f>
        <v>553</v>
      </c>
      <c r="AL206" s="175">
        <f t="array" ref="AL206">IFERROR(VLOOKUP(A206&amp;B206&amp;C206&amp;LEFT($AK$1,2),IF({1,0},广告数据!$A$2:$A$7027&amp;广告数据!$B$2:$B$7027&amp;广告数据!$C$2:$C$7027,广告数据!$E$2:$E$7027),2,0),"0")</f>
        <v>7</v>
      </c>
      <c r="AM206" s="180">
        <f t="shared" si="88"/>
        <v>0.0126582278481013</v>
      </c>
      <c r="AN206" s="175">
        <f t="array" ref="AN206">IFERROR(VLOOKUP(A206&amp;B206&amp;C206&amp;LEFT($AK$1,2),IF({1,0},广告数据!$A$2:$A$7027&amp;广告数据!$B$2:$B$7027&amp;广告数据!$C$2:$C$7027,广告数据!$I$2:$I$7027),2,0),"0")</f>
        <v>0</v>
      </c>
      <c r="AO206" s="181">
        <f t="shared" si="89"/>
        <v>0</v>
      </c>
      <c r="AP206" s="182">
        <f t="array" ref="AP206">IFERROR(VLOOKUP(A206&amp;B206&amp;C206&amp;LEFT($AK$1,2),IF({1,0},广告数据!$A$2:$A$7027&amp;广告数据!$B$2:$B$7027&amp;广告数据!$C$2:$C$7027,广告数据!$G$2:$G$7027),2,0),"0")</f>
        <v>7.72</v>
      </c>
      <c r="AQ206" s="182">
        <f t="array" ref="AQ206">IFERROR(VLOOKUP(A206&amp;B206&amp;C206&amp;LEFT($AK$1,2),IF({1,0},广告数据!$A$2:$A$7027&amp;广告数据!$B$2:$B$7027&amp;广告数据!$C$2:$C$7027,广告数据!$J$2:$J$7027),2,0),"0")</f>
        <v>0</v>
      </c>
      <c r="AR206" s="183" t="str">
        <f t="shared" si="90"/>
        <v>0</v>
      </c>
      <c r="AS206" s="223" t="str">
        <f t="array" ref="AS206">IFERROR(VLOOKUP(A206&amp;B206&amp;C206&amp;LEFT($AS$1,2),IF({1,0},广告数据!$A$2:$A$7027&amp;广告数据!$B$2:$B$7027&amp;广告数据!$C$2:$C$7027,广告数据!$D$2:$D$7027),2,0),"0")</f>
        <v>0</v>
      </c>
      <c r="AT206" s="179" t="str">
        <f t="array" ref="AT206">IFERROR(VLOOKUP(A206&amp;B206&amp;C206&amp;LEFT($AS$1,2),IF({1,0},广告数据!$A$2:$A$7027&amp;广告数据!$B$2:$B$7027&amp;广告数据!$C$2:$C$7027,广告数据!$E$2:$E$7027),2,0),"0")</f>
        <v>0</v>
      </c>
      <c r="AU206" s="179" t="str">
        <f t="array" ref="AU206">IFERROR(VLOOKUP(A206&amp;B206&amp;C206&amp;LEFT($AS$1,2),IF({1,0},广告数据!$A$2:$A$7027&amp;广告数据!$B$2:$B$7027&amp;广告数据!$C$2:$C$7027,广告数据!$I$2:$I$7027),2,0),"0")</f>
        <v>0</v>
      </c>
      <c r="AV206" s="215" t="str">
        <f t="shared" si="84"/>
        <v>0</v>
      </c>
      <c r="AW206" s="215" t="str">
        <f t="array" ref="AW206">IFERROR(AU206/AT206,"0")</f>
        <v>0</v>
      </c>
      <c r="AX206" s="224" t="str">
        <f t="array" ref="AX206">IFERROR(VLOOKUP(A206&amp;B206&amp;C206&amp;LEFT($AS$1,2),IF({1,0},广告数据!$A$2:$A$7027&amp;广告数据!$B$2:$B$7027&amp;广告数据!$C$2:$C$7027,广告数据!$G$2:$G$7027),2,0),"0")</f>
        <v>0</v>
      </c>
      <c r="AY206" s="179" t="str">
        <f t="array" ref="AY206">IFERROR(VLOOKUP(A206&amp;B206&amp;C206&amp;LEFT($AS$1,2),IF({1,0},广告数据!$A$2:$A$7027&amp;广告数据!$B$2:$B$7027&amp;广告数据!$C$2:$C$7027,广告数据!$J$2:$J$7027),2,0),"0")</f>
        <v>0</v>
      </c>
      <c r="AZ206" s="183" t="str">
        <f t="array" ref="AZ206">IFERROR(AX206/AY206,"0")</f>
        <v>0</v>
      </c>
      <c r="BA206" s="179">
        <f t="array" ref="BA206">IFERROR(VLOOKUP(A206&amp;B206&amp;C206&amp;LEFT($BA$1,2),IF({1,0},广告数据!$A$2:$A$7027&amp;广告数据!$B$2:$B$7027&amp;广告数据!$C$2:$C$7027,广告数据!$D$2:$D$7027),2,0),"")</f>
        <v>73</v>
      </c>
      <c r="BB206" s="179">
        <f t="array" ref="BB206">IFERROR(VLOOKUP(A206&amp;B206&amp;C206&amp;LEFT($BA$1,2),IF({1,0},广告数据!$A$2:$A$7027&amp;广告数据!$B$2:$B$7027&amp;广告数据!$C$2:$C$7027,广告数据!$E$2:$E$7027),2,0),"")</f>
        <v>3</v>
      </c>
      <c r="BC206" s="179">
        <f t="array" ref="BC206">IFERROR(VLOOKUP(A206&amp;B206&amp;C206&amp;LEFT($BA$1,2),IF({1,0},广告数据!$A$2:$A$7027&amp;广告数据!$B$2:$B$7027&amp;广告数据!$C$2:$C$7027,广告数据!$I$2:$I$7027),2,0),"")</f>
        <v>0</v>
      </c>
      <c r="BD206" s="215">
        <f t="shared" si="95"/>
        <v>0.0410958904109589</v>
      </c>
      <c r="BE206" s="215">
        <f t="shared" si="96"/>
        <v>0</v>
      </c>
      <c r="BF206" s="186">
        <f t="array" ref="BF206">IFERROR(VLOOKUP(A206&amp;B206&amp;C206&amp;LEFT($BA$1,2),IF({1,0},广告数据!$A$2:$A$7027&amp;广告数据!$B$2:$B$7027&amp;广告数据!$C$2:$C$7027,广告数据!$G$2:$G$7027),2,0),"")</f>
        <v>2.87</v>
      </c>
      <c r="BG206" s="186">
        <f t="array" ref="BG206">IFERROR(VLOOKUP(A206&amp;B206&amp;C206&amp;LEFT($BA$1,2),IF({1,0},广告数据!$A$2:$A$7027&amp;广告数据!$B$2:$B$7027&amp;广告数据!$C$2:$C$7027,广告数据!$J$2:$J$7027),2,0),"")</f>
        <v>0</v>
      </c>
      <c r="BH206" s="215" t="str">
        <f t="shared" si="97"/>
        <v>0</v>
      </c>
      <c r="BI206" s="172" t="str">
        <f t="array" ref="BI206">IFERROR(VLOOKUP(A206&amp;B206&amp;C206&amp;LEFT($BI$1,2),IF({1,0},广告数据!$A$2:$A$7027&amp;广告数据!$B$2:$B$7027&amp;广告数据!$C$2:$C$7027,广告数据!$D$2:$D$7027),2,0),"0")</f>
        <v>0</v>
      </c>
      <c r="BJ206" s="172" t="str">
        <f t="array" ref="BJ206">IFERROR(VLOOKUP(A206&amp;B206&amp;C206&amp;LEFT($BI$1,2),IF({1,0},广告数据!$A$2:$A$7027&amp;广告数据!$B$2:$B$7027&amp;广告数据!$C$2:$C$7027,广告数据!$E$2:$E$7027),2,0),"0")</f>
        <v>0</v>
      </c>
      <c r="BK206" s="172" t="str">
        <f t="array" ref="BK206">IFERROR(VLOOKUP(A206&amp;B206&amp;C206&amp;LEFT($BI$1,2),IF({1,0},广告数据!$A$2:$A$7027&amp;广告数据!$B$2:$B$7027&amp;广告数据!$C$2:$C$7027,广告数据!$I$2:$I$7027),2,0),"0")</f>
        <v>0</v>
      </c>
      <c r="BL206" s="215" t="str">
        <f t="shared" si="98"/>
        <v>0</v>
      </c>
      <c r="BM206" s="215" t="str">
        <f t="shared" si="99"/>
        <v>0</v>
      </c>
      <c r="BN206" s="172" t="str">
        <f t="array" ref="BN206">IFERROR(VLOOKUP(A206&amp;B206&amp;C206&amp;LEFT($BI$1,2),IF({1,0},广告数据!$A$2:$A$7027&amp;广告数据!$B$2:$B$7027&amp;广告数据!$C$2:$C$7027,广告数据!$G$2:$G$7027),2,0),"0")</f>
        <v>0</v>
      </c>
      <c r="BO206" s="172" t="str">
        <f t="array" ref="BO206">IFERROR(VLOOKUP(A206&amp;B206&amp;C206&amp;LEFT($BI$1,2),IF({1,0},广告数据!$A$2:$A$7027&amp;广告数据!$B$2:$B$7027&amp;广告数据!$C$2:$C$7027,广告数据!$J$2:$J$7027),2,0),"0")</f>
        <v>0</v>
      </c>
      <c r="BP206" s="215" t="str">
        <f t="shared" si="100"/>
        <v/>
      </c>
      <c r="BQ206" s="172">
        <f t="array" ref="BQ206">IFERROR(VLOOKUP(A206&amp;B206&amp;C206&amp;LEFT($BQ$1,2),IF({1,0},广告数据!$A$2:$A$7027&amp;广告数据!$B$2:$B$7027&amp;广告数据!$C$2:$C$7027,广告数据!$D$2:$D$7027),2,0),"0")</f>
        <v>2745</v>
      </c>
      <c r="BR206" s="172">
        <f t="array" ref="BR206">IFERROR(VLOOKUP(A206&amp;B206&amp;C206&amp;LEFT($BQ$1,2),IF({1,0},广告数据!$A$2:$A$7027&amp;广告数据!$B$2:$B$7027&amp;广告数据!$C$2:$C$7027,广告数据!$E$2:$E$7027),2,0),"0")</f>
        <v>21</v>
      </c>
      <c r="BS206" s="172">
        <f t="array" ref="BS206">IFERROR(VLOOKUP(A206&amp;B206&amp;C206&amp;LEFT($BQ$1,2),IF({1,0},广告数据!$A$2:$A$7027&amp;广告数据!$B$2:$B$7027&amp;广告数据!$C$2:$C$7027,广告数据!$I$2:$I$7027),2,0),"0")</f>
        <v>1</v>
      </c>
      <c r="BT206" s="215">
        <f t="shared" si="93"/>
        <v>0.00765027322404372</v>
      </c>
      <c r="BU206" s="215">
        <f t="shared" si="94"/>
        <v>0.0476190476190476</v>
      </c>
      <c r="BV206" s="172">
        <f t="array" ref="BV206">IFERROR(VLOOKUP(A206&amp;B206&amp;C206&amp;LEFT($BQ$1,2),IF({1,0},广告数据!$A$2:$A$7027&amp;广告数据!$B$2:$B$7027&amp;广告数据!$C$2:$C$7027,广告数据!$G$2:$G$7027),2,0),"0")</f>
        <v>20.87</v>
      </c>
      <c r="BW206" s="172">
        <f t="array" ref="BW206">IFERROR(VLOOKUP(A206&amp;B206&amp;C206&amp;LEFT($BQ$1,2),IF({1,0},广告数据!$A$2:$A$7027&amp;广告数据!$B$2:$B$7027&amp;广告数据!$C$2:$C$7027,广告数据!$J$2:$J$7027),2,0),"0")</f>
        <v>47.99</v>
      </c>
      <c r="BX206" s="215">
        <f t="shared" si="77"/>
        <v>0.434882267138987</v>
      </c>
    </row>
    <row r="207" s="173" customFormat="1" spans="1:76">
      <c r="A207" s="189">
        <v>44820</v>
      </c>
      <c r="B207" s="192" t="s">
        <v>20</v>
      </c>
      <c r="C207" s="190" t="s">
        <v>25</v>
      </c>
      <c r="D207" s="119" t="s">
        <v>124</v>
      </c>
      <c r="E207" s="194">
        <f>SUMIFS('Business report'!$D$2:$D$9442,'Business report'!$A$2:$A$9442,A207,'Business report'!$B$2:$B$9442,B207,'Business report'!$C$2:$C$9442,D207)</f>
        <v>395</v>
      </c>
      <c r="F207" s="194">
        <f>SUMIFS('Business report'!$F$2:$F$9442,'Business report'!$A$2:$A$9442,A207,'Business report'!$B$2:$B$9442,B207,'Business report'!$C$2:$C$9442,D207)</f>
        <v>526</v>
      </c>
      <c r="G207" s="191">
        <f>SUMIFS('Business report'!$I$2:$I$9442,'Business report'!$A$2:$A$9442,A207,'Business report'!$B$2:$B$9442,B207,'Business report'!$C$2:$C$9442,D207)</f>
        <v>28</v>
      </c>
      <c r="H207" s="195">
        <f>SUMIFS('Business report'!$K$2:$K$9442,'Business report'!$A$2:$A$9442,A207,'Business report'!$B$2:$B$9442,B207,'Business report'!$C$2:$C$9442,D207)</f>
        <v>353.72</v>
      </c>
      <c r="I207" s="198" t="s">
        <v>653</v>
      </c>
      <c r="J207" s="178">
        <v>4.5</v>
      </c>
      <c r="K207" s="206">
        <v>80</v>
      </c>
      <c r="L207" s="198" t="s">
        <v>131</v>
      </c>
      <c r="M207" s="220" t="s">
        <v>766</v>
      </c>
      <c r="N207" s="198" t="s">
        <v>133</v>
      </c>
      <c r="O207" s="206">
        <v>86</v>
      </c>
      <c r="P207" s="203" t="s">
        <v>409</v>
      </c>
      <c r="Q207" s="207" t="s">
        <v>382</v>
      </c>
      <c r="R207" s="200"/>
      <c r="S207" s="203" t="s">
        <v>208</v>
      </c>
      <c r="T207" s="207" t="s">
        <v>209</v>
      </c>
      <c r="U207" s="207" t="s">
        <v>248</v>
      </c>
      <c r="V207" s="203" t="s">
        <v>340</v>
      </c>
      <c r="W207" s="207" t="s">
        <v>373</v>
      </c>
      <c r="X207" s="200"/>
      <c r="Y207" s="203" t="s">
        <v>527</v>
      </c>
      <c r="Z207" s="207" t="s">
        <v>180</v>
      </c>
      <c r="AA207" s="207" t="s">
        <v>379</v>
      </c>
      <c r="AB207" s="203" t="s">
        <v>528</v>
      </c>
      <c r="AC207" s="207" t="s">
        <v>563</v>
      </c>
      <c r="AD207" s="200"/>
      <c r="AE207" s="203" t="s">
        <v>244</v>
      </c>
      <c r="AF207" s="207" t="s">
        <v>377</v>
      </c>
      <c r="AG207" s="200"/>
      <c r="AH207" s="203" t="s">
        <v>144</v>
      </c>
      <c r="AI207" s="207" t="s">
        <v>187</v>
      </c>
      <c r="AJ207" s="200"/>
      <c r="AK207" s="179">
        <f t="array" ref="AK207">IFERROR(VLOOKUP(A207&amp;B207&amp;C207&amp;LEFT($AK$1,2),IF({1,0},广告数据!$A$2:$A$7027&amp;广告数据!$B$2:$B$7027&amp;广告数据!$C$2:$C$7027,广告数据!$D$2:$D$7027),2,0),"0")</f>
        <v>5635</v>
      </c>
      <c r="AL207" s="175">
        <f t="array" ref="AL207">IFERROR(VLOOKUP(A207&amp;B207&amp;C207&amp;LEFT($AK$1,2),IF({1,0},广告数据!$A$2:$A$7027&amp;广告数据!$B$2:$B$7027&amp;广告数据!$C$2:$C$7027,广告数据!$E$2:$E$7027),2,0),"0")</f>
        <v>29</v>
      </c>
      <c r="AM207" s="180">
        <f t="shared" si="88"/>
        <v>0.00514640638864241</v>
      </c>
      <c r="AN207" s="175">
        <f t="array" ref="AN207">IFERROR(VLOOKUP(A207&amp;B207&amp;C207&amp;LEFT($AK$1,2),IF({1,0},广告数据!$A$2:$A$7027&amp;广告数据!$B$2:$B$7027&amp;广告数据!$C$2:$C$7027,广告数据!$I$2:$I$7027),2,0),"0")</f>
        <v>1</v>
      </c>
      <c r="AO207" s="181">
        <f t="shared" si="89"/>
        <v>0.0344827586206897</v>
      </c>
      <c r="AP207" s="182">
        <f t="array" ref="AP207">IFERROR(VLOOKUP(A207&amp;B207&amp;C207&amp;LEFT($AK$1,2),IF({1,0},广告数据!$A$2:$A$7027&amp;广告数据!$B$2:$B$7027&amp;广告数据!$C$2:$C$7027,广告数据!$G$2:$G$7027),2,0),"0")</f>
        <v>8.89</v>
      </c>
      <c r="AQ207" s="182">
        <f t="array" ref="AQ207">IFERROR(VLOOKUP(A207&amp;B207&amp;C207&amp;LEFT($AK$1,2),IF({1,0},广告数据!$A$2:$A$7027&amp;广告数据!$B$2:$B$7027&amp;广告数据!$C$2:$C$7027,广告数据!$J$2:$J$7027),2,0),"0")</f>
        <v>11.99</v>
      </c>
      <c r="AR207" s="183">
        <f t="shared" si="90"/>
        <v>0.741451209341118</v>
      </c>
      <c r="AS207" s="223" t="str">
        <f t="array" ref="AS207">IFERROR(VLOOKUP(A207&amp;B207&amp;C207&amp;LEFT($AS$1,2),IF({1,0},广告数据!$A$2:$A$7027&amp;广告数据!$B$2:$B$7027&amp;广告数据!$C$2:$C$7027,广告数据!$D$2:$D$7027),2,0),"0")</f>
        <v>0</v>
      </c>
      <c r="AT207" s="179" t="str">
        <f t="array" ref="AT207">IFERROR(VLOOKUP(A207&amp;B207&amp;C207&amp;LEFT($AS$1,2),IF({1,0},广告数据!$A$2:$A$7027&amp;广告数据!$B$2:$B$7027&amp;广告数据!$C$2:$C$7027,广告数据!$E$2:$E$7027),2,0),"0")</f>
        <v>0</v>
      </c>
      <c r="AU207" s="179" t="str">
        <f t="array" ref="AU207">IFERROR(VLOOKUP(A207&amp;B207&amp;C207&amp;LEFT($AS$1,2),IF({1,0},广告数据!$A$2:$A$7027&amp;广告数据!$B$2:$B$7027&amp;广告数据!$C$2:$C$7027,广告数据!$I$2:$I$7027),2,0),"0")</f>
        <v>0</v>
      </c>
      <c r="AV207" s="215" t="str">
        <f t="shared" si="84"/>
        <v>0</v>
      </c>
      <c r="AW207" s="215" t="str">
        <f t="array" ref="AW207">IFERROR(AU207/AT207,"0")</f>
        <v>0</v>
      </c>
      <c r="AX207" s="224" t="str">
        <f t="array" ref="AX207">IFERROR(VLOOKUP(A207&amp;B207&amp;C207&amp;LEFT($AS$1,2),IF({1,0},广告数据!$A$2:$A$7027&amp;广告数据!$B$2:$B$7027&amp;广告数据!$C$2:$C$7027,广告数据!$G$2:$G$7027),2,0),"0")</f>
        <v>0</v>
      </c>
      <c r="AY207" s="179" t="str">
        <f t="array" ref="AY207">IFERROR(VLOOKUP(A207&amp;B207&amp;C207&amp;LEFT($AS$1,2),IF({1,0},广告数据!$A$2:$A$7027&amp;广告数据!$B$2:$B$7027&amp;广告数据!$C$2:$C$7027,广告数据!$J$2:$J$7027),2,0),"0")</f>
        <v>0</v>
      </c>
      <c r="AZ207" s="183" t="str">
        <f t="array" ref="AZ207">IFERROR(AX207/AY207,"0")</f>
        <v>0</v>
      </c>
      <c r="BA207" s="179">
        <f t="array" ref="BA207">IFERROR(VLOOKUP(A207&amp;B207&amp;C207&amp;LEFT($BA$1,2),IF({1,0},广告数据!$A$2:$A$7027&amp;广告数据!$B$2:$B$7027&amp;广告数据!$C$2:$C$7027,广告数据!$D$2:$D$7027),2,0),"")</f>
        <v>16373</v>
      </c>
      <c r="BB207" s="179">
        <f t="array" ref="BB207">IFERROR(VLOOKUP(A207&amp;B207&amp;C207&amp;LEFT($BA$1,2),IF({1,0},广告数据!$A$2:$A$7027&amp;广告数据!$B$2:$B$7027&amp;广告数据!$C$2:$C$7027,广告数据!$E$2:$E$7027),2,0),"")</f>
        <v>59</v>
      </c>
      <c r="BC207" s="179">
        <f t="array" ref="BC207">IFERROR(VLOOKUP(A207&amp;B207&amp;C207&amp;LEFT($BA$1,2),IF({1,0},广告数据!$A$2:$A$7027&amp;广告数据!$B$2:$B$7027&amp;广告数据!$C$2:$C$7027,广告数据!$I$2:$I$7027),2,0),"")</f>
        <v>2</v>
      </c>
      <c r="BD207" s="215">
        <f t="shared" si="95"/>
        <v>0.00360349355646491</v>
      </c>
      <c r="BE207" s="215">
        <f t="shared" si="96"/>
        <v>0.0338983050847458</v>
      </c>
      <c r="BF207" s="186">
        <f t="array" ref="BF207">IFERROR(VLOOKUP(A207&amp;B207&amp;C207&amp;LEFT($BA$1,2),IF({1,0},广告数据!$A$2:$A$7027&amp;广告数据!$B$2:$B$7027&amp;广告数据!$C$2:$C$7027,广告数据!$G$2:$G$7027),2,0),"")</f>
        <v>30.4</v>
      </c>
      <c r="BG207" s="186">
        <f t="array" ref="BG207">IFERROR(VLOOKUP(A207&amp;B207&amp;C207&amp;LEFT($BA$1,2),IF({1,0},广告数据!$A$2:$A$7027&amp;广告数据!$B$2:$B$7027&amp;广告数据!$C$2:$C$7027,广告数据!$J$2:$J$7027),2,0),"")</f>
        <v>23.98</v>
      </c>
      <c r="BH207" s="215">
        <f t="shared" si="97"/>
        <v>1.26772310258549</v>
      </c>
      <c r="BI207" s="172">
        <f t="array" ref="BI207">IFERROR(VLOOKUP(A207&amp;B207&amp;C207&amp;LEFT($BI$1,2),IF({1,0},广告数据!$A$2:$A$7027&amp;广告数据!$B$2:$B$7027&amp;广告数据!$C$2:$C$7027,广告数据!$D$2:$D$7027),2,0),"0")</f>
        <v>2470</v>
      </c>
      <c r="BJ207" s="172">
        <f t="array" ref="BJ207">IFERROR(VLOOKUP(A207&amp;B207&amp;C207&amp;LEFT($BI$1,2),IF({1,0},广告数据!$A$2:$A$7027&amp;广告数据!$B$2:$B$7027&amp;广告数据!$C$2:$C$7027,广告数据!$E$2:$E$7027),2,0),"0")</f>
        <v>19</v>
      </c>
      <c r="BK207" s="172">
        <f t="array" ref="BK207">IFERROR(VLOOKUP(A207&amp;B207&amp;C207&amp;LEFT($BI$1,2),IF({1,0},广告数据!$A$2:$A$7027&amp;广告数据!$B$2:$B$7027&amp;广告数据!$C$2:$C$7027,广告数据!$I$2:$I$7027),2,0),"0")</f>
        <v>1</v>
      </c>
      <c r="BL207" s="215">
        <f t="shared" si="98"/>
        <v>0.00769230769230769</v>
      </c>
      <c r="BM207" s="215">
        <f t="shared" si="99"/>
        <v>0.0526315789473684</v>
      </c>
      <c r="BN207" s="172">
        <f t="array" ref="BN207">IFERROR(VLOOKUP(A207&amp;B207&amp;C207&amp;LEFT($BI$1,2),IF({1,0},广告数据!$A$2:$A$7027&amp;广告数据!$B$2:$B$7027&amp;广告数据!$C$2:$C$7027,广告数据!$G$2:$G$7027),2,0),"0")</f>
        <v>14.27</v>
      </c>
      <c r="BO207" s="172">
        <f t="array" ref="BO207">IFERROR(VLOOKUP(A207&amp;B207&amp;C207&amp;LEFT($BI$1,2),IF({1,0},广告数据!$A$2:$A$7027&amp;广告数据!$B$2:$B$7027&amp;广告数据!$C$2:$C$7027,广告数据!$J$2:$J$7027),2,0),"0")</f>
        <v>11.99</v>
      </c>
      <c r="BP207" s="215">
        <f t="shared" si="100"/>
        <v>1.19015846538782</v>
      </c>
      <c r="BQ207" s="172" t="str">
        <f t="array" ref="BQ207">IFERROR(VLOOKUP(A207&amp;B207&amp;C207&amp;LEFT($BQ$1,2),IF({1,0},广告数据!$A$2:$A$7027&amp;广告数据!$B$2:$B$7027&amp;广告数据!$C$2:$C$7027,广告数据!$D$2:$D$7027),2,0),"0")</f>
        <v>0</v>
      </c>
      <c r="BR207" s="172" t="str">
        <f t="array" ref="BR207">IFERROR(VLOOKUP(A207&amp;B207&amp;C207&amp;LEFT($BQ$1,2),IF({1,0},广告数据!$A$2:$A$7027&amp;广告数据!$B$2:$B$7027&amp;广告数据!$C$2:$C$7027,广告数据!$E$2:$E$7027),2,0),"0")</f>
        <v>0</v>
      </c>
      <c r="BS207" s="172" t="str">
        <f t="array" ref="BS207">IFERROR(VLOOKUP(A207&amp;B207&amp;C207&amp;LEFT($BQ$1,2),IF({1,0},广告数据!$A$2:$A$7027&amp;广告数据!$B$2:$B$7027&amp;广告数据!$C$2:$C$7027,广告数据!$I$2:$I$7027),2,0),"0")</f>
        <v>0</v>
      </c>
      <c r="BT207" s="215" t="str">
        <f t="shared" si="93"/>
        <v>0</v>
      </c>
      <c r="BU207" s="215" t="str">
        <f t="shared" si="94"/>
        <v>0</v>
      </c>
      <c r="BV207" s="172" t="str">
        <f t="array" ref="BV207">IFERROR(VLOOKUP(A207&amp;B207&amp;C207&amp;LEFT($BQ$1,2),IF({1,0},广告数据!$A$2:$A$7027&amp;广告数据!$B$2:$B$7027&amp;广告数据!$C$2:$C$7027,广告数据!$G$2:$G$7027),2,0),"0")</f>
        <v>0</v>
      </c>
      <c r="BW207" s="172" t="str">
        <f t="array" ref="BW207">IFERROR(VLOOKUP(A207&amp;B207&amp;C207&amp;LEFT($BQ$1,2),IF({1,0},广告数据!$A$2:$A$7027&amp;广告数据!$B$2:$B$7027&amp;广告数据!$C$2:$C$7027,广告数据!$J$2:$J$7027),2,0),"0")</f>
        <v>0</v>
      </c>
      <c r="BX207" s="215" t="str">
        <f t="shared" si="77"/>
        <v/>
      </c>
    </row>
    <row r="208" s="173" customFormat="1" spans="1:76">
      <c r="A208" s="189">
        <v>44820</v>
      </c>
      <c r="B208" s="192" t="s">
        <v>20</v>
      </c>
      <c r="C208" s="190" t="s">
        <v>450</v>
      </c>
      <c r="D208" s="119" t="s">
        <v>451</v>
      </c>
      <c r="E208" s="194">
        <f>SUMIFS('Business report'!$D$2:$D$9442,'Business report'!$A$2:$A$9442,A208,'Business report'!$B$2:$B$9442,B208,'Business report'!$C$2:$C$9442,D208)</f>
        <v>11</v>
      </c>
      <c r="F208" s="194">
        <f>SUMIFS('Business report'!$F$2:$F$9442,'Business report'!$A$2:$A$9442,A208,'Business report'!$B$2:$B$9442,B208,'Business report'!$C$2:$C$9442,D208)</f>
        <v>16</v>
      </c>
      <c r="G208" s="191">
        <f>SUMIFS('Business report'!$I$2:$I$9442,'Business report'!$A$2:$A$9442,A208,'Business report'!$B$2:$B$9442,B208,'Business report'!$C$2:$C$9442,D208)</f>
        <v>0</v>
      </c>
      <c r="H208" s="195">
        <f>SUMIFS('Business report'!$K$2:$K$9442,'Business report'!$A$2:$A$9442,A208,'Business report'!$B$2:$B$9442,B208,'Business report'!$C$2:$C$9442,D208)</f>
        <v>0</v>
      </c>
      <c r="I208" s="198">
        <v>37.99</v>
      </c>
      <c r="J208" s="178">
        <v>4</v>
      </c>
      <c r="K208" s="198">
        <v>7</v>
      </c>
      <c r="L208" s="198" t="s">
        <v>496</v>
      </c>
      <c r="M208" s="220" t="s">
        <v>767</v>
      </c>
      <c r="N208" s="198" t="s">
        <v>497</v>
      </c>
      <c r="O208" s="225">
        <v>4703</v>
      </c>
      <c r="P208" s="203" t="s">
        <v>465</v>
      </c>
      <c r="Q208" s="200"/>
      <c r="R208" s="207" t="s">
        <v>194</v>
      </c>
      <c r="S208" s="203" t="s">
        <v>466</v>
      </c>
      <c r="T208" s="200"/>
      <c r="U208" s="207" t="s">
        <v>163</v>
      </c>
      <c r="V208" s="203" t="s">
        <v>467</v>
      </c>
      <c r="W208" s="200"/>
      <c r="X208" s="207" t="s">
        <v>379</v>
      </c>
      <c r="Y208" s="203" t="s">
        <v>468</v>
      </c>
      <c r="Z208" s="200"/>
      <c r="AA208" s="207" t="s">
        <v>248</v>
      </c>
      <c r="AB208" s="203" t="s">
        <v>469</v>
      </c>
      <c r="AC208" s="200"/>
      <c r="AD208" s="207" t="s">
        <v>210</v>
      </c>
      <c r="AE208" s="203" t="s">
        <v>470</v>
      </c>
      <c r="AF208" s="200"/>
      <c r="AG208" s="207" t="s">
        <v>183</v>
      </c>
      <c r="AH208" s="203" t="s">
        <v>472</v>
      </c>
      <c r="AI208" s="200"/>
      <c r="AJ208" s="207" t="s">
        <v>387</v>
      </c>
      <c r="AK208" s="179">
        <f t="array" ref="AK208">IFERROR(VLOOKUP(A208&amp;B208&amp;C208&amp;LEFT($AK$1,2),IF({1,0},广告数据!$A$2:$A$7027&amp;广告数据!$B$2:$B$7027&amp;广告数据!$C$2:$C$7027,广告数据!$D$2:$D$7027),2,0),"0")</f>
        <v>7228</v>
      </c>
      <c r="AL208" s="175">
        <f t="array" ref="AL208">IFERROR(VLOOKUP(A208&amp;B208&amp;C208&amp;LEFT($AK$1,2),IF({1,0},广告数据!$A$2:$A$7027&amp;广告数据!$B$2:$B$7027&amp;广告数据!$C$2:$C$7027,广告数据!$E$2:$E$7027),2,0),"0")</f>
        <v>2</v>
      </c>
      <c r="AM208" s="180">
        <f t="shared" si="88"/>
        <v>0.000276701715550636</v>
      </c>
      <c r="AN208" s="175">
        <f t="array" ref="AN208">IFERROR(VLOOKUP(A208&amp;B208&amp;C208&amp;LEFT($AK$1,2),IF({1,0},广告数据!$A$2:$A$7027&amp;广告数据!$B$2:$B$7027&amp;广告数据!$C$2:$C$7027,广告数据!$I$2:$I$7027),2,0),"0")</f>
        <v>0</v>
      </c>
      <c r="AO208" s="181">
        <f t="shared" si="89"/>
        <v>0</v>
      </c>
      <c r="AP208" s="182">
        <f t="array" ref="AP208">IFERROR(VLOOKUP(A208&amp;B208&amp;C208&amp;LEFT($AK$1,2),IF({1,0},广告数据!$A$2:$A$7027&amp;广告数据!$B$2:$B$7027&amp;广告数据!$C$2:$C$7027,广告数据!$G$2:$G$7027),2,0),"0")</f>
        <v>2.6</v>
      </c>
      <c r="AQ208" s="182">
        <f t="array" ref="AQ208">IFERROR(VLOOKUP(A208&amp;B208&amp;C208&amp;LEFT($AK$1,2),IF({1,0},广告数据!$A$2:$A$7027&amp;广告数据!$B$2:$B$7027&amp;广告数据!$C$2:$C$7027,广告数据!$J$2:$J$7027),2,0),"0")</f>
        <v>0</v>
      </c>
      <c r="AR208" s="183" t="str">
        <f t="shared" si="90"/>
        <v>0</v>
      </c>
      <c r="AS208" s="223" t="str">
        <f t="array" ref="AS208">IFERROR(VLOOKUP(A208&amp;B208&amp;C208&amp;LEFT($AS$1,2),IF({1,0},广告数据!$A$2:$A$7027&amp;广告数据!$B$2:$B$7027&amp;广告数据!$C$2:$C$7027,广告数据!$D$2:$D$7027),2,0),"0")</f>
        <v>0</v>
      </c>
      <c r="AT208" s="179" t="str">
        <f t="array" ref="AT208">IFERROR(VLOOKUP(A208&amp;B208&amp;C208&amp;LEFT($AS$1,2),IF({1,0},广告数据!$A$2:$A$7027&amp;广告数据!$B$2:$B$7027&amp;广告数据!$C$2:$C$7027,广告数据!$E$2:$E$7027),2,0),"0")</f>
        <v>0</v>
      </c>
      <c r="AU208" s="179" t="str">
        <f t="array" ref="AU208">IFERROR(VLOOKUP(A208&amp;B208&amp;C208&amp;LEFT($AS$1,2),IF({1,0},广告数据!$A$2:$A$7027&amp;广告数据!$B$2:$B$7027&amp;广告数据!$C$2:$C$7027,广告数据!$I$2:$I$7027),2,0),"0")</f>
        <v>0</v>
      </c>
      <c r="AV208" s="215" t="str">
        <f t="shared" si="84"/>
        <v>0</v>
      </c>
      <c r="AW208" s="215" t="str">
        <f t="array" ref="AW208">IFERROR(AU208/AT208,"0")</f>
        <v>0</v>
      </c>
      <c r="AX208" s="224" t="str">
        <f t="array" ref="AX208">IFERROR(VLOOKUP(A208&amp;B208&amp;C208&amp;LEFT($AS$1,2),IF({1,0},广告数据!$A$2:$A$7027&amp;广告数据!$B$2:$B$7027&amp;广告数据!$C$2:$C$7027,广告数据!$G$2:$G$7027),2,0),"0")</f>
        <v>0</v>
      </c>
      <c r="AY208" s="179" t="str">
        <f t="array" ref="AY208">IFERROR(VLOOKUP(A208&amp;B208&amp;C208&amp;LEFT($AS$1,2),IF({1,0},广告数据!$A$2:$A$7027&amp;广告数据!$B$2:$B$7027&amp;广告数据!$C$2:$C$7027,广告数据!$J$2:$J$7027),2,0),"0")</f>
        <v>0</v>
      </c>
      <c r="AZ208" s="183" t="str">
        <f t="array" ref="AZ208">IFERROR(AX208/AY208,"0")</f>
        <v>0</v>
      </c>
      <c r="BA208" s="179">
        <f t="array" ref="BA208">IFERROR(VLOOKUP(A208&amp;B208&amp;C208&amp;LEFT($BA$1,2),IF({1,0},广告数据!$A$2:$A$7027&amp;广告数据!$B$2:$B$7027&amp;广告数据!$C$2:$C$7027,广告数据!$D$2:$D$7027),2,0),"")</f>
        <v>2092</v>
      </c>
      <c r="BB208" s="179">
        <f t="array" ref="BB208">IFERROR(VLOOKUP(A208&amp;B208&amp;C208&amp;LEFT($BA$1,2),IF({1,0},广告数据!$A$2:$A$7027&amp;广告数据!$B$2:$B$7027&amp;广告数据!$C$2:$C$7027,广告数据!$E$2:$E$7027),2,0),"")</f>
        <v>1</v>
      </c>
      <c r="BC208" s="179">
        <f t="array" ref="BC208">IFERROR(VLOOKUP(A208&amp;B208&amp;C208&amp;LEFT($BA$1,2),IF({1,0},广告数据!$A$2:$A$7027&amp;广告数据!$B$2:$B$7027&amp;广告数据!$C$2:$C$7027,广告数据!$I$2:$I$7027),2,0),"")</f>
        <v>0</v>
      </c>
      <c r="BD208" s="215">
        <f t="shared" si="95"/>
        <v>0.000478011472275335</v>
      </c>
      <c r="BE208" s="215">
        <f t="shared" si="96"/>
        <v>0</v>
      </c>
      <c r="BF208" s="186">
        <f t="array" ref="BF208">IFERROR(VLOOKUP(A208&amp;B208&amp;C208&amp;LEFT($BA$1,2),IF({1,0},广告数据!$A$2:$A$7027&amp;广告数据!$B$2:$B$7027&amp;广告数据!$C$2:$C$7027,广告数据!$G$2:$G$7027),2,0),"")</f>
        <v>2.34</v>
      </c>
      <c r="BG208" s="186">
        <f t="array" ref="BG208">IFERROR(VLOOKUP(A208&amp;B208&amp;C208&amp;LEFT($BA$1,2),IF({1,0},广告数据!$A$2:$A$7027&amp;广告数据!$B$2:$B$7027&amp;广告数据!$C$2:$C$7027,广告数据!$J$2:$J$7027),2,0),"")</f>
        <v>0</v>
      </c>
      <c r="BH208" s="215" t="str">
        <f t="shared" si="97"/>
        <v>0</v>
      </c>
      <c r="BI208" s="172" t="str">
        <f t="array" ref="BI208">IFERROR(VLOOKUP(A208&amp;B208&amp;C208&amp;LEFT($BI$1,2),IF({1,0},广告数据!$A$2:$A$7027&amp;广告数据!$B$2:$B$7027&amp;广告数据!$C$2:$C$7027,广告数据!$D$2:$D$7027),2,0),"0")</f>
        <v>0</v>
      </c>
      <c r="BJ208" s="172" t="str">
        <f t="array" ref="BJ208">IFERROR(VLOOKUP(A208&amp;B208&amp;C208&amp;LEFT($BI$1,2),IF({1,0},广告数据!$A$2:$A$7027&amp;广告数据!$B$2:$B$7027&amp;广告数据!$C$2:$C$7027,广告数据!$E$2:$E$7027),2,0),"0")</f>
        <v>0</v>
      </c>
      <c r="BK208" s="172" t="str">
        <f t="array" ref="BK208">IFERROR(VLOOKUP(A208&amp;B208&amp;C208&amp;LEFT($BI$1,2),IF({1,0},广告数据!$A$2:$A$7027&amp;广告数据!$B$2:$B$7027&amp;广告数据!$C$2:$C$7027,广告数据!$I$2:$I$7027),2,0),"0")</f>
        <v>0</v>
      </c>
      <c r="BL208" s="215" t="str">
        <f t="shared" si="98"/>
        <v>0</v>
      </c>
      <c r="BM208" s="215" t="str">
        <f t="shared" si="99"/>
        <v>0</v>
      </c>
      <c r="BN208" s="172" t="str">
        <f t="array" ref="BN208">IFERROR(VLOOKUP(A208&amp;B208&amp;C208&amp;LEFT($BI$1,2),IF({1,0},广告数据!$A$2:$A$7027&amp;广告数据!$B$2:$B$7027&amp;广告数据!$C$2:$C$7027,广告数据!$G$2:$G$7027),2,0),"0")</f>
        <v>0</v>
      </c>
      <c r="BO208" s="172" t="str">
        <f t="array" ref="BO208">IFERROR(VLOOKUP(A208&amp;B208&amp;C208&amp;LEFT($BI$1,2),IF({1,0},广告数据!$A$2:$A$7027&amp;广告数据!$B$2:$B$7027&amp;广告数据!$C$2:$C$7027,广告数据!$J$2:$J$7027),2,0),"0")</f>
        <v>0</v>
      </c>
      <c r="BP208" s="215" t="str">
        <f t="shared" si="100"/>
        <v/>
      </c>
      <c r="BQ208" s="172">
        <f t="array" ref="BQ208">IFERROR(VLOOKUP(A208&amp;B208&amp;C208&amp;LEFT($BQ$1,2),IF({1,0},广告数据!$A$2:$A$7027&amp;广告数据!$B$2:$B$7027&amp;广告数据!$C$2:$C$7027,广告数据!$D$2:$D$7027),2,0),"0")</f>
        <v>1600</v>
      </c>
      <c r="BR208" s="172">
        <f t="array" ref="BR208">IFERROR(VLOOKUP(A208&amp;B208&amp;C208&amp;LEFT($BQ$1,2),IF({1,0},广告数据!$A$2:$A$7027&amp;广告数据!$B$2:$B$7027&amp;广告数据!$C$2:$C$7027,广告数据!$E$2:$E$7027),2,0),"0")</f>
        <v>2</v>
      </c>
      <c r="BS208" s="172">
        <f t="array" ref="BS208">IFERROR(VLOOKUP(A208&amp;B208&amp;C208&amp;LEFT($BQ$1,2),IF({1,0},广告数据!$A$2:$A$7027&amp;广告数据!$B$2:$B$7027&amp;广告数据!$C$2:$C$7027,广告数据!$I$2:$I$7027),2,0),"0")</f>
        <v>0</v>
      </c>
      <c r="BT208" s="215">
        <f t="shared" si="93"/>
        <v>0.00125</v>
      </c>
      <c r="BU208" s="215">
        <f t="shared" si="94"/>
        <v>0</v>
      </c>
      <c r="BV208" s="172">
        <f t="array" ref="BV208">IFERROR(VLOOKUP(A208&amp;B208&amp;C208&amp;LEFT($BQ$1,2),IF({1,0},广告数据!$A$2:$A$7027&amp;广告数据!$B$2:$B$7027&amp;广告数据!$C$2:$C$7027,广告数据!$G$2:$G$7027),2,0),"0")</f>
        <v>1.68</v>
      </c>
      <c r="BW208" s="172">
        <f t="array" ref="BW208">IFERROR(VLOOKUP(A208&amp;B208&amp;C208&amp;LEFT($BQ$1,2),IF({1,0},广告数据!$A$2:$A$7027&amp;广告数据!$B$2:$B$7027&amp;广告数据!$C$2:$C$7027,广告数据!$J$2:$J$7027),2,0),"0")</f>
        <v>0</v>
      </c>
      <c r="BX208" s="215" t="str">
        <f t="shared" si="77"/>
        <v/>
      </c>
    </row>
    <row r="209" s="173" customFormat="1" spans="1:76">
      <c r="A209" s="189">
        <v>44820</v>
      </c>
      <c r="B209" s="192" t="s">
        <v>128</v>
      </c>
      <c r="C209" s="190" t="s">
        <v>450</v>
      </c>
      <c r="D209" s="119" t="s">
        <v>451</v>
      </c>
      <c r="E209" s="194">
        <f>SUMIFS('Business report'!$D$2:$D$9442,'Business report'!$A$2:$A$9442,A209,'Business report'!$B$2:$B$9442,B209,'Business report'!$C$2:$C$9442,D209)</f>
        <v>15</v>
      </c>
      <c r="F209" s="194">
        <f>SUMIFS('Business report'!$F$2:$F$9442,'Business report'!$A$2:$A$9442,A209,'Business report'!$B$2:$B$9442,B209,'Business report'!$C$2:$C$9442,D209)</f>
        <v>18</v>
      </c>
      <c r="G209" s="191">
        <f>SUMIFS('Business report'!$I$2:$I$9442,'Business report'!$A$2:$A$9442,A209,'Business report'!$B$2:$B$9442,B209,'Business report'!$C$2:$C$9442,D209)</f>
        <v>0</v>
      </c>
      <c r="H209" s="195">
        <f>SUMIFS('Business report'!$K$2:$K$9442,'Business report'!$A$2:$A$9442,A209,'Business report'!$B$2:$B$9442,B209,'Business report'!$C$2:$C$9442,D209)</f>
        <v>0</v>
      </c>
      <c r="I209" s="198">
        <v>39.99</v>
      </c>
      <c r="J209" s="178">
        <v>4</v>
      </c>
      <c r="K209" s="198">
        <v>7</v>
      </c>
      <c r="L209" s="198" t="s">
        <v>642</v>
      </c>
      <c r="M209" s="220" t="s">
        <v>768</v>
      </c>
      <c r="N209" s="198" t="s">
        <v>644</v>
      </c>
      <c r="O209" s="206">
        <v>164</v>
      </c>
      <c r="P209" s="203" t="s">
        <v>465</v>
      </c>
      <c r="Q209" s="200"/>
      <c r="R209" s="207" t="s">
        <v>331</v>
      </c>
      <c r="S209" s="203" t="s">
        <v>646</v>
      </c>
      <c r="T209" s="200"/>
      <c r="U209" s="207" t="s">
        <v>169</v>
      </c>
      <c r="V209" s="203" t="s">
        <v>466</v>
      </c>
      <c r="W209" s="200"/>
      <c r="X209" s="207" t="s">
        <v>331</v>
      </c>
      <c r="Y209" s="203" t="s">
        <v>647</v>
      </c>
      <c r="Z209" s="200"/>
      <c r="AA209" s="207" t="s">
        <v>392</v>
      </c>
      <c r="AB209" s="203" t="s">
        <v>649</v>
      </c>
      <c r="AC209" s="200"/>
      <c r="AD209" s="207" t="s">
        <v>221</v>
      </c>
      <c r="AE209" s="203" t="s">
        <v>469</v>
      </c>
      <c r="AF209" s="200"/>
      <c r="AG209" s="207" t="s">
        <v>169</v>
      </c>
      <c r="AH209" s="203" t="s">
        <v>651</v>
      </c>
      <c r="AI209" s="200"/>
      <c r="AJ209" s="207" t="s">
        <v>169</v>
      </c>
      <c r="AK209" s="179">
        <f t="array" ref="AK209">IFERROR(VLOOKUP(A209&amp;B209&amp;C209&amp;LEFT($AK$1,2),IF({1,0},广告数据!$A$2:$A$7027&amp;广告数据!$B$2:$B$7027&amp;广告数据!$C$2:$C$7027,广告数据!$D$2:$D$7027),2,0),"0")</f>
        <v>2009</v>
      </c>
      <c r="AL209" s="175">
        <f t="array" ref="AL209">IFERROR(VLOOKUP(A209&amp;B209&amp;C209&amp;LEFT($AK$1,2),IF({1,0},广告数据!$A$2:$A$7027&amp;广告数据!$B$2:$B$7027&amp;广告数据!$C$2:$C$7027,广告数据!$E$2:$E$7027),2,0),"0")</f>
        <v>2</v>
      </c>
      <c r="AM209" s="180">
        <f t="shared" si="88"/>
        <v>0.000995520159283225</v>
      </c>
      <c r="AN209" s="175">
        <f t="array" ref="AN209">IFERROR(VLOOKUP(A209&amp;B209&amp;C209&amp;LEFT($AK$1,2),IF({1,0},广告数据!$A$2:$A$7027&amp;广告数据!$B$2:$B$7027&amp;广告数据!$C$2:$C$7027,广告数据!$I$2:$I$7027),2,0),"0")</f>
        <v>0</v>
      </c>
      <c r="AO209" s="181">
        <f t="shared" si="89"/>
        <v>0</v>
      </c>
      <c r="AP209" s="182">
        <f t="array" ref="AP209">IFERROR(VLOOKUP(A209&amp;B209&amp;C209&amp;LEFT($AK$1,2),IF({1,0},广告数据!$A$2:$A$7027&amp;广告数据!$B$2:$B$7027&amp;广告数据!$C$2:$C$7027,广告数据!$G$2:$G$7027),2,0),"0")</f>
        <v>1.8</v>
      </c>
      <c r="AQ209" s="182">
        <f t="array" ref="AQ209">IFERROR(VLOOKUP(A209&amp;B209&amp;C209&amp;LEFT($AK$1,2),IF({1,0},广告数据!$A$2:$A$7027&amp;广告数据!$B$2:$B$7027&amp;广告数据!$C$2:$C$7027,广告数据!$J$2:$J$7027),2,0),"0")</f>
        <v>0</v>
      </c>
      <c r="AR209" s="183" t="str">
        <f t="shared" si="90"/>
        <v>0</v>
      </c>
      <c r="AS209" s="223" t="str">
        <f t="array" ref="AS209">IFERROR(VLOOKUP(A209&amp;B209&amp;C209&amp;LEFT($AS$1,2),IF({1,0},广告数据!$A$2:$A$7027&amp;广告数据!$B$2:$B$7027&amp;广告数据!$C$2:$C$7027,广告数据!$D$2:$D$7027),2,0),"0")</f>
        <v>0</v>
      </c>
      <c r="AT209" s="179" t="str">
        <f t="array" ref="AT209">IFERROR(VLOOKUP(A209&amp;B209&amp;C209&amp;LEFT($AS$1,2),IF({1,0},广告数据!$A$2:$A$7027&amp;广告数据!$B$2:$B$7027&amp;广告数据!$C$2:$C$7027,广告数据!$E$2:$E$7027),2,0),"0")</f>
        <v>0</v>
      </c>
      <c r="AU209" s="179" t="str">
        <f t="array" ref="AU209">IFERROR(VLOOKUP(A209&amp;B209&amp;C209&amp;LEFT($AS$1,2),IF({1,0},广告数据!$A$2:$A$7027&amp;广告数据!$B$2:$B$7027&amp;广告数据!$C$2:$C$7027,广告数据!$I$2:$I$7027),2,0),"0")</f>
        <v>0</v>
      </c>
      <c r="AV209" s="215" t="str">
        <f t="shared" si="84"/>
        <v>0</v>
      </c>
      <c r="AW209" s="215" t="str">
        <f t="array" ref="AW209">IFERROR(AU209/AT209,"0")</f>
        <v>0</v>
      </c>
      <c r="AX209" s="224" t="str">
        <f t="array" ref="AX209">IFERROR(VLOOKUP(A209&amp;B209&amp;C209&amp;LEFT($AS$1,2),IF({1,0},广告数据!$A$2:$A$7027&amp;广告数据!$B$2:$B$7027&amp;广告数据!$C$2:$C$7027,广告数据!$G$2:$G$7027),2,0),"0")</f>
        <v>0</v>
      </c>
      <c r="AY209" s="179" t="str">
        <f t="array" ref="AY209">IFERROR(VLOOKUP(A209&amp;B209&amp;C209&amp;LEFT($AS$1,2),IF({1,0},广告数据!$A$2:$A$7027&amp;广告数据!$B$2:$B$7027&amp;广告数据!$C$2:$C$7027,广告数据!$J$2:$J$7027),2,0),"0")</f>
        <v>0</v>
      </c>
      <c r="AZ209" s="183" t="str">
        <f t="array" ref="AZ209">IFERROR(AX209/AY209,"0")</f>
        <v>0</v>
      </c>
      <c r="BA209" s="179">
        <f t="array" ref="BA209">IFERROR(VLOOKUP(A209&amp;B209&amp;C209&amp;LEFT($BA$1,2),IF({1,0},广告数据!$A$2:$A$7027&amp;广告数据!$B$2:$B$7027&amp;广告数据!$C$2:$C$7027,广告数据!$D$2:$D$7027),2,0),"")</f>
        <v>394</v>
      </c>
      <c r="BB209" s="179">
        <f t="array" ref="BB209">IFERROR(VLOOKUP(A209&amp;B209&amp;C209&amp;LEFT($BA$1,2),IF({1,0},广告数据!$A$2:$A$7027&amp;广告数据!$B$2:$B$7027&amp;广告数据!$C$2:$C$7027,广告数据!$E$2:$E$7027),2,0),"")</f>
        <v>0</v>
      </c>
      <c r="BC209" s="179">
        <f t="array" ref="BC209">IFERROR(VLOOKUP(A209&amp;B209&amp;C209&amp;LEFT($BA$1,2),IF({1,0},广告数据!$A$2:$A$7027&amp;广告数据!$B$2:$B$7027&amp;广告数据!$C$2:$C$7027,广告数据!$I$2:$I$7027),2,0),"")</f>
        <v>0</v>
      </c>
      <c r="BD209" s="215">
        <f t="shared" si="95"/>
        <v>0</v>
      </c>
      <c r="BE209" s="215" t="str">
        <f t="shared" si="96"/>
        <v>0</v>
      </c>
      <c r="BF209" s="186">
        <f t="array" ref="BF209">IFERROR(VLOOKUP(A209&amp;B209&amp;C209&amp;LEFT($BA$1,2),IF({1,0},广告数据!$A$2:$A$7027&amp;广告数据!$B$2:$B$7027&amp;广告数据!$C$2:$C$7027,广告数据!$G$2:$G$7027),2,0),"")</f>
        <v>0</v>
      </c>
      <c r="BG209" s="186">
        <f t="array" ref="BG209">IFERROR(VLOOKUP(A209&amp;B209&amp;C209&amp;LEFT($BA$1,2),IF({1,0},广告数据!$A$2:$A$7027&amp;广告数据!$B$2:$B$7027&amp;广告数据!$C$2:$C$7027,广告数据!$J$2:$J$7027),2,0),"")</f>
        <v>0</v>
      </c>
      <c r="BH209" s="215" t="str">
        <f t="shared" si="97"/>
        <v>0</v>
      </c>
      <c r="BI209" s="172" t="str">
        <f t="array" ref="BI209">IFERROR(VLOOKUP(A209&amp;B209&amp;C209&amp;LEFT($BI$1,2),IF({1,0},广告数据!$A$2:$A$7027&amp;广告数据!$B$2:$B$7027&amp;广告数据!$C$2:$C$7027,广告数据!$D$2:$D$7027),2,0),"0")</f>
        <v>0</v>
      </c>
      <c r="BJ209" s="172" t="str">
        <f t="array" ref="BJ209">IFERROR(VLOOKUP(A209&amp;B209&amp;C209&amp;LEFT($BI$1,2),IF({1,0},广告数据!$A$2:$A$7027&amp;广告数据!$B$2:$B$7027&amp;广告数据!$C$2:$C$7027,广告数据!$E$2:$E$7027),2,0),"0")</f>
        <v>0</v>
      </c>
      <c r="BK209" s="172" t="str">
        <f t="array" ref="BK209">IFERROR(VLOOKUP(A209&amp;B209&amp;C209&amp;LEFT($BI$1,2),IF({1,0},广告数据!$A$2:$A$7027&amp;广告数据!$B$2:$B$7027&amp;广告数据!$C$2:$C$7027,广告数据!$I$2:$I$7027),2,0),"0")</f>
        <v>0</v>
      </c>
      <c r="BL209" s="215" t="str">
        <f t="shared" si="98"/>
        <v>0</v>
      </c>
      <c r="BM209" s="215" t="str">
        <f t="shared" si="99"/>
        <v>0</v>
      </c>
      <c r="BN209" s="172" t="str">
        <f t="array" ref="BN209">IFERROR(VLOOKUP(A209&amp;B209&amp;C209&amp;LEFT($BI$1,2),IF({1,0},广告数据!$A$2:$A$7027&amp;广告数据!$B$2:$B$7027&amp;广告数据!$C$2:$C$7027,广告数据!$G$2:$G$7027),2,0),"0")</f>
        <v>0</v>
      </c>
      <c r="BO209" s="172" t="str">
        <f t="array" ref="BO209">IFERROR(VLOOKUP(A209&amp;B209&amp;C209&amp;LEFT($BI$1,2),IF({1,0},广告数据!$A$2:$A$7027&amp;广告数据!$B$2:$B$7027&amp;广告数据!$C$2:$C$7027,广告数据!$J$2:$J$7027),2,0),"0")</f>
        <v>0</v>
      </c>
      <c r="BP209" s="215" t="str">
        <f t="shared" si="100"/>
        <v/>
      </c>
      <c r="BQ209" s="172">
        <f t="array" ref="BQ209">IFERROR(VLOOKUP(A209&amp;B209&amp;C209&amp;LEFT($BQ$1,2),IF({1,0},广告数据!$A$2:$A$7027&amp;广告数据!$B$2:$B$7027&amp;广告数据!$C$2:$C$7027,广告数据!$D$2:$D$7027),2,0),"0")</f>
        <v>1502</v>
      </c>
      <c r="BR209" s="172">
        <f t="array" ref="BR209">IFERROR(VLOOKUP(A209&amp;B209&amp;C209&amp;LEFT($BQ$1,2),IF({1,0},广告数据!$A$2:$A$7027&amp;广告数据!$B$2:$B$7027&amp;广告数据!$C$2:$C$7027,广告数据!$E$2:$E$7027),2,0),"0")</f>
        <v>9</v>
      </c>
      <c r="BS209" s="172">
        <f t="array" ref="BS209">IFERROR(VLOOKUP(A209&amp;B209&amp;C209&amp;LEFT($BQ$1,2),IF({1,0},广告数据!$A$2:$A$7027&amp;广告数据!$B$2:$B$7027&amp;广告数据!$C$2:$C$7027,广告数据!$I$2:$I$7027),2,0),"0")</f>
        <v>0</v>
      </c>
      <c r="BT209" s="215">
        <f t="shared" si="93"/>
        <v>0.00599201065246338</v>
      </c>
      <c r="BU209" s="215">
        <f t="shared" si="94"/>
        <v>0</v>
      </c>
      <c r="BV209" s="172">
        <f t="array" ref="BV209">IFERROR(VLOOKUP(A209&amp;B209&amp;C209&amp;LEFT($BQ$1,2),IF({1,0},广告数据!$A$2:$A$7027&amp;广告数据!$B$2:$B$7027&amp;广告数据!$C$2:$C$7027,广告数据!$G$2:$G$7027),2,0),"0")</f>
        <v>9.98</v>
      </c>
      <c r="BW209" s="172">
        <f t="array" ref="BW209">IFERROR(VLOOKUP(A209&amp;B209&amp;C209&amp;LEFT($BQ$1,2),IF({1,0},广告数据!$A$2:$A$7027&amp;广告数据!$B$2:$B$7027&amp;广告数据!$C$2:$C$7027,广告数据!$J$2:$J$7027),2,0),"0")</f>
        <v>0</v>
      </c>
      <c r="BX209" s="215" t="str">
        <f t="shared" si="77"/>
        <v/>
      </c>
    </row>
    <row r="210" s="173" customFormat="1" spans="1:76">
      <c r="A210" s="189">
        <v>44820</v>
      </c>
      <c r="B210" s="192" t="s">
        <v>343</v>
      </c>
      <c r="C210" s="190" t="s">
        <v>450</v>
      </c>
      <c r="D210" s="119" t="s">
        <v>451</v>
      </c>
      <c r="E210" s="194">
        <f>SUMIFS('Business report'!$D$2:$D$9442,'Business report'!$A$2:$A$9442,A210,'Business report'!$B$2:$B$9442,B210,'Business report'!$C$2:$C$9442,D210)</f>
        <v>44</v>
      </c>
      <c r="F210" s="194">
        <f>SUMIFS('Business report'!$F$2:$F$9442,'Business report'!$A$2:$A$9442,A210,'Business report'!$B$2:$B$9442,B210,'Business report'!$C$2:$C$9442,D210)</f>
        <v>69</v>
      </c>
      <c r="G210" s="191">
        <f>SUMIFS('Business report'!$I$2:$I$9442,'Business report'!$A$2:$A$9442,A210,'Business report'!$B$2:$B$9442,B210,'Business report'!$C$2:$C$9442,D210)</f>
        <v>3</v>
      </c>
      <c r="H210" s="195">
        <f>SUMIFS('Business report'!$K$2:$K$9442,'Business report'!$A$2:$A$9442,A210,'Business report'!$B$2:$B$9442,B210,'Business report'!$C$2:$C$9442,D210)</f>
        <v>143.97</v>
      </c>
      <c r="I210" s="198">
        <v>47.99</v>
      </c>
      <c r="J210" s="178">
        <v>4</v>
      </c>
      <c r="K210" s="198">
        <v>7</v>
      </c>
      <c r="M210" s="220"/>
      <c r="O210" s="206"/>
      <c r="P210" s="203" t="s">
        <v>467</v>
      </c>
      <c r="Q210" s="207" t="s">
        <v>285</v>
      </c>
      <c r="R210" s="200"/>
      <c r="S210" s="203" t="s">
        <v>752</v>
      </c>
      <c r="T210" s="207" t="s">
        <v>156</v>
      </c>
      <c r="U210" s="200"/>
      <c r="V210" s="203" t="s">
        <v>753</v>
      </c>
      <c r="W210" s="207" t="s">
        <v>385</v>
      </c>
      <c r="X210" s="207" t="s">
        <v>384</v>
      </c>
      <c r="Y210" s="203" t="s">
        <v>754</v>
      </c>
      <c r="Z210" s="207" t="s">
        <v>446</v>
      </c>
      <c r="AA210" s="207" t="s">
        <v>384</v>
      </c>
      <c r="AB210" s="203" t="s">
        <v>465</v>
      </c>
      <c r="AC210" s="207" t="s">
        <v>285</v>
      </c>
      <c r="AD210" s="200"/>
      <c r="AE210" s="203" t="s">
        <v>466</v>
      </c>
      <c r="AF210" s="207" t="s">
        <v>345</v>
      </c>
      <c r="AG210" s="200"/>
      <c r="AH210" s="203" t="s">
        <v>755</v>
      </c>
      <c r="AI210" s="207" t="s">
        <v>639</v>
      </c>
      <c r="AJ210" s="200"/>
      <c r="AK210" s="179">
        <f t="array" ref="AK210">IFERROR(VLOOKUP(A210&amp;B210&amp;C210&amp;LEFT($AK$1,2),IF({1,0},广告数据!$A$2:$A$7027&amp;广告数据!$B$2:$B$7027&amp;广告数据!$C$2:$C$7027,广告数据!$D$2:$D$7027),2,0),"0")</f>
        <v>252</v>
      </c>
      <c r="AL210" s="175">
        <f t="array" ref="AL210">IFERROR(VLOOKUP(A210&amp;B210&amp;C210&amp;LEFT($AK$1,2),IF({1,0},广告数据!$A$2:$A$7027&amp;广告数据!$B$2:$B$7027&amp;广告数据!$C$2:$C$7027,广告数据!$E$2:$E$7027),2,0),"0")</f>
        <v>3</v>
      </c>
      <c r="AM210" s="180">
        <f t="shared" si="88"/>
        <v>0.0119047619047619</v>
      </c>
      <c r="AN210" s="175">
        <f t="array" ref="AN210">IFERROR(VLOOKUP(A210&amp;B210&amp;C210&amp;LEFT($AK$1,2),IF({1,0},广告数据!$A$2:$A$7027&amp;广告数据!$B$2:$B$7027&amp;广告数据!$C$2:$C$7027,广告数据!$I$2:$I$7027),2,0),"0")</f>
        <v>0</v>
      </c>
      <c r="AO210" s="181">
        <f t="shared" si="89"/>
        <v>0</v>
      </c>
      <c r="AP210" s="182">
        <f t="array" ref="AP210">IFERROR(VLOOKUP(A210&amp;B210&amp;C210&amp;LEFT($AK$1,2),IF({1,0},广告数据!$A$2:$A$7027&amp;广告数据!$B$2:$B$7027&amp;广告数据!$C$2:$C$7027,广告数据!$G$2:$G$7027),2,0),"0")</f>
        <v>2.97</v>
      </c>
      <c r="AQ210" s="182">
        <f t="array" ref="AQ210">IFERROR(VLOOKUP(A210&amp;B210&amp;C210&amp;LEFT($AK$1,2),IF({1,0},广告数据!$A$2:$A$7027&amp;广告数据!$B$2:$B$7027&amp;广告数据!$C$2:$C$7027,广告数据!$J$2:$J$7027),2,0),"0")</f>
        <v>0</v>
      </c>
      <c r="AR210" s="183" t="str">
        <f t="shared" si="90"/>
        <v>0</v>
      </c>
      <c r="AS210" s="223" t="str">
        <f t="array" ref="AS210">IFERROR(VLOOKUP(A210&amp;B210&amp;C210&amp;LEFT($AS$1,2),IF({1,0},广告数据!$A$2:$A$7027&amp;广告数据!$B$2:$B$7027&amp;广告数据!$C$2:$C$7027,广告数据!$D$2:$D$7027),2,0),"0")</f>
        <v>0</v>
      </c>
      <c r="AT210" s="179" t="str">
        <f t="array" ref="AT210">IFERROR(VLOOKUP(A210&amp;B210&amp;C210&amp;LEFT($AS$1,2),IF({1,0},广告数据!$A$2:$A$7027&amp;广告数据!$B$2:$B$7027&amp;广告数据!$C$2:$C$7027,广告数据!$E$2:$E$7027),2,0),"0")</f>
        <v>0</v>
      </c>
      <c r="AU210" s="179" t="str">
        <f t="array" ref="AU210">IFERROR(VLOOKUP(A210&amp;B210&amp;C210&amp;LEFT($AS$1,2),IF({1,0},广告数据!$A$2:$A$7027&amp;广告数据!$B$2:$B$7027&amp;广告数据!$C$2:$C$7027,广告数据!$I$2:$I$7027),2,0),"0")</f>
        <v>0</v>
      </c>
      <c r="AV210" s="215" t="str">
        <f t="shared" si="84"/>
        <v>0</v>
      </c>
      <c r="AW210" s="215" t="str">
        <f t="array" ref="AW210">IFERROR(AU210/AT210,"0")</f>
        <v>0</v>
      </c>
      <c r="AX210" s="224" t="str">
        <f t="array" ref="AX210">IFERROR(VLOOKUP(A210&amp;B210&amp;C210&amp;LEFT($AS$1,2),IF({1,0},广告数据!$A$2:$A$7027&amp;广告数据!$B$2:$B$7027&amp;广告数据!$C$2:$C$7027,广告数据!$G$2:$G$7027),2,0),"0")</f>
        <v>0</v>
      </c>
      <c r="AY210" s="179" t="str">
        <f t="array" ref="AY210">IFERROR(VLOOKUP(A210&amp;B210&amp;C210&amp;LEFT($AS$1,2),IF({1,0},广告数据!$A$2:$A$7027&amp;广告数据!$B$2:$B$7027&amp;广告数据!$C$2:$C$7027,广告数据!$J$2:$J$7027),2,0),"0")</f>
        <v>0</v>
      </c>
      <c r="AZ210" s="183" t="str">
        <f t="array" ref="AZ210">IFERROR(AX210/AY210,"0")</f>
        <v>0</v>
      </c>
      <c r="BA210" s="179">
        <f t="array" ref="BA210">IFERROR(VLOOKUP(A210&amp;B210&amp;C210&amp;LEFT($BA$1,2),IF({1,0},广告数据!$A$2:$A$7027&amp;广告数据!$B$2:$B$7027&amp;广告数据!$C$2:$C$7027,广告数据!$D$2:$D$7027),2,0),"")</f>
        <v>91</v>
      </c>
      <c r="BB210" s="179">
        <f t="array" ref="BB210">IFERROR(VLOOKUP(A210&amp;B210&amp;C210&amp;LEFT($BA$1,2),IF({1,0},广告数据!$A$2:$A$7027&amp;广告数据!$B$2:$B$7027&amp;广告数据!$C$2:$C$7027,广告数据!$E$2:$E$7027),2,0),"")</f>
        <v>4</v>
      </c>
      <c r="BC210" s="179">
        <f t="array" ref="BC210">IFERROR(VLOOKUP(A210&amp;B210&amp;C210&amp;LEFT($BA$1,2),IF({1,0},广告数据!$A$2:$A$7027&amp;广告数据!$B$2:$B$7027&amp;广告数据!$C$2:$C$7027,广告数据!$I$2:$I$7027),2,0),"")</f>
        <v>0</v>
      </c>
      <c r="BD210" s="215">
        <f t="shared" si="95"/>
        <v>0.043956043956044</v>
      </c>
      <c r="BE210" s="215">
        <f t="shared" si="96"/>
        <v>0</v>
      </c>
      <c r="BF210" s="186">
        <f t="array" ref="BF210">IFERROR(VLOOKUP(A210&amp;B210&amp;C210&amp;LEFT($BA$1,2),IF({1,0},广告数据!$A$2:$A$7027&amp;广告数据!$B$2:$B$7027&amp;广告数据!$C$2:$C$7027,广告数据!$G$2:$G$7027),2,0),"")</f>
        <v>3.1</v>
      </c>
      <c r="BG210" s="186">
        <f t="array" ref="BG210">IFERROR(VLOOKUP(A210&amp;B210&amp;C210&amp;LEFT($BA$1,2),IF({1,0},广告数据!$A$2:$A$7027&amp;广告数据!$B$2:$B$7027&amp;广告数据!$C$2:$C$7027,广告数据!$J$2:$J$7027),2,0),"")</f>
        <v>0</v>
      </c>
      <c r="BH210" s="215" t="str">
        <f t="shared" si="97"/>
        <v>0</v>
      </c>
      <c r="BI210" s="172" t="str">
        <f t="array" ref="BI210">IFERROR(VLOOKUP(A210&amp;B210&amp;C210&amp;LEFT($BI$1,2),IF({1,0},广告数据!$A$2:$A$7027&amp;广告数据!$B$2:$B$7027&amp;广告数据!$C$2:$C$7027,广告数据!$D$2:$D$7027),2,0),"0")</f>
        <v>0</v>
      </c>
      <c r="BJ210" s="172" t="str">
        <f t="array" ref="BJ210">IFERROR(VLOOKUP(A210&amp;B210&amp;C210&amp;LEFT($BI$1,2),IF({1,0},广告数据!$A$2:$A$7027&amp;广告数据!$B$2:$B$7027&amp;广告数据!$C$2:$C$7027,广告数据!$E$2:$E$7027),2,0),"0")</f>
        <v>0</v>
      </c>
      <c r="BK210" s="172" t="str">
        <f t="array" ref="BK210">IFERROR(VLOOKUP(A210&amp;B210&amp;C210&amp;LEFT($BI$1,2),IF({1,0},广告数据!$A$2:$A$7027&amp;广告数据!$B$2:$B$7027&amp;广告数据!$C$2:$C$7027,广告数据!$I$2:$I$7027),2,0),"0")</f>
        <v>0</v>
      </c>
      <c r="BL210" s="215" t="str">
        <f t="shared" si="98"/>
        <v>0</v>
      </c>
      <c r="BM210" s="215" t="str">
        <f t="shared" si="99"/>
        <v>0</v>
      </c>
      <c r="BN210" s="172" t="str">
        <f t="array" ref="BN210">IFERROR(VLOOKUP(A210&amp;B210&amp;C210&amp;LEFT($BI$1,2),IF({1,0},广告数据!$A$2:$A$7027&amp;广告数据!$B$2:$B$7027&amp;广告数据!$C$2:$C$7027,广告数据!$G$2:$G$7027),2,0),"0")</f>
        <v>0</v>
      </c>
      <c r="BO210" s="172" t="str">
        <f t="array" ref="BO210">IFERROR(VLOOKUP(A210&amp;B210&amp;C210&amp;LEFT($BI$1,2),IF({1,0},广告数据!$A$2:$A$7027&amp;广告数据!$B$2:$B$7027&amp;广告数据!$C$2:$C$7027,广告数据!$J$2:$J$7027),2,0),"0")</f>
        <v>0</v>
      </c>
      <c r="BP210" s="215" t="str">
        <f t="shared" si="100"/>
        <v/>
      </c>
      <c r="BQ210" s="172">
        <f t="array" ref="BQ210">IFERROR(VLOOKUP(A210&amp;B210&amp;C210&amp;LEFT($BQ$1,2),IF({1,0},广告数据!$A$2:$A$7027&amp;广告数据!$B$2:$B$7027&amp;广告数据!$C$2:$C$7027,广告数据!$D$2:$D$7027),2,0),"0")</f>
        <v>3372</v>
      </c>
      <c r="BR210" s="172">
        <f t="array" ref="BR210">IFERROR(VLOOKUP(A210&amp;B210&amp;C210&amp;LEFT($BQ$1,2),IF({1,0},广告数据!$A$2:$A$7027&amp;广告数据!$B$2:$B$7027&amp;广告数据!$C$2:$C$7027,广告数据!$E$2:$E$7027),2,0),"0")</f>
        <v>35</v>
      </c>
      <c r="BS210" s="172">
        <f t="array" ref="BS210">IFERROR(VLOOKUP(A210&amp;B210&amp;C210&amp;LEFT($BQ$1,2),IF({1,0},广告数据!$A$2:$A$7027&amp;广告数据!$B$2:$B$7027&amp;广告数据!$C$2:$C$7027,广告数据!$I$2:$I$7027),2,0),"0")</f>
        <v>3</v>
      </c>
      <c r="BT210" s="215">
        <f t="shared" si="93"/>
        <v>0.0103795966785291</v>
      </c>
      <c r="BU210" s="215">
        <f t="shared" si="94"/>
        <v>0.0857142857142857</v>
      </c>
      <c r="BV210" s="172">
        <f t="array" ref="BV210">IFERROR(VLOOKUP(A210&amp;B210&amp;C210&amp;LEFT($BQ$1,2),IF({1,0},广告数据!$A$2:$A$7027&amp;广告数据!$B$2:$B$7027&amp;广告数据!$C$2:$C$7027,广告数据!$G$2:$G$7027),2,0),"0")</f>
        <v>31.39</v>
      </c>
      <c r="BW210" s="172">
        <f t="array" ref="BW210">IFERROR(VLOOKUP(A210&amp;B210&amp;C210&amp;LEFT($BQ$1,2),IF({1,0},广告数据!$A$2:$A$7027&amp;广告数据!$B$2:$B$7027&amp;广告数据!$C$2:$C$7027,广告数据!$J$2:$J$7027),2,0),"0")</f>
        <v>143.97</v>
      </c>
      <c r="BX210" s="215">
        <f t="shared" si="77"/>
        <v>0.218031534347433</v>
      </c>
    </row>
    <row r="211" s="173" customFormat="1" spans="1:76">
      <c r="A211" s="189">
        <v>44820</v>
      </c>
      <c r="B211" s="192" t="s">
        <v>20</v>
      </c>
      <c r="C211" s="190" t="s">
        <v>543</v>
      </c>
      <c r="D211" s="119" t="s">
        <v>544</v>
      </c>
      <c r="E211" s="194">
        <f>SUMIFS('Business report'!$D$2:$D$9442,'Business report'!$A$2:$A$9442,A211,'Business report'!$B$2:$B$9442,B211,'Business report'!$C$2:$C$9442,D211)</f>
        <v>22</v>
      </c>
      <c r="F211" s="194">
        <f>SUMIFS('Business report'!$F$2:$F$9442,'Business report'!$A$2:$A$9442,A211,'Business report'!$B$2:$B$9442,B211,'Business report'!$C$2:$C$9442,D211)</f>
        <v>36</v>
      </c>
      <c r="G211" s="191">
        <f>SUMIFS('Business report'!$I$2:$I$9442,'Business report'!$A$2:$A$9442,A211,'Business report'!$B$2:$B$9442,B211,'Business report'!$C$2:$C$9442,D211)</f>
        <v>4</v>
      </c>
      <c r="H211" s="195">
        <f>SUMIFS('Business report'!$K$2:$K$9442,'Business report'!$A$2:$A$9442,A211,'Business report'!$B$2:$B$9442,B211,'Business report'!$C$2:$C$9442,D211)</f>
        <v>59.98</v>
      </c>
      <c r="I211" s="198">
        <v>29.99</v>
      </c>
      <c r="J211" s="178"/>
      <c r="K211" s="198"/>
      <c r="L211" s="198" t="s">
        <v>570</v>
      </c>
      <c r="M211" s="220" t="s">
        <v>769</v>
      </c>
      <c r="N211" s="198" t="s">
        <v>572</v>
      </c>
      <c r="O211" s="206">
        <v>95</v>
      </c>
      <c r="P211" s="203" t="s">
        <v>579</v>
      </c>
      <c r="Q211" s="207" t="s">
        <v>770</v>
      </c>
      <c r="R211" s="207" t="s">
        <v>771</v>
      </c>
      <c r="S211" s="203" t="s">
        <v>581</v>
      </c>
      <c r="T211" s="207" t="s">
        <v>173</v>
      </c>
      <c r="U211" s="207" t="s">
        <v>149</v>
      </c>
      <c r="V211" s="203" t="s">
        <v>583</v>
      </c>
      <c r="W211" s="207" t="s">
        <v>615</v>
      </c>
      <c r="X211" s="207" t="s">
        <v>169</v>
      </c>
      <c r="Y211" s="203" t="s">
        <v>585</v>
      </c>
      <c r="Z211" s="207" t="s">
        <v>321</v>
      </c>
      <c r="AA211" s="207" t="s">
        <v>489</v>
      </c>
      <c r="AB211" s="203" t="s">
        <v>587</v>
      </c>
      <c r="AC211" s="207" t="s">
        <v>435</v>
      </c>
      <c r="AD211" s="207" t="s">
        <v>169</v>
      </c>
      <c r="AE211" s="203" t="s">
        <v>589</v>
      </c>
      <c r="AF211" s="207" t="s">
        <v>174</v>
      </c>
      <c r="AG211" s="207" t="s">
        <v>169</v>
      </c>
      <c r="AH211" s="203" t="s">
        <v>591</v>
      </c>
      <c r="AI211" s="207" t="s">
        <v>772</v>
      </c>
      <c r="AJ211" s="207" t="s">
        <v>169</v>
      </c>
      <c r="AK211" s="179" t="str">
        <f t="array" ref="AK211">IFERROR(VLOOKUP(A211&amp;B211&amp;C211&amp;LEFT($AK$1,2),IF({1,0},广告数据!$A$2:$A$7027&amp;广告数据!$B$2:$B$7027&amp;广告数据!$C$2:$C$7027,广告数据!$D$2:$D$7027),2,0),"0")</f>
        <v>0</v>
      </c>
      <c r="AL211" s="175" t="str">
        <f t="array" ref="AL211">IFERROR(VLOOKUP(A211&amp;B211&amp;C211&amp;LEFT($AK$1,2),IF({1,0},广告数据!$A$2:$A$7027&amp;广告数据!$B$2:$B$7027&amp;广告数据!$C$2:$C$7027,广告数据!$E$2:$E$7027),2,0),"0")</f>
        <v>0</v>
      </c>
      <c r="AM211" s="180" t="str">
        <f t="shared" si="88"/>
        <v>0</v>
      </c>
      <c r="AN211" s="175" t="str">
        <f t="array" ref="AN211">IFERROR(VLOOKUP(A211&amp;B211&amp;C211&amp;LEFT($AK$1,2),IF({1,0},广告数据!$A$2:$A$7027&amp;广告数据!$B$2:$B$7027&amp;广告数据!$C$2:$C$7027,广告数据!$I$2:$I$7027),2,0),"0")</f>
        <v>0</v>
      </c>
      <c r="AO211" s="181" t="str">
        <f t="shared" si="89"/>
        <v>0</v>
      </c>
      <c r="AP211" s="182" t="str">
        <f t="array" ref="AP211">IFERROR(VLOOKUP(A211&amp;B211&amp;C211&amp;LEFT($AK$1,2),IF({1,0},广告数据!$A$2:$A$7027&amp;广告数据!$B$2:$B$7027&amp;广告数据!$C$2:$C$7027,广告数据!$G$2:$G$7027),2,0),"0")</f>
        <v>0</v>
      </c>
      <c r="AQ211" s="182" t="str">
        <f t="array" ref="AQ211">IFERROR(VLOOKUP(A211&amp;B211&amp;C211&amp;LEFT($AK$1,2),IF({1,0},广告数据!$A$2:$A$7027&amp;广告数据!$B$2:$B$7027&amp;广告数据!$C$2:$C$7027,广告数据!$J$2:$J$7027),2,0),"0")</f>
        <v>0</v>
      </c>
      <c r="AR211" s="183" t="str">
        <f t="shared" si="90"/>
        <v>0</v>
      </c>
      <c r="AS211" s="223" t="str">
        <f t="array" ref="AS211">IFERROR(VLOOKUP(A211&amp;B211&amp;C211&amp;LEFT($AS$1,2),IF({1,0},广告数据!$A$2:$A$7027&amp;广告数据!$B$2:$B$7027&amp;广告数据!$C$2:$C$7027,广告数据!$D$2:$D$7027),2,0),"0")</f>
        <v>0</v>
      </c>
      <c r="AT211" s="179" t="str">
        <f t="array" ref="AT211">IFERROR(VLOOKUP(A211&amp;B211&amp;C211&amp;LEFT($AS$1,2),IF({1,0},广告数据!$A$2:$A$7027&amp;广告数据!$B$2:$B$7027&amp;广告数据!$C$2:$C$7027,广告数据!$E$2:$E$7027),2,0),"0")</f>
        <v>0</v>
      </c>
      <c r="AU211" s="179" t="str">
        <f t="array" ref="AU211">IFERROR(VLOOKUP(A211&amp;B211&amp;C211&amp;LEFT($AS$1,2),IF({1,0},广告数据!$A$2:$A$7027&amp;广告数据!$B$2:$B$7027&amp;广告数据!$C$2:$C$7027,广告数据!$I$2:$I$7027),2,0),"0")</f>
        <v>0</v>
      </c>
      <c r="AV211" s="215" t="str">
        <f t="shared" si="84"/>
        <v>0</v>
      </c>
      <c r="AW211" s="215" t="str">
        <f t="array" ref="AW211">IFERROR(AU211/AT211,"0")</f>
        <v>0</v>
      </c>
      <c r="AX211" s="224" t="str">
        <f t="array" ref="AX211">IFERROR(VLOOKUP(A211&amp;B211&amp;C211&amp;LEFT($AS$1,2),IF({1,0},广告数据!$A$2:$A$7027&amp;广告数据!$B$2:$B$7027&amp;广告数据!$C$2:$C$7027,广告数据!$G$2:$G$7027),2,0),"0")</f>
        <v>0</v>
      </c>
      <c r="AY211" s="179" t="str">
        <f t="array" ref="AY211">IFERROR(VLOOKUP(A211&amp;B211&amp;C211&amp;LEFT($AS$1,2),IF({1,0},广告数据!$A$2:$A$7027&amp;广告数据!$B$2:$B$7027&amp;广告数据!$C$2:$C$7027,广告数据!$J$2:$J$7027),2,0),"0")</f>
        <v>0</v>
      </c>
      <c r="AZ211" s="183" t="str">
        <f t="array" ref="AZ211">IFERROR(AX211/AY211,"0")</f>
        <v>0</v>
      </c>
      <c r="BA211" s="179">
        <f t="array" ref="BA211">IFERROR(VLOOKUP(A211&amp;B211&amp;C211&amp;LEFT($BA$1,2),IF({1,0},广告数据!$A$2:$A$7027&amp;广告数据!$B$2:$B$7027&amp;广告数据!$C$2:$C$7027,广告数据!$D$2:$D$7027),2,0),"")</f>
        <v>1664</v>
      </c>
      <c r="BB211" s="179">
        <f t="array" ref="BB211">IFERROR(VLOOKUP(A211&amp;B211&amp;C211&amp;LEFT($BA$1,2),IF({1,0},广告数据!$A$2:$A$7027&amp;广告数据!$B$2:$B$7027&amp;广告数据!$C$2:$C$7027,广告数据!$E$2:$E$7027),2,0),"")</f>
        <v>11</v>
      </c>
      <c r="BC211" s="179">
        <f t="array" ref="BC211">IFERROR(VLOOKUP(A211&amp;B211&amp;C211&amp;LEFT($BA$1,2),IF({1,0},广告数据!$A$2:$A$7027&amp;广告数据!$B$2:$B$7027&amp;广告数据!$C$2:$C$7027,广告数据!$I$2:$I$7027),2,0),"")</f>
        <v>1</v>
      </c>
      <c r="BD211" s="215">
        <f t="shared" si="95"/>
        <v>0.00661057692307692</v>
      </c>
      <c r="BE211" s="215">
        <f t="shared" si="96"/>
        <v>0.0909090909090909</v>
      </c>
      <c r="BF211" s="186">
        <f t="array" ref="BF211">IFERROR(VLOOKUP(A211&amp;B211&amp;C211&amp;LEFT($BA$1,2),IF({1,0},广告数据!$A$2:$A$7027&amp;广告数据!$B$2:$B$7027&amp;广告数据!$C$2:$C$7027,广告数据!$G$2:$G$7027),2,0),"")</f>
        <v>19.12</v>
      </c>
      <c r="BG211" s="186">
        <f t="array" ref="BG211">IFERROR(VLOOKUP(A211&amp;B211&amp;C211&amp;LEFT($BA$1,2),IF({1,0},广告数据!$A$2:$A$7027&amp;广告数据!$B$2:$B$7027&amp;广告数据!$C$2:$C$7027,广告数据!$J$2:$J$7027),2,0),"")</f>
        <v>29.99</v>
      </c>
      <c r="BH211" s="215">
        <f t="shared" si="97"/>
        <v>0.637545848616205</v>
      </c>
      <c r="BI211" s="172" t="str">
        <f t="array" ref="BI211">IFERROR(VLOOKUP(A211&amp;B211&amp;C211&amp;LEFT($BI$1,2),IF({1,0},广告数据!$A$2:$A$7027&amp;广告数据!$B$2:$B$7027&amp;广告数据!$C$2:$C$7027,广告数据!$D$2:$D$7027),2,0),"0")</f>
        <v>0</v>
      </c>
      <c r="BJ211" s="172" t="str">
        <f t="array" ref="BJ211">IFERROR(VLOOKUP(A211&amp;B211&amp;C211&amp;LEFT($BI$1,2),IF({1,0},广告数据!$A$2:$A$7027&amp;广告数据!$B$2:$B$7027&amp;广告数据!$C$2:$C$7027,广告数据!$E$2:$E$7027),2,0),"0")</f>
        <v>0</v>
      </c>
      <c r="BK211" s="172" t="str">
        <f t="array" ref="BK211">IFERROR(VLOOKUP(A211&amp;B211&amp;C211&amp;LEFT($BI$1,2),IF({1,0},广告数据!$A$2:$A$7027&amp;广告数据!$B$2:$B$7027&amp;广告数据!$C$2:$C$7027,广告数据!$I$2:$I$7027),2,0),"0")</f>
        <v>0</v>
      </c>
      <c r="BL211" s="215" t="str">
        <f t="shared" si="98"/>
        <v>0</v>
      </c>
      <c r="BM211" s="215" t="str">
        <f t="shared" si="99"/>
        <v>0</v>
      </c>
      <c r="BN211" s="172" t="str">
        <f t="array" ref="BN211">IFERROR(VLOOKUP(A211&amp;B211&amp;C211&amp;LEFT($BI$1,2),IF({1,0},广告数据!$A$2:$A$7027&amp;广告数据!$B$2:$B$7027&amp;广告数据!$C$2:$C$7027,广告数据!$G$2:$G$7027),2,0),"0")</f>
        <v>0</v>
      </c>
      <c r="BO211" s="172" t="str">
        <f t="array" ref="BO211">IFERROR(VLOOKUP(A211&amp;B211&amp;C211&amp;LEFT($BI$1,2),IF({1,0},广告数据!$A$2:$A$7027&amp;广告数据!$B$2:$B$7027&amp;广告数据!$C$2:$C$7027,广告数据!$J$2:$J$7027),2,0),"0")</f>
        <v>0</v>
      </c>
      <c r="BP211" s="215" t="str">
        <f t="shared" si="100"/>
        <v/>
      </c>
      <c r="BQ211" s="172">
        <f t="array" ref="BQ211">IFERROR(VLOOKUP(A211&amp;B211&amp;C211&amp;LEFT($BQ$1,2),IF({1,0},广告数据!$A$2:$A$7027&amp;广告数据!$B$2:$B$7027&amp;广告数据!$C$2:$C$7027,广告数据!$D$2:$D$7027),2,0),"0")</f>
        <v>748</v>
      </c>
      <c r="BR211" s="172">
        <f t="array" ref="BR211">IFERROR(VLOOKUP(A211&amp;B211&amp;C211&amp;LEFT($BQ$1,2),IF({1,0},广告数据!$A$2:$A$7027&amp;广告数据!$B$2:$B$7027&amp;广告数据!$C$2:$C$7027,广告数据!$E$2:$E$7027),2,0),"0")</f>
        <v>4</v>
      </c>
      <c r="BS211" s="172">
        <f t="array" ref="BS211">IFERROR(VLOOKUP(A211&amp;B211&amp;C211&amp;LEFT($BQ$1,2),IF({1,0},广告数据!$A$2:$A$7027&amp;广告数据!$B$2:$B$7027&amp;广告数据!$C$2:$C$7027,广告数据!$I$2:$I$7027),2,0),"0")</f>
        <v>0</v>
      </c>
      <c r="BT211" s="215">
        <f t="shared" si="93"/>
        <v>0.0053475935828877</v>
      </c>
      <c r="BU211" s="215">
        <f t="shared" si="94"/>
        <v>0</v>
      </c>
      <c r="BV211" s="172">
        <f t="array" ref="BV211">IFERROR(VLOOKUP(A211&amp;B211&amp;C211&amp;LEFT($BQ$1,2),IF({1,0},广告数据!$A$2:$A$7027&amp;广告数据!$B$2:$B$7027&amp;广告数据!$C$2:$C$7027,广告数据!$G$2:$G$7027),2,0),"0")</f>
        <v>6.14</v>
      </c>
      <c r="BW211" s="172">
        <f t="array" ref="BW211">IFERROR(VLOOKUP(A211&amp;B211&amp;C211&amp;LEFT($BQ$1,2),IF({1,0},广告数据!$A$2:$A$7027&amp;广告数据!$B$2:$B$7027&amp;广告数据!$C$2:$C$7027,广告数据!$J$2:$J$7027),2,0),"0")</f>
        <v>0</v>
      </c>
      <c r="BX211" s="215" t="str">
        <f t="shared" si="77"/>
        <v/>
      </c>
    </row>
    <row r="212" s="173" customFormat="1" spans="1:76">
      <c r="A212" s="189">
        <v>44820</v>
      </c>
      <c r="B212" s="192" t="s">
        <v>20</v>
      </c>
      <c r="C212" s="190" t="s">
        <v>740</v>
      </c>
      <c r="D212" s="119" t="s">
        <v>741</v>
      </c>
      <c r="E212" s="194">
        <f>SUMIFS('Business report'!$D$2:$D$9442,'Business report'!$A$2:$A$9442,A212,'Business report'!$B$2:$B$9442,B212,'Business report'!$C$2:$C$9442,D212)</f>
        <v>8</v>
      </c>
      <c r="F212" s="194">
        <f>SUMIFS('Business report'!$F$2:$F$9442,'Business report'!$A$2:$A$9442,A212,'Business report'!$B$2:$B$9442,B212,'Business report'!$C$2:$C$9442,D212)</f>
        <v>11</v>
      </c>
      <c r="G212" s="191">
        <f>SUMIFS('Business report'!$I$2:$I$9442,'Business report'!$A$2:$A$9442,A212,'Business report'!$B$2:$B$9442,B212,'Business report'!$C$2:$C$9442,D212)</f>
        <v>0</v>
      </c>
      <c r="H212" s="195">
        <f>SUMIFS('Business report'!$K$2:$K$9442,'Business report'!$A$2:$A$9442,A212,'Business report'!$B$2:$B$9442,B212,'Business report'!$C$2:$C$9442,D212)</f>
        <v>0</v>
      </c>
      <c r="I212" s="198">
        <v>44.99</v>
      </c>
      <c r="J212" s="178"/>
      <c r="K212" s="198"/>
      <c r="L212" s="198" t="s">
        <v>131</v>
      </c>
      <c r="M212" s="220" t="s">
        <v>773</v>
      </c>
      <c r="N212" s="198" t="s">
        <v>742</v>
      </c>
      <c r="O212" s="206">
        <v>815</v>
      </c>
      <c r="P212" s="203" t="s">
        <v>743</v>
      </c>
      <c r="Q212" s="207" t="s">
        <v>774</v>
      </c>
      <c r="R212" s="207" t="s">
        <v>384</v>
      </c>
      <c r="S212" s="203" t="s">
        <v>744</v>
      </c>
      <c r="T212" s="207" t="s">
        <v>775</v>
      </c>
      <c r="U212" s="207" t="s">
        <v>473</v>
      </c>
      <c r="V212" s="203" t="s">
        <v>745</v>
      </c>
      <c r="W212" s="207" t="s">
        <v>704</v>
      </c>
      <c r="X212" s="207" t="s">
        <v>331</v>
      </c>
      <c r="Y212" s="203" t="s">
        <v>746</v>
      </c>
      <c r="Z212" s="207" t="s">
        <v>776</v>
      </c>
      <c r="AA212" s="207" t="s">
        <v>331</v>
      </c>
      <c r="AB212" s="203" t="s">
        <v>747</v>
      </c>
      <c r="AC212" s="207" t="s">
        <v>704</v>
      </c>
      <c r="AD212" s="207" t="s">
        <v>149</v>
      </c>
      <c r="AE212" s="203" t="s">
        <v>748</v>
      </c>
      <c r="AF212" s="207" t="s">
        <v>704</v>
      </c>
      <c r="AG212" s="207" t="s">
        <v>149</v>
      </c>
      <c r="AH212" s="203" t="s">
        <v>749</v>
      </c>
      <c r="AI212" s="207" t="s">
        <v>704</v>
      </c>
      <c r="AJ212" s="207" t="s">
        <v>287</v>
      </c>
      <c r="AK212" s="179" t="str">
        <f t="array" ref="AK212">IFERROR(VLOOKUP(A212&amp;B212&amp;C212&amp;LEFT($AK$1,2),IF({1,0},广告数据!$A$2:$A$7027&amp;广告数据!$B$2:$B$7027&amp;广告数据!$C$2:$C$7027,广告数据!$D$2:$D$7027),2,0),"0")</f>
        <v>0</v>
      </c>
      <c r="AL212" s="175" t="str">
        <f t="array" ref="AL212">IFERROR(VLOOKUP(A212&amp;B212&amp;C212&amp;LEFT($AK$1,2),IF({1,0},广告数据!$A$2:$A$7027&amp;广告数据!$B$2:$B$7027&amp;广告数据!$C$2:$C$7027,广告数据!$E$2:$E$7027),2,0),"0")</f>
        <v>0</v>
      </c>
      <c r="AM212" s="180" t="str">
        <f t="shared" si="88"/>
        <v>0</v>
      </c>
      <c r="AN212" s="175" t="str">
        <f t="array" ref="AN212">IFERROR(VLOOKUP(A212&amp;B212&amp;C212&amp;LEFT($AK$1,2),IF({1,0},广告数据!$A$2:$A$7027&amp;广告数据!$B$2:$B$7027&amp;广告数据!$C$2:$C$7027,广告数据!$I$2:$I$7027),2,0),"0")</f>
        <v>0</v>
      </c>
      <c r="AO212" s="181" t="str">
        <f t="shared" si="89"/>
        <v>0</v>
      </c>
      <c r="AP212" s="182" t="str">
        <f t="array" ref="AP212">IFERROR(VLOOKUP(A212&amp;B212&amp;C212&amp;LEFT($AK$1,2),IF({1,0},广告数据!$A$2:$A$7027&amp;广告数据!$B$2:$B$7027&amp;广告数据!$C$2:$C$7027,广告数据!$G$2:$G$7027),2,0),"0")</f>
        <v>0</v>
      </c>
      <c r="AQ212" s="182" t="str">
        <f t="array" ref="AQ212">IFERROR(VLOOKUP(A212&amp;B212&amp;C212&amp;LEFT($AK$1,2),IF({1,0},广告数据!$A$2:$A$7027&amp;广告数据!$B$2:$B$7027&amp;广告数据!$C$2:$C$7027,广告数据!$J$2:$J$7027),2,0),"0")</f>
        <v>0</v>
      </c>
      <c r="AR212" s="183" t="str">
        <f t="shared" si="90"/>
        <v>0</v>
      </c>
      <c r="AS212" s="223" t="str">
        <f t="array" ref="AS212">IFERROR(VLOOKUP(A212&amp;B212&amp;C212&amp;LEFT($AS$1,2),IF({1,0},广告数据!$A$2:$A$7027&amp;广告数据!$B$2:$B$7027&amp;广告数据!$C$2:$C$7027,广告数据!$D$2:$D$7027),2,0),"0")</f>
        <v>0</v>
      </c>
      <c r="AT212" s="179" t="str">
        <f t="array" ref="AT212">IFERROR(VLOOKUP(A212&amp;B212&amp;C212&amp;LEFT($AS$1,2),IF({1,0},广告数据!$A$2:$A$7027&amp;广告数据!$B$2:$B$7027&amp;广告数据!$C$2:$C$7027,广告数据!$E$2:$E$7027),2,0),"0")</f>
        <v>0</v>
      </c>
      <c r="AU212" s="179" t="str">
        <f t="array" ref="AU212">IFERROR(VLOOKUP(A212&amp;B212&amp;C212&amp;LEFT($AS$1,2),IF({1,0},广告数据!$A$2:$A$7027&amp;广告数据!$B$2:$B$7027&amp;广告数据!$C$2:$C$7027,广告数据!$I$2:$I$7027),2,0),"0")</f>
        <v>0</v>
      </c>
      <c r="AV212" s="215" t="str">
        <f t="shared" si="84"/>
        <v>0</v>
      </c>
      <c r="AW212" s="215" t="str">
        <f t="array" ref="AW212">IFERROR(AU212/AT212,"0")</f>
        <v>0</v>
      </c>
      <c r="AX212" s="224" t="str">
        <f t="array" ref="AX212">IFERROR(VLOOKUP(A212&amp;B212&amp;C212&amp;LEFT($AS$1,2),IF({1,0},广告数据!$A$2:$A$7027&amp;广告数据!$B$2:$B$7027&amp;广告数据!$C$2:$C$7027,广告数据!$G$2:$G$7027),2,0),"0")</f>
        <v>0</v>
      </c>
      <c r="AY212" s="179" t="str">
        <f t="array" ref="AY212">IFERROR(VLOOKUP(A212&amp;B212&amp;C212&amp;LEFT($AS$1,2),IF({1,0},广告数据!$A$2:$A$7027&amp;广告数据!$B$2:$B$7027&amp;广告数据!$C$2:$C$7027,广告数据!$J$2:$J$7027),2,0),"0")</f>
        <v>0</v>
      </c>
      <c r="AZ212" s="183" t="str">
        <f t="array" ref="AZ212">IFERROR(AX212/AY212,"0")</f>
        <v>0</v>
      </c>
      <c r="BA212" s="179">
        <f t="array" ref="BA212">IFERROR(VLOOKUP(A212&amp;B212&amp;C212&amp;LEFT($BA$1,2),IF({1,0},广告数据!$A$2:$A$7027&amp;广告数据!$B$2:$B$7027&amp;广告数据!$C$2:$C$7027,广告数据!$D$2:$D$7027),2,0),"")</f>
        <v>3217</v>
      </c>
      <c r="BB212" s="179">
        <f t="array" ref="BB212">IFERROR(VLOOKUP(A212&amp;B212&amp;C212&amp;LEFT($BA$1,2),IF({1,0},广告数据!$A$2:$A$7027&amp;广告数据!$B$2:$B$7027&amp;广告数据!$C$2:$C$7027,广告数据!$E$2:$E$7027),2,0),"")</f>
        <v>0</v>
      </c>
      <c r="BC212" s="179">
        <f t="array" ref="BC212">IFERROR(VLOOKUP(A212&amp;B212&amp;C212&amp;LEFT($BA$1,2),IF({1,0},广告数据!$A$2:$A$7027&amp;广告数据!$B$2:$B$7027&amp;广告数据!$C$2:$C$7027,广告数据!$I$2:$I$7027),2,0),"")</f>
        <v>0</v>
      </c>
      <c r="BD212" s="215">
        <f t="shared" si="95"/>
        <v>0</v>
      </c>
      <c r="BE212" s="215" t="str">
        <f t="shared" si="96"/>
        <v>0</v>
      </c>
      <c r="BF212" s="186">
        <f t="array" ref="BF212">IFERROR(VLOOKUP(A212&amp;B212&amp;C212&amp;LEFT($BA$1,2),IF({1,0},广告数据!$A$2:$A$7027&amp;广告数据!$B$2:$B$7027&amp;广告数据!$C$2:$C$7027,广告数据!$G$2:$G$7027),2,0),"")</f>
        <v>0</v>
      </c>
      <c r="BG212" s="186">
        <f t="array" ref="BG212">IFERROR(VLOOKUP(A212&amp;B212&amp;C212&amp;LEFT($BA$1,2),IF({1,0},广告数据!$A$2:$A$7027&amp;广告数据!$B$2:$B$7027&amp;广告数据!$C$2:$C$7027,广告数据!$J$2:$J$7027),2,0),"")</f>
        <v>0</v>
      </c>
      <c r="BH212" s="215" t="str">
        <f t="shared" si="97"/>
        <v>0</v>
      </c>
      <c r="BI212" s="172" t="str">
        <f t="array" ref="BI212">IFERROR(VLOOKUP(A212&amp;B212&amp;C212&amp;LEFT($BI$1,2),IF({1,0},广告数据!$A$2:$A$7027&amp;广告数据!$B$2:$B$7027&amp;广告数据!$C$2:$C$7027,广告数据!$D$2:$D$7027),2,0),"0")</f>
        <v>0</v>
      </c>
      <c r="BJ212" s="172" t="str">
        <f t="array" ref="BJ212">IFERROR(VLOOKUP(A212&amp;B212&amp;C212&amp;LEFT($BI$1,2),IF({1,0},广告数据!$A$2:$A$7027&amp;广告数据!$B$2:$B$7027&amp;广告数据!$C$2:$C$7027,广告数据!$E$2:$E$7027),2,0),"0")</f>
        <v>0</v>
      </c>
      <c r="BK212" s="172" t="str">
        <f t="array" ref="BK212">IFERROR(VLOOKUP(A212&amp;B212&amp;C212&amp;LEFT($BI$1,2),IF({1,0},广告数据!$A$2:$A$7027&amp;广告数据!$B$2:$B$7027&amp;广告数据!$C$2:$C$7027,广告数据!$I$2:$I$7027),2,0),"0")</f>
        <v>0</v>
      </c>
      <c r="BL212" s="215" t="str">
        <f t="shared" si="98"/>
        <v>0</v>
      </c>
      <c r="BM212" s="215" t="str">
        <f t="shared" si="99"/>
        <v>0</v>
      </c>
      <c r="BN212" s="172" t="str">
        <f t="array" ref="BN212">IFERROR(VLOOKUP(A212&amp;B212&amp;C212&amp;LEFT($BI$1,2),IF({1,0},广告数据!$A$2:$A$7027&amp;广告数据!$B$2:$B$7027&amp;广告数据!$C$2:$C$7027,广告数据!$G$2:$G$7027),2,0),"0")</f>
        <v>0</v>
      </c>
      <c r="BO212" s="172" t="str">
        <f t="array" ref="BO212">IFERROR(VLOOKUP(A212&amp;B212&amp;C212&amp;LEFT($BI$1,2),IF({1,0},广告数据!$A$2:$A$7027&amp;广告数据!$B$2:$B$7027&amp;广告数据!$C$2:$C$7027,广告数据!$J$2:$J$7027),2,0),"0")</f>
        <v>0</v>
      </c>
      <c r="BP212" s="215" t="str">
        <f t="shared" si="100"/>
        <v/>
      </c>
      <c r="BQ212" s="172">
        <f t="array" ref="BQ212">IFERROR(VLOOKUP(A212&amp;B212&amp;C212&amp;LEFT($BQ$1,2),IF({1,0},广告数据!$A$2:$A$7027&amp;广告数据!$B$2:$B$7027&amp;广告数据!$C$2:$C$7027,广告数据!$D$2:$D$7027),2,0),"0")</f>
        <v>1441</v>
      </c>
      <c r="BR212" s="172">
        <f t="array" ref="BR212">IFERROR(VLOOKUP(A212&amp;B212&amp;C212&amp;LEFT($BQ$1,2),IF({1,0},广告数据!$A$2:$A$7027&amp;广告数据!$B$2:$B$7027&amp;广告数据!$C$2:$C$7027,广告数据!$E$2:$E$7027),2,0),"0")</f>
        <v>1</v>
      </c>
      <c r="BS212" s="172">
        <f t="array" ref="BS212">IFERROR(VLOOKUP(A212&amp;B212&amp;C212&amp;LEFT($BQ$1,2),IF({1,0},广告数据!$A$2:$A$7027&amp;广告数据!$B$2:$B$7027&amp;广告数据!$C$2:$C$7027,广告数据!$I$2:$I$7027),2,0),"0")</f>
        <v>0</v>
      </c>
      <c r="BT212" s="215">
        <f t="shared" si="93"/>
        <v>0.000693962526023595</v>
      </c>
      <c r="BU212" s="215">
        <f t="shared" si="94"/>
        <v>0</v>
      </c>
      <c r="BV212" s="172">
        <f t="array" ref="BV212">IFERROR(VLOOKUP(A212&amp;B212&amp;C212&amp;LEFT($BQ$1,2),IF({1,0},广告数据!$A$2:$A$7027&amp;广告数据!$B$2:$B$7027&amp;广告数据!$C$2:$C$7027,广告数据!$G$2:$G$7027),2,0),"0")</f>
        <v>0.9</v>
      </c>
      <c r="BW212" s="172">
        <f t="array" ref="BW212">IFERROR(VLOOKUP(A212&amp;B212&amp;C212&amp;LEFT($BQ$1,2),IF({1,0},广告数据!$A$2:$A$7027&amp;广告数据!$B$2:$B$7027&amp;广告数据!$C$2:$C$7027,广告数据!$J$2:$J$7027),2,0),"0")</f>
        <v>0</v>
      </c>
      <c r="BX212" s="215" t="str">
        <f t="shared" si="77"/>
        <v/>
      </c>
    </row>
    <row r="213" s="173" customFormat="1" spans="1:76">
      <c r="A213" s="189">
        <v>44820</v>
      </c>
      <c r="B213" s="192" t="s">
        <v>777</v>
      </c>
      <c r="C213" s="190" t="s">
        <v>543</v>
      </c>
      <c r="D213" s="119" t="s">
        <v>544</v>
      </c>
      <c r="E213" s="194">
        <f>SUMIFS('Business report'!$D$2:$D$9442,'Business report'!$A$2:$A$9442,A213,'Business report'!$B$2:$B$9442,B213,'Business report'!$C$2:$C$9442,D213)</f>
        <v>0</v>
      </c>
      <c r="F213" s="194">
        <f>SUMIFS('Business report'!$F$2:$F$9442,'Business report'!$A$2:$A$9442,A213,'Business report'!$B$2:$B$9442,B213,'Business report'!$C$2:$C$9442,D213)</f>
        <v>0</v>
      </c>
      <c r="G213" s="191">
        <f>SUMIFS('Business report'!$I$2:$I$9442,'Business report'!$A$2:$A$9442,A213,'Business report'!$B$2:$B$9442,B213,'Business report'!$C$2:$C$9442,D213)</f>
        <v>0</v>
      </c>
      <c r="H213" s="195">
        <f>SUMIFS('Business report'!$K$2:$K$9442,'Business report'!$A$2:$A$9442,A213,'Business report'!$B$2:$B$9442,B213,'Business report'!$C$2:$C$9442,D213)</f>
        <v>0</v>
      </c>
      <c r="I213" s="206">
        <v>3999</v>
      </c>
      <c r="J213" s="178"/>
      <c r="K213" s="206"/>
      <c r="L213" s="206"/>
      <c r="M213" s="220"/>
      <c r="N213" s="206"/>
      <c r="O213" s="206"/>
      <c r="P213" s="200"/>
      <c r="Q213" s="200"/>
      <c r="R213" s="200"/>
      <c r="S213" s="200"/>
      <c r="T213" s="200"/>
      <c r="U213" s="200"/>
      <c r="V213" s="200"/>
      <c r="W213" s="200"/>
      <c r="X213" s="200"/>
      <c r="Y213" s="200"/>
      <c r="Z213" s="200"/>
      <c r="AA213" s="200"/>
      <c r="AB213" s="200"/>
      <c r="AC213" s="200"/>
      <c r="AD213" s="200"/>
      <c r="AE213" s="200"/>
      <c r="AF213" s="200"/>
      <c r="AG213" s="200"/>
      <c r="AH213" s="200"/>
      <c r="AI213" s="200"/>
      <c r="AJ213" s="200"/>
      <c r="AK213" s="179" t="str">
        <f t="array" ref="AK213">IFERROR(VLOOKUP(A213&amp;B213&amp;C213&amp;LEFT($AK$1,2),IF({1,0},广告数据!$A$2:$A$7027&amp;广告数据!$B$2:$B$7027&amp;广告数据!$C$2:$C$7027,广告数据!$D$2:$D$7027),2,0),"0")</f>
        <v>0</v>
      </c>
      <c r="AL213" s="175" t="str">
        <f t="array" ref="AL213">IFERROR(VLOOKUP(A213&amp;B213&amp;C213&amp;LEFT($AK$1,2),IF({1,0},广告数据!$A$2:$A$7027&amp;广告数据!$B$2:$B$7027&amp;广告数据!$C$2:$C$7027,广告数据!$E$2:$E$7027),2,0),"0")</f>
        <v>0</v>
      </c>
      <c r="AM213" s="180" t="str">
        <f t="shared" ref="AM212:AM219" si="101">IFERROR(AL213/AK213,"0")</f>
        <v>0</v>
      </c>
      <c r="AN213" s="175" t="str">
        <f t="array" ref="AN213">IFERROR(VLOOKUP(A213&amp;B213&amp;C213&amp;LEFT($AK$1,2),IF({1,0},广告数据!$A$2:$A$7027&amp;广告数据!$B$2:$B$7027&amp;广告数据!$C$2:$C$7027,广告数据!$I$2:$I$7027),2,0),"0")</f>
        <v>0</v>
      </c>
      <c r="AO213" s="181" t="str">
        <f t="shared" ref="AO212:AO219" si="102">IFERROR(AN213/AL213,"0")</f>
        <v>0</v>
      </c>
      <c r="AP213" s="182" t="str">
        <f t="array" ref="AP213">IFERROR(VLOOKUP(A213&amp;B213&amp;C213&amp;LEFT($AK$1,2),IF({1,0},广告数据!$A$2:$A$7027&amp;广告数据!$B$2:$B$7027&amp;广告数据!$C$2:$C$7027,广告数据!$G$2:$G$7027),2,0),"0")</f>
        <v>0</v>
      </c>
      <c r="AQ213" s="182" t="str">
        <f t="array" ref="AQ213">IFERROR(VLOOKUP(A213&amp;B213&amp;C213&amp;LEFT($AK$1,2),IF({1,0},广告数据!$A$2:$A$7027&amp;广告数据!$B$2:$B$7027&amp;广告数据!$C$2:$C$7027,广告数据!$J$2:$J$7027),2,0),"0")</f>
        <v>0</v>
      </c>
      <c r="AR213" s="183" t="str">
        <f t="shared" ref="AR212:AR219" si="103">IFERROR(AP213/AQ213,"0")</f>
        <v>0</v>
      </c>
      <c r="AS213" s="223" t="str">
        <f t="array" ref="AS213">IFERROR(VLOOKUP(A213&amp;B213&amp;C213&amp;LEFT($AS$1,2),IF({1,0},广告数据!$A$2:$A$7027&amp;广告数据!$B$2:$B$7027&amp;广告数据!$C$2:$C$7027,广告数据!$D$2:$D$7027),2,0),"0")</f>
        <v>0</v>
      </c>
      <c r="AT213" s="179" t="str">
        <f t="array" ref="AT213">IFERROR(VLOOKUP(A213&amp;B213&amp;C213&amp;LEFT($AS$1,2),IF({1,0},广告数据!$A$2:$A$7027&amp;广告数据!$B$2:$B$7027&amp;广告数据!$C$2:$C$7027,广告数据!$E$2:$E$7027),2,0),"0")</f>
        <v>0</v>
      </c>
      <c r="AU213" s="179" t="str">
        <f t="array" ref="AU213">IFERROR(VLOOKUP(A213&amp;B213&amp;C213&amp;LEFT($AS$1,2),IF({1,0},广告数据!$A$2:$A$7027&amp;广告数据!$B$2:$B$7027&amp;广告数据!$C$2:$C$7027,广告数据!$I$2:$I$7027),2,0),"0")</f>
        <v>0</v>
      </c>
      <c r="AV213" s="215" t="str">
        <f t="shared" si="84"/>
        <v>0</v>
      </c>
      <c r="AW213" s="215" t="str">
        <f t="array" ref="AW213">IFERROR(AU213/AT213,"0")</f>
        <v>0</v>
      </c>
      <c r="AX213" s="224" t="str">
        <f t="array" ref="AX213">IFERROR(VLOOKUP(A213&amp;B213&amp;C213&amp;LEFT($AS$1,2),IF({1,0},广告数据!$A$2:$A$7027&amp;广告数据!$B$2:$B$7027&amp;广告数据!$C$2:$C$7027,广告数据!$G$2:$G$7027),2,0),"0")</f>
        <v>0</v>
      </c>
      <c r="AY213" s="179" t="str">
        <f t="array" ref="AY213">IFERROR(VLOOKUP(A213&amp;B213&amp;C213&amp;LEFT($AS$1,2),IF({1,0},广告数据!$A$2:$A$7027&amp;广告数据!$B$2:$B$7027&amp;广告数据!$C$2:$C$7027,广告数据!$J$2:$J$7027),2,0),"0")</f>
        <v>0</v>
      </c>
      <c r="AZ213" s="183" t="str">
        <f t="array" ref="AZ213">IFERROR(AX213/AY213,"0")</f>
        <v>0</v>
      </c>
      <c r="BA213" s="179" t="str">
        <f t="array" ref="BA213">IFERROR(VLOOKUP(A213&amp;B213&amp;C213&amp;LEFT($BA$1,2),IF({1,0},广告数据!$A$2:$A$7027&amp;广告数据!$B$2:$B$7027&amp;广告数据!$C$2:$C$7027,广告数据!$D$2:$D$7027),2,0),"")</f>
        <v/>
      </c>
      <c r="BB213" s="179" t="str">
        <f t="array" ref="BB213">IFERROR(VLOOKUP(A213&amp;B213&amp;C213&amp;LEFT($BA$1,2),IF({1,0},广告数据!$A$2:$A$7027&amp;广告数据!$B$2:$B$7027&amp;广告数据!$C$2:$C$7027,广告数据!$E$2:$E$7027),2,0),"")</f>
        <v/>
      </c>
      <c r="BC213" s="179" t="str">
        <f t="array" ref="BC213">IFERROR(VLOOKUP(A213&amp;B213&amp;C213&amp;LEFT($BA$1,2),IF({1,0},广告数据!$A$2:$A$7027&amp;广告数据!$B$2:$B$7027&amp;广告数据!$C$2:$C$7027,广告数据!$I$2:$I$7027),2,0),"")</f>
        <v/>
      </c>
      <c r="BD213" s="215" t="str">
        <f t="shared" si="95"/>
        <v>0</v>
      </c>
      <c r="BE213" s="215" t="str">
        <f t="shared" si="96"/>
        <v>0</v>
      </c>
      <c r="BF213" s="186" t="str">
        <f t="array" ref="BF213">IFERROR(VLOOKUP(A213&amp;B213&amp;C213&amp;LEFT($BA$1,2),IF({1,0},广告数据!$A$2:$A$7027&amp;广告数据!$B$2:$B$7027&amp;广告数据!$C$2:$C$7027,广告数据!$G$2:$G$7027),2,0),"")</f>
        <v/>
      </c>
      <c r="BG213" s="186" t="str">
        <f t="array" ref="BG213">IFERROR(VLOOKUP(A213&amp;B213&amp;C213&amp;LEFT($BA$1,2),IF({1,0},广告数据!$A$2:$A$7027&amp;广告数据!$B$2:$B$7027&amp;广告数据!$C$2:$C$7027,广告数据!$J$2:$J$7027),2,0),"")</f>
        <v/>
      </c>
      <c r="BH213" s="215" t="str">
        <f t="shared" si="97"/>
        <v>0</v>
      </c>
      <c r="BI213" s="172" t="str">
        <f t="array" ref="BI213">IFERROR(VLOOKUP(A213&amp;B213&amp;C213&amp;LEFT($BI$1,2),IF({1,0},广告数据!$A$2:$A$7027&amp;广告数据!$B$2:$B$7027&amp;广告数据!$C$2:$C$7027,广告数据!$D$2:$D$7027),2,0),"0")</f>
        <v>0</v>
      </c>
      <c r="BJ213" s="172" t="str">
        <f t="array" ref="BJ213">IFERROR(VLOOKUP(A213&amp;B213&amp;C213&amp;LEFT($BI$1,2),IF({1,0},广告数据!$A$2:$A$7027&amp;广告数据!$B$2:$B$7027&amp;广告数据!$C$2:$C$7027,广告数据!$E$2:$E$7027),2,0),"0")</f>
        <v>0</v>
      </c>
      <c r="BK213" s="172" t="str">
        <f t="array" ref="BK213">IFERROR(VLOOKUP(A213&amp;B213&amp;C213&amp;LEFT($BI$1,2),IF({1,0},广告数据!$A$2:$A$7027&amp;广告数据!$B$2:$B$7027&amp;广告数据!$C$2:$C$7027,广告数据!$I$2:$I$7027),2,0),"0")</f>
        <v>0</v>
      </c>
      <c r="BL213" s="215" t="str">
        <f t="shared" si="98"/>
        <v>0</v>
      </c>
      <c r="BM213" s="215" t="str">
        <f t="shared" si="99"/>
        <v>0</v>
      </c>
      <c r="BN213" s="172" t="str">
        <f t="array" ref="BN213">IFERROR(VLOOKUP(A213&amp;B213&amp;C213&amp;LEFT($BI$1,2),IF({1,0},广告数据!$A$2:$A$7027&amp;广告数据!$B$2:$B$7027&amp;广告数据!$C$2:$C$7027,广告数据!$G$2:$G$7027),2,0),"0")</f>
        <v>0</v>
      </c>
      <c r="BO213" s="172" t="str">
        <f t="array" ref="BO213">IFERROR(VLOOKUP(A213&amp;B213&amp;C213&amp;LEFT($BI$1,2),IF({1,0},广告数据!$A$2:$A$7027&amp;广告数据!$B$2:$B$7027&amp;广告数据!$C$2:$C$7027,广告数据!$J$2:$J$7027),2,0),"0")</f>
        <v>0</v>
      </c>
      <c r="BP213" s="215" t="str">
        <f t="shared" si="100"/>
        <v/>
      </c>
      <c r="BQ213" s="172" t="str">
        <f t="array" ref="BQ213">IFERROR(VLOOKUP(A213&amp;B213&amp;C213&amp;LEFT($BQ$1,2),IF({1,0},广告数据!$A$2:$A$7027&amp;广告数据!$B$2:$B$7027&amp;广告数据!$C$2:$C$7027,广告数据!$D$2:$D$7027),2,0),"0")</f>
        <v>0</v>
      </c>
      <c r="BR213" s="172" t="str">
        <f t="array" ref="BR213">IFERROR(VLOOKUP(A213&amp;B213&amp;C213&amp;LEFT($BQ$1,2),IF({1,0},广告数据!$A$2:$A$7027&amp;广告数据!$B$2:$B$7027&amp;广告数据!$C$2:$C$7027,广告数据!$E$2:$E$7027),2,0),"0")</f>
        <v>0</v>
      </c>
      <c r="BS213" s="172" t="str">
        <f t="array" ref="BS213">IFERROR(VLOOKUP(A213&amp;B213&amp;C213&amp;LEFT($BQ$1,2),IF({1,0},广告数据!$A$2:$A$7027&amp;广告数据!$B$2:$B$7027&amp;广告数据!$C$2:$C$7027,广告数据!$I$2:$I$7027),2,0),"0")</f>
        <v>0</v>
      </c>
      <c r="BT213" s="215" t="str">
        <f t="shared" si="93"/>
        <v>0</v>
      </c>
      <c r="BU213" s="215" t="str">
        <f t="shared" si="94"/>
        <v>0</v>
      </c>
      <c r="BV213" s="172" t="str">
        <f t="array" ref="BV213">IFERROR(VLOOKUP(A213&amp;B213&amp;C213&amp;LEFT($BQ$1,2),IF({1,0},广告数据!$A$2:$A$7027&amp;广告数据!$B$2:$B$7027&amp;广告数据!$C$2:$C$7027,广告数据!$G$2:$G$7027),2,0),"0")</f>
        <v>0</v>
      </c>
      <c r="BW213" s="172" t="str">
        <f t="array" ref="BW213">IFERROR(VLOOKUP(A213&amp;B213&amp;C213&amp;LEFT($BQ$1,2),IF({1,0},广告数据!$A$2:$A$7027&amp;广告数据!$B$2:$B$7027&amp;广告数据!$C$2:$C$7027,广告数据!$J$2:$J$7027),2,0),"0")</f>
        <v>0</v>
      </c>
      <c r="BX213" s="215" t="str">
        <f t="shared" si="77"/>
        <v/>
      </c>
    </row>
    <row r="214" s="173" customFormat="1" spans="1:76">
      <c r="A214" s="189">
        <v>44821</v>
      </c>
      <c r="B214" s="192" t="s">
        <v>20</v>
      </c>
      <c r="C214" s="190" t="s">
        <v>25</v>
      </c>
      <c r="D214" s="119" t="s">
        <v>124</v>
      </c>
      <c r="E214" s="194">
        <f>SUMIFS('Business report'!$D$2:$D$9442,'Business report'!$A$2:$A$9442,A214,'Business report'!$B$2:$B$9442,B214,'Business report'!$C$2:$C$9442,D214)</f>
        <v>388</v>
      </c>
      <c r="F214" s="194">
        <f>SUMIFS('Business report'!$F$2:$F$9442,'Business report'!$A$2:$A$9442,A214,'Business report'!$B$2:$B$9442,B214,'Business report'!$C$2:$C$9442,D214)</f>
        <v>507</v>
      </c>
      <c r="G214" s="191">
        <f>SUMIFS('Business report'!$I$2:$I$9442,'Business report'!$A$2:$A$9442,A214,'Business report'!$B$2:$B$9442,B214,'Business report'!$C$2:$C$9442,D214)</f>
        <v>24</v>
      </c>
      <c r="H214" s="195">
        <f>SUMIFS('Business report'!$K$2:$K$9442,'Business report'!$A$2:$A$9442,A214,'Business report'!$B$2:$B$9442,B214,'Business report'!$C$2:$C$9442,D214)</f>
        <v>299.76</v>
      </c>
      <c r="I214" s="198" t="s">
        <v>653</v>
      </c>
      <c r="J214" s="178">
        <v>4.5</v>
      </c>
      <c r="K214" s="206">
        <v>81</v>
      </c>
      <c r="L214" s="198" t="s">
        <v>131</v>
      </c>
      <c r="M214" s="220" t="s">
        <v>778</v>
      </c>
      <c r="N214" s="198" t="s">
        <v>133</v>
      </c>
      <c r="O214" s="206">
        <v>86</v>
      </c>
      <c r="P214" s="203" t="s">
        <v>409</v>
      </c>
      <c r="Q214" s="207" t="s">
        <v>200</v>
      </c>
      <c r="R214" s="207" t="s">
        <v>666</v>
      </c>
      <c r="S214" s="203" t="s">
        <v>208</v>
      </c>
      <c r="T214" s="207" t="s">
        <v>292</v>
      </c>
      <c r="U214" s="207" t="s">
        <v>149</v>
      </c>
      <c r="V214" s="203" t="s">
        <v>340</v>
      </c>
      <c r="W214" s="207" t="s">
        <v>345</v>
      </c>
      <c r="X214" s="207" t="s">
        <v>169</v>
      </c>
      <c r="Y214" s="203" t="s">
        <v>527</v>
      </c>
      <c r="Z214" s="207" t="s">
        <v>357</v>
      </c>
      <c r="AA214" s="207" t="s">
        <v>149</v>
      </c>
      <c r="AB214" s="203" t="s">
        <v>528</v>
      </c>
      <c r="AC214" s="207" t="s">
        <v>719</v>
      </c>
      <c r="AD214" s="207" t="s">
        <v>149</v>
      </c>
      <c r="AE214" s="203" t="s">
        <v>244</v>
      </c>
      <c r="AF214" s="207" t="s">
        <v>377</v>
      </c>
      <c r="AG214" s="207" t="s">
        <v>387</v>
      </c>
      <c r="AH214" s="203" t="s">
        <v>144</v>
      </c>
      <c r="AI214" s="207" t="s">
        <v>211</v>
      </c>
      <c r="AJ214" s="207" t="s">
        <v>183</v>
      </c>
      <c r="AK214" s="179">
        <f t="array" ref="AK214">IFERROR(VLOOKUP(A214&amp;B214&amp;C214&amp;LEFT($AK$1,2),IF({1,0},广告数据!$A$2:$A$7027&amp;广告数据!$B$2:$B$7027&amp;广告数据!$C$2:$C$7027,广告数据!$D$2:$D$7027),2,0),"0")</f>
        <v>7194</v>
      </c>
      <c r="AL214" s="175">
        <f t="array" ref="AL214">IFERROR(VLOOKUP(A214&amp;B214&amp;C214&amp;LEFT($AK$1,2),IF({1,0},广告数据!$A$2:$A$7027&amp;广告数据!$B$2:$B$7027&amp;广告数据!$C$2:$C$7027,广告数据!$E$2:$E$7027),2,0),"0")</f>
        <v>29</v>
      </c>
      <c r="AM214" s="180">
        <f t="shared" si="101"/>
        <v>0.00403113705865999</v>
      </c>
      <c r="AN214" s="175">
        <f t="array" ref="AN214">IFERROR(VLOOKUP(A214&amp;B214&amp;C214&amp;LEFT($AK$1,2),IF({1,0},广告数据!$A$2:$A$7027&amp;广告数据!$B$2:$B$7027&amp;广告数据!$C$2:$C$7027,广告数据!$I$2:$I$7027),2,0),"0")</f>
        <v>0</v>
      </c>
      <c r="AO214" s="181">
        <f t="shared" si="102"/>
        <v>0</v>
      </c>
      <c r="AP214" s="182">
        <f t="array" ref="AP214">IFERROR(VLOOKUP(A214&amp;B214&amp;C214&amp;LEFT($AK$1,2),IF({1,0},广告数据!$A$2:$A$7027&amp;广告数据!$B$2:$B$7027&amp;广告数据!$C$2:$C$7027,广告数据!$G$2:$G$7027),2,0),"0")</f>
        <v>8.68</v>
      </c>
      <c r="AQ214" s="182">
        <f t="array" ref="AQ214">IFERROR(VLOOKUP(A214&amp;B214&amp;C214&amp;LEFT($AK$1,2),IF({1,0},广告数据!$A$2:$A$7027&amp;广告数据!$B$2:$B$7027&amp;广告数据!$C$2:$C$7027,广告数据!$J$2:$J$7027),2,0),"0")</f>
        <v>0</v>
      </c>
      <c r="AR214" s="183" t="str">
        <f t="shared" si="103"/>
        <v>0</v>
      </c>
      <c r="AS214" s="223" t="str">
        <f t="array" ref="AS214">IFERROR(VLOOKUP(A214&amp;B214&amp;C214&amp;LEFT($AS$1,2),IF({1,0},广告数据!$A$2:$A$7027&amp;广告数据!$B$2:$B$7027&amp;广告数据!$C$2:$C$7027,广告数据!$D$2:$D$7027),2,0),"0")</f>
        <v>0</v>
      </c>
      <c r="AT214" s="179" t="str">
        <f t="array" ref="AT214">IFERROR(VLOOKUP(A214&amp;B214&amp;C214&amp;LEFT($AS$1,2),IF({1,0},广告数据!$A$2:$A$7027&amp;广告数据!$B$2:$B$7027&amp;广告数据!$C$2:$C$7027,广告数据!$E$2:$E$7027),2,0),"0")</f>
        <v>0</v>
      </c>
      <c r="AU214" s="179" t="str">
        <f t="array" ref="AU214">IFERROR(VLOOKUP(A214&amp;B214&amp;C214&amp;LEFT($AS$1,2),IF({1,0},广告数据!$A$2:$A$7027&amp;广告数据!$B$2:$B$7027&amp;广告数据!$C$2:$C$7027,广告数据!$I$2:$I$7027),2,0),"0")</f>
        <v>0</v>
      </c>
      <c r="AV214" s="215" t="str">
        <f t="shared" si="84"/>
        <v>0</v>
      </c>
      <c r="AW214" s="215" t="str">
        <f t="array" ref="AW214">IFERROR(AU214/AT214,"0")</f>
        <v>0</v>
      </c>
      <c r="AX214" s="224" t="str">
        <f t="array" ref="AX214">IFERROR(VLOOKUP(A214&amp;B214&amp;C214&amp;LEFT($AS$1,2),IF({1,0},广告数据!$A$2:$A$7027&amp;广告数据!$B$2:$B$7027&amp;广告数据!$C$2:$C$7027,广告数据!$G$2:$G$7027),2,0),"0")</f>
        <v>0</v>
      </c>
      <c r="AY214" s="179" t="str">
        <f t="array" ref="AY214">IFERROR(VLOOKUP(A214&amp;B214&amp;C214&amp;LEFT($AS$1,2),IF({1,0},广告数据!$A$2:$A$7027&amp;广告数据!$B$2:$B$7027&amp;广告数据!$C$2:$C$7027,广告数据!$J$2:$J$7027),2,0),"0")</f>
        <v>0</v>
      </c>
      <c r="AZ214" s="183" t="str">
        <f t="array" ref="AZ214">IFERROR(AX214/AY214,"0")</f>
        <v>0</v>
      </c>
      <c r="BA214" s="179">
        <f t="array" ref="BA214">IFERROR(VLOOKUP(A214&amp;B214&amp;C214&amp;LEFT($BA$1,2),IF({1,0},广告数据!$A$2:$A$7027&amp;广告数据!$B$2:$B$7027&amp;广告数据!$C$2:$C$7027,广告数据!$D$2:$D$7027),2,0),"")</f>
        <v>18877</v>
      </c>
      <c r="BB214" s="179">
        <f t="array" ref="BB214">IFERROR(VLOOKUP(A214&amp;B214&amp;C214&amp;LEFT($BA$1,2),IF({1,0},广告数据!$A$2:$A$7027&amp;广告数据!$B$2:$B$7027&amp;广告数据!$C$2:$C$7027,广告数据!$E$2:$E$7027),2,0),"")</f>
        <v>49</v>
      </c>
      <c r="BC214" s="179">
        <f t="array" ref="BC214">IFERROR(VLOOKUP(A214&amp;B214&amp;C214&amp;LEFT($BA$1,2),IF({1,0},广告数据!$A$2:$A$7027&amp;广告数据!$B$2:$B$7027&amp;广告数据!$C$2:$C$7027,广告数据!$I$2:$I$7027),2,0),"")</f>
        <v>5</v>
      </c>
      <c r="BD214" s="215">
        <f t="shared" si="95"/>
        <v>0.00259575144355565</v>
      </c>
      <c r="BE214" s="215">
        <f t="shared" si="96"/>
        <v>0.102040816326531</v>
      </c>
      <c r="BF214" s="186">
        <f t="array" ref="BF214">IFERROR(VLOOKUP(A214&amp;B214&amp;C214&amp;LEFT($BA$1,2),IF({1,0},广告数据!$A$2:$A$7027&amp;广告数据!$B$2:$B$7027&amp;广告数据!$C$2:$C$7027,广告数据!$G$2:$G$7027),2,0),"")</f>
        <v>26.62</v>
      </c>
      <c r="BG214" s="186">
        <f t="array" ref="BG214">IFERROR(VLOOKUP(A214&amp;B214&amp;C214&amp;LEFT($BA$1,2),IF({1,0},广告数据!$A$2:$A$7027&amp;广告数据!$B$2:$B$7027&amp;广告数据!$C$2:$C$7027,广告数据!$J$2:$J$7027),2,0),"")</f>
        <v>59.95</v>
      </c>
      <c r="BH214" s="215">
        <f t="shared" si="97"/>
        <v>0.444036697247706</v>
      </c>
      <c r="BI214" s="172">
        <f t="array" ref="BI214">IFERROR(VLOOKUP(A214&amp;B214&amp;C214&amp;LEFT($BI$1,2),IF({1,0},广告数据!$A$2:$A$7027&amp;广告数据!$B$2:$B$7027&amp;广告数据!$C$2:$C$7027,广告数据!$D$2:$D$7027),2,0),"0")</f>
        <v>3502</v>
      </c>
      <c r="BJ214" s="172">
        <f t="array" ref="BJ214">IFERROR(VLOOKUP(A214&amp;B214&amp;C214&amp;LEFT($BI$1,2),IF({1,0},广告数据!$A$2:$A$7027&amp;广告数据!$B$2:$B$7027&amp;广告数据!$C$2:$C$7027,广告数据!$E$2:$E$7027),2,0),"0")</f>
        <v>25</v>
      </c>
      <c r="BK214" s="172">
        <f t="array" ref="BK214">IFERROR(VLOOKUP(A214&amp;B214&amp;C214&amp;LEFT($BI$1,2),IF({1,0},广告数据!$A$2:$A$7027&amp;广告数据!$B$2:$B$7027&amp;广告数据!$C$2:$C$7027,广告数据!$I$2:$I$7027),2,0),"0")</f>
        <v>3</v>
      </c>
      <c r="BL214" s="215">
        <f t="shared" si="98"/>
        <v>0.00713877784123358</v>
      </c>
      <c r="BM214" s="215">
        <f t="shared" si="99"/>
        <v>0.12</v>
      </c>
      <c r="BN214" s="172">
        <f t="array" ref="BN214">IFERROR(VLOOKUP(A214&amp;B214&amp;C214&amp;LEFT($BI$1,2),IF({1,0},广告数据!$A$2:$A$7027&amp;广告数据!$B$2:$B$7027&amp;广告数据!$C$2:$C$7027,广告数据!$G$2:$G$7027),2,0),"0")</f>
        <v>15.02</v>
      </c>
      <c r="BO214" s="172">
        <f t="array" ref="BO214">IFERROR(VLOOKUP(A214&amp;B214&amp;C214&amp;LEFT($BI$1,2),IF({1,0},广告数据!$A$2:$A$7027&amp;广告数据!$B$2:$B$7027&amp;广告数据!$C$2:$C$7027,广告数据!$J$2:$J$7027),2,0),"0")</f>
        <v>37.97</v>
      </c>
      <c r="BP214" s="215">
        <f t="shared" si="100"/>
        <v>0.395575454306031</v>
      </c>
      <c r="BQ214" s="172" t="str">
        <f t="array" ref="BQ214">IFERROR(VLOOKUP(A214&amp;B214&amp;C214&amp;LEFT($BQ$1,2),IF({1,0},广告数据!$A$2:$A$7027&amp;广告数据!$B$2:$B$7027&amp;广告数据!$C$2:$C$7027,广告数据!$D$2:$D$7027),2,0),"0")</f>
        <v>0</v>
      </c>
      <c r="BR214" s="172" t="str">
        <f t="array" ref="BR214">IFERROR(VLOOKUP(A214&amp;B214&amp;C214&amp;LEFT($BQ$1,2),IF({1,0},广告数据!$A$2:$A$7027&amp;广告数据!$B$2:$B$7027&amp;广告数据!$C$2:$C$7027,广告数据!$E$2:$E$7027),2,0),"0")</f>
        <v>0</v>
      </c>
      <c r="BS214" s="172" t="str">
        <f t="array" ref="BS214">IFERROR(VLOOKUP(A214&amp;B214&amp;C214&amp;LEFT($BQ$1,2),IF({1,0},广告数据!$A$2:$A$7027&amp;广告数据!$B$2:$B$7027&amp;广告数据!$C$2:$C$7027,广告数据!$I$2:$I$7027),2,0),"0")</f>
        <v>0</v>
      </c>
      <c r="BT214" s="215" t="str">
        <f t="shared" si="93"/>
        <v>0</v>
      </c>
      <c r="BU214" s="215" t="str">
        <f t="shared" si="94"/>
        <v>0</v>
      </c>
      <c r="BV214" s="172" t="str">
        <f t="array" ref="BV214">IFERROR(VLOOKUP(A214&amp;B214&amp;C214&amp;LEFT($BQ$1,2),IF({1,0},广告数据!$A$2:$A$7027&amp;广告数据!$B$2:$B$7027&amp;广告数据!$C$2:$C$7027,广告数据!$G$2:$G$7027),2,0),"0")</f>
        <v>0</v>
      </c>
      <c r="BW214" s="172" t="str">
        <f t="array" ref="BW214">IFERROR(VLOOKUP(A214&amp;B214&amp;C214&amp;LEFT($BQ$1,2),IF({1,0},广告数据!$A$2:$A$7027&amp;广告数据!$B$2:$B$7027&amp;广告数据!$C$2:$C$7027,广告数据!$J$2:$J$7027),2,0),"0")</f>
        <v>0</v>
      </c>
      <c r="BX214" s="215" t="str">
        <f t="shared" si="77"/>
        <v/>
      </c>
    </row>
    <row r="215" s="173" customFormat="1" spans="1:76">
      <c r="A215" s="189">
        <v>44821</v>
      </c>
      <c r="B215" s="192" t="s">
        <v>20</v>
      </c>
      <c r="C215" s="190" t="s">
        <v>450</v>
      </c>
      <c r="D215" s="119" t="s">
        <v>451</v>
      </c>
      <c r="E215" s="194">
        <f>SUMIFS('Business report'!$D$2:$D$9442,'Business report'!$A$2:$A$9442,A215,'Business report'!$B$2:$B$9442,B215,'Business report'!$C$2:$C$9442,D215)</f>
        <v>10</v>
      </c>
      <c r="F215" s="194">
        <f>SUMIFS('Business report'!$F$2:$F$9442,'Business report'!$A$2:$A$9442,A215,'Business report'!$B$2:$B$9442,B215,'Business report'!$C$2:$C$9442,D215)</f>
        <v>11</v>
      </c>
      <c r="G215" s="191">
        <f>SUMIFS('Business report'!$I$2:$I$9442,'Business report'!$A$2:$A$9442,A215,'Business report'!$B$2:$B$9442,B215,'Business report'!$C$2:$C$9442,D215)</f>
        <v>0</v>
      </c>
      <c r="H215" s="195">
        <f>SUMIFS('Business report'!$K$2:$K$9442,'Business report'!$A$2:$A$9442,A215,'Business report'!$B$2:$B$9442,B215,'Business report'!$C$2:$C$9442,D215)</f>
        <v>0</v>
      </c>
      <c r="I215" s="198">
        <v>37.99</v>
      </c>
      <c r="J215" s="178">
        <v>4</v>
      </c>
      <c r="K215" s="198">
        <v>7</v>
      </c>
      <c r="L215" s="198" t="s">
        <v>496</v>
      </c>
      <c r="M215" s="220" t="s">
        <v>779</v>
      </c>
      <c r="N215" s="198" t="s">
        <v>497</v>
      </c>
      <c r="O215" s="225">
        <v>5164</v>
      </c>
      <c r="P215" s="203" t="s">
        <v>465</v>
      </c>
      <c r="Q215" s="200"/>
      <c r="R215" s="207" t="s">
        <v>534</v>
      </c>
      <c r="S215" s="203" t="s">
        <v>466</v>
      </c>
      <c r="T215" s="200"/>
      <c r="U215" s="207" t="s">
        <v>337</v>
      </c>
      <c r="V215" s="203" t="s">
        <v>467</v>
      </c>
      <c r="W215" s="200"/>
      <c r="X215" s="207" t="s">
        <v>780</v>
      </c>
      <c r="Y215" s="203" t="s">
        <v>469</v>
      </c>
      <c r="Z215" s="200"/>
      <c r="AA215" s="207" t="s">
        <v>781</v>
      </c>
      <c r="AB215" s="203" t="s">
        <v>470</v>
      </c>
      <c r="AC215" s="200"/>
      <c r="AD215" s="207" t="s">
        <v>782</v>
      </c>
      <c r="AE215" s="203" t="s">
        <v>472</v>
      </c>
      <c r="AF215" s="200"/>
      <c r="AG215" s="207" t="s">
        <v>365</v>
      </c>
      <c r="AH215" s="203" t="s">
        <v>681</v>
      </c>
      <c r="AI215" s="200"/>
      <c r="AJ215" s="207" t="s">
        <v>495</v>
      </c>
      <c r="AK215" s="179">
        <f t="array" ref="AK215">IFERROR(VLOOKUP(A215&amp;B215&amp;C215&amp;LEFT($AK$1,2),IF({1,0},广告数据!$A$2:$A$7027&amp;广告数据!$B$2:$B$7027&amp;广告数据!$C$2:$C$7027,广告数据!$D$2:$D$7027),2,0),"0")</f>
        <v>5514</v>
      </c>
      <c r="AL215" s="175">
        <f t="array" ref="AL215">IFERROR(VLOOKUP(A215&amp;B215&amp;C215&amp;LEFT($AK$1,2),IF({1,0},广告数据!$A$2:$A$7027&amp;广告数据!$B$2:$B$7027&amp;广告数据!$C$2:$C$7027,广告数据!$E$2:$E$7027),2,0),"0")</f>
        <v>0</v>
      </c>
      <c r="AM215" s="180">
        <f t="shared" si="101"/>
        <v>0</v>
      </c>
      <c r="AN215" s="175">
        <f t="array" ref="AN215">IFERROR(VLOOKUP(A215&amp;B215&amp;C215&amp;LEFT($AK$1,2),IF({1,0},广告数据!$A$2:$A$7027&amp;广告数据!$B$2:$B$7027&amp;广告数据!$C$2:$C$7027,广告数据!$I$2:$I$7027),2,0),"0")</f>
        <v>0</v>
      </c>
      <c r="AO215" s="181" t="str">
        <f t="shared" si="102"/>
        <v>0</v>
      </c>
      <c r="AP215" s="182">
        <f t="array" ref="AP215">IFERROR(VLOOKUP(A215&amp;B215&amp;C215&amp;LEFT($AK$1,2),IF({1,0},广告数据!$A$2:$A$7027&amp;广告数据!$B$2:$B$7027&amp;广告数据!$C$2:$C$7027,广告数据!$G$2:$G$7027),2,0),"0")</f>
        <v>0</v>
      </c>
      <c r="AQ215" s="182">
        <f t="array" ref="AQ215">IFERROR(VLOOKUP(A215&amp;B215&amp;C215&amp;LEFT($AK$1,2),IF({1,0},广告数据!$A$2:$A$7027&amp;广告数据!$B$2:$B$7027&amp;广告数据!$C$2:$C$7027,广告数据!$J$2:$J$7027),2,0),"0")</f>
        <v>0</v>
      </c>
      <c r="AR215" s="183" t="str">
        <f t="shared" si="103"/>
        <v>0</v>
      </c>
      <c r="AS215" s="223" t="str">
        <f t="array" ref="AS215">IFERROR(VLOOKUP(A215&amp;B215&amp;C215&amp;LEFT($AS$1,2),IF({1,0},广告数据!$A$2:$A$7027&amp;广告数据!$B$2:$B$7027&amp;广告数据!$C$2:$C$7027,广告数据!$D$2:$D$7027),2,0),"0")</f>
        <v>0</v>
      </c>
      <c r="AT215" s="179" t="str">
        <f t="array" ref="AT215">IFERROR(VLOOKUP(A215&amp;B215&amp;C215&amp;LEFT($AS$1,2),IF({1,0},广告数据!$A$2:$A$7027&amp;广告数据!$B$2:$B$7027&amp;广告数据!$C$2:$C$7027,广告数据!$E$2:$E$7027),2,0),"0")</f>
        <v>0</v>
      </c>
      <c r="AU215" s="179" t="str">
        <f t="array" ref="AU215">IFERROR(VLOOKUP(A215&amp;B215&amp;C215&amp;LEFT($AS$1,2),IF({1,0},广告数据!$A$2:$A$7027&amp;广告数据!$B$2:$B$7027&amp;广告数据!$C$2:$C$7027,广告数据!$I$2:$I$7027),2,0),"0")</f>
        <v>0</v>
      </c>
      <c r="AV215" s="215" t="str">
        <f t="shared" si="84"/>
        <v>0</v>
      </c>
      <c r="AW215" s="215" t="str">
        <f t="array" ref="AW215">IFERROR(AU215/AT215,"0")</f>
        <v>0</v>
      </c>
      <c r="AX215" s="224" t="str">
        <f t="array" ref="AX215">IFERROR(VLOOKUP(A215&amp;B215&amp;C215&amp;LEFT($AS$1,2),IF({1,0},广告数据!$A$2:$A$7027&amp;广告数据!$B$2:$B$7027&amp;广告数据!$C$2:$C$7027,广告数据!$G$2:$G$7027),2,0),"0")</f>
        <v>0</v>
      </c>
      <c r="AY215" s="179" t="str">
        <f t="array" ref="AY215">IFERROR(VLOOKUP(A215&amp;B215&amp;C215&amp;LEFT($AS$1,2),IF({1,0},广告数据!$A$2:$A$7027&amp;广告数据!$B$2:$B$7027&amp;广告数据!$C$2:$C$7027,广告数据!$J$2:$J$7027),2,0),"0")</f>
        <v>0</v>
      </c>
      <c r="AZ215" s="183" t="str">
        <f t="array" ref="AZ215">IFERROR(AX215/AY215,"0")</f>
        <v>0</v>
      </c>
      <c r="BA215" s="179">
        <f t="array" ref="BA215">IFERROR(VLOOKUP(A215&amp;B215&amp;C215&amp;LEFT($BA$1,2),IF({1,0},广告数据!$A$2:$A$7027&amp;广告数据!$B$2:$B$7027&amp;广告数据!$C$2:$C$7027,广告数据!$D$2:$D$7027),2,0),"")</f>
        <v>2310</v>
      </c>
      <c r="BB215" s="179">
        <f t="array" ref="BB215">IFERROR(VLOOKUP(A215&amp;B215&amp;C215&amp;LEFT($BA$1,2),IF({1,0},广告数据!$A$2:$A$7027&amp;广告数据!$B$2:$B$7027&amp;广告数据!$C$2:$C$7027,广告数据!$E$2:$E$7027),2,0),"")</f>
        <v>1</v>
      </c>
      <c r="BC215" s="179">
        <f t="array" ref="BC215">IFERROR(VLOOKUP(A215&amp;B215&amp;C215&amp;LEFT($BA$1,2),IF({1,0},广告数据!$A$2:$A$7027&amp;广告数据!$B$2:$B$7027&amp;广告数据!$C$2:$C$7027,广告数据!$I$2:$I$7027),2,0),"")</f>
        <v>0</v>
      </c>
      <c r="BD215" s="215">
        <f t="shared" si="95"/>
        <v>0.000432900432900433</v>
      </c>
      <c r="BE215" s="215">
        <f t="shared" si="96"/>
        <v>0</v>
      </c>
      <c r="BF215" s="186">
        <f t="array" ref="BF215">IFERROR(VLOOKUP(A215&amp;B215&amp;C215&amp;LEFT($BA$1,2),IF({1,0},广告数据!$A$2:$A$7027&amp;广告数据!$B$2:$B$7027&amp;广告数据!$C$2:$C$7027,广告数据!$G$2:$G$7027),2,0),"")</f>
        <v>1.98</v>
      </c>
      <c r="BG215" s="186">
        <f t="array" ref="BG215">IFERROR(VLOOKUP(A215&amp;B215&amp;C215&amp;LEFT($BA$1,2),IF({1,0},广告数据!$A$2:$A$7027&amp;广告数据!$B$2:$B$7027&amp;广告数据!$C$2:$C$7027,广告数据!$J$2:$J$7027),2,0),"")</f>
        <v>0</v>
      </c>
      <c r="BH215" s="215" t="str">
        <f t="shared" si="97"/>
        <v>0</v>
      </c>
      <c r="BI215" s="172" t="str">
        <f t="array" ref="BI215">IFERROR(VLOOKUP(A215&amp;B215&amp;C215&amp;LEFT($BI$1,2),IF({1,0},广告数据!$A$2:$A$7027&amp;广告数据!$B$2:$B$7027&amp;广告数据!$C$2:$C$7027,广告数据!$D$2:$D$7027),2,0),"0")</f>
        <v>0</v>
      </c>
      <c r="BJ215" s="172" t="str">
        <f t="array" ref="BJ215">IFERROR(VLOOKUP(A215&amp;B215&amp;C215&amp;LEFT($BI$1,2),IF({1,0},广告数据!$A$2:$A$7027&amp;广告数据!$B$2:$B$7027&amp;广告数据!$C$2:$C$7027,广告数据!$E$2:$E$7027),2,0),"0")</f>
        <v>0</v>
      </c>
      <c r="BK215" s="172" t="str">
        <f t="array" ref="BK215">IFERROR(VLOOKUP(A215&amp;B215&amp;C215&amp;LEFT($BI$1,2),IF({1,0},广告数据!$A$2:$A$7027&amp;广告数据!$B$2:$B$7027&amp;广告数据!$C$2:$C$7027,广告数据!$I$2:$I$7027),2,0),"0")</f>
        <v>0</v>
      </c>
      <c r="BL215" s="215" t="str">
        <f t="shared" si="98"/>
        <v>0</v>
      </c>
      <c r="BM215" s="215" t="str">
        <f t="shared" si="99"/>
        <v>0</v>
      </c>
      <c r="BN215" s="172" t="str">
        <f t="array" ref="BN215">IFERROR(VLOOKUP(A215&amp;B215&amp;C215&amp;LEFT($BI$1,2),IF({1,0},广告数据!$A$2:$A$7027&amp;广告数据!$B$2:$B$7027&amp;广告数据!$C$2:$C$7027,广告数据!$G$2:$G$7027),2,0),"0")</f>
        <v>0</v>
      </c>
      <c r="BO215" s="172" t="str">
        <f t="array" ref="BO215">IFERROR(VLOOKUP(A215&amp;B215&amp;C215&amp;LEFT($BI$1,2),IF({1,0},广告数据!$A$2:$A$7027&amp;广告数据!$B$2:$B$7027&amp;广告数据!$C$2:$C$7027,广告数据!$J$2:$J$7027),2,0),"0")</f>
        <v>0</v>
      </c>
      <c r="BP215" s="215" t="str">
        <f t="shared" si="100"/>
        <v/>
      </c>
      <c r="BQ215" s="172">
        <f t="array" ref="BQ215">IFERROR(VLOOKUP(A215&amp;B215&amp;C215&amp;LEFT($BQ$1,2),IF({1,0},广告数据!$A$2:$A$7027&amp;广告数据!$B$2:$B$7027&amp;广告数据!$C$2:$C$7027,广告数据!$D$2:$D$7027),2,0),"0")</f>
        <v>1336</v>
      </c>
      <c r="BR215" s="172">
        <f t="array" ref="BR215">IFERROR(VLOOKUP(A215&amp;B215&amp;C215&amp;LEFT($BQ$1,2),IF({1,0},广告数据!$A$2:$A$7027&amp;广告数据!$B$2:$B$7027&amp;广告数据!$C$2:$C$7027,广告数据!$E$2:$E$7027),2,0),"0")</f>
        <v>2</v>
      </c>
      <c r="BS215" s="172">
        <f t="array" ref="BS215">IFERROR(VLOOKUP(A215&amp;B215&amp;C215&amp;LEFT($BQ$1,2),IF({1,0},广告数据!$A$2:$A$7027&amp;广告数据!$B$2:$B$7027&amp;广告数据!$C$2:$C$7027,广告数据!$I$2:$I$7027),2,0),"0")</f>
        <v>0</v>
      </c>
      <c r="BT215" s="215">
        <f t="shared" si="93"/>
        <v>0.00149700598802395</v>
      </c>
      <c r="BU215" s="215">
        <f t="shared" si="94"/>
        <v>0</v>
      </c>
      <c r="BV215" s="172">
        <f t="array" ref="BV215">IFERROR(VLOOKUP(A215&amp;B215&amp;C215&amp;LEFT($BQ$1,2),IF({1,0},广告数据!$A$2:$A$7027&amp;广告数据!$B$2:$B$7027&amp;广告数据!$C$2:$C$7027,广告数据!$G$2:$G$7027),2,0),"0")</f>
        <v>1.82</v>
      </c>
      <c r="BW215" s="172">
        <f t="array" ref="BW215">IFERROR(VLOOKUP(A215&amp;B215&amp;C215&amp;LEFT($BQ$1,2),IF({1,0},广告数据!$A$2:$A$7027&amp;广告数据!$B$2:$B$7027&amp;广告数据!$C$2:$C$7027,广告数据!$J$2:$J$7027),2,0),"0")</f>
        <v>0</v>
      </c>
      <c r="BX215" s="215" t="str">
        <f t="shared" si="77"/>
        <v/>
      </c>
    </row>
    <row r="216" s="173" customFormat="1" spans="1:76">
      <c r="A216" s="189">
        <v>44821</v>
      </c>
      <c r="B216" s="192" t="s">
        <v>128</v>
      </c>
      <c r="C216" s="190" t="s">
        <v>450</v>
      </c>
      <c r="D216" s="119" t="s">
        <v>451</v>
      </c>
      <c r="E216" s="194">
        <f>SUMIFS('Business report'!$D$2:$D$9442,'Business report'!$A$2:$A$9442,A216,'Business report'!$B$2:$B$9442,B216,'Business report'!$C$2:$C$9442,D216)</f>
        <v>15</v>
      </c>
      <c r="F216" s="194">
        <f>SUMIFS('Business report'!$F$2:$F$9442,'Business report'!$A$2:$A$9442,A216,'Business report'!$B$2:$B$9442,B216,'Business report'!$C$2:$C$9442,D216)</f>
        <v>20</v>
      </c>
      <c r="G216" s="191">
        <f>SUMIFS('Business report'!$I$2:$I$9442,'Business report'!$A$2:$A$9442,A216,'Business report'!$B$2:$B$9442,B216,'Business report'!$C$2:$C$9442,D216)</f>
        <v>1</v>
      </c>
      <c r="H216" s="195">
        <f>SUMIFS('Business report'!$K$2:$K$9442,'Business report'!$A$2:$A$9442,A216,'Business report'!$B$2:$B$9442,B216,'Business report'!$C$2:$C$9442,D216)</f>
        <v>39.99</v>
      </c>
      <c r="I216" s="198">
        <v>39.99</v>
      </c>
      <c r="J216" s="178">
        <v>4</v>
      </c>
      <c r="K216" s="198">
        <v>7</v>
      </c>
      <c r="L216" s="198" t="s">
        <v>642</v>
      </c>
      <c r="M216" s="220" t="s">
        <v>783</v>
      </c>
      <c r="N216" s="198" t="s">
        <v>644</v>
      </c>
      <c r="O216" s="206">
        <v>167</v>
      </c>
      <c r="P216" s="203" t="s">
        <v>465</v>
      </c>
      <c r="Q216" s="207" t="s">
        <v>345</v>
      </c>
      <c r="R216" s="207" t="s">
        <v>438</v>
      </c>
      <c r="S216" s="203" t="s">
        <v>646</v>
      </c>
      <c r="T216" s="207" t="s">
        <v>250</v>
      </c>
      <c r="U216" s="207" t="s">
        <v>440</v>
      </c>
      <c r="V216" s="203" t="s">
        <v>466</v>
      </c>
      <c r="W216" s="207" t="s">
        <v>241</v>
      </c>
      <c r="X216" s="207" t="s">
        <v>341</v>
      </c>
      <c r="Y216" s="203" t="s">
        <v>647</v>
      </c>
      <c r="Z216" s="207" t="s">
        <v>784</v>
      </c>
      <c r="AA216" s="207" t="s">
        <v>645</v>
      </c>
      <c r="AB216" s="203" t="s">
        <v>649</v>
      </c>
      <c r="AC216" s="207" t="s">
        <v>145</v>
      </c>
      <c r="AD216" s="207" t="s">
        <v>209</v>
      </c>
      <c r="AE216" s="203" t="s">
        <v>469</v>
      </c>
      <c r="AF216" s="207" t="s">
        <v>250</v>
      </c>
      <c r="AG216" s="207" t="s">
        <v>406</v>
      </c>
      <c r="AH216" s="203" t="s">
        <v>651</v>
      </c>
      <c r="AI216" s="207" t="s">
        <v>652</v>
      </c>
      <c r="AJ216" s="207" t="s">
        <v>209</v>
      </c>
      <c r="AK216" s="179">
        <f t="array" ref="AK216">IFERROR(VLOOKUP(A216&amp;B216&amp;C216&amp;LEFT($AK$1,2),IF({1,0},广告数据!$A$2:$A$7027&amp;广告数据!$B$2:$B$7027&amp;广告数据!$C$2:$C$7027,广告数据!$D$2:$D$7027),2,0),"0")</f>
        <v>2969</v>
      </c>
      <c r="AL216" s="175">
        <f t="array" ref="AL216">IFERROR(VLOOKUP(A216&amp;B216&amp;C216&amp;LEFT($AK$1,2),IF({1,0},广告数据!$A$2:$A$7027&amp;广告数据!$B$2:$B$7027&amp;广告数据!$C$2:$C$7027,广告数据!$E$2:$E$7027),2,0),"0")</f>
        <v>7</v>
      </c>
      <c r="AM216" s="180">
        <f t="shared" si="101"/>
        <v>0.00235769619400472</v>
      </c>
      <c r="AN216" s="175">
        <f t="array" ref="AN216">IFERROR(VLOOKUP(A216&amp;B216&amp;C216&amp;LEFT($AK$1,2),IF({1,0},广告数据!$A$2:$A$7027&amp;广告数据!$B$2:$B$7027&amp;广告数据!$C$2:$C$7027,广告数据!$I$2:$I$7027),2,0),"0")</f>
        <v>0</v>
      </c>
      <c r="AO216" s="181">
        <f t="shared" si="102"/>
        <v>0</v>
      </c>
      <c r="AP216" s="182">
        <f t="array" ref="AP216">IFERROR(VLOOKUP(A216&amp;B216&amp;C216&amp;LEFT($AK$1,2),IF({1,0},广告数据!$A$2:$A$7027&amp;广告数据!$B$2:$B$7027&amp;广告数据!$C$2:$C$7027,广告数据!$G$2:$G$7027),2,0),"0")</f>
        <v>7.77</v>
      </c>
      <c r="AQ216" s="182">
        <f t="array" ref="AQ216">IFERROR(VLOOKUP(A216&amp;B216&amp;C216&amp;LEFT($AK$1,2),IF({1,0},广告数据!$A$2:$A$7027&amp;广告数据!$B$2:$B$7027&amp;广告数据!$C$2:$C$7027,广告数据!$J$2:$J$7027),2,0),"0")</f>
        <v>0</v>
      </c>
      <c r="AR216" s="183" t="str">
        <f t="shared" si="103"/>
        <v>0</v>
      </c>
      <c r="AS216" s="223" t="str">
        <f t="array" ref="AS216">IFERROR(VLOOKUP(A216&amp;B216&amp;C216&amp;LEFT($AS$1,2),IF({1,0},广告数据!$A$2:$A$7027&amp;广告数据!$B$2:$B$7027&amp;广告数据!$C$2:$C$7027,广告数据!$D$2:$D$7027),2,0),"0")</f>
        <v>0</v>
      </c>
      <c r="AT216" s="179" t="str">
        <f t="array" ref="AT216">IFERROR(VLOOKUP(A216&amp;B216&amp;C216&amp;LEFT($AS$1,2),IF({1,0},广告数据!$A$2:$A$7027&amp;广告数据!$B$2:$B$7027&amp;广告数据!$C$2:$C$7027,广告数据!$E$2:$E$7027),2,0),"0")</f>
        <v>0</v>
      </c>
      <c r="AU216" s="179" t="str">
        <f t="array" ref="AU216">IFERROR(VLOOKUP(A216&amp;B216&amp;C216&amp;LEFT($AS$1,2),IF({1,0},广告数据!$A$2:$A$7027&amp;广告数据!$B$2:$B$7027&amp;广告数据!$C$2:$C$7027,广告数据!$I$2:$I$7027),2,0),"0")</f>
        <v>0</v>
      </c>
      <c r="AV216" s="215" t="str">
        <f t="shared" si="84"/>
        <v>0</v>
      </c>
      <c r="AW216" s="215" t="str">
        <f t="array" ref="AW216">IFERROR(AU216/AT216,"0")</f>
        <v>0</v>
      </c>
      <c r="AX216" s="224" t="str">
        <f t="array" ref="AX216">IFERROR(VLOOKUP(A216&amp;B216&amp;C216&amp;LEFT($AS$1,2),IF({1,0},广告数据!$A$2:$A$7027&amp;广告数据!$B$2:$B$7027&amp;广告数据!$C$2:$C$7027,广告数据!$G$2:$G$7027),2,0),"0")</f>
        <v>0</v>
      </c>
      <c r="AY216" s="179" t="str">
        <f t="array" ref="AY216">IFERROR(VLOOKUP(A216&amp;B216&amp;C216&amp;LEFT($AS$1,2),IF({1,0},广告数据!$A$2:$A$7027&amp;广告数据!$B$2:$B$7027&amp;广告数据!$C$2:$C$7027,广告数据!$J$2:$J$7027),2,0),"0")</f>
        <v>0</v>
      </c>
      <c r="AZ216" s="183" t="str">
        <f t="array" ref="AZ216">IFERROR(AX216/AY216,"0")</f>
        <v>0</v>
      </c>
      <c r="BA216" s="179">
        <f t="array" ref="BA216">IFERROR(VLOOKUP(A216&amp;B216&amp;C216&amp;LEFT($BA$1,2),IF({1,0},广告数据!$A$2:$A$7027&amp;广告数据!$B$2:$B$7027&amp;广告数据!$C$2:$C$7027,广告数据!$D$2:$D$7027),2,0),"")</f>
        <v>425</v>
      </c>
      <c r="BB216" s="179">
        <f t="array" ref="BB216">IFERROR(VLOOKUP(A216&amp;B216&amp;C216&amp;LEFT($BA$1,2),IF({1,0},广告数据!$A$2:$A$7027&amp;广告数据!$B$2:$B$7027&amp;广告数据!$C$2:$C$7027,广告数据!$E$2:$E$7027),2,0),"")</f>
        <v>3</v>
      </c>
      <c r="BC216" s="179">
        <f t="array" ref="BC216">IFERROR(VLOOKUP(A216&amp;B216&amp;C216&amp;LEFT($BA$1,2),IF({1,0},广告数据!$A$2:$A$7027&amp;广告数据!$B$2:$B$7027&amp;广告数据!$C$2:$C$7027,广告数据!$I$2:$I$7027),2,0),"")</f>
        <v>0</v>
      </c>
      <c r="BD216" s="215">
        <f t="shared" si="95"/>
        <v>0.00705882352941176</v>
      </c>
      <c r="BE216" s="215">
        <f t="shared" si="96"/>
        <v>0</v>
      </c>
      <c r="BF216" s="186">
        <f t="array" ref="BF216">IFERROR(VLOOKUP(A216&amp;B216&amp;C216&amp;LEFT($BA$1,2),IF({1,0},广告数据!$A$2:$A$7027&amp;广告数据!$B$2:$B$7027&amp;广告数据!$C$2:$C$7027,广告数据!$G$2:$G$7027),2,0),"")</f>
        <v>1.98</v>
      </c>
      <c r="BG216" s="186">
        <f t="array" ref="BG216">IFERROR(VLOOKUP(A216&amp;B216&amp;C216&amp;LEFT($BA$1,2),IF({1,0},广告数据!$A$2:$A$7027&amp;广告数据!$B$2:$B$7027&amp;广告数据!$C$2:$C$7027,广告数据!$J$2:$J$7027),2,0),"")</f>
        <v>0</v>
      </c>
      <c r="BH216" s="215" t="str">
        <f t="shared" si="97"/>
        <v>0</v>
      </c>
      <c r="BI216" s="172" t="str">
        <f t="array" ref="BI216">IFERROR(VLOOKUP(A216&amp;B216&amp;C216&amp;LEFT($BI$1,2),IF({1,0},广告数据!$A$2:$A$7027&amp;广告数据!$B$2:$B$7027&amp;广告数据!$C$2:$C$7027,广告数据!$D$2:$D$7027),2,0),"0")</f>
        <v>0</v>
      </c>
      <c r="BJ216" s="172" t="str">
        <f t="array" ref="BJ216">IFERROR(VLOOKUP(A216&amp;B216&amp;C216&amp;LEFT($BI$1,2),IF({1,0},广告数据!$A$2:$A$7027&amp;广告数据!$B$2:$B$7027&amp;广告数据!$C$2:$C$7027,广告数据!$E$2:$E$7027),2,0),"0")</f>
        <v>0</v>
      </c>
      <c r="BK216" s="172" t="str">
        <f t="array" ref="BK216">IFERROR(VLOOKUP(A216&amp;B216&amp;C216&amp;LEFT($BI$1,2),IF({1,0},广告数据!$A$2:$A$7027&amp;广告数据!$B$2:$B$7027&amp;广告数据!$C$2:$C$7027,广告数据!$I$2:$I$7027),2,0),"0")</f>
        <v>0</v>
      </c>
      <c r="BL216" s="215" t="str">
        <f t="shared" si="98"/>
        <v>0</v>
      </c>
      <c r="BM216" s="215" t="str">
        <f t="shared" si="99"/>
        <v>0</v>
      </c>
      <c r="BN216" s="172" t="str">
        <f t="array" ref="BN216">IFERROR(VLOOKUP(A216&amp;B216&amp;C216&amp;LEFT($BI$1,2),IF({1,0},广告数据!$A$2:$A$7027&amp;广告数据!$B$2:$B$7027&amp;广告数据!$C$2:$C$7027,广告数据!$G$2:$G$7027),2,0),"0")</f>
        <v>0</v>
      </c>
      <c r="BO216" s="172" t="str">
        <f t="array" ref="BO216">IFERROR(VLOOKUP(A216&amp;B216&amp;C216&amp;LEFT($BI$1,2),IF({1,0},广告数据!$A$2:$A$7027&amp;广告数据!$B$2:$B$7027&amp;广告数据!$C$2:$C$7027,广告数据!$J$2:$J$7027),2,0),"0")</f>
        <v>0</v>
      </c>
      <c r="BP216" s="215" t="str">
        <f t="shared" si="100"/>
        <v/>
      </c>
      <c r="BQ216" s="172">
        <f t="array" ref="BQ216">IFERROR(VLOOKUP(A216&amp;B216&amp;C216&amp;LEFT($BQ$1,2),IF({1,0},广告数据!$A$2:$A$7027&amp;广告数据!$B$2:$B$7027&amp;广告数据!$C$2:$C$7027,广告数据!$D$2:$D$7027),2,0),"0")</f>
        <v>576</v>
      </c>
      <c r="BR216" s="172">
        <f t="array" ref="BR216">IFERROR(VLOOKUP(A216&amp;B216&amp;C216&amp;LEFT($BQ$1,2),IF({1,0},广告数据!$A$2:$A$7027&amp;广告数据!$B$2:$B$7027&amp;广告数据!$C$2:$C$7027,广告数据!$E$2:$E$7027),2,0),"0")</f>
        <v>3</v>
      </c>
      <c r="BS216" s="172">
        <f t="array" ref="BS216">IFERROR(VLOOKUP(A216&amp;B216&amp;C216&amp;LEFT($BQ$1,2),IF({1,0},广告数据!$A$2:$A$7027&amp;广告数据!$B$2:$B$7027&amp;广告数据!$C$2:$C$7027,广告数据!$I$2:$I$7027),2,0),"0")</f>
        <v>0</v>
      </c>
      <c r="BT216" s="215">
        <f t="shared" si="93"/>
        <v>0.00520833333333333</v>
      </c>
      <c r="BU216" s="215">
        <f t="shared" si="94"/>
        <v>0</v>
      </c>
      <c r="BV216" s="172">
        <f t="array" ref="BV216">IFERROR(VLOOKUP(A216&amp;B216&amp;C216&amp;LEFT($BQ$1,2),IF({1,0},广告数据!$A$2:$A$7027&amp;广告数据!$B$2:$B$7027&amp;广告数据!$C$2:$C$7027,广告数据!$G$2:$G$7027),2,0),"0")</f>
        <v>1.97</v>
      </c>
      <c r="BW216" s="172">
        <f t="array" ref="BW216">IFERROR(VLOOKUP(A216&amp;B216&amp;C216&amp;LEFT($BQ$1,2),IF({1,0},广告数据!$A$2:$A$7027&amp;广告数据!$B$2:$B$7027&amp;广告数据!$C$2:$C$7027,广告数据!$J$2:$J$7027),2,0),"0")</f>
        <v>0</v>
      </c>
      <c r="BX216" s="215" t="str">
        <f t="shared" si="77"/>
        <v/>
      </c>
    </row>
    <row r="217" s="173" customFormat="1" spans="1:76">
      <c r="A217" s="189">
        <v>44821</v>
      </c>
      <c r="B217" s="192" t="s">
        <v>343</v>
      </c>
      <c r="C217" s="190" t="s">
        <v>450</v>
      </c>
      <c r="D217" s="119" t="s">
        <v>451</v>
      </c>
      <c r="E217" s="194">
        <f>SUMIFS('Business report'!$D$2:$D$9442,'Business report'!$A$2:$A$9442,A217,'Business report'!$B$2:$B$9442,B217,'Business report'!$C$2:$C$9442,D217)</f>
        <v>35</v>
      </c>
      <c r="F217" s="194">
        <f>SUMIFS('Business report'!$F$2:$F$9442,'Business report'!$A$2:$A$9442,A217,'Business report'!$B$2:$B$9442,B217,'Business report'!$C$2:$C$9442,D217)</f>
        <v>53</v>
      </c>
      <c r="G217" s="191">
        <f>SUMIFS('Business report'!$I$2:$I$9442,'Business report'!$A$2:$A$9442,A217,'Business report'!$B$2:$B$9442,B217,'Business report'!$C$2:$C$9442,D217)</f>
        <v>3</v>
      </c>
      <c r="H217" s="195">
        <f>SUMIFS('Business report'!$K$2:$K$9442,'Business report'!$A$2:$A$9442,A217,'Business report'!$B$2:$B$9442,B217,'Business report'!$C$2:$C$9442,D217)</f>
        <v>143.97</v>
      </c>
      <c r="I217" s="198">
        <v>47.99</v>
      </c>
      <c r="J217" s="178">
        <v>4</v>
      </c>
      <c r="K217" s="198">
        <v>7</v>
      </c>
      <c r="M217" s="220"/>
      <c r="O217" s="206"/>
      <c r="P217" s="203" t="s">
        <v>467</v>
      </c>
      <c r="Q217" s="207" t="s">
        <v>277</v>
      </c>
      <c r="R217" s="207" t="s">
        <v>169</v>
      </c>
      <c r="S217" s="203" t="s">
        <v>752</v>
      </c>
      <c r="T217" s="207" t="s">
        <v>785</v>
      </c>
      <c r="U217" s="207" t="s">
        <v>387</v>
      </c>
      <c r="V217" s="203" t="s">
        <v>753</v>
      </c>
      <c r="W217" s="207" t="s">
        <v>385</v>
      </c>
      <c r="X217" s="207" t="s">
        <v>384</v>
      </c>
      <c r="Y217" s="203" t="s">
        <v>754</v>
      </c>
      <c r="Z217" s="207" t="s">
        <v>506</v>
      </c>
      <c r="AA217" s="207" t="s">
        <v>487</v>
      </c>
      <c r="AB217" s="203" t="s">
        <v>465</v>
      </c>
      <c r="AC217" s="207" t="s">
        <v>220</v>
      </c>
      <c r="AD217" s="207" t="s">
        <v>138</v>
      </c>
      <c r="AE217" s="203" t="s">
        <v>466</v>
      </c>
      <c r="AF217" s="207" t="s">
        <v>224</v>
      </c>
      <c r="AG217" s="207" t="s">
        <v>138</v>
      </c>
      <c r="AH217" s="203" t="s">
        <v>755</v>
      </c>
      <c r="AI217" s="207" t="s">
        <v>443</v>
      </c>
      <c r="AJ217" s="207" t="s">
        <v>387</v>
      </c>
      <c r="AK217" s="179">
        <f t="array" ref="AK217">IFERROR(VLOOKUP(A217&amp;B217&amp;C217&amp;LEFT($AK$1,2),IF({1,0},广告数据!$A$2:$A$7027&amp;广告数据!$B$2:$B$7027&amp;广告数据!$C$2:$C$7027,广告数据!$D$2:$D$7027),2,0),"0")</f>
        <v>448</v>
      </c>
      <c r="AL217" s="175">
        <f t="array" ref="AL217">IFERROR(VLOOKUP(A217&amp;B217&amp;C217&amp;LEFT($AK$1,2),IF({1,0},广告数据!$A$2:$A$7027&amp;广告数据!$B$2:$B$7027&amp;广告数据!$C$2:$C$7027,广告数据!$E$2:$E$7027),2,0),"0")</f>
        <v>3</v>
      </c>
      <c r="AM217" s="180">
        <f t="shared" si="101"/>
        <v>0.00669642857142857</v>
      </c>
      <c r="AN217" s="175">
        <f t="array" ref="AN217">IFERROR(VLOOKUP(A217&amp;B217&amp;C217&amp;LEFT($AK$1,2),IF({1,0},广告数据!$A$2:$A$7027&amp;广告数据!$B$2:$B$7027&amp;广告数据!$C$2:$C$7027,广告数据!$I$2:$I$7027),2,0),"0")</f>
        <v>1</v>
      </c>
      <c r="AO217" s="181">
        <f t="shared" si="102"/>
        <v>0.333333333333333</v>
      </c>
      <c r="AP217" s="182">
        <f t="array" ref="AP217">IFERROR(VLOOKUP(A217&amp;B217&amp;C217&amp;LEFT($AK$1,2),IF({1,0},广告数据!$A$2:$A$7027&amp;广告数据!$B$2:$B$7027&amp;广告数据!$C$2:$C$7027,广告数据!$G$2:$G$7027),2,0),"0")</f>
        <v>3.14</v>
      </c>
      <c r="AQ217" s="182">
        <f t="array" ref="AQ217">IFERROR(VLOOKUP(A217&amp;B217&amp;C217&amp;LEFT($AK$1,2),IF({1,0},广告数据!$A$2:$A$7027&amp;广告数据!$B$2:$B$7027&amp;广告数据!$C$2:$C$7027,广告数据!$J$2:$J$7027),2,0),"0")</f>
        <v>47.99</v>
      </c>
      <c r="AR217" s="183">
        <f t="shared" si="103"/>
        <v>0.0654302979787456</v>
      </c>
      <c r="AS217" s="223" t="str">
        <f t="array" ref="AS217">IFERROR(VLOOKUP(A217&amp;B217&amp;C217&amp;LEFT($AS$1,2),IF({1,0},广告数据!$A$2:$A$7027&amp;广告数据!$B$2:$B$7027&amp;广告数据!$C$2:$C$7027,广告数据!$D$2:$D$7027),2,0),"0")</f>
        <v>0</v>
      </c>
      <c r="AT217" s="179" t="str">
        <f t="array" ref="AT217">IFERROR(VLOOKUP(A217&amp;B217&amp;C217&amp;LEFT($AS$1,2),IF({1,0},广告数据!$A$2:$A$7027&amp;广告数据!$B$2:$B$7027&amp;广告数据!$C$2:$C$7027,广告数据!$E$2:$E$7027),2,0),"0")</f>
        <v>0</v>
      </c>
      <c r="AU217" s="179" t="str">
        <f t="array" ref="AU217">IFERROR(VLOOKUP(A217&amp;B217&amp;C217&amp;LEFT($AS$1,2),IF({1,0},广告数据!$A$2:$A$7027&amp;广告数据!$B$2:$B$7027&amp;广告数据!$C$2:$C$7027,广告数据!$I$2:$I$7027),2,0),"0")</f>
        <v>0</v>
      </c>
      <c r="AV217" s="215" t="str">
        <f t="shared" si="84"/>
        <v>0</v>
      </c>
      <c r="AW217" s="215" t="str">
        <f t="array" ref="AW217">IFERROR(AU217/AT217,"0")</f>
        <v>0</v>
      </c>
      <c r="AX217" s="224" t="str">
        <f t="array" ref="AX217">IFERROR(VLOOKUP(A217&amp;B217&amp;C217&amp;LEFT($AS$1,2),IF({1,0},广告数据!$A$2:$A$7027&amp;广告数据!$B$2:$B$7027&amp;广告数据!$C$2:$C$7027,广告数据!$G$2:$G$7027),2,0),"0")</f>
        <v>0</v>
      </c>
      <c r="AY217" s="179" t="str">
        <f t="array" ref="AY217">IFERROR(VLOOKUP(A217&amp;B217&amp;C217&amp;LEFT($AS$1,2),IF({1,0},广告数据!$A$2:$A$7027&amp;广告数据!$B$2:$B$7027&amp;广告数据!$C$2:$C$7027,广告数据!$J$2:$J$7027),2,0),"0")</f>
        <v>0</v>
      </c>
      <c r="AZ217" s="183" t="str">
        <f t="array" ref="AZ217">IFERROR(AX217/AY217,"0")</f>
        <v>0</v>
      </c>
      <c r="BA217" s="179">
        <f t="array" ref="BA217">IFERROR(VLOOKUP(A217&amp;B217&amp;C217&amp;LEFT($BA$1,2),IF({1,0},广告数据!$A$2:$A$7027&amp;广告数据!$B$2:$B$7027&amp;广告数据!$C$2:$C$7027,广告数据!$D$2:$D$7027),2,0),"")</f>
        <v>115</v>
      </c>
      <c r="BB217" s="179">
        <f t="array" ref="BB217">IFERROR(VLOOKUP(A217&amp;B217&amp;C217&amp;LEFT($BA$1,2),IF({1,0},广告数据!$A$2:$A$7027&amp;广告数据!$B$2:$B$7027&amp;广告数据!$C$2:$C$7027,广告数据!$E$2:$E$7027),2,0),"")</f>
        <v>3</v>
      </c>
      <c r="BC217" s="179">
        <f t="array" ref="BC217">IFERROR(VLOOKUP(A217&amp;B217&amp;C217&amp;LEFT($BA$1,2),IF({1,0},广告数据!$A$2:$A$7027&amp;广告数据!$B$2:$B$7027&amp;广告数据!$C$2:$C$7027,广告数据!$I$2:$I$7027),2,0),"")</f>
        <v>0</v>
      </c>
      <c r="BD217" s="215">
        <f t="shared" si="95"/>
        <v>0.0260869565217391</v>
      </c>
      <c r="BE217" s="215">
        <f t="shared" si="96"/>
        <v>0</v>
      </c>
      <c r="BF217" s="186">
        <f t="array" ref="BF217">IFERROR(VLOOKUP(A217&amp;B217&amp;C217&amp;LEFT($BA$1,2),IF({1,0},广告数据!$A$2:$A$7027&amp;广告数据!$B$2:$B$7027&amp;广告数据!$C$2:$C$7027,广告数据!$G$2:$G$7027),2,0),"")</f>
        <v>2.64</v>
      </c>
      <c r="BG217" s="186">
        <f t="array" ref="BG217">IFERROR(VLOOKUP(A217&amp;B217&amp;C217&amp;LEFT($BA$1,2),IF({1,0},广告数据!$A$2:$A$7027&amp;广告数据!$B$2:$B$7027&amp;广告数据!$C$2:$C$7027,广告数据!$J$2:$J$7027),2,0),"")</f>
        <v>0</v>
      </c>
      <c r="BH217" s="215" t="str">
        <f t="shared" si="97"/>
        <v>0</v>
      </c>
      <c r="BI217" s="172" t="str">
        <f t="array" ref="BI217">IFERROR(VLOOKUP(A217&amp;B217&amp;C217&amp;LEFT($BI$1,2),IF({1,0},广告数据!$A$2:$A$7027&amp;广告数据!$B$2:$B$7027&amp;广告数据!$C$2:$C$7027,广告数据!$D$2:$D$7027),2,0),"0")</f>
        <v>0</v>
      </c>
      <c r="BJ217" s="172" t="str">
        <f t="array" ref="BJ217">IFERROR(VLOOKUP(A217&amp;B217&amp;C217&amp;LEFT($BI$1,2),IF({1,0},广告数据!$A$2:$A$7027&amp;广告数据!$B$2:$B$7027&amp;广告数据!$C$2:$C$7027,广告数据!$E$2:$E$7027),2,0),"0")</f>
        <v>0</v>
      </c>
      <c r="BK217" s="172" t="str">
        <f t="array" ref="BK217">IFERROR(VLOOKUP(A217&amp;B217&amp;C217&amp;LEFT($BI$1,2),IF({1,0},广告数据!$A$2:$A$7027&amp;广告数据!$B$2:$B$7027&amp;广告数据!$C$2:$C$7027,广告数据!$I$2:$I$7027),2,0),"0")</f>
        <v>0</v>
      </c>
      <c r="BL217" s="215" t="str">
        <f t="shared" si="98"/>
        <v>0</v>
      </c>
      <c r="BM217" s="215" t="str">
        <f t="shared" si="99"/>
        <v>0</v>
      </c>
      <c r="BN217" s="172" t="str">
        <f t="array" ref="BN217">IFERROR(VLOOKUP(A217&amp;B217&amp;C217&amp;LEFT($BI$1,2),IF({1,0},广告数据!$A$2:$A$7027&amp;广告数据!$B$2:$B$7027&amp;广告数据!$C$2:$C$7027,广告数据!$G$2:$G$7027),2,0),"0")</f>
        <v>0</v>
      </c>
      <c r="BO217" s="172" t="str">
        <f t="array" ref="BO217">IFERROR(VLOOKUP(A217&amp;B217&amp;C217&amp;LEFT($BI$1,2),IF({1,0},广告数据!$A$2:$A$7027&amp;广告数据!$B$2:$B$7027&amp;广告数据!$C$2:$C$7027,广告数据!$J$2:$J$7027),2,0),"0")</f>
        <v>0</v>
      </c>
      <c r="BP217" s="215" t="str">
        <f t="shared" si="100"/>
        <v/>
      </c>
      <c r="BQ217" s="172">
        <f t="array" ref="BQ217">IFERROR(VLOOKUP(A217&amp;B217&amp;C217&amp;LEFT($BQ$1,2),IF({1,0},广告数据!$A$2:$A$7027&amp;广告数据!$B$2:$B$7027&amp;广告数据!$C$2:$C$7027,广告数据!$D$2:$D$7027),2,0),"0")</f>
        <v>3902</v>
      </c>
      <c r="BR217" s="172">
        <f t="array" ref="BR217">IFERROR(VLOOKUP(A217&amp;B217&amp;C217&amp;LEFT($BQ$1,2),IF({1,0},广告数据!$A$2:$A$7027&amp;广告数据!$B$2:$B$7027&amp;广告数据!$C$2:$C$7027,广告数据!$E$2:$E$7027),2,0),"0")</f>
        <v>26</v>
      </c>
      <c r="BS217" s="172">
        <f t="array" ref="BS217">IFERROR(VLOOKUP(A217&amp;B217&amp;C217&amp;LEFT($BQ$1,2),IF({1,0},广告数据!$A$2:$A$7027&amp;广告数据!$B$2:$B$7027&amp;广告数据!$C$2:$C$7027,广告数据!$I$2:$I$7027),2,0),"0")</f>
        <v>2</v>
      </c>
      <c r="BT217" s="215">
        <f t="shared" si="93"/>
        <v>0.00666324961558175</v>
      </c>
      <c r="BU217" s="215">
        <f t="shared" si="94"/>
        <v>0.0769230769230769</v>
      </c>
      <c r="BV217" s="172">
        <f t="array" ref="BV217">IFERROR(VLOOKUP(A217&amp;B217&amp;C217&amp;LEFT($BQ$1,2),IF({1,0},广告数据!$A$2:$A$7027&amp;广告数据!$B$2:$B$7027&amp;广告数据!$C$2:$C$7027,广告数据!$G$2:$G$7027),2,0),"0")</f>
        <v>21.13</v>
      </c>
      <c r="BW217" s="172">
        <f t="array" ref="BW217">IFERROR(VLOOKUP(A217&amp;B217&amp;C217&amp;LEFT($BQ$1,2),IF({1,0},广告数据!$A$2:$A$7027&amp;广告数据!$B$2:$B$7027&amp;广告数据!$C$2:$C$7027,广告数据!$J$2:$J$7027),2,0),"0")</f>
        <v>95.98</v>
      </c>
      <c r="BX217" s="215">
        <f t="shared" si="77"/>
        <v>0.220150031256512</v>
      </c>
    </row>
    <row r="218" s="173" customFormat="1" spans="1:76">
      <c r="A218" s="189">
        <v>44821</v>
      </c>
      <c r="B218" s="192" t="s">
        <v>20</v>
      </c>
      <c r="C218" s="190" t="s">
        <v>543</v>
      </c>
      <c r="D218" s="119" t="s">
        <v>544</v>
      </c>
      <c r="E218" s="194">
        <f>SUMIFS('Business report'!$D$2:$D$9442,'Business report'!$A$2:$A$9442,A218,'Business report'!$B$2:$B$9442,B218,'Business report'!$C$2:$C$9442,D218)</f>
        <v>36</v>
      </c>
      <c r="F218" s="194">
        <f>SUMIFS('Business report'!$F$2:$F$9442,'Business report'!$A$2:$A$9442,A218,'Business report'!$B$2:$B$9442,B218,'Business report'!$C$2:$C$9442,D218)</f>
        <v>50</v>
      </c>
      <c r="G218" s="191">
        <f>SUMIFS('Business report'!$I$2:$I$9442,'Business report'!$A$2:$A$9442,A218,'Business report'!$B$2:$B$9442,B218,'Business report'!$C$2:$C$9442,D218)</f>
        <v>4</v>
      </c>
      <c r="H218" s="195">
        <f>SUMIFS('Business report'!$K$2:$K$9442,'Business report'!$A$2:$A$9442,A218,'Business report'!$B$2:$B$9442,B218,'Business report'!$C$2:$C$9442,D218)</f>
        <v>119.96</v>
      </c>
      <c r="I218" s="198">
        <v>29.99</v>
      </c>
      <c r="J218" s="178"/>
      <c r="K218" s="206"/>
      <c r="L218" s="198" t="s">
        <v>570</v>
      </c>
      <c r="M218" s="220" t="s">
        <v>786</v>
      </c>
      <c r="N218" s="198" t="s">
        <v>572</v>
      </c>
      <c r="O218" s="206">
        <v>81</v>
      </c>
      <c r="P218" s="203" t="s">
        <v>579</v>
      </c>
      <c r="Q218" s="207" t="s">
        <v>787</v>
      </c>
      <c r="R218" s="207" t="s">
        <v>788</v>
      </c>
      <c r="S218" s="203" t="s">
        <v>581</v>
      </c>
      <c r="T218" s="207" t="s">
        <v>398</v>
      </c>
      <c r="U218" s="207" t="s">
        <v>266</v>
      </c>
      <c r="V218" s="203" t="s">
        <v>583</v>
      </c>
      <c r="W218" s="207" t="s">
        <v>185</v>
      </c>
      <c r="X218" s="207" t="s">
        <v>156</v>
      </c>
      <c r="Y218" s="203" t="s">
        <v>585</v>
      </c>
      <c r="Z218" s="207" t="s">
        <v>398</v>
      </c>
      <c r="AA218" s="207" t="s">
        <v>169</v>
      </c>
      <c r="AB218" s="203" t="s">
        <v>587</v>
      </c>
      <c r="AC218" s="207" t="s">
        <v>639</v>
      </c>
      <c r="AD218" s="207" t="s">
        <v>789</v>
      </c>
      <c r="AE218" s="203" t="s">
        <v>589</v>
      </c>
      <c r="AF218" s="207" t="s">
        <v>564</v>
      </c>
      <c r="AG218" s="207" t="s">
        <v>547</v>
      </c>
      <c r="AH218" s="203" t="s">
        <v>591</v>
      </c>
      <c r="AI218" s="207" t="s">
        <v>790</v>
      </c>
      <c r="AJ218" s="207" t="s">
        <v>539</v>
      </c>
      <c r="AK218" s="179" t="str">
        <f t="array" ref="AK218">IFERROR(VLOOKUP(A218&amp;B218&amp;C218&amp;LEFT($AK$1,2),IF({1,0},广告数据!$A$2:$A$7027&amp;广告数据!$B$2:$B$7027&amp;广告数据!$C$2:$C$7027,广告数据!$D$2:$D$7027),2,0),"0")</f>
        <v>0</v>
      </c>
      <c r="AL218" s="175" t="str">
        <f t="array" ref="AL218">IFERROR(VLOOKUP(A218&amp;B218&amp;C218&amp;LEFT($AK$1,2),IF({1,0},广告数据!$A$2:$A$7027&amp;广告数据!$B$2:$B$7027&amp;广告数据!$C$2:$C$7027,广告数据!$E$2:$E$7027),2,0),"0")</f>
        <v>0</v>
      </c>
      <c r="AM218" s="180" t="str">
        <f t="shared" si="101"/>
        <v>0</v>
      </c>
      <c r="AN218" s="175" t="str">
        <f t="array" ref="AN218">IFERROR(VLOOKUP(A218&amp;B218&amp;C218&amp;LEFT($AK$1,2),IF({1,0},广告数据!$A$2:$A$7027&amp;广告数据!$B$2:$B$7027&amp;广告数据!$C$2:$C$7027,广告数据!$I$2:$I$7027),2,0),"0")</f>
        <v>0</v>
      </c>
      <c r="AO218" s="181" t="str">
        <f t="shared" si="102"/>
        <v>0</v>
      </c>
      <c r="AP218" s="182" t="str">
        <f t="array" ref="AP218">IFERROR(VLOOKUP(A218&amp;B218&amp;C218&amp;LEFT($AK$1,2),IF({1,0},广告数据!$A$2:$A$7027&amp;广告数据!$B$2:$B$7027&amp;广告数据!$C$2:$C$7027,广告数据!$G$2:$G$7027),2,0),"0")</f>
        <v>0</v>
      </c>
      <c r="AQ218" s="182" t="str">
        <f t="array" ref="AQ218">IFERROR(VLOOKUP(A218&amp;B218&amp;C218&amp;LEFT($AK$1,2),IF({1,0},广告数据!$A$2:$A$7027&amp;广告数据!$B$2:$B$7027&amp;广告数据!$C$2:$C$7027,广告数据!$J$2:$J$7027),2,0),"0")</f>
        <v>0</v>
      </c>
      <c r="AR218" s="183" t="str">
        <f t="shared" si="103"/>
        <v>0</v>
      </c>
      <c r="AS218" s="223" t="str">
        <f t="array" ref="AS218">IFERROR(VLOOKUP(A218&amp;B218&amp;C218&amp;LEFT($AS$1,2),IF({1,0},广告数据!$A$2:$A$7027&amp;广告数据!$B$2:$B$7027&amp;广告数据!$C$2:$C$7027,广告数据!$D$2:$D$7027),2,0),"0")</f>
        <v>0</v>
      </c>
      <c r="AT218" s="179" t="str">
        <f t="array" ref="AT218">IFERROR(VLOOKUP(A218&amp;B218&amp;C218&amp;LEFT($AS$1,2),IF({1,0},广告数据!$A$2:$A$7027&amp;广告数据!$B$2:$B$7027&amp;广告数据!$C$2:$C$7027,广告数据!$E$2:$E$7027),2,0),"0")</f>
        <v>0</v>
      </c>
      <c r="AU218" s="179" t="str">
        <f t="array" ref="AU218">IFERROR(VLOOKUP(A218&amp;B218&amp;C218&amp;LEFT($AS$1,2),IF({1,0},广告数据!$A$2:$A$7027&amp;广告数据!$B$2:$B$7027&amp;广告数据!$C$2:$C$7027,广告数据!$I$2:$I$7027),2,0),"0")</f>
        <v>0</v>
      </c>
      <c r="AV218" s="215" t="str">
        <f t="shared" si="84"/>
        <v>0</v>
      </c>
      <c r="AW218" s="215" t="str">
        <f t="array" ref="AW218">IFERROR(AU218/AT218,"0")</f>
        <v>0</v>
      </c>
      <c r="AX218" s="224" t="str">
        <f t="array" ref="AX218">IFERROR(VLOOKUP(A218&amp;B218&amp;C218&amp;LEFT($AS$1,2),IF({1,0},广告数据!$A$2:$A$7027&amp;广告数据!$B$2:$B$7027&amp;广告数据!$C$2:$C$7027,广告数据!$G$2:$G$7027),2,0),"0")</f>
        <v>0</v>
      </c>
      <c r="AY218" s="179" t="str">
        <f t="array" ref="AY218">IFERROR(VLOOKUP(A218&amp;B218&amp;C218&amp;LEFT($AS$1,2),IF({1,0},广告数据!$A$2:$A$7027&amp;广告数据!$B$2:$B$7027&amp;广告数据!$C$2:$C$7027,广告数据!$J$2:$J$7027),2,0),"0")</f>
        <v>0</v>
      </c>
      <c r="AZ218" s="183" t="str">
        <f t="array" ref="AZ218">IFERROR(AX218/AY218,"0")</f>
        <v>0</v>
      </c>
      <c r="BA218" s="179">
        <f t="array" ref="BA218">IFERROR(VLOOKUP(A218&amp;B218&amp;C218&amp;LEFT($BA$1,2),IF({1,0},广告数据!$A$2:$A$7027&amp;广告数据!$B$2:$B$7027&amp;广告数据!$C$2:$C$7027,广告数据!$D$2:$D$7027),2,0),"")</f>
        <v>2284</v>
      </c>
      <c r="BB218" s="179">
        <f t="array" ref="BB218">IFERROR(VLOOKUP(A218&amp;B218&amp;C218&amp;LEFT($BA$1,2),IF({1,0},广告数据!$A$2:$A$7027&amp;广告数据!$B$2:$B$7027&amp;广告数据!$C$2:$C$7027,广告数据!$E$2:$E$7027),2,0),"")</f>
        <v>15</v>
      </c>
      <c r="BC218" s="179">
        <f t="array" ref="BC218">IFERROR(VLOOKUP(A218&amp;B218&amp;C218&amp;LEFT($BA$1,2),IF({1,0},广告数据!$A$2:$A$7027&amp;广告数据!$B$2:$B$7027&amp;广告数据!$C$2:$C$7027,广告数据!$I$2:$I$7027),2,0),"")</f>
        <v>2</v>
      </c>
      <c r="BD218" s="215">
        <f t="shared" si="95"/>
        <v>0.00656742556917688</v>
      </c>
      <c r="BE218" s="215">
        <f t="shared" si="96"/>
        <v>0.133333333333333</v>
      </c>
      <c r="BF218" s="186">
        <f t="array" ref="BF218">IFERROR(VLOOKUP(A218&amp;B218&amp;C218&amp;LEFT($BA$1,2),IF({1,0},广告数据!$A$2:$A$7027&amp;广告数据!$B$2:$B$7027&amp;广告数据!$C$2:$C$7027,广告数据!$G$2:$G$7027),2,0),"")</f>
        <v>24.87</v>
      </c>
      <c r="BG218" s="186">
        <f t="array" ref="BG218">IFERROR(VLOOKUP(A218&amp;B218&amp;C218&amp;LEFT($BA$1,2),IF({1,0},广告数据!$A$2:$A$7027&amp;广告数据!$B$2:$B$7027&amp;广告数据!$C$2:$C$7027,广告数据!$J$2:$J$7027),2,0),"")</f>
        <v>59.98</v>
      </c>
      <c r="BH218" s="215">
        <f t="shared" si="97"/>
        <v>0.414638212737579</v>
      </c>
      <c r="BI218" s="172" t="str">
        <f t="array" ref="BI218">IFERROR(VLOOKUP(A218&amp;B218&amp;C218&amp;LEFT($BI$1,2),IF({1,0},广告数据!$A$2:$A$7027&amp;广告数据!$B$2:$B$7027&amp;广告数据!$C$2:$C$7027,广告数据!$D$2:$D$7027),2,0),"0")</f>
        <v>0</v>
      </c>
      <c r="BJ218" s="172" t="str">
        <f t="array" ref="BJ218">IFERROR(VLOOKUP(A218&amp;B218&amp;C218&amp;LEFT($BI$1,2),IF({1,0},广告数据!$A$2:$A$7027&amp;广告数据!$B$2:$B$7027&amp;广告数据!$C$2:$C$7027,广告数据!$E$2:$E$7027),2,0),"0")</f>
        <v>0</v>
      </c>
      <c r="BK218" s="172" t="str">
        <f t="array" ref="BK218">IFERROR(VLOOKUP(A218&amp;B218&amp;C218&amp;LEFT($BI$1,2),IF({1,0},广告数据!$A$2:$A$7027&amp;广告数据!$B$2:$B$7027&amp;广告数据!$C$2:$C$7027,广告数据!$I$2:$I$7027),2,0),"0")</f>
        <v>0</v>
      </c>
      <c r="BL218" s="215" t="str">
        <f t="shared" si="98"/>
        <v>0</v>
      </c>
      <c r="BM218" s="215" t="str">
        <f t="shared" si="99"/>
        <v>0</v>
      </c>
      <c r="BN218" s="172" t="str">
        <f t="array" ref="BN218">IFERROR(VLOOKUP(A218&amp;B218&amp;C218&amp;LEFT($BI$1,2),IF({1,0},广告数据!$A$2:$A$7027&amp;广告数据!$B$2:$B$7027&amp;广告数据!$C$2:$C$7027,广告数据!$G$2:$G$7027),2,0),"0")</f>
        <v>0</v>
      </c>
      <c r="BO218" s="172" t="str">
        <f t="array" ref="BO218">IFERROR(VLOOKUP(A218&amp;B218&amp;C218&amp;LEFT($BI$1,2),IF({1,0},广告数据!$A$2:$A$7027&amp;广告数据!$B$2:$B$7027&amp;广告数据!$C$2:$C$7027,广告数据!$J$2:$J$7027),2,0),"0")</f>
        <v>0</v>
      </c>
      <c r="BP218" s="215" t="str">
        <f t="shared" si="100"/>
        <v/>
      </c>
      <c r="BQ218" s="172">
        <f t="array" ref="BQ218">IFERROR(VLOOKUP(A218&amp;B218&amp;C218&amp;LEFT($BQ$1,2),IF({1,0},广告数据!$A$2:$A$7027&amp;广告数据!$B$2:$B$7027&amp;广告数据!$C$2:$C$7027,广告数据!$D$2:$D$7027),2,0),"0")</f>
        <v>1263</v>
      </c>
      <c r="BR218" s="172">
        <f t="array" ref="BR218">IFERROR(VLOOKUP(A218&amp;B218&amp;C218&amp;LEFT($BQ$1,2),IF({1,0},广告数据!$A$2:$A$7027&amp;广告数据!$B$2:$B$7027&amp;广告数据!$C$2:$C$7027,广告数据!$E$2:$E$7027),2,0),"0")</f>
        <v>7</v>
      </c>
      <c r="BS218" s="172">
        <f t="array" ref="BS218">IFERROR(VLOOKUP(A218&amp;B218&amp;C218&amp;LEFT($BQ$1,2),IF({1,0},广告数据!$A$2:$A$7027&amp;广告数据!$B$2:$B$7027&amp;广告数据!$C$2:$C$7027,广告数据!$I$2:$I$7027),2,0),"0")</f>
        <v>1</v>
      </c>
      <c r="BT218" s="215">
        <f t="shared" si="93"/>
        <v>0.00554235946159937</v>
      </c>
      <c r="BU218" s="215">
        <f t="shared" si="94"/>
        <v>0.142857142857143</v>
      </c>
      <c r="BV218" s="172">
        <f t="array" ref="BV218">IFERROR(VLOOKUP(A218&amp;B218&amp;C218&amp;LEFT($BQ$1,2),IF({1,0},广告数据!$A$2:$A$7027&amp;广告数据!$B$2:$B$7027&amp;广告数据!$C$2:$C$7027,广告数据!$G$2:$G$7027),2,0),"0")</f>
        <v>9.77</v>
      </c>
      <c r="BW218" s="172">
        <f t="array" ref="BW218">IFERROR(VLOOKUP(A218&amp;B218&amp;C218&amp;LEFT($BQ$1,2),IF({1,0},广告数据!$A$2:$A$7027&amp;广告数据!$B$2:$B$7027&amp;广告数据!$C$2:$C$7027,广告数据!$J$2:$J$7027),2,0),"0")</f>
        <v>29.99</v>
      </c>
      <c r="BX218" s="215">
        <f t="shared" si="77"/>
        <v>0.325775258419473</v>
      </c>
    </row>
    <row r="219" s="173" customFormat="1" spans="1:76">
      <c r="A219" s="189">
        <v>44821</v>
      </c>
      <c r="B219" s="192" t="s">
        <v>20</v>
      </c>
      <c r="C219" s="190" t="s">
        <v>740</v>
      </c>
      <c r="D219" s="119" t="s">
        <v>741</v>
      </c>
      <c r="E219" s="194">
        <f>SUMIFS('Business report'!$D$2:$D$9442,'Business report'!$A$2:$A$9442,A219,'Business report'!$B$2:$B$9442,B219,'Business report'!$C$2:$C$9442,D219)</f>
        <v>23</v>
      </c>
      <c r="F219" s="194">
        <f>SUMIFS('Business report'!$F$2:$F$9442,'Business report'!$A$2:$A$9442,A219,'Business report'!$B$2:$B$9442,B219,'Business report'!$C$2:$C$9442,D219)</f>
        <v>29</v>
      </c>
      <c r="G219" s="191">
        <f>SUMIFS('Business report'!$I$2:$I$9442,'Business report'!$A$2:$A$9442,A219,'Business report'!$B$2:$B$9442,B219,'Business report'!$C$2:$C$9442,D219)</f>
        <v>4</v>
      </c>
      <c r="H219" s="195">
        <f>SUMIFS('Business report'!$K$2:$K$9442,'Business report'!$A$2:$A$9442,A219,'Business report'!$B$2:$B$9442,B219,'Business report'!$C$2:$C$9442,D219)</f>
        <v>134.97</v>
      </c>
      <c r="I219" s="198">
        <v>44.99</v>
      </c>
      <c r="J219" s="178">
        <v>5</v>
      </c>
      <c r="K219" s="206">
        <v>1</v>
      </c>
      <c r="L219" s="198" t="s">
        <v>131</v>
      </c>
      <c r="M219" s="220" t="s">
        <v>791</v>
      </c>
      <c r="N219" s="198" t="s">
        <v>742</v>
      </c>
      <c r="O219" s="206">
        <v>378</v>
      </c>
      <c r="P219" s="203" t="s">
        <v>743</v>
      </c>
      <c r="Q219" s="200"/>
      <c r="R219" s="207" t="s">
        <v>446</v>
      </c>
      <c r="S219" s="203" t="s">
        <v>744</v>
      </c>
      <c r="T219" s="200"/>
      <c r="U219" s="207" t="s">
        <v>486</v>
      </c>
      <c r="V219" s="203" t="s">
        <v>745</v>
      </c>
      <c r="W219" s="207" t="s">
        <v>792</v>
      </c>
      <c r="X219" s="207" t="s">
        <v>183</v>
      </c>
      <c r="Y219" s="203" t="s">
        <v>746</v>
      </c>
      <c r="Z219" s="200"/>
      <c r="AA219" s="207" t="s">
        <v>183</v>
      </c>
      <c r="AB219" s="203" t="s">
        <v>747</v>
      </c>
      <c r="AC219" s="200"/>
      <c r="AD219" s="207" t="s">
        <v>234</v>
      </c>
      <c r="AE219" s="203" t="s">
        <v>748</v>
      </c>
      <c r="AF219" s="200"/>
      <c r="AG219" s="207" t="s">
        <v>793</v>
      </c>
      <c r="AH219" s="203" t="s">
        <v>749</v>
      </c>
      <c r="AI219" s="200"/>
      <c r="AJ219" s="207" t="s">
        <v>323</v>
      </c>
      <c r="AK219" s="179" t="str">
        <f t="array" ref="AK219">IFERROR(VLOOKUP(A219&amp;B219&amp;C219&amp;LEFT($AK$1,2),IF({1,0},广告数据!$A$2:$A$7027&amp;广告数据!$B$2:$B$7027&amp;广告数据!$C$2:$C$7027,广告数据!$D$2:$D$7027),2,0),"0")</f>
        <v>0</v>
      </c>
      <c r="AL219" s="175" t="str">
        <f t="array" ref="AL219">IFERROR(VLOOKUP(A219&amp;B219&amp;C219&amp;LEFT($AK$1,2),IF({1,0},广告数据!$A$2:$A$7027&amp;广告数据!$B$2:$B$7027&amp;广告数据!$C$2:$C$7027,广告数据!$E$2:$E$7027),2,0),"0")</f>
        <v>0</v>
      </c>
      <c r="AM219" s="180" t="str">
        <f t="shared" si="101"/>
        <v>0</v>
      </c>
      <c r="AN219" s="175" t="str">
        <f t="array" ref="AN219">IFERROR(VLOOKUP(A219&amp;B219&amp;C219&amp;LEFT($AK$1,2),IF({1,0},广告数据!$A$2:$A$7027&amp;广告数据!$B$2:$B$7027&amp;广告数据!$C$2:$C$7027,广告数据!$I$2:$I$7027),2,0),"0")</f>
        <v>0</v>
      </c>
      <c r="AO219" s="181" t="str">
        <f t="shared" si="102"/>
        <v>0</v>
      </c>
      <c r="AP219" s="182" t="str">
        <f t="array" ref="AP219">IFERROR(VLOOKUP(A219&amp;B219&amp;C219&amp;LEFT($AK$1,2),IF({1,0},广告数据!$A$2:$A$7027&amp;广告数据!$B$2:$B$7027&amp;广告数据!$C$2:$C$7027,广告数据!$G$2:$G$7027),2,0),"0")</f>
        <v>0</v>
      </c>
      <c r="AQ219" s="182" t="str">
        <f t="array" ref="AQ219">IFERROR(VLOOKUP(A219&amp;B219&amp;C219&amp;LEFT($AK$1,2),IF({1,0},广告数据!$A$2:$A$7027&amp;广告数据!$B$2:$B$7027&amp;广告数据!$C$2:$C$7027,广告数据!$J$2:$J$7027),2,0),"0")</f>
        <v>0</v>
      </c>
      <c r="AR219" s="183" t="str">
        <f t="shared" si="103"/>
        <v>0</v>
      </c>
      <c r="AS219" s="223" t="str">
        <f t="array" ref="AS219">IFERROR(VLOOKUP(A219&amp;B219&amp;C219&amp;LEFT($AS$1,2),IF({1,0},广告数据!$A$2:$A$7027&amp;广告数据!$B$2:$B$7027&amp;广告数据!$C$2:$C$7027,广告数据!$D$2:$D$7027),2,0),"0")</f>
        <v>0</v>
      </c>
      <c r="AT219" s="179" t="str">
        <f t="array" ref="AT219">IFERROR(VLOOKUP(A219&amp;B219&amp;C219&amp;LEFT($AS$1,2),IF({1,0},广告数据!$A$2:$A$7027&amp;广告数据!$B$2:$B$7027&amp;广告数据!$C$2:$C$7027,广告数据!$E$2:$E$7027),2,0),"0")</f>
        <v>0</v>
      </c>
      <c r="AU219" s="179" t="str">
        <f t="array" ref="AU219">IFERROR(VLOOKUP(A219&amp;B219&amp;C219&amp;LEFT($AS$1,2),IF({1,0},广告数据!$A$2:$A$7027&amp;广告数据!$B$2:$B$7027&amp;广告数据!$C$2:$C$7027,广告数据!$I$2:$I$7027),2,0),"0")</f>
        <v>0</v>
      </c>
      <c r="AV219" s="215" t="str">
        <f t="shared" si="84"/>
        <v>0</v>
      </c>
      <c r="AW219" s="215" t="str">
        <f t="array" ref="AW219">IFERROR(AU219/AT219,"0")</f>
        <v>0</v>
      </c>
      <c r="AX219" s="224" t="str">
        <f t="array" ref="AX219">IFERROR(VLOOKUP(A219&amp;B219&amp;C219&amp;LEFT($AS$1,2),IF({1,0},广告数据!$A$2:$A$7027&amp;广告数据!$B$2:$B$7027&amp;广告数据!$C$2:$C$7027,广告数据!$G$2:$G$7027),2,0),"0")</f>
        <v>0</v>
      </c>
      <c r="AY219" s="179" t="str">
        <f t="array" ref="AY219">IFERROR(VLOOKUP(A219&amp;B219&amp;C219&amp;LEFT($AS$1,2),IF({1,0},广告数据!$A$2:$A$7027&amp;广告数据!$B$2:$B$7027&amp;广告数据!$C$2:$C$7027,广告数据!$J$2:$J$7027),2,0),"0")</f>
        <v>0</v>
      </c>
      <c r="AZ219" s="183" t="str">
        <f t="array" ref="AZ219">IFERROR(AX219/AY219,"0")</f>
        <v>0</v>
      </c>
      <c r="BA219" s="179">
        <f t="array" ref="BA219">IFERROR(VLOOKUP(A219&amp;B219&amp;C219&amp;LEFT($BA$1,2),IF({1,0},广告数据!$A$2:$A$7027&amp;广告数据!$B$2:$B$7027&amp;广告数据!$C$2:$C$7027,广告数据!$D$2:$D$7027),2,0),"")</f>
        <v>4604</v>
      </c>
      <c r="BB219" s="179">
        <f t="array" ref="BB219">IFERROR(VLOOKUP(A219&amp;B219&amp;C219&amp;LEFT($BA$1,2),IF({1,0},广告数据!$A$2:$A$7027&amp;广告数据!$B$2:$B$7027&amp;广告数据!$C$2:$C$7027,广告数据!$E$2:$E$7027),2,0),"")</f>
        <v>7</v>
      </c>
      <c r="BC219" s="179">
        <f t="array" ref="BC219">IFERROR(VLOOKUP(A219&amp;B219&amp;C219&amp;LEFT($BA$1,2),IF({1,0},广告数据!$A$2:$A$7027&amp;广告数据!$B$2:$B$7027&amp;广告数据!$C$2:$C$7027,广告数据!$I$2:$I$7027),2,0),"")</f>
        <v>0</v>
      </c>
      <c r="BD219" s="215">
        <f t="shared" si="95"/>
        <v>0.00152041702867072</v>
      </c>
      <c r="BE219" s="215">
        <f t="shared" si="96"/>
        <v>0</v>
      </c>
      <c r="BF219" s="186">
        <f t="array" ref="BF219">IFERROR(VLOOKUP(A219&amp;B219&amp;C219&amp;LEFT($BA$1,2),IF({1,0},广告数据!$A$2:$A$7027&amp;广告数据!$B$2:$B$7027&amp;广告数据!$C$2:$C$7027,广告数据!$G$2:$G$7027),2,0),"")</f>
        <v>8.18</v>
      </c>
      <c r="BG219" s="186">
        <f t="array" ref="BG219">IFERROR(VLOOKUP(A219&amp;B219&amp;C219&amp;LEFT($BA$1,2),IF({1,0},广告数据!$A$2:$A$7027&amp;广告数据!$B$2:$B$7027&amp;广告数据!$C$2:$C$7027,广告数据!$J$2:$J$7027),2,0),"")</f>
        <v>0</v>
      </c>
      <c r="BH219" s="215" t="str">
        <f t="shared" si="97"/>
        <v>0</v>
      </c>
      <c r="BI219" s="172" t="str">
        <f t="array" ref="BI219">IFERROR(VLOOKUP(A219&amp;B219&amp;C219&amp;LEFT($BI$1,2),IF({1,0},广告数据!$A$2:$A$7027&amp;广告数据!$B$2:$B$7027&amp;广告数据!$C$2:$C$7027,广告数据!$D$2:$D$7027),2,0),"0")</f>
        <v>0</v>
      </c>
      <c r="BJ219" s="172" t="str">
        <f t="array" ref="BJ219">IFERROR(VLOOKUP(A219&amp;B219&amp;C219&amp;LEFT($BI$1,2),IF({1,0},广告数据!$A$2:$A$7027&amp;广告数据!$B$2:$B$7027&amp;广告数据!$C$2:$C$7027,广告数据!$E$2:$E$7027),2,0),"0")</f>
        <v>0</v>
      </c>
      <c r="BK219" s="172" t="str">
        <f t="array" ref="BK219">IFERROR(VLOOKUP(A219&amp;B219&amp;C219&amp;LEFT($BI$1,2),IF({1,0},广告数据!$A$2:$A$7027&amp;广告数据!$B$2:$B$7027&amp;广告数据!$C$2:$C$7027,广告数据!$I$2:$I$7027),2,0),"0")</f>
        <v>0</v>
      </c>
      <c r="BL219" s="215" t="str">
        <f t="shared" si="98"/>
        <v>0</v>
      </c>
      <c r="BM219" s="215" t="str">
        <f t="shared" si="99"/>
        <v>0</v>
      </c>
      <c r="BN219" s="172" t="str">
        <f t="array" ref="BN219">IFERROR(VLOOKUP(A219&amp;B219&amp;C219&amp;LEFT($BI$1,2),IF({1,0},广告数据!$A$2:$A$7027&amp;广告数据!$B$2:$B$7027&amp;广告数据!$C$2:$C$7027,广告数据!$G$2:$G$7027),2,0),"0")</f>
        <v>0</v>
      </c>
      <c r="BO219" s="172" t="str">
        <f t="array" ref="BO219">IFERROR(VLOOKUP(A219&amp;B219&amp;C219&amp;LEFT($BI$1,2),IF({1,0},广告数据!$A$2:$A$7027&amp;广告数据!$B$2:$B$7027&amp;广告数据!$C$2:$C$7027,广告数据!$J$2:$J$7027),2,0),"0")</f>
        <v>0</v>
      </c>
      <c r="BP219" s="215" t="str">
        <f t="shared" si="100"/>
        <v/>
      </c>
      <c r="BQ219" s="172">
        <f t="array" ref="BQ219">IFERROR(VLOOKUP(A219&amp;B219&amp;C219&amp;LEFT($BQ$1,2),IF({1,0},广告数据!$A$2:$A$7027&amp;广告数据!$B$2:$B$7027&amp;广告数据!$C$2:$C$7027,广告数据!$D$2:$D$7027),2,0),"0")</f>
        <v>1906</v>
      </c>
      <c r="BR219" s="172">
        <f t="array" ref="BR219">IFERROR(VLOOKUP(A219&amp;B219&amp;C219&amp;LEFT($BQ$1,2),IF({1,0},广告数据!$A$2:$A$7027&amp;广告数据!$B$2:$B$7027&amp;广告数据!$C$2:$C$7027,广告数据!$E$2:$E$7027),2,0),"0")</f>
        <v>14</v>
      </c>
      <c r="BS219" s="172">
        <f t="array" ref="BS219">IFERROR(VLOOKUP(A219&amp;B219&amp;C219&amp;LEFT($BQ$1,2),IF({1,0},广告数据!$A$2:$A$7027&amp;广告数据!$B$2:$B$7027&amp;广告数据!$C$2:$C$7027,广告数据!$I$2:$I$7027),2,0),"0")</f>
        <v>2</v>
      </c>
      <c r="BT219" s="215">
        <f t="shared" si="93"/>
        <v>0.00734522560335782</v>
      </c>
      <c r="BU219" s="215">
        <f t="shared" si="94"/>
        <v>0.142857142857143</v>
      </c>
      <c r="BV219" s="172">
        <f t="array" ref="BV219">IFERROR(VLOOKUP(A219&amp;B219&amp;C219&amp;LEFT($BQ$1,2),IF({1,0},广告数据!$A$2:$A$7027&amp;广告数据!$B$2:$B$7027&amp;广告数据!$C$2:$C$7027,广告数据!$G$2:$G$7027),2,0),"0")</f>
        <v>11.45</v>
      </c>
      <c r="BW219" s="172">
        <f t="array" ref="BW219">IFERROR(VLOOKUP(A219&amp;B219&amp;C219&amp;LEFT($BQ$1,2),IF({1,0},广告数据!$A$2:$A$7027&amp;广告数据!$B$2:$B$7027&amp;广告数据!$C$2:$C$7027,广告数据!$J$2:$J$7027),2,0),"0")</f>
        <v>134.97</v>
      </c>
      <c r="BX219" s="215">
        <f t="shared" si="77"/>
        <v>0.0848336667407572</v>
      </c>
    </row>
    <row r="220" s="173" customFormat="1" spans="1:76">
      <c r="A220" s="189">
        <v>44821</v>
      </c>
      <c r="B220" s="192" t="s">
        <v>777</v>
      </c>
      <c r="C220" s="190" t="s">
        <v>543</v>
      </c>
      <c r="D220" s="119" t="s">
        <v>544</v>
      </c>
      <c r="E220" s="194">
        <f>SUMIFS('Business report'!$D$2:$D$9442,'Business report'!$A$2:$A$9442,A220,'Business report'!$B$2:$B$9442,B220,'Business report'!$C$2:$C$9442,D220)</f>
        <v>25</v>
      </c>
      <c r="F220" s="194">
        <f>SUMIFS('Business report'!$F$2:$F$9442,'Business report'!$A$2:$A$9442,A220,'Business report'!$B$2:$B$9442,B220,'Business report'!$C$2:$C$9442,D220)</f>
        <v>37</v>
      </c>
      <c r="G220" s="191">
        <f>SUMIFS('Business report'!$I$2:$I$9442,'Business report'!$A$2:$A$9442,A220,'Business report'!$B$2:$B$9442,B220,'Business report'!$C$2:$C$9442,D220)</f>
        <v>2</v>
      </c>
      <c r="H220" s="195">
        <f>SUMIFS('Business report'!$K$2:$K$9442,'Business report'!$A$2:$A$9442,A220,'Business report'!$B$2:$B$9442,B220,'Business report'!$C$2:$C$9442,D220)</f>
        <v>7998</v>
      </c>
      <c r="I220" s="206">
        <v>3999</v>
      </c>
      <c r="J220" s="178"/>
      <c r="K220" s="206"/>
      <c r="L220" s="206" t="s">
        <v>794</v>
      </c>
      <c r="M220" s="220" t="s">
        <v>795</v>
      </c>
      <c r="N220" s="206" t="s">
        <v>796</v>
      </c>
      <c r="O220" s="206">
        <v>37</v>
      </c>
      <c r="P220" s="200"/>
      <c r="Q220" s="200"/>
      <c r="R220" s="200"/>
      <c r="S220" s="200"/>
      <c r="T220" s="200"/>
      <c r="U220" s="200"/>
      <c r="V220" s="200"/>
      <c r="W220" s="200"/>
      <c r="X220" s="200"/>
      <c r="Y220" s="200"/>
      <c r="Z220" s="200"/>
      <c r="AA220" s="200"/>
      <c r="AB220" s="200"/>
      <c r="AC220" s="200"/>
      <c r="AD220" s="200"/>
      <c r="AE220" s="200"/>
      <c r="AF220" s="200"/>
      <c r="AG220" s="200"/>
      <c r="AH220" s="200"/>
      <c r="AI220" s="200"/>
      <c r="AJ220" s="200"/>
      <c r="AK220" s="179" t="str">
        <f t="array" ref="AK220">IFERROR(VLOOKUP(A220&amp;B220&amp;C220&amp;LEFT($AK$1,2),IF({1,0},广告数据!$A$2:$A$7027&amp;广告数据!$B$2:$B$7027&amp;广告数据!$C$2:$C$7027,广告数据!$D$2:$D$7027),2,0),"0")</f>
        <v>0</v>
      </c>
      <c r="AL220" s="175" t="str">
        <f t="array" ref="AL220">IFERROR(VLOOKUP(A220&amp;B220&amp;C220&amp;LEFT($AK$1,2),IF({1,0},广告数据!$A$2:$A$7027&amp;广告数据!$B$2:$B$7027&amp;广告数据!$C$2:$C$7027,广告数据!$E$2:$E$7027),2,0),"0")</f>
        <v>0</v>
      </c>
      <c r="AM220" s="180" t="str">
        <f t="shared" ref="AM220:AM227" si="104">IFERROR(AL220/AK220,"0")</f>
        <v>0</v>
      </c>
      <c r="AN220" s="175" t="str">
        <f t="array" ref="AN220">IFERROR(VLOOKUP(A220&amp;B220&amp;C220&amp;LEFT($AK$1,2),IF({1,0},广告数据!$A$2:$A$7027&amp;广告数据!$B$2:$B$7027&amp;广告数据!$C$2:$C$7027,广告数据!$I$2:$I$7027),2,0),"0")</f>
        <v>0</v>
      </c>
      <c r="AO220" s="181" t="str">
        <f t="shared" ref="AO220:AO227" si="105">IFERROR(AN220/AL220,"0")</f>
        <v>0</v>
      </c>
      <c r="AP220" s="182" t="str">
        <f t="array" ref="AP220">IFERROR(VLOOKUP(A220&amp;B220&amp;C220&amp;LEFT($AK$1,2),IF({1,0},广告数据!$A$2:$A$7027&amp;广告数据!$B$2:$B$7027&amp;广告数据!$C$2:$C$7027,广告数据!$G$2:$G$7027),2,0),"0")</f>
        <v>0</v>
      </c>
      <c r="AQ220" s="182" t="str">
        <f t="array" ref="AQ220">IFERROR(VLOOKUP(A220&amp;B220&amp;C220&amp;LEFT($AK$1,2),IF({1,0},广告数据!$A$2:$A$7027&amp;广告数据!$B$2:$B$7027&amp;广告数据!$C$2:$C$7027,广告数据!$J$2:$J$7027),2,0),"0")</f>
        <v>0</v>
      </c>
      <c r="AR220" s="183" t="str">
        <f t="shared" ref="AR220:AR227" si="106">IFERROR(AP220/AQ220,"0")</f>
        <v>0</v>
      </c>
      <c r="AS220" s="223" t="str">
        <f t="array" ref="AS220">IFERROR(VLOOKUP(A220&amp;B220&amp;C220&amp;LEFT($AS$1,2),IF({1,0},广告数据!$A$2:$A$7027&amp;广告数据!$B$2:$B$7027&amp;广告数据!$C$2:$C$7027,广告数据!$D$2:$D$7027),2,0),"0")</f>
        <v>0</v>
      </c>
      <c r="AT220" s="179" t="str">
        <f t="array" ref="AT220">IFERROR(VLOOKUP(A220&amp;B220&amp;C220&amp;LEFT($AS$1,2),IF({1,0},广告数据!$A$2:$A$7027&amp;广告数据!$B$2:$B$7027&amp;广告数据!$C$2:$C$7027,广告数据!$E$2:$E$7027),2,0),"0")</f>
        <v>0</v>
      </c>
      <c r="AU220" s="179" t="str">
        <f t="array" ref="AU220">IFERROR(VLOOKUP(A220&amp;B220&amp;C220&amp;LEFT($AS$1,2),IF({1,0},广告数据!$A$2:$A$7027&amp;广告数据!$B$2:$B$7027&amp;广告数据!$C$2:$C$7027,广告数据!$I$2:$I$7027),2,0),"0")</f>
        <v>0</v>
      </c>
      <c r="AV220" s="215" t="str">
        <f t="shared" si="84"/>
        <v>0</v>
      </c>
      <c r="AW220" s="215" t="str">
        <f t="array" ref="AW220">IFERROR(AU220/AT220,"0")</f>
        <v>0</v>
      </c>
      <c r="AX220" s="224" t="str">
        <f t="array" ref="AX220">IFERROR(VLOOKUP(A220&amp;B220&amp;C220&amp;LEFT($AS$1,2),IF({1,0},广告数据!$A$2:$A$7027&amp;广告数据!$B$2:$B$7027&amp;广告数据!$C$2:$C$7027,广告数据!$G$2:$G$7027),2,0),"0")</f>
        <v>0</v>
      </c>
      <c r="AY220" s="179" t="str">
        <f t="array" ref="AY220">IFERROR(VLOOKUP(A220&amp;B220&amp;C220&amp;LEFT($AS$1,2),IF({1,0},广告数据!$A$2:$A$7027&amp;广告数据!$B$2:$B$7027&amp;广告数据!$C$2:$C$7027,广告数据!$J$2:$J$7027),2,0),"0")</f>
        <v>0</v>
      </c>
      <c r="AZ220" s="183" t="str">
        <f t="array" ref="AZ220">IFERROR(AX220/AY220,"0")</f>
        <v>0</v>
      </c>
      <c r="BA220" s="179">
        <f t="array" ref="BA220">IFERROR(VLOOKUP(A220&amp;B220&amp;C220&amp;LEFT($BA$1,2),IF({1,0},广告数据!$A$2:$A$7027&amp;广告数据!$B$2:$B$7027&amp;广告数据!$C$2:$C$7027,广告数据!$D$2:$D$7027),2,0),"")</f>
        <v>3753</v>
      </c>
      <c r="BB220" s="179">
        <f t="array" ref="BB220">IFERROR(VLOOKUP(A220&amp;B220&amp;C220&amp;LEFT($BA$1,2),IF({1,0},广告数据!$A$2:$A$7027&amp;广告数据!$B$2:$B$7027&amp;广告数据!$C$2:$C$7027,广告数据!$E$2:$E$7027),2,0),"")</f>
        <v>22</v>
      </c>
      <c r="BC220" s="179">
        <f t="array" ref="BC220">IFERROR(VLOOKUP(A220&amp;B220&amp;C220&amp;LEFT($BA$1,2),IF({1,0},广告数据!$A$2:$A$7027&amp;广告数据!$B$2:$B$7027&amp;广告数据!$C$2:$C$7027,广告数据!$I$2:$I$7027),2,0),"")</f>
        <v>0</v>
      </c>
      <c r="BD220" s="215">
        <f t="shared" si="95"/>
        <v>0.00586197708499867</v>
      </c>
      <c r="BE220" s="215">
        <f t="shared" si="96"/>
        <v>0</v>
      </c>
      <c r="BF220" s="186">
        <f t="array" ref="BF220">IFERROR(VLOOKUP(A220&amp;B220&amp;C220&amp;LEFT($BA$1,2),IF({1,0},广告数据!$A$2:$A$7027&amp;广告数据!$B$2:$B$7027&amp;广告数据!$C$2:$C$7027,广告数据!$G$2:$G$7027),2,0),"")</f>
        <v>1599</v>
      </c>
      <c r="BG220" s="186">
        <f t="array" ref="BG220">IFERROR(VLOOKUP(A220&amp;B220&amp;C220&amp;LEFT($BA$1,2),IF({1,0},广告数据!$A$2:$A$7027&amp;广告数据!$B$2:$B$7027&amp;广告数据!$C$2:$C$7027,广告数据!$J$2:$J$7027),2,0),"")</f>
        <v>0</v>
      </c>
      <c r="BH220" s="215" t="str">
        <f t="shared" si="97"/>
        <v>0</v>
      </c>
      <c r="BI220" s="172" t="str">
        <f t="array" ref="BI220">IFERROR(VLOOKUP(A220&amp;B220&amp;C220&amp;LEFT($BI$1,2),IF({1,0},广告数据!$A$2:$A$7027&amp;广告数据!$B$2:$B$7027&amp;广告数据!$C$2:$C$7027,广告数据!$D$2:$D$7027),2,0),"0")</f>
        <v>0</v>
      </c>
      <c r="BJ220" s="172" t="str">
        <f t="array" ref="BJ220">IFERROR(VLOOKUP(A220&amp;B220&amp;C220&amp;LEFT($BI$1,2),IF({1,0},广告数据!$A$2:$A$7027&amp;广告数据!$B$2:$B$7027&amp;广告数据!$C$2:$C$7027,广告数据!$E$2:$E$7027),2,0),"0")</f>
        <v>0</v>
      </c>
      <c r="BK220" s="172" t="str">
        <f t="array" ref="BK220">IFERROR(VLOOKUP(A220&amp;B220&amp;C220&amp;LEFT($BI$1,2),IF({1,0},广告数据!$A$2:$A$7027&amp;广告数据!$B$2:$B$7027&amp;广告数据!$C$2:$C$7027,广告数据!$I$2:$I$7027),2,0),"0")</f>
        <v>0</v>
      </c>
      <c r="BL220" s="215" t="str">
        <f t="shared" si="98"/>
        <v>0</v>
      </c>
      <c r="BM220" s="215" t="str">
        <f t="shared" si="99"/>
        <v>0</v>
      </c>
      <c r="BN220" s="172" t="str">
        <f t="array" ref="BN220">IFERROR(VLOOKUP(A220&amp;B220&amp;C220&amp;LEFT($BI$1,2),IF({1,0},广告数据!$A$2:$A$7027&amp;广告数据!$B$2:$B$7027&amp;广告数据!$C$2:$C$7027,广告数据!$G$2:$G$7027),2,0),"0")</f>
        <v>0</v>
      </c>
      <c r="BO220" s="172" t="str">
        <f t="array" ref="BO220">IFERROR(VLOOKUP(A220&amp;B220&amp;C220&amp;LEFT($BI$1,2),IF({1,0},广告数据!$A$2:$A$7027&amp;广告数据!$B$2:$B$7027&amp;广告数据!$C$2:$C$7027,广告数据!$J$2:$J$7027),2,0),"0")</f>
        <v>0</v>
      </c>
      <c r="BP220" s="215" t="str">
        <f t="shared" si="100"/>
        <v/>
      </c>
      <c r="BQ220" s="172" t="str">
        <f t="array" ref="BQ220">IFERROR(VLOOKUP(A220&amp;B220&amp;C220&amp;LEFT($BQ$1,2),IF({1,0},广告数据!$A$2:$A$7027&amp;广告数据!$B$2:$B$7027&amp;广告数据!$C$2:$C$7027,广告数据!$D$2:$D$7027),2,0),"0")</f>
        <v>0</v>
      </c>
      <c r="BR220" s="172" t="str">
        <f t="array" ref="BR220">IFERROR(VLOOKUP(A220&amp;B220&amp;C220&amp;LEFT($BQ$1,2),IF({1,0},广告数据!$A$2:$A$7027&amp;广告数据!$B$2:$B$7027&amp;广告数据!$C$2:$C$7027,广告数据!$E$2:$E$7027),2,0),"0")</f>
        <v>0</v>
      </c>
      <c r="BS220" s="172" t="str">
        <f t="array" ref="BS220">IFERROR(VLOOKUP(A220&amp;B220&amp;C220&amp;LEFT($BQ$1,2),IF({1,0},广告数据!$A$2:$A$7027&amp;广告数据!$B$2:$B$7027&amp;广告数据!$C$2:$C$7027,广告数据!$I$2:$I$7027),2,0),"0")</f>
        <v>0</v>
      </c>
      <c r="BT220" s="215" t="str">
        <f t="shared" si="93"/>
        <v>0</v>
      </c>
      <c r="BU220" s="215" t="str">
        <f t="shared" si="94"/>
        <v>0</v>
      </c>
      <c r="BV220" s="172" t="str">
        <f t="array" ref="BV220">IFERROR(VLOOKUP(A220&amp;B220&amp;C220&amp;LEFT($BQ$1,2),IF({1,0},广告数据!$A$2:$A$7027&amp;广告数据!$B$2:$B$7027&amp;广告数据!$C$2:$C$7027,广告数据!$G$2:$G$7027),2,0),"0")</f>
        <v>0</v>
      </c>
      <c r="BW220" s="172" t="str">
        <f t="array" ref="BW220">IFERROR(VLOOKUP(A220&amp;B220&amp;C220&amp;LEFT($BQ$1,2),IF({1,0},广告数据!$A$2:$A$7027&amp;广告数据!$B$2:$B$7027&amp;广告数据!$C$2:$C$7027,广告数据!$J$2:$J$7027),2,0),"0")</f>
        <v>0</v>
      </c>
      <c r="BX220" s="215" t="str">
        <f t="shared" si="77"/>
        <v/>
      </c>
    </row>
    <row r="221" s="173" customFormat="1" spans="1:76">
      <c r="A221" s="189">
        <v>44822</v>
      </c>
      <c r="B221" s="192" t="s">
        <v>20</v>
      </c>
      <c r="C221" s="190" t="s">
        <v>25</v>
      </c>
      <c r="D221" s="119" t="s">
        <v>124</v>
      </c>
      <c r="E221" s="194">
        <f>SUMIFS('Business report'!$D$2:$D$9442,'Business report'!$A$2:$A$9442,A221,'Business report'!$B$2:$B$9442,B221,'Business report'!$C$2:$C$9442,D221)</f>
        <v>483</v>
      </c>
      <c r="F221" s="194">
        <f>SUMIFS('Business report'!$F$2:$F$9442,'Business report'!$A$2:$A$9442,A221,'Business report'!$B$2:$B$9442,B221,'Business report'!$C$2:$C$9442,D221)</f>
        <v>668</v>
      </c>
      <c r="G221" s="191">
        <f>SUMIFS('Business report'!$I$2:$I$9442,'Business report'!$A$2:$A$9442,A221,'Business report'!$B$2:$B$9442,B221,'Business report'!$C$2:$C$9442,D221)</f>
        <v>24</v>
      </c>
      <c r="H221" s="195">
        <f>SUMIFS('Business report'!$K$2:$K$9442,'Business report'!$A$2:$A$9442,A221,'Business report'!$B$2:$B$9442,B221,'Business report'!$C$2:$C$9442,D221)</f>
        <v>287.77</v>
      </c>
      <c r="I221" s="198" t="s">
        <v>653</v>
      </c>
      <c r="J221" s="178">
        <v>4.5</v>
      </c>
      <c r="K221" s="206">
        <v>84</v>
      </c>
      <c r="L221" s="198" t="s">
        <v>131</v>
      </c>
      <c r="M221" s="220" t="s">
        <v>797</v>
      </c>
      <c r="N221" s="198" t="s">
        <v>133</v>
      </c>
      <c r="O221" s="206">
        <v>92</v>
      </c>
      <c r="P221" s="203" t="s">
        <v>409</v>
      </c>
      <c r="Q221" s="207" t="s">
        <v>239</v>
      </c>
      <c r="R221" s="207" t="s">
        <v>181</v>
      </c>
      <c r="S221" s="203" t="s">
        <v>208</v>
      </c>
      <c r="T221" s="207" t="s">
        <v>348</v>
      </c>
      <c r="U221" s="207" t="s">
        <v>149</v>
      </c>
      <c r="V221" s="203" t="s">
        <v>340</v>
      </c>
      <c r="W221" s="207" t="s">
        <v>211</v>
      </c>
      <c r="X221" s="207" t="s">
        <v>169</v>
      </c>
      <c r="Y221" s="203" t="s">
        <v>527</v>
      </c>
      <c r="Z221" s="207" t="s">
        <v>371</v>
      </c>
      <c r="AA221" s="207" t="s">
        <v>169</v>
      </c>
      <c r="AB221" s="203" t="s">
        <v>528</v>
      </c>
      <c r="AC221" s="207" t="s">
        <v>320</v>
      </c>
      <c r="AD221" s="200"/>
      <c r="AE221" s="203" t="s">
        <v>244</v>
      </c>
      <c r="AF221" s="207" t="s">
        <v>341</v>
      </c>
      <c r="AG221" s="207" t="s">
        <v>387</v>
      </c>
      <c r="AH221" s="203" t="s">
        <v>144</v>
      </c>
      <c r="AI221" s="207" t="s">
        <v>253</v>
      </c>
      <c r="AJ221" s="207" t="s">
        <v>197</v>
      </c>
      <c r="AK221" s="179">
        <f t="array" ref="AK221">IFERROR(VLOOKUP(A221&amp;B221&amp;C221&amp;LEFT($AK$1,2),IF({1,0},广告数据!$A$2:$A$7027&amp;广告数据!$B$2:$B$7027&amp;广告数据!$C$2:$C$7027,广告数据!$D$2:$D$7027),2,0),"0")</f>
        <v>11934</v>
      </c>
      <c r="AL221" s="175">
        <f t="array" ref="AL221">IFERROR(VLOOKUP(A221&amp;B221&amp;C221&amp;LEFT($AK$1,2),IF({1,0},广告数据!$A$2:$A$7027&amp;广告数据!$B$2:$B$7027&amp;广告数据!$C$2:$C$7027,广告数据!$E$2:$E$7027),2,0),"0")</f>
        <v>42</v>
      </c>
      <c r="AM221" s="180">
        <f t="shared" si="104"/>
        <v>0.00351935646053293</v>
      </c>
      <c r="AN221" s="175">
        <f t="array" ref="AN221">IFERROR(VLOOKUP(A221&amp;B221&amp;C221&amp;LEFT($AK$1,2),IF({1,0},广告数据!$A$2:$A$7027&amp;广告数据!$B$2:$B$7027&amp;广告数据!$C$2:$C$7027,广告数据!$I$2:$I$7027),2,0),"0")</f>
        <v>4</v>
      </c>
      <c r="AO221" s="181">
        <f t="shared" si="105"/>
        <v>0.0952380952380952</v>
      </c>
      <c r="AP221" s="182">
        <f t="array" ref="AP221">IFERROR(VLOOKUP(A221&amp;B221&amp;C221&amp;LEFT($AK$1,2),IF({1,0},广告数据!$A$2:$A$7027&amp;广告数据!$B$2:$B$7027&amp;广告数据!$C$2:$C$7027,广告数据!$G$2:$G$7027),2,0),"0")</f>
        <v>13.33</v>
      </c>
      <c r="AQ221" s="182">
        <f t="array" ref="AQ221">IFERROR(VLOOKUP(A221&amp;B221&amp;C221&amp;LEFT($AK$1,2),IF({1,0},广告数据!$A$2:$A$7027&amp;广告数据!$B$2:$B$7027&amp;广告数据!$C$2:$C$7027,广告数据!$J$2:$J$7027),2,0),"0")</f>
        <v>48.96</v>
      </c>
      <c r="AR221" s="183">
        <f t="shared" si="106"/>
        <v>0.272263071895425</v>
      </c>
      <c r="AS221" s="223" t="str">
        <f t="array" ref="AS221">IFERROR(VLOOKUP(A221&amp;B221&amp;C221&amp;LEFT($AS$1,2),IF({1,0},广告数据!$A$2:$A$7027&amp;广告数据!$B$2:$B$7027&amp;广告数据!$C$2:$C$7027,广告数据!$D$2:$D$7027),2,0),"0")</f>
        <v>0</v>
      </c>
      <c r="AT221" s="179" t="str">
        <f t="array" ref="AT221">IFERROR(VLOOKUP(A221&amp;B221&amp;C221&amp;LEFT($AS$1,2),IF({1,0},广告数据!$A$2:$A$7027&amp;广告数据!$B$2:$B$7027&amp;广告数据!$C$2:$C$7027,广告数据!$E$2:$E$7027),2,0),"0")</f>
        <v>0</v>
      </c>
      <c r="AU221" s="179" t="str">
        <f t="array" ref="AU221">IFERROR(VLOOKUP(A221&amp;B221&amp;C221&amp;LEFT($AS$1,2),IF({1,0},广告数据!$A$2:$A$7027&amp;广告数据!$B$2:$B$7027&amp;广告数据!$C$2:$C$7027,广告数据!$I$2:$I$7027),2,0),"0")</f>
        <v>0</v>
      </c>
      <c r="AV221" s="215" t="str">
        <f t="shared" si="84"/>
        <v>0</v>
      </c>
      <c r="AW221" s="215" t="str">
        <f t="array" ref="AW221">IFERROR(AU221/AT221,"0")</f>
        <v>0</v>
      </c>
      <c r="AX221" s="224" t="str">
        <f t="array" ref="AX221">IFERROR(VLOOKUP(A221&amp;B221&amp;C221&amp;LEFT($AS$1,2),IF({1,0},广告数据!$A$2:$A$7027&amp;广告数据!$B$2:$B$7027&amp;广告数据!$C$2:$C$7027,广告数据!$G$2:$G$7027),2,0),"0")</f>
        <v>0</v>
      </c>
      <c r="AY221" s="179" t="str">
        <f t="array" ref="AY221">IFERROR(VLOOKUP(A221&amp;B221&amp;C221&amp;LEFT($AS$1,2),IF({1,0},广告数据!$A$2:$A$7027&amp;广告数据!$B$2:$B$7027&amp;广告数据!$C$2:$C$7027,广告数据!$J$2:$J$7027),2,0),"0")</f>
        <v>0</v>
      </c>
      <c r="AZ221" s="183" t="str">
        <f t="array" ref="AZ221">IFERROR(AX221/AY221,"0")</f>
        <v>0</v>
      </c>
      <c r="BA221" s="179">
        <f t="array" ref="BA221">IFERROR(VLOOKUP(A221&amp;B221&amp;C221&amp;LEFT($BA$1,2),IF({1,0},广告数据!$A$2:$A$7027&amp;广告数据!$B$2:$B$7027&amp;广告数据!$C$2:$C$7027,广告数据!$D$2:$D$7027),2,0),"")</f>
        <v>16208</v>
      </c>
      <c r="BB221" s="179">
        <f t="array" ref="BB221">IFERROR(VLOOKUP(A221&amp;B221&amp;C221&amp;LEFT($BA$1,2),IF({1,0},广告数据!$A$2:$A$7027&amp;广告数据!$B$2:$B$7027&amp;广告数据!$C$2:$C$7027,广告数据!$E$2:$E$7027),2,0),"")</f>
        <v>62</v>
      </c>
      <c r="BC221" s="179">
        <f t="array" ref="BC221">IFERROR(VLOOKUP(A221&amp;B221&amp;C221&amp;LEFT($BA$1,2),IF({1,0},广告数据!$A$2:$A$7027&amp;广告数据!$B$2:$B$7027&amp;广告数据!$C$2:$C$7027,广告数据!$I$2:$I$7027),2,0),"")</f>
        <v>4</v>
      </c>
      <c r="BD221" s="215">
        <f t="shared" si="95"/>
        <v>0.00382527147087858</v>
      </c>
      <c r="BE221" s="215">
        <f t="shared" si="96"/>
        <v>0.0645161290322581</v>
      </c>
      <c r="BF221" s="186">
        <f t="array" ref="BF221">IFERROR(VLOOKUP(A221&amp;B221&amp;C221&amp;LEFT($BA$1,2),IF({1,0},广告数据!$A$2:$A$7027&amp;广告数据!$B$2:$B$7027&amp;广告数据!$C$2:$C$7027,广告数据!$G$2:$G$7027),2,0),"")</f>
        <v>35.11</v>
      </c>
      <c r="BG221" s="186">
        <f t="array" ref="BG221">IFERROR(VLOOKUP(A221&amp;B221&amp;C221&amp;LEFT($BA$1,2),IF({1,0},广告数据!$A$2:$A$7027&amp;广告数据!$B$2:$B$7027&amp;广告数据!$C$2:$C$7027,广告数据!$J$2:$J$7027),2,0),"")</f>
        <v>49.96</v>
      </c>
      <c r="BH221" s="215">
        <f t="shared" si="97"/>
        <v>0.702762209767814</v>
      </c>
      <c r="BI221" s="172">
        <f t="array" ref="BI221">IFERROR(VLOOKUP(A221&amp;B221&amp;C221&amp;LEFT($BI$1,2),IF({1,0},广告数据!$A$2:$A$7027&amp;广告数据!$B$2:$B$7027&amp;广告数据!$C$2:$C$7027,广告数据!$D$2:$D$7027),2,0),"0")</f>
        <v>3233</v>
      </c>
      <c r="BJ221" s="172">
        <f t="array" ref="BJ221">IFERROR(VLOOKUP(A221&amp;B221&amp;C221&amp;LEFT($BI$1,2),IF({1,0},广告数据!$A$2:$A$7027&amp;广告数据!$B$2:$B$7027&amp;广告数据!$C$2:$C$7027,广告数据!$E$2:$E$7027),2,0),"0")</f>
        <v>23</v>
      </c>
      <c r="BK221" s="172">
        <f t="array" ref="BK221">IFERROR(VLOOKUP(A221&amp;B221&amp;C221&amp;LEFT($BI$1,2),IF({1,0},广告数据!$A$2:$A$7027&amp;广告数据!$B$2:$B$7027&amp;广告数据!$C$2:$C$7027,广告数据!$I$2:$I$7027),2,0),"0")</f>
        <v>1</v>
      </c>
      <c r="BL221" s="215">
        <f t="shared" si="98"/>
        <v>0.00711413547788432</v>
      </c>
      <c r="BM221" s="215">
        <f t="shared" si="99"/>
        <v>0.0434782608695652</v>
      </c>
      <c r="BN221" s="172">
        <f t="array" ref="BN221">IFERROR(VLOOKUP(A221&amp;B221&amp;C221&amp;LEFT($BI$1,2),IF({1,0},广告数据!$A$2:$A$7027&amp;广告数据!$B$2:$B$7027&amp;广告数据!$C$2:$C$7027,广告数据!$G$2:$G$7027),2,0),"0")</f>
        <v>15.07</v>
      </c>
      <c r="BO221" s="172">
        <f t="array" ref="BO221">IFERROR(VLOOKUP(A221&amp;B221&amp;C221&amp;LEFT($BI$1,2),IF({1,0},广告数据!$A$2:$A$7027&amp;广告数据!$B$2:$B$7027&amp;广告数据!$C$2:$C$7027,广告数据!$J$2:$J$7027),2,0),"0")</f>
        <v>12.99</v>
      </c>
      <c r="BP221" s="215">
        <f t="shared" si="100"/>
        <v>1.16012317167052</v>
      </c>
      <c r="BQ221" s="172" t="str">
        <f t="array" ref="BQ221">IFERROR(VLOOKUP(A221&amp;B221&amp;C221&amp;LEFT($BQ$1,2),IF({1,0},广告数据!$A$2:$A$7027&amp;广告数据!$B$2:$B$7027&amp;广告数据!$C$2:$C$7027,广告数据!$D$2:$D$7027),2,0),"0")</f>
        <v>0</v>
      </c>
      <c r="BR221" s="172" t="str">
        <f t="array" ref="BR221">IFERROR(VLOOKUP(A221&amp;B221&amp;C221&amp;LEFT($BQ$1,2),IF({1,0},广告数据!$A$2:$A$7027&amp;广告数据!$B$2:$B$7027&amp;广告数据!$C$2:$C$7027,广告数据!$E$2:$E$7027),2,0),"0")</f>
        <v>0</v>
      </c>
      <c r="BS221" s="172" t="str">
        <f t="array" ref="BS221">IFERROR(VLOOKUP(A221&amp;B221&amp;C221&amp;LEFT($BQ$1,2),IF({1,0},广告数据!$A$2:$A$7027&amp;广告数据!$B$2:$B$7027&amp;广告数据!$C$2:$C$7027,广告数据!$I$2:$I$7027),2,0),"0")</f>
        <v>0</v>
      </c>
      <c r="BT221" s="215" t="str">
        <f t="shared" si="93"/>
        <v>0</v>
      </c>
      <c r="BU221" s="215" t="str">
        <f t="shared" si="94"/>
        <v>0</v>
      </c>
      <c r="BV221" s="172" t="str">
        <f t="array" ref="BV221">IFERROR(VLOOKUP(A221&amp;B221&amp;C221&amp;LEFT($BQ$1,2),IF({1,0},广告数据!$A$2:$A$7027&amp;广告数据!$B$2:$B$7027&amp;广告数据!$C$2:$C$7027,广告数据!$G$2:$G$7027),2,0),"0")</f>
        <v>0</v>
      </c>
      <c r="BW221" s="172" t="str">
        <f t="array" ref="BW221">IFERROR(VLOOKUP(A221&amp;B221&amp;C221&amp;LEFT($BQ$1,2),IF({1,0},广告数据!$A$2:$A$7027&amp;广告数据!$B$2:$B$7027&amp;广告数据!$C$2:$C$7027,广告数据!$J$2:$J$7027),2,0),"0")</f>
        <v>0</v>
      </c>
      <c r="BX221" s="215" t="str">
        <f t="shared" ref="BX221:BX284" si="107">IFERROR(BV221/BW221,"")</f>
        <v/>
      </c>
    </row>
    <row r="222" s="173" customFormat="1" spans="1:76">
      <c r="A222" s="189">
        <v>44822</v>
      </c>
      <c r="B222" s="192" t="s">
        <v>20</v>
      </c>
      <c r="C222" s="190" t="s">
        <v>450</v>
      </c>
      <c r="D222" s="119" t="s">
        <v>451</v>
      </c>
      <c r="E222" s="194">
        <f>SUMIFS('Business report'!$D$2:$D$9442,'Business report'!$A$2:$A$9442,A222,'Business report'!$B$2:$B$9442,B222,'Business report'!$C$2:$C$9442,D222)</f>
        <v>7</v>
      </c>
      <c r="F222" s="194">
        <f>SUMIFS('Business report'!$F$2:$F$9442,'Business report'!$A$2:$A$9442,A222,'Business report'!$B$2:$B$9442,B222,'Business report'!$C$2:$C$9442,D222)</f>
        <v>12</v>
      </c>
      <c r="G222" s="191">
        <f>SUMIFS('Business report'!$I$2:$I$9442,'Business report'!$A$2:$A$9442,A222,'Business report'!$B$2:$B$9442,B222,'Business report'!$C$2:$C$9442,D222)</f>
        <v>0</v>
      </c>
      <c r="H222" s="195">
        <f>SUMIFS('Business report'!$K$2:$K$9442,'Business report'!$A$2:$A$9442,A222,'Business report'!$B$2:$B$9442,B222,'Business report'!$C$2:$C$9442,D222)</f>
        <v>0</v>
      </c>
      <c r="I222" s="198">
        <v>37.99</v>
      </c>
      <c r="J222" s="178">
        <v>4</v>
      </c>
      <c r="K222" s="198">
        <v>7</v>
      </c>
      <c r="L222" s="198" t="s">
        <v>496</v>
      </c>
      <c r="M222" s="220" t="s">
        <v>798</v>
      </c>
      <c r="N222" s="198" t="s">
        <v>497</v>
      </c>
      <c r="O222" s="225">
        <v>5579</v>
      </c>
      <c r="P222" s="203" t="s">
        <v>465</v>
      </c>
      <c r="Q222" s="200"/>
      <c r="R222" s="207" t="s">
        <v>499</v>
      </c>
      <c r="S222" s="203" t="s">
        <v>466</v>
      </c>
      <c r="T222" s="200"/>
      <c r="U222" s="207" t="s">
        <v>399</v>
      </c>
      <c r="V222" s="203" t="s">
        <v>467</v>
      </c>
      <c r="W222" s="200"/>
      <c r="X222" s="207" t="s">
        <v>499</v>
      </c>
      <c r="Y222" s="203" t="s">
        <v>468</v>
      </c>
      <c r="Z222" s="200"/>
      <c r="AA222" s="207" t="s">
        <v>799</v>
      </c>
      <c r="AB222" s="203" t="s">
        <v>469</v>
      </c>
      <c r="AC222" s="200"/>
      <c r="AD222" s="207" t="s">
        <v>486</v>
      </c>
      <c r="AE222" s="203" t="s">
        <v>470</v>
      </c>
      <c r="AF222" s="200"/>
      <c r="AG222" s="207" t="s">
        <v>358</v>
      </c>
      <c r="AH222" s="203" t="s">
        <v>472</v>
      </c>
      <c r="AI222" s="200"/>
      <c r="AJ222" s="207" t="s">
        <v>365</v>
      </c>
      <c r="AK222" s="179">
        <f t="array" ref="AK222">IFERROR(VLOOKUP(A222&amp;B222&amp;C222&amp;LEFT($AK$1,2),IF({1,0},广告数据!$A$2:$A$7027&amp;广告数据!$B$2:$B$7027&amp;广告数据!$C$2:$C$7027,广告数据!$D$2:$D$7027),2,0),"0")</f>
        <v>9018</v>
      </c>
      <c r="AL222" s="175">
        <f t="array" ref="AL222">IFERROR(VLOOKUP(A222&amp;B222&amp;C222&amp;LEFT($AK$1,2),IF({1,0},广告数据!$A$2:$A$7027&amp;广告数据!$B$2:$B$7027&amp;广告数据!$C$2:$C$7027,广告数据!$E$2:$E$7027),2,0),"0")</f>
        <v>3</v>
      </c>
      <c r="AM222" s="180">
        <f t="shared" si="104"/>
        <v>0.000332667997338656</v>
      </c>
      <c r="AN222" s="175">
        <f t="array" ref="AN222">IFERROR(VLOOKUP(A222&amp;B222&amp;C222&amp;LEFT($AK$1,2),IF({1,0},广告数据!$A$2:$A$7027&amp;广告数据!$B$2:$B$7027&amp;广告数据!$C$2:$C$7027,广告数据!$I$2:$I$7027),2,0),"0")</f>
        <v>0</v>
      </c>
      <c r="AO222" s="181">
        <f t="shared" si="105"/>
        <v>0</v>
      </c>
      <c r="AP222" s="182">
        <f t="array" ref="AP222">IFERROR(VLOOKUP(A222&amp;B222&amp;C222&amp;LEFT($AK$1,2),IF({1,0},广告数据!$A$2:$A$7027&amp;广告数据!$B$2:$B$7027&amp;广告数据!$C$2:$C$7027,广告数据!$G$2:$G$7027),2,0),"0")</f>
        <v>3.65</v>
      </c>
      <c r="AQ222" s="182">
        <f t="array" ref="AQ222">IFERROR(VLOOKUP(A222&amp;B222&amp;C222&amp;LEFT($AK$1,2),IF({1,0},广告数据!$A$2:$A$7027&amp;广告数据!$B$2:$B$7027&amp;广告数据!$C$2:$C$7027,广告数据!$J$2:$J$7027),2,0),"0")</f>
        <v>0</v>
      </c>
      <c r="AR222" s="183" t="str">
        <f t="shared" si="106"/>
        <v>0</v>
      </c>
      <c r="AS222" s="223" t="str">
        <f t="array" ref="AS222">IFERROR(VLOOKUP(A222&amp;B222&amp;C222&amp;LEFT($AS$1,2),IF({1,0},广告数据!$A$2:$A$7027&amp;广告数据!$B$2:$B$7027&amp;广告数据!$C$2:$C$7027,广告数据!$D$2:$D$7027),2,0),"0")</f>
        <v>0</v>
      </c>
      <c r="AT222" s="179" t="str">
        <f t="array" ref="AT222">IFERROR(VLOOKUP(A222&amp;B222&amp;C222&amp;LEFT($AS$1,2),IF({1,0},广告数据!$A$2:$A$7027&amp;广告数据!$B$2:$B$7027&amp;广告数据!$C$2:$C$7027,广告数据!$E$2:$E$7027),2,0),"0")</f>
        <v>0</v>
      </c>
      <c r="AU222" s="179" t="str">
        <f t="array" ref="AU222">IFERROR(VLOOKUP(A222&amp;B222&amp;C222&amp;LEFT($AS$1,2),IF({1,0},广告数据!$A$2:$A$7027&amp;广告数据!$B$2:$B$7027&amp;广告数据!$C$2:$C$7027,广告数据!$I$2:$I$7027),2,0),"0")</f>
        <v>0</v>
      </c>
      <c r="AV222" s="215" t="str">
        <f t="shared" si="84"/>
        <v>0</v>
      </c>
      <c r="AW222" s="215" t="str">
        <f t="array" ref="AW222">IFERROR(AU222/AT222,"0")</f>
        <v>0</v>
      </c>
      <c r="AX222" s="224" t="str">
        <f t="array" ref="AX222">IFERROR(VLOOKUP(A222&amp;B222&amp;C222&amp;LEFT($AS$1,2),IF({1,0},广告数据!$A$2:$A$7027&amp;广告数据!$B$2:$B$7027&amp;广告数据!$C$2:$C$7027,广告数据!$G$2:$G$7027),2,0),"0")</f>
        <v>0</v>
      </c>
      <c r="AY222" s="179" t="str">
        <f t="array" ref="AY222">IFERROR(VLOOKUP(A222&amp;B222&amp;C222&amp;LEFT($AS$1,2),IF({1,0},广告数据!$A$2:$A$7027&amp;广告数据!$B$2:$B$7027&amp;广告数据!$C$2:$C$7027,广告数据!$J$2:$J$7027),2,0),"0")</f>
        <v>0</v>
      </c>
      <c r="AZ222" s="183" t="str">
        <f t="array" ref="AZ222">IFERROR(AX222/AY222,"0")</f>
        <v>0</v>
      </c>
      <c r="BA222" s="179">
        <f t="array" ref="BA222">IFERROR(VLOOKUP(A222&amp;B222&amp;C222&amp;LEFT($BA$1,2),IF({1,0},广告数据!$A$2:$A$7027&amp;广告数据!$B$2:$B$7027&amp;广告数据!$C$2:$C$7027,广告数据!$D$2:$D$7027),2,0),"")</f>
        <v>5165</v>
      </c>
      <c r="BB222" s="179">
        <f t="array" ref="BB222">IFERROR(VLOOKUP(A222&amp;B222&amp;C222&amp;LEFT($BA$1,2),IF({1,0},广告数据!$A$2:$A$7027&amp;广告数据!$B$2:$B$7027&amp;广告数据!$C$2:$C$7027,广告数据!$E$2:$E$7027),2,0),"")</f>
        <v>3</v>
      </c>
      <c r="BC222" s="179">
        <f t="array" ref="BC222">IFERROR(VLOOKUP(A222&amp;B222&amp;C222&amp;LEFT($BA$1,2),IF({1,0},广告数据!$A$2:$A$7027&amp;广告数据!$B$2:$B$7027&amp;广告数据!$C$2:$C$7027,广告数据!$I$2:$I$7027),2,0),"")</f>
        <v>0</v>
      </c>
      <c r="BD222" s="215">
        <f t="shared" si="95"/>
        <v>0.000580832526621491</v>
      </c>
      <c r="BE222" s="215">
        <f t="shared" si="96"/>
        <v>0</v>
      </c>
      <c r="BF222" s="186">
        <f t="array" ref="BF222">IFERROR(VLOOKUP(A222&amp;B222&amp;C222&amp;LEFT($BA$1,2),IF({1,0},广告数据!$A$2:$A$7027&amp;广告数据!$B$2:$B$7027&amp;广告数据!$C$2:$C$7027,广告数据!$G$2:$G$7027),2,0),"")</f>
        <v>7.07</v>
      </c>
      <c r="BG222" s="186">
        <f t="array" ref="BG222">IFERROR(VLOOKUP(A222&amp;B222&amp;C222&amp;LEFT($BA$1,2),IF({1,0},广告数据!$A$2:$A$7027&amp;广告数据!$B$2:$B$7027&amp;广告数据!$C$2:$C$7027,广告数据!$J$2:$J$7027),2,0),"")</f>
        <v>0</v>
      </c>
      <c r="BH222" s="215" t="str">
        <f t="shared" si="97"/>
        <v>0</v>
      </c>
      <c r="BI222" s="172" t="str">
        <f t="array" ref="BI222">IFERROR(VLOOKUP(A222&amp;B222&amp;C222&amp;LEFT($BI$1,2),IF({1,0},广告数据!$A$2:$A$7027&amp;广告数据!$B$2:$B$7027&amp;广告数据!$C$2:$C$7027,广告数据!$D$2:$D$7027),2,0),"0")</f>
        <v>0</v>
      </c>
      <c r="BJ222" s="172" t="str">
        <f t="array" ref="BJ222">IFERROR(VLOOKUP(A222&amp;B222&amp;C222&amp;LEFT($BI$1,2),IF({1,0},广告数据!$A$2:$A$7027&amp;广告数据!$B$2:$B$7027&amp;广告数据!$C$2:$C$7027,广告数据!$E$2:$E$7027),2,0),"0")</f>
        <v>0</v>
      </c>
      <c r="BK222" s="172" t="str">
        <f t="array" ref="BK222">IFERROR(VLOOKUP(A222&amp;B222&amp;C222&amp;LEFT($BI$1,2),IF({1,0},广告数据!$A$2:$A$7027&amp;广告数据!$B$2:$B$7027&amp;广告数据!$C$2:$C$7027,广告数据!$I$2:$I$7027),2,0),"0")</f>
        <v>0</v>
      </c>
      <c r="BL222" s="215" t="str">
        <f t="shared" si="98"/>
        <v>0</v>
      </c>
      <c r="BM222" s="215" t="str">
        <f t="shared" si="99"/>
        <v>0</v>
      </c>
      <c r="BN222" s="172" t="str">
        <f t="array" ref="BN222">IFERROR(VLOOKUP(A222&amp;B222&amp;C222&amp;LEFT($BI$1,2),IF({1,0},广告数据!$A$2:$A$7027&amp;广告数据!$B$2:$B$7027&amp;广告数据!$C$2:$C$7027,广告数据!$G$2:$G$7027),2,0),"0")</f>
        <v>0</v>
      </c>
      <c r="BO222" s="172" t="str">
        <f t="array" ref="BO222">IFERROR(VLOOKUP(A222&amp;B222&amp;C222&amp;LEFT($BI$1,2),IF({1,0},广告数据!$A$2:$A$7027&amp;广告数据!$B$2:$B$7027&amp;广告数据!$C$2:$C$7027,广告数据!$J$2:$J$7027),2,0),"0")</f>
        <v>0</v>
      </c>
      <c r="BP222" s="215" t="str">
        <f t="shared" si="100"/>
        <v/>
      </c>
      <c r="BQ222" s="172">
        <f t="array" ref="BQ222">IFERROR(VLOOKUP(A222&amp;B222&amp;C222&amp;LEFT($BQ$1,2),IF({1,0},广告数据!$A$2:$A$7027&amp;广告数据!$B$2:$B$7027&amp;广告数据!$C$2:$C$7027,广告数据!$D$2:$D$7027),2,0),"0")</f>
        <v>1275</v>
      </c>
      <c r="BR222" s="172">
        <f t="array" ref="BR222">IFERROR(VLOOKUP(A222&amp;B222&amp;C222&amp;LEFT($BQ$1,2),IF({1,0},广告数据!$A$2:$A$7027&amp;广告数据!$B$2:$B$7027&amp;广告数据!$C$2:$C$7027,广告数据!$E$2:$E$7027),2,0),"0")</f>
        <v>0</v>
      </c>
      <c r="BS222" s="172">
        <f t="array" ref="BS222">IFERROR(VLOOKUP(A222&amp;B222&amp;C222&amp;LEFT($BQ$1,2),IF({1,0},广告数据!$A$2:$A$7027&amp;广告数据!$B$2:$B$7027&amp;广告数据!$C$2:$C$7027,广告数据!$I$2:$I$7027),2,0),"0")</f>
        <v>0</v>
      </c>
      <c r="BT222" s="215">
        <f t="shared" si="93"/>
        <v>0</v>
      </c>
      <c r="BU222" s="215" t="str">
        <f t="shared" si="94"/>
        <v>0</v>
      </c>
      <c r="BV222" s="172">
        <f t="array" ref="BV222">IFERROR(VLOOKUP(A222&amp;B222&amp;C222&amp;LEFT($BQ$1,2),IF({1,0},广告数据!$A$2:$A$7027&amp;广告数据!$B$2:$B$7027&amp;广告数据!$C$2:$C$7027,广告数据!$G$2:$G$7027),2,0),"0")</f>
        <v>0</v>
      </c>
      <c r="BW222" s="172">
        <f t="array" ref="BW222">IFERROR(VLOOKUP(A222&amp;B222&amp;C222&amp;LEFT($BQ$1,2),IF({1,0},广告数据!$A$2:$A$7027&amp;广告数据!$B$2:$B$7027&amp;广告数据!$C$2:$C$7027,广告数据!$J$2:$J$7027),2,0),"0")</f>
        <v>0</v>
      </c>
      <c r="BX222" s="215" t="str">
        <f t="shared" si="107"/>
        <v/>
      </c>
    </row>
    <row r="223" s="173" customFormat="1" spans="1:76">
      <c r="A223" s="189">
        <v>44822</v>
      </c>
      <c r="B223" s="192" t="s">
        <v>128</v>
      </c>
      <c r="C223" s="190" t="s">
        <v>450</v>
      </c>
      <c r="D223" s="119" t="s">
        <v>451</v>
      </c>
      <c r="E223" s="194">
        <f>SUMIFS('Business report'!$D$2:$D$9442,'Business report'!$A$2:$A$9442,A223,'Business report'!$B$2:$B$9442,B223,'Business report'!$C$2:$C$9442,D223)</f>
        <v>16</v>
      </c>
      <c r="F223" s="194">
        <f>SUMIFS('Business report'!$F$2:$F$9442,'Business report'!$A$2:$A$9442,A223,'Business report'!$B$2:$B$9442,B223,'Business report'!$C$2:$C$9442,D223)</f>
        <v>25</v>
      </c>
      <c r="G223" s="191">
        <f>SUMIFS('Business report'!$I$2:$I$9442,'Business report'!$A$2:$A$9442,A223,'Business report'!$B$2:$B$9442,B223,'Business report'!$C$2:$C$9442,D223)</f>
        <v>0</v>
      </c>
      <c r="H223" s="195">
        <f>SUMIFS('Business report'!$K$2:$K$9442,'Business report'!$A$2:$A$9442,A223,'Business report'!$B$2:$B$9442,B223,'Business report'!$C$2:$C$9442,D223)</f>
        <v>0</v>
      </c>
      <c r="I223" s="198">
        <v>39.99</v>
      </c>
      <c r="J223" s="178">
        <v>4</v>
      </c>
      <c r="K223" s="198">
        <v>7</v>
      </c>
      <c r="L223" s="198" t="s">
        <v>642</v>
      </c>
      <c r="M223" s="220" t="s">
        <v>800</v>
      </c>
      <c r="N223" s="198" t="s">
        <v>644</v>
      </c>
      <c r="O223" s="206">
        <v>168</v>
      </c>
      <c r="P223" s="203" t="s">
        <v>465</v>
      </c>
      <c r="Q223" s="207" t="s">
        <v>211</v>
      </c>
      <c r="R223" s="207" t="s">
        <v>232</v>
      </c>
      <c r="S223" s="203" t="s">
        <v>646</v>
      </c>
      <c r="T223" s="207" t="s">
        <v>182</v>
      </c>
      <c r="U223" s="207" t="s">
        <v>330</v>
      </c>
      <c r="V223" s="203" t="s">
        <v>466</v>
      </c>
      <c r="W223" s="207" t="s">
        <v>241</v>
      </c>
      <c r="X223" s="207" t="s">
        <v>288</v>
      </c>
      <c r="Y223" s="203" t="s">
        <v>647</v>
      </c>
      <c r="Z223" s="207" t="s">
        <v>489</v>
      </c>
      <c r="AA223" s="207" t="s">
        <v>341</v>
      </c>
      <c r="AB223" s="203" t="s">
        <v>649</v>
      </c>
      <c r="AC223" s="200"/>
      <c r="AD223" s="207" t="s">
        <v>292</v>
      </c>
      <c r="AE223" s="203" t="s">
        <v>469</v>
      </c>
      <c r="AF223" s="207" t="s">
        <v>278</v>
      </c>
      <c r="AG223" s="207" t="s">
        <v>425</v>
      </c>
      <c r="AH223" s="203" t="s">
        <v>651</v>
      </c>
      <c r="AI223" s="200"/>
      <c r="AJ223" s="207" t="s">
        <v>341</v>
      </c>
      <c r="AK223" s="179">
        <f t="array" ref="AK223">IFERROR(VLOOKUP(A223&amp;B223&amp;C223&amp;LEFT($AK$1,2),IF({1,0},广告数据!$A$2:$A$7027&amp;广告数据!$B$2:$B$7027&amp;广告数据!$C$2:$C$7027,广告数据!$D$2:$D$7027),2,0),"0")</f>
        <v>16095</v>
      </c>
      <c r="AL223" s="175">
        <f t="array" ref="AL223">IFERROR(VLOOKUP(A223&amp;B223&amp;C223&amp;LEFT($AK$1,2),IF({1,0},广告数据!$A$2:$A$7027&amp;广告数据!$B$2:$B$7027&amp;广告数据!$C$2:$C$7027,广告数据!$E$2:$E$7027),2,0),"0")</f>
        <v>12</v>
      </c>
      <c r="AM223" s="180">
        <f t="shared" si="104"/>
        <v>0.000745573159366263</v>
      </c>
      <c r="AN223" s="175">
        <f t="array" ref="AN223">IFERROR(VLOOKUP(A223&amp;B223&amp;C223&amp;LEFT($AK$1,2),IF({1,0},广告数据!$A$2:$A$7027&amp;广告数据!$B$2:$B$7027&amp;广告数据!$C$2:$C$7027,广告数据!$I$2:$I$7027),2,0),"0")</f>
        <v>0</v>
      </c>
      <c r="AO223" s="181">
        <f t="shared" si="105"/>
        <v>0</v>
      </c>
      <c r="AP223" s="182">
        <f t="array" ref="AP223">IFERROR(VLOOKUP(A223&amp;B223&amp;C223&amp;LEFT($AK$1,2),IF({1,0},广告数据!$A$2:$A$7027&amp;广告数据!$B$2:$B$7027&amp;广告数据!$C$2:$C$7027,广告数据!$G$2:$G$7027),2,0),"0")</f>
        <v>10.48</v>
      </c>
      <c r="AQ223" s="182">
        <f t="array" ref="AQ223">IFERROR(VLOOKUP(A223&amp;B223&amp;C223&amp;LEFT($AK$1,2),IF({1,0},广告数据!$A$2:$A$7027&amp;广告数据!$B$2:$B$7027&amp;广告数据!$C$2:$C$7027,广告数据!$J$2:$J$7027),2,0),"0")</f>
        <v>0</v>
      </c>
      <c r="AR223" s="183" t="str">
        <f t="shared" si="106"/>
        <v>0</v>
      </c>
      <c r="AS223" s="223" t="str">
        <f t="array" ref="AS223">IFERROR(VLOOKUP(A223&amp;B223&amp;C223&amp;LEFT($AS$1,2),IF({1,0},广告数据!$A$2:$A$7027&amp;广告数据!$B$2:$B$7027&amp;广告数据!$C$2:$C$7027,广告数据!$D$2:$D$7027),2,0),"0")</f>
        <v>0</v>
      </c>
      <c r="AT223" s="179" t="str">
        <f t="array" ref="AT223">IFERROR(VLOOKUP(A223&amp;B223&amp;C223&amp;LEFT($AS$1,2),IF({1,0},广告数据!$A$2:$A$7027&amp;广告数据!$B$2:$B$7027&amp;广告数据!$C$2:$C$7027,广告数据!$E$2:$E$7027),2,0),"0")</f>
        <v>0</v>
      </c>
      <c r="AU223" s="179" t="str">
        <f t="array" ref="AU223">IFERROR(VLOOKUP(A223&amp;B223&amp;C223&amp;LEFT($AS$1,2),IF({1,0},广告数据!$A$2:$A$7027&amp;广告数据!$B$2:$B$7027&amp;广告数据!$C$2:$C$7027,广告数据!$I$2:$I$7027),2,0),"0")</f>
        <v>0</v>
      </c>
      <c r="AV223" s="215" t="str">
        <f t="shared" si="84"/>
        <v>0</v>
      </c>
      <c r="AW223" s="215" t="str">
        <f t="array" ref="AW223">IFERROR(AU223/AT223,"0")</f>
        <v>0</v>
      </c>
      <c r="AX223" s="224" t="str">
        <f t="array" ref="AX223">IFERROR(VLOOKUP(A223&amp;B223&amp;C223&amp;LEFT($AS$1,2),IF({1,0},广告数据!$A$2:$A$7027&amp;广告数据!$B$2:$B$7027&amp;广告数据!$C$2:$C$7027,广告数据!$G$2:$G$7027),2,0),"0")</f>
        <v>0</v>
      </c>
      <c r="AY223" s="179" t="str">
        <f t="array" ref="AY223">IFERROR(VLOOKUP(A223&amp;B223&amp;C223&amp;LEFT($AS$1,2),IF({1,0},广告数据!$A$2:$A$7027&amp;广告数据!$B$2:$B$7027&amp;广告数据!$C$2:$C$7027,广告数据!$J$2:$J$7027),2,0),"0")</f>
        <v>0</v>
      </c>
      <c r="AZ223" s="183" t="str">
        <f t="array" ref="AZ223">IFERROR(AX223/AY223,"0")</f>
        <v>0</v>
      </c>
      <c r="BA223" s="179">
        <f t="array" ref="BA223">IFERROR(VLOOKUP(A223&amp;B223&amp;C223&amp;LEFT($BA$1,2),IF({1,0},广告数据!$A$2:$A$7027&amp;广告数据!$B$2:$B$7027&amp;广告数据!$C$2:$C$7027,广告数据!$D$2:$D$7027),2,0),"")</f>
        <v>510</v>
      </c>
      <c r="BB223" s="179">
        <f t="array" ref="BB223">IFERROR(VLOOKUP(A223&amp;B223&amp;C223&amp;LEFT($BA$1,2),IF({1,0},广告数据!$A$2:$A$7027&amp;广告数据!$B$2:$B$7027&amp;广告数据!$C$2:$C$7027,广告数据!$E$2:$E$7027),2,0),"")</f>
        <v>2</v>
      </c>
      <c r="BC223" s="179">
        <f t="array" ref="BC223">IFERROR(VLOOKUP(A223&amp;B223&amp;C223&amp;LEFT($BA$1,2),IF({1,0},广告数据!$A$2:$A$7027&amp;广告数据!$B$2:$B$7027&amp;广告数据!$C$2:$C$7027,广告数据!$I$2:$I$7027),2,0),"")</f>
        <v>0</v>
      </c>
      <c r="BD223" s="215">
        <f t="shared" si="95"/>
        <v>0.00392156862745098</v>
      </c>
      <c r="BE223" s="215">
        <f t="shared" si="96"/>
        <v>0</v>
      </c>
      <c r="BF223" s="186">
        <f t="array" ref="BF223">IFERROR(VLOOKUP(A223&amp;B223&amp;C223&amp;LEFT($BA$1,2),IF({1,0},广告数据!$A$2:$A$7027&amp;广告数据!$B$2:$B$7027&amp;广告数据!$C$2:$C$7027,广告数据!$G$2:$G$7027),2,0),"")</f>
        <v>1.67</v>
      </c>
      <c r="BG223" s="186">
        <f t="array" ref="BG223">IFERROR(VLOOKUP(A223&amp;B223&amp;C223&amp;LEFT($BA$1,2),IF({1,0},广告数据!$A$2:$A$7027&amp;广告数据!$B$2:$B$7027&amp;广告数据!$C$2:$C$7027,广告数据!$J$2:$J$7027),2,0),"")</f>
        <v>0</v>
      </c>
      <c r="BH223" s="215" t="str">
        <f t="shared" si="97"/>
        <v>0</v>
      </c>
      <c r="BI223" s="172" t="str">
        <f t="array" ref="BI223">IFERROR(VLOOKUP(A223&amp;B223&amp;C223&amp;LEFT($BI$1,2),IF({1,0},广告数据!$A$2:$A$7027&amp;广告数据!$B$2:$B$7027&amp;广告数据!$C$2:$C$7027,广告数据!$D$2:$D$7027),2,0),"0")</f>
        <v>0</v>
      </c>
      <c r="BJ223" s="172" t="str">
        <f t="array" ref="BJ223">IFERROR(VLOOKUP(A223&amp;B223&amp;C223&amp;LEFT($BI$1,2),IF({1,0},广告数据!$A$2:$A$7027&amp;广告数据!$B$2:$B$7027&amp;广告数据!$C$2:$C$7027,广告数据!$E$2:$E$7027),2,0),"0")</f>
        <v>0</v>
      </c>
      <c r="BK223" s="172" t="str">
        <f t="array" ref="BK223">IFERROR(VLOOKUP(A223&amp;B223&amp;C223&amp;LEFT($BI$1,2),IF({1,0},广告数据!$A$2:$A$7027&amp;广告数据!$B$2:$B$7027&amp;广告数据!$C$2:$C$7027,广告数据!$I$2:$I$7027),2,0),"0")</f>
        <v>0</v>
      </c>
      <c r="BL223" s="215" t="str">
        <f t="shared" si="98"/>
        <v>0</v>
      </c>
      <c r="BM223" s="215" t="str">
        <f t="shared" si="99"/>
        <v>0</v>
      </c>
      <c r="BN223" s="172" t="str">
        <f t="array" ref="BN223">IFERROR(VLOOKUP(A223&amp;B223&amp;C223&amp;LEFT($BI$1,2),IF({1,0},广告数据!$A$2:$A$7027&amp;广告数据!$B$2:$B$7027&amp;广告数据!$C$2:$C$7027,广告数据!$G$2:$G$7027),2,0),"0")</f>
        <v>0</v>
      </c>
      <c r="BO223" s="172" t="str">
        <f t="array" ref="BO223">IFERROR(VLOOKUP(A223&amp;B223&amp;C223&amp;LEFT($BI$1,2),IF({1,0},广告数据!$A$2:$A$7027&amp;广告数据!$B$2:$B$7027&amp;广告数据!$C$2:$C$7027,广告数据!$J$2:$J$7027),2,0),"0")</f>
        <v>0</v>
      </c>
      <c r="BP223" s="215" t="str">
        <f t="shared" si="100"/>
        <v/>
      </c>
      <c r="BQ223" s="172">
        <f t="array" ref="BQ223">IFERROR(VLOOKUP(A223&amp;B223&amp;C223&amp;LEFT($BQ$1,2),IF({1,0},广告数据!$A$2:$A$7027&amp;广告数据!$B$2:$B$7027&amp;广告数据!$C$2:$C$7027,广告数据!$D$2:$D$7027),2,0),"0")</f>
        <v>265</v>
      </c>
      <c r="BR223" s="172">
        <f t="array" ref="BR223">IFERROR(VLOOKUP(A223&amp;B223&amp;C223&amp;LEFT($BQ$1,2),IF({1,0},广告数据!$A$2:$A$7027&amp;广告数据!$B$2:$B$7027&amp;广告数据!$C$2:$C$7027,广告数据!$E$2:$E$7027),2,0),"0")</f>
        <v>0</v>
      </c>
      <c r="BS223" s="172">
        <f t="array" ref="BS223">IFERROR(VLOOKUP(A223&amp;B223&amp;C223&amp;LEFT($BQ$1,2),IF({1,0},广告数据!$A$2:$A$7027&amp;广告数据!$B$2:$B$7027&amp;广告数据!$C$2:$C$7027,广告数据!$I$2:$I$7027),2,0),"0")</f>
        <v>0</v>
      </c>
      <c r="BT223" s="215">
        <f t="shared" si="93"/>
        <v>0</v>
      </c>
      <c r="BU223" s="215" t="str">
        <f t="shared" si="94"/>
        <v>0</v>
      </c>
      <c r="BV223" s="172">
        <f t="array" ref="BV223">IFERROR(VLOOKUP(A223&amp;B223&amp;C223&amp;LEFT($BQ$1,2),IF({1,0},广告数据!$A$2:$A$7027&amp;广告数据!$B$2:$B$7027&amp;广告数据!$C$2:$C$7027,广告数据!$G$2:$G$7027),2,0),"0")</f>
        <v>0</v>
      </c>
      <c r="BW223" s="172">
        <f t="array" ref="BW223">IFERROR(VLOOKUP(A223&amp;B223&amp;C223&amp;LEFT($BQ$1,2),IF({1,0},广告数据!$A$2:$A$7027&amp;广告数据!$B$2:$B$7027&amp;广告数据!$C$2:$C$7027,广告数据!$J$2:$J$7027),2,0),"0")</f>
        <v>0</v>
      </c>
      <c r="BX223" s="215" t="str">
        <f t="shared" si="107"/>
        <v/>
      </c>
    </row>
    <row r="224" s="173" customFormat="1" spans="1:76">
      <c r="A224" s="189">
        <v>44822</v>
      </c>
      <c r="B224" s="192" t="s">
        <v>343</v>
      </c>
      <c r="C224" s="190" t="s">
        <v>450</v>
      </c>
      <c r="D224" s="119" t="s">
        <v>451</v>
      </c>
      <c r="E224" s="194">
        <f>SUMIFS('Business report'!$D$2:$D$9442,'Business report'!$A$2:$A$9442,A224,'Business report'!$B$2:$B$9442,B224,'Business report'!$C$2:$C$9442,D224)</f>
        <v>40</v>
      </c>
      <c r="F224" s="194">
        <f>SUMIFS('Business report'!$F$2:$F$9442,'Business report'!$A$2:$A$9442,A224,'Business report'!$B$2:$B$9442,B224,'Business report'!$C$2:$C$9442,D224)</f>
        <v>53</v>
      </c>
      <c r="G224" s="191">
        <f>SUMIFS('Business report'!$I$2:$I$9442,'Business report'!$A$2:$A$9442,A224,'Business report'!$B$2:$B$9442,B224,'Business report'!$C$2:$C$9442,D224)</f>
        <v>0</v>
      </c>
      <c r="H224" s="195">
        <f>SUMIFS('Business report'!$K$2:$K$9442,'Business report'!$A$2:$A$9442,A224,'Business report'!$B$2:$B$9442,B224,'Business report'!$C$2:$C$9442,D224)</f>
        <v>0</v>
      </c>
      <c r="I224" s="198">
        <v>47.99</v>
      </c>
      <c r="J224" s="178">
        <v>4</v>
      </c>
      <c r="K224" s="198">
        <v>7</v>
      </c>
      <c r="M224" s="220"/>
      <c r="O224" s="206"/>
      <c r="P224" s="203" t="s">
        <v>467</v>
      </c>
      <c r="Q224" s="207" t="s">
        <v>371</v>
      </c>
      <c r="R224" s="207" t="s">
        <v>169</v>
      </c>
      <c r="S224" s="203" t="s">
        <v>752</v>
      </c>
      <c r="T224" s="207" t="s">
        <v>277</v>
      </c>
      <c r="U224" s="200"/>
      <c r="V224" s="203" t="s">
        <v>753</v>
      </c>
      <c r="W224" s="207" t="s">
        <v>261</v>
      </c>
      <c r="X224" s="207" t="s">
        <v>138</v>
      </c>
      <c r="Y224" s="203" t="s">
        <v>754</v>
      </c>
      <c r="Z224" s="207" t="s">
        <v>285</v>
      </c>
      <c r="AA224" s="207" t="s">
        <v>392</v>
      </c>
      <c r="AB224" s="203" t="s">
        <v>465</v>
      </c>
      <c r="AC224" s="207" t="s">
        <v>220</v>
      </c>
      <c r="AD224" s="200"/>
      <c r="AE224" s="203" t="s">
        <v>466</v>
      </c>
      <c r="AF224" s="207" t="s">
        <v>219</v>
      </c>
      <c r="AG224" s="207" t="s">
        <v>323</v>
      </c>
      <c r="AH224" s="203" t="s">
        <v>755</v>
      </c>
      <c r="AI224" s="207" t="s">
        <v>195</v>
      </c>
      <c r="AJ224" s="200"/>
      <c r="AK224" s="179">
        <f t="array" ref="AK224">IFERROR(VLOOKUP(A224&amp;B224&amp;C224&amp;LEFT($AK$1,2),IF({1,0},广告数据!$A$2:$A$7027&amp;广告数据!$B$2:$B$7027&amp;广告数据!$C$2:$C$7027,广告数据!$D$2:$D$7027),2,0),"0")</f>
        <v>408</v>
      </c>
      <c r="AL224" s="175">
        <f t="array" ref="AL224">IFERROR(VLOOKUP(A224&amp;B224&amp;C224&amp;LEFT($AK$1,2),IF({1,0},广告数据!$A$2:$A$7027&amp;广告数据!$B$2:$B$7027&amp;广告数据!$C$2:$C$7027,广告数据!$E$2:$E$7027),2,0),"0")</f>
        <v>6</v>
      </c>
      <c r="AM224" s="180">
        <f t="shared" si="104"/>
        <v>0.0147058823529412</v>
      </c>
      <c r="AN224" s="175">
        <f t="array" ref="AN224">IFERROR(VLOOKUP(A224&amp;B224&amp;C224&amp;LEFT($AK$1,2),IF({1,0},广告数据!$A$2:$A$7027&amp;广告数据!$B$2:$B$7027&amp;广告数据!$C$2:$C$7027,广告数据!$I$2:$I$7027),2,0),"0")</f>
        <v>0</v>
      </c>
      <c r="AO224" s="181">
        <f t="shared" si="105"/>
        <v>0</v>
      </c>
      <c r="AP224" s="182">
        <f t="array" ref="AP224">IFERROR(VLOOKUP(A224&amp;B224&amp;C224&amp;LEFT($AK$1,2),IF({1,0},广告数据!$A$2:$A$7027&amp;广告数据!$B$2:$B$7027&amp;广告数据!$C$2:$C$7027,广告数据!$G$2:$G$7027),2,0),"0")</f>
        <v>5.63</v>
      </c>
      <c r="AQ224" s="182">
        <f t="array" ref="AQ224">IFERROR(VLOOKUP(A224&amp;B224&amp;C224&amp;LEFT($AK$1,2),IF({1,0},广告数据!$A$2:$A$7027&amp;广告数据!$B$2:$B$7027&amp;广告数据!$C$2:$C$7027,广告数据!$J$2:$J$7027),2,0),"0")</f>
        <v>0</v>
      </c>
      <c r="AR224" s="183" t="str">
        <f t="shared" si="106"/>
        <v>0</v>
      </c>
      <c r="AS224" s="223" t="str">
        <f t="array" ref="AS224">IFERROR(VLOOKUP(A224&amp;B224&amp;C224&amp;LEFT($AS$1,2),IF({1,0},广告数据!$A$2:$A$7027&amp;广告数据!$B$2:$B$7027&amp;广告数据!$C$2:$C$7027,广告数据!$D$2:$D$7027),2,0),"0")</f>
        <v>0</v>
      </c>
      <c r="AT224" s="179" t="str">
        <f t="array" ref="AT224">IFERROR(VLOOKUP(A224&amp;B224&amp;C224&amp;LEFT($AS$1,2),IF({1,0},广告数据!$A$2:$A$7027&amp;广告数据!$B$2:$B$7027&amp;广告数据!$C$2:$C$7027,广告数据!$E$2:$E$7027),2,0),"0")</f>
        <v>0</v>
      </c>
      <c r="AU224" s="179" t="str">
        <f t="array" ref="AU224">IFERROR(VLOOKUP(A224&amp;B224&amp;C224&amp;LEFT($AS$1,2),IF({1,0},广告数据!$A$2:$A$7027&amp;广告数据!$B$2:$B$7027&amp;广告数据!$C$2:$C$7027,广告数据!$I$2:$I$7027),2,0),"0")</f>
        <v>0</v>
      </c>
      <c r="AV224" s="215" t="str">
        <f t="shared" si="84"/>
        <v>0</v>
      </c>
      <c r="AW224" s="215" t="str">
        <f t="array" ref="AW224">IFERROR(AU224/AT224,"0")</f>
        <v>0</v>
      </c>
      <c r="AX224" s="224" t="str">
        <f t="array" ref="AX224">IFERROR(VLOOKUP(A224&amp;B224&amp;C224&amp;LEFT($AS$1,2),IF({1,0},广告数据!$A$2:$A$7027&amp;广告数据!$B$2:$B$7027&amp;广告数据!$C$2:$C$7027,广告数据!$G$2:$G$7027),2,0),"0")</f>
        <v>0</v>
      </c>
      <c r="AY224" s="179" t="str">
        <f t="array" ref="AY224">IFERROR(VLOOKUP(A224&amp;B224&amp;C224&amp;LEFT($AS$1,2),IF({1,0},广告数据!$A$2:$A$7027&amp;广告数据!$B$2:$B$7027&amp;广告数据!$C$2:$C$7027,广告数据!$J$2:$J$7027),2,0),"0")</f>
        <v>0</v>
      </c>
      <c r="AZ224" s="183" t="str">
        <f t="array" ref="AZ224">IFERROR(AX224/AY224,"0")</f>
        <v>0</v>
      </c>
      <c r="BA224" s="179">
        <f t="array" ref="BA224">IFERROR(VLOOKUP(A224&amp;B224&amp;C224&amp;LEFT($BA$1,2),IF({1,0},广告数据!$A$2:$A$7027&amp;广告数据!$B$2:$B$7027&amp;广告数据!$C$2:$C$7027,广告数据!$D$2:$D$7027),2,0),"")</f>
        <v>209</v>
      </c>
      <c r="BB224" s="179">
        <f t="array" ref="BB224">IFERROR(VLOOKUP(A224&amp;B224&amp;C224&amp;LEFT($BA$1,2),IF({1,0},广告数据!$A$2:$A$7027&amp;广告数据!$B$2:$B$7027&amp;广告数据!$C$2:$C$7027,广告数据!$E$2:$E$7027),2,0),"")</f>
        <v>5</v>
      </c>
      <c r="BC224" s="179">
        <f t="array" ref="BC224">IFERROR(VLOOKUP(A224&amp;B224&amp;C224&amp;LEFT($BA$1,2),IF({1,0},广告数据!$A$2:$A$7027&amp;广告数据!$B$2:$B$7027&amp;广告数据!$C$2:$C$7027,广告数据!$I$2:$I$7027),2,0),"")</f>
        <v>0</v>
      </c>
      <c r="BD224" s="215">
        <f t="shared" si="95"/>
        <v>0.0239234449760766</v>
      </c>
      <c r="BE224" s="215">
        <f t="shared" si="96"/>
        <v>0</v>
      </c>
      <c r="BF224" s="186">
        <f t="array" ref="BF224">IFERROR(VLOOKUP(A224&amp;B224&amp;C224&amp;LEFT($BA$1,2),IF({1,0},广告数据!$A$2:$A$7027&amp;广告数据!$B$2:$B$7027&amp;广告数据!$C$2:$C$7027,广告数据!$G$2:$G$7027),2,0),"")</f>
        <v>4.08</v>
      </c>
      <c r="BG224" s="186">
        <f t="array" ref="BG224">IFERROR(VLOOKUP(A224&amp;B224&amp;C224&amp;LEFT($BA$1,2),IF({1,0},广告数据!$A$2:$A$7027&amp;广告数据!$B$2:$B$7027&amp;广告数据!$C$2:$C$7027,广告数据!$J$2:$J$7027),2,0),"")</f>
        <v>0</v>
      </c>
      <c r="BH224" s="215" t="str">
        <f t="shared" si="97"/>
        <v>0</v>
      </c>
      <c r="BI224" s="172" t="str">
        <f t="array" ref="BI224">IFERROR(VLOOKUP(A224&amp;B224&amp;C224&amp;LEFT($BI$1,2),IF({1,0},广告数据!$A$2:$A$7027&amp;广告数据!$B$2:$B$7027&amp;广告数据!$C$2:$C$7027,广告数据!$D$2:$D$7027),2,0),"0")</f>
        <v>0</v>
      </c>
      <c r="BJ224" s="172" t="str">
        <f t="array" ref="BJ224">IFERROR(VLOOKUP(A224&amp;B224&amp;C224&amp;LEFT($BI$1,2),IF({1,0},广告数据!$A$2:$A$7027&amp;广告数据!$B$2:$B$7027&amp;广告数据!$C$2:$C$7027,广告数据!$E$2:$E$7027),2,0),"0")</f>
        <v>0</v>
      </c>
      <c r="BK224" s="172" t="str">
        <f t="array" ref="BK224">IFERROR(VLOOKUP(A224&amp;B224&amp;C224&amp;LEFT($BI$1,2),IF({1,0},广告数据!$A$2:$A$7027&amp;广告数据!$B$2:$B$7027&amp;广告数据!$C$2:$C$7027,广告数据!$I$2:$I$7027),2,0),"0")</f>
        <v>0</v>
      </c>
      <c r="BL224" s="215" t="str">
        <f t="shared" si="98"/>
        <v>0</v>
      </c>
      <c r="BM224" s="215" t="str">
        <f t="shared" si="99"/>
        <v>0</v>
      </c>
      <c r="BN224" s="172" t="str">
        <f t="array" ref="BN224">IFERROR(VLOOKUP(A224&amp;B224&amp;C224&amp;LEFT($BI$1,2),IF({1,0},广告数据!$A$2:$A$7027&amp;广告数据!$B$2:$B$7027&amp;广告数据!$C$2:$C$7027,广告数据!$G$2:$G$7027),2,0),"0")</f>
        <v>0</v>
      </c>
      <c r="BO224" s="172" t="str">
        <f t="array" ref="BO224">IFERROR(VLOOKUP(A224&amp;B224&amp;C224&amp;LEFT($BI$1,2),IF({1,0},广告数据!$A$2:$A$7027&amp;广告数据!$B$2:$B$7027&amp;广告数据!$C$2:$C$7027,广告数据!$J$2:$J$7027),2,0),"0")</f>
        <v>0</v>
      </c>
      <c r="BP224" s="215" t="str">
        <f t="shared" si="100"/>
        <v/>
      </c>
      <c r="BQ224" s="172">
        <f t="array" ref="BQ224">IFERROR(VLOOKUP(A224&amp;B224&amp;C224&amp;LEFT($BQ$1,2),IF({1,0},广告数据!$A$2:$A$7027&amp;广告数据!$B$2:$B$7027&amp;广告数据!$C$2:$C$7027,广告数据!$D$2:$D$7027),2,0),"0")</f>
        <v>3342</v>
      </c>
      <c r="BR224" s="172">
        <f t="array" ref="BR224">IFERROR(VLOOKUP(A224&amp;B224&amp;C224&amp;LEFT($BQ$1,2),IF({1,0},广告数据!$A$2:$A$7027&amp;广告数据!$B$2:$B$7027&amp;广告数据!$C$2:$C$7027,广告数据!$E$2:$E$7027),2,0),"0")</f>
        <v>24</v>
      </c>
      <c r="BS224" s="172">
        <f t="array" ref="BS224">IFERROR(VLOOKUP(A224&amp;B224&amp;C224&amp;LEFT($BQ$1,2),IF({1,0},广告数据!$A$2:$A$7027&amp;广告数据!$B$2:$B$7027&amp;广告数据!$C$2:$C$7027,广告数据!$I$2:$I$7027),2,0),"0")</f>
        <v>0</v>
      </c>
      <c r="BT224" s="215">
        <f t="shared" si="93"/>
        <v>0.00718132854578097</v>
      </c>
      <c r="BU224" s="215">
        <f t="shared" si="94"/>
        <v>0</v>
      </c>
      <c r="BV224" s="172">
        <f t="array" ref="BV224">IFERROR(VLOOKUP(A224&amp;B224&amp;C224&amp;LEFT($BQ$1,2),IF({1,0},广告数据!$A$2:$A$7027&amp;广告数据!$B$2:$B$7027&amp;广告数据!$C$2:$C$7027,广告数据!$G$2:$G$7027),2,0),"0")</f>
        <v>21.12</v>
      </c>
      <c r="BW224" s="172">
        <f t="array" ref="BW224">IFERROR(VLOOKUP(A224&amp;B224&amp;C224&amp;LEFT($BQ$1,2),IF({1,0},广告数据!$A$2:$A$7027&amp;广告数据!$B$2:$B$7027&amp;广告数据!$C$2:$C$7027,广告数据!$J$2:$J$7027),2,0),"0")</f>
        <v>0</v>
      </c>
      <c r="BX224" s="215" t="str">
        <f t="shared" si="107"/>
        <v/>
      </c>
    </row>
    <row r="225" s="173" customFormat="1" spans="1:76">
      <c r="A225" s="189">
        <v>44822</v>
      </c>
      <c r="B225" s="192" t="s">
        <v>20</v>
      </c>
      <c r="C225" s="190" t="s">
        <v>543</v>
      </c>
      <c r="D225" s="119" t="s">
        <v>544</v>
      </c>
      <c r="E225" s="194">
        <f>SUMIFS('Business report'!$D$2:$D$9442,'Business report'!$A$2:$A$9442,A225,'Business report'!$B$2:$B$9442,B225,'Business report'!$C$2:$C$9442,D225)</f>
        <v>52</v>
      </c>
      <c r="F225" s="194">
        <f>SUMIFS('Business report'!$F$2:$F$9442,'Business report'!$A$2:$A$9442,A225,'Business report'!$B$2:$B$9442,B225,'Business report'!$C$2:$C$9442,D225)</f>
        <v>73</v>
      </c>
      <c r="G225" s="191">
        <f>SUMIFS('Business report'!$I$2:$I$9442,'Business report'!$A$2:$A$9442,A225,'Business report'!$B$2:$B$9442,B225,'Business report'!$C$2:$C$9442,D225)</f>
        <v>3</v>
      </c>
      <c r="H225" s="195">
        <f>SUMIFS('Business report'!$K$2:$K$9442,'Business report'!$A$2:$A$9442,A225,'Business report'!$B$2:$B$9442,B225,'Business report'!$C$2:$C$9442,D225)</f>
        <v>59.98</v>
      </c>
      <c r="I225" s="198">
        <v>29.99</v>
      </c>
      <c r="J225" s="178">
        <v>5</v>
      </c>
      <c r="K225" s="198">
        <v>1</v>
      </c>
      <c r="L225" s="198" t="s">
        <v>570</v>
      </c>
      <c r="M225" s="199">
        <v>23515</v>
      </c>
      <c r="N225" s="198" t="s">
        <v>572</v>
      </c>
      <c r="O225" s="198">
        <v>56</v>
      </c>
      <c r="P225" s="203" t="s">
        <v>579</v>
      </c>
      <c r="Q225" s="207" t="s">
        <v>625</v>
      </c>
      <c r="R225" s="207" t="s">
        <v>135</v>
      </c>
      <c r="S225" s="203" t="s">
        <v>581</v>
      </c>
      <c r="T225" s="207" t="s">
        <v>239</v>
      </c>
      <c r="U225" s="207" t="s">
        <v>431</v>
      </c>
      <c r="V225" s="203" t="s">
        <v>583</v>
      </c>
      <c r="W225" s="207" t="s">
        <v>242</v>
      </c>
      <c r="X225" s="207" t="s">
        <v>169</v>
      </c>
      <c r="Y225" s="203" t="s">
        <v>585</v>
      </c>
      <c r="Z225" s="207" t="s">
        <v>188</v>
      </c>
      <c r="AA225" s="207" t="s">
        <v>377</v>
      </c>
      <c r="AB225" s="203" t="s">
        <v>587</v>
      </c>
      <c r="AC225" s="207" t="s">
        <v>274</v>
      </c>
      <c r="AD225" s="200"/>
      <c r="AE225" s="203" t="s">
        <v>589</v>
      </c>
      <c r="AF225" s="207" t="s">
        <v>435</v>
      </c>
      <c r="AG225" s="207" t="s">
        <v>405</v>
      </c>
      <c r="AH225" s="203" t="s">
        <v>591</v>
      </c>
      <c r="AI225" s="207" t="s">
        <v>420</v>
      </c>
      <c r="AJ225" s="207" t="s">
        <v>402</v>
      </c>
      <c r="AK225" s="179" t="str">
        <f t="array" ref="AK225">IFERROR(VLOOKUP(A225&amp;B225&amp;C225&amp;LEFT($AK$1,2),IF({1,0},广告数据!$A$2:$A$7027&amp;广告数据!$B$2:$B$7027&amp;广告数据!$C$2:$C$7027,广告数据!$D$2:$D$7027),2,0),"0")</f>
        <v>0</v>
      </c>
      <c r="AL225" s="175" t="str">
        <f t="array" ref="AL225">IFERROR(VLOOKUP(A225&amp;B225&amp;C225&amp;LEFT($AK$1,2),IF({1,0},广告数据!$A$2:$A$7027&amp;广告数据!$B$2:$B$7027&amp;广告数据!$C$2:$C$7027,广告数据!$E$2:$E$7027),2,0),"0")</f>
        <v>0</v>
      </c>
      <c r="AM225" s="180" t="str">
        <f t="shared" si="104"/>
        <v>0</v>
      </c>
      <c r="AN225" s="175" t="str">
        <f t="array" ref="AN225">IFERROR(VLOOKUP(A225&amp;B225&amp;C225&amp;LEFT($AK$1,2),IF({1,0},广告数据!$A$2:$A$7027&amp;广告数据!$B$2:$B$7027&amp;广告数据!$C$2:$C$7027,广告数据!$I$2:$I$7027),2,0),"0")</f>
        <v>0</v>
      </c>
      <c r="AO225" s="181" t="str">
        <f t="shared" si="105"/>
        <v>0</v>
      </c>
      <c r="AP225" s="182" t="str">
        <f t="array" ref="AP225">IFERROR(VLOOKUP(A225&amp;B225&amp;C225&amp;LEFT($AK$1,2),IF({1,0},广告数据!$A$2:$A$7027&amp;广告数据!$B$2:$B$7027&amp;广告数据!$C$2:$C$7027,广告数据!$G$2:$G$7027),2,0),"0")</f>
        <v>0</v>
      </c>
      <c r="AQ225" s="182" t="str">
        <f t="array" ref="AQ225">IFERROR(VLOOKUP(A225&amp;B225&amp;C225&amp;LEFT($AK$1,2),IF({1,0},广告数据!$A$2:$A$7027&amp;广告数据!$B$2:$B$7027&amp;广告数据!$C$2:$C$7027,广告数据!$J$2:$J$7027),2,0),"0")</f>
        <v>0</v>
      </c>
      <c r="AR225" s="183" t="str">
        <f t="shared" si="106"/>
        <v>0</v>
      </c>
      <c r="AS225" s="223" t="str">
        <f t="array" ref="AS225">IFERROR(VLOOKUP(A225&amp;B225&amp;C225&amp;LEFT($AS$1,2),IF({1,0},广告数据!$A$2:$A$7027&amp;广告数据!$B$2:$B$7027&amp;广告数据!$C$2:$C$7027,广告数据!$D$2:$D$7027),2,0),"0")</f>
        <v>0</v>
      </c>
      <c r="AT225" s="179" t="str">
        <f t="array" ref="AT225">IFERROR(VLOOKUP(A225&amp;B225&amp;C225&amp;LEFT($AS$1,2),IF({1,0},广告数据!$A$2:$A$7027&amp;广告数据!$B$2:$B$7027&amp;广告数据!$C$2:$C$7027,广告数据!$E$2:$E$7027),2,0),"0")</f>
        <v>0</v>
      </c>
      <c r="AU225" s="179" t="str">
        <f t="array" ref="AU225">IFERROR(VLOOKUP(A225&amp;B225&amp;C225&amp;LEFT($AS$1,2),IF({1,0},广告数据!$A$2:$A$7027&amp;广告数据!$B$2:$B$7027&amp;广告数据!$C$2:$C$7027,广告数据!$I$2:$I$7027),2,0),"0")</f>
        <v>0</v>
      </c>
      <c r="AV225" s="215" t="str">
        <f t="shared" si="84"/>
        <v>0</v>
      </c>
      <c r="AW225" s="215" t="str">
        <f t="array" ref="AW225">IFERROR(AU225/AT225,"0")</f>
        <v>0</v>
      </c>
      <c r="AX225" s="224" t="str">
        <f t="array" ref="AX225">IFERROR(VLOOKUP(A225&amp;B225&amp;C225&amp;LEFT($AS$1,2),IF({1,0},广告数据!$A$2:$A$7027&amp;广告数据!$B$2:$B$7027&amp;广告数据!$C$2:$C$7027,广告数据!$G$2:$G$7027),2,0),"0")</f>
        <v>0</v>
      </c>
      <c r="AY225" s="179" t="str">
        <f t="array" ref="AY225">IFERROR(VLOOKUP(A225&amp;B225&amp;C225&amp;LEFT($AS$1,2),IF({1,0},广告数据!$A$2:$A$7027&amp;广告数据!$B$2:$B$7027&amp;广告数据!$C$2:$C$7027,广告数据!$J$2:$J$7027),2,0),"0")</f>
        <v>0</v>
      </c>
      <c r="AZ225" s="183" t="str">
        <f t="array" ref="AZ225">IFERROR(AX225/AY225,"0")</f>
        <v>0</v>
      </c>
      <c r="BA225" s="179">
        <f t="array" ref="BA225">IFERROR(VLOOKUP(A225&amp;B225&amp;C225&amp;LEFT($BA$1,2),IF({1,0},广告数据!$A$2:$A$7027&amp;广告数据!$B$2:$B$7027&amp;广告数据!$C$2:$C$7027,广告数据!$D$2:$D$7027),2,0),"")</f>
        <v>912</v>
      </c>
      <c r="BB225" s="179">
        <f t="array" ref="BB225">IFERROR(VLOOKUP(A225&amp;B225&amp;C225&amp;LEFT($BA$1,2),IF({1,0},广告数据!$A$2:$A$7027&amp;广告数据!$B$2:$B$7027&amp;广告数据!$C$2:$C$7027,广告数据!$E$2:$E$7027),2,0),"")</f>
        <v>16</v>
      </c>
      <c r="BC225" s="179">
        <f t="array" ref="BC225">IFERROR(VLOOKUP(A225&amp;B225&amp;C225&amp;LEFT($BA$1,2),IF({1,0},广告数据!$A$2:$A$7027&amp;广告数据!$B$2:$B$7027&amp;广告数据!$C$2:$C$7027,广告数据!$I$2:$I$7027),2,0),"")</f>
        <v>1</v>
      </c>
      <c r="BD225" s="215">
        <f t="shared" si="95"/>
        <v>0.0175438596491228</v>
      </c>
      <c r="BE225" s="215">
        <f t="shared" si="96"/>
        <v>0.0625</v>
      </c>
      <c r="BF225" s="186">
        <f t="array" ref="BF225">IFERROR(VLOOKUP(A225&amp;B225&amp;C225&amp;LEFT($BA$1,2),IF({1,0},广告数据!$A$2:$A$7027&amp;广告数据!$B$2:$B$7027&amp;广告数据!$C$2:$C$7027,广告数据!$G$2:$G$7027),2,0),"")</f>
        <v>30.6</v>
      </c>
      <c r="BG225" s="186">
        <f t="array" ref="BG225">IFERROR(VLOOKUP(A225&amp;B225&amp;C225&amp;LEFT($BA$1,2),IF({1,0},广告数据!$A$2:$A$7027&amp;广告数据!$B$2:$B$7027&amp;广告数据!$C$2:$C$7027,广告数据!$J$2:$J$7027),2,0),"")</f>
        <v>29.99</v>
      </c>
      <c r="BH225" s="215">
        <f t="shared" si="97"/>
        <v>1.02034011337112</v>
      </c>
      <c r="BI225" s="172" t="str">
        <f t="array" ref="BI225">IFERROR(VLOOKUP(A225&amp;B225&amp;C225&amp;LEFT($BI$1,2),IF({1,0},广告数据!$A$2:$A$7027&amp;广告数据!$B$2:$B$7027&amp;广告数据!$C$2:$C$7027,广告数据!$D$2:$D$7027),2,0),"0")</f>
        <v>0</v>
      </c>
      <c r="BJ225" s="172" t="str">
        <f t="array" ref="BJ225">IFERROR(VLOOKUP(A225&amp;B225&amp;C225&amp;LEFT($BI$1,2),IF({1,0},广告数据!$A$2:$A$7027&amp;广告数据!$B$2:$B$7027&amp;广告数据!$C$2:$C$7027,广告数据!$E$2:$E$7027),2,0),"0")</f>
        <v>0</v>
      </c>
      <c r="BK225" s="172" t="str">
        <f t="array" ref="BK225">IFERROR(VLOOKUP(A225&amp;B225&amp;C225&amp;LEFT($BI$1,2),IF({1,0},广告数据!$A$2:$A$7027&amp;广告数据!$B$2:$B$7027&amp;广告数据!$C$2:$C$7027,广告数据!$I$2:$I$7027),2,0),"0")</f>
        <v>0</v>
      </c>
      <c r="BL225" s="215" t="str">
        <f t="shared" si="98"/>
        <v>0</v>
      </c>
      <c r="BM225" s="215" t="str">
        <f t="shared" si="99"/>
        <v>0</v>
      </c>
      <c r="BN225" s="172" t="str">
        <f t="array" ref="BN225">IFERROR(VLOOKUP(A225&amp;B225&amp;C225&amp;LEFT($BI$1,2),IF({1,0},广告数据!$A$2:$A$7027&amp;广告数据!$B$2:$B$7027&amp;广告数据!$C$2:$C$7027,广告数据!$G$2:$G$7027),2,0),"0")</f>
        <v>0</v>
      </c>
      <c r="BO225" s="172" t="str">
        <f t="array" ref="BO225">IFERROR(VLOOKUP(A225&amp;B225&amp;C225&amp;LEFT($BI$1,2),IF({1,0},广告数据!$A$2:$A$7027&amp;广告数据!$B$2:$B$7027&amp;广告数据!$C$2:$C$7027,广告数据!$J$2:$J$7027),2,0),"0")</f>
        <v>0</v>
      </c>
      <c r="BP225" s="215" t="str">
        <f t="shared" si="100"/>
        <v/>
      </c>
      <c r="BQ225" s="172">
        <f t="array" ref="BQ225">IFERROR(VLOOKUP(A225&amp;B225&amp;C225&amp;LEFT($BQ$1,2),IF({1,0},广告数据!$A$2:$A$7027&amp;广告数据!$B$2:$B$7027&amp;广告数据!$C$2:$C$7027,广告数据!$D$2:$D$7027),2,0),"0")</f>
        <v>1389</v>
      </c>
      <c r="BR225" s="172">
        <f t="array" ref="BR225">IFERROR(VLOOKUP(A225&amp;B225&amp;C225&amp;LEFT($BQ$1,2),IF({1,0},广告数据!$A$2:$A$7027&amp;广告数据!$B$2:$B$7027&amp;广告数据!$C$2:$C$7027,广告数据!$E$2:$E$7027),2,0),"0")</f>
        <v>23</v>
      </c>
      <c r="BS225" s="172">
        <f t="array" ref="BS225">IFERROR(VLOOKUP(A225&amp;B225&amp;C225&amp;LEFT($BQ$1,2),IF({1,0},广告数据!$A$2:$A$7027&amp;广告数据!$B$2:$B$7027&amp;广告数据!$C$2:$C$7027,广告数据!$I$2:$I$7027),2,0),"0")</f>
        <v>0</v>
      </c>
      <c r="BT225" s="215">
        <f t="shared" si="93"/>
        <v>0.0165586753059755</v>
      </c>
      <c r="BU225" s="215">
        <f t="shared" si="94"/>
        <v>0</v>
      </c>
      <c r="BV225" s="172">
        <f t="array" ref="BV225">IFERROR(VLOOKUP(A225&amp;B225&amp;C225&amp;LEFT($BQ$1,2),IF({1,0},广告数据!$A$2:$A$7027&amp;广告数据!$B$2:$B$7027&amp;广告数据!$C$2:$C$7027,广告数据!$G$2:$G$7027),2,0),"0")</f>
        <v>38.29</v>
      </c>
      <c r="BW225" s="172">
        <f t="array" ref="BW225">IFERROR(VLOOKUP(A225&amp;B225&amp;C225&amp;LEFT($BQ$1,2),IF({1,0},广告数据!$A$2:$A$7027&amp;广告数据!$B$2:$B$7027&amp;广告数据!$C$2:$C$7027,广告数据!$J$2:$J$7027),2,0),"0")</f>
        <v>0</v>
      </c>
      <c r="BX225" s="215" t="str">
        <f t="shared" si="107"/>
        <v/>
      </c>
    </row>
    <row r="226" s="173" customFormat="1" spans="1:76">
      <c r="A226" s="189">
        <v>44822</v>
      </c>
      <c r="B226" s="192" t="s">
        <v>20</v>
      </c>
      <c r="C226" s="190" t="s">
        <v>740</v>
      </c>
      <c r="D226" s="119" t="s">
        <v>741</v>
      </c>
      <c r="E226" s="194">
        <f>SUMIFS('Business report'!$D$2:$D$9442,'Business report'!$A$2:$A$9442,A226,'Business report'!$B$2:$B$9442,B226,'Business report'!$C$2:$C$9442,D226)</f>
        <v>18</v>
      </c>
      <c r="F226" s="194">
        <f>SUMIFS('Business report'!$F$2:$F$9442,'Business report'!$A$2:$A$9442,A226,'Business report'!$B$2:$B$9442,B226,'Business report'!$C$2:$C$9442,D226)</f>
        <v>33</v>
      </c>
      <c r="G226" s="191">
        <f>SUMIFS('Business report'!$I$2:$I$9442,'Business report'!$A$2:$A$9442,A226,'Business report'!$B$2:$B$9442,B226,'Business report'!$C$2:$C$9442,D226)</f>
        <v>1</v>
      </c>
      <c r="H226" s="195">
        <f>SUMIFS('Business report'!$K$2:$K$9442,'Business report'!$A$2:$A$9442,A226,'Business report'!$B$2:$B$9442,B226,'Business report'!$C$2:$C$9442,D226)</f>
        <v>44.99</v>
      </c>
      <c r="I226" s="198">
        <v>44.99</v>
      </c>
      <c r="J226" s="178">
        <v>5</v>
      </c>
      <c r="K226" s="198">
        <v>1</v>
      </c>
      <c r="L226" s="198" t="s">
        <v>131</v>
      </c>
      <c r="M226" s="199">
        <v>311151</v>
      </c>
      <c r="N226" s="198" t="s">
        <v>742</v>
      </c>
      <c r="O226" s="198">
        <v>321</v>
      </c>
      <c r="P226" s="203" t="s">
        <v>743</v>
      </c>
      <c r="Q226" s="207" t="s">
        <v>413</v>
      </c>
      <c r="R226" s="207" t="s">
        <v>539</v>
      </c>
      <c r="S226" s="203" t="s">
        <v>744</v>
      </c>
      <c r="T226" s="207" t="s">
        <v>490</v>
      </c>
      <c r="U226" s="207" t="s">
        <v>801</v>
      </c>
      <c r="V226" s="203" t="s">
        <v>745</v>
      </c>
      <c r="W226" s="207" t="s">
        <v>328</v>
      </c>
      <c r="X226" s="207" t="s">
        <v>182</v>
      </c>
      <c r="Y226" s="203" t="s">
        <v>746</v>
      </c>
      <c r="Z226" s="207" t="s">
        <v>802</v>
      </c>
      <c r="AA226" s="207" t="s">
        <v>205</v>
      </c>
      <c r="AB226" s="203" t="s">
        <v>747</v>
      </c>
      <c r="AC226" s="207" t="s">
        <v>730</v>
      </c>
      <c r="AD226" s="207" t="s">
        <v>529</v>
      </c>
      <c r="AE226" s="203" t="s">
        <v>748</v>
      </c>
      <c r="AF226" s="200"/>
      <c r="AG226" s="207" t="s">
        <v>645</v>
      </c>
      <c r="AH226" s="203" t="s">
        <v>749</v>
      </c>
      <c r="AI226" s="207" t="s">
        <v>664</v>
      </c>
      <c r="AJ226" s="207" t="s">
        <v>183</v>
      </c>
      <c r="AK226" s="179" t="str">
        <f t="array" ref="AK226">IFERROR(VLOOKUP(A226&amp;B226&amp;C226&amp;LEFT($AK$1,2),IF({1,0},广告数据!$A$2:$A$7027&amp;广告数据!$B$2:$B$7027&amp;广告数据!$C$2:$C$7027,广告数据!$D$2:$D$7027),2,0),"0")</f>
        <v>0</v>
      </c>
      <c r="AL226" s="175" t="str">
        <f t="array" ref="AL226">IFERROR(VLOOKUP(A226&amp;B226&amp;C226&amp;LEFT($AK$1,2),IF({1,0},广告数据!$A$2:$A$7027&amp;广告数据!$B$2:$B$7027&amp;广告数据!$C$2:$C$7027,广告数据!$E$2:$E$7027),2,0),"0")</f>
        <v>0</v>
      </c>
      <c r="AM226" s="180" t="str">
        <f t="shared" si="104"/>
        <v>0</v>
      </c>
      <c r="AN226" s="175" t="str">
        <f t="array" ref="AN226">IFERROR(VLOOKUP(A226&amp;B226&amp;C226&amp;LEFT($AK$1,2),IF({1,0},广告数据!$A$2:$A$7027&amp;广告数据!$B$2:$B$7027&amp;广告数据!$C$2:$C$7027,广告数据!$I$2:$I$7027),2,0),"0")</f>
        <v>0</v>
      </c>
      <c r="AO226" s="181" t="str">
        <f t="shared" si="105"/>
        <v>0</v>
      </c>
      <c r="AP226" s="182" t="str">
        <f t="array" ref="AP226">IFERROR(VLOOKUP(A226&amp;B226&amp;C226&amp;LEFT($AK$1,2),IF({1,0},广告数据!$A$2:$A$7027&amp;广告数据!$B$2:$B$7027&amp;广告数据!$C$2:$C$7027,广告数据!$G$2:$G$7027),2,0),"0")</f>
        <v>0</v>
      </c>
      <c r="AQ226" s="182" t="str">
        <f t="array" ref="AQ226">IFERROR(VLOOKUP(A226&amp;B226&amp;C226&amp;LEFT($AK$1,2),IF({1,0},广告数据!$A$2:$A$7027&amp;广告数据!$B$2:$B$7027&amp;广告数据!$C$2:$C$7027,广告数据!$J$2:$J$7027),2,0),"0")</f>
        <v>0</v>
      </c>
      <c r="AR226" s="183" t="str">
        <f t="shared" si="106"/>
        <v>0</v>
      </c>
      <c r="AS226" s="223" t="str">
        <f t="array" ref="AS226">IFERROR(VLOOKUP(A226&amp;B226&amp;C226&amp;LEFT($AS$1,2),IF({1,0},广告数据!$A$2:$A$7027&amp;广告数据!$B$2:$B$7027&amp;广告数据!$C$2:$C$7027,广告数据!$D$2:$D$7027),2,0),"0")</f>
        <v>0</v>
      </c>
      <c r="AT226" s="179" t="str">
        <f t="array" ref="AT226">IFERROR(VLOOKUP(A226&amp;B226&amp;C226&amp;LEFT($AS$1,2),IF({1,0},广告数据!$A$2:$A$7027&amp;广告数据!$B$2:$B$7027&amp;广告数据!$C$2:$C$7027,广告数据!$E$2:$E$7027),2,0),"0")</f>
        <v>0</v>
      </c>
      <c r="AU226" s="179" t="str">
        <f t="array" ref="AU226">IFERROR(VLOOKUP(A226&amp;B226&amp;C226&amp;LEFT($AS$1,2),IF({1,0},广告数据!$A$2:$A$7027&amp;广告数据!$B$2:$B$7027&amp;广告数据!$C$2:$C$7027,广告数据!$I$2:$I$7027),2,0),"0")</f>
        <v>0</v>
      </c>
      <c r="AV226" s="215" t="str">
        <f t="shared" si="84"/>
        <v>0</v>
      </c>
      <c r="AW226" s="215" t="str">
        <f t="array" ref="AW226">IFERROR(AU226/AT226,"0")</f>
        <v>0</v>
      </c>
      <c r="AX226" s="224" t="str">
        <f t="array" ref="AX226">IFERROR(VLOOKUP(A226&amp;B226&amp;C226&amp;LEFT($AS$1,2),IF({1,0},广告数据!$A$2:$A$7027&amp;广告数据!$B$2:$B$7027&amp;广告数据!$C$2:$C$7027,广告数据!$G$2:$G$7027),2,0),"0")</f>
        <v>0</v>
      </c>
      <c r="AY226" s="179" t="str">
        <f t="array" ref="AY226">IFERROR(VLOOKUP(A226&amp;B226&amp;C226&amp;LEFT($AS$1,2),IF({1,0},广告数据!$A$2:$A$7027&amp;广告数据!$B$2:$B$7027&amp;广告数据!$C$2:$C$7027,广告数据!$J$2:$J$7027),2,0),"0")</f>
        <v>0</v>
      </c>
      <c r="AZ226" s="183" t="str">
        <f t="array" ref="AZ226">IFERROR(AX226/AY226,"0")</f>
        <v>0</v>
      </c>
      <c r="BA226" s="179">
        <f t="array" ref="BA226">IFERROR(VLOOKUP(A226&amp;B226&amp;C226&amp;LEFT($BA$1,2),IF({1,0},广告数据!$A$2:$A$7027&amp;广告数据!$B$2:$B$7027&amp;广告数据!$C$2:$C$7027,广告数据!$D$2:$D$7027),2,0),"")</f>
        <v>6799</v>
      </c>
      <c r="BB226" s="179">
        <f t="array" ref="BB226">IFERROR(VLOOKUP(A226&amp;B226&amp;C226&amp;LEFT($BA$1,2),IF({1,0},广告数据!$A$2:$A$7027&amp;广告数据!$B$2:$B$7027&amp;广告数据!$C$2:$C$7027,广告数据!$E$2:$E$7027),2,0),"")</f>
        <v>7</v>
      </c>
      <c r="BC226" s="179">
        <f t="array" ref="BC226">IFERROR(VLOOKUP(A226&amp;B226&amp;C226&amp;LEFT($BA$1,2),IF({1,0},广告数据!$A$2:$A$7027&amp;广告数据!$B$2:$B$7027&amp;广告数据!$C$2:$C$7027,广告数据!$I$2:$I$7027),2,0),"")</f>
        <v>1</v>
      </c>
      <c r="BD226" s="215">
        <f t="shared" si="95"/>
        <v>0.00102956317105457</v>
      </c>
      <c r="BE226" s="215">
        <f t="shared" si="96"/>
        <v>0.142857142857143</v>
      </c>
      <c r="BF226" s="186">
        <f t="array" ref="BF226">IFERROR(VLOOKUP(A226&amp;B226&amp;C226&amp;LEFT($BA$1,2),IF({1,0},广告数据!$A$2:$A$7027&amp;广告数据!$B$2:$B$7027&amp;广告数据!$C$2:$C$7027,广告数据!$G$2:$G$7027),2,0),"")</f>
        <v>7.93</v>
      </c>
      <c r="BG226" s="186">
        <f t="array" ref="BG226">IFERROR(VLOOKUP(A226&amp;B226&amp;C226&amp;LEFT($BA$1,2),IF({1,0},广告数据!$A$2:$A$7027&amp;广告数据!$B$2:$B$7027&amp;广告数据!$C$2:$C$7027,广告数据!$J$2:$J$7027),2,0),"")</f>
        <v>44.99</v>
      </c>
      <c r="BH226" s="215">
        <f t="shared" si="97"/>
        <v>0.176261391420316</v>
      </c>
      <c r="BI226" s="172" t="str">
        <f t="array" ref="BI226">IFERROR(VLOOKUP(A226&amp;B226&amp;C226&amp;LEFT($BI$1,2),IF({1,0},广告数据!$A$2:$A$7027&amp;广告数据!$B$2:$B$7027&amp;广告数据!$C$2:$C$7027,广告数据!$D$2:$D$7027),2,0),"0")</f>
        <v>0</v>
      </c>
      <c r="BJ226" s="172" t="str">
        <f t="array" ref="BJ226">IFERROR(VLOOKUP(A226&amp;B226&amp;C226&amp;LEFT($BI$1,2),IF({1,0},广告数据!$A$2:$A$7027&amp;广告数据!$B$2:$B$7027&amp;广告数据!$C$2:$C$7027,广告数据!$E$2:$E$7027),2,0),"0")</f>
        <v>0</v>
      </c>
      <c r="BK226" s="172" t="str">
        <f t="array" ref="BK226">IFERROR(VLOOKUP(A226&amp;B226&amp;C226&amp;LEFT($BI$1,2),IF({1,0},广告数据!$A$2:$A$7027&amp;广告数据!$B$2:$B$7027&amp;广告数据!$C$2:$C$7027,广告数据!$I$2:$I$7027),2,0),"0")</f>
        <v>0</v>
      </c>
      <c r="BL226" s="215" t="str">
        <f t="shared" si="98"/>
        <v>0</v>
      </c>
      <c r="BM226" s="215" t="str">
        <f t="shared" si="99"/>
        <v>0</v>
      </c>
      <c r="BN226" s="172" t="str">
        <f t="array" ref="BN226">IFERROR(VLOOKUP(A226&amp;B226&amp;C226&amp;LEFT($BI$1,2),IF({1,0},广告数据!$A$2:$A$7027&amp;广告数据!$B$2:$B$7027&amp;广告数据!$C$2:$C$7027,广告数据!$G$2:$G$7027),2,0),"0")</f>
        <v>0</v>
      </c>
      <c r="BO226" s="172" t="str">
        <f t="array" ref="BO226">IFERROR(VLOOKUP(A226&amp;B226&amp;C226&amp;LEFT($BI$1,2),IF({1,0},广告数据!$A$2:$A$7027&amp;广告数据!$B$2:$B$7027&amp;广告数据!$C$2:$C$7027,广告数据!$J$2:$J$7027),2,0),"0")</f>
        <v>0</v>
      </c>
      <c r="BP226" s="215" t="str">
        <f t="shared" si="100"/>
        <v/>
      </c>
      <c r="BQ226" s="172">
        <f t="array" ref="BQ226">IFERROR(VLOOKUP(A226&amp;B226&amp;C226&amp;LEFT($BQ$1,2),IF({1,0},广告数据!$A$2:$A$7027&amp;广告数据!$B$2:$B$7027&amp;广告数据!$C$2:$C$7027,广告数据!$D$2:$D$7027),2,0),"0")</f>
        <v>1067</v>
      </c>
      <c r="BR226" s="172">
        <f t="array" ref="BR226">IFERROR(VLOOKUP(A226&amp;B226&amp;C226&amp;LEFT($BQ$1,2),IF({1,0},广告数据!$A$2:$A$7027&amp;广告数据!$B$2:$B$7027&amp;广告数据!$C$2:$C$7027,广告数据!$E$2:$E$7027),2,0),"0")</f>
        <v>9</v>
      </c>
      <c r="BS226" s="172">
        <f t="array" ref="BS226">IFERROR(VLOOKUP(A226&amp;B226&amp;C226&amp;LEFT($BQ$1,2),IF({1,0},广告数据!$A$2:$A$7027&amp;广告数据!$B$2:$B$7027&amp;广告数据!$C$2:$C$7027,广告数据!$I$2:$I$7027),2,0),"0")</f>
        <v>0</v>
      </c>
      <c r="BT226" s="215">
        <f t="shared" si="93"/>
        <v>0.0084348641049672</v>
      </c>
      <c r="BU226" s="215">
        <f t="shared" si="94"/>
        <v>0</v>
      </c>
      <c r="BV226" s="172">
        <f t="array" ref="BV226">IFERROR(VLOOKUP(A226&amp;B226&amp;C226&amp;LEFT($BQ$1,2),IF({1,0},广告数据!$A$2:$A$7027&amp;广告数据!$B$2:$B$7027&amp;广告数据!$C$2:$C$7027,广告数据!$G$2:$G$7027),2,0),"0")</f>
        <v>6.34</v>
      </c>
      <c r="BW226" s="172">
        <f t="array" ref="BW226">IFERROR(VLOOKUP(A226&amp;B226&amp;C226&amp;LEFT($BQ$1,2),IF({1,0},广告数据!$A$2:$A$7027&amp;广告数据!$B$2:$B$7027&amp;广告数据!$C$2:$C$7027,广告数据!$J$2:$J$7027),2,0),"0")</f>
        <v>0</v>
      </c>
      <c r="BX226" s="215" t="str">
        <f t="shared" si="107"/>
        <v/>
      </c>
    </row>
    <row r="227" s="173" customFormat="1" spans="1:76">
      <c r="A227" s="189">
        <v>44822</v>
      </c>
      <c r="B227" s="192" t="s">
        <v>777</v>
      </c>
      <c r="C227" s="190" t="s">
        <v>543</v>
      </c>
      <c r="D227" s="119" t="s">
        <v>544</v>
      </c>
      <c r="E227" s="194">
        <f>SUMIFS('Business report'!$D$2:$D$9442,'Business report'!$A$2:$A$9442,A227,'Business report'!$B$2:$B$9442,B227,'Business report'!$C$2:$C$9442,D227)</f>
        <v>30</v>
      </c>
      <c r="F227" s="194">
        <f>SUMIFS('Business report'!$F$2:$F$9442,'Business report'!$A$2:$A$9442,A227,'Business report'!$B$2:$B$9442,B227,'Business report'!$C$2:$C$9442,D227)</f>
        <v>37</v>
      </c>
      <c r="G227" s="191">
        <f>SUMIFS('Business report'!$I$2:$I$9442,'Business report'!$A$2:$A$9442,A227,'Business report'!$B$2:$B$9442,B227,'Business report'!$C$2:$C$9442,D227)</f>
        <v>0</v>
      </c>
      <c r="H227" s="195">
        <f>SUMIFS('Business report'!$K$2:$K$9442,'Business report'!$A$2:$A$9442,A227,'Business report'!$B$2:$B$9442,B227,'Business report'!$C$2:$C$9442,D227)</f>
        <v>0</v>
      </c>
      <c r="I227" s="206">
        <v>3999</v>
      </c>
      <c r="J227" s="178"/>
      <c r="K227" s="198"/>
      <c r="L227" s="206" t="s">
        <v>794</v>
      </c>
      <c r="M227" s="199">
        <v>17580</v>
      </c>
      <c r="N227" s="206" t="s">
        <v>796</v>
      </c>
      <c r="O227" s="198">
        <v>55</v>
      </c>
      <c r="P227" s="203" t="s">
        <v>803</v>
      </c>
      <c r="Q227" s="207" t="s">
        <v>180</v>
      </c>
      <c r="R227" s="207" t="s">
        <v>518</v>
      </c>
      <c r="S227" s="203" t="s">
        <v>804</v>
      </c>
      <c r="T227" s="207" t="s">
        <v>805</v>
      </c>
      <c r="U227" s="200"/>
      <c r="V227" s="203" t="s">
        <v>806</v>
      </c>
      <c r="W227" s="207" t="s">
        <v>254</v>
      </c>
      <c r="X227" s="207" t="s">
        <v>547</v>
      </c>
      <c r="Y227" s="203" t="s">
        <v>807</v>
      </c>
      <c r="Z227" s="207" t="s">
        <v>268</v>
      </c>
      <c r="AA227" s="200"/>
      <c r="AB227" s="203" t="s">
        <v>808</v>
      </c>
      <c r="AC227" s="207" t="s">
        <v>506</v>
      </c>
      <c r="AD227" s="200"/>
      <c r="AE227" s="203" t="s">
        <v>809</v>
      </c>
      <c r="AF227" s="207" t="s">
        <v>443</v>
      </c>
      <c r="AG227" s="207" t="s">
        <v>370</v>
      </c>
      <c r="AH227" s="203" t="s">
        <v>810</v>
      </c>
      <c r="AI227" s="207" t="s">
        <v>392</v>
      </c>
      <c r="AJ227" s="200"/>
      <c r="AK227" s="179" t="str">
        <f t="array" ref="AK227">IFERROR(VLOOKUP(A227&amp;B227&amp;C227&amp;LEFT($AK$1,2),IF({1,0},广告数据!$A$2:$A$7027&amp;广告数据!$B$2:$B$7027&amp;广告数据!$C$2:$C$7027,广告数据!$D$2:$D$7027),2,0),"0")</f>
        <v>0</v>
      </c>
      <c r="AL227" s="175" t="str">
        <f t="array" ref="AL227">IFERROR(VLOOKUP(A227&amp;B227&amp;C227&amp;LEFT($AK$1,2),IF({1,0},广告数据!$A$2:$A$7027&amp;广告数据!$B$2:$B$7027&amp;广告数据!$C$2:$C$7027,广告数据!$E$2:$E$7027),2,0),"0")</f>
        <v>0</v>
      </c>
      <c r="AM227" s="180" t="str">
        <f t="shared" si="104"/>
        <v>0</v>
      </c>
      <c r="AN227" s="175" t="str">
        <f t="array" ref="AN227">IFERROR(VLOOKUP(A227&amp;B227&amp;C227&amp;LEFT($AK$1,2),IF({1,0},广告数据!$A$2:$A$7027&amp;广告数据!$B$2:$B$7027&amp;广告数据!$C$2:$C$7027,广告数据!$I$2:$I$7027),2,0),"0")</f>
        <v>0</v>
      </c>
      <c r="AO227" s="181" t="str">
        <f t="shared" si="105"/>
        <v>0</v>
      </c>
      <c r="AP227" s="182" t="str">
        <f t="array" ref="AP227">IFERROR(VLOOKUP(A227&amp;B227&amp;C227&amp;LEFT($AK$1,2),IF({1,0},广告数据!$A$2:$A$7027&amp;广告数据!$B$2:$B$7027&amp;广告数据!$C$2:$C$7027,广告数据!$G$2:$G$7027),2,0),"0")</f>
        <v>0</v>
      </c>
      <c r="AQ227" s="182" t="str">
        <f t="array" ref="AQ227">IFERROR(VLOOKUP(A227&amp;B227&amp;C227&amp;LEFT($AK$1,2),IF({1,0},广告数据!$A$2:$A$7027&amp;广告数据!$B$2:$B$7027&amp;广告数据!$C$2:$C$7027,广告数据!$J$2:$J$7027),2,0),"0")</f>
        <v>0</v>
      </c>
      <c r="AR227" s="183" t="str">
        <f t="shared" si="106"/>
        <v>0</v>
      </c>
      <c r="AS227" s="223" t="str">
        <f t="array" ref="AS227">IFERROR(VLOOKUP(A227&amp;B227&amp;C227&amp;LEFT($AS$1,2),IF({1,0},广告数据!$A$2:$A$7027&amp;广告数据!$B$2:$B$7027&amp;广告数据!$C$2:$C$7027,广告数据!$D$2:$D$7027),2,0),"0")</f>
        <v>0</v>
      </c>
      <c r="AT227" s="179" t="str">
        <f t="array" ref="AT227">IFERROR(VLOOKUP(A227&amp;B227&amp;C227&amp;LEFT($AS$1,2),IF({1,0},广告数据!$A$2:$A$7027&amp;广告数据!$B$2:$B$7027&amp;广告数据!$C$2:$C$7027,广告数据!$E$2:$E$7027),2,0),"0")</f>
        <v>0</v>
      </c>
      <c r="AU227" s="179" t="str">
        <f t="array" ref="AU227">IFERROR(VLOOKUP(A227&amp;B227&amp;C227&amp;LEFT($AS$1,2),IF({1,0},广告数据!$A$2:$A$7027&amp;广告数据!$B$2:$B$7027&amp;广告数据!$C$2:$C$7027,广告数据!$I$2:$I$7027),2,0),"0")</f>
        <v>0</v>
      </c>
      <c r="AV227" s="215" t="str">
        <f t="shared" si="84"/>
        <v>0</v>
      </c>
      <c r="AW227" s="215" t="str">
        <f t="array" ref="AW227">IFERROR(AU227/AT227,"0")</f>
        <v>0</v>
      </c>
      <c r="AX227" s="224" t="str">
        <f t="array" ref="AX227">IFERROR(VLOOKUP(A227&amp;B227&amp;C227&amp;LEFT($AS$1,2),IF({1,0},广告数据!$A$2:$A$7027&amp;广告数据!$B$2:$B$7027&amp;广告数据!$C$2:$C$7027,广告数据!$G$2:$G$7027),2,0),"0")</f>
        <v>0</v>
      </c>
      <c r="AY227" s="179" t="str">
        <f t="array" ref="AY227">IFERROR(VLOOKUP(A227&amp;B227&amp;C227&amp;LEFT($AS$1,2),IF({1,0},广告数据!$A$2:$A$7027&amp;广告数据!$B$2:$B$7027&amp;广告数据!$C$2:$C$7027,广告数据!$J$2:$J$7027),2,0),"0")</f>
        <v>0</v>
      </c>
      <c r="AZ227" s="183" t="str">
        <f t="array" ref="AZ227">IFERROR(AX227/AY227,"0")</f>
        <v>0</v>
      </c>
      <c r="BA227" s="179">
        <f t="array" ref="BA227">IFERROR(VLOOKUP(A227&amp;B227&amp;C227&amp;LEFT($BA$1,2),IF({1,0},广告数据!$A$2:$A$7027&amp;广告数据!$B$2:$B$7027&amp;广告数据!$C$2:$C$7027,广告数据!$D$2:$D$7027),2,0),"")</f>
        <v>4554</v>
      </c>
      <c r="BB227" s="179">
        <f t="array" ref="BB227">IFERROR(VLOOKUP(A227&amp;B227&amp;C227&amp;LEFT($BA$1,2),IF({1,0},广告数据!$A$2:$A$7027&amp;广告数据!$B$2:$B$7027&amp;广告数据!$C$2:$C$7027,广告数据!$E$2:$E$7027),2,0),"")</f>
        <v>24</v>
      </c>
      <c r="BC227" s="179">
        <f t="array" ref="BC227">IFERROR(VLOOKUP(A227&amp;B227&amp;C227&amp;LEFT($BA$1,2),IF({1,0},广告数据!$A$2:$A$7027&amp;广告数据!$B$2:$B$7027&amp;广告数据!$C$2:$C$7027,广告数据!$I$2:$I$7027),2,0),"")</f>
        <v>0</v>
      </c>
      <c r="BD227" s="215">
        <f t="shared" si="95"/>
        <v>0.00527009222661397</v>
      </c>
      <c r="BE227" s="215">
        <f t="shared" si="96"/>
        <v>0</v>
      </c>
      <c r="BF227" s="186">
        <f t="array" ref="BF227">IFERROR(VLOOKUP(A227&amp;B227&amp;C227&amp;LEFT($BA$1,2),IF({1,0},广告数据!$A$2:$A$7027&amp;广告数据!$B$2:$B$7027&amp;广告数据!$C$2:$C$7027,广告数据!$G$2:$G$7027),2,0),"")</f>
        <v>1396</v>
      </c>
      <c r="BG227" s="186">
        <f t="array" ref="BG227">IFERROR(VLOOKUP(A227&amp;B227&amp;C227&amp;LEFT($BA$1,2),IF({1,0},广告数据!$A$2:$A$7027&amp;广告数据!$B$2:$B$7027&amp;广告数据!$C$2:$C$7027,广告数据!$J$2:$J$7027),2,0),"")</f>
        <v>0</v>
      </c>
      <c r="BH227" s="215" t="str">
        <f t="shared" si="97"/>
        <v>0</v>
      </c>
      <c r="BI227" s="172" t="str">
        <f t="array" ref="BI227">IFERROR(VLOOKUP(A227&amp;B227&amp;C227&amp;LEFT($BI$1,2),IF({1,0},广告数据!$A$2:$A$7027&amp;广告数据!$B$2:$B$7027&amp;广告数据!$C$2:$C$7027,广告数据!$D$2:$D$7027),2,0),"0")</f>
        <v>0</v>
      </c>
      <c r="BJ227" s="172" t="str">
        <f t="array" ref="BJ227">IFERROR(VLOOKUP(A227&amp;B227&amp;C227&amp;LEFT($BI$1,2),IF({1,0},广告数据!$A$2:$A$7027&amp;广告数据!$B$2:$B$7027&amp;广告数据!$C$2:$C$7027,广告数据!$E$2:$E$7027),2,0),"0")</f>
        <v>0</v>
      </c>
      <c r="BK227" s="172" t="str">
        <f t="array" ref="BK227">IFERROR(VLOOKUP(A227&amp;B227&amp;C227&amp;LEFT($BI$1,2),IF({1,0},广告数据!$A$2:$A$7027&amp;广告数据!$B$2:$B$7027&amp;广告数据!$C$2:$C$7027,广告数据!$I$2:$I$7027),2,0),"0")</f>
        <v>0</v>
      </c>
      <c r="BL227" s="215" t="str">
        <f t="shared" si="98"/>
        <v>0</v>
      </c>
      <c r="BM227" s="215" t="str">
        <f t="shared" si="99"/>
        <v>0</v>
      </c>
      <c r="BN227" s="172" t="str">
        <f t="array" ref="BN227">IFERROR(VLOOKUP(A227&amp;B227&amp;C227&amp;LEFT($BI$1,2),IF({1,0},广告数据!$A$2:$A$7027&amp;广告数据!$B$2:$B$7027&amp;广告数据!$C$2:$C$7027,广告数据!$G$2:$G$7027),2,0),"0")</f>
        <v>0</v>
      </c>
      <c r="BO227" s="172" t="str">
        <f t="array" ref="BO227">IFERROR(VLOOKUP(A227&amp;B227&amp;C227&amp;LEFT($BI$1,2),IF({1,0},广告数据!$A$2:$A$7027&amp;广告数据!$B$2:$B$7027&amp;广告数据!$C$2:$C$7027,广告数据!$J$2:$J$7027),2,0),"0")</f>
        <v>0</v>
      </c>
      <c r="BP227" s="215" t="str">
        <f t="shared" si="100"/>
        <v/>
      </c>
      <c r="BQ227" s="172" t="str">
        <f t="array" ref="BQ227">IFERROR(VLOOKUP(A227&amp;B227&amp;C227&amp;LEFT($BQ$1,2),IF({1,0},广告数据!$A$2:$A$7027&amp;广告数据!$B$2:$B$7027&amp;广告数据!$C$2:$C$7027,广告数据!$D$2:$D$7027),2,0),"0")</f>
        <v>0</v>
      </c>
      <c r="BR227" s="172" t="str">
        <f t="array" ref="BR227">IFERROR(VLOOKUP(A227&amp;B227&amp;C227&amp;LEFT($BQ$1,2),IF({1,0},广告数据!$A$2:$A$7027&amp;广告数据!$B$2:$B$7027&amp;广告数据!$C$2:$C$7027,广告数据!$E$2:$E$7027),2,0),"0")</f>
        <v>0</v>
      </c>
      <c r="BS227" s="172" t="str">
        <f t="array" ref="BS227">IFERROR(VLOOKUP(A227&amp;B227&amp;C227&amp;LEFT($BQ$1,2),IF({1,0},广告数据!$A$2:$A$7027&amp;广告数据!$B$2:$B$7027&amp;广告数据!$C$2:$C$7027,广告数据!$I$2:$I$7027),2,0),"0")</f>
        <v>0</v>
      </c>
      <c r="BT227" s="215" t="str">
        <f t="shared" si="93"/>
        <v>0</v>
      </c>
      <c r="BU227" s="215" t="str">
        <f t="shared" si="94"/>
        <v>0</v>
      </c>
      <c r="BV227" s="172" t="str">
        <f t="array" ref="BV227">IFERROR(VLOOKUP(A227&amp;B227&amp;C227&amp;LEFT($BQ$1,2),IF({1,0},广告数据!$A$2:$A$7027&amp;广告数据!$B$2:$B$7027&amp;广告数据!$C$2:$C$7027,广告数据!$G$2:$G$7027),2,0),"0")</f>
        <v>0</v>
      </c>
      <c r="BW227" s="172" t="str">
        <f t="array" ref="BW227">IFERROR(VLOOKUP(A227&amp;B227&amp;C227&amp;LEFT($BQ$1,2),IF({1,0},广告数据!$A$2:$A$7027&amp;广告数据!$B$2:$B$7027&amp;广告数据!$C$2:$C$7027,广告数据!$J$2:$J$7027),2,0),"0")</f>
        <v>0</v>
      </c>
      <c r="BX227" s="215" t="str">
        <f t="shared" si="107"/>
        <v/>
      </c>
    </row>
    <row r="228" s="173" customFormat="1" spans="1:76">
      <c r="A228" s="189">
        <v>44823</v>
      </c>
      <c r="B228" s="192" t="s">
        <v>20</v>
      </c>
      <c r="C228" s="190" t="s">
        <v>25</v>
      </c>
      <c r="D228" s="119" t="s">
        <v>124</v>
      </c>
      <c r="E228" s="194">
        <f>SUMIFS('Business report'!$D$2:$D$9442,'Business report'!$A$2:$A$9442,A228,'Business report'!$B$2:$B$9442,B228,'Business report'!$C$2:$C$9442,D228)</f>
        <v>365</v>
      </c>
      <c r="F228" s="194">
        <f>SUMIFS('Business report'!$F$2:$F$9442,'Business report'!$A$2:$A$9442,A228,'Business report'!$B$2:$B$9442,B228,'Business report'!$C$2:$C$9442,D228)</f>
        <v>493</v>
      </c>
      <c r="G228" s="191">
        <f>SUMIFS('Business report'!$I$2:$I$9442,'Business report'!$A$2:$A$9442,A228,'Business report'!$B$2:$B$9442,B228,'Business report'!$C$2:$C$9442,D228)</f>
        <v>29</v>
      </c>
      <c r="H228" s="195">
        <f>SUMIFS('Business report'!$K$2:$K$9442,'Business report'!$A$2:$A$9442,A228,'Business report'!$B$2:$B$9442,B228,'Business report'!$C$2:$C$9442,D228)</f>
        <v>366.71</v>
      </c>
      <c r="I228" s="198" t="s">
        <v>653</v>
      </c>
      <c r="J228" s="178">
        <v>4.5</v>
      </c>
      <c r="K228" s="206">
        <v>85</v>
      </c>
      <c r="L228" s="198" t="s">
        <v>131</v>
      </c>
      <c r="M228" s="202" t="s">
        <v>811</v>
      </c>
      <c r="N228" s="198" t="s">
        <v>133</v>
      </c>
      <c r="O228" s="198">
        <v>88</v>
      </c>
      <c r="P228" s="203" t="s">
        <v>409</v>
      </c>
      <c r="Q228" s="207" t="s">
        <v>812</v>
      </c>
      <c r="R228" s="207" t="s">
        <v>249</v>
      </c>
      <c r="S228" s="203" t="s">
        <v>208</v>
      </c>
      <c r="T228" s="207" t="s">
        <v>348</v>
      </c>
      <c r="U228" s="207" t="s">
        <v>141</v>
      </c>
      <c r="V228" s="203" t="s">
        <v>340</v>
      </c>
      <c r="W228" s="207" t="s">
        <v>566</v>
      </c>
      <c r="X228" s="207" t="s">
        <v>377</v>
      </c>
      <c r="Y228" s="203" t="s">
        <v>527</v>
      </c>
      <c r="Z228" s="207" t="s">
        <v>566</v>
      </c>
      <c r="AA228" s="207" t="s">
        <v>149</v>
      </c>
      <c r="AB228" s="203" t="s">
        <v>528</v>
      </c>
      <c r="AC228" s="207" t="s">
        <v>173</v>
      </c>
      <c r="AD228" s="207" t="s">
        <v>257</v>
      </c>
      <c r="AE228" s="203" t="s">
        <v>244</v>
      </c>
      <c r="AF228" s="207" t="s">
        <v>406</v>
      </c>
      <c r="AG228" s="207" t="s">
        <v>323</v>
      </c>
      <c r="AH228" s="203" t="s">
        <v>144</v>
      </c>
      <c r="AI228" s="207" t="s">
        <v>446</v>
      </c>
      <c r="AJ228" s="207" t="s">
        <v>365</v>
      </c>
      <c r="AK228" s="179">
        <f t="array" ref="AK228">IFERROR(VLOOKUP(A228&amp;B228&amp;C228&amp;LEFT($AK$1,2),IF({1,0},广告数据!$A$2:$A$7027&amp;广告数据!$B$2:$B$7027&amp;广告数据!$C$2:$C$7027,广告数据!$D$2:$D$7027),2,0),"0")</f>
        <v>3770</v>
      </c>
      <c r="AL228" s="175">
        <f t="array" ref="AL228">IFERROR(VLOOKUP(A228&amp;B228&amp;C228&amp;LEFT($AK$1,2),IF({1,0},广告数据!$A$2:$A$7027&amp;广告数据!$B$2:$B$7027&amp;广告数据!$C$2:$C$7027,广告数据!$E$2:$E$7027),2,0),"0")</f>
        <v>20</v>
      </c>
      <c r="AM228" s="180">
        <f t="shared" ref="AM228:AM235" si="108">IFERROR(AL228/AK228,"0")</f>
        <v>0.00530503978779841</v>
      </c>
      <c r="AN228" s="175">
        <f t="array" ref="AN228">IFERROR(VLOOKUP(A228&amp;B228&amp;C228&amp;LEFT($AK$1,2),IF({1,0},广告数据!$A$2:$A$7027&amp;广告数据!$B$2:$B$7027&amp;广告数据!$C$2:$C$7027,广告数据!$I$2:$I$7027),2,0),"0")</f>
        <v>3</v>
      </c>
      <c r="AO228" s="181">
        <f t="shared" ref="AO228:AO235" si="109">IFERROR(AN228/AL228,"0")</f>
        <v>0.15</v>
      </c>
      <c r="AP228" s="182">
        <f t="array" ref="AP228">IFERROR(VLOOKUP(A228&amp;B228&amp;C228&amp;LEFT($AK$1,2),IF({1,0},广告数据!$A$2:$A$7027&amp;广告数据!$B$2:$B$7027&amp;广告数据!$C$2:$C$7027,广告数据!$G$2:$G$7027),2,0),"0")</f>
        <v>6.4</v>
      </c>
      <c r="AQ228" s="182">
        <f t="array" ref="AQ228">IFERROR(VLOOKUP(A228&amp;B228&amp;C228&amp;LEFT($AK$1,2),IF({1,0},广告数据!$A$2:$A$7027&amp;广告数据!$B$2:$B$7027&amp;广告数据!$C$2:$C$7027,广告数据!$J$2:$J$7027),2,0),"0")</f>
        <v>36.97</v>
      </c>
      <c r="AR228" s="183">
        <f t="shared" ref="AR228:AR235" si="110">IFERROR(AP228/AQ228,"0")</f>
        <v>0.173113335136597</v>
      </c>
      <c r="AS228" s="223" t="str">
        <f t="array" ref="AS228">IFERROR(VLOOKUP(A228&amp;B228&amp;C228&amp;LEFT($AS$1,2),IF({1,0},广告数据!$A$2:$A$7027&amp;广告数据!$B$2:$B$7027&amp;广告数据!$C$2:$C$7027,广告数据!$D$2:$D$7027),2,0),"0")</f>
        <v>0</v>
      </c>
      <c r="AT228" s="179" t="str">
        <f t="array" ref="AT228">IFERROR(VLOOKUP(A228&amp;B228&amp;C228&amp;LEFT($AS$1,2),IF({1,0},广告数据!$A$2:$A$7027&amp;广告数据!$B$2:$B$7027&amp;广告数据!$C$2:$C$7027,广告数据!$E$2:$E$7027),2,0),"0")</f>
        <v>0</v>
      </c>
      <c r="AU228" s="179" t="str">
        <f t="array" ref="AU228">IFERROR(VLOOKUP(A228&amp;B228&amp;C228&amp;LEFT($AS$1,2),IF({1,0},广告数据!$A$2:$A$7027&amp;广告数据!$B$2:$B$7027&amp;广告数据!$C$2:$C$7027,广告数据!$I$2:$I$7027),2,0),"0")</f>
        <v>0</v>
      </c>
      <c r="AV228" s="215" t="str">
        <f t="shared" si="84"/>
        <v>0</v>
      </c>
      <c r="AW228" s="215" t="str">
        <f t="array" ref="AW228">IFERROR(AU228/AT228,"0")</f>
        <v>0</v>
      </c>
      <c r="AX228" s="224" t="str">
        <f t="array" ref="AX228">IFERROR(VLOOKUP(A228&amp;B228&amp;C228&amp;LEFT($AS$1,2),IF({1,0},广告数据!$A$2:$A$7027&amp;广告数据!$B$2:$B$7027&amp;广告数据!$C$2:$C$7027,广告数据!$G$2:$G$7027),2,0),"0")</f>
        <v>0</v>
      </c>
      <c r="AY228" s="179" t="str">
        <f t="array" ref="AY228">IFERROR(VLOOKUP(A228&amp;B228&amp;C228&amp;LEFT($AS$1,2),IF({1,0},广告数据!$A$2:$A$7027&amp;广告数据!$B$2:$B$7027&amp;广告数据!$C$2:$C$7027,广告数据!$J$2:$J$7027),2,0),"0")</f>
        <v>0</v>
      </c>
      <c r="AZ228" s="183" t="str">
        <f t="array" ref="AZ228">IFERROR(AX228/AY228,"0")</f>
        <v>0</v>
      </c>
      <c r="BA228" s="179">
        <f t="array" ref="BA228">IFERROR(VLOOKUP(A228&amp;B228&amp;C228&amp;LEFT($BA$1,2),IF({1,0},广告数据!$A$2:$A$7027&amp;广告数据!$B$2:$B$7027&amp;广告数据!$C$2:$C$7027,广告数据!$D$2:$D$7027),2,0),"")</f>
        <v>7583</v>
      </c>
      <c r="BB228" s="179">
        <f t="array" ref="BB228">IFERROR(VLOOKUP(A228&amp;B228&amp;C228&amp;LEFT($BA$1,2),IF({1,0},广告数据!$A$2:$A$7027&amp;广告数据!$B$2:$B$7027&amp;广告数据!$C$2:$C$7027,广告数据!$E$2:$E$7027),2,0),"")</f>
        <v>22</v>
      </c>
      <c r="BC228" s="179">
        <f t="array" ref="BC228">IFERROR(VLOOKUP(A228&amp;B228&amp;C228&amp;LEFT($BA$1,2),IF({1,0},广告数据!$A$2:$A$7027&amp;广告数据!$B$2:$B$7027&amp;广告数据!$C$2:$C$7027,广告数据!$I$2:$I$7027),2,0),"")</f>
        <v>5</v>
      </c>
      <c r="BD228" s="215">
        <f t="shared" si="95"/>
        <v>0.00290122642753528</v>
      </c>
      <c r="BE228" s="215">
        <f t="shared" si="96"/>
        <v>0.227272727272727</v>
      </c>
      <c r="BF228" s="186">
        <f t="array" ref="BF228">IFERROR(VLOOKUP(A228&amp;B228&amp;C228&amp;LEFT($BA$1,2),IF({1,0},广告数据!$A$2:$A$7027&amp;广告数据!$B$2:$B$7027&amp;广告数据!$C$2:$C$7027,广告数据!$G$2:$G$7027),2,0),"")</f>
        <v>11.08</v>
      </c>
      <c r="BG228" s="186">
        <f t="array" ref="BG228">IFERROR(VLOOKUP(A228&amp;B228&amp;C228&amp;LEFT($BA$1,2),IF({1,0},广告数据!$A$2:$A$7027&amp;广告数据!$B$2:$B$7027&amp;广告数据!$C$2:$C$7027,广告数据!$J$2:$J$7027),2,0),"")</f>
        <v>61.95</v>
      </c>
      <c r="BH228" s="215">
        <f t="shared" si="97"/>
        <v>0.178853914447135</v>
      </c>
      <c r="BI228" s="172">
        <f t="array" ref="BI228">IFERROR(VLOOKUP(A228&amp;B228&amp;C228&amp;LEFT($BI$1,2),IF({1,0},广告数据!$A$2:$A$7027&amp;广告数据!$B$2:$B$7027&amp;广告数据!$C$2:$C$7027,广告数据!$D$2:$D$7027),2,0),"0")</f>
        <v>1598</v>
      </c>
      <c r="BJ228" s="172">
        <f t="array" ref="BJ228">IFERROR(VLOOKUP(A228&amp;B228&amp;C228&amp;LEFT($BI$1,2),IF({1,0},广告数据!$A$2:$A$7027&amp;广告数据!$B$2:$B$7027&amp;广告数据!$C$2:$C$7027,广告数据!$E$2:$E$7027),2,0),"0")</f>
        <v>19</v>
      </c>
      <c r="BK228" s="172">
        <f t="array" ref="BK228">IFERROR(VLOOKUP(A228&amp;B228&amp;C228&amp;LEFT($BI$1,2),IF({1,0},广告数据!$A$2:$A$7027&amp;广告数据!$B$2:$B$7027&amp;广告数据!$C$2:$C$7027,广告数据!$I$2:$I$7027),2,0),"0")</f>
        <v>0</v>
      </c>
      <c r="BL228" s="215">
        <f t="shared" si="98"/>
        <v>0.0118898623279099</v>
      </c>
      <c r="BM228" s="215">
        <f t="shared" si="99"/>
        <v>0</v>
      </c>
      <c r="BN228" s="172">
        <f t="array" ref="BN228">IFERROR(VLOOKUP(A228&amp;B228&amp;C228&amp;LEFT($BI$1,2),IF({1,0},广告数据!$A$2:$A$7027&amp;广告数据!$B$2:$B$7027&amp;广告数据!$C$2:$C$7027,广告数据!$G$2:$G$7027),2,0),"0")</f>
        <v>15.12</v>
      </c>
      <c r="BO228" s="172">
        <f t="array" ref="BO228">IFERROR(VLOOKUP(A228&amp;B228&amp;C228&amp;LEFT($BI$1,2),IF({1,0},广告数据!$A$2:$A$7027&amp;广告数据!$B$2:$B$7027&amp;广告数据!$C$2:$C$7027,广告数据!$J$2:$J$7027),2,0),"0")</f>
        <v>0</v>
      </c>
      <c r="BP228" s="215" t="str">
        <f t="shared" si="100"/>
        <v/>
      </c>
      <c r="BQ228" s="172" t="str">
        <f t="array" ref="BQ228">IFERROR(VLOOKUP(A228&amp;B228&amp;C228&amp;LEFT($BQ$1,2),IF({1,0},广告数据!$A$2:$A$7027&amp;广告数据!$B$2:$B$7027&amp;广告数据!$C$2:$C$7027,广告数据!$D$2:$D$7027),2,0),"0")</f>
        <v>0</v>
      </c>
      <c r="BR228" s="172" t="str">
        <f t="array" ref="BR228">IFERROR(VLOOKUP(A228&amp;B228&amp;C228&amp;LEFT($BQ$1,2),IF({1,0},广告数据!$A$2:$A$7027&amp;广告数据!$B$2:$B$7027&amp;广告数据!$C$2:$C$7027,广告数据!$E$2:$E$7027),2,0),"0")</f>
        <v>0</v>
      </c>
      <c r="BS228" s="172" t="str">
        <f t="array" ref="BS228">IFERROR(VLOOKUP(A228&amp;B228&amp;C228&amp;LEFT($BQ$1,2),IF({1,0},广告数据!$A$2:$A$7027&amp;广告数据!$B$2:$B$7027&amp;广告数据!$C$2:$C$7027,广告数据!$I$2:$I$7027),2,0),"0")</f>
        <v>0</v>
      </c>
      <c r="BT228" s="215" t="str">
        <f t="shared" si="93"/>
        <v>0</v>
      </c>
      <c r="BU228" s="215" t="str">
        <f t="shared" si="94"/>
        <v>0</v>
      </c>
      <c r="BV228" s="172" t="str">
        <f t="array" ref="BV228">IFERROR(VLOOKUP(A228&amp;B228&amp;C228&amp;LEFT($BQ$1,2),IF({1,0},广告数据!$A$2:$A$7027&amp;广告数据!$B$2:$B$7027&amp;广告数据!$C$2:$C$7027,广告数据!$G$2:$G$7027),2,0),"0")</f>
        <v>0</v>
      </c>
      <c r="BW228" s="172" t="str">
        <f t="array" ref="BW228">IFERROR(VLOOKUP(A228&amp;B228&amp;C228&amp;LEFT($BQ$1,2),IF({1,0},广告数据!$A$2:$A$7027&amp;广告数据!$B$2:$B$7027&amp;广告数据!$C$2:$C$7027,广告数据!$J$2:$J$7027),2,0),"0")</f>
        <v>0</v>
      </c>
      <c r="BX228" s="215" t="str">
        <f t="shared" si="107"/>
        <v/>
      </c>
    </row>
    <row r="229" s="173" customFormat="1" spans="1:76">
      <c r="A229" s="189">
        <v>44823</v>
      </c>
      <c r="B229" s="192" t="s">
        <v>20</v>
      </c>
      <c r="C229" s="190" t="s">
        <v>450</v>
      </c>
      <c r="D229" s="119" t="s">
        <v>451</v>
      </c>
      <c r="E229" s="194">
        <f>SUMIFS('Business report'!$D$2:$D$9442,'Business report'!$A$2:$A$9442,A229,'Business report'!$B$2:$B$9442,B229,'Business report'!$C$2:$C$9442,D229)</f>
        <v>8</v>
      </c>
      <c r="F229" s="194">
        <f>SUMIFS('Business report'!$F$2:$F$9442,'Business report'!$A$2:$A$9442,A229,'Business report'!$B$2:$B$9442,B229,'Business report'!$C$2:$C$9442,D229)</f>
        <v>8</v>
      </c>
      <c r="G229" s="191">
        <f>SUMIFS('Business report'!$I$2:$I$9442,'Business report'!$A$2:$A$9442,A229,'Business report'!$B$2:$B$9442,B229,'Business report'!$C$2:$C$9442,D229)</f>
        <v>1</v>
      </c>
      <c r="H229" s="195">
        <f>SUMIFS('Business report'!$K$2:$K$9442,'Business report'!$A$2:$A$9442,A229,'Business report'!$B$2:$B$9442,B229,'Business report'!$C$2:$C$9442,D229)</f>
        <v>37.99</v>
      </c>
      <c r="I229" s="198">
        <v>37.99</v>
      </c>
      <c r="J229" s="178">
        <v>4</v>
      </c>
      <c r="K229" s="198">
        <v>7</v>
      </c>
      <c r="L229" s="198" t="s">
        <v>496</v>
      </c>
      <c r="M229" s="202" t="s">
        <v>813</v>
      </c>
      <c r="N229" s="198" t="s">
        <v>497</v>
      </c>
      <c r="O229" s="199">
        <v>5925</v>
      </c>
      <c r="P229" s="203" t="s">
        <v>465</v>
      </c>
      <c r="Q229" s="200"/>
      <c r="R229" s="207" t="s">
        <v>456</v>
      </c>
      <c r="S229" s="203" t="s">
        <v>466</v>
      </c>
      <c r="T229" s="200"/>
      <c r="U229" s="207" t="s">
        <v>328</v>
      </c>
      <c r="V229" s="203" t="s">
        <v>467</v>
      </c>
      <c r="W229" s="200"/>
      <c r="X229" s="207" t="s">
        <v>505</v>
      </c>
      <c r="Y229" s="203" t="s">
        <v>468</v>
      </c>
      <c r="Z229" s="200"/>
      <c r="AA229" s="207" t="s">
        <v>625</v>
      </c>
      <c r="AB229" s="203" t="s">
        <v>469</v>
      </c>
      <c r="AC229" s="200"/>
      <c r="AD229" s="207" t="s">
        <v>782</v>
      </c>
      <c r="AE229" s="203" t="s">
        <v>470</v>
      </c>
      <c r="AF229" s="200"/>
      <c r="AG229" s="207" t="s">
        <v>464</v>
      </c>
      <c r="AH229" s="203" t="s">
        <v>472</v>
      </c>
      <c r="AI229" s="200"/>
      <c r="AJ229" s="207" t="s">
        <v>814</v>
      </c>
      <c r="AK229" s="179">
        <f t="array" ref="AK229">IFERROR(VLOOKUP(A229&amp;B229&amp;C229&amp;LEFT($AK$1,2),IF({1,0},广告数据!$A$2:$A$7027&amp;广告数据!$B$2:$B$7027&amp;广告数据!$C$2:$C$7027,广告数据!$D$2:$D$7027),2,0),"0")</f>
        <v>7040</v>
      </c>
      <c r="AL229" s="175">
        <f t="array" ref="AL229">IFERROR(VLOOKUP(A229&amp;B229&amp;C229&amp;LEFT($AK$1,2),IF({1,0},广告数据!$A$2:$A$7027&amp;广告数据!$B$2:$B$7027&amp;广告数据!$C$2:$C$7027,广告数据!$E$2:$E$7027),2,0),"0")</f>
        <v>3</v>
      </c>
      <c r="AM229" s="180">
        <f t="shared" si="108"/>
        <v>0.000426136363636364</v>
      </c>
      <c r="AN229" s="175">
        <f t="array" ref="AN229">IFERROR(VLOOKUP(A229&amp;B229&amp;C229&amp;LEFT($AK$1,2),IF({1,0},广告数据!$A$2:$A$7027&amp;广告数据!$B$2:$B$7027&amp;广告数据!$C$2:$C$7027,广告数据!$I$2:$I$7027),2,0),"0")</f>
        <v>0</v>
      </c>
      <c r="AO229" s="181">
        <f t="shared" si="109"/>
        <v>0</v>
      </c>
      <c r="AP229" s="182">
        <f t="array" ref="AP229">IFERROR(VLOOKUP(A229&amp;B229&amp;C229&amp;LEFT($AK$1,2),IF({1,0},广告数据!$A$2:$A$7027&amp;广告数据!$B$2:$B$7027&amp;广告数据!$C$2:$C$7027,广告数据!$G$2:$G$7027),2,0),"0")</f>
        <v>3.54</v>
      </c>
      <c r="AQ229" s="182">
        <f t="array" ref="AQ229">IFERROR(VLOOKUP(A229&amp;B229&amp;C229&amp;LEFT($AK$1,2),IF({1,0},广告数据!$A$2:$A$7027&amp;广告数据!$B$2:$B$7027&amp;广告数据!$C$2:$C$7027,广告数据!$J$2:$J$7027),2,0),"0")</f>
        <v>0</v>
      </c>
      <c r="AR229" s="183" t="str">
        <f t="shared" si="110"/>
        <v>0</v>
      </c>
      <c r="AS229" s="223" t="str">
        <f t="array" ref="AS229">IFERROR(VLOOKUP(A229&amp;B229&amp;C229&amp;LEFT($AS$1,2),IF({1,0},广告数据!$A$2:$A$7027&amp;广告数据!$B$2:$B$7027&amp;广告数据!$C$2:$C$7027,广告数据!$D$2:$D$7027),2,0),"0")</f>
        <v>0</v>
      </c>
      <c r="AT229" s="179" t="str">
        <f t="array" ref="AT229">IFERROR(VLOOKUP(A229&amp;B229&amp;C229&amp;LEFT($AS$1,2),IF({1,0},广告数据!$A$2:$A$7027&amp;广告数据!$B$2:$B$7027&amp;广告数据!$C$2:$C$7027,广告数据!$E$2:$E$7027),2,0),"0")</f>
        <v>0</v>
      </c>
      <c r="AU229" s="179" t="str">
        <f t="array" ref="AU229">IFERROR(VLOOKUP(A229&amp;B229&amp;C229&amp;LEFT($AS$1,2),IF({1,0},广告数据!$A$2:$A$7027&amp;广告数据!$B$2:$B$7027&amp;广告数据!$C$2:$C$7027,广告数据!$I$2:$I$7027),2,0),"0")</f>
        <v>0</v>
      </c>
      <c r="AV229" s="215" t="str">
        <f t="shared" si="84"/>
        <v>0</v>
      </c>
      <c r="AW229" s="215" t="str">
        <f t="array" ref="AW229">IFERROR(AU229/AT229,"0")</f>
        <v>0</v>
      </c>
      <c r="AX229" s="224" t="str">
        <f t="array" ref="AX229">IFERROR(VLOOKUP(A229&amp;B229&amp;C229&amp;LEFT($AS$1,2),IF({1,0},广告数据!$A$2:$A$7027&amp;广告数据!$B$2:$B$7027&amp;广告数据!$C$2:$C$7027,广告数据!$G$2:$G$7027),2,0),"0")</f>
        <v>0</v>
      </c>
      <c r="AY229" s="179" t="str">
        <f t="array" ref="AY229">IFERROR(VLOOKUP(A229&amp;B229&amp;C229&amp;LEFT($AS$1,2),IF({1,0},广告数据!$A$2:$A$7027&amp;广告数据!$B$2:$B$7027&amp;广告数据!$C$2:$C$7027,广告数据!$J$2:$J$7027),2,0),"0")</f>
        <v>0</v>
      </c>
      <c r="AZ229" s="183" t="str">
        <f t="array" ref="AZ229">IFERROR(AX229/AY229,"0")</f>
        <v>0</v>
      </c>
      <c r="BA229" s="179">
        <f t="array" ref="BA229">IFERROR(VLOOKUP(A229&amp;B229&amp;C229&amp;LEFT($BA$1,2),IF({1,0},广告数据!$A$2:$A$7027&amp;广告数据!$B$2:$B$7027&amp;广告数据!$C$2:$C$7027,广告数据!$D$2:$D$7027),2,0),"")</f>
        <v>20</v>
      </c>
      <c r="BB229" s="179">
        <f t="array" ref="BB229">IFERROR(VLOOKUP(A229&amp;B229&amp;C229&amp;LEFT($BA$1,2),IF({1,0},广告数据!$A$2:$A$7027&amp;广告数据!$B$2:$B$7027&amp;广告数据!$C$2:$C$7027,广告数据!$E$2:$E$7027),2,0),"")</f>
        <v>0</v>
      </c>
      <c r="BC229" s="179">
        <f t="array" ref="BC229">IFERROR(VLOOKUP(A229&amp;B229&amp;C229&amp;LEFT($BA$1,2),IF({1,0},广告数据!$A$2:$A$7027&amp;广告数据!$B$2:$B$7027&amp;广告数据!$C$2:$C$7027,广告数据!$I$2:$I$7027),2,0),"")</f>
        <v>0</v>
      </c>
      <c r="BD229" s="215">
        <f t="shared" si="95"/>
        <v>0</v>
      </c>
      <c r="BE229" s="215" t="str">
        <f t="shared" si="96"/>
        <v>0</v>
      </c>
      <c r="BF229" s="186">
        <f t="array" ref="BF229">IFERROR(VLOOKUP(A229&amp;B229&amp;C229&amp;LEFT($BA$1,2),IF({1,0},广告数据!$A$2:$A$7027&amp;广告数据!$B$2:$B$7027&amp;广告数据!$C$2:$C$7027,广告数据!$G$2:$G$7027),2,0),"")</f>
        <v>0</v>
      </c>
      <c r="BG229" s="186">
        <f t="array" ref="BG229">IFERROR(VLOOKUP(A229&amp;B229&amp;C229&amp;LEFT($BA$1,2),IF({1,0},广告数据!$A$2:$A$7027&amp;广告数据!$B$2:$B$7027&amp;广告数据!$C$2:$C$7027,广告数据!$J$2:$J$7027),2,0),"")</f>
        <v>0</v>
      </c>
      <c r="BH229" s="215" t="str">
        <f t="shared" si="97"/>
        <v>0</v>
      </c>
      <c r="BI229" s="172" t="str">
        <f t="array" ref="BI229">IFERROR(VLOOKUP(A229&amp;B229&amp;C229&amp;LEFT($BI$1,2),IF({1,0},广告数据!$A$2:$A$7027&amp;广告数据!$B$2:$B$7027&amp;广告数据!$C$2:$C$7027,广告数据!$D$2:$D$7027),2,0),"0")</f>
        <v>0</v>
      </c>
      <c r="BJ229" s="172" t="str">
        <f t="array" ref="BJ229">IFERROR(VLOOKUP(A229&amp;B229&amp;C229&amp;LEFT($BI$1,2),IF({1,0},广告数据!$A$2:$A$7027&amp;广告数据!$B$2:$B$7027&amp;广告数据!$C$2:$C$7027,广告数据!$E$2:$E$7027),2,0),"0")</f>
        <v>0</v>
      </c>
      <c r="BK229" s="172" t="str">
        <f t="array" ref="BK229">IFERROR(VLOOKUP(A229&amp;B229&amp;C229&amp;LEFT($BI$1,2),IF({1,0},广告数据!$A$2:$A$7027&amp;广告数据!$B$2:$B$7027&amp;广告数据!$C$2:$C$7027,广告数据!$I$2:$I$7027),2,0),"0")</f>
        <v>0</v>
      </c>
      <c r="BL229" s="215" t="str">
        <f t="shared" si="98"/>
        <v>0</v>
      </c>
      <c r="BM229" s="215" t="str">
        <f t="shared" si="99"/>
        <v>0</v>
      </c>
      <c r="BN229" s="172" t="str">
        <f t="array" ref="BN229">IFERROR(VLOOKUP(A229&amp;B229&amp;C229&amp;LEFT($BI$1,2),IF({1,0},广告数据!$A$2:$A$7027&amp;广告数据!$B$2:$B$7027&amp;广告数据!$C$2:$C$7027,广告数据!$G$2:$G$7027),2,0),"0")</f>
        <v>0</v>
      </c>
      <c r="BO229" s="172" t="str">
        <f t="array" ref="BO229">IFERROR(VLOOKUP(A229&amp;B229&amp;C229&amp;LEFT($BI$1,2),IF({1,0},广告数据!$A$2:$A$7027&amp;广告数据!$B$2:$B$7027&amp;广告数据!$C$2:$C$7027,广告数据!$J$2:$J$7027),2,0),"0")</f>
        <v>0</v>
      </c>
      <c r="BP229" s="215" t="str">
        <f t="shared" si="100"/>
        <v/>
      </c>
      <c r="BQ229" s="172">
        <f t="array" ref="BQ229">IFERROR(VLOOKUP(A229&amp;B229&amp;C229&amp;LEFT($BQ$1,2),IF({1,0},广告数据!$A$2:$A$7027&amp;广告数据!$B$2:$B$7027&amp;广告数据!$C$2:$C$7027,广告数据!$D$2:$D$7027),2,0),"0")</f>
        <v>1110</v>
      </c>
      <c r="BR229" s="172">
        <f t="array" ref="BR229">IFERROR(VLOOKUP(A229&amp;B229&amp;C229&amp;LEFT($BQ$1,2),IF({1,0},广告数据!$A$2:$A$7027&amp;广告数据!$B$2:$B$7027&amp;广告数据!$C$2:$C$7027,广告数据!$E$2:$E$7027),2,0),"0")</f>
        <v>0</v>
      </c>
      <c r="BS229" s="172">
        <f t="array" ref="BS229">IFERROR(VLOOKUP(A229&amp;B229&amp;C229&amp;LEFT($BQ$1,2),IF({1,0},广告数据!$A$2:$A$7027&amp;广告数据!$B$2:$B$7027&amp;广告数据!$C$2:$C$7027,广告数据!$I$2:$I$7027),2,0),"0")</f>
        <v>0</v>
      </c>
      <c r="BT229" s="215">
        <f t="shared" si="93"/>
        <v>0</v>
      </c>
      <c r="BU229" s="215" t="str">
        <f t="shared" si="94"/>
        <v>0</v>
      </c>
      <c r="BV229" s="172">
        <f t="array" ref="BV229">IFERROR(VLOOKUP(A229&amp;B229&amp;C229&amp;LEFT($BQ$1,2),IF({1,0},广告数据!$A$2:$A$7027&amp;广告数据!$B$2:$B$7027&amp;广告数据!$C$2:$C$7027,广告数据!$G$2:$G$7027),2,0),"0")</f>
        <v>0</v>
      </c>
      <c r="BW229" s="172">
        <f t="array" ref="BW229">IFERROR(VLOOKUP(A229&amp;B229&amp;C229&amp;LEFT($BQ$1,2),IF({1,0},广告数据!$A$2:$A$7027&amp;广告数据!$B$2:$B$7027&amp;广告数据!$C$2:$C$7027,广告数据!$J$2:$J$7027),2,0),"0")</f>
        <v>0</v>
      </c>
      <c r="BX229" s="215" t="str">
        <f t="shared" si="107"/>
        <v/>
      </c>
    </row>
    <row r="230" s="173" customFormat="1" spans="1:76">
      <c r="A230" s="189">
        <v>44823</v>
      </c>
      <c r="B230" s="192" t="s">
        <v>128</v>
      </c>
      <c r="C230" s="190" t="s">
        <v>450</v>
      </c>
      <c r="D230" s="119" t="s">
        <v>451</v>
      </c>
      <c r="E230" s="194">
        <f>SUMIFS('Business report'!$D$2:$D$9442,'Business report'!$A$2:$A$9442,A230,'Business report'!$B$2:$B$9442,B230,'Business report'!$C$2:$C$9442,D230)</f>
        <v>17</v>
      </c>
      <c r="F230" s="194">
        <f>SUMIFS('Business report'!$F$2:$F$9442,'Business report'!$A$2:$A$9442,A230,'Business report'!$B$2:$B$9442,B230,'Business report'!$C$2:$C$9442,D230)</f>
        <v>22</v>
      </c>
      <c r="G230" s="191">
        <f>SUMIFS('Business report'!$I$2:$I$9442,'Business report'!$A$2:$A$9442,A230,'Business report'!$B$2:$B$9442,B230,'Business report'!$C$2:$C$9442,D230)</f>
        <v>0</v>
      </c>
      <c r="H230" s="195">
        <f>SUMIFS('Business report'!$K$2:$K$9442,'Business report'!$A$2:$A$9442,A230,'Business report'!$B$2:$B$9442,B230,'Business report'!$C$2:$C$9442,D230)</f>
        <v>0</v>
      </c>
      <c r="I230" s="198">
        <v>39.99</v>
      </c>
      <c r="J230" s="178">
        <v>4</v>
      </c>
      <c r="K230" s="198">
        <v>7</v>
      </c>
      <c r="L230" s="198" t="s">
        <v>642</v>
      </c>
      <c r="M230" s="202" t="s">
        <v>815</v>
      </c>
      <c r="N230" s="198" t="s">
        <v>644</v>
      </c>
      <c r="O230" s="198">
        <v>171</v>
      </c>
      <c r="P230" s="203" t="s">
        <v>465</v>
      </c>
      <c r="Q230" s="200"/>
      <c r="R230" s="207" t="s">
        <v>163</v>
      </c>
      <c r="S230" s="203" t="s">
        <v>646</v>
      </c>
      <c r="T230" s="200"/>
      <c r="U230" s="207" t="s">
        <v>291</v>
      </c>
      <c r="V230" s="203" t="s">
        <v>466</v>
      </c>
      <c r="W230" s="200"/>
      <c r="X230" s="207" t="s">
        <v>232</v>
      </c>
      <c r="Y230" s="203" t="s">
        <v>647</v>
      </c>
      <c r="Z230" s="200"/>
      <c r="AA230" s="207" t="s">
        <v>645</v>
      </c>
      <c r="AB230" s="203" t="s">
        <v>649</v>
      </c>
      <c r="AC230" s="200"/>
      <c r="AD230" s="207" t="s">
        <v>209</v>
      </c>
      <c r="AE230" s="203" t="s">
        <v>469</v>
      </c>
      <c r="AF230" s="200"/>
      <c r="AG230" s="207" t="s">
        <v>218</v>
      </c>
      <c r="AH230" s="203" t="s">
        <v>651</v>
      </c>
      <c r="AI230" s="200"/>
      <c r="AJ230" s="207" t="s">
        <v>260</v>
      </c>
      <c r="AK230" s="179">
        <f t="array" ref="AK230">IFERROR(VLOOKUP(A230&amp;B230&amp;C230&amp;LEFT($AK$1,2),IF({1,0},广告数据!$A$2:$A$7027&amp;广告数据!$B$2:$B$7027&amp;广告数据!$C$2:$C$7027,广告数据!$D$2:$D$7027),2,0),"0")</f>
        <v>6080</v>
      </c>
      <c r="AL230" s="175">
        <f t="array" ref="AL230">IFERROR(VLOOKUP(A230&amp;B230&amp;C230&amp;LEFT($AK$1,2),IF({1,0},广告数据!$A$2:$A$7027&amp;广告数据!$B$2:$B$7027&amp;广告数据!$C$2:$C$7027,广告数据!$E$2:$E$7027),2,0),"0")</f>
        <v>9</v>
      </c>
      <c r="AM230" s="180">
        <f t="shared" si="108"/>
        <v>0.00148026315789474</v>
      </c>
      <c r="AN230" s="175">
        <f t="array" ref="AN230">IFERROR(VLOOKUP(A230&amp;B230&amp;C230&amp;LEFT($AK$1,2),IF({1,0},广告数据!$A$2:$A$7027&amp;广告数据!$B$2:$B$7027&amp;广告数据!$C$2:$C$7027,广告数据!$I$2:$I$7027),2,0),"0")</f>
        <v>0</v>
      </c>
      <c r="AO230" s="181">
        <f t="shared" si="109"/>
        <v>0</v>
      </c>
      <c r="AP230" s="182">
        <f t="array" ref="AP230">IFERROR(VLOOKUP(A230&amp;B230&amp;C230&amp;LEFT($AK$1,2),IF({1,0},广告数据!$A$2:$A$7027&amp;广告数据!$B$2:$B$7027&amp;广告数据!$C$2:$C$7027,广告数据!$G$2:$G$7027),2,0),"0")</f>
        <v>7.74</v>
      </c>
      <c r="AQ230" s="182">
        <f t="array" ref="AQ230">IFERROR(VLOOKUP(A230&amp;B230&amp;C230&amp;LEFT($AK$1,2),IF({1,0},广告数据!$A$2:$A$7027&amp;广告数据!$B$2:$B$7027&amp;广告数据!$C$2:$C$7027,广告数据!$J$2:$J$7027),2,0),"0")</f>
        <v>0</v>
      </c>
      <c r="AR230" s="183" t="str">
        <f t="shared" si="110"/>
        <v>0</v>
      </c>
      <c r="AS230" s="223" t="str">
        <f t="array" ref="AS230">IFERROR(VLOOKUP(A230&amp;B230&amp;C230&amp;LEFT($AS$1,2),IF({1,0},广告数据!$A$2:$A$7027&amp;广告数据!$B$2:$B$7027&amp;广告数据!$C$2:$C$7027,广告数据!$D$2:$D$7027),2,0),"0")</f>
        <v>0</v>
      </c>
      <c r="AT230" s="179" t="str">
        <f t="array" ref="AT230">IFERROR(VLOOKUP(A230&amp;B230&amp;C230&amp;LEFT($AS$1,2),IF({1,0},广告数据!$A$2:$A$7027&amp;广告数据!$B$2:$B$7027&amp;广告数据!$C$2:$C$7027,广告数据!$E$2:$E$7027),2,0),"0")</f>
        <v>0</v>
      </c>
      <c r="AU230" s="179" t="str">
        <f t="array" ref="AU230">IFERROR(VLOOKUP(A230&amp;B230&amp;C230&amp;LEFT($AS$1,2),IF({1,0},广告数据!$A$2:$A$7027&amp;广告数据!$B$2:$B$7027&amp;广告数据!$C$2:$C$7027,广告数据!$I$2:$I$7027),2,0),"0")</f>
        <v>0</v>
      </c>
      <c r="AV230" s="215" t="str">
        <f t="shared" si="84"/>
        <v>0</v>
      </c>
      <c r="AW230" s="215" t="str">
        <f t="array" ref="AW230">IFERROR(AU230/AT230,"0")</f>
        <v>0</v>
      </c>
      <c r="AX230" s="224" t="str">
        <f t="array" ref="AX230">IFERROR(VLOOKUP(A230&amp;B230&amp;C230&amp;LEFT($AS$1,2),IF({1,0},广告数据!$A$2:$A$7027&amp;广告数据!$B$2:$B$7027&amp;广告数据!$C$2:$C$7027,广告数据!$G$2:$G$7027),2,0),"0")</f>
        <v>0</v>
      </c>
      <c r="AY230" s="179" t="str">
        <f t="array" ref="AY230">IFERROR(VLOOKUP(A230&amp;B230&amp;C230&amp;LEFT($AS$1,2),IF({1,0},广告数据!$A$2:$A$7027&amp;广告数据!$B$2:$B$7027&amp;广告数据!$C$2:$C$7027,广告数据!$J$2:$J$7027),2,0),"0")</f>
        <v>0</v>
      </c>
      <c r="AZ230" s="183" t="str">
        <f t="array" ref="AZ230">IFERROR(AX230/AY230,"0")</f>
        <v>0</v>
      </c>
      <c r="BA230" s="179">
        <f t="array" ref="BA230">IFERROR(VLOOKUP(A230&amp;B230&amp;C230&amp;LEFT($BA$1,2),IF({1,0},广告数据!$A$2:$A$7027&amp;广告数据!$B$2:$B$7027&amp;广告数据!$C$2:$C$7027,广告数据!$D$2:$D$7027),2,0),"")</f>
        <v>180</v>
      </c>
      <c r="BB230" s="179">
        <f t="array" ref="BB230">IFERROR(VLOOKUP(A230&amp;B230&amp;C230&amp;LEFT($BA$1,2),IF({1,0},广告数据!$A$2:$A$7027&amp;广告数据!$B$2:$B$7027&amp;广告数据!$C$2:$C$7027,广告数据!$E$2:$E$7027),2,0),"")</f>
        <v>1</v>
      </c>
      <c r="BC230" s="179">
        <f t="array" ref="BC230">IFERROR(VLOOKUP(A230&amp;B230&amp;C230&amp;LEFT($BA$1,2),IF({1,0},广告数据!$A$2:$A$7027&amp;广告数据!$B$2:$B$7027&amp;广告数据!$C$2:$C$7027,广告数据!$I$2:$I$7027),2,0),"")</f>
        <v>0</v>
      </c>
      <c r="BD230" s="215">
        <f t="shared" si="95"/>
        <v>0.00555555555555556</v>
      </c>
      <c r="BE230" s="215">
        <f t="shared" si="96"/>
        <v>0</v>
      </c>
      <c r="BF230" s="186">
        <f t="array" ref="BF230">IFERROR(VLOOKUP(A230&amp;B230&amp;C230&amp;LEFT($BA$1,2),IF({1,0},广告数据!$A$2:$A$7027&amp;广告数据!$B$2:$B$7027&amp;广告数据!$C$2:$C$7027,广告数据!$G$2:$G$7027),2,0),"")</f>
        <v>0.43</v>
      </c>
      <c r="BG230" s="186">
        <f t="array" ref="BG230">IFERROR(VLOOKUP(A230&amp;B230&amp;C230&amp;LEFT($BA$1,2),IF({1,0},广告数据!$A$2:$A$7027&amp;广告数据!$B$2:$B$7027&amp;广告数据!$C$2:$C$7027,广告数据!$J$2:$J$7027),2,0),"")</f>
        <v>0</v>
      </c>
      <c r="BH230" s="215" t="str">
        <f t="shared" si="97"/>
        <v>0</v>
      </c>
      <c r="BI230" s="172" t="str">
        <f t="array" ref="BI230">IFERROR(VLOOKUP(A230&amp;B230&amp;C230&amp;LEFT($BI$1,2),IF({1,0},广告数据!$A$2:$A$7027&amp;广告数据!$B$2:$B$7027&amp;广告数据!$C$2:$C$7027,广告数据!$D$2:$D$7027),2,0),"0")</f>
        <v>0</v>
      </c>
      <c r="BJ230" s="172" t="str">
        <f t="array" ref="BJ230">IFERROR(VLOOKUP(A230&amp;B230&amp;C230&amp;LEFT($BI$1,2),IF({1,0},广告数据!$A$2:$A$7027&amp;广告数据!$B$2:$B$7027&amp;广告数据!$C$2:$C$7027,广告数据!$E$2:$E$7027),2,0),"0")</f>
        <v>0</v>
      </c>
      <c r="BK230" s="172" t="str">
        <f t="array" ref="BK230">IFERROR(VLOOKUP(A230&amp;B230&amp;C230&amp;LEFT($BI$1,2),IF({1,0},广告数据!$A$2:$A$7027&amp;广告数据!$B$2:$B$7027&amp;广告数据!$C$2:$C$7027,广告数据!$I$2:$I$7027),2,0),"0")</f>
        <v>0</v>
      </c>
      <c r="BL230" s="215" t="str">
        <f t="shared" si="98"/>
        <v>0</v>
      </c>
      <c r="BM230" s="215" t="str">
        <f t="shared" si="99"/>
        <v>0</v>
      </c>
      <c r="BN230" s="172" t="str">
        <f t="array" ref="BN230">IFERROR(VLOOKUP(A230&amp;B230&amp;C230&amp;LEFT($BI$1,2),IF({1,0},广告数据!$A$2:$A$7027&amp;广告数据!$B$2:$B$7027&amp;广告数据!$C$2:$C$7027,广告数据!$G$2:$G$7027),2,0),"0")</f>
        <v>0</v>
      </c>
      <c r="BO230" s="172" t="str">
        <f t="array" ref="BO230">IFERROR(VLOOKUP(A230&amp;B230&amp;C230&amp;LEFT($BI$1,2),IF({1,0},广告数据!$A$2:$A$7027&amp;广告数据!$B$2:$B$7027&amp;广告数据!$C$2:$C$7027,广告数据!$J$2:$J$7027),2,0),"0")</f>
        <v>0</v>
      </c>
      <c r="BP230" s="215" t="str">
        <f t="shared" si="100"/>
        <v/>
      </c>
      <c r="BQ230" s="172">
        <f t="array" ref="BQ230">IFERROR(VLOOKUP(A230&amp;B230&amp;C230&amp;LEFT($BQ$1,2),IF({1,0},广告数据!$A$2:$A$7027&amp;广告数据!$B$2:$B$7027&amp;广告数据!$C$2:$C$7027,广告数据!$D$2:$D$7027),2,0),"0")</f>
        <v>191</v>
      </c>
      <c r="BR230" s="172">
        <f t="array" ref="BR230">IFERROR(VLOOKUP(A230&amp;B230&amp;C230&amp;LEFT($BQ$1,2),IF({1,0},广告数据!$A$2:$A$7027&amp;广告数据!$B$2:$B$7027&amp;广告数据!$C$2:$C$7027,广告数据!$E$2:$E$7027),2,0),"0")</f>
        <v>2</v>
      </c>
      <c r="BS230" s="172">
        <f t="array" ref="BS230">IFERROR(VLOOKUP(A230&amp;B230&amp;C230&amp;LEFT($BQ$1,2),IF({1,0},广告数据!$A$2:$A$7027&amp;广告数据!$B$2:$B$7027&amp;广告数据!$C$2:$C$7027,广告数据!$I$2:$I$7027),2,0),"0")</f>
        <v>0</v>
      </c>
      <c r="BT230" s="215">
        <f t="shared" si="93"/>
        <v>0.0104712041884817</v>
      </c>
      <c r="BU230" s="215">
        <f t="shared" si="94"/>
        <v>0</v>
      </c>
      <c r="BV230" s="172">
        <f t="array" ref="BV230">IFERROR(VLOOKUP(A230&amp;B230&amp;C230&amp;LEFT($BQ$1,2),IF({1,0},广告数据!$A$2:$A$7027&amp;广告数据!$B$2:$B$7027&amp;广告数据!$C$2:$C$7027,广告数据!$G$2:$G$7027),2,0),"0")</f>
        <v>2.95</v>
      </c>
      <c r="BW230" s="172">
        <f t="array" ref="BW230">IFERROR(VLOOKUP(A230&amp;B230&amp;C230&amp;LEFT($BQ$1,2),IF({1,0},广告数据!$A$2:$A$7027&amp;广告数据!$B$2:$B$7027&amp;广告数据!$C$2:$C$7027,广告数据!$J$2:$J$7027),2,0),"0")</f>
        <v>0</v>
      </c>
      <c r="BX230" s="215" t="str">
        <f t="shared" si="107"/>
        <v/>
      </c>
    </row>
    <row r="231" s="173" customFormat="1" spans="1:76">
      <c r="A231" s="189">
        <v>44823</v>
      </c>
      <c r="B231" s="192" t="s">
        <v>343</v>
      </c>
      <c r="C231" s="190" t="s">
        <v>450</v>
      </c>
      <c r="D231" s="119" t="s">
        <v>451</v>
      </c>
      <c r="E231" s="194">
        <f>SUMIFS('Business report'!$D$2:$D$9442,'Business report'!$A$2:$A$9442,A231,'Business report'!$B$2:$B$9442,B231,'Business report'!$C$2:$C$9442,D231)</f>
        <v>32</v>
      </c>
      <c r="F231" s="194">
        <f>SUMIFS('Business report'!$F$2:$F$9442,'Business report'!$A$2:$A$9442,A231,'Business report'!$B$2:$B$9442,B231,'Business report'!$C$2:$C$9442,D231)</f>
        <v>42</v>
      </c>
      <c r="G231" s="191">
        <f>SUMIFS('Business report'!$I$2:$I$9442,'Business report'!$A$2:$A$9442,A231,'Business report'!$B$2:$B$9442,B231,'Business report'!$C$2:$C$9442,D231)</f>
        <v>1</v>
      </c>
      <c r="H231" s="195">
        <f>SUMIFS('Business report'!$K$2:$K$9442,'Business report'!$A$2:$A$9442,A231,'Business report'!$B$2:$B$9442,B231,'Business report'!$C$2:$C$9442,D231)</f>
        <v>47.99</v>
      </c>
      <c r="I231" s="198">
        <v>47.99</v>
      </c>
      <c r="J231" s="178">
        <v>4</v>
      </c>
      <c r="K231" s="198">
        <v>7</v>
      </c>
      <c r="M231" s="202"/>
      <c r="O231" s="198"/>
      <c r="P231" s="203" t="s">
        <v>467</v>
      </c>
      <c r="Q231" s="207" t="s">
        <v>214</v>
      </c>
      <c r="R231" s="207" t="s">
        <v>384</v>
      </c>
      <c r="S231" s="203" t="s">
        <v>752</v>
      </c>
      <c r="T231" s="207" t="s">
        <v>277</v>
      </c>
      <c r="U231" s="207" t="s">
        <v>258</v>
      </c>
      <c r="V231" s="203" t="s">
        <v>753</v>
      </c>
      <c r="W231" s="207" t="s">
        <v>196</v>
      </c>
      <c r="X231" s="207" t="s">
        <v>487</v>
      </c>
      <c r="Y231" s="203" t="s">
        <v>754</v>
      </c>
      <c r="Z231" s="207" t="s">
        <v>241</v>
      </c>
      <c r="AA231" s="207" t="s">
        <v>396</v>
      </c>
      <c r="AB231" s="203" t="s">
        <v>465</v>
      </c>
      <c r="AC231" s="207" t="s">
        <v>193</v>
      </c>
      <c r="AD231" s="207" t="s">
        <v>404</v>
      </c>
      <c r="AE231" s="203" t="s">
        <v>466</v>
      </c>
      <c r="AF231" s="207" t="s">
        <v>371</v>
      </c>
      <c r="AG231" s="200"/>
      <c r="AH231" s="203" t="s">
        <v>755</v>
      </c>
      <c r="AI231" s="207" t="s">
        <v>816</v>
      </c>
      <c r="AJ231" s="200"/>
      <c r="AK231" s="179">
        <f t="array" ref="AK231">IFERROR(VLOOKUP(A231&amp;B231&amp;C231&amp;LEFT($AK$1,2),IF({1,0},广告数据!$A$2:$A$7027&amp;广告数据!$B$2:$B$7027&amp;广告数据!$C$2:$C$7027,广告数据!$D$2:$D$7027),2,0),"0")</f>
        <v>508</v>
      </c>
      <c r="AL231" s="175">
        <f t="array" ref="AL231">IFERROR(VLOOKUP(A231&amp;B231&amp;C231&amp;LEFT($AK$1,2),IF({1,0},广告数据!$A$2:$A$7027&amp;广告数据!$B$2:$B$7027&amp;广告数据!$C$2:$C$7027,广告数据!$E$2:$E$7027),2,0),"0")</f>
        <v>0</v>
      </c>
      <c r="AM231" s="180">
        <f t="shared" si="108"/>
        <v>0</v>
      </c>
      <c r="AN231" s="175">
        <f t="array" ref="AN231">IFERROR(VLOOKUP(A231&amp;B231&amp;C231&amp;LEFT($AK$1,2),IF({1,0},广告数据!$A$2:$A$7027&amp;广告数据!$B$2:$B$7027&amp;广告数据!$C$2:$C$7027,广告数据!$I$2:$I$7027),2,0),"0")</f>
        <v>0</v>
      </c>
      <c r="AO231" s="181" t="str">
        <f t="shared" si="109"/>
        <v>0</v>
      </c>
      <c r="AP231" s="182">
        <f t="array" ref="AP231">IFERROR(VLOOKUP(A231&amp;B231&amp;C231&amp;LEFT($AK$1,2),IF({1,0},广告数据!$A$2:$A$7027&amp;广告数据!$B$2:$B$7027&amp;广告数据!$C$2:$C$7027,广告数据!$G$2:$G$7027),2,0),"0")</f>
        <v>0</v>
      </c>
      <c r="AQ231" s="182">
        <f t="array" ref="AQ231">IFERROR(VLOOKUP(A231&amp;B231&amp;C231&amp;LEFT($AK$1,2),IF({1,0},广告数据!$A$2:$A$7027&amp;广告数据!$B$2:$B$7027&amp;广告数据!$C$2:$C$7027,广告数据!$J$2:$J$7027),2,0),"0")</f>
        <v>0</v>
      </c>
      <c r="AR231" s="183" t="str">
        <f t="shared" si="110"/>
        <v>0</v>
      </c>
      <c r="AS231" s="223" t="str">
        <f t="array" ref="AS231">IFERROR(VLOOKUP(A231&amp;B231&amp;C231&amp;LEFT($AS$1,2),IF({1,0},广告数据!$A$2:$A$7027&amp;广告数据!$B$2:$B$7027&amp;广告数据!$C$2:$C$7027,广告数据!$D$2:$D$7027),2,0),"0")</f>
        <v>0</v>
      </c>
      <c r="AT231" s="179" t="str">
        <f t="array" ref="AT231">IFERROR(VLOOKUP(A231&amp;B231&amp;C231&amp;LEFT($AS$1,2),IF({1,0},广告数据!$A$2:$A$7027&amp;广告数据!$B$2:$B$7027&amp;广告数据!$C$2:$C$7027,广告数据!$E$2:$E$7027),2,0),"0")</f>
        <v>0</v>
      </c>
      <c r="AU231" s="179" t="str">
        <f t="array" ref="AU231">IFERROR(VLOOKUP(A231&amp;B231&amp;C231&amp;LEFT($AS$1,2),IF({1,0},广告数据!$A$2:$A$7027&amp;广告数据!$B$2:$B$7027&amp;广告数据!$C$2:$C$7027,广告数据!$I$2:$I$7027),2,0),"0")</f>
        <v>0</v>
      </c>
      <c r="AV231" s="215" t="str">
        <f t="shared" si="84"/>
        <v>0</v>
      </c>
      <c r="AW231" s="215" t="str">
        <f t="array" ref="AW231">IFERROR(AU231/AT231,"0")</f>
        <v>0</v>
      </c>
      <c r="AX231" s="224" t="str">
        <f t="array" ref="AX231">IFERROR(VLOOKUP(A231&amp;B231&amp;C231&amp;LEFT($AS$1,2),IF({1,0},广告数据!$A$2:$A$7027&amp;广告数据!$B$2:$B$7027&amp;广告数据!$C$2:$C$7027,广告数据!$G$2:$G$7027),2,0),"0")</f>
        <v>0</v>
      </c>
      <c r="AY231" s="179" t="str">
        <f t="array" ref="AY231">IFERROR(VLOOKUP(A231&amp;B231&amp;C231&amp;LEFT($AS$1,2),IF({1,0},广告数据!$A$2:$A$7027&amp;广告数据!$B$2:$B$7027&amp;广告数据!$C$2:$C$7027,广告数据!$J$2:$J$7027),2,0),"0")</f>
        <v>0</v>
      </c>
      <c r="AZ231" s="183" t="str">
        <f t="array" ref="AZ231">IFERROR(AX231/AY231,"0")</f>
        <v>0</v>
      </c>
      <c r="BA231" s="179">
        <f t="array" ref="BA231">IFERROR(VLOOKUP(A231&amp;B231&amp;C231&amp;LEFT($BA$1,2),IF({1,0},广告数据!$A$2:$A$7027&amp;广告数据!$B$2:$B$7027&amp;广告数据!$C$2:$C$7027,广告数据!$D$2:$D$7027),2,0),"")</f>
        <v>109</v>
      </c>
      <c r="BB231" s="179">
        <f t="array" ref="BB231">IFERROR(VLOOKUP(A231&amp;B231&amp;C231&amp;LEFT($BA$1,2),IF({1,0},广告数据!$A$2:$A$7027&amp;广告数据!$B$2:$B$7027&amp;广告数据!$C$2:$C$7027,广告数据!$E$2:$E$7027),2,0),"")</f>
        <v>1</v>
      </c>
      <c r="BC231" s="179">
        <f t="array" ref="BC231">IFERROR(VLOOKUP(A231&amp;B231&amp;C231&amp;LEFT($BA$1,2),IF({1,0},广告数据!$A$2:$A$7027&amp;广告数据!$B$2:$B$7027&amp;广告数据!$C$2:$C$7027,广告数据!$I$2:$I$7027),2,0),"")</f>
        <v>0</v>
      </c>
      <c r="BD231" s="215">
        <f t="shared" si="95"/>
        <v>0.00917431192660551</v>
      </c>
      <c r="BE231" s="215">
        <f t="shared" si="96"/>
        <v>0</v>
      </c>
      <c r="BF231" s="186">
        <f t="array" ref="BF231">IFERROR(VLOOKUP(A231&amp;B231&amp;C231&amp;LEFT($BA$1,2),IF({1,0},广告数据!$A$2:$A$7027&amp;广告数据!$B$2:$B$7027&amp;广告数据!$C$2:$C$7027,广告数据!$G$2:$G$7027),2,0),"")</f>
        <v>1</v>
      </c>
      <c r="BG231" s="186">
        <f t="array" ref="BG231">IFERROR(VLOOKUP(A231&amp;B231&amp;C231&amp;LEFT($BA$1,2),IF({1,0},广告数据!$A$2:$A$7027&amp;广告数据!$B$2:$B$7027&amp;广告数据!$C$2:$C$7027,广告数据!$J$2:$J$7027),2,0),"")</f>
        <v>0</v>
      </c>
      <c r="BH231" s="215" t="str">
        <f t="shared" si="97"/>
        <v>0</v>
      </c>
      <c r="BI231" s="172" t="str">
        <f t="array" ref="BI231">IFERROR(VLOOKUP(A231&amp;B231&amp;C231&amp;LEFT($BI$1,2),IF({1,0},广告数据!$A$2:$A$7027&amp;广告数据!$B$2:$B$7027&amp;广告数据!$C$2:$C$7027,广告数据!$D$2:$D$7027),2,0),"0")</f>
        <v>0</v>
      </c>
      <c r="BJ231" s="172" t="str">
        <f t="array" ref="BJ231">IFERROR(VLOOKUP(A231&amp;B231&amp;C231&amp;LEFT($BI$1,2),IF({1,0},广告数据!$A$2:$A$7027&amp;广告数据!$B$2:$B$7027&amp;广告数据!$C$2:$C$7027,广告数据!$E$2:$E$7027),2,0),"0")</f>
        <v>0</v>
      </c>
      <c r="BK231" s="172" t="str">
        <f t="array" ref="BK231">IFERROR(VLOOKUP(A231&amp;B231&amp;C231&amp;LEFT($BI$1,2),IF({1,0},广告数据!$A$2:$A$7027&amp;广告数据!$B$2:$B$7027&amp;广告数据!$C$2:$C$7027,广告数据!$I$2:$I$7027),2,0),"0")</f>
        <v>0</v>
      </c>
      <c r="BL231" s="215" t="str">
        <f t="shared" si="98"/>
        <v>0</v>
      </c>
      <c r="BM231" s="215" t="str">
        <f t="shared" si="99"/>
        <v>0</v>
      </c>
      <c r="BN231" s="172" t="str">
        <f t="array" ref="BN231">IFERROR(VLOOKUP(A231&amp;B231&amp;C231&amp;LEFT($BI$1,2),IF({1,0},广告数据!$A$2:$A$7027&amp;广告数据!$B$2:$B$7027&amp;广告数据!$C$2:$C$7027,广告数据!$G$2:$G$7027),2,0),"0")</f>
        <v>0</v>
      </c>
      <c r="BO231" s="172" t="str">
        <f t="array" ref="BO231">IFERROR(VLOOKUP(A231&amp;B231&amp;C231&amp;LEFT($BI$1,2),IF({1,0},广告数据!$A$2:$A$7027&amp;广告数据!$B$2:$B$7027&amp;广告数据!$C$2:$C$7027,广告数据!$J$2:$J$7027),2,0),"0")</f>
        <v>0</v>
      </c>
      <c r="BP231" s="215" t="str">
        <f t="shared" si="100"/>
        <v/>
      </c>
      <c r="BQ231" s="172">
        <f t="array" ref="BQ231">IFERROR(VLOOKUP(A231&amp;B231&amp;C231&amp;LEFT($BQ$1,2),IF({1,0},广告数据!$A$2:$A$7027&amp;广告数据!$B$2:$B$7027&amp;广告数据!$C$2:$C$7027,广告数据!$D$2:$D$7027),2,0),"0")</f>
        <v>1886</v>
      </c>
      <c r="BR231" s="172">
        <f t="array" ref="BR231">IFERROR(VLOOKUP(A231&amp;B231&amp;C231&amp;LEFT($BQ$1,2),IF({1,0},广告数据!$A$2:$A$7027&amp;广告数据!$B$2:$B$7027&amp;广告数据!$C$2:$C$7027,广告数据!$E$2:$E$7027),2,0),"0")</f>
        <v>18</v>
      </c>
      <c r="BS231" s="172">
        <f t="array" ref="BS231">IFERROR(VLOOKUP(A231&amp;B231&amp;C231&amp;LEFT($BQ$1,2),IF({1,0},广告数据!$A$2:$A$7027&amp;广告数据!$B$2:$B$7027&amp;广告数据!$C$2:$C$7027,广告数据!$I$2:$I$7027),2,0),"0")</f>
        <v>1</v>
      </c>
      <c r="BT231" s="215">
        <f t="shared" si="93"/>
        <v>0.0095440084835631</v>
      </c>
      <c r="BU231" s="215">
        <f t="shared" si="94"/>
        <v>0.0555555555555556</v>
      </c>
      <c r="BV231" s="172">
        <f t="array" ref="BV231">IFERROR(VLOOKUP(A231&amp;B231&amp;C231&amp;LEFT($BQ$1,2),IF({1,0},广告数据!$A$2:$A$7027&amp;广告数据!$B$2:$B$7027&amp;广告数据!$C$2:$C$7027,广告数据!$G$2:$G$7027),2,0),"0")</f>
        <v>18.54</v>
      </c>
      <c r="BW231" s="172">
        <f t="array" ref="BW231">IFERROR(VLOOKUP(A231&amp;B231&amp;C231&amp;LEFT($BQ$1,2),IF({1,0},广告数据!$A$2:$A$7027&amp;广告数据!$B$2:$B$7027&amp;广告数据!$C$2:$C$7027,广告数据!$J$2:$J$7027),2,0),"0")</f>
        <v>29.99</v>
      </c>
      <c r="BX231" s="215">
        <f t="shared" si="107"/>
        <v>0.618206068689563</v>
      </c>
    </row>
    <row r="232" s="173" customFormat="1" spans="1:76">
      <c r="A232" s="189">
        <v>44823</v>
      </c>
      <c r="B232" s="192" t="s">
        <v>20</v>
      </c>
      <c r="C232" s="190" t="s">
        <v>543</v>
      </c>
      <c r="D232" s="119" t="s">
        <v>544</v>
      </c>
      <c r="E232" s="194">
        <f>SUMIFS('Business report'!$D$2:$D$9442,'Business report'!$A$2:$A$9442,A232,'Business report'!$B$2:$B$9442,B232,'Business report'!$C$2:$C$9442,D232)</f>
        <v>39</v>
      </c>
      <c r="F232" s="194">
        <f>SUMIFS('Business report'!$F$2:$F$9442,'Business report'!$A$2:$A$9442,A232,'Business report'!$B$2:$B$9442,B232,'Business report'!$C$2:$C$9442,D232)</f>
        <v>68</v>
      </c>
      <c r="G232" s="191">
        <f>SUMIFS('Business report'!$I$2:$I$9442,'Business report'!$A$2:$A$9442,A232,'Business report'!$B$2:$B$9442,B232,'Business report'!$C$2:$C$9442,D232)</f>
        <v>5</v>
      </c>
      <c r="H232" s="195">
        <f>SUMIFS('Business report'!$K$2:$K$9442,'Business report'!$A$2:$A$9442,A232,'Business report'!$B$2:$B$9442,B232,'Business report'!$C$2:$C$9442,D232)</f>
        <v>89.97</v>
      </c>
      <c r="I232" s="198">
        <v>29.99</v>
      </c>
      <c r="J232" s="178">
        <v>5</v>
      </c>
      <c r="K232" s="198">
        <v>1</v>
      </c>
      <c r="L232" s="198" t="s">
        <v>570</v>
      </c>
      <c r="M232" s="202" t="s">
        <v>817</v>
      </c>
      <c r="N232" s="198" t="s">
        <v>572</v>
      </c>
      <c r="O232" s="198">
        <v>60</v>
      </c>
      <c r="P232" s="203" t="s">
        <v>579</v>
      </c>
      <c r="Q232" s="207" t="s">
        <v>547</v>
      </c>
      <c r="R232" s="207" t="s">
        <v>818</v>
      </c>
      <c r="S232" s="203" t="s">
        <v>581</v>
      </c>
      <c r="T232" s="207" t="s">
        <v>398</v>
      </c>
      <c r="U232" s="207" t="s">
        <v>819</v>
      </c>
      <c r="V232" s="203" t="s">
        <v>583</v>
      </c>
      <c r="W232" s="207" t="s">
        <v>784</v>
      </c>
      <c r="X232" s="207" t="s">
        <v>820</v>
      </c>
      <c r="Y232" s="203" t="s">
        <v>585</v>
      </c>
      <c r="Z232" s="207" t="s">
        <v>188</v>
      </c>
      <c r="AA232" s="207" t="s">
        <v>609</v>
      </c>
      <c r="AB232" s="203" t="s">
        <v>587</v>
      </c>
      <c r="AC232" s="207" t="s">
        <v>821</v>
      </c>
      <c r="AD232" s="207" t="s">
        <v>822</v>
      </c>
      <c r="AE232" s="203" t="s">
        <v>589</v>
      </c>
      <c r="AF232" s="207" t="s">
        <v>499</v>
      </c>
      <c r="AG232" s="207" t="s">
        <v>823</v>
      </c>
      <c r="AH232" s="203" t="s">
        <v>591</v>
      </c>
      <c r="AI232" s="207" t="s">
        <v>405</v>
      </c>
      <c r="AJ232" s="207" t="s">
        <v>454</v>
      </c>
      <c r="AK232" s="179">
        <f t="array" ref="AK232">IFERROR(VLOOKUP(A232&amp;B232&amp;C232&amp;LEFT($AK$1,2),IF({1,0},广告数据!$A$2:$A$7027&amp;广告数据!$B$2:$B$7027&amp;广告数据!$C$2:$C$7027,广告数据!$D$2:$D$7027),2,0),"0")</f>
        <v>19</v>
      </c>
      <c r="AL232" s="175">
        <f t="array" ref="AL232">IFERROR(VLOOKUP(A232&amp;B232&amp;C232&amp;LEFT($AK$1,2),IF({1,0},广告数据!$A$2:$A$7027&amp;广告数据!$B$2:$B$7027&amp;广告数据!$C$2:$C$7027,广告数据!$E$2:$E$7027),2,0),"0")</f>
        <v>0</v>
      </c>
      <c r="AM232" s="180">
        <f t="shared" si="108"/>
        <v>0</v>
      </c>
      <c r="AN232" s="175">
        <f t="array" ref="AN232">IFERROR(VLOOKUP(A232&amp;B232&amp;C232&amp;LEFT($AK$1,2),IF({1,0},广告数据!$A$2:$A$7027&amp;广告数据!$B$2:$B$7027&amp;广告数据!$C$2:$C$7027,广告数据!$I$2:$I$7027),2,0),"0")</f>
        <v>0</v>
      </c>
      <c r="AO232" s="181" t="str">
        <f t="shared" si="109"/>
        <v>0</v>
      </c>
      <c r="AP232" s="182">
        <f t="array" ref="AP232">IFERROR(VLOOKUP(A232&amp;B232&amp;C232&amp;LEFT($AK$1,2),IF({1,0},广告数据!$A$2:$A$7027&amp;广告数据!$B$2:$B$7027&amp;广告数据!$C$2:$C$7027,广告数据!$G$2:$G$7027),2,0),"0")</f>
        <v>0</v>
      </c>
      <c r="AQ232" s="182">
        <f t="array" ref="AQ232">IFERROR(VLOOKUP(A232&amp;B232&amp;C232&amp;LEFT($AK$1,2),IF({1,0},广告数据!$A$2:$A$7027&amp;广告数据!$B$2:$B$7027&amp;广告数据!$C$2:$C$7027,广告数据!$J$2:$J$7027),2,0),"0")</f>
        <v>0</v>
      </c>
      <c r="AR232" s="183" t="str">
        <f t="shared" si="110"/>
        <v>0</v>
      </c>
      <c r="AS232" s="223" t="str">
        <f t="array" ref="AS232">IFERROR(VLOOKUP(A232&amp;B232&amp;C232&amp;LEFT($AS$1,2),IF({1,0},广告数据!$A$2:$A$7027&amp;广告数据!$B$2:$B$7027&amp;广告数据!$C$2:$C$7027,广告数据!$D$2:$D$7027),2,0),"0")</f>
        <v>0</v>
      </c>
      <c r="AT232" s="179" t="str">
        <f t="array" ref="AT232">IFERROR(VLOOKUP(A232&amp;B232&amp;C232&amp;LEFT($AS$1,2),IF({1,0},广告数据!$A$2:$A$7027&amp;广告数据!$B$2:$B$7027&amp;广告数据!$C$2:$C$7027,广告数据!$E$2:$E$7027),2,0),"0")</f>
        <v>0</v>
      </c>
      <c r="AU232" s="179" t="str">
        <f t="array" ref="AU232">IFERROR(VLOOKUP(A232&amp;B232&amp;C232&amp;LEFT($AS$1,2),IF({1,0},广告数据!$A$2:$A$7027&amp;广告数据!$B$2:$B$7027&amp;广告数据!$C$2:$C$7027,广告数据!$I$2:$I$7027),2,0),"0")</f>
        <v>0</v>
      </c>
      <c r="AV232" s="215" t="str">
        <f t="shared" si="84"/>
        <v>0</v>
      </c>
      <c r="AW232" s="215" t="str">
        <f t="array" ref="AW232">IFERROR(AU232/AT232,"0")</f>
        <v>0</v>
      </c>
      <c r="AX232" s="224" t="str">
        <f t="array" ref="AX232">IFERROR(VLOOKUP(A232&amp;B232&amp;C232&amp;LEFT($AS$1,2),IF({1,0},广告数据!$A$2:$A$7027&amp;广告数据!$B$2:$B$7027&amp;广告数据!$C$2:$C$7027,广告数据!$G$2:$G$7027),2,0),"0")</f>
        <v>0</v>
      </c>
      <c r="AY232" s="179" t="str">
        <f t="array" ref="AY232">IFERROR(VLOOKUP(A232&amp;B232&amp;C232&amp;LEFT($AS$1,2),IF({1,0},广告数据!$A$2:$A$7027&amp;广告数据!$B$2:$B$7027&amp;广告数据!$C$2:$C$7027,广告数据!$J$2:$J$7027),2,0),"0")</f>
        <v>0</v>
      </c>
      <c r="AZ232" s="183" t="str">
        <f t="array" ref="AZ232">IFERROR(AX232/AY232,"0")</f>
        <v>0</v>
      </c>
      <c r="BA232" s="179">
        <f t="array" ref="BA232">IFERROR(VLOOKUP(A232&amp;B232&amp;C232&amp;LEFT($BA$1,2),IF({1,0},广告数据!$A$2:$A$7027&amp;广告数据!$B$2:$B$7027&amp;广告数据!$C$2:$C$7027,广告数据!$D$2:$D$7027),2,0),"")</f>
        <v>1026</v>
      </c>
      <c r="BB232" s="179">
        <f t="array" ref="BB232">IFERROR(VLOOKUP(A232&amp;B232&amp;C232&amp;LEFT($BA$1,2),IF({1,0},广告数据!$A$2:$A$7027&amp;广告数据!$B$2:$B$7027&amp;广告数据!$C$2:$C$7027,广告数据!$E$2:$E$7027),2,0),"")</f>
        <v>15</v>
      </c>
      <c r="BC232" s="179">
        <f t="array" ref="BC232">IFERROR(VLOOKUP(A232&amp;B232&amp;C232&amp;LEFT($BA$1,2),IF({1,0},广告数据!$A$2:$A$7027&amp;广告数据!$B$2:$B$7027&amp;广告数据!$C$2:$C$7027,广告数据!$I$2:$I$7027),2,0),"")</f>
        <v>1</v>
      </c>
      <c r="BD232" s="215">
        <f t="shared" si="95"/>
        <v>0.0146198830409357</v>
      </c>
      <c r="BE232" s="215">
        <f t="shared" si="96"/>
        <v>0.0666666666666667</v>
      </c>
      <c r="BF232" s="186">
        <f t="array" ref="BF232">IFERROR(VLOOKUP(A232&amp;B232&amp;C232&amp;LEFT($BA$1,2),IF({1,0},广告数据!$A$2:$A$7027&amp;广告数据!$B$2:$B$7027&amp;广告数据!$C$2:$C$7027,广告数据!$G$2:$G$7027),2,0),"")</f>
        <v>23.33</v>
      </c>
      <c r="BG232" s="186">
        <f t="array" ref="BG232">IFERROR(VLOOKUP(A232&amp;B232&amp;C232&amp;LEFT($BA$1,2),IF({1,0},广告数据!$A$2:$A$7027&amp;广告数据!$B$2:$B$7027&amp;广告数据!$C$2:$C$7027,广告数据!$J$2:$J$7027),2,0),"")</f>
        <v>29.99</v>
      </c>
      <c r="BH232" s="215">
        <f t="shared" si="97"/>
        <v>0.777925975325108</v>
      </c>
      <c r="BI232" s="172">
        <f t="array" ref="BI232">IFERROR(VLOOKUP(A232&amp;B232&amp;C232&amp;LEFT($BI$1,2),IF({1,0},广告数据!$A$2:$A$7027&amp;广告数据!$B$2:$B$7027&amp;广告数据!$C$2:$C$7027,广告数据!$D$2:$D$7027),2,0),"0")</f>
        <v>174</v>
      </c>
      <c r="BJ232" s="172">
        <f t="array" ref="BJ232">IFERROR(VLOOKUP(A232&amp;B232&amp;C232&amp;LEFT($BI$1,2),IF({1,0},广告数据!$A$2:$A$7027&amp;广告数据!$B$2:$B$7027&amp;广告数据!$C$2:$C$7027,广告数据!$E$2:$E$7027),2,0),"0")</f>
        <v>1</v>
      </c>
      <c r="BK232" s="172">
        <f t="array" ref="BK232">IFERROR(VLOOKUP(A232&amp;B232&amp;C232&amp;LEFT($BI$1,2),IF({1,0},广告数据!$A$2:$A$7027&amp;广告数据!$B$2:$B$7027&amp;广告数据!$C$2:$C$7027,广告数据!$I$2:$I$7027),2,0),"0")</f>
        <v>0</v>
      </c>
      <c r="BL232" s="215">
        <f t="shared" si="98"/>
        <v>0.00574712643678161</v>
      </c>
      <c r="BM232" s="215">
        <f t="shared" si="99"/>
        <v>0</v>
      </c>
      <c r="BN232" s="172">
        <f t="array" ref="BN232">IFERROR(VLOOKUP(A232&amp;B232&amp;C232&amp;LEFT($BI$1,2),IF({1,0},广告数据!$A$2:$A$7027&amp;广告数据!$B$2:$B$7027&amp;广告数据!$C$2:$C$7027,广告数据!$G$2:$G$7027),2,0),"0")</f>
        <v>1.51</v>
      </c>
      <c r="BO232" s="172">
        <f t="array" ref="BO232">IFERROR(VLOOKUP(A232&amp;B232&amp;C232&amp;LEFT($BI$1,2),IF({1,0},广告数据!$A$2:$A$7027&amp;广告数据!$B$2:$B$7027&amp;广告数据!$C$2:$C$7027,广告数据!$J$2:$J$7027),2,0),"0")</f>
        <v>0</v>
      </c>
      <c r="BP232" s="215" t="str">
        <f t="shared" si="100"/>
        <v/>
      </c>
      <c r="BQ232" s="172">
        <f t="array" ref="BQ232">IFERROR(VLOOKUP(A232&amp;B232&amp;C232&amp;LEFT($BQ$1,2),IF({1,0},广告数据!$A$2:$A$7027&amp;广告数据!$B$2:$B$7027&amp;广告数据!$C$2:$C$7027,广告数据!$D$2:$D$7027),2,0),"0")</f>
        <v>148</v>
      </c>
      <c r="BR232" s="172">
        <f t="array" ref="BR232">IFERROR(VLOOKUP(A232&amp;B232&amp;C232&amp;LEFT($BQ$1,2),IF({1,0},广告数据!$A$2:$A$7027&amp;广告数据!$B$2:$B$7027&amp;广告数据!$C$2:$C$7027,广告数据!$E$2:$E$7027),2,0),"0")</f>
        <v>3</v>
      </c>
      <c r="BS232" s="172">
        <f t="array" ref="BS232">IFERROR(VLOOKUP(A232&amp;B232&amp;C232&amp;LEFT($BQ$1,2),IF({1,0},广告数据!$A$2:$A$7027&amp;广告数据!$B$2:$B$7027&amp;广告数据!$C$2:$C$7027,广告数据!$I$2:$I$7027),2,0),"0")</f>
        <v>0</v>
      </c>
      <c r="BT232" s="215">
        <f t="shared" si="93"/>
        <v>0.0202702702702703</v>
      </c>
      <c r="BU232" s="215">
        <f t="shared" si="94"/>
        <v>0</v>
      </c>
      <c r="BV232" s="172">
        <f t="array" ref="BV232">IFERROR(VLOOKUP(A232&amp;B232&amp;C232&amp;LEFT($BQ$1,2),IF({1,0},广告数据!$A$2:$A$7027&amp;广告数据!$B$2:$B$7027&amp;广告数据!$C$2:$C$7027,广告数据!$G$2:$G$7027),2,0),"0")</f>
        <v>4.34</v>
      </c>
      <c r="BW232" s="172">
        <f t="array" ref="BW232">IFERROR(VLOOKUP(A232&amp;B232&amp;C232&amp;LEFT($BQ$1,2),IF({1,0},广告数据!$A$2:$A$7027&amp;广告数据!$B$2:$B$7027&amp;广告数据!$C$2:$C$7027,广告数据!$J$2:$J$7027),2,0),"0")</f>
        <v>0</v>
      </c>
      <c r="BX232" s="215" t="str">
        <f t="shared" si="107"/>
        <v/>
      </c>
    </row>
    <row r="233" s="173" customFormat="1" spans="1:76">
      <c r="A233" s="189">
        <v>44823</v>
      </c>
      <c r="B233" s="192" t="s">
        <v>20</v>
      </c>
      <c r="C233" s="190" t="s">
        <v>740</v>
      </c>
      <c r="D233" s="119" t="s">
        <v>741</v>
      </c>
      <c r="E233" s="194">
        <f>SUMIFS('Business report'!$D$2:$D$9442,'Business report'!$A$2:$A$9442,A233,'Business report'!$B$2:$B$9442,B233,'Business report'!$C$2:$C$9442,D233)</f>
        <v>22</v>
      </c>
      <c r="F233" s="194">
        <f>SUMIFS('Business report'!$F$2:$F$9442,'Business report'!$A$2:$A$9442,A233,'Business report'!$B$2:$B$9442,B233,'Business report'!$C$2:$C$9442,D233)</f>
        <v>26</v>
      </c>
      <c r="G233" s="191">
        <f>SUMIFS('Business report'!$I$2:$I$9442,'Business report'!$A$2:$A$9442,A233,'Business report'!$B$2:$B$9442,B233,'Business report'!$C$2:$C$9442,D233)</f>
        <v>0</v>
      </c>
      <c r="H233" s="195">
        <f>SUMIFS('Business report'!$K$2:$K$9442,'Business report'!$A$2:$A$9442,A233,'Business report'!$B$2:$B$9442,B233,'Business report'!$C$2:$C$9442,D233)</f>
        <v>0</v>
      </c>
      <c r="I233" s="198">
        <v>44.99</v>
      </c>
      <c r="J233" s="178">
        <v>5</v>
      </c>
      <c r="K233" s="198">
        <v>1</v>
      </c>
      <c r="L233" s="198" t="s">
        <v>131</v>
      </c>
      <c r="M233" s="202" t="s">
        <v>824</v>
      </c>
      <c r="N233" s="198" t="s">
        <v>742</v>
      </c>
      <c r="O233" s="198">
        <v>436</v>
      </c>
      <c r="P233" s="203" t="s">
        <v>743</v>
      </c>
      <c r="Q233" s="207" t="s">
        <v>825</v>
      </c>
      <c r="R233" s="207" t="s">
        <v>510</v>
      </c>
      <c r="S233" s="203" t="s">
        <v>744</v>
      </c>
      <c r="T233" s="207" t="s">
        <v>731</v>
      </c>
      <c r="U233" s="207" t="s">
        <v>771</v>
      </c>
      <c r="V233" s="203" t="s">
        <v>745</v>
      </c>
      <c r="W233" s="207" t="s">
        <v>826</v>
      </c>
      <c r="X233" s="207" t="s">
        <v>205</v>
      </c>
      <c r="Y233" s="203" t="s">
        <v>746</v>
      </c>
      <c r="Z233" s="207" t="s">
        <v>827</v>
      </c>
      <c r="AA233" s="207" t="s">
        <v>433</v>
      </c>
      <c r="AB233" s="203" t="s">
        <v>747</v>
      </c>
      <c r="AC233" s="207" t="s">
        <v>704</v>
      </c>
      <c r="AD233" s="207" t="s">
        <v>156</v>
      </c>
      <c r="AE233" s="203" t="s">
        <v>748</v>
      </c>
      <c r="AF233" s="207" t="s">
        <v>704</v>
      </c>
      <c r="AG233" s="207" t="s">
        <v>183</v>
      </c>
      <c r="AH233" s="203" t="s">
        <v>749</v>
      </c>
      <c r="AI233" s="207" t="s">
        <v>704</v>
      </c>
      <c r="AJ233" s="207" t="s">
        <v>163</v>
      </c>
      <c r="AK233" s="179">
        <f t="array" ref="AK233">IFERROR(VLOOKUP(A233&amp;B233&amp;C233&amp;LEFT($AK$1,2),IF({1,0},广告数据!$A$2:$A$7027&amp;广告数据!$B$2:$B$7027&amp;广告数据!$C$2:$C$7027,广告数据!$D$2:$D$7027),2,0),"0")</f>
        <v>4</v>
      </c>
      <c r="AL233" s="175">
        <f t="array" ref="AL233">IFERROR(VLOOKUP(A233&amp;B233&amp;C233&amp;LEFT($AK$1,2),IF({1,0},广告数据!$A$2:$A$7027&amp;广告数据!$B$2:$B$7027&amp;广告数据!$C$2:$C$7027,广告数据!$E$2:$E$7027),2,0),"0")</f>
        <v>0</v>
      </c>
      <c r="AM233" s="180">
        <f t="shared" si="108"/>
        <v>0</v>
      </c>
      <c r="AN233" s="175">
        <f t="array" ref="AN233">IFERROR(VLOOKUP(A233&amp;B233&amp;C233&amp;LEFT($AK$1,2),IF({1,0},广告数据!$A$2:$A$7027&amp;广告数据!$B$2:$B$7027&amp;广告数据!$C$2:$C$7027,广告数据!$I$2:$I$7027),2,0),"0")</f>
        <v>0</v>
      </c>
      <c r="AO233" s="181" t="str">
        <f t="shared" si="109"/>
        <v>0</v>
      </c>
      <c r="AP233" s="182">
        <f t="array" ref="AP233">IFERROR(VLOOKUP(A233&amp;B233&amp;C233&amp;LEFT($AK$1,2),IF({1,0},广告数据!$A$2:$A$7027&amp;广告数据!$B$2:$B$7027&amp;广告数据!$C$2:$C$7027,广告数据!$G$2:$G$7027),2,0),"0")</f>
        <v>0</v>
      </c>
      <c r="AQ233" s="182">
        <f t="array" ref="AQ233">IFERROR(VLOOKUP(A233&amp;B233&amp;C233&amp;LEFT($AK$1,2),IF({1,0},广告数据!$A$2:$A$7027&amp;广告数据!$B$2:$B$7027&amp;广告数据!$C$2:$C$7027,广告数据!$J$2:$J$7027),2,0),"0")</f>
        <v>0</v>
      </c>
      <c r="AR233" s="183" t="str">
        <f t="shared" si="110"/>
        <v>0</v>
      </c>
      <c r="AS233" s="223" t="str">
        <f t="array" ref="AS233">IFERROR(VLOOKUP(A233&amp;B233&amp;C233&amp;LEFT($AS$1,2),IF({1,0},广告数据!$A$2:$A$7027&amp;广告数据!$B$2:$B$7027&amp;广告数据!$C$2:$C$7027,广告数据!$D$2:$D$7027),2,0),"0")</f>
        <v>0</v>
      </c>
      <c r="AT233" s="179" t="str">
        <f t="array" ref="AT233">IFERROR(VLOOKUP(A233&amp;B233&amp;C233&amp;LEFT($AS$1,2),IF({1,0},广告数据!$A$2:$A$7027&amp;广告数据!$B$2:$B$7027&amp;广告数据!$C$2:$C$7027,广告数据!$E$2:$E$7027),2,0),"0")</f>
        <v>0</v>
      </c>
      <c r="AU233" s="179" t="str">
        <f t="array" ref="AU233">IFERROR(VLOOKUP(A233&amp;B233&amp;C233&amp;LEFT($AS$1,2),IF({1,0},广告数据!$A$2:$A$7027&amp;广告数据!$B$2:$B$7027&amp;广告数据!$C$2:$C$7027,广告数据!$I$2:$I$7027),2,0),"0")</f>
        <v>0</v>
      </c>
      <c r="AV233" s="215" t="str">
        <f t="shared" si="84"/>
        <v>0</v>
      </c>
      <c r="AW233" s="215" t="str">
        <f t="array" ref="AW233">IFERROR(AU233/AT233,"0")</f>
        <v>0</v>
      </c>
      <c r="AX233" s="224" t="str">
        <f t="array" ref="AX233">IFERROR(VLOOKUP(A233&amp;B233&amp;C233&amp;LEFT($AS$1,2),IF({1,0},广告数据!$A$2:$A$7027&amp;广告数据!$B$2:$B$7027&amp;广告数据!$C$2:$C$7027,广告数据!$G$2:$G$7027),2,0),"0")</f>
        <v>0</v>
      </c>
      <c r="AY233" s="179" t="str">
        <f t="array" ref="AY233">IFERROR(VLOOKUP(A233&amp;B233&amp;C233&amp;LEFT($AS$1,2),IF({1,0},广告数据!$A$2:$A$7027&amp;广告数据!$B$2:$B$7027&amp;广告数据!$C$2:$C$7027,广告数据!$J$2:$J$7027),2,0),"0")</f>
        <v>0</v>
      </c>
      <c r="AZ233" s="183" t="str">
        <f t="array" ref="AZ233">IFERROR(AX233/AY233,"0")</f>
        <v>0</v>
      </c>
      <c r="BA233" s="179">
        <f t="array" ref="BA233">IFERROR(VLOOKUP(A233&amp;B233&amp;C233&amp;LEFT($BA$1,2),IF({1,0},广告数据!$A$2:$A$7027&amp;广告数据!$B$2:$B$7027&amp;广告数据!$C$2:$C$7027,广告数据!$D$2:$D$7027),2,0),"")</f>
        <v>2386</v>
      </c>
      <c r="BB233" s="179">
        <f t="array" ref="BB233">IFERROR(VLOOKUP(A233&amp;B233&amp;C233&amp;LEFT($BA$1,2),IF({1,0},广告数据!$A$2:$A$7027&amp;广告数据!$B$2:$B$7027&amp;广告数据!$C$2:$C$7027,广告数据!$E$2:$E$7027),2,0),"")</f>
        <v>6</v>
      </c>
      <c r="BC233" s="179">
        <f t="array" ref="BC233">IFERROR(VLOOKUP(A233&amp;B233&amp;C233&amp;LEFT($BA$1,2),IF({1,0},广告数据!$A$2:$A$7027&amp;广告数据!$B$2:$B$7027&amp;广告数据!$C$2:$C$7027,广告数据!$I$2:$I$7027),2,0),"")</f>
        <v>0</v>
      </c>
      <c r="BD233" s="215">
        <f t="shared" si="95"/>
        <v>0.00251466890192791</v>
      </c>
      <c r="BE233" s="215">
        <f t="shared" si="96"/>
        <v>0</v>
      </c>
      <c r="BF233" s="186">
        <f t="array" ref="BF233">IFERROR(VLOOKUP(A233&amp;B233&amp;C233&amp;LEFT($BA$1,2),IF({1,0},广告数据!$A$2:$A$7027&amp;广告数据!$B$2:$B$7027&amp;广告数据!$C$2:$C$7027,广告数据!$G$2:$G$7027),2,0),"")</f>
        <v>6.21</v>
      </c>
      <c r="BG233" s="186">
        <f t="array" ref="BG233">IFERROR(VLOOKUP(A233&amp;B233&amp;C233&amp;LEFT($BA$1,2),IF({1,0},广告数据!$A$2:$A$7027&amp;广告数据!$B$2:$B$7027&amp;广告数据!$C$2:$C$7027,广告数据!$J$2:$J$7027),2,0),"")</f>
        <v>0</v>
      </c>
      <c r="BH233" s="215" t="str">
        <f t="shared" si="97"/>
        <v>0</v>
      </c>
      <c r="BI233" s="172" t="str">
        <f t="array" ref="BI233">IFERROR(VLOOKUP(A233&amp;B233&amp;C233&amp;LEFT($BI$1,2),IF({1,0},广告数据!$A$2:$A$7027&amp;广告数据!$B$2:$B$7027&amp;广告数据!$C$2:$C$7027,广告数据!$D$2:$D$7027),2,0),"0")</f>
        <v>0</v>
      </c>
      <c r="BJ233" s="172" t="str">
        <f t="array" ref="BJ233">IFERROR(VLOOKUP(A233&amp;B233&amp;C233&amp;LEFT($BI$1,2),IF({1,0},广告数据!$A$2:$A$7027&amp;广告数据!$B$2:$B$7027&amp;广告数据!$C$2:$C$7027,广告数据!$E$2:$E$7027),2,0),"0")</f>
        <v>0</v>
      </c>
      <c r="BK233" s="172" t="str">
        <f t="array" ref="BK233">IFERROR(VLOOKUP(A233&amp;B233&amp;C233&amp;LEFT($BI$1,2),IF({1,0},广告数据!$A$2:$A$7027&amp;广告数据!$B$2:$B$7027&amp;广告数据!$C$2:$C$7027,广告数据!$I$2:$I$7027),2,0),"0")</f>
        <v>0</v>
      </c>
      <c r="BL233" s="215" t="str">
        <f t="shared" si="98"/>
        <v>0</v>
      </c>
      <c r="BM233" s="215" t="str">
        <f t="shared" si="99"/>
        <v>0</v>
      </c>
      <c r="BN233" s="172" t="str">
        <f t="array" ref="BN233">IFERROR(VLOOKUP(A233&amp;B233&amp;C233&amp;LEFT($BI$1,2),IF({1,0},广告数据!$A$2:$A$7027&amp;广告数据!$B$2:$B$7027&amp;广告数据!$C$2:$C$7027,广告数据!$G$2:$G$7027),2,0),"0")</f>
        <v>0</v>
      </c>
      <c r="BO233" s="172" t="str">
        <f t="array" ref="BO233">IFERROR(VLOOKUP(A233&amp;B233&amp;C233&amp;LEFT($BI$1,2),IF({1,0},广告数据!$A$2:$A$7027&amp;广告数据!$B$2:$B$7027&amp;广告数据!$C$2:$C$7027,广告数据!$J$2:$J$7027),2,0),"0")</f>
        <v>0</v>
      </c>
      <c r="BP233" s="215" t="str">
        <f t="shared" si="100"/>
        <v/>
      </c>
      <c r="BQ233" s="172">
        <f t="array" ref="BQ233">IFERROR(VLOOKUP(A233&amp;B233&amp;C233&amp;LEFT($BQ$1,2),IF({1,0},广告数据!$A$2:$A$7027&amp;广告数据!$B$2:$B$7027&amp;广告数据!$C$2:$C$7027,广告数据!$D$2:$D$7027),2,0),"0")</f>
        <v>353</v>
      </c>
      <c r="BR233" s="172">
        <f t="array" ref="BR233">IFERROR(VLOOKUP(A233&amp;B233&amp;C233&amp;LEFT($BQ$1,2),IF({1,0},广告数据!$A$2:$A$7027&amp;广告数据!$B$2:$B$7027&amp;广告数据!$C$2:$C$7027,广告数据!$E$2:$E$7027),2,0),"0")</f>
        <v>6</v>
      </c>
      <c r="BS233" s="172">
        <f t="array" ref="BS233">IFERROR(VLOOKUP(A233&amp;B233&amp;C233&amp;LEFT($BQ$1,2),IF({1,0},广告数据!$A$2:$A$7027&amp;广告数据!$B$2:$B$7027&amp;广告数据!$C$2:$C$7027,广告数据!$I$2:$I$7027),2,0),"0")</f>
        <v>0</v>
      </c>
      <c r="BT233" s="215">
        <f t="shared" si="93"/>
        <v>0.0169971671388102</v>
      </c>
      <c r="BU233" s="215">
        <f t="shared" si="94"/>
        <v>0</v>
      </c>
      <c r="BV233" s="172">
        <f t="array" ref="BV233">IFERROR(VLOOKUP(A233&amp;B233&amp;C233&amp;LEFT($BQ$1,2),IF({1,0},广告数据!$A$2:$A$7027&amp;广告数据!$B$2:$B$7027&amp;广告数据!$C$2:$C$7027,广告数据!$G$2:$G$7027),2,0),"0")</f>
        <v>5.71</v>
      </c>
      <c r="BW233" s="172">
        <f t="array" ref="BW233">IFERROR(VLOOKUP(A233&amp;B233&amp;C233&amp;LEFT($BQ$1,2),IF({1,0},广告数据!$A$2:$A$7027&amp;广告数据!$B$2:$B$7027&amp;广告数据!$C$2:$C$7027,广告数据!$J$2:$J$7027),2,0),"0")</f>
        <v>0</v>
      </c>
      <c r="BX233" s="215" t="str">
        <f t="shared" si="107"/>
        <v/>
      </c>
    </row>
    <row r="234" s="173" customFormat="1" spans="1:76">
      <c r="A234" s="189">
        <v>44823</v>
      </c>
      <c r="B234" s="192" t="s">
        <v>777</v>
      </c>
      <c r="C234" s="190" t="s">
        <v>543</v>
      </c>
      <c r="D234" s="119" t="s">
        <v>544</v>
      </c>
      <c r="E234" s="194">
        <f>SUMIFS('Business report'!$D$2:$D$9442,'Business report'!$A$2:$A$9442,A234,'Business report'!$B$2:$B$9442,B234,'Business report'!$C$2:$C$9442,D234)</f>
        <v>23</v>
      </c>
      <c r="F234" s="194">
        <f>SUMIFS('Business report'!$F$2:$F$9442,'Business report'!$A$2:$A$9442,A234,'Business report'!$B$2:$B$9442,B234,'Business report'!$C$2:$C$9442,D234)</f>
        <v>33</v>
      </c>
      <c r="G234" s="191">
        <f>SUMIFS('Business report'!$I$2:$I$9442,'Business report'!$A$2:$A$9442,A234,'Business report'!$B$2:$B$9442,B234,'Business report'!$C$2:$C$9442,D234)</f>
        <v>0</v>
      </c>
      <c r="H234" s="195">
        <f>SUMIFS('Business report'!$K$2:$K$9442,'Business report'!$A$2:$A$9442,A234,'Business report'!$B$2:$B$9442,B234,'Business report'!$C$2:$C$9442,D234)</f>
        <v>0</v>
      </c>
      <c r="I234" s="206">
        <v>3999</v>
      </c>
      <c r="J234" s="178"/>
      <c r="K234" s="198"/>
      <c r="L234" s="206" t="s">
        <v>794</v>
      </c>
      <c r="M234" s="221">
        <v>24466</v>
      </c>
      <c r="N234" s="206" t="s">
        <v>796</v>
      </c>
      <c r="O234" s="198">
        <v>66</v>
      </c>
      <c r="P234" s="203" t="s">
        <v>803</v>
      </c>
      <c r="Q234" s="207" t="s">
        <v>354</v>
      </c>
      <c r="R234" s="207" t="s">
        <v>828</v>
      </c>
      <c r="S234" s="203" t="s">
        <v>804</v>
      </c>
      <c r="T234" s="207" t="s">
        <v>805</v>
      </c>
      <c r="U234" s="200"/>
      <c r="V234" s="203" t="s">
        <v>806</v>
      </c>
      <c r="W234" s="207" t="s">
        <v>182</v>
      </c>
      <c r="X234" s="200"/>
      <c r="Y234" s="203" t="s">
        <v>807</v>
      </c>
      <c r="Z234" s="207" t="s">
        <v>146</v>
      </c>
      <c r="AA234" s="200"/>
      <c r="AB234" s="203" t="s">
        <v>808</v>
      </c>
      <c r="AC234" s="207" t="s">
        <v>288</v>
      </c>
      <c r="AD234" s="200"/>
      <c r="AE234" s="203" t="s">
        <v>809</v>
      </c>
      <c r="AF234" s="207" t="s">
        <v>366</v>
      </c>
      <c r="AG234" s="200"/>
      <c r="AH234" s="203" t="s">
        <v>810</v>
      </c>
      <c r="AI234" s="207" t="s">
        <v>645</v>
      </c>
      <c r="AJ234" s="200"/>
      <c r="AK234" s="179" t="str">
        <f t="array" ref="AK234">IFERROR(VLOOKUP(A234&amp;B234&amp;C234&amp;LEFT($AK$1,2),IF({1,0},广告数据!$A$2:$A$7027&amp;广告数据!$B$2:$B$7027&amp;广告数据!$C$2:$C$7027,广告数据!$D$2:$D$7027),2,0),"0")</f>
        <v>0</v>
      </c>
      <c r="AL234" s="175" t="str">
        <f t="array" ref="AL234">IFERROR(VLOOKUP(A234&amp;B234&amp;C234&amp;LEFT($AK$1,2),IF({1,0},广告数据!$A$2:$A$7027&amp;广告数据!$B$2:$B$7027&amp;广告数据!$C$2:$C$7027,广告数据!$E$2:$E$7027),2,0),"0")</f>
        <v>0</v>
      </c>
      <c r="AM234" s="180" t="str">
        <f t="shared" si="108"/>
        <v>0</v>
      </c>
      <c r="AN234" s="175" t="str">
        <f t="array" ref="AN234">IFERROR(VLOOKUP(A234&amp;B234&amp;C234&amp;LEFT($AK$1,2),IF({1,0},广告数据!$A$2:$A$7027&amp;广告数据!$B$2:$B$7027&amp;广告数据!$C$2:$C$7027,广告数据!$I$2:$I$7027),2,0),"0")</f>
        <v>0</v>
      </c>
      <c r="AO234" s="181" t="str">
        <f t="shared" si="109"/>
        <v>0</v>
      </c>
      <c r="AP234" s="182" t="str">
        <f t="array" ref="AP234">IFERROR(VLOOKUP(A234&amp;B234&amp;C234&amp;LEFT($AK$1,2),IF({1,0},广告数据!$A$2:$A$7027&amp;广告数据!$B$2:$B$7027&amp;广告数据!$C$2:$C$7027,广告数据!$G$2:$G$7027),2,0),"0")</f>
        <v>0</v>
      </c>
      <c r="AQ234" s="182" t="str">
        <f t="array" ref="AQ234">IFERROR(VLOOKUP(A234&amp;B234&amp;C234&amp;LEFT($AK$1,2),IF({1,0},广告数据!$A$2:$A$7027&amp;广告数据!$B$2:$B$7027&amp;广告数据!$C$2:$C$7027,广告数据!$J$2:$J$7027),2,0),"0")</f>
        <v>0</v>
      </c>
      <c r="AR234" s="183" t="str">
        <f t="shared" si="110"/>
        <v>0</v>
      </c>
      <c r="AS234" s="223" t="str">
        <f t="array" ref="AS234">IFERROR(VLOOKUP(A234&amp;B234&amp;C234&amp;LEFT($AS$1,2),IF({1,0},广告数据!$A$2:$A$7027&amp;广告数据!$B$2:$B$7027&amp;广告数据!$C$2:$C$7027,广告数据!$D$2:$D$7027),2,0),"0")</f>
        <v>0</v>
      </c>
      <c r="AT234" s="179" t="str">
        <f t="array" ref="AT234">IFERROR(VLOOKUP(A234&amp;B234&amp;C234&amp;LEFT($AS$1,2),IF({1,0},广告数据!$A$2:$A$7027&amp;广告数据!$B$2:$B$7027&amp;广告数据!$C$2:$C$7027,广告数据!$E$2:$E$7027),2,0),"0")</f>
        <v>0</v>
      </c>
      <c r="AU234" s="179" t="str">
        <f t="array" ref="AU234">IFERROR(VLOOKUP(A234&amp;B234&amp;C234&amp;LEFT($AS$1,2),IF({1,0},广告数据!$A$2:$A$7027&amp;广告数据!$B$2:$B$7027&amp;广告数据!$C$2:$C$7027,广告数据!$I$2:$I$7027),2,0),"0")</f>
        <v>0</v>
      </c>
      <c r="AV234" s="215" t="str">
        <f t="shared" si="84"/>
        <v>0</v>
      </c>
      <c r="AW234" s="215" t="str">
        <f t="array" ref="AW234">IFERROR(AU234/AT234,"0")</f>
        <v>0</v>
      </c>
      <c r="AX234" s="224" t="str">
        <f t="array" ref="AX234">IFERROR(VLOOKUP(A234&amp;B234&amp;C234&amp;LEFT($AS$1,2),IF({1,0},广告数据!$A$2:$A$7027&amp;广告数据!$B$2:$B$7027&amp;广告数据!$C$2:$C$7027,广告数据!$G$2:$G$7027),2,0),"0")</f>
        <v>0</v>
      </c>
      <c r="AY234" s="179" t="str">
        <f t="array" ref="AY234">IFERROR(VLOOKUP(A234&amp;B234&amp;C234&amp;LEFT($AS$1,2),IF({1,0},广告数据!$A$2:$A$7027&amp;广告数据!$B$2:$B$7027&amp;广告数据!$C$2:$C$7027,广告数据!$J$2:$J$7027),2,0),"0")</f>
        <v>0</v>
      </c>
      <c r="AZ234" s="183" t="str">
        <f t="array" ref="AZ234">IFERROR(AX234/AY234,"0")</f>
        <v>0</v>
      </c>
      <c r="BA234" s="179">
        <f t="array" ref="BA234">IFERROR(VLOOKUP(A234&amp;B234&amp;C234&amp;LEFT($BA$1,2),IF({1,0},广告数据!$A$2:$A$7027&amp;广告数据!$B$2:$B$7027&amp;广告数据!$C$2:$C$7027,广告数据!$D$2:$D$7027),2,0),"")</f>
        <v>5168</v>
      </c>
      <c r="BB234" s="179">
        <f t="array" ref="BB234">IFERROR(VLOOKUP(A234&amp;B234&amp;C234&amp;LEFT($BA$1,2),IF({1,0},广告数据!$A$2:$A$7027&amp;广告数据!$B$2:$B$7027&amp;广告数据!$C$2:$C$7027,广告数据!$E$2:$E$7027),2,0),"")</f>
        <v>20</v>
      </c>
      <c r="BC234" s="179">
        <f t="array" ref="BC234">IFERROR(VLOOKUP(A234&amp;B234&amp;C234&amp;LEFT($BA$1,2),IF({1,0},广告数据!$A$2:$A$7027&amp;广告数据!$B$2:$B$7027&amp;广告数据!$C$2:$C$7027,广告数据!$I$2:$I$7027),2,0),"")</f>
        <v>0</v>
      </c>
      <c r="BD234" s="215">
        <f t="shared" si="95"/>
        <v>0.00386996904024768</v>
      </c>
      <c r="BE234" s="215">
        <f t="shared" si="96"/>
        <v>0</v>
      </c>
      <c r="BF234" s="186">
        <f t="array" ref="BF234">IFERROR(VLOOKUP(A234&amp;B234&amp;C234&amp;LEFT($BA$1,2),IF({1,0},广告数据!$A$2:$A$7027&amp;广告数据!$B$2:$B$7027&amp;广告数据!$C$2:$C$7027,广告数据!$G$2:$G$7027),2,0),"")</f>
        <v>1220</v>
      </c>
      <c r="BG234" s="186">
        <f t="array" ref="BG234">IFERROR(VLOOKUP(A234&amp;B234&amp;C234&amp;LEFT($BA$1,2),IF({1,0},广告数据!$A$2:$A$7027&amp;广告数据!$B$2:$B$7027&amp;广告数据!$C$2:$C$7027,广告数据!$J$2:$J$7027),2,0),"")</f>
        <v>0</v>
      </c>
      <c r="BH234" s="215" t="str">
        <f t="shared" si="97"/>
        <v>0</v>
      </c>
      <c r="BI234" s="172" t="str">
        <f t="array" ref="BI234">IFERROR(VLOOKUP(A234&amp;B234&amp;C234&amp;LEFT($BI$1,2),IF({1,0},广告数据!$A$2:$A$7027&amp;广告数据!$B$2:$B$7027&amp;广告数据!$C$2:$C$7027,广告数据!$D$2:$D$7027),2,0),"0")</f>
        <v>0</v>
      </c>
      <c r="BJ234" s="172" t="str">
        <f t="array" ref="BJ234">IFERROR(VLOOKUP(A234&amp;B234&amp;C234&amp;LEFT($BI$1,2),IF({1,0},广告数据!$A$2:$A$7027&amp;广告数据!$B$2:$B$7027&amp;广告数据!$C$2:$C$7027,广告数据!$E$2:$E$7027),2,0),"0")</f>
        <v>0</v>
      </c>
      <c r="BK234" s="172" t="str">
        <f t="array" ref="BK234">IFERROR(VLOOKUP(A234&amp;B234&amp;C234&amp;LEFT($BI$1,2),IF({1,0},广告数据!$A$2:$A$7027&amp;广告数据!$B$2:$B$7027&amp;广告数据!$C$2:$C$7027,广告数据!$I$2:$I$7027),2,0),"0")</f>
        <v>0</v>
      </c>
      <c r="BL234" s="215" t="str">
        <f t="shared" si="98"/>
        <v>0</v>
      </c>
      <c r="BM234" s="215" t="str">
        <f t="shared" si="99"/>
        <v>0</v>
      </c>
      <c r="BN234" s="172" t="str">
        <f t="array" ref="BN234">IFERROR(VLOOKUP(A234&amp;B234&amp;C234&amp;LEFT($BI$1,2),IF({1,0},广告数据!$A$2:$A$7027&amp;广告数据!$B$2:$B$7027&amp;广告数据!$C$2:$C$7027,广告数据!$G$2:$G$7027),2,0),"0")</f>
        <v>0</v>
      </c>
      <c r="BO234" s="172" t="str">
        <f t="array" ref="BO234">IFERROR(VLOOKUP(A234&amp;B234&amp;C234&amp;LEFT($BI$1,2),IF({1,0},广告数据!$A$2:$A$7027&amp;广告数据!$B$2:$B$7027&amp;广告数据!$C$2:$C$7027,广告数据!$J$2:$J$7027),2,0),"0")</f>
        <v>0</v>
      </c>
      <c r="BP234" s="215" t="str">
        <f t="shared" si="100"/>
        <v/>
      </c>
      <c r="BQ234" s="172" t="str">
        <f t="array" ref="BQ234">IFERROR(VLOOKUP(A234&amp;B234&amp;C234&amp;LEFT($BQ$1,2),IF({1,0},广告数据!$A$2:$A$7027&amp;广告数据!$B$2:$B$7027&amp;广告数据!$C$2:$C$7027,广告数据!$D$2:$D$7027),2,0),"0")</f>
        <v>0</v>
      </c>
      <c r="BR234" s="172" t="str">
        <f t="array" ref="BR234">IFERROR(VLOOKUP(A234&amp;B234&amp;C234&amp;LEFT($BQ$1,2),IF({1,0},广告数据!$A$2:$A$7027&amp;广告数据!$B$2:$B$7027&amp;广告数据!$C$2:$C$7027,广告数据!$E$2:$E$7027),2,0),"0")</f>
        <v>0</v>
      </c>
      <c r="BS234" s="172" t="str">
        <f t="array" ref="BS234">IFERROR(VLOOKUP(A234&amp;B234&amp;C234&amp;LEFT($BQ$1,2),IF({1,0},广告数据!$A$2:$A$7027&amp;广告数据!$B$2:$B$7027&amp;广告数据!$C$2:$C$7027,广告数据!$I$2:$I$7027),2,0),"0")</f>
        <v>0</v>
      </c>
      <c r="BT234" s="215" t="str">
        <f t="shared" si="93"/>
        <v>0</v>
      </c>
      <c r="BU234" s="215" t="str">
        <f t="shared" si="94"/>
        <v>0</v>
      </c>
      <c r="BV234" s="172" t="str">
        <f t="array" ref="BV234">IFERROR(VLOOKUP(A234&amp;B234&amp;C234&amp;LEFT($BQ$1,2),IF({1,0},广告数据!$A$2:$A$7027&amp;广告数据!$B$2:$B$7027&amp;广告数据!$C$2:$C$7027,广告数据!$G$2:$G$7027),2,0),"0")</f>
        <v>0</v>
      </c>
      <c r="BW234" s="172" t="str">
        <f t="array" ref="BW234">IFERROR(VLOOKUP(A234&amp;B234&amp;C234&amp;LEFT($BQ$1,2),IF({1,0},广告数据!$A$2:$A$7027&amp;广告数据!$B$2:$B$7027&amp;广告数据!$C$2:$C$7027,广告数据!$J$2:$J$7027),2,0),"0")</f>
        <v>0</v>
      </c>
      <c r="BX234" s="215" t="str">
        <f t="shared" si="107"/>
        <v/>
      </c>
    </row>
    <row r="235" s="173" customFormat="1" spans="1:76">
      <c r="A235" s="189">
        <v>44824</v>
      </c>
      <c r="B235" s="192" t="s">
        <v>20</v>
      </c>
      <c r="C235" s="190" t="s">
        <v>25</v>
      </c>
      <c r="D235" s="119" t="s">
        <v>124</v>
      </c>
      <c r="E235" s="194">
        <f>SUMIFS('Business report'!$D$2:$D$9442,'Business report'!$A$2:$A$9442,A235,'Business report'!$B$2:$B$9442,B235,'Business report'!$C$2:$C$9442,D235)</f>
        <v>449</v>
      </c>
      <c r="F235" s="194">
        <f>SUMIFS('Business report'!$F$2:$F$9442,'Business report'!$A$2:$A$9442,A235,'Business report'!$B$2:$B$9442,B235,'Business report'!$C$2:$C$9442,D235)</f>
        <v>590</v>
      </c>
      <c r="G235" s="191">
        <f>SUMIFS('Business report'!$I$2:$I$9442,'Business report'!$A$2:$A$9442,A235,'Business report'!$B$2:$B$9442,B235,'Business report'!$C$2:$C$9442,D235)</f>
        <v>25</v>
      </c>
      <c r="H235" s="195">
        <f>SUMIFS('Business report'!$K$2:$K$9442,'Business report'!$A$2:$A$9442,A235,'Business report'!$B$2:$B$9442,B235,'Business report'!$C$2:$C$9442,D235)</f>
        <v>316.75</v>
      </c>
      <c r="I235" s="198" t="s">
        <v>653</v>
      </c>
      <c r="J235" s="178">
        <v>4.6</v>
      </c>
      <c r="K235" s="206">
        <v>87</v>
      </c>
      <c r="L235" s="198" t="s">
        <v>131</v>
      </c>
      <c r="M235" s="202" t="s">
        <v>829</v>
      </c>
      <c r="N235" s="198" t="s">
        <v>133</v>
      </c>
      <c r="O235" s="198">
        <v>91</v>
      </c>
      <c r="P235" s="203" t="s">
        <v>409</v>
      </c>
      <c r="Q235" s="207" t="s">
        <v>223</v>
      </c>
      <c r="R235" s="207" t="s">
        <v>194</v>
      </c>
      <c r="S235" s="203" t="s">
        <v>208</v>
      </c>
      <c r="T235" s="207" t="s">
        <v>341</v>
      </c>
      <c r="U235" s="207" t="s">
        <v>141</v>
      </c>
      <c r="V235" s="203" t="s">
        <v>340</v>
      </c>
      <c r="W235" s="207" t="s">
        <v>345</v>
      </c>
      <c r="X235" s="207" t="s">
        <v>377</v>
      </c>
      <c r="Y235" s="203" t="s">
        <v>527</v>
      </c>
      <c r="Z235" s="207" t="s">
        <v>253</v>
      </c>
      <c r="AA235" s="207" t="s">
        <v>243</v>
      </c>
      <c r="AB235" s="203" t="s">
        <v>528</v>
      </c>
      <c r="AC235" s="207" t="s">
        <v>273</v>
      </c>
      <c r="AD235" s="207" t="s">
        <v>261</v>
      </c>
      <c r="AE235" s="203" t="s">
        <v>244</v>
      </c>
      <c r="AF235" s="207" t="s">
        <v>282</v>
      </c>
      <c r="AG235" s="207" t="s">
        <v>487</v>
      </c>
      <c r="AH235" s="203" t="s">
        <v>144</v>
      </c>
      <c r="AI235" s="207" t="s">
        <v>277</v>
      </c>
      <c r="AJ235" s="207" t="s">
        <v>274</v>
      </c>
      <c r="AK235" s="179">
        <f t="array" ref="AK235">IFERROR(VLOOKUP(A235&amp;B235&amp;C235&amp;LEFT($AK$1,2),IF({1,0},广告数据!$A$2:$A$7027&amp;广告数据!$B$2:$B$7027&amp;广告数据!$C$2:$C$7027,广告数据!$D$2:$D$7027),2,0),"0")</f>
        <v>5565</v>
      </c>
      <c r="AL235" s="175">
        <f t="array" ref="AL235">IFERROR(VLOOKUP(A235&amp;B235&amp;C235&amp;LEFT($AK$1,2),IF({1,0},广告数据!$A$2:$A$7027&amp;广告数据!$B$2:$B$7027&amp;广告数据!$C$2:$C$7027,广告数据!$E$2:$E$7027),2,0),"0")</f>
        <v>35</v>
      </c>
      <c r="AM235" s="180">
        <f t="shared" si="108"/>
        <v>0.00628930817610063</v>
      </c>
      <c r="AN235" s="175">
        <f t="array" ref="AN235">IFERROR(VLOOKUP(A235&amp;B235&amp;C235&amp;LEFT($AK$1,2),IF({1,0},广告数据!$A$2:$A$7027&amp;广告数据!$B$2:$B$7027&amp;广告数据!$C$2:$C$7027,广告数据!$I$2:$I$7027),2,0),"0")</f>
        <v>2</v>
      </c>
      <c r="AO235" s="181">
        <f t="shared" si="109"/>
        <v>0.0571428571428571</v>
      </c>
      <c r="AP235" s="182">
        <f t="array" ref="AP235">IFERROR(VLOOKUP(A235&amp;B235&amp;C235&amp;LEFT($AK$1,2),IF({1,0},广告数据!$A$2:$A$7027&amp;广告数据!$B$2:$B$7027&amp;广告数据!$C$2:$C$7027,广告数据!$G$2:$G$7027),2,0),"0")</f>
        <v>10.32</v>
      </c>
      <c r="AQ235" s="182">
        <f t="array" ref="AQ235">IFERROR(VLOOKUP(A235&amp;B235&amp;C235&amp;LEFT($AK$1,2),IF({1,0},广告数据!$A$2:$A$7027&amp;广告数据!$B$2:$B$7027&amp;广告数据!$C$2:$C$7027,广告数据!$J$2:$J$7027),2,0),"0")</f>
        <v>24.98</v>
      </c>
      <c r="AR235" s="183">
        <f t="shared" si="110"/>
        <v>0.413130504403523</v>
      </c>
      <c r="AS235" s="223" t="str">
        <f t="array" ref="AS235">IFERROR(VLOOKUP(A235&amp;B235&amp;C235&amp;LEFT($AS$1,2),IF({1,0},广告数据!$A$2:$A$7027&amp;广告数据!$B$2:$B$7027&amp;广告数据!$C$2:$C$7027,广告数据!$D$2:$D$7027),2,0),"0")</f>
        <v>0</v>
      </c>
      <c r="AT235" s="179" t="str">
        <f t="array" ref="AT235">IFERROR(VLOOKUP(A235&amp;B235&amp;C235&amp;LEFT($AS$1,2),IF({1,0},广告数据!$A$2:$A$7027&amp;广告数据!$B$2:$B$7027&amp;广告数据!$C$2:$C$7027,广告数据!$E$2:$E$7027),2,0),"0")</f>
        <v>0</v>
      </c>
      <c r="AU235" s="179" t="str">
        <f t="array" ref="AU235">IFERROR(VLOOKUP(A235&amp;B235&amp;C235&amp;LEFT($AS$1,2),IF({1,0},广告数据!$A$2:$A$7027&amp;广告数据!$B$2:$B$7027&amp;广告数据!$C$2:$C$7027,广告数据!$I$2:$I$7027),2,0),"0")</f>
        <v>0</v>
      </c>
      <c r="AV235" s="215" t="str">
        <f t="shared" si="84"/>
        <v>0</v>
      </c>
      <c r="AW235" s="215" t="str">
        <f t="array" ref="AW235">IFERROR(AU235/AT235,"0")</f>
        <v>0</v>
      </c>
      <c r="AX235" s="224" t="str">
        <f t="array" ref="AX235">IFERROR(VLOOKUP(A235&amp;B235&amp;C235&amp;LEFT($AS$1,2),IF({1,0},广告数据!$A$2:$A$7027&amp;广告数据!$B$2:$B$7027&amp;广告数据!$C$2:$C$7027,广告数据!$G$2:$G$7027),2,0),"0")</f>
        <v>0</v>
      </c>
      <c r="AY235" s="179" t="str">
        <f t="array" ref="AY235">IFERROR(VLOOKUP(A235&amp;B235&amp;C235&amp;LEFT($AS$1,2),IF({1,0},广告数据!$A$2:$A$7027&amp;广告数据!$B$2:$B$7027&amp;广告数据!$C$2:$C$7027,广告数据!$J$2:$J$7027),2,0),"0")</f>
        <v>0</v>
      </c>
      <c r="AZ235" s="183" t="str">
        <f t="array" ref="AZ235">IFERROR(AX235/AY235,"0")</f>
        <v>0</v>
      </c>
      <c r="BA235" s="179">
        <f t="array" ref="BA235">IFERROR(VLOOKUP(A235&amp;B235&amp;C235&amp;LEFT($BA$1,2),IF({1,0},广告数据!$A$2:$A$7027&amp;广告数据!$B$2:$B$7027&amp;广告数据!$C$2:$C$7027,广告数据!$D$2:$D$7027),2,0),"")</f>
        <v>14541</v>
      </c>
      <c r="BB235" s="179">
        <f t="array" ref="BB235">IFERROR(VLOOKUP(A235&amp;B235&amp;C235&amp;LEFT($BA$1,2),IF({1,0},广告数据!$A$2:$A$7027&amp;广告数据!$B$2:$B$7027&amp;广告数据!$C$2:$C$7027,广告数据!$E$2:$E$7027),2,0),"")</f>
        <v>35</v>
      </c>
      <c r="BC235" s="179">
        <f t="array" ref="BC235">IFERROR(VLOOKUP(A235&amp;B235&amp;C235&amp;LEFT($BA$1,2),IF({1,0},广告数据!$A$2:$A$7027&amp;广告数据!$B$2:$B$7027&amp;广告数据!$C$2:$C$7027,广告数据!$I$2:$I$7027),2,0),"")</f>
        <v>3</v>
      </c>
      <c r="BD235" s="215">
        <f t="shared" si="95"/>
        <v>0.00240698713981157</v>
      </c>
      <c r="BE235" s="215">
        <f t="shared" si="96"/>
        <v>0.0857142857142857</v>
      </c>
      <c r="BF235" s="186">
        <f t="array" ref="BF235">IFERROR(VLOOKUP(A235&amp;B235&amp;C235&amp;LEFT($BA$1,2),IF({1,0},广告数据!$A$2:$A$7027&amp;广告数据!$B$2:$B$7027&amp;广告数据!$C$2:$C$7027,广告数据!$G$2:$G$7027),2,0),"")</f>
        <v>17.93</v>
      </c>
      <c r="BG235" s="186">
        <f t="array" ref="BG235">IFERROR(VLOOKUP(A235&amp;B235&amp;C235&amp;LEFT($BA$1,2),IF({1,0},广告数据!$A$2:$A$7027&amp;广告数据!$B$2:$B$7027&amp;广告数据!$C$2:$C$7027,广告数据!$J$2:$J$7027),2,0),"")</f>
        <v>37.97</v>
      </c>
      <c r="BH235" s="215">
        <f t="shared" si="97"/>
        <v>0.472214906505136</v>
      </c>
      <c r="BI235" s="172">
        <f t="array" ref="BI235">IFERROR(VLOOKUP(A235&amp;B235&amp;C235&amp;LEFT($BI$1,2),IF({1,0},广告数据!$A$2:$A$7027&amp;广告数据!$B$2:$B$7027&amp;广告数据!$C$2:$C$7027,广告数据!$D$2:$D$7027),2,0),"0")</f>
        <v>3262</v>
      </c>
      <c r="BJ235" s="172">
        <f t="array" ref="BJ235">IFERROR(VLOOKUP(A235&amp;B235&amp;C235&amp;LEFT($BI$1,2),IF({1,0},广告数据!$A$2:$A$7027&amp;广告数据!$B$2:$B$7027&amp;广告数据!$C$2:$C$7027,广告数据!$E$2:$E$7027),2,0),"0")</f>
        <v>24</v>
      </c>
      <c r="BK235" s="172">
        <f t="array" ref="BK235">IFERROR(VLOOKUP(A235&amp;B235&amp;C235&amp;LEFT($BI$1,2),IF({1,0},广告数据!$A$2:$A$7027&amp;广告数据!$B$2:$B$7027&amp;广告数据!$C$2:$C$7027,广告数据!$I$2:$I$7027),2,0),"0")</f>
        <v>0</v>
      </c>
      <c r="BL235" s="215">
        <f t="shared" si="98"/>
        <v>0.00735744941753525</v>
      </c>
      <c r="BM235" s="215">
        <f t="shared" si="99"/>
        <v>0</v>
      </c>
      <c r="BN235" s="172">
        <f t="array" ref="BN235">IFERROR(VLOOKUP(A235&amp;B235&amp;C235&amp;LEFT($BI$1,2),IF({1,0},广告数据!$A$2:$A$7027&amp;广告数据!$B$2:$B$7027&amp;广告数据!$C$2:$C$7027,广告数据!$G$2:$G$7027),2,0),"0")</f>
        <v>15.69</v>
      </c>
      <c r="BO235" s="172">
        <f t="array" ref="BO235">IFERROR(VLOOKUP(A235&amp;B235&amp;C235&amp;LEFT($BI$1,2),IF({1,0},广告数据!$A$2:$A$7027&amp;广告数据!$B$2:$B$7027&amp;广告数据!$C$2:$C$7027,广告数据!$J$2:$J$7027),2,0),"0")</f>
        <v>0</v>
      </c>
      <c r="BP235" s="215" t="str">
        <f t="shared" si="100"/>
        <v/>
      </c>
      <c r="BQ235" s="172" t="str">
        <f t="array" ref="BQ235">IFERROR(VLOOKUP(A235&amp;B235&amp;C235&amp;LEFT($BQ$1,2),IF({1,0},广告数据!$A$2:$A$7027&amp;广告数据!$B$2:$B$7027&amp;广告数据!$C$2:$C$7027,广告数据!$D$2:$D$7027),2,0),"0")</f>
        <v>0</v>
      </c>
      <c r="BR235" s="172" t="str">
        <f t="array" ref="BR235">IFERROR(VLOOKUP(A235&amp;B235&amp;C235&amp;LEFT($BQ$1,2),IF({1,0},广告数据!$A$2:$A$7027&amp;广告数据!$B$2:$B$7027&amp;广告数据!$C$2:$C$7027,广告数据!$E$2:$E$7027),2,0),"0")</f>
        <v>0</v>
      </c>
      <c r="BS235" s="172" t="str">
        <f t="array" ref="BS235">IFERROR(VLOOKUP(A235&amp;B235&amp;C235&amp;LEFT($BQ$1,2),IF({1,0},广告数据!$A$2:$A$7027&amp;广告数据!$B$2:$B$7027&amp;广告数据!$C$2:$C$7027,广告数据!$I$2:$I$7027),2,0),"0")</f>
        <v>0</v>
      </c>
      <c r="BT235" s="215" t="str">
        <f t="shared" si="93"/>
        <v>0</v>
      </c>
      <c r="BU235" s="215" t="str">
        <f t="shared" si="94"/>
        <v>0</v>
      </c>
      <c r="BV235" s="172" t="str">
        <f t="array" ref="BV235">IFERROR(VLOOKUP(A235&amp;B235&amp;C235&amp;LEFT($BQ$1,2),IF({1,0},广告数据!$A$2:$A$7027&amp;广告数据!$B$2:$B$7027&amp;广告数据!$C$2:$C$7027,广告数据!$G$2:$G$7027),2,0),"0")</f>
        <v>0</v>
      </c>
      <c r="BW235" s="172" t="str">
        <f t="array" ref="BW235">IFERROR(VLOOKUP(A235&amp;B235&amp;C235&amp;LEFT($BQ$1,2),IF({1,0},广告数据!$A$2:$A$7027&amp;广告数据!$B$2:$B$7027&amp;广告数据!$C$2:$C$7027,广告数据!$J$2:$J$7027),2,0),"0")</f>
        <v>0</v>
      </c>
      <c r="BX235" s="215" t="str">
        <f t="shared" si="107"/>
        <v/>
      </c>
    </row>
    <row r="236" s="173" customFormat="1" spans="1:76">
      <c r="A236" s="189">
        <v>44824</v>
      </c>
      <c r="B236" s="192" t="s">
        <v>20</v>
      </c>
      <c r="C236" s="190" t="s">
        <v>450</v>
      </c>
      <c r="D236" s="119" t="s">
        <v>451</v>
      </c>
      <c r="E236" s="194">
        <f>SUMIFS('Business report'!$D$2:$D$9442,'Business report'!$A$2:$A$9442,A236,'Business report'!$B$2:$B$9442,B236,'Business report'!$C$2:$C$9442,D236)</f>
        <v>6</v>
      </c>
      <c r="F236" s="194">
        <f>SUMIFS('Business report'!$F$2:$F$9442,'Business report'!$A$2:$A$9442,A236,'Business report'!$B$2:$B$9442,B236,'Business report'!$C$2:$C$9442,D236)</f>
        <v>14</v>
      </c>
      <c r="G236" s="191">
        <f>SUMIFS('Business report'!$I$2:$I$9442,'Business report'!$A$2:$A$9442,A236,'Business report'!$B$2:$B$9442,B236,'Business report'!$C$2:$C$9442,D236)</f>
        <v>0</v>
      </c>
      <c r="H236" s="195">
        <f>SUMIFS('Business report'!$K$2:$K$9442,'Business report'!$A$2:$A$9442,A236,'Business report'!$B$2:$B$9442,B236,'Business report'!$C$2:$C$9442,D236)</f>
        <v>0</v>
      </c>
      <c r="I236" s="198">
        <v>37.99</v>
      </c>
      <c r="J236" s="178">
        <v>4</v>
      </c>
      <c r="K236" s="198">
        <v>7</v>
      </c>
      <c r="L236" s="198" t="s">
        <v>496</v>
      </c>
      <c r="M236" s="202" t="s">
        <v>830</v>
      </c>
      <c r="N236" s="198" t="s">
        <v>497</v>
      </c>
      <c r="O236" s="199">
        <v>2816</v>
      </c>
      <c r="P236" s="203" t="s">
        <v>465</v>
      </c>
      <c r="Q236" s="200"/>
      <c r="R236" s="207" t="s">
        <v>676</v>
      </c>
      <c r="S236" s="203" t="s">
        <v>466</v>
      </c>
      <c r="T236" s="200"/>
      <c r="U236" s="207" t="s">
        <v>831</v>
      </c>
      <c r="V236" s="203" t="s">
        <v>467</v>
      </c>
      <c r="W236" s="200"/>
      <c r="X236" s="207" t="s">
        <v>676</v>
      </c>
      <c r="Y236" s="203" t="s">
        <v>468</v>
      </c>
      <c r="Z236" s="200"/>
      <c r="AA236" s="207" t="s">
        <v>832</v>
      </c>
      <c r="AB236" s="203" t="s">
        <v>469</v>
      </c>
      <c r="AC236" s="200"/>
      <c r="AD236" s="207" t="s">
        <v>833</v>
      </c>
      <c r="AE236" s="203" t="s">
        <v>470</v>
      </c>
      <c r="AF236" s="200"/>
      <c r="AG236" s="207" t="s">
        <v>834</v>
      </c>
      <c r="AH236" s="203" t="s">
        <v>472</v>
      </c>
      <c r="AI236" s="200"/>
      <c r="AJ236" s="207" t="s">
        <v>835</v>
      </c>
      <c r="AK236" s="179">
        <f t="array" ref="AK236">IFERROR(VLOOKUP(A236&amp;B236&amp;C236&amp;LEFT($AK$1,2),IF({1,0},广告数据!$A$2:$A$7027&amp;广告数据!$B$2:$B$7027&amp;广告数据!$C$2:$C$7027,广告数据!$D$2:$D$7027),2,0),"0")</f>
        <v>8020</v>
      </c>
      <c r="AL236" s="175">
        <f t="array" ref="AL236">IFERROR(VLOOKUP(A236&amp;B236&amp;C236&amp;LEFT($AK$1,2),IF({1,0},广告数据!$A$2:$A$7027&amp;广告数据!$B$2:$B$7027&amp;广告数据!$C$2:$C$7027,广告数据!$E$2:$E$7027),2,0),"0")</f>
        <v>2</v>
      </c>
      <c r="AM236" s="180">
        <f t="shared" ref="AM236:AM243" si="111">IFERROR(AL236/AK236,"0")</f>
        <v>0.000249376558603491</v>
      </c>
      <c r="AN236" s="175">
        <f t="array" ref="AN236">IFERROR(VLOOKUP(A236&amp;B236&amp;C236&amp;LEFT($AK$1,2),IF({1,0},广告数据!$A$2:$A$7027&amp;广告数据!$B$2:$B$7027&amp;广告数据!$C$2:$C$7027,广告数据!$I$2:$I$7027),2,0),"0")</f>
        <v>0</v>
      </c>
      <c r="AO236" s="181">
        <f t="shared" ref="AO236:AO243" si="112">IFERROR(AN236/AL236,"0")</f>
        <v>0</v>
      </c>
      <c r="AP236" s="182">
        <f t="array" ref="AP236">IFERROR(VLOOKUP(A236&amp;B236&amp;C236&amp;LEFT($AK$1,2),IF({1,0},广告数据!$A$2:$A$7027&amp;广告数据!$B$2:$B$7027&amp;广告数据!$C$2:$C$7027,广告数据!$G$2:$G$7027),2,0),"0")</f>
        <v>2.63</v>
      </c>
      <c r="AQ236" s="182">
        <f t="array" ref="AQ236">IFERROR(VLOOKUP(A236&amp;B236&amp;C236&amp;LEFT($AK$1,2),IF({1,0},广告数据!$A$2:$A$7027&amp;广告数据!$B$2:$B$7027&amp;广告数据!$C$2:$C$7027,广告数据!$J$2:$J$7027),2,0),"0")</f>
        <v>0</v>
      </c>
      <c r="AR236" s="183" t="str">
        <f t="shared" ref="AR236:AR243" si="113">IFERROR(AP236/AQ236,"0")</f>
        <v>0</v>
      </c>
      <c r="AS236" s="223" t="str">
        <f t="array" ref="AS236">IFERROR(VLOOKUP(A236&amp;B236&amp;C236&amp;LEFT($AS$1,2),IF({1,0},广告数据!$A$2:$A$7027&amp;广告数据!$B$2:$B$7027&amp;广告数据!$C$2:$C$7027,广告数据!$D$2:$D$7027),2,0),"0")</f>
        <v>0</v>
      </c>
      <c r="AT236" s="179" t="str">
        <f t="array" ref="AT236">IFERROR(VLOOKUP(A236&amp;B236&amp;C236&amp;LEFT($AS$1,2),IF({1,0},广告数据!$A$2:$A$7027&amp;广告数据!$B$2:$B$7027&amp;广告数据!$C$2:$C$7027,广告数据!$E$2:$E$7027),2,0),"0")</f>
        <v>0</v>
      </c>
      <c r="AU236" s="179" t="str">
        <f t="array" ref="AU236">IFERROR(VLOOKUP(A236&amp;B236&amp;C236&amp;LEFT($AS$1,2),IF({1,0},广告数据!$A$2:$A$7027&amp;广告数据!$B$2:$B$7027&amp;广告数据!$C$2:$C$7027,广告数据!$I$2:$I$7027),2,0),"0")</f>
        <v>0</v>
      </c>
      <c r="AV236" s="215" t="str">
        <f t="shared" si="84"/>
        <v>0</v>
      </c>
      <c r="AW236" s="215" t="str">
        <f t="array" ref="AW236">IFERROR(AU236/AT236,"0")</f>
        <v>0</v>
      </c>
      <c r="AX236" s="224" t="str">
        <f t="array" ref="AX236">IFERROR(VLOOKUP(A236&amp;B236&amp;C236&amp;LEFT($AS$1,2),IF({1,0},广告数据!$A$2:$A$7027&amp;广告数据!$B$2:$B$7027&amp;广告数据!$C$2:$C$7027,广告数据!$G$2:$G$7027),2,0),"0")</f>
        <v>0</v>
      </c>
      <c r="AY236" s="179" t="str">
        <f t="array" ref="AY236">IFERROR(VLOOKUP(A236&amp;B236&amp;C236&amp;LEFT($AS$1,2),IF({1,0},广告数据!$A$2:$A$7027&amp;广告数据!$B$2:$B$7027&amp;广告数据!$C$2:$C$7027,广告数据!$J$2:$J$7027),2,0),"0")</f>
        <v>0</v>
      </c>
      <c r="AZ236" s="183" t="str">
        <f t="array" ref="AZ236">IFERROR(AX236/AY236,"0")</f>
        <v>0</v>
      </c>
      <c r="BA236" s="179">
        <f t="array" ref="BA236">IFERROR(VLOOKUP(A236&amp;B236&amp;C236&amp;LEFT($BA$1,2),IF({1,0},广告数据!$A$2:$A$7027&amp;广告数据!$B$2:$B$7027&amp;广告数据!$C$2:$C$7027,广告数据!$D$2:$D$7027),2,0),"")</f>
        <v>59</v>
      </c>
      <c r="BB236" s="179">
        <f t="array" ref="BB236">IFERROR(VLOOKUP(A236&amp;B236&amp;C236&amp;LEFT($BA$1,2),IF({1,0},广告数据!$A$2:$A$7027&amp;广告数据!$B$2:$B$7027&amp;广告数据!$C$2:$C$7027,广告数据!$E$2:$E$7027),2,0),"")</f>
        <v>0</v>
      </c>
      <c r="BC236" s="179">
        <f t="array" ref="BC236">IFERROR(VLOOKUP(A236&amp;B236&amp;C236&amp;LEFT($BA$1,2),IF({1,0},广告数据!$A$2:$A$7027&amp;广告数据!$B$2:$B$7027&amp;广告数据!$C$2:$C$7027,广告数据!$I$2:$I$7027),2,0),"")</f>
        <v>0</v>
      </c>
      <c r="BD236" s="215">
        <f t="shared" si="95"/>
        <v>0</v>
      </c>
      <c r="BE236" s="215" t="str">
        <f t="shared" si="96"/>
        <v>0</v>
      </c>
      <c r="BF236" s="186">
        <f t="array" ref="BF236">IFERROR(VLOOKUP(A236&amp;B236&amp;C236&amp;LEFT($BA$1,2),IF({1,0},广告数据!$A$2:$A$7027&amp;广告数据!$B$2:$B$7027&amp;广告数据!$C$2:$C$7027,广告数据!$G$2:$G$7027),2,0),"")</f>
        <v>0</v>
      </c>
      <c r="BG236" s="186">
        <f t="array" ref="BG236">IFERROR(VLOOKUP(A236&amp;B236&amp;C236&amp;LEFT($BA$1,2),IF({1,0},广告数据!$A$2:$A$7027&amp;广告数据!$B$2:$B$7027&amp;广告数据!$C$2:$C$7027,广告数据!$J$2:$J$7027),2,0),"")</f>
        <v>0</v>
      </c>
      <c r="BH236" s="215" t="str">
        <f t="shared" si="97"/>
        <v>0</v>
      </c>
      <c r="BI236" s="172" t="str">
        <f t="array" ref="BI236">IFERROR(VLOOKUP(A236&amp;B236&amp;C236&amp;LEFT($BI$1,2),IF({1,0},广告数据!$A$2:$A$7027&amp;广告数据!$B$2:$B$7027&amp;广告数据!$C$2:$C$7027,广告数据!$D$2:$D$7027),2,0),"0")</f>
        <v>0</v>
      </c>
      <c r="BJ236" s="172" t="str">
        <f t="array" ref="BJ236">IFERROR(VLOOKUP(A236&amp;B236&amp;C236&amp;LEFT($BI$1,2),IF({1,0},广告数据!$A$2:$A$7027&amp;广告数据!$B$2:$B$7027&amp;广告数据!$C$2:$C$7027,广告数据!$E$2:$E$7027),2,0),"0")</f>
        <v>0</v>
      </c>
      <c r="BK236" s="172" t="str">
        <f t="array" ref="BK236">IFERROR(VLOOKUP(A236&amp;B236&amp;C236&amp;LEFT($BI$1,2),IF({1,0},广告数据!$A$2:$A$7027&amp;广告数据!$B$2:$B$7027&amp;广告数据!$C$2:$C$7027,广告数据!$I$2:$I$7027),2,0),"0")</f>
        <v>0</v>
      </c>
      <c r="BL236" s="215" t="str">
        <f t="shared" si="98"/>
        <v>0</v>
      </c>
      <c r="BM236" s="215" t="str">
        <f t="shared" si="99"/>
        <v>0</v>
      </c>
      <c r="BN236" s="172" t="str">
        <f t="array" ref="BN236">IFERROR(VLOOKUP(A236&amp;B236&amp;C236&amp;LEFT($BI$1,2),IF({1,0},广告数据!$A$2:$A$7027&amp;广告数据!$B$2:$B$7027&amp;广告数据!$C$2:$C$7027,广告数据!$G$2:$G$7027),2,0),"0")</f>
        <v>0</v>
      </c>
      <c r="BO236" s="172" t="str">
        <f t="array" ref="BO236">IFERROR(VLOOKUP(A236&amp;B236&amp;C236&amp;LEFT($BI$1,2),IF({1,0},广告数据!$A$2:$A$7027&amp;广告数据!$B$2:$B$7027&amp;广告数据!$C$2:$C$7027,广告数据!$J$2:$J$7027),2,0),"0")</f>
        <v>0</v>
      </c>
      <c r="BP236" s="215" t="str">
        <f t="shared" si="100"/>
        <v/>
      </c>
      <c r="BQ236" s="172">
        <f t="array" ref="BQ236">IFERROR(VLOOKUP(A236&amp;B236&amp;C236&amp;LEFT($BQ$1,2),IF({1,0},广告数据!$A$2:$A$7027&amp;广告数据!$B$2:$B$7027&amp;广告数据!$C$2:$C$7027,广告数据!$D$2:$D$7027),2,0),"0")</f>
        <v>981</v>
      </c>
      <c r="BR236" s="172">
        <f t="array" ref="BR236">IFERROR(VLOOKUP(A236&amp;B236&amp;C236&amp;LEFT($BQ$1,2),IF({1,0},广告数据!$A$2:$A$7027&amp;广告数据!$B$2:$B$7027&amp;广告数据!$C$2:$C$7027,广告数据!$E$2:$E$7027),2,0),"0")</f>
        <v>1</v>
      </c>
      <c r="BS236" s="172">
        <f t="array" ref="BS236">IFERROR(VLOOKUP(A236&amp;B236&amp;C236&amp;LEFT($BQ$1,2),IF({1,0},广告数据!$A$2:$A$7027&amp;广告数据!$B$2:$B$7027&amp;广告数据!$C$2:$C$7027,广告数据!$I$2:$I$7027),2,0),"0")</f>
        <v>0</v>
      </c>
      <c r="BT236" s="215">
        <f t="shared" si="93"/>
        <v>0.00101936799184506</v>
      </c>
      <c r="BU236" s="215">
        <f t="shared" si="94"/>
        <v>0</v>
      </c>
      <c r="BV236" s="172">
        <f t="array" ref="BV236">IFERROR(VLOOKUP(A236&amp;B236&amp;C236&amp;LEFT($BQ$1,2),IF({1,0},广告数据!$A$2:$A$7027&amp;广告数据!$B$2:$B$7027&amp;广告数据!$C$2:$C$7027,广告数据!$G$2:$G$7027),2,0),"0")</f>
        <v>1</v>
      </c>
      <c r="BW236" s="172">
        <f t="array" ref="BW236">IFERROR(VLOOKUP(A236&amp;B236&amp;C236&amp;LEFT($BQ$1,2),IF({1,0},广告数据!$A$2:$A$7027&amp;广告数据!$B$2:$B$7027&amp;广告数据!$C$2:$C$7027,广告数据!$J$2:$J$7027),2,0),"0")</f>
        <v>0</v>
      </c>
      <c r="BX236" s="215" t="str">
        <f t="shared" si="107"/>
        <v/>
      </c>
    </row>
    <row r="237" s="173" customFormat="1" spans="1:76">
      <c r="A237" s="189">
        <v>44824</v>
      </c>
      <c r="B237" s="192" t="s">
        <v>128</v>
      </c>
      <c r="C237" s="190" t="s">
        <v>450</v>
      </c>
      <c r="D237" s="119" t="s">
        <v>451</v>
      </c>
      <c r="E237" s="194">
        <f>SUMIFS('Business report'!$D$2:$D$9442,'Business report'!$A$2:$A$9442,A237,'Business report'!$B$2:$B$9442,B237,'Business report'!$C$2:$C$9442,D237)</f>
        <v>15</v>
      </c>
      <c r="F237" s="194">
        <f>SUMIFS('Business report'!$F$2:$F$9442,'Business report'!$A$2:$A$9442,A237,'Business report'!$B$2:$B$9442,B237,'Business report'!$C$2:$C$9442,D237)</f>
        <v>21</v>
      </c>
      <c r="G237" s="191">
        <f>SUMIFS('Business report'!$I$2:$I$9442,'Business report'!$A$2:$A$9442,A237,'Business report'!$B$2:$B$9442,B237,'Business report'!$C$2:$C$9442,D237)</f>
        <v>0</v>
      </c>
      <c r="H237" s="195">
        <f>SUMIFS('Business report'!$K$2:$K$9442,'Business report'!$A$2:$A$9442,A237,'Business report'!$B$2:$B$9442,B237,'Business report'!$C$2:$C$9442,D237)</f>
        <v>0</v>
      </c>
      <c r="I237" s="198">
        <v>39.99</v>
      </c>
      <c r="J237" s="178">
        <v>4</v>
      </c>
      <c r="K237" s="198">
        <v>7</v>
      </c>
      <c r="L237" s="198" t="s">
        <v>642</v>
      </c>
      <c r="M237" s="199">
        <v>352851</v>
      </c>
      <c r="N237" s="198" t="s">
        <v>644</v>
      </c>
      <c r="O237" s="198">
        <v>172</v>
      </c>
      <c r="P237" s="203" t="s">
        <v>465</v>
      </c>
      <c r="Q237" s="200"/>
      <c r="R237" s="207" t="s">
        <v>278</v>
      </c>
      <c r="S237" s="203" t="s">
        <v>646</v>
      </c>
      <c r="T237" s="200"/>
      <c r="U237" s="207" t="s">
        <v>348</v>
      </c>
      <c r="V237" s="203" t="s">
        <v>466</v>
      </c>
      <c r="W237" s="200"/>
      <c r="X237" s="207" t="s">
        <v>156</v>
      </c>
      <c r="Y237" s="203" t="s">
        <v>647</v>
      </c>
      <c r="Z237" s="200"/>
      <c r="AA237" s="207" t="s">
        <v>341</v>
      </c>
      <c r="AB237" s="203" t="s">
        <v>649</v>
      </c>
      <c r="AC237" s="200"/>
      <c r="AD237" s="207" t="s">
        <v>257</v>
      </c>
      <c r="AE237" s="203" t="s">
        <v>469</v>
      </c>
      <c r="AF237" s="200"/>
      <c r="AG237" s="207" t="s">
        <v>406</v>
      </c>
      <c r="AH237" s="203" t="s">
        <v>651</v>
      </c>
      <c r="AI237" s="200"/>
      <c r="AJ237" s="207" t="s">
        <v>529</v>
      </c>
      <c r="AK237" s="179">
        <f t="array" ref="AK237">IFERROR(VLOOKUP(A237&amp;B237&amp;C237&amp;LEFT($AK$1,2),IF({1,0},广告数据!$A$2:$A$7027&amp;广告数据!$B$2:$B$7027&amp;广告数据!$C$2:$C$7027,广告数据!$D$2:$D$7027),2,0),"0")</f>
        <v>7576</v>
      </c>
      <c r="AL237" s="175">
        <f t="array" ref="AL237">IFERROR(VLOOKUP(A237&amp;B237&amp;C237&amp;LEFT($AK$1,2),IF({1,0},广告数据!$A$2:$A$7027&amp;广告数据!$B$2:$B$7027&amp;广告数据!$C$2:$C$7027,广告数据!$E$2:$E$7027),2,0),"0")</f>
        <v>8</v>
      </c>
      <c r="AM237" s="180">
        <f t="shared" si="111"/>
        <v>0.00105596620908131</v>
      </c>
      <c r="AN237" s="175">
        <f t="array" ref="AN237">IFERROR(VLOOKUP(A237&amp;B237&amp;C237&amp;LEFT($AK$1,2),IF({1,0},广告数据!$A$2:$A$7027&amp;广告数据!$B$2:$B$7027&amp;广告数据!$C$2:$C$7027,广告数据!$I$2:$I$7027),2,0),"0")</f>
        <v>0</v>
      </c>
      <c r="AO237" s="181">
        <f t="shared" si="112"/>
        <v>0</v>
      </c>
      <c r="AP237" s="182">
        <f t="array" ref="AP237">IFERROR(VLOOKUP(A237&amp;B237&amp;C237&amp;LEFT($AK$1,2),IF({1,0},广告数据!$A$2:$A$7027&amp;广告数据!$B$2:$B$7027&amp;广告数据!$C$2:$C$7027,广告数据!$G$2:$G$7027),2,0),"0")</f>
        <v>6.07</v>
      </c>
      <c r="AQ237" s="182">
        <f t="array" ref="AQ237">IFERROR(VLOOKUP(A237&amp;B237&amp;C237&amp;LEFT($AK$1,2),IF({1,0},广告数据!$A$2:$A$7027&amp;广告数据!$B$2:$B$7027&amp;广告数据!$C$2:$C$7027,广告数据!$J$2:$J$7027),2,0),"0")</f>
        <v>0</v>
      </c>
      <c r="AR237" s="183" t="str">
        <f t="shared" si="113"/>
        <v>0</v>
      </c>
      <c r="AS237" s="223" t="str">
        <f t="array" ref="AS237">IFERROR(VLOOKUP(A237&amp;B237&amp;C237&amp;LEFT($AS$1,2),IF({1,0},广告数据!$A$2:$A$7027&amp;广告数据!$B$2:$B$7027&amp;广告数据!$C$2:$C$7027,广告数据!$D$2:$D$7027),2,0),"0")</f>
        <v>0</v>
      </c>
      <c r="AT237" s="179" t="str">
        <f t="array" ref="AT237">IFERROR(VLOOKUP(A237&amp;B237&amp;C237&amp;LEFT($AS$1,2),IF({1,0},广告数据!$A$2:$A$7027&amp;广告数据!$B$2:$B$7027&amp;广告数据!$C$2:$C$7027,广告数据!$E$2:$E$7027),2,0),"0")</f>
        <v>0</v>
      </c>
      <c r="AU237" s="179" t="str">
        <f t="array" ref="AU237">IFERROR(VLOOKUP(A237&amp;B237&amp;C237&amp;LEFT($AS$1,2),IF({1,0},广告数据!$A$2:$A$7027&amp;广告数据!$B$2:$B$7027&amp;广告数据!$C$2:$C$7027,广告数据!$I$2:$I$7027),2,0),"0")</f>
        <v>0</v>
      </c>
      <c r="AV237" s="215" t="str">
        <f t="shared" si="84"/>
        <v>0</v>
      </c>
      <c r="AW237" s="215" t="str">
        <f t="array" ref="AW237">IFERROR(AU237/AT237,"0")</f>
        <v>0</v>
      </c>
      <c r="AX237" s="224" t="str">
        <f t="array" ref="AX237">IFERROR(VLOOKUP(A237&amp;B237&amp;C237&amp;LEFT($AS$1,2),IF({1,0},广告数据!$A$2:$A$7027&amp;广告数据!$B$2:$B$7027&amp;广告数据!$C$2:$C$7027,广告数据!$G$2:$G$7027),2,0),"0")</f>
        <v>0</v>
      </c>
      <c r="AY237" s="179" t="str">
        <f t="array" ref="AY237">IFERROR(VLOOKUP(A237&amp;B237&amp;C237&amp;LEFT($AS$1,2),IF({1,0},广告数据!$A$2:$A$7027&amp;广告数据!$B$2:$B$7027&amp;广告数据!$C$2:$C$7027,广告数据!$J$2:$J$7027),2,0),"0")</f>
        <v>0</v>
      </c>
      <c r="AZ237" s="183" t="str">
        <f t="array" ref="AZ237">IFERROR(AX237/AY237,"0")</f>
        <v>0</v>
      </c>
      <c r="BA237" s="179">
        <f t="array" ref="BA237">IFERROR(VLOOKUP(A237&amp;B237&amp;C237&amp;LEFT($BA$1,2),IF({1,0},广告数据!$A$2:$A$7027&amp;广告数据!$B$2:$B$7027&amp;广告数据!$C$2:$C$7027,广告数据!$D$2:$D$7027),2,0),"")</f>
        <v>1749</v>
      </c>
      <c r="BB237" s="179">
        <f t="array" ref="BB237">IFERROR(VLOOKUP(A237&amp;B237&amp;C237&amp;LEFT($BA$1,2),IF({1,0},广告数据!$A$2:$A$7027&amp;广告数据!$B$2:$B$7027&amp;广告数据!$C$2:$C$7027,广告数据!$E$2:$E$7027),2,0),"")</f>
        <v>4</v>
      </c>
      <c r="BC237" s="179">
        <f t="array" ref="BC237">IFERROR(VLOOKUP(A237&amp;B237&amp;C237&amp;LEFT($BA$1,2),IF({1,0},广告数据!$A$2:$A$7027&amp;广告数据!$B$2:$B$7027&amp;广告数据!$C$2:$C$7027,广告数据!$I$2:$I$7027),2,0),"")</f>
        <v>0</v>
      </c>
      <c r="BD237" s="215">
        <f t="shared" si="95"/>
        <v>0.00228702115494568</v>
      </c>
      <c r="BE237" s="215">
        <f t="shared" si="96"/>
        <v>0</v>
      </c>
      <c r="BF237" s="186">
        <f t="array" ref="BF237">IFERROR(VLOOKUP(A237&amp;B237&amp;C237&amp;LEFT($BA$1,2),IF({1,0},广告数据!$A$2:$A$7027&amp;广告数据!$B$2:$B$7027&amp;广告数据!$C$2:$C$7027,广告数据!$G$2:$G$7027),2,0),"")</f>
        <v>3.19</v>
      </c>
      <c r="BG237" s="186">
        <f t="array" ref="BG237">IFERROR(VLOOKUP(A237&amp;B237&amp;C237&amp;LEFT($BA$1,2),IF({1,0},广告数据!$A$2:$A$7027&amp;广告数据!$B$2:$B$7027&amp;广告数据!$C$2:$C$7027,广告数据!$J$2:$J$7027),2,0),"")</f>
        <v>0</v>
      </c>
      <c r="BH237" s="215" t="str">
        <f t="shared" si="97"/>
        <v>0</v>
      </c>
      <c r="BI237" s="172" t="str">
        <f t="array" ref="BI237">IFERROR(VLOOKUP(A237&amp;B237&amp;C237&amp;LEFT($BI$1,2),IF({1,0},广告数据!$A$2:$A$7027&amp;广告数据!$B$2:$B$7027&amp;广告数据!$C$2:$C$7027,广告数据!$D$2:$D$7027),2,0),"0")</f>
        <v>0</v>
      </c>
      <c r="BJ237" s="172" t="str">
        <f t="array" ref="BJ237">IFERROR(VLOOKUP(A237&amp;B237&amp;C237&amp;LEFT($BI$1,2),IF({1,0},广告数据!$A$2:$A$7027&amp;广告数据!$B$2:$B$7027&amp;广告数据!$C$2:$C$7027,广告数据!$E$2:$E$7027),2,0),"0")</f>
        <v>0</v>
      </c>
      <c r="BK237" s="172" t="str">
        <f t="array" ref="BK237">IFERROR(VLOOKUP(A237&amp;B237&amp;C237&amp;LEFT($BI$1,2),IF({1,0},广告数据!$A$2:$A$7027&amp;广告数据!$B$2:$B$7027&amp;广告数据!$C$2:$C$7027,广告数据!$I$2:$I$7027),2,0),"0")</f>
        <v>0</v>
      </c>
      <c r="BL237" s="215" t="str">
        <f t="shared" si="98"/>
        <v>0</v>
      </c>
      <c r="BM237" s="215" t="str">
        <f t="shared" si="99"/>
        <v>0</v>
      </c>
      <c r="BN237" s="172" t="str">
        <f t="array" ref="BN237">IFERROR(VLOOKUP(A237&amp;B237&amp;C237&amp;LEFT($BI$1,2),IF({1,0},广告数据!$A$2:$A$7027&amp;广告数据!$B$2:$B$7027&amp;广告数据!$C$2:$C$7027,广告数据!$G$2:$G$7027),2,0),"0")</f>
        <v>0</v>
      </c>
      <c r="BO237" s="172" t="str">
        <f t="array" ref="BO237">IFERROR(VLOOKUP(A237&amp;B237&amp;C237&amp;LEFT($BI$1,2),IF({1,0},广告数据!$A$2:$A$7027&amp;广告数据!$B$2:$B$7027&amp;广告数据!$C$2:$C$7027,广告数据!$J$2:$J$7027),2,0),"0")</f>
        <v>0</v>
      </c>
      <c r="BP237" s="215" t="str">
        <f t="shared" si="100"/>
        <v/>
      </c>
      <c r="BQ237" s="172">
        <f t="array" ref="BQ237">IFERROR(VLOOKUP(A237&amp;B237&amp;C237&amp;LEFT($BQ$1,2),IF({1,0},广告数据!$A$2:$A$7027&amp;广告数据!$B$2:$B$7027&amp;广告数据!$C$2:$C$7027,广告数据!$D$2:$D$7027),2,0),"0")</f>
        <v>90</v>
      </c>
      <c r="BR237" s="172">
        <f t="array" ref="BR237">IFERROR(VLOOKUP(A237&amp;B237&amp;C237&amp;LEFT($BQ$1,2),IF({1,0},广告数据!$A$2:$A$7027&amp;广告数据!$B$2:$B$7027&amp;广告数据!$C$2:$C$7027,广告数据!$E$2:$E$7027),2,0),"0")</f>
        <v>2</v>
      </c>
      <c r="BS237" s="172">
        <f t="array" ref="BS237">IFERROR(VLOOKUP(A237&amp;B237&amp;C237&amp;LEFT($BQ$1,2),IF({1,0},广告数据!$A$2:$A$7027&amp;广告数据!$B$2:$B$7027&amp;广告数据!$C$2:$C$7027,广告数据!$I$2:$I$7027),2,0),"0")</f>
        <v>0</v>
      </c>
      <c r="BT237" s="215">
        <f t="shared" si="93"/>
        <v>0.0222222222222222</v>
      </c>
      <c r="BU237" s="215">
        <f t="shared" si="94"/>
        <v>0</v>
      </c>
      <c r="BV237" s="172">
        <f t="array" ref="BV237">IFERROR(VLOOKUP(A237&amp;B237&amp;C237&amp;LEFT($BQ$1,2),IF({1,0},广告数据!$A$2:$A$7027&amp;广告数据!$B$2:$B$7027&amp;广告数据!$C$2:$C$7027,广告数据!$G$2:$G$7027),2,0),"0")</f>
        <v>1.14</v>
      </c>
      <c r="BW237" s="172">
        <f t="array" ref="BW237">IFERROR(VLOOKUP(A237&amp;B237&amp;C237&amp;LEFT($BQ$1,2),IF({1,0},广告数据!$A$2:$A$7027&amp;广告数据!$B$2:$B$7027&amp;广告数据!$C$2:$C$7027,广告数据!$J$2:$J$7027),2,0),"0")</f>
        <v>0</v>
      </c>
      <c r="BX237" s="215" t="str">
        <f t="shared" si="107"/>
        <v/>
      </c>
    </row>
    <row r="238" s="173" customFormat="1" spans="1:76">
      <c r="A238" s="189">
        <v>44824</v>
      </c>
      <c r="B238" s="192" t="s">
        <v>343</v>
      </c>
      <c r="C238" s="190" t="s">
        <v>450</v>
      </c>
      <c r="D238" s="119" t="s">
        <v>451</v>
      </c>
      <c r="E238" s="194">
        <f>SUMIFS('Business report'!$D$2:$D$9442,'Business report'!$A$2:$A$9442,A238,'Business report'!$B$2:$B$9442,B238,'Business report'!$C$2:$C$9442,D238)</f>
        <v>31</v>
      </c>
      <c r="F238" s="194">
        <f>SUMIFS('Business report'!$F$2:$F$9442,'Business report'!$A$2:$A$9442,A238,'Business report'!$B$2:$B$9442,B238,'Business report'!$C$2:$C$9442,D238)</f>
        <v>42</v>
      </c>
      <c r="G238" s="191">
        <f>SUMIFS('Business report'!$I$2:$I$9442,'Business report'!$A$2:$A$9442,A238,'Business report'!$B$2:$B$9442,B238,'Business report'!$C$2:$C$9442,D238)</f>
        <v>1</v>
      </c>
      <c r="H238" s="195">
        <f>SUMIFS('Business report'!$K$2:$K$9442,'Business report'!$A$2:$A$9442,A238,'Business report'!$B$2:$B$9442,B238,'Business report'!$C$2:$C$9442,D238)</f>
        <v>47.99</v>
      </c>
      <c r="I238" s="198">
        <v>47.99</v>
      </c>
      <c r="J238" s="178">
        <v>4</v>
      </c>
      <c r="K238" s="198">
        <v>7</v>
      </c>
      <c r="M238" s="199"/>
      <c r="O238" s="198"/>
      <c r="P238" s="203" t="s">
        <v>467</v>
      </c>
      <c r="Q238" s="207" t="s">
        <v>211</v>
      </c>
      <c r="R238" s="207" t="s">
        <v>141</v>
      </c>
      <c r="S238" s="203" t="s">
        <v>752</v>
      </c>
      <c r="T238" s="207" t="s">
        <v>275</v>
      </c>
      <c r="U238" s="207" t="s">
        <v>836</v>
      </c>
      <c r="V238" s="203" t="s">
        <v>753</v>
      </c>
      <c r="W238" s="207" t="s">
        <v>196</v>
      </c>
      <c r="X238" s="207" t="s">
        <v>487</v>
      </c>
      <c r="Y238" s="203" t="s">
        <v>754</v>
      </c>
      <c r="Z238" s="207" t="s">
        <v>385</v>
      </c>
      <c r="AA238" s="207" t="s">
        <v>141</v>
      </c>
      <c r="AB238" s="203" t="s">
        <v>465</v>
      </c>
      <c r="AC238" s="207" t="s">
        <v>227</v>
      </c>
      <c r="AD238" s="207" t="s">
        <v>384</v>
      </c>
      <c r="AE238" s="203" t="s">
        <v>466</v>
      </c>
      <c r="AF238" s="207" t="s">
        <v>354</v>
      </c>
      <c r="AG238" s="207" t="s">
        <v>138</v>
      </c>
      <c r="AH238" s="203" t="s">
        <v>755</v>
      </c>
      <c r="AI238" s="207" t="s">
        <v>205</v>
      </c>
      <c r="AJ238" s="207" t="s">
        <v>138</v>
      </c>
      <c r="AK238" s="179">
        <f t="array" ref="AK238">IFERROR(VLOOKUP(A238&amp;B238&amp;C238&amp;LEFT($AK$1,2),IF({1,0},广告数据!$A$2:$A$7027&amp;广告数据!$B$2:$B$7027&amp;广告数据!$C$2:$C$7027,广告数据!$D$2:$D$7027),2,0),"0")</f>
        <v>565</v>
      </c>
      <c r="AL238" s="175">
        <f t="array" ref="AL238">IFERROR(VLOOKUP(A238&amp;B238&amp;C238&amp;LEFT($AK$1,2),IF({1,0},广告数据!$A$2:$A$7027&amp;广告数据!$B$2:$B$7027&amp;广告数据!$C$2:$C$7027,广告数据!$E$2:$E$7027),2,0),"0")</f>
        <v>1</v>
      </c>
      <c r="AM238" s="180">
        <f t="shared" si="111"/>
        <v>0.00176991150442478</v>
      </c>
      <c r="AN238" s="175">
        <f t="array" ref="AN238">IFERROR(VLOOKUP(A238&amp;B238&amp;C238&amp;LEFT($AK$1,2),IF({1,0},广告数据!$A$2:$A$7027&amp;广告数据!$B$2:$B$7027&amp;广告数据!$C$2:$C$7027,广告数据!$I$2:$I$7027),2,0),"0")</f>
        <v>0</v>
      </c>
      <c r="AO238" s="181">
        <f t="shared" si="112"/>
        <v>0</v>
      </c>
      <c r="AP238" s="182">
        <f t="array" ref="AP238">IFERROR(VLOOKUP(A238&amp;B238&amp;C238&amp;LEFT($AK$1,2),IF({1,0},广告数据!$A$2:$A$7027&amp;广告数据!$B$2:$B$7027&amp;广告数据!$C$2:$C$7027,广告数据!$G$2:$G$7027),2,0),"0")</f>
        <v>0.65</v>
      </c>
      <c r="AQ238" s="182">
        <f t="array" ref="AQ238">IFERROR(VLOOKUP(A238&amp;B238&amp;C238&amp;LEFT($AK$1,2),IF({1,0},广告数据!$A$2:$A$7027&amp;广告数据!$B$2:$B$7027&amp;广告数据!$C$2:$C$7027,广告数据!$J$2:$J$7027),2,0),"0")</f>
        <v>0</v>
      </c>
      <c r="AR238" s="183" t="str">
        <f t="shared" si="113"/>
        <v>0</v>
      </c>
      <c r="AS238" s="223" t="str">
        <f t="array" ref="AS238">IFERROR(VLOOKUP(A238&amp;B238&amp;C238&amp;LEFT($AS$1,2),IF({1,0},广告数据!$A$2:$A$7027&amp;广告数据!$B$2:$B$7027&amp;广告数据!$C$2:$C$7027,广告数据!$D$2:$D$7027),2,0),"0")</f>
        <v>0</v>
      </c>
      <c r="AT238" s="179" t="str">
        <f t="array" ref="AT238">IFERROR(VLOOKUP(A238&amp;B238&amp;C238&amp;LEFT($AS$1,2),IF({1,0},广告数据!$A$2:$A$7027&amp;广告数据!$B$2:$B$7027&amp;广告数据!$C$2:$C$7027,广告数据!$E$2:$E$7027),2,0),"0")</f>
        <v>0</v>
      </c>
      <c r="AU238" s="179" t="str">
        <f t="array" ref="AU238">IFERROR(VLOOKUP(A238&amp;B238&amp;C238&amp;LEFT($AS$1,2),IF({1,0},广告数据!$A$2:$A$7027&amp;广告数据!$B$2:$B$7027&amp;广告数据!$C$2:$C$7027,广告数据!$I$2:$I$7027),2,0),"0")</f>
        <v>0</v>
      </c>
      <c r="AV238" s="215" t="str">
        <f t="shared" si="84"/>
        <v>0</v>
      </c>
      <c r="AW238" s="215" t="str">
        <f t="array" ref="AW238">IFERROR(AU238/AT238,"0")</f>
        <v>0</v>
      </c>
      <c r="AX238" s="224" t="str">
        <f t="array" ref="AX238">IFERROR(VLOOKUP(A238&amp;B238&amp;C238&amp;LEFT($AS$1,2),IF({1,0},广告数据!$A$2:$A$7027&amp;广告数据!$B$2:$B$7027&amp;广告数据!$C$2:$C$7027,广告数据!$G$2:$G$7027),2,0),"0")</f>
        <v>0</v>
      </c>
      <c r="AY238" s="179" t="str">
        <f t="array" ref="AY238">IFERROR(VLOOKUP(A238&amp;B238&amp;C238&amp;LEFT($AS$1,2),IF({1,0},广告数据!$A$2:$A$7027&amp;广告数据!$B$2:$B$7027&amp;广告数据!$C$2:$C$7027,广告数据!$J$2:$J$7027),2,0),"0")</f>
        <v>0</v>
      </c>
      <c r="AZ238" s="183" t="str">
        <f t="array" ref="AZ238">IFERROR(AX238/AY238,"0")</f>
        <v>0</v>
      </c>
      <c r="BA238" s="179">
        <f t="array" ref="BA238">IFERROR(VLOOKUP(A238&amp;B238&amp;C238&amp;LEFT($BA$1,2),IF({1,0},广告数据!$A$2:$A$7027&amp;广告数据!$B$2:$B$7027&amp;广告数据!$C$2:$C$7027,广告数据!$D$2:$D$7027),2,0),"")</f>
        <v>159</v>
      </c>
      <c r="BB238" s="179">
        <f t="array" ref="BB238">IFERROR(VLOOKUP(A238&amp;B238&amp;C238&amp;LEFT($BA$1,2),IF({1,0},广告数据!$A$2:$A$7027&amp;广告数据!$B$2:$B$7027&amp;广告数据!$C$2:$C$7027,广告数据!$E$2:$E$7027),2,0),"")</f>
        <v>2</v>
      </c>
      <c r="BC238" s="179">
        <f t="array" ref="BC238">IFERROR(VLOOKUP(A238&amp;B238&amp;C238&amp;LEFT($BA$1,2),IF({1,0},广告数据!$A$2:$A$7027&amp;广告数据!$B$2:$B$7027&amp;广告数据!$C$2:$C$7027,广告数据!$I$2:$I$7027),2,0),"")</f>
        <v>0</v>
      </c>
      <c r="BD238" s="215">
        <f t="shared" si="95"/>
        <v>0.0125786163522013</v>
      </c>
      <c r="BE238" s="215">
        <f t="shared" si="96"/>
        <v>0</v>
      </c>
      <c r="BF238" s="186">
        <f t="array" ref="BF238">IFERROR(VLOOKUP(A238&amp;B238&amp;C238&amp;LEFT($BA$1,2),IF({1,0},广告数据!$A$2:$A$7027&amp;广告数据!$B$2:$B$7027&amp;广告数据!$C$2:$C$7027,广告数据!$G$2:$G$7027),2,0),"")</f>
        <v>1.39</v>
      </c>
      <c r="BG238" s="186">
        <f t="array" ref="BG238">IFERROR(VLOOKUP(A238&amp;B238&amp;C238&amp;LEFT($BA$1,2),IF({1,0},广告数据!$A$2:$A$7027&amp;广告数据!$B$2:$B$7027&amp;广告数据!$C$2:$C$7027,广告数据!$J$2:$J$7027),2,0),"")</f>
        <v>0</v>
      </c>
      <c r="BH238" s="215" t="str">
        <f t="shared" si="97"/>
        <v>0</v>
      </c>
      <c r="BI238" s="172" t="str">
        <f t="array" ref="BI238">IFERROR(VLOOKUP(A238&amp;B238&amp;C238&amp;LEFT($BI$1,2),IF({1,0},广告数据!$A$2:$A$7027&amp;广告数据!$B$2:$B$7027&amp;广告数据!$C$2:$C$7027,广告数据!$D$2:$D$7027),2,0),"0")</f>
        <v>0</v>
      </c>
      <c r="BJ238" s="172" t="str">
        <f t="array" ref="BJ238">IFERROR(VLOOKUP(A238&amp;B238&amp;C238&amp;LEFT($BI$1,2),IF({1,0},广告数据!$A$2:$A$7027&amp;广告数据!$B$2:$B$7027&amp;广告数据!$C$2:$C$7027,广告数据!$E$2:$E$7027),2,0),"0")</f>
        <v>0</v>
      </c>
      <c r="BK238" s="172" t="str">
        <f t="array" ref="BK238">IFERROR(VLOOKUP(A238&amp;B238&amp;C238&amp;LEFT($BI$1,2),IF({1,0},广告数据!$A$2:$A$7027&amp;广告数据!$B$2:$B$7027&amp;广告数据!$C$2:$C$7027,广告数据!$I$2:$I$7027),2,0),"0")</f>
        <v>0</v>
      </c>
      <c r="BL238" s="215" t="str">
        <f t="shared" si="98"/>
        <v>0</v>
      </c>
      <c r="BM238" s="215" t="str">
        <f t="shared" si="99"/>
        <v>0</v>
      </c>
      <c r="BN238" s="172" t="str">
        <f t="array" ref="BN238">IFERROR(VLOOKUP(A238&amp;B238&amp;C238&amp;LEFT($BI$1,2),IF({1,0},广告数据!$A$2:$A$7027&amp;广告数据!$B$2:$B$7027&amp;广告数据!$C$2:$C$7027,广告数据!$G$2:$G$7027),2,0),"0")</f>
        <v>0</v>
      </c>
      <c r="BO238" s="172" t="str">
        <f t="array" ref="BO238">IFERROR(VLOOKUP(A238&amp;B238&amp;C238&amp;LEFT($BI$1,2),IF({1,0},广告数据!$A$2:$A$7027&amp;广告数据!$B$2:$B$7027&amp;广告数据!$C$2:$C$7027,广告数据!$J$2:$J$7027),2,0),"0")</f>
        <v>0</v>
      </c>
      <c r="BP238" s="215" t="str">
        <f t="shared" si="100"/>
        <v/>
      </c>
      <c r="BQ238" s="172">
        <f t="array" ref="BQ238">IFERROR(VLOOKUP(A238&amp;B238&amp;C238&amp;LEFT($BQ$1,2),IF({1,0},广告数据!$A$2:$A$7027&amp;广告数据!$B$2:$B$7027&amp;广告数据!$C$2:$C$7027,广告数据!$D$2:$D$7027),2,0),"0")</f>
        <v>3640</v>
      </c>
      <c r="BR238" s="172">
        <f t="array" ref="BR238">IFERROR(VLOOKUP(A238&amp;B238&amp;C238&amp;LEFT($BQ$1,2),IF({1,0},广告数据!$A$2:$A$7027&amp;广告数据!$B$2:$B$7027&amp;广告数据!$C$2:$C$7027,广告数据!$E$2:$E$7027),2,0),"0")</f>
        <v>23</v>
      </c>
      <c r="BS238" s="172">
        <f t="array" ref="BS238">IFERROR(VLOOKUP(A238&amp;B238&amp;C238&amp;LEFT($BQ$1,2),IF({1,0},广告数据!$A$2:$A$7027&amp;广告数据!$B$2:$B$7027&amp;广告数据!$C$2:$C$7027,广告数据!$I$2:$I$7027),2,0),"0")</f>
        <v>1</v>
      </c>
      <c r="BT238" s="215">
        <f t="shared" si="93"/>
        <v>0.00631868131868132</v>
      </c>
      <c r="BU238" s="215">
        <f t="shared" si="94"/>
        <v>0.0434782608695652</v>
      </c>
      <c r="BV238" s="172">
        <f t="array" ref="BV238">IFERROR(VLOOKUP(A238&amp;B238&amp;C238&amp;LEFT($BQ$1,2),IF({1,0},广告数据!$A$2:$A$7027&amp;广告数据!$B$2:$B$7027&amp;广告数据!$C$2:$C$7027,广告数据!$G$2:$G$7027),2,0),"0")</f>
        <v>19.48</v>
      </c>
      <c r="BW238" s="172">
        <f t="array" ref="BW238">IFERROR(VLOOKUP(A238&amp;B238&amp;C238&amp;LEFT($BQ$1,2),IF({1,0},广告数据!$A$2:$A$7027&amp;广告数据!$B$2:$B$7027&amp;广告数据!$C$2:$C$7027,广告数据!$J$2:$J$7027),2,0),"0")</f>
        <v>47.99</v>
      </c>
      <c r="BX238" s="215">
        <f t="shared" si="107"/>
        <v>0.405917899562409</v>
      </c>
    </row>
    <row r="239" s="173" customFormat="1" spans="1:76">
      <c r="A239" s="189">
        <v>44824</v>
      </c>
      <c r="B239" s="192" t="s">
        <v>20</v>
      </c>
      <c r="C239" s="190" t="s">
        <v>543</v>
      </c>
      <c r="D239" s="119" t="s">
        <v>544</v>
      </c>
      <c r="E239" s="194">
        <f>SUMIFS('Business report'!$D$2:$D$9442,'Business report'!$A$2:$A$9442,A239,'Business report'!$B$2:$B$9442,B239,'Business report'!$C$2:$C$9442,D239)</f>
        <v>84</v>
      </c>
      <c r="F239" s="194">
        <f>SUMIFS('Business report'!$F$2:$F$9442,'Business report'!$A$2:$A$9442,A239,'Business report'!$B$2:$B$9442,B239,'Business report'!$C$2:$C$9442,D239)</f>
        <v>139</v>
      </c>
      <c r="G239" s="191">
        <f>SUMIFS('Business report'!$I$2:$I$9442,'Business report'!$A$2:$A$9442,A239,'Business report'!$B$2:$B$9442,B239,'Business report'!$C$2:$C$9442,D239)</f>
        <v>11</v>
      </c>
      <c r="H239" s="195">
        <f>SUMIFS('Business report'!$K$2:$K$9442,'Business report'!$A$2:$A$9442,A239,'Business report'!$B$2:$B$9442,B239,'Business report'!$C$2:$C$9442,D239)</f>
        <v>329.89</v>
      </c>
      <c r="I239" s="198">
        <v>29.99</v>
      </c>
      <c r="J239" s="178">
        <v>5</v>
      </c>
      <c r="K239" s="198">
        <v>2</v>
      </c>
      <c r="L239" s="198" t="s">
        <v>570</v>
      </c>
      <c r="M239" s="199">
        <v>34346</v>
      </c>
      <c r="N239" s="198" t="s">
        <v>572</v>
      </c>
      <c r="O239" s="198">
        <v>52</v>
      </c>
      <c r="P239" s="203" t="s">
        <v>579</v>
      </c>
      <c r="Q239" s="207" t="s">
        <v>837</v>
      </c>
      <c r="R239" s="207" t="s">
        <v>243</v>
      </c>
      <c r="S239" s="203" t="s">
        <v>581</v>
      </c>
      <c r="T239" s="207" t="s">
        <v>790</v>
      </c>
      <c r="U239" s="207" t="s">
        <v>838</v>
      </c>
      <c r="V239" s="203" t="s">
        <v>583</v>
      </c>
      <c r="W239" s="207" t="s">
        <v>688</v>
      </c>
      <c r="X239" s="207" t="s">
        <v>609</v>
      </c>
      <c r="Y239" s="203" t="s">
        <v>585</v>
      </c>
      <c r="Z239" s="207" t="s">
        <v>839</v>
      </c>
      <c r="AA239" s="207" t="s">
        <v>235</v>
      </c>
      <c r="AB239" s="203" t="s">
        <v>587</v>
      </c>
      <c r="AC239" s="207" t="s">
        <v>840</v>
      </c>
      <c r="AD239" s="200"/>
      <c r="AE239" s="203" t="s">
        <v>589</v>
      </c>
      <c r="AF239" s="207" t="s">
        <v>492</v>
      </c>
      <c r="AG239" s="207" t="s">
        <v>724</v>
      </c>
      <c r="AH239" s="203" t="s">
        <v>591</v>
      </c>
      <c r="AI239" s="207" t="s">
        <v>516</v>
      </c>
      <c r="AJ239" s="200"/>
      <c r="AK239" s="179">
        <f t="array" ref="AK239">IFERROR(VLOOKUP(A239&amp;B239&amp;C239&amp;LEFT($AK$1,2),IF({1,0},广告数据!$A$2:$A$7027&amp;广告数据!$B$2:$B$7027&amp;广告数据!$C$2:$C$7027,广告数据!$D$2:$D$7027),2,0),"0")</f>
        <v>2568</v>
      </c>
      <c r="AL239" s="175">
        <f t="array" ref="AL239">IFERROR(VLOOKUP(A239&amp;B239&amp;C239&amp;LEFT($AK$1,2),IF({1,0},广告数据!$A$2:$A$7027&amp;广告数据!$B$2:$B$7027&amp;广告数据!$C$2:$C$7027,广告数据!$E$2:$E$7027),2,0),"0")</f>
        <v>5</v>
      </c>
      <c r="AM239" s="180">
        <f t="shared" si="111"/>
        <v>0.00194704049844237</v>
      </c>
      <c r="AN239" s="175">
        <f t="array" ref="AN239">IFERROR(VLOOKUP(A239&amp;B239&amp;C239&amp;LEFT($AK$1,2),IF({1,0},广告数据!$A$2:$A$7027&amp;广告数据!$B$2:$B$7027&amp;广告数据!$C$2:$C$7027,广告数据!$I$2:$I$7027),2,0),"0")</f>
        <v>0</v>
      </c>
      <c r="AO239" s="181">
        <f t="shared" si="112"/>
        <v>0</v>
      </c>
      <c r="AP239" s="182">
        <f t="array" ref="AP239">IFERROR(VLOOKUP(A239&amp;B239&amp;C239&amp;LEFT($AK$1,2),IF({1,0},广告数据!$A$2:$A$7027&amp;广告数据!$B$2:$B$7027&amp;广告数据!$C$2:$C$7027,广告数据!$G$2:$G$7027),2,0),"0")</f>
        <v>3.17</v>
      </c>
      <c r="AQ239" s="182">
        <f t="array" ref="AQ239">IFERROR(VLOOKUP(A239&amp;B239&amp;C239&amp;LEFT($AK$1,2),IF({1,0},广告数据!$A$2:$A$7027&amp;广告数据!$B$2:$B$7027&amp;广告数据!$C$2:$C$7027,广告数据!$J$2:$J$7027),2,0),"0")</f>
        <v>0</v>
      </c>
      <c r="AR239" s="183" t="str">
        <f t="shared" si="113"/>
        <v>0</v>
      </c>
      <c r="AS239" s="223">
        <f t="array" ref="AS239">IFERROR(VLOOKUP(A239&amp;B239&amp;C239&amp;LEFT($AS$1,2),IF({1,0},广告数据!$A$2:$A$7027&amp;广告数据!$B$2:$B$7027&amp;广告数据!$C$2:$C$7027,广告数据!$D$2:$D$7027),2,0),"0")</f>
        <v>1420</v>
      </c>
      <c r="AT239" s="179">
        <f t="array" ref="AT239">IFERROR(VLOOKUP(A239&amp;B239&amp;C239&amp;LEFT($AS$1,2),IF({1,0},广告数据!$A$2:$A$7027&amp;广告数据!$B$2:$B$7027&amp;广告数据!$C$2:$C$7027,广告数据!$E$2:$E$7027),2,0),"0")</f>
        <v>29</v>
      </c>
      <c r="AU239" s="179">
        <f t="array" ref="AU239">IFERROR(VLOOKUP(A239&amp;B239&amp;C239&amp;LEFT($AS$1,2),IF({1,0},广告数据!$A$2:$A$7027&amp;广告数据!$B$2:$B$7027&amp;广告数据!$C$2:$C$7027,广告数据!$I$2:$I$7027),2,0),"0")</f>
        <v>6</v>
      </c>
      <c r="AV239" s="215">
        <f t="shared" si="84"/>
        <v>0.0204225352112676</v>
      </c>
      <c r="AW239" s="215">
        <f t="array" ref="AW239">IFERROR(AU239/AT239,"0")</f>
        <v>0.206896551724138</v>
      </c>
      <c r="AX239" s="224">
        <f t="array" ref="AX239">IFERROR(VLOOKUP(A239&amp;B239&amp;C239&amp;LEFT($AS$1,2),IF({1,0},广告数据!$A$2:$A$7027&amp;广告数据!$B$2:$B$7027&amp;广告数据!$C$2:$C$7027,广告数据!$G$2:$G$7027),2,0),"0")</f>
        <v>29</v>
      </c>
      <c r="AY239" s="179">
        <f t="array" ref="AY239">IFERROR(VLOOKUP(A239&amp;B239&amp;C239&amp;LEFT($AS$1,2),IF({1,0},广告数据!$A$2:$A$7027&amp;广告数据!$B$2:$B$7027&amp;广告数据!$C$2:$C$7027,广告数据!$J$2:$J$7027),2,0),"0")</f>
        <v>179.94</v>
      </c>
      <c r="AZ239" s="183">
        <f t="array" ref="AZ239">IFERROR(AX239/AY239,"0")</f>
        <v>0.161164832722018</v>
      </c>
      <c r="BA239" s="179">
        <f t="array" ref="BA239">IFERROR(VLOOKUP(A239&amp;B239&amp;C239&amp;LEFT($BA$1,2),IF({1,0},广告数据!$A$2:$A$7027&amp;广告数据!$B$2:$B$7027&amp;广告数据!$C$2:$C$7027,广告数据!$D$2:$D$7027),2,0),"")</f>
        <v>1433</v>
      </c>
      <c r="BB239" s="179">
        <f t="array" ref="BB239">IFERROR(VLOOKUP(A239&amp;B239&amp;C239&amp;LEFT($BA$1,2),IF({1,0},广告数据!$A$2:$A$7027&amp;广告数据!$B$2:$B$7027&amp;广告数据!$C$2:$C$7027,广告数据!$E$2:$E$7027),2,0),"")</f>
        <v>15</v>
      </c>
      <c r="BC239" s="179">
        <f t="array" ref="BC239">IFERROR(VLOOKUP(A239&amp;B239&amp;C239&amp;LEFT($BA$1,2),IF({1,0},广告数据!$A$2:$A$7027&amp;广告数据!$B$2:$B$7027&amp;广告数据!$C$2:$C$7027,广告数据!$I$2:$I$7027),2,0),"")</f>
        <v>1</v>
      </c>
      <c r="BD239" s="215">
        <f t="shared" si="95"/>
        <v>0.0104675505931612</v>
      </c>
      <c r="BE239" s="215">
        <f t="shared" si="96"/>
        <v>0.0666666666666667</v>
      </c>
      <c r="BF239" s="186">
        <f t="array" ref="BF239">IFERROR(VLOOKUP(A239&amp;B239&amp;C239&amp;LEFT($BA$1,2),IF({1,0},广告数据!$A$2:$A$7027&amp;广告数据!$B$2:$B$7027&amp;广告数据!$C$2:$C$7027,广告数据!$G$2:$G$7027),2,0),"")</f>
        <v>26.78</v>
      </c>
      <c r="BG239" s="186">
        <f t="array" ref="BG239">IFERROR(VLOOKUP(A239&amp;B239&amp;C239&amp;LEFT($BA$1,2),IF({1,0},广告数据!$A$2:$A$7027&amp;广告数据!$B$2:$B$7027&amp;广告数据!$C$2:$C$7027,广告数据!$J$2:$J$7027),2,0),"")</f>
        <v>29.99</v>
      </c>
      <c r="BH239" s="215">
        <f t="shared" si="97"/>
        <v>0.89296432144048</v>
      </c>
      <c r="BI239" s="172">
        <f t="array" ref="BI239">IFERROR(VLOOKUP(A239&amp;B239&amp;C239&amp;LEFT($BI$1,2),IF({1,0},广告数据!$A$2:$A$7027&amp;广告数据!$B$2:$B$7027&amp;广告数据!$C$2:$C$7027,广告数据!$D$2:$D$7027),2,0),"0")</f>
        <v>1242</v>
      </c>
      <c r="BJ239" s="172">
        <f t="array" ref="BJ239">IFERROR(VLOOKUP(A239&amp;B239&amp;C239&amp;LEFT($BI$1,2),IF({1,0},广告数据!$A$2:$A$7027&amp;广告数据!$B$2:$B$7027&amp;广告数据!$C$2:$C$7027,广告数据!$E$2:$E$7027),2,0),"0")</f>
        <v>9</v>
      </c>
      <c r="BK239" s="172">
        <f t="array" ref="BK239">IFERROR(VLOOKUP(A239&amp;B239&amp;C239&amp;LEFT($BI$1,2),IF({1,0},广告数据!$A$2:$A$7027&amp;广告数据!$B$2:$B$7027&amp;广告数据!$C$2:$C$7027,广告数据!$I$2:$I$7027),2,0),"0")</f>
        <v>2</v>
      </c>
      <c r="BL239" s="215">
        <f t="shared" si="98"/>
        <v>0.0072463768115942</v>
      </c>
      <c r="BM239" s="215">
        <f t="shared" si="99"/>
        <v>0.222222222222222</v>
      </c>
      <c r="BN239" s="172">
        <f t="array" ref="BN239">IFERROR(VLOOKUP(A239&amp;B239&amp;C239&amp;LEFT($BI$1,2),IF({1,0},广告数据!$A$2:$A$7027&amp;广告数据!$B$2:$B$7027&amp;广告数据!$C$2:$C$7027,广告数据!$G$2:$G$7027),2,0),"0")</f>
        <v>9.66</v>
      </c>
      <c r="BO239" s="172">
        <f t="array" ref="BO239">IFERROR(VLOOKUP(A239&amp;B239&amp;C239&amp;LEFT($BI$1,2),IF({1,0},广告数据!$A$2:$A$7027&amp;广告数据!$B$2:$B$7027&amp;广告数据!$C$2:$C$7027,广告数据!$J$2:$J$7027),2,0),"0")</f>
        <v>59.98</v>
      </c>
      <c r="BP239" s="215">
        <f t="shared" si="100"/>
        <v>0.161053684561521</v>
      </c>
      <c r="BQ239" s="172">
        <f t="array" ref="BQ239">IFERROR(VLOOKUP(A239&amp;B239&amp;C239&amp;LEFT($BQ$1,2),IF({1,0},广告数据!$A$2:$A$7027&amp;广告数据!$B$2:$B$7027&amp;广告数据!$C$2:$C$7027,广告数据!$D$2:$D$7027),2,0),"0")</f>
        <v>693</v>
      </c>
      <c r="BR239" s="172">
        <f t="array" ref="BR239">IFERROR(VLOOKUP(A239&amp;B239&amp;C239&amp;LEFT($BQ$1,2),IF({1,0},广告数据!$A$2:$A$7027&amp;广告数据!$B$2:$B$7027&amp;广告数据!$C$2:$C$7027,广告数据!$E$2:$E$7027),2,0),"0")</f>
        <v>13</v>
      </c>
      <c r="BS239" s="172">
        <f t="array" ref="BS239">IFERROR(VLOOKUP(A239&amp;B239&amp;C239&amp;LEFT($BQ$1,2),IF({1,0},广告数据!$A$2:$A$7027&amp;广告数据!$B$2:$B$7027&amp;广告数据!$C$2:$C$7027,广告数据!$I$2:$I$7027),2,0),"0")</f>
        <v>2</v>
      </c>
      <c r="BT239" s="215">
        <f t="shared" si="93"/>
        <v>0.0187590187590188</v>
      </c>
      <c r="BU239" s="215">
        <f t="shared" si="94"/>
        <v>0.153846153846154</v>
      </c>
      <c r="BV239" s="172">
        <f t="array" ref="BV239">IFERROR(VLOOKUP(A239&amp;B239&amp;C239&amp;LEFT($BQ$1,2),IF({1,0},广告数据!$A$2:$A$7027&amp;广告数据!$B$2:$B$7027&amp;广告数据!$C$2:$C$7027,广告数据!$G$2:$G$7027),2,0),"0")</f>
        <v>19.82</v>
      </c>
      <c r="BW239" s="172">
        <f t="array" ref="BW239">IFERROR(VLOOKUP(A239&amp;B239&amp;C239&amp;LEFT($BQ$1,2),IF({1,0},广告数据!$A$2:$A$7027&amp;广告数据!$B$2:$B$7027&amp;广告数据!$C$2:$C$7027,广告数据!$J$2:$J$7027),2,0),"0")</f>
        <v>59.98</v>
      </c>
      <c r="BX239" s="215">
        <f t="shared" si="107"/>
        <v>0.330443481160387</v>
      </c>
    </row>
    <row r="240" s="173" customFormat="1" spans="1:76">
      <c r="A240" s="189">
        <v>44824</v>
      </c>
      <c r="B240" s="192" t="s">
        <v>20</v>
      </c>
      <c r="C240" s="190" t="s">
        <v>740</v>
      </c>
      <c r="D240" s="119" t="s">
        <v>741</v>
      </c>
      <c r="E240" s="194">
        <f>SUMIFS('Business report'!$D$2:$D$9442,'Business report'!$A$2:$A$9442,A240,'Business report'!$B$2:$B$9442,B240,'Business report'!$C$2:$C$9442,D240)</f>
        <v>19</v>
      </c>
      <c r="F240" s="194">
        <f>SUMIFS('Business report'!$F$2:$F$9442,'Business report'!$A$2:$A$9442,A240,'Business report'!$B$2:$B$9442,B240,'Business report'!$C$2:$C$9442,D240)</f>
        <v>29</v>
      </c>
      <c r="G240" s="191">
        <f>SUMIFS('Business report'!$I$2:$I$9442,'Business report'!$A$2:$A$9442,A240,'Business report'!$B$2:$B$9442,B240,'Business report'!$C$2:$C$9442,D240)</f>
        <v>0</v>
      </c>
      <c r="H240" s="195">
        <f>SUMIFS('Business report'!$K$2:$K$9442,'Business report'!$A$2:$A$9442,A240,'Business report'!$B$2:$B$9442,B240,'Business report'!$C$2:$C$9442,D240)</f>
        <v>0</v>
      </c>
      <c r="I240" s="198">
        <v>44.99</v>
      </c>
      <c r="J240" s="178">
        <v>5</v>
      </c>
      <c r="K240" s="198">
        <v>1</v>
      </c>
      <c r="L240" s="198" t="s">
        <v>131</v>
      </c>
      <c r="M240" s="202" t="s">
        <v>841</v>
      </c>
      <c r="N240" s="198" t="s">
        <v>742</v>
      </c>
      <c r="O240" s="198">
        <v>603</v>
      </c>
      <c r="P240" s="203" t="s">
        <v>743</v>
      </c>
      <c r="Q240" s="207" t="s">
        <v>842</v>
      </c>
      <c r="R240" s="207" t="s">
        <v>539</v>
      </c>
      <c r="S240" s="203" t="s">
        <v>744</v>
      </c>
      <c r="T240" s="207" t="s">
        <v>843</v>
      </c>
      <c r="U240" s="207" t="s">
        <v>475</v>
      </c>
      <c r="V240" s="203" t="s">
        <v>745</v>
      </c>
      <c r="W240" s="207" t="s">
        <v>844</v>
      </c>
      <c r="X240" s="207" t="s">
        <v>249</v>
      </c>
      <c r="Y240" s="203" t="s">
        <v>746</v>
      </c>
      <c r="Z240" s="200"/>
      <c r="AA240" s="207" t="s">
        <v>205</v>
      </c>
      <c r="AB240" s="203" t="s">
        <v>747</v>
      </c>
      <c r="AC240" s="200"/>
      <c r="AD240" s="207" t="s">
        <v>341</v>
      </c>
      <c r="AE240" s="203" t="s">
        <v>748</v>
      </c>
      <c r="AF240" s="200"/>
      <c r="AG240" s="207" t="s">
        <v>183</v>
      </c>
      <c r="AH240" s="203" t="s">
        <v>749</v>
      </c>
      <c r="AI240" s="200"/>
      <c r="AJ240" s="207" t="s">
        <v>156</v>
      </c>
      <c r="AK240" s="179">
        <f t="array" ref="AK240">IFERROR(VLOOKUP(A240&amp;B240&amp;C240&amp;LEFT($AK$1,2),IF({1,0},广告数据!$A$2:$A$7027&amp;广告数据!$B$2:$B$7027&amp;广告数据!$C$2:$C$7027,广告数据!$D$2:$D$7027),2,0),"0")</f>
        <v>28</v>
      </c>
      <c r="AL240" s="175">
        <f t="array" ref="AL240">IFERROR(VLOOKUP(A240&amp;B240&amp;C240&amp;LEFT($AK$1,2),IF({1,0},广告数据!$A$2:$A$7027&amp;广告数据!$B$2:$B$7027&amp;广告数据!$C$2:$C$7027,广告数据!$E$2:$E$7027),2,0),"0")</f>
        <v>0</v>
      </c>
      <c r="AM240" s="180">
        <f t="shared" si="111"/>
        <v>0</v>
      </c>
      <c r="AN240" s="175">
        <f t="array" ref="AN240">IFERROR(VLOOKUP(A240&amp;B240&amp;C240&amp;LEFT($AK$1,2),IF({1,0},广告数据!$A$2:$A$7027&amp;广告数据!$B$2:$B$7027&amp;广告数据!$C$2:$C$7027,广告数据!$I$2:$I$7027),2,0),"0")</f>
        <v>0</v>
      </c>
      <c r="AO240" s="181" t="str">
        <f t="shared" si="112"/>
        <v>0</v>
      </c>
      <c r="AP240" s="182">
        <f t="array" ref="AP240">IFERROR(VLOOKUP(A240&amp;B240&amp;C240&amp;LEFT($AK$1,2),IF({1,0},广告数据!$A$2:$A$7027&amp;广告数据!$B$2:$B$7027&amp;广告数据!$C$2:$C$7027,广告数据!$G$2:$G$7027),2,0),"0")</f>
        <v>0</v>
      </c>
      <c r="AQ240" s="182">
        <f t="array" ref="AQ240">IFERROR(VLOOKUP(A240&amp;B240&amp;C240&amp;LEFT($AK$1,2),IF({1,0},广告数据!$A$2:$A$7027&amp;广告数据!$B$2:$B$7027&amp;广告数据!$C$2:$C$7027,广告数据!$J$2:$J$7027),2,0),"0")</f>
        <v>0</v>
      </c>
      <c r="AR240" s="183" t="str">
        <f t="shared" si="113"/>
        <v>0</v>
      </c>
      <c r="AS240" s="223" t="str">
        <f t="array" ref="AS240">IFERROR(VLOOKUP(A240&amp;B240&amp;C240&amp;LEFT($AS$1,2),IF({1,0},广告数据!$A$2:$A$7027&amp;广告数据!$B$2:$B$7027&amp;广告数据!$C$2:$C$7027,广告数据!$D$2:$D$7027),2,0),"0")</f>
        <v>0</v>
      </c>
      <c r="AT240" s="179" t="str">
        <f t="array" ref="AT240">IFERROR(VLOOKUP(A240&amp;B240&amp;C240&amp;LEFT($AS$1,2),IF({1,0},广告数据!$A$2:$A$7027&amp;广告数据!$B$2:$B$7027&amp;广告数据!$C$2:$C$7027,广告数据!$E$2:$E$7027),2,0),"0")</f>
        <v>0</v>
      </c>
      <c r="AU240" s="179" t="str">
        <f t="array" ref="AU240">IFERROR(VLOOKUP(A240&amp;B240&amp;C240&amp;LEFT($AS$1,2),IF({1,0},广告数据!$A$2:$A$7027&amp;广告数据!$B$2:$B$7027&amp;广告数据!$C$2:$C$7027,广告数据!$I$2:$I$7027),2,0),"0")</f>
        <v>0</v>
      </c>
      <c r="AV240" s="215" t="str">
        <f t="shared" si="84"/>
        <v>0</v>
      </c>
      <c r="AW240" s="215" t="str">
        <f t="array" ref="AW240">IFERROR(AU240/AT240,"0")</f>
        <v>0</v>
      </c>
      <c r="AX240" s="224" t="str">
        <f t="array" ref="AX240">IFERROR(VLOOKUP(A240&amp;B240&amp;C240&amp;LEFT($AS$1,2),IF({1,0},广告数据!$A$2:$A$7027&amp;广告数据!$B$2:$B$7027&amp;广告数据!$C$2:$C$7027,广告数据!$G$2:$G$7027),2,0),"0")</f>
        <v>0</v>
      </c>
      <c r="AY240" s="179" t="str">
        <f t="array" ref="AY240">IFERROR(VLOOKUP(A240&amp;B240&amp;C240&amp;LEFT($AS$1,2),IF({1,0},广告数据!$A$2:$A$7027&amp;广告数据!$B$2:$B$7027&amp;广告数据!$C$2:$C$7027,广告数据!$J$2:$J$7027),2,0),"0")</f>
        <v>0</v>
      </c>
      <c r="AZ240" s="183" t="str">
        <f t="array" ref="AZ240">IFERROR(AX240/AY240,"0")</f>
        <v>0</v>
      </c>
      <c r="BA240" s="179">
        <f t="array" ref="BA240">IFERROR(VLOOKUP(A240&amp;B240&amp;C240&amp;LEFT($BA$1,2),IF({1,0},广告数据!$A$2:$A$7027&amp;广告数据!$B$2:$B$7027&amp;广告数据!$C$2:$C$7027,广告数据!$D$2:$D$7027),2,0),"")</f>
        <v>8273</v>
      </c>
      <c r="BB240" s="179">
        <f t="array" ref="BB240">IFERROR(VLOOKUP(A240&amp;B240&amp;C240&amp;LEFT($BA$1,2),IF({1,0},广告数据!$A$2:$A$7027&amp;广告数据!$B$2:$B$7027&amp;广告数据!$C$2:$C$7027,广告数据!$E$2:$E$7027),2,0),"")</f>
        <v>14</v>
      </c>
      <c r="BC240" s="179">
        <f t="array" ref="BC240">IFERROR(VLOOKUP(A240&amp;B240&amp;C240&amp;LEFT($BA$1,2),IF({1,0},广告数据!$A$2:$A$7027&amp;广告数据!$B$2:$B$7027&amp;广告数据!$C$2:$C$7027,广告数据!$I$2:$I$7027),2,0),"")</f>
        <v>0</v>
      </c>
      <c r="BD240" s="215">
        <f t="shared" si="95"/>
        <v>0.00169225190378339</v>
      </c>
      <c r="BE240" s="215">
        <f t="shared" si="96"/>
        <v>0</v>
      </c>
      <c r="BF240" s="186">
        <f t="array" ref="BF240">IFERROR(VLOOKUP(A240&amp;B240&amp;C240&amp;LEFT($BA$1,2),IF({1,0},广告数据!$A$2:$A$7027&amp;广告数据!$B$2:$B$7027&amp;广告数据!$C$2:$C$7027,广告数据!$G$2:$G$7027),2,0),"")</f>
        <v>16.15</v>
      </c>
      <c r="BG240" s="186">
        <f t="array" ref="BG240">IFERROR(VLOOKUP(A240&amp;B240&amp;C240&amp;LEFT($BA$1,2),IF({1,0},广告数据!$A$2:$A$7027&amp;广告数据!$B$2:$B$7027&amp;广告数据!$C$2:$C$7027,广告数据!$J$2:$J$7027),2,0),"")</f>
        <v>0</v>
      </c>
      <c r="BH240" s="215" t="str">
        <f t="shared" si="97"/>
        <v>0</v>
      </c>
      <c r="BI240" s="172" t="str">
        <f t="array" ref="BI240">IFERROR(VLOOKUP(A240&amp;B240&amp;C240&amp;LEFT($BI$1,2),IF({1,0},广告数据!$A$2:$A$7027&amp;广告数据!$B$2:$B$7027&amp;广告数据!$C$2:$C$7027,广告数据!$D$2:$D$7027),2,0),"0")</f>
        <v>0</v>
      </c>
      <c r="BJ240" s="172" t="str">
        <f t="array" ref="BJ240">IFERROR(VLOOKUP(A240&amp;B240&amp;C240&amp;LEFT($BI$1,2),IF({1,0},广告数据!$A$2:$A$7027&amp;广告数据!$B$2:$B$7027&amp;广告数据!$C$2:$C$7027,广告数据!$E$2:$E$7027),2,0),"0")</f>
        <v>0</v>
      </c>
      <c r="BK240" s="172" t="str">
        <f t="array" ref="BK240">IFERROR(VLOOKUP(A240&amp;B240&amp;C240&amp;LEFT($BI$1,2),IF({1,0},广告数据!$A$2:$A$7027&amp;广告数据!$B$2:$B$7027&amp;广告数据!$C$2:$C$7027,广告数据!$I$2:$I$7027),2,0),"0")</f>
        <v>0</v>
      </c>
      <c r="BL240" s="215" t="str">
        <f t="shared" si="98"/>
        <v>0</v>
      </c>
      <c r="BM240" s="215" t="str">
        <f t="shared" si="99"/>
        <v>0</v>
      </c>
      <c r="BN240" s="172" t="str">
        <f t="array" ref="BN240">IFERROR(VLOOKUP(A240&amp;B240&amp;C240&amp;LEFT($BI$1,2),IF({1,0},广告数据!$A$2:$A$7027&amp;广告数据!$B$2:$B$7027&amp;广告数据!$C$2:$C$7027,广告数据!$G$2:$G$7027),2,0),"0")</f>
        <v>0</v>
      </c>
      <c r="BO240" s="172" t="str">
        <f t="array" ref="BO240">IFERROR(VLOOKUP(A240&amp;B240&amp;C240&amp;LEFT($BI$1,2),IF({1,0},广告数据!$A$2:$A$7027&amp;广告数据!$B$2:$B$7027&amp;广告数据!$C$2:$C$7027,广告数据!$J$2:$J$7027),2,0),"0")</f>
        <v>0</v>
      </c>
      <c r="BP240" s="215" t="str">
        <f t="shared" si="100"/>
        <v/>
      </c>
      <c r="BQ240" s="172">
        <f t="array" ref="BQ240">IFERROR(VLOOKUP(A240&amp;B240&amp;C240&amp;LEFT($BQ$1,2),IF({1,0},广告数据!$A$2:$A$7027&amp;广告数据!$B$2:$B$7027&amp;广告数据!$C$2:$C$7027,广告数据!$D$2:$D$7027),2,0),"0")</f>
        <v>1906</v>
      </c>
      <c r="BR240" s="172">
        <f t="array" ref="BR240">IFERROR(VLOOKUP(A240&amp;B240&amp;C240&amp;LEFT($BQ$1,2),IF({1,0},广告数据!$A$2:$A$7027&amp;广告数据!$B$2:$B$7027&amp;广告数据!$C$2:$C$7027,广告数据!$E$2:$E$7027),2,0),"0")</f>
        <v>4</v>
      </c>
      <c r="BS240" s="172">
        <f t="array" ref="BS240">IFERROR(VLOOKUP(A240&amp;B240&amp;C240&amp;LEFT($BQ$1,2),IF({1,0},广告数据!$A$2:$A$7027&amp;广告数据!$B$2:$B$7027&amp;广告数据!$C$2:$C$7027,广告数据!$I$2:$I$7027),2,0),"0")</f>
        <v>0</v>
      </c>
      <c r="BT240" s="215">
        <f t="shared" si="93"/>
        <v>0.00209863588667366</v>
      </c>
      <c r="BU240" s="215">
        <f t="shared" si="94"/>
        <v>0</v>
      </c>
      <c r="BV240" s="172">
        <f t="array" ref="BV240">IFERROR(VLOOKUP(A240&amp;B240&amp;C240&amp;LEFT($BQ$1,2),IF({1,0},广告数据!$A$2:$A$7027&amp;广告数据!$B$2:$B$7027&amp;广告数据!$C$2:$C$7027,广告数据!$G$2:$G$7027),2,0),"0")</f>
        <v>4.01</v>
      </c>
      <c r="BW240" s="172">
        <f t="array" ref="BW240">IFERROR(VLOOKUP(A240&amp;B240&amp;C240&amp;LEFT($BQ$1,2),IF({1,0},广告数据!$A$2:$A$7027&amp;广告数据!$B$2:$B$7027&amp;广告数据!$C$2:$C$7027,广告数据!$J$2:$J$7027),2,0),"0")</f>
        <v>0</v>
      </c>
      <c r="BX240" s="215" t="str">
        <f t="shared" si="107"/>
        <v/>
      </c>
    </row>
    <row r="241" s="173" customFormat="1" spans="1:76">
      <c r="A241" s="189">
        <v>44824</v>
      </c>
      <c r="B241" s="192" t="s">
        <v>777</v>
      </c>
      <c r="C241" s="190" t="s">
        <v>543</v>
      </c>
      <c r="D241" s="119" t="s">
        <v>544</v>
      </c>
      <c r="E241" s="194">
        <f>SUMIFS('Business report'!$D$2:$D$9442,'Business report'!$A$2:$A$9442,A241,'Business report'!$B$2:$B$9442,B241,'Business report'!$C$2:$C$9442,D241)</f>
        <v>12</v>
      </c>
      <c r="F241" s="194">
        <f>SUMIFS('Business report'!$F$2:$F$9442,'Business report'!$A$2:$A$9442,A241,'Business report'!$B$2:$B$9442,B241,'Business report'!$C$2:$C$9442,D241)</f>
        <v>20</v>
      </c>
      <c r="G241" s="191">
        <f>SUMIFS('Business report'!$I$2:$I$9442,'Business report'!$A$2:$A$9442,A241,'Business report'!$B$2:$B$9442,B241,'Business report'!$C$2:$C$9442,D241)</f>
        <v>0</v>
      </c>
      <c r="H241" s="195">
        <f>SUMIFS('Business report'!$K$2:$K$9442,'Business report'!$A$2:$A$9442,A241,'Business report'!$B$2:$B$9442,B241,'Business report'!$C$2:$C$9442,D241)</f>
        <v>0</v>
      </c>
      <c r="I241" s="206">
        <v>3999</v>
      </c>
      <c r="J241" s="178"/>
      <c r="K241" s="198"/>
      <c r="L241" s="206" t="s">
        <v>794</v>
      </c>
      <c r="M241" s="202" t="s">
        <v>845</v>
      </c>
      <c r="N241" s="206" t="s">
        <v>796</v>
      </c>
      <c r="O241" s="198">
        <v>77</v>
      </c>
      <c r="P241" s="203" t="s">
        <v>803</v>
      </c>
      <c r="Q241" s="207" t="s">
        <v>279</v>
      </c>
      <c r="R241" s="200"/>
      <c r="S241" s="203" t="s">
        <v>806</v>
      </c>
      <c r="T241" s="207" t="s">
        <v>438</v>
      </c>
      <c r="U241" s="207" t="s">
        <v>730</v>
      </c>
      <c r="V241" s="203" t="s">
        <v>807</v>
      </c>
      <c r="W241" s="207" t="s">
        <v>197</v>
      </c>
      <c r="X241" s="207" t="s">
        <v>718</v>
      </c>
      <c r="Y241" s="203" t="s">
        <v>808</v>
      </c>
      <c r="Z241" s="207" t="s">
        <v>188</v>
      </c>
      <c r="AA241" s="207" t="s">
        <v>448</v>
      </c>
      <c r="AB241" s="203" t="s">
        <v>809</v>
      </c>
      <c r="AC241" s="207" t="s">
        <v>250</v>
      </c>
      <c r="AD241" s="207" t="s">
        <v>516</v>
      </c>
      <c r="AE241" s="203" t="s">
        <v>810</v>
      </c>
      <c r="AF241" s="207" t="s">
        <v>377</v>
      </c>
      <c r="AG241" s="207" t="s">
        <v>529</v>
      </c>
      <c r="AH241" s="203" t="s">
        <v>846</v>
      </c>
      <c r="AI241" s="207" t="s">
        <v>379</v>
      </c>
      <c r="AJ241" s="207" t="s">
        <v>847</v>
      </c>
      <c r="AK241" s="179" t="str">
        <f t="array" ref="AK241">IFERROR(VLOOKUP(A241&amp;B241&amp;C241&amp;LEFT($AK$1,2),IF({1,0},广告数据!$A$2:$A$7027&amp;广告数据!$B$2:$B$7027&amp;广告数据!$C$2:$C$7027,广告数据!$D$2:$D$7027),2,0),"0")</f>
        <v>0</v>
      </c>
      <c r="AL241" s="175" t="str">
        <f t="array" ref="AL241">IFERROR(VLOOKUP(A241&amp;B241&amp;C241&amp;LEFT($AK$1,2),IF({1,0},广告数据!$A$2:$A$7027&amp;广告数据!$B$2:$B$7027&amp;广告数据!$C$2:$C$7027,广告数据!$E$2:$E$7027),2,0),"0")</f>
        <v>0</v>
      </c>
      <c r="AM241" s="180" t="str">
        <f t="shared" si="111"/>
        <v>0</v>
      </c>
      <c r="AN241" s="175" t="str">
        <f t="array" ref="AN241">IFERROR(VLOOKUP(A241&amp;B241&amp;C241&amp;LEFT($AK$1,2),IF({1,0},广告数据!$A$2:$A$7027&amp;广告数据!$B$2:$B$7027&amp;广告数据!$C$2:$C$7027,广告数据!$I$2:$I$7027),2,0),"0")</f>
        <v>0</v>
      </c>
      <c r="AO241" s="181" t="str">
        <f t="shared" si="112"/>
        <v>0</v>
      </c>
      <c r="AP241" s="182" t="str">
        <f t="array" ref="AP241">IFERROR(VLOOKUP(A241&amp;B241&amp;C241&amp;LEFT($AK$1,2),IF({1,0},广告数据!$A$2:$A$7027&amp;广告数据!$B$2:$B$7027&amp;广告数据!$C$2:$C$7027,广告数据!$G$2:$G$7027),2,0),"0")</f>
        <v>0</v>
      </c>
      <c r="AQ241" s="182" t="str">
        <f t="array" ref="AQ241">IFERROR(VLOOKUP(A241&amp;B241&amp;C241&amp;LEFT($AK$1,2),IF({1,0},广告数据!$A$2:$A$7027&amp;广告数据!$B$2:$B$7027&amp;广告数据!$C$2:$C$7027,广告数据!$J$2:$J$7027),2,0),"0")</f>
        <v>0</v>
      </c>
      <c r="AR241" s="183" t="str">
        <f t="shared" si="113"/>
        <v>0</v>
      </c>
      <c r="AS241" s="223" t="str">
        <f t="array" ref="AS241">IFERROR(VLOOKUP(A241&amp;B241&amp;C241&amp;LEFT($AS$1,2),IF({1,0},广告数据!$A$2:$A$7027&amp;广告数据!$B$2:$B$7027&amp;广告数据!$C$2:$C$7027,广告数据!$D$2:$D$7027),2,0),"0")</f>
        <v>0</v>
      </c>
      <c r="AT241" s="179" t="str">
        <f t="array" ref="AT241">IFERROR(VLOOKUP(A241&amp;B241&amp;C241&amp;LEFT($AS$1,2),IF({1,0},广告数据!$A$2:$A$7027&amp;广告数据!$B$2:$B$7027&amp;广告数据!$C$2:$C$7027,广告数据!$E$2:$E$7027),2,0),"0")</f>
        <v>0</v>
      </c>
      <c r="AU241" s="179" t="str">
        <f t="array" ref="AU241">IFERROR(VLOOKUP(A241&amp;B241&amp;C241&amp;LEFT($AS$1,2),IF({1,0},广告数据!$A$2:$A$7027&amp;广告数据!$B$2:$B$7027&amp;广告数据!$C$2:$C$7027,广告数据!$I$2:$I$7027),2,0),"0")</f>
        <v>0</v>
      </c>
      <c r="AV241" s="215" t="str">
        <f t="shared" si="84"/>
        <v>0</v>
      </c>
      <c r="AW241" s="215" t="str">
        <f t="array" ref="AW241">IFERROR(AU241/AT241,"0")</f>
        <v>0</v>
      </c>
      <c r="AX241" s="224" t="str">
        <f t="array" ref="AX241">IFERROR(VLOOKUP(A241&amp;B241&amp;C241&amp;LEFT($AS$1,2),IF({1,0},广告数据!$A$2:$A$7027&amp;广告数据!$B$2:$B$7027&amp;广告数据!$C$2:$C$7027,广告数据!$G$2:$G$7027),2,0),"0")</f>
        <v>0</v>
      </c>
      <c r="AY241" s="179" t="str">
        <f t="array" ref="AY241">IFERROR(VLOOKUP(A241&amp;B241&amp;C241&amp;LEFT($AS$1,2),IF({1,0},广告数据!$A$2:$A$7027&amp;广告数据!$B$2:$B$7027&amp;广告数据!$C$2:$C$7027,广告数据!$J$2:$J$7027),2,0),"0")</f>
        <v>0</v>
      </c>
      <c r="AZ241" s="183" t="str">
        <f t="array" ref="AZ241">IFERROR(AX241/AY241,"0")</f>
        <v>0</v>
      </c>
      <c r="BA241" s="179">
        <f t="array" ref="BA241">IFERROR(VLOOKUP(A241&amp;B241&amp;C241&amp;LEFT($BA$1,2),IF({1,0},广告数据!$A$2:$A$7027&amp;广告数据!$B$2:$B$7027&amp;广告数据!$C$2:$C$7027,广告数据!$D$2:$D$7027),2,0),"")</f>
        <v>4127</v>
      </c>
      <c r="BB241" s="179">
        <f t="array" ref="BB241">IFERROR(VLOOKUP(A241&amp;B241&amp;C241&amp;LEFT($BA$1,2),IF({1,0},广告数据!$A$2:$A$7027&amp;广告数据!$B$2:$B$7027&amp;广告数据!$C$2:$C$7027,广告数据!$E$2:$E$7027),2,0),"")</f>
        <v>12</v>
      </c>
      <c r="BC241" s="179">
        <f t="array" ref="BC241">IFERROR(VLOOKUP(A241&amp;B241&amp;C241&amp;LEFT($BA$1,2),IF({1,0},广告数据!$A$2:$A$7027&amp;广告数据!$B$2:$B$7027&amp;广告数据!$C$2:$C$7027,广告数据!$I$2:$I$7027),2,0),"")</f>
        <v>0</v>
      </c>
      <c r="BD241" s="215">
        <f t="shared" si="95"/>
        <v>0.00290768112430337</v>
      </c>
      <c r="BE241" s="215">
        <f t="shared" si="96"/>
        <v>0</v>
      </c>
      <c r="BF241" s="186">
        <f t="array" ref="BF241">IFERROR(VLOOKUP(A241&amp;B241&amp;C241&amp;LEFT($BA$1,2),IF({1,0},广告数据!$A$2:$A$7027&amp;广告数据!$B$2:$B$7027&amp;广告数据!$C$2:$C$7027,广告数据!$G$2:$G$7027),2,0),"")</f>
        <v>732</v>
      </c>
      <c r="BG241" s="186">
        <f t="array" ref="BG241">IFERROR(VLOOKUP(A241&amp;B241&amp;C241&amp;LEFT($BA$1,2),IF({1,0},广告数据!$A$2:$A$7027&amp;广告数据!$B$2:$B$7027&amp;广告数据!$C$2:$C$7027,广告数据!$J$2:$J$7027),2,0),"")</f>
        <v>0</v>
      </c>
      <c r="BH241" s="215" t="str">
        <f t="shared" si="97"/>
        <v>0</v>
      </c>
      <c r="BI241" s="172" t="str">
        <f t="array" ref="BI241">IFERROR(VLOOKUP(A241&amp;B241&amp;C241&amp;LEFT($BI$1,2),IF({1,0},广告数据!$A$2:$A$7027&amp;广告数据!$B$2:$B$7027&amp;广告数据!$C$2:$C$7027,广告数据!$D$2:$D$7027),2,0),"0")</f>
        <v>0</v>
      </c>
      <c r="BJ241" s="172" t="str">
        <f t="array" ref="BJ241">IFERROR(VLOOKUP(A241&amp;B241&amp;C241&amp;LEFT($BI$1,2),IF({1,0},广告数据!$A$2:$A$7027&amp;广告数据!$B$2:$B$7027&amp;广告数据!$C$2:$C$7027,广告数据!$E$2:$E$7027),2,0),"0")</f>
        <v>0</v>
      </c>
      <c r="BK241" s="172" t="str">
        <f t="array" ref="BK241">IFERROR(VLOOKUP(A241&amp;B241&amp;C241&amp;LEFT($BI$1,2),IF({1,0},广告数据!$A$2:$A$7027&amp;广告数据!$B$2:$B$7027&amp;广告数据!$C$2:$C$7027,广告数据!$I$2:$I$7027),2,0),"0")</f>
        <v>0</v>
      </c>
      <c r="BL241" s="215" t="str">
        <f t="shared" si="98"/>
        <v>0</v>
      </c>
      <c r="BM241" s="215" t="str">
        <f t="shared" si="99"/>
        <v>0</v>
      </c>
      <c r="BN241" s="172" t="str">
        <f t="array" ref="BN241">IFERROR(VLOOKUP(A241&amp;B241&amp;C241&amp;LEFT($BI$1,2),IF({1,0},广告数据!$A$2:$A$7027&amp;广告数据!$B$2:$B$7027&amp;广告数据!$C$2:$C$7027,广告数据!$G$2:$G$7027),2,0),"0")</f>
        <v>0</v>
      </c>
      <c r="BO241" s="172" t="str">
        <f t="array" ref="BO241">IFERROR(VLOOKUP(A241&amp;B241&amp;C241&amp;LEFT($BI$1,2),IF({1,0},广告数据!$A$2:$A$7027&amp;广告数据!$B$2:$B$7027&amp;广告数据!$C$2:$C$7027,广告数据!$J$2:$J$7027),2,0),"0")</f>
        <v>0</v>
      </c>
      <c r="BP241" s="215" t="str">
        <f t="shared" si="100"/>
        <v/>
      </c>
      <c r="BQ241" s="172" t="str">
        <f t="array" ref="BQ241">IFERROR(VLOOKUP(A241&amp;B241&amp;C241&amp;LEFT($BQ$1,2),IF({1,0},广告数据!$A$2:$A$7027&amp;广告数据!$B$2:$B$7027&amp;广告数据!$C$2:$C$7027,广告数据!$D$2:$D$7027),2,0),"0")</f>
        <v>0</v>
      </c>
      <c r="BR241" s="172" t="str">
        <f t="array" ref="BR241">IFERROR(VLOOKUP(A241&amp;B241&amp;C241&amp;LEFT($BQ$1,2),IF({1,0},广告数据!$A$2:$A$7027&amp;广告数据!$B$2:$B$7027&amp;广告数据!$C$2:$C$7027,广告数据!$E$2:$E$7027),2,0),"0")</f>
        <v>0</v>
      </c>
      <c r="BS241" s="172" t="str">
        <f t="array" ref="BS241">IFERROR(VLOOKUP(A241&amp;B241&amp;C241&amp;LEFT($BQ$1,2),IF({1,0},广告数据!$A$2:$A$7027&amp;广告数据!$B$2:$B$7027&amp;广告数据!$C$2:$C$7027,广告数据!$I$2:$I$7027),2,0),"0")</f>
        <v>0</v>
      </c>
      <c r="BT241" s="215" t="str">
        <f t="shared" si="93"/>
        <v>0</v>
      </c>
      <c r="BU241" s="215" t="str">
        <f t="shared" si="94"/>
        <v>0</v>
      </c>
      <c r="BV241" s="172" t="str">
        <f t="array" ref="BV241">IFERROR(VLOOKUP(A241&amp;B241&amp;C241&amp;LEFT($BQ$1,2),IF({1,0},广告数据!$A$2:$A$7027&amp;广告数据!$B$2:$B$7027&amp;广告数据!$C$2:$C$7027,广告数据!$G$2:$G$7027),2,0),"0")</f>
        <v>0</v>
      </c>
      <c r="BW241" s="172" t="str">
        <f t="array" ref="BW241">IFERROR(VLOOKUP(A241&amp;B241&amp;C241&amp;LEFT($BQ$1,2),IF({1,0},广告数据!$A$2:$A$7027&amp;广告数据!$B$2:$B$7027&amp;广告数据!$C$2:$C$7027,广告数据!$J$2:$J$7027),2,0),"0")</f>
        <v>0</v>
      </c>
      <c r="BX241" s="215" t="str">
        <f t="shared" si="107"/>
        <v/>
      </c>
    </row>
    <row r="242" s="173" customFormat="1" spans="1:76">
      <c r="A242" s="189">
        <v>44825</v>
      </c>
      <c r="B242" s="192" t="s">
        <v>20</v>
      </c>
      <c r="C242" s="190" t="s">
        <v>25</v>
      </c>
      <c r="D242" s="119" t="s">
        <v>124</v>
      </c>
      <c r="E242" s="194">
        <f>SUMIFS('Business report'!$D$2:$D$9442,'Business report'!$A$2:$A$9442,A242,'Business report'!$B$2:$B$9442,B242,'Business report'!$C$2:$C$9442,D242)</f>
        <v>421</v>
      </c>
      <c r="F242" s="194">
        <f>SUMIFS('Business report'!$F$2:$F$9442,'Business report'!$A$2:$A$9442,A242,'Business report'!$B$2:$B$9442,B242,'Business report'!$C$2:$C$9442,D242)</f>
        <v>596</v>
      </c>
      <c r="G242" s="191">
        <f>SUMIFS('Business report'!$I$2:$I$9442,'Business report'!$A$2:$A$9442,A242,'Business report'!$B$2:$B$9442,B242,'Business report'!$C$2:$C$9442,D242)</f>
        <v>20</v>
      </c>
      <c r="H242" s="195">
        <f>SUMIFS('Business report'!$K$2:$K$9442,'Business report'!$A$2:$A$9442,A242,'Business report'!$B$2:$B$9442,B242,'Business report'!$C$2:$C$9442,D242)</f>
        <v>250.8</v>
      </c>
      <c r="I242" s="198" t="s">
        <v>653</v>
      </c>
      <c r="J242" s="178">
        <v>4.6</v>
      </c>
      <c r="K242" s="206">
        <v>94</v>
      </c>
      <c r="L242" s="198" t="s">
        <v>131</v>
      </c>
      <c r="M242" s="202" t="s">
        <v>848</v>
      </c>
      <c r="N242" s="198" t="s">
        <v>133</v>
      </c>
      <c r="O242" s="199">
        <v>100</v>
      </c>
      <c r="P242" s="203" t="s">
        <v>409</v>
      </c>
      <c r="Q242" s="207" t="s">
        <v>232</v>
      </c>
      <c r="R242" s="207" t="s">
        <v>227</v>
      </c>
      <c r="S242" s="203" t="s">
        <v>208</v>
      </c>
      <c r="T242" s="207" t="s">
        <v>282</v>
      </c>
      <c r="U242" s="207" t="s">
        <v>138</v>
      </c>
      <c r="V242" s="203" t="s">
        <v>340</v>
      </c>
      <c r="W242" s="207" t="s">
        <v>258</v>
      </c>
      <c r="X242" s="207" t="s">
        <v>138</v>
      </c>
      <c r="Y242" s="203" t="s">
        <v>527</v>
      </c>
      <c r="Z242" s="207" t="s">
        <v>263</v>
      </c>
      <c r="AA242" s="207" t="s">
        <v>141</v>
      </c>
      <c r="AB242" s="203" t="s">
        <v>528</v>
      </c>
      <c r="AC242" s="207" t="s">
        <v>145</v>
      </c>
      <c r="AD242" s="207" t="s">
        <v>194</v>
      </c>
      <c r="AE242" s="203" t="s">
        <v>244</v>
      </c>
      <c r="AF242" s="207" t="s">
        <v>260</v>
      </c>
      <c r="AG242" s="207" t="s">
        <v>183</v>
      </c>
      <c r="AH242" s="203" t="s">
        <v>144</v>
      </c>
      <c r="AI242" s="207" t="s">
        <v>266</v>
      </c>
      <c r="AJ242" s="207" t="s">
        <v>210</v>
      </c>
      <c r="AK242" s="179">
        <f t="array" ref="AK242">IFERROR(VLOOKUP(A242&amp;B242&amp;C242&amp;LEFT($AK$1,2),IF({1,0},广告数据!$A$2:$A$7027&amp;广告数据!$B$2:$B$7027&amp;广告数据!$C$2:$C$7027,广告数据!$D$2:$D$7027),2,0),"0")</f>
        <v>6756</v>
      </c>
      <c r="AL242" s="175">
        <f t="array" ref="AL242">IFERROR(VLOOKUP(A242&amp;B242&amp;C242&amp;LEFT($AK$1,2),IF({1,0},广告数据!$A$2:$A$7027&amp;广告数据!$B$2:$B$7027&amp;广告数据!$C$2:$C$7027,广告数据!$E$2:$E$7027),2,0),"0")</f>
        <v>36</v>
      </c>
      <c r="AM242" s="180">
        <f t="shared" si="111"/>
        <v>0.00532859680284192</v>
      </c>
      <c r="AN242" s="175">
        <f t="array" ref="AN242">IFERROR(VLOOKUP(A242&amp;B242&amp;C242&amp;LEFT($AK$1,2),IF({1,0},广告数据!$A$2:$A$7027&amp;广告数据!$B$2:$B$7027&amp;广告数据!$C$2:$C$7027,广告数据!$I$2:$I$7027),2,0),"0")</f>
        <v>0</v>
      </c>
      <c r="AO242" s="181">
        <f t="shared" si="112"/>
        <v>0</v>
      </c>
      <c r="AP242" s="182">
        <f t="array" ref="AP242">IFERROR(VLOOKUP(A242&amp;B242&amp;C242&amp;LEFT($AK$1,2),IF({1,0},广告数据!$A$2:$A$7027&amp;广告数据!$B$2:$B$7027&amp;广告数据!$C$2:$C$7027,广告数据!$G$2:$G$7027),2,0),"0")</f>
        <v>10.5</v>
      </c>
      <c r="AQ242" s="182">
        <f t="array" ref="AQ242">IFERROR(VLOOKUP(A242&amp;B242&amp;C242&amp;LEFT($AK$1,2),IF({1,0},广告数据!$A$2:$A$7027&amp;广告数据!$B$2:$B$7027&amp;广告数据!$C$2:$C$7027,广告数据!$J$2:$J$7027),2,0),"0")</f>
        <v>0</v>
      </c>
      <c r="AR242" s="183" t="str">
        <f t="shared" si="113"/>
        <v>0</v>
      </c>
      <c r="AS242" s="223" t="str">
        <f t="array" ref="AS242">IFERROR(VLOOKUP(A242&amp;B242&amp;C242&amp;LEFT($AS$1,2),IF({1,0},广告数据!$A$2:$A$7027&amp;广告数据!$B$2:$B$7027&amp;广告数据!$C$2:$C$7027,广告数据!$D$2:$D$7027),2,0),"0")</f>
        <v>0</v>
      </c>
      <c r="AT242" s="179" t="str">
        <f t="array" ref="AT242">IFERROR(VLOOKUP(A242&amp;B242&amp;C242&amp;LEFT($AS$1,2),IF({1,0},广告数据!$A$2:$A$7027&amp;广告数据!$B$2:$B$7027&amp;广告数据!$C$2:$C$7027,广告数据!$E$2:$E$7027),2,0),"0")</f>
        <v>0</v>
      </c>
      <c r="AU242" s="179" t="str">
        <f t="array" ref="AU242">IFERROR(VLOOKUP(A242&amp;B242&amp;C242&amp;LEFT($AS$1,2),IF({1,0},广告数据!$A$2:$A$7027&amp;广告数据!$B$2:$B$7027&amp;广告数据!$C$2:$C$7027,广告数据!$I$2:$I$7027),2,0),"0")</f>
        <v>0</v>
      </c>
      <c r="AV242" s="215" t="str">
        <f t="shared" si="84"/>
        <v>0</v>
      </c>
      <c r="AW242" s="215" t="str">
        <f t="array" ref="AW242">IFERROR(AU242/AT242,"0")</f>
        <v>0</v>
      </c>
      <c r="AX242" s="224" t="str">
        <f t="array" ref="AX242">IFERROR(VLOOKUP(A242&amp;B242&amp;C242&amp;LEFT($AS$1,2),IF({1,0},广告数据!$A$2:$A$7027&amp;广告数据!$B$2:$B$7027&amp;广告数据!$C$2:$C$7027,广告数据!$G$2:$G$7027),2,0),"0")</f>
        <v>0</v>
      </c>
      <c r="AY242" s="179" t="str">
        <f t="array" ref="AY242">IFERROR(VLOOKUP(A242&amp;B242&amp;C242&amp;LEFT($AS$1,2),IF({1,0},广告数据!$A$2:$A$7027&amp;广告数据!$B$2:$B$7027&amp;广告数据!$C$2:$C$7027,广告数据!$J$2:$J$7027),2,0),"0")</f>
        <v>0</v>
      </c>
      <c r="AZ242" s="183" t="str">
        <f t="array" ref="AZ242">IFERROR(AX242/AY242,"0")</f>
        <v>0</v>
      </c>
      <c r="BA242" s="179">
        <f t="array" ref="BA242">IFERROR(VLOOKUP(A242&amp;B242&amp;C242&amp;LEFT($BA$1,2),IF({1,0},广告数据!$A$2:$A$7027&amp;广告数据!$B$2:$B$7027&amp;广告数据!$C$2:$C$7027,广告数据!$D$2:$D$7027),2,0),"")</f>
        <v>20878</v>
      </c>
      <c r="BB242" s="179">
        <f t="array" ref="BB242">IFERROR(VLOOKUP(A242&amp;B242&amp;C242&amp;LEFT($BA$1,2),IF({1,0},广告数据!$A$2:$A$7027&amp;广告数据!$B$2:$B$7027&amp;广告数据!$C$2:$C$7027,广告数据!$E$2:$E$7027),2,0),"")</f>
        <v>57</v>
      </c>
      <c r="BC242" s="179">
        <f t="array" ref="BC242">IFERROR(VLOOKUP(A242&amp;B242&amp;C242&amp;LEFT($BA$1,2),IF({1,0},广告数据!$A$2:$A$7027&amp;广告数据!$B$2:$B$7027&amp;广告数据!$C$2:$C$7027,广告数据!$I$2:$I$7027),2,0),"")</f>
        <v>3</v>
      </c>
      <c r="BD242" s="215">
        <f t="shared" si="95"/>
        <v>0.002730146565763</v>
      </c>
      <c r="BE242" s="215">
        <f t="shared" si="96"/>
        <v>0.0526315789473684</v>
      </c>
      <c r="BF242" s="186">
        <f t="array" ref="BF242">IFERROR(VLOOKUP(A242&amp;B242&amp;C242&amp;LEFT($BA$1,2),IF({1,0},广告数据!$A$2:$A$7027&amp;广告数据!$B$2:$B$7027&amp;广告数据!$C$2:$C$7027,广告数据!$G$2:$G$7027),2,0),"")</f>
        <v>30.02</v>
      </c>
      <c r="BG242" s="186">
        <f t="array" ref="BG242">IFERROR(VLOOKUP(A242&amp;B242&amp;C242&amp;LEFT($BA$1,2),IF({1,0},广告数据!$A$2:$A$7027&amp;广告数据!$B$2:$B$7027&amp;广告数据!$C$2:$C$7027,广告数据!$J$2:$J$7027),2,0),"")</f>
        <v>36.97</v>
      </c>
      <c r="BH242" s="215">
        <f t="shared" si="97"/>
        <v>0.812009737625101</v>
      </c>
      <c r="BI242" s="172">
        <f t="array" ref="BI242">IFERROR(VLOOKUP(A242&amp;B242&amp;C242&amp;LEFT($BI$1,2),IF({1,0},广告数据!$A$2:$A$7027&amp;广告数据!$B$2:$B$7027&amp;广告数据!$C$2:$C$7027,广告数据!$D$2:$D$7027),2,0),"0")</f>
        <v>1203</v>
      </c>
      <c r="BJ242" s="172">
        <f t="array" ref="BJ242">IFERROR(VLOOKUP(A242&amp;B242&amp;C242&amp;LEFT($BI$1,2),IF({1,0},广告数据!$A$2:$A$7027&amp;广告数据!$B$2:$B$7027&amp;广告数据!$C$2:$C$7027,广告数据!$E$2:$E$7027),2,0),"0")</f>
        <v>16</v>
      </c>
      <c r="BK242" s="172">
        <f t="array" ref="BK242">IFERROR(VLOOKUP(A242&amp;B242&amp;C242&amp;LEFT($BI$1,2),IF({1,0},广告数据!$A$2:$A$7027&amp;广告数据!$B$2:$B$7027&amp;广告数据!$C$2:$C$7027,广告数据!$I$2:$I$7027),2,0),"0")</f>
        <v>1</v>
      </c>
      <c r="BL242" s="215">
        <f t="shared" si="98"/>
        <v>0.0133000831255195</v>
      </c>
      <c r="BM242" s="215">
        <f t="shared" si="99"/>
        <v>0.0625</v>
      </c>
      <c r="BN242" s="172">
        <f t="array" ref="BN242">IFERROR(VLOOKUP(A242&amp;B242&amp;C242&amp;LEFT($BI$1,2),IF({1,0},广告数据!$A$2:$A$7027&amp;广告数据!$B$2:$B$7027&amp;广告数据!$C$2:$C$7027,广告数据!$G$2:$G$7027),2,0),"0")</f>
        <v>14.81</v>
      </c>
      <c r="BO242" s="172">
        <f t="array" ref="BO242">IFERROR(VLOOKUP(A242&amp;B242&amp;C242&amp;LEFT($BI$1,2),IF({1,0},广告数据!$A$2:$A$7027&amp;广告数据!$B$2:$B$7027&amp;广告数据!$C$2:$C$7027,广告数据!$J$2:$J$7027),2,0),"0")</f>
        <v>12.99</v>
      </c>
      <c r="BP242" s="215">
        <f t="shared" si="100"/>
        <v>1.1401077752117</v>
      </c>
      <c r="BQ242" s="172" t="str">
        <f t="array" ref="BQ242">IFERROR(VLOOKUP(A242&amp;B242&amp;C242&amp;LEFT($BQ$1,2),IF({1,0},广告数据!$A$2:$A$7027&amp;广告数据!$B$2:$B$7027&amp;广告数据!$C$2:$C$7027,广告数据!$D$2:$D$7027),2,0),"0")</f>
        <v>0</v>
      </c>
      <c r="BR242" s="172" t="str">
        <f t="array" ref="BR242">IFERROR(VLOOKUP(A242&amp;B242&amp;C242&amp;LEFT($BQ$1,2),IF({1,0},广告数据!$A$2:$A$7027&amp;广告数据!$B$2:$B$7027&amp;广告数据!$C$2:$C$7027,广告数据!$E$2:$E$7027),2,0),"0")</f>
        <v>0</v>
      </c>
      <c r="BS242" s="172" t="str">
        <f t="array" ref="BS242">IFERROR(VLOOKUP(A242&amp;B242&amp;C242&amp;LEFT($BQ$1,2),IF({1,0},广告数据!$A$2:$A$7027&amp;广告数据!$B$2:$B$7027&amp;广告数据!$C$2:$C$7027,广告数据!$I$2:$I$7027),2,0),"0")</f>
        <v>0</v>
      </c>
      <c r="BT242" s="215" t="str">
        <f t="shared" si="93"/>
        <v>0</v>
      </c>
      <c r="BU242" s="215" t="str">
        <f t="shared" si="94"/>
        <v>0</v>
      </c>
      <c r="BV242" s="172" t="str">
        <f t="array" ref="BV242">IFERROR(VLOOKUP(A242&amp;B242&amp;C242&amp;LEFT($BQ$1,2),IF({1,0},广告数据!$A$2:$A$7027&amp;广告数据!$B$2:$B$7027&amp;广告数据!$C$2:$C$7027,广告数据!$G$2:$G$7027),2,0),"0")</f>
        <v>0</v>
      </c>
      <c r="BW242" s="172" t="str">
        <f t="array" ref="BW242">IFERROR(VLOOKUP(A242&amp;B242&amp;C242&amp;LEFT($BQ$1,2),IF({1,0},广告数据!$A$2:$A$7027&amp;广告数据!$B$2:$B$7027&amp;广告数据!$C$2:$C$7027,广告数据!$J$2:$J$7027),2,0),"0")</f>
        <v>0</v>
      </c>
      <c r="BX242" s="215" t="str">
        <f t="shared" si="107"/>
        <v/>
      </c>
    </row>
    <row r="243" s="173" customFormat="1" spans="1:76">
      <c r="A243" s="189">
        <v>44825</v>
      </c>
      <c r="B243" s="192" t="s">
        <v>20</v>
      </c>
      <c r="C243" s="190" t="s">
        <v>450</v>
      </c>
      <c r="D243" s="119" t="s">
        <v>451</v>
      </c>
      <c r="E243" s="194">
        <f>SUMIFS('Business report'!$D$2:$D$9442,'Business report'!$A$2:$A$9442,A243,'Business report'!$B$2:$B$9442,B243,'Business report'!$C$2:$C$9442,D243)</f>
        <v>6</v>
      </c>
      <c r="F243" s="194">
        <f>SUMIFS('Business report'!$F$2:$F$9442,'Business report'!$A$2:$A$9442,A243,'Business report'!$B$2:$B$9442,B243,'Business report'!$C$2:$C$9442,D243)</f>
        <v>7</v>
      </c>
      <c r="G243" s="191">
        <f>SUMIFS('Business report'!$I$2:$I$9442,'Business report'!$A$2:$A$9442,A243,'Business report'!$B$2:$B$9442,B243,'Business report'!$C$2:$C$9442,D243)</f>
        <v>0</v>
      </c>
      <c r="H243" s="195">
        <f>SUMIFS('Business report'!$K$2:$K$9442,'Business report'!$A$2:$A$9442,A243,'Business report'!$B$2:$B$9442,B243,'Business report'!$C$2:$C$9442,D243)</f>
        <v>0</v>
      </c>
      <c r="I243" s="198">
        <v>37.99</v>
      </c>
      <c r="J243" s="178">
        <v>4</v>
      </c>
      <c r="K243" s="198">
        <v>7</v>
      </c>
      <c r="L243" s="198" t="s">
        <v>496</v>
      </c>
      <c r="M243" s="202" t="s">
        <v>849</v>
      </c>
      <c r="N243" s="198" t="s">
        <v>497</v>
      </c>
      <c r="O243" s="199">
        <v>3595</v>
      </c>
      <c r="P243" s="203" t="s">
        <v>465</v>
      </c>
      <c r="Q243" s="200"/>
      <c r="R243" s="207" t="s">
        <v>799</v>
      </c>
      <c r="S243" s="203" t="s">
        <v>466</v>
      </c>
      <c r="T243" s="200"/>
      <c r="U243" s="207" t="s">
        <v>799</v>
      </c>
      <c r="V243" s="203" t="s">
        <v>467</v>
      </c>
      <c r="W243" s="200"/>
      <c r="X243" s="207" t="s">
        <v>358</v>
      </c>
      <c r="Y243" s="203" t="s">
        <v>468</v>
      </c>
      <c r="Z243" s="200"/>
      <c r="AA243" s="207" t="s">
        <v>358</v>
      </c>
      <c r="AB243" s="203" t="s">
        <v>469</v>
      </c>
      <c r="AC243" s="200"/>
      <c r="AD243" s="207" t="s">
        <v>718</v>
      </c>
      <c r="AE243" s="203" t="s">
        <v>470</v>
      </c>
      <c r="AF243" s="200"/>
      <c r="AG243" s="207" t="s">
        <v>486</v>
      </c>
      <c r="AH243" s="203" t="s">
        <v>472</v>
      </c>
      <c r="AI243" s="200"/>
      <c r="AJ243" s="207" t="s">
        <v>718</v>
      </c>
      <c r="AK243" s="179">
        <f t="array" ref="AK243">IFERROR(VLOOKUP(A243&amp;B243&amp;C243&amp;LEFT($AK$1,2),IF({1,0},广告数据!$A$2:$A$7027&amp;广告数据!$B$2:$B$7027&amp;广告数据!$C$2:$C$7027,广告数据!$D$2:$D$7027),2,0),"0")</f>
        <v>7043</v>
      </c>
      <c r="AL243" s="175">
        <f t="array" ref="AL243">IFERROR(VLOOKUP(A243&amp;B243&amp;C243&amp;LEFT($AK$1,2),IF({1,0},广告数据!$A$2:$A$7027&amp;广告数据!$B$2:$B$7027&amp;广告数据!$C$2:$C$7027,广告数据!$E$2:$E$7027),2,0),"0")</f>
        <v>1</v>
      </c>
      <c r="AM243" s="180">
        <f t="shared" si="111"/>
        <v>0.000141984949595343</v>
      </c>
      <c r="AN243" s="175">
        <f t="array" ref="AN243">IFERROR(VLOOKUP(A243&amp;B243&amp;C243&amp;LEFT($AK$1,2),IF({1,0},广告数据!$A$2:$A$7027&amp;广告数据!$B$2:$B$7027&amp;广告数据!$C$2:$C$7027,广告数据!$I$2:$I$7027),2,0),"0")</f>
        <v>0</v>
      </c>
      <c r="AO243" s="181">
        <f t="shared" si="112"/>
        <v>0</v>
      </c>
      <c r="AP243" s="182">
        <f t="array" ref="AP243">IFERROR(VLOOKUP(A243&amp;B243&amp;C243&amp;LEFT($AK$1,2),IF({1,0},广告数据!$A$2:$A$7027&amp;广告数据!$B$2:$B$7027&amp;广告数据!$C$2:$C$7027,广告数据!$G$2:$G$7027),2,0),"0")</f>
        <v>1.31</v>
      </c>
      <c r="AQ243" s="182">
        <f t="array" ref="AQ243">IFERROR(VLOOKUP(A243&amp;B243&amp;C243&amp;LEFT($AK$1,2),IF({1,0},广告数据!$A$2:$A$7027&amp;广告数据!$B$2:$B$7027&amp;广告数据!$C$2:$C$7027,广告数据!$J$2:$J$7027),2,0),"0")</f>
        <v>0</v>
      </c>
      <c r="AR243" s="183" t="str">
        <f t="shared" si="113"/>
        <v>0</v>
      </c>
      <c r="AS243" s="223" t="str">
        <f t="array" ref="AS243">IFERROR(VLOOKUP(A243&amp;B243&amp;C243&amp;LEFT($AS$1,2),IF({1,0},广告数据!$A$2:$A$7027&amp;广告数据!$B$2:$B$7027&amp;广告数据!$C$2:$C$7027,广告数据!$D$2:$D$7027),2,0),"0")</f>
        <v>0</v>
      </c>
      <c r="AT243" s="179" t="str">
        <f t="array" ref="AT243">IFERROR(VLOOKUP(A243&amp;B243&amp;C243&amp;LEFT($AS$1,2),IF({1,0},广告数据!$A$2:$A$7027&amp;广告数据!$B$2:$B$7027&amp;广告数据!$C$2:$C$7027,广告数据!$E$2:$E$7027),2,0),"0")</f>
        <v>0</v>
      </c>
      <c r="AU243" s="179" t="str">
        <f t="array" ref="AU243">IFERROR(VLOOKUP(A243&amp;B243&amp;C243&amp;LEFT($AS$1,2),IF({1,0},广告数据!$A$2:$A$7027&amp;广告数据!$B$2:$B$7027&amp;广告数据!$C$2:$C$7027,广告数据!$I$2:$I$7027),2,0),"0")</f>
        <v>0</v>
      </c>
      <c r="AV243" s="215" t="str">
        <f t="shared" si="84"/>
        <v>0</v>
      </c>
      <c r="AW243" s="215" t="str">
        <f t="array" ref="AW243">IFERROR(AU243/AT243,"0")</f>
        <v>0</v>
      </c>
      <c r="AX243" s="224" t="str">
        <f t="array" ref="AX243">IFERROR(VLOOKUP(A243&amp;B243&amp;C243&amp;LEFT($AS$1,2),IF({1,0},广告数据!$A$2:$A$7027&amp;广告数据!$B$2:$B$7027&amp;广告数据!$C$2:$C$7027,广告数据!$G$2:$G$7027),2,0),"0")</f>
        <v>0</v>
      </c>
      <c r="AY243" s="179" t="str">
        <f t="array" ref="AY243">IFERROR(VLOOKUP(A243&amp;B243&amp;C243&amp;LEFT($AS$1,2),IF({1,0},广告数据!$A$2:$A$7027&amp;广告数据!$B$2:$B$7027&amp;广告数据!$C$2:$C$7027,广告数据!$J$2:$J$7027),2,0),"0")</f>
        <v>0</v>
      </c>
      <c r="AZ243" s="183" t="str">
        <f t="array" ref="AZ243">IFERROR(AX243/AY243,"0")</f>
        <v>0</v>
      </c>
      <c r="BA243" s="179">
        <f t="array" ref="BA243">IFERROR(VLOOKUP(A243&amp;B243&amp;C243&amp;LEFT($BA$1,2),IF({1,0},广告数据!$A$2:$A$7027&amp;广告数据!$B$2:$B$7027&amp;广告数据!$C$2:$C$7027,广告数据!$D$2:$D$7027),2,0),"")</f>
        <v>142</v>
      </c>
      <c r="BB243" s="179">
        <f t="array" ref="BB243">IFERROR(VLOOKUP(A243&amp;B243&amp;C243&amp;LEFT($BA$1,2),IF({1,0},广告数据!$A$2:$A$7027&amp;广告数据!$B$2:$B$7027&amp;广告数据!$C$2:$C$7027,广告数据!$E$2:$E$7027),2,0),"")</f>
        <v>1</v>
      </c>
      <c r="BC243" s="179">
        <f t="array" ref="BC243">IFERROR(VLOOKUP(A243&amp;B243&amp;C243&amp;LEFT($BA$1,2),IF({1,0},广告数据!$A$2:$A$7027&amp;广告数据!$B$2:$B$7027&amp;广告数据!$C$2:$C$7027,广告数据!$I$2:$I$7027),2,0),"")</f>
        <v>0</v>
      </c>
      <c r="BD243" s="215">
        <f t="shared" si="95"/>
        <v>0.00704225352112676</v>
      </c>
      <c r="BE243" s="215">
        <f t="shared" si="96"/>
        <v>0</v>
      </c>
      <c r="BF243" s="186">
        <f t="array" ref="BF243">IFERROR(VLOOKUP(A243&amp;B243&amp;C243&amp;LEFT($BA$1,2),IF({1,0},广告数据!$A$2:$A$7027&amp;广告数据!$B$2:$B$7027&amp;广告数据!$C$2:$C$7027,广告数据!$G$2:$G$7027),2,0),"")</f>
        <v>1.68</v>
      </c>
      <c r="BG243" s="186">
        <f t="array" ref="BG243">IFERROR(VLOOKUP(A243&amp;B243&amp;C243&amp;LEFT($BA$1,2),IF({1,0},广告数据!$A$2:$A$7027&amp;广告数据!$B$2:$B$7027&amp;广告数据!$C$2:$C$7027,广告数据!$J$2:$J$7027),2,0),"")</f>
        <v>0</v>
      </c>
      <c r="BH243" s="215" t="str">
        <f t="shared" si="97"/>
        <v>0</v>
      </c>
      <c r="BI243" s="172" t="str">
        <f t="array" ref="BI243">IFERROR(VLOOKUP(A243&amp;B243&amp;C243&amp;LEFT($BI$1,2),IF({1,0},广告数据!$A$2:$A$7027&amp;广告数据!$B$2:$B$7027&amp;广告数据!$C$2:$C$7027,广告数据!$D$2:$D$7027),2,0),"0")</f>
        <v>0</v>
      </c>
      <c r="BJ243" s="172" t="str">
        <f t="array" ref="BJ243">IFERROR(VLOOKUP(A243&amp;B243&amp;C243&amp;LEFT($BI$1,2),IF({1,0},广告数据!$A$2:$A$7027&amp;广告数据!$B$2:$B$7027&amp;广告数据!$C$2:$C$7027,广告数据!$E$2:$E$7027),2,0),"0")</f>
        <v>0</v>
      </c>
      <c r="BK243" s="172" t="str">
        <f t="array" ref="BK243">IFERROR(VLOOKUP(A243&amp;B243&amp;C243&amp;LEFT($BI$1,2),IF({1,0},广告数据!$A$2:$A$7027&amp;广告数据!$B$2:$B$7027&amp;广告数据!$C$2:$C$7027,广告数据!$I$2:$I$7027),2,0),"0")</f>
        <v>0</v>
      </c>
      <c r="BL243" s="215" t="str">
        <f t="shared" si="98"/>
        <v>0</v>
      </c>
      <c r="BM243" s="215" t="str">
        <f t="shared" si="99"/>
        <v>0</v>
      </c>
      <c r="BN243" s="172" t="str">
        <f t="array" ref="BN243">IFERROR(VLOOKUP(A243&amp;B243&amp;C243&amp;LEFT($BI$1,2),IF({1,0},广告数据!$A$2:$A$7027&amp;广告数据!$B$2:$B$7027&amp;广告数据!$C$2:$C$7027,广告数据!$G$2:$G$7027),2,0),"0")</f>
        <v>0</v>
      </c>
      <c r="BO243" s="172" t="str">
        <f t="array" ref="BO243">IFERROR(VLOOKUP(A243&amp;B243&amp;C243&amp;LEFT($BI$1,2),IF({1,0},广告数据!$A$2:$A$7027&amp;广告数据!$B$2:$B$7027&amp;广告数据!$C$2:$C$7027,广告数据!$J$2:$J$7027),2,0),"0")</f>
        <v>0</v>
      </c>
      <c r="BP243" s="215" t="str">
        <f t="shared" si="100"/>
        <v/>
      </c>
      <c r="BQ243" s="172">
        <f t="array" ref="BQ243">IFERROR(VLOOKUP(A243&amp;B243&amp;C243&amp;LEFT($BQ$1,2),IF({1,0},广告数据!$A$2:$A$7027&amp;广告数据!$B$2:$B$7027&amp;广告数据!$C$2:$C$7027,广告数据!$D$2:$D$7027),2,0),"0")</f>
        <v>931</v>
      </c>
      <c r="BR243" s="172">
        <f t="array" ref="BR243">IFERROR(VLOOKUP(A243&amp;B243&amp;C243&amp;LEFT($BQ$1,2),IF({1,0},广告数据!$A$2:$A$7027&amp;广告数据!$B$2:$B$7027&amp;广告数据!$C$2:$C$7027,广告数据!$E$2:$E$7027),2,0),"0")</f>
        <v>1</v>
      </c>
      <c r="BS243" s="172">
        <f t="array" ref="BS243">IFERROR(VLOOKUP(A243&amp;B243&amp;C243&amp;LEFT($BQ$1,2),IF({1,0},广告数据!$A$2:$A$7027&amp;广告数据!$B$2:$B$7027&amp;广告数据!$C$2:$C$7027,广告数据!$I$2:$I$7027),2,0),"0")</f>
        <v>0</v>
      </c>
      <c r="BT243" s="215">
        <f t="shared" si="93"/>
        <v>0.00107411385606874</v>
      </c>
      <c r="BU243" s="215">
        <f t="shared" si="94"/>
        <v>0</v>
      </c>
      <c r="BV243" s="172">
        <f t="array" ref="BV243">IFERROR(VLOOKUP(A243&amp;B243&amp;C243&amp;LEFT($BQ$1,2),IF({1,0},广告数据!$A$2:$A$7027&amp;广告数据!$B$2:$B$7027&amp;广告数据!$C$2:$C$7027,广告数据!$G$2:$G$7027),2,0),"0")</f>
        <v>0.87</v>
      </c>
      <c r="BW243" s="172">
        <f t="array" ref="BW243">IFERROR(VLOOKUP(A243&amp;B243&amp;C243&amp;LEFT($BQ$1,2),IF({1,0},广告数据!$A$2:$A$7027&amp;广告数据!$B$2:$B$7027&amp;广告数据!$C$2:$C$7027,广告数据!$J$2:$J$7027),2,0),"0")</f>
        <v>0</v>
      </c>
      <c r="BX243" s="215" t="str">
        <f t="shared" si="107"/>
        <v/>
      </c>
    </row>
    <row r="244" s="173" customFormat="1" spans="1:76">
      <c r="A244" s="189">
        <v>44825</v>
      </c>
      <c r="B244" s="192" t="s">
        <v>128</v>
      </c>
      <c r="C244" s="190" t="s">
        <v>450</v>
      </c>
      <c r="D244" s="119" t="s">
        <v>451</v>
      </c>
      <c r="E244" s="194">
        <f>SUMIFS('Business report'!$D$2:$D$9442,'Business report'!$A$2:$A$9442,A244,'Business report'!$B$2:$B$9442,B244,'Business report'!$C$2:$C$9442,D244)</f>
        <v>15</v>
      </c>
      <c r="F244" s="194">
        <f>SUMIFS('Business report'!$F$2:$F$9442,'Business report'!$A$2:$A$9442,A244,'Business report'!$B$2:$B$9442,B244,'Business report'!$C$2:$C$9442,D244)</f>
        <v>18</v>
      </c>
      <c r="G244" s="191">
        <f>SUMIFS('Business report'!$I$2:$I$9442,'Business report'!$A$2:$A$9442,A244,'Business report'!$B$2:$B$9442,B244,'Business report'!$C$2:$C$9442,D244)</f>
        <v>0</v>
      </c>
      <c r="H244" s="195">
        <f>SUMIFS('Business report'!$K$2:$K$9442,'Business report'!$A$2:$A$9442,A244,'Business report'!$B$2:$B$9442,B244,'Business report'!$C$2:$C$9442,D244)</f>
        <v>0</v>
      </c>
      <c r="I244" s="198">
        <v>39.99</v>
      </c>
      <c r="J244" s="178">
        <v>4</v>
      </c>
      <c r="K244" s="198">
        <v>7</v>
      </c>
      <c r="L244" s="198" t="s">
        <v>642</v>
      </c>
      <c r="M244" s="202" t="s">
        <v>850</v>
      </c>
      <c r="N244" s="198" t="s">
        <v>644</v>
      </c>
      <c r="O244" s="198">
        <v>174</v>
      </c>
      <c r="P244" s="203" t="s">
        <v>465</v>
      </c>
      <c r="Q244" s="200"/>
      <c r="R244" s="207" t="s">
        <v>278</v>
      </c>
      <c r="S244" s="203" t="s">
        <v>646</v>
      </c>
      <c r="T244" s="200"/>
      <c r="U244" s="207" t="s">
        <v>388</v>
      </c>
      <c r="V244" s="203" t="s">
        <v>466</v>
      </c>
      <c r="W244" s="200"/>
      <c r="X244" s="207" t="s">
        <v>195</v>
      </c>
      <c r="Y244" s="203" t="s">
        <v>647</v>
      </c>
      <c r="Z244" s="200"/>
      <c r="AA244" s="207" t="s">
        <v>384</v>
      </c>
      <c r="AB244" s="203" t="s">
        <v>649</v>
      </c>
      <c r="AC244" s="200"/>
      <c r="AD244" s="207" t="s">
        <v>260</v>
      </c>
      <c r="AE244" s="203" t="s">
        <v>469</v>
      </c>
      <c r="AF244" s="200"/>
      <c r="AG244" s="207" t="s">
        <v>218</v>
      </c>
      <c r="AH244" s="203" t="s">
        <v>651</v>
      </c>
      <c r="AI244" s="200"/>
      <c r="AJ244" s="207" t="s">
        <v>257</v>
      </c>
      <c r="AK244" s="179">
        <f t="array" ref="AK244">IFERROR(VLOOKUP(A244&amp;B244&amp;C244&amp;LEFT($AK$1,2),IF({1,0},广告数据!$A$2:$A$7027&amp;广告数据!$B$2:$B$7027&amp;广告数据!$C$2:$C$7027,广告数据!$D$2:$D$7027),2,0),"0")</f>
        <v>7699</v>
      </c>
      <c r="AL244" s="175">
        <f t="array" ref="AL244">IFERROR(VLOOKUP(A244&amp;B244&amp;C244&amp;LEFT($AK$1,2),IF({1,0},广告数据!$A$2:$A$7027&amp;广告数据!$B$2:$B$7027&amp;广告数据!$C$2:$C$7027,广告数据!$E$2:$E$7027),2,0),"0")</f>
        <v>8</v>
      </c>
      <c r="AM244" s="180">
        <f t="shared" ref="AM244:AM251" si="114">IFERROR(AL244/AK244,"0")</f>
        <v>0.00103909598649175</v>
      </c>
      <c r="AN244" s="175">
        <f t="array" ref="AN244">IFERROR(VLOOKUP(A244&amp;B244&amp;C244&amp;LEFT($AK$1,2),IF({1,0},广告数据!$A$2:$A$7027&amp;广告数据!$B$2:$B$7027&amp;广告数据!$C$2:$C$7027,广告数据!$I$2:$I$7027),2,0),"0")</f>
        <v>0</v>
      </c>
      <c r="AO244" s="181">
        <f t="shared" ref="AO244:AO251" si="115">IFERROR(AN244/AL244,"0")</f>
        <v>0</v>
      </c>
      <c r="AP244" s="182">
        <f t="array" ref="AP244">IFERROR(VLOOKUP(A244&amp;B244&amp;C244&amp;LEFT($AK$1,2),IF({1,0},广告数据!$A$2:$A$7027&amp;广告数据!$B$2:$B$7027&amp;广告数据!$C$2:$C$7027,广告数据!$G$2:$G$7027),2,0),"0")</f>
        <v>6.1</v>
      </c>
      <c r="AQ244" s="182">
        <f t="array" ref="AQ244">IFERROR(VLOOKUP(A244&amp;B244&amp;C244&amp;LEFT($AK$1,2),IF({1,0},广告数据!$A$2:$A$7027&amp;广告数据!$B$2:$B$7027&amp;广告数据!$C$2:$C$7027,广告数据!$J$2:$J$7027),2,0),"0")</f>
        <v>0</v>
      </c>
      <c r="AR244" s="183" t="str">
        <f t="shared" ref="AR244:AR251" si="116">IFERROR(AP244/AQ244,"0")</f>
        <v>0</v>
      </c>
      <c r="AS244" s="223" t="str">
        <f t="array" ref="AS244">IFERROR(VLOOKUP(A244&amp;B244&amp;C244&amp;LEFT($AS$1,2),IF({1,0},广告数据!$A$2:$A$7027&amp;广告数据!$B$2:$B$7027&amp;广告数据!$C$2:$C$7027,广告数据!$D$2:$D$7027),2,0),"0")</f>
        <v>0</v>
      </c>
      <c r="AT244" s="179" t="str">
        <f t="array" ref="AT244">IFERROR(VLOOKUP(A244&amp;B244&amp;C244&amp;LEFT($AS$1,2),IF({1,0},广告数据!$A$2:$A$7027&amp;广告数据!$B$2:$B$7027&amp;广告数据!$C$2:$C$7027,广告数据!$E$2:$E$7027),2,0),"0")</f>
        <v>0</v>
      </c>
      <c r="AU244" s="179" t="str">
        <f t="array" ref="AU244">IFERROR(VLOOKUP(A244&amp;B244&amp;C244&amp;LEFT($AS$1,2),IF({1,0},广告数据!$A$2:$A$7027&amp;广告数据!$B$2:$B$7027&amp;广告数据!$C$2:$C$7027,广告数据!$I$2:$I$7027),2,0),"0")</f>
        <v>0</v>
      </c>
      <c r="AV244" s="215" t="str">
        <f t="shared" si="84"/>
        <v>0</v>
      </c>
      <c r="AW244" s="215" t="str">
        <f t="array" ref="AW244">IFERROR(AU244/AT244,"0")</f>
        <v>0</v>
      </c>
      <c r="AX244" s="224" t="str">
        <f t="array" ref="AX244">IFERROR(VLOOKUP(A244&amp;B244&amp;C244&amp;LEFT($AS$1,2),IF({1,0},广告数据!$A$2:$A$7027&amp;广告数据!$B$2:$B$7027&amp;广告数据!$C$2:$C$7027,广告数据!$G$2:$G$7027),2,0),"0")</f>
        <v>0</v>
      </c>
      <c r="AY244" s="179" t="str">
        <f t="array" ref="AY244">IFERROR(VLOOKUP(A244&amp;B244&amp;C244&amp;LEFT($AS$1,2),IF({1,0},广告数据!$A$2:$A$7027&amp;广告数据!$B$2:$B$7027&amp;广告数据!$C$2:$C$7027,广告数据!$J$2:$J$7027),2,0),"0")</f>
        <v>0</v>
      </c>
      <c r="AZ244" s="183" t="str">
        <f t="array" ref="AZ244">IFERROR(AX244/AY244,"0")</f>
        <v>0</v>
      </c>
      <c r="BA244" s="179">
        <f t="array" ref="BA244">IFERROR(VLOOKUP(A244&amp;B244&amp;C244&amp;LEFT($BA$1,2),IF({1,0},广告数据!$A$2:$A$7027&amp;广告数据!$B$2:$B$7027&amp;广告数据!$C$2:$C$7027,广告数据!$D$2:$D$7027),2,0),"")</f>
        <v>1505</v>
      </c>
      <c r="BB244" s="179">
        <f t="array" ref="BB244">IFERROR(VLOOKUP(A244&amp;B244&amp;C244&amp;LEFT($BA$1,2),IF({1,0},广告数据!$A$2:$A$7027&amp;广告数据!$B$2:$B$7027&amp;广告数据!$C$2:$C$7027,广告数据!$E$2:$E$7027),2,0),"")</f>
        <v>2</v>
      </c>
      <c r="BC244" s="179">
        <f t="array" ref="BC244">IFERROR(VLOOKUP(A244&amp;B244&amp;C244&amp;LEFT($BA$1,2),IF({1,0},广告数据!$A$2:$A$7027&amp;广告数据!$B$2:$B$7027&amp;广告数据!$C$2:$C$7027,广告数据!$I$2:$I$7027),2,0),"")</f>
        <v>0</v>
      </c>
      <c r="BD244" s="215">
        <f t="shared" si="95"/>
        <v>0.00132890365448505</v>
      </c>
      <c r="BE244" s="215">
        <f t="shared" si="96"/>
        <v>0</v>
      </c>
      <c r="BF244" s="186">
        <f t="array" ref="BF244">IFERROR(VLOOKUP(A244&amp;B244&amp;C244&amp;LEFT($BA$1,2),IF({1,0},广告数据!$A$2:$A$7027&amp;广告数据!$B$2:$B$7027&amp;广告数据!$C$2:$C$7027,广告数据!$G$2:$G$7027),2,0),"")</f>
        <v>1.72</v>
      </c>
      <c r="BG244" s="186">
        <f t="array" ref="BG244">IFERROR(VLOOKUP(A244&amp;B244&amp;C244&amp;LEFT($BA$1,2),IF({1,0},广告数据!$A$2:$A$7027&amp;广告数据!$B$2:$B$7027&amp;广告数据!$C$2:$C$7027,广告数据!$J$2:$J$7027),2,0),"")</f>
        <v>0</v>
      </c>
      <c r="BH244" s="215" t="str">
        <f t="shared" si="97"/>
        <v>0</v>
      </c>
      <c r="BI244" s="172" t="str">
        <f t="array" ref="BI244">IFERROR(VLOOKUP(A244&amp;B244&amp;C244&amp;LEFT($BI$1,2),IF({1,0},广告数据!$A$2:$A$7027&amp;广告数据!$B$2:$B$7027&amp;广告数据!$C$2:$C$7027,广告数据!$D$2:$D$7027),2,0),"0")</f>
        <v>0</v>
      </c>
      <c r="BJ244" s="172" t="str">
        <f t="array" ref="BJ244">IFERROR(VLOOKUP(A244&amp;B244&amp;C244&amp;LEFT($BI$1,2),IF({1,0},广告数据!$A$2:$A$7027&amp;广告数据!$B$2:$B$7027&amp;广告数据!$C$2:$C$7027,广告数据!$E$2:$E$7027),2,0),"0")</f>
        <v>0</v>
      </c>
      <c r="BK244" s="172" t="str">
        <f t="array" ref="BK244">IFERROR(VLOOKUP(A244&amp;B244&amp;C244&amp;LEFT($BI$1,2),IF({1,0},广告数据!$A$2:$A$7027&amp;广告数据!$B$2:$B$7027&amp;广告数据!$C$2:$C$7027,广告数据!$I$2:$I$7027),2,0),"0")</f>
        <v>0</v>
      </c>
      <c r="BL244" s="215" t="str">
        <f t="shared" si="98"/>
        <v>0</v>
      </c>
      <c r="BM244" s="215" t="str">
        <f t="shared" si="99"/>
        <v>0</v>
      </c>
      <c r="BN244" s="172" t="str">
        <f t="array" ref="BN244">IFERROR(VLOOKUP(A244&amp;B244&amp;C244&amp;LEFT($BI$1,2),IF({1,0},广告数据!$A$2:$A$7027&amp;广告数据!$B$2:$B$7027&amp;广告数据!$C$2:$C$7027,广告数据!$G$2:$G$7027),2,0),"0")</f>
        <v>0</v>
      </c>
      <c r="BO244" s="172" t="str">
        <f t="array" ref="BO244">IFERROR(VLOOKUP(A244&amp;B244&amp;C244&amp;LEFT($BI$1,2),IF({1,0},广告数据!$A$2:$A$7027&amp;广告数据!$B$2:$B$7027&amp;广告数据!$C$2:$C$7027,广告数据!$J$2:$J$7027),2,0),"0")</f>
        <v>0</v>
      </c>
      <c r="BP244" s="215" t="str">
        <f t="shared" si="100"/>
        <v/>
      </c>
      <c r="BQ244" s="172">
        <f t="array" ref="BQ244">IFERROR(VLOOKUP(A244&amp;B244&amp;C244&amp;LEFT($BQ$1,2),IF({1,0},广告数据!$A$2:$A$7027&amp;广告数据!$B$2:$B$7027&amp;广告数据!$C$2:$C$7027,广告数据!$D$2:$D$7027),2,0),"0")</f>
        <v>1014</v>
      </c>
      <c r="BR244" s="172">
        <f t="array" ref="BR244">IFERROR(VLOOKUP(A244&amp;B244&amp;C244&amp;LEFT($BQ$1,2),IF({1,0},广告数据!$A$2:$A$7027&amp;广告数据!$B$2:$B$7027&amp;广告数据!$C$2:$C$7027,广告数据!$E$2:$E$7027),2,0),"0")</f>
        <v>1</v>
      </c>
      <c r="BS244" s="172">
        <f t="array" ref="BS244">IFERROR(VLOOKUP(A244&amp;B244&amp;C244&amp;LEFT($BQ$1,2),IF({1,0},广告数据!$A$2:$A$7027&amp;广告数据!$B$2:$B$7027&amp;广告数据!$C$2:$C$7027,广告数据!$I$2:$I$7027),2,0),"0")</f>
        <v>0</v>
      </c>
      <c r="BT244" s="215">
        <f t="shared" si="93"/>
        <v>0.000986193293885602</v>
      </c>
      <c r="BU244" s="215">
        <f t="shared" si="94"/>
        <v>0</v>
      </c>
      <c r="BV244" s="172">
        <f t="array" ref="BV244">IFERROR(VLOOKUP(A244&amp;B244&amp;C244&amp;LEFT($BQ$1,2),IF({1,0},广告数据!$A$2:$A$7027&amp;广告数据!$B$2:$B$7027&amp;广告数据!$C$2:$C$7027,广告数据!$G$2:$G$7027),2,0),"0")</f>
        <v>1.32</v>
      </c>
      <c r="BW244" s="172">
        <f t="array" ref="BW244">IFERROR(VLOOKUP(A244&amp;B244&amp;C244&amp;LEFT($BQ$1,2),IF({1,0},广告数据!$A$2:$A$7027&amp;广告数据!$B$2:$B$7027&amp;广告数据!$C$2:$C$7027,广告数据!$J$2:$J$7027),2,0),"0")</f>
        <v>0</v>
      </c>
      <c r="BX244" s="215" t="str">
        <f t="shared" si="107"/>
        <v/>
      </c>
    </row>
    <row r="245" s="173" customFormat="1" spans="1:76">
      <c r="A245" s="189">
        <v>44825</v>
      </c>
      <c r="B245" s="192" t="s">
        <v>343</v>
      </c>
      <c r="C245" s="190" t="s">
        <v>450</v>
      </c>
      <c r="D245" s="119" t="s">
        <v>451</v>
      </c>
      <c r="E245" s="194">
        <f>SUMIFS('Business report'!$D$2:$D$9442,'Business report'!$A$2:$A$9442,A245,'Business report'!$B$2:$B$9442,B245,'Business report'!$C$2:$C$9442,D245)</f>
        <v>46</v>
      </c>
      <c r="F245" s="194">
        <f>SUMIFS('Business report'!$F$2:$F$9442,'Business report'!$A$2:$A$9442,A245,'Business report'!$B$2:$B$9442,B245,'Business report'!$C$2:$C$9442,D245)</f>
        <v>62</v>
      </c>
      <c r="G245" s="191">
        <f>SUMIFS('Business report'!$I$2:$I$9442,'Business report'!$A$2:$A$9442,A245,'Business report'!$B$2:$B$9442,B245,'Business report'!$C$2:$C$9442,D245)</f>
        <v>1</v>
      </c>
      <c r="H245" s="195">
        <f>SUMIFS('Business report'!$K$2:$K$9442,'Business report'!$A$2:$A$9442,A245,'Business report'!$B$2:$B$9442,B245,'Business report'!$C$2:$C$9442,D245)</f>
        <v>47.99</v>
      </c>
      <c r="I245" s="198">
        <v>47.99</v>
      </c>
      <c r="J245" s="178">
        <v>4</v>
      </c>
      <c r="K245" s="198">
        <v>7</v>
      </c>
      <c r="L245" s="198" t="s">
        <v>851</v>
      </c>
      <c r="M245" s="202" t="s">
        <v>852</v>
      </c>
      <c r="N245" s="198" t="s">
        <v>497</v>
      </c>
      <c r="O245" s="198">
        <v>300</v>
      </c>
      <c r="P245" s="203" t="s">
        <v>467</v>
      </c>
      <c r="Q245" s="207" t="s">
        <v>227</v>
      </c>
      <c r="R245" s="207" t="s">
        <v>149</v>
      </c>
      <c r="S245" s="203" t="s">
        <v>752</v>
      </c>
      <c r="T245" s="207" t="s">
        <v>275</v>
      </c>
      <c r="U245" s="207" t="s">
        <v>853</v>
      </c>
      <c r="V245" s="203" t="s">
        <v>753</v>
      </c>
      <c r="W245" s="207" t="s">
        <v>371</v>
      </c>
      <c r="X245" s="207" t="s">
        <v>138</v>
      </c>
      <c r="Y245" s="203" t="s">
        <v>754</v>
      </c>
      <c r="Z245" s="207" t="s">
        <v>194</v>
      </c>
      <c r="AA245" s="207" t="s">
        <v>149</v>
      </c>
      <c r="AB245" s="203" t="s">
        <v>465</v>
      </c>
      <c r="AC245" s="207" t="s">
        <v>279</v>
      </c>
      <c r="AD245" s="207" t="s">
        <v>138</v>
      </c>
      <c r="AE245" s="203" t="s">
        <v>466</v>
      </c>
      <c r="AF245" s="207" t="s">
        <v>354</v>
      </c>
      <c r="AG245" s="207" t="s">
        <v>149</v>
      </c>
      <c r="AH245" s="203" t="s">
        <v>755</v>
      </c>
      <c r="AI245" s="207" t="s">
        <v>379</v>
      </c>
      <c r="AJ245" s="207" t="s">
        <v>141</v>
      </c>
      <c r="AK245" s="179">
        <f t="array" ref="AK245">IFERROR(VLOOKUP(A245&amp;B245&amp;C245&amp;LEFT($AK$1,2),IF({1,0},广告数据!$A$2:$A$7027&amp;广告数据!$B$2:$B$7027&amp;广告数据!$C$2:$C$7027,广告数据!$D$2:$D$7027),2,0),"0")</f>
        <v>4138</v>
      </c>
      <c r="AL245" s="175">
        <f t="array" ref="AL245">IFERROR(VLOOKUP(A245&amp;B245&amp;C245&amp;LEFT($AK$1,2),IF({1,0},广告数据!$A$2:$A$7027&amp;广告数据!$B$2:$B$7027&amp;广告数据!$C$2:$C$7027,广告数据!$E$2:$E$7027),2,0),"0")</f>
        <v>11</v>
      </c>
      <c r="AM245" s="180">
        <f t="shared" si="114"/>
        <v>0.00265828902851619</v>
      </c>
      <c r="AN245" s="175">
        <f t="array" ref="AN245">IFERROR(VLOOKUP(A245&amp;B245&amp;C245&amp;LEFT($AK$1,2),IF({1,0},广告数据!$A$2:$A$7027&amp;广告数据!$B$2:$B$7027&amp;广告数据!$C$2:$C$7027,广告数据!$I$2:$I$7027),2,0),"0")</f>
        <v>1</v>
      </c>
      <c r="AO245" s="181">
        <f t="shared" si="115"/>
        <v>0.0909090909090909</v>
      </c>
      <c r="AP245" s="182">
        <f t="array" ref="AP245">IFERROR(VLOOKUP(A245&amp;B245&amp;C245&amp;LEFT($AK$1,2),IF({1,0},广告数据!$A$2:$A$7027&amp;广告数据!$B$2:$B$7027&amp;广告数据!$C$2:$C$7027,广告数据!$G$2:$G$7027),2,0),"0")</f>
        <v>15.75</v>
      </c>
      <c r="AQ245" s="182">
        <f t="array" ref="AQ245">IFERROR(VLOOKUP(A245&amp;B245&amp;C245&amp;LEFT($AK$1,2),IF({1,0},广告数据!$A$2:$A$7027&amp;广告数据!$B$2:$B$7027&amp;广告数据!$C$2:$C$7027,广告数据!$J$2:$J$7027),2,0),"0")</f>
        <v>47.99</v>
      </c>
      <c r="AR245" s="183">
        <f t="shared" si="116"/>
        <v>0.328193373619504</v>
      </c>
      <c r="AS245" s="223" t="str">
        <f t="array" ref="AS245">IFERROR(VLOOKUP(A245&amp;B245&amp;C245&amp;LEFT($AS$1,2),IF({1,0},广告数据!$A$2:$A$7027&amp;广告数据!$B$2:$B$7027&amp;广告数据!$C$2:$C$7027,广告数据!$D$2:$D$7027),2,0),"0")</f>
        <v>0</v>
      </c>
      <c r="AT245" s="179" t="str">
        <f t="array" ref="AT245">IFERROR(VLOOKUP(A245&amp;B245&amp;C245&amp;LEFT($AS$1,2),IF({1,0},广告数据!$A$2:$A$7027&amp;广告数据!$B$2:$B$7027&amp;广告数据!$C$2:$C$7027,广告数据!$E$2:$E$7027),2,0),"0")</f>
        <v>0</v>
      </c>
      <c r="AU245" s="179" t="str">
        <f t="array" ref="AU245">IFERROR(VLOOKUP(A245&amp;B245&amp;C245&amp;LEFT($AS$1,2),IF({1,0},广告数据!$A$2:$A$7027&amp;广告数据!$B$2:$B$7027&amp;广告数据!$C$2:$C$7027,广告数据!$I$2:$I$7027),2,0),"0")</f>
        <v>0</v>
      </c>
      <c r="AV245" s="215" t="str">
        <f t="shared" si="84"/>
        <v>0</v>
      </c>
      <c r="AW245" s="215" t="str">
        <f t="array" ref="AW245">IFERROR(AU245/AT245,"0")</f>
        <v>0</v>
      </c>
      <c r="AX245" s="224" t="str">
        <f t="array" ref="AX245">IFERROR(VLOOKUP(A245&amp;B245&amp;C245&amp;LEFT($AS$1,2),IF({1,0},广告数据!$A$2:$A$7027&amp;广告数据!$B$2:$B$7027&amp;广告数据!$C$2:$C$7027,广告数据!$G$2:$G$7027),2,0),"0")</f>
        <v>0</v>
      </c>
      <c r="AY245" s="179" t="str">
        <f t="array" ref="AY245">IFERROR(VLOOKUP(A245&amp;B245&amp;C245&amp;LEFT($AS$1,2),IF({1,0},广告数据!$A$2:$A$7027&amp;广告数据!$B$2:$B$7027&amp;广告数据!$C$2:$C$7027,广告数据!$J$2:$J$7027),2,0),"0")</f>
        <v>0</v>
      </c>
      <c r="AZ245" s="183" t="str">
        <f t="array" ref="AZ245">IFERROR(AX245/AY245,"0")</f>
        <v>0</v>
      </c>
      <c r="BA245" s="179">
        <f t="array" ref="BA245">IFERROR(VLOOKUP(A245&amp;B245&amp;C245&amp;LEFT($BA$1,2),IF({1,0},广告数据!$A$2:$A$7027&amp;广告数据!$B$2:$B$7027&amp;广告数据!$C$2:$C$7027,广告数据!$D$2:$D$7027),2,0),"")</f>
        <v>3774</v>
      </c>
      <c r="BB245" s="179">
        <f t="array" ref="BB245">IFERROR(VLOOKUP(A245&amp;B245&amp;C245&amp;LEFT($BA$1,2),IF({1,0},广告数据!$A$2:$A$7027&amp;广告数据!$B$2:$B$7027&amp;广告数据!$C$2:$C$7027,广告数据!$E$2:$E$7027),2,0),"")</f>
        <v>8</v>
      </c>
      <c r="BC245" s="179">
        <f t="array" ref="BC245">IFERROR(VLOOKUP(A245&amp;B245&amp;C245&amp;LEFT($BA$1,2),IF({1,0},广告数据!$A$2:$A$7027&amp;广告数据!$B$2:$B$7027&amp;广告数据!$C$2:$C$7027,广告数据!$I$2:$I$7027),2,0),"")</f>
        <v>0</v>
      </c>
      <c r="BD245" s="215">
        <f t="shared" si="95"/>
        <v>0.00211976682564918</v>
      </c>
      <c r="BE245" s="215">
        <f t="shared" si="96"/>
        <v>0</v>
      </c>
      <c r="BF245" s="186">
        <f t="array" ref="BF245">IFERROR(VLOOKUP(A245&amp;B245&amp;C245&amp;LEFT($BA$1,2),IF({1,0},广告数据!$A$2:$A$7027&amp;广告数据!$B$2:$B$7027&amp;广告数据!$C$2:$C$7027,广告数据!$G$2:$G$7027),2,0),"")</f>
        <v>8.12</v>
      </c>
      <c r="BG245" s="186">
        <f t="array" ref="BG245">IFERROR(VLOOKUP(A245&amp;B245&amp;C245&amp;LEFT($BA$1,2),IF({1,0},广告数据!$A$2:$A$7027&amp;广告数据!$B$2:$B$7027&amp;广告数据!$C$2:$C$7027,广告数据!$J$2:$J$7027),2,0),"")</f>
        <v>0</v>
      </c>
      <c r="BH245" s="215" t="str">
        <f t="shared" si="97"/>
        <v>0</v>
      </c>
      <c r="BI245" s="172" t="str">
        <f t="array" ref="BI245">IFERROR(VLOOKUP(A245&amp;B245&amp;C245&amp;LEFT($BI$1,2),IF({1,0},广告数据!$A$2:$A$7027&amp;广告数据!$B$2:$B$7027&amp;广告数据!$C$2:$C$7027,广告数据!$D$2:$D$7027),2,0),"0")</f>
        <v>0</v>
      </c>
      <c r="BJ245" s="172" t="str">
        <f t="array" ref="BJ245">IFERROR(VLOOKUP(A245&amp;B245&amp;C245&amp;LEFT($BI$1,2),IF({1,0},广告数据!$A$2:$A$7027&amp;广告数据!$B$2:$B$7027&amp;广告数据!$C$2:$C$7027,广告数据!$E$2:$E$7027),2,0),"0")</f>
        <v>0</v>
      </c>
      <c r="BK245" s="172" t="str">
        <f t="array" ref="BK245">IFERROR(VLOOKUP(A245&amp;B245&amp;C245&amp;LEFT($BI$1,2),IF({1,0},广告数据!$A$2:$A$7027&amp;广告数据!$B$2:$B$7027&amp;广告数据!$C$2:$C$7027,广告数据!$I$2:$I$7027),2,0),"0")</f>
        <v>0</v>
      </c>
      <c r="BL245" s="215" t="str">
        <f t="shared" si="98"/>
        <v>0</v>
      </c>
      <c r="BM245" s="215" t="str">
        <f t="shared" si="99"/>
        <v>0</v>
      </c>
      <c r="BN245" s="172" t="str">
        <f t="array" ref="BN245">IFERROR(VLOOKUP(A245&amp;B245&amp;C245&amp;LEFT($BI$1,2),IF({1,0},广告数据!$A$2:$A$7027&amp;广告数据!$B$2:$B$7027&amp;广告数据!$C$2:$C$7027,广告数据!$G$2:$G$7027),2,0),"0")</f>
        <v>0</v>
      </c>
      <c r="BO245" s="172" t="str">
        <f t="array" ref="BO245">IFERROR(VLOOKUP(A245&amp;B245&amp;C245&amp;LEFT($BI$1,2),IF({1,0},广告数据!$A$2:$A$7027&amp;广告数据!$B$2:$B$7027&amp;广告数据!$C$2:$C$7027,广告数据!$J$2:$J$7027),2,0),"0")</f>
        <v>0</v>
      </c>
      <c r="BP245" s="215" t="str">
        <f t="shared" si="100"/>
        <v/>
      </c>
      <c r="BQ245" s="172">
        <f t="array" ref="BQ245">IFERROR(VLOOKUP(A245&amp;B245&amp;C245&amp;LEFT($BQ$1,2),IF({1,0},广告数据!$A$2:$A$7027&amp;广告数据!$B$2:$B$7027&amp;广告数据!$C$2:$C$7027,广告数据!$D$2:$D$7027),2,0),"0")</f>
        <v>3887</v>
      </c>
      <c r="BR245" s="172">
        <f t="array" ref="BR245">IFERROR(VLOOKUP(A245&amp;B245&amp;C245&amp;LEFT($BQ$1,2),IF({1,0},广告数据!$A$2:$A$7027&amp;广告数据!$B$2:$B$7027&amp;广告数据!$C$2:$C$7027,广告数据!$E$2:$E$7027),2,0),"0")</f>
        <v>21</v>
      </c>
      <c r="BS245" s="172">
        <f t="array" ref="BS245">IFERROR(VLOOKUP(A245&amp;B245&amp;C245&amp;LEFT($BQ$1,2),IF({1,0},广告数据!$A$2:$A$7027&amp;广告数据!$B$2:$B$7027&amp;广告数据!$C$2:$C$7027,广告数据!$I$2:$I$7027),2,0),"0")</f>
        <v>0</v>
      </c>
      <c r="BT245" s="215">
        <f t="shared" si="93"/>
        <v>0.00540262413172112</v>
      </c>
      <c r="BU245" s="215">
        <f t="shared" si="94"/>
        <v>0</v>
      </c>
      <c r="BV245" s="172">
        <f t="array" ref="BV245">IFERROR(VLOOKUP(A245&amp;B245&amp;C245&amp;LEFT($BQ$1,2),IF({1,0},广告数据!$A$2:$A$7027&amp;广告数据!$B$2:$B$7027&amp;广告数据!$C$2:$C$7027,广告数据!$G$2:$G$7027),2,0),"0")</f>
        <v>15.91</v>
      </c>
      <c r="BW245" s="172">
        <f t="array" ref="BW245">IFERROR(VLOOKUP(A245&amp;B245&amp;C245&amp;LEFT($BQ$1,2),IF({1,0},广告数据!$A$2:$A$7027&amp;广告数据!$B$2:$B$7027&amp;广告数据!$C$2:$C$7027,广告数据!$J$2:$J$7027),2,0),"0")</f>
        <v>0</v>
      </c>
      <c r="BX245" s="215" t="str">
        <f t="shared" si="107"/>
        <v/>
      </c>
    </row>
    <row r="246" s="173" customFormat="1" spans="1:76">
      <c r="A246" s="189">
        <v>44825</v>
      </c>
      <c r="B246" s="192" t="s">
        <v>20</v>
      </c>
      <c r="C246" s="190" t="s">
        <v>543</v>
      </c>
      <c r="D246" s="119" t="s">
        <v>544</v>
      </c>
      <c r="E246" s="194">
        <f>SUMIFS('Business report'!$D$2:$D$9442,'Business report'!$A$2:$A$9442,A246,'Business report'!$B$2:$B$9442,B246,'Business report'!$C$2:$C$9442,D246)</f>
        <v>106</v>
      </c>
      <c r="F246" s="194">
        <f>SUMIFS('Business report'!$F$2:$F$9442,'Business report'!$A$2:$A$9442,A246,'Business report'!$B$2:$B$9442,B246,'Business report'!$C$2:$C$9442,D246)</f>
        <v>153</v>
      </c>
      <c r="G246" s="191">
        <f>SUMIFS('Business report'!$I$2:$I$9442,'Business report'!$A$2:$A$9442,A246,'Business report'!$B$2:$B$9442,B246,'Business report'!$C$2:$C$9442,D246)</f>
        <v>7</v>
      </c>
      <c r="H246" s="195">
        <f>SUMIFS('Business report'!$K$2:$K$9442,'Business report'!$A$2:$A$9442,A246,'Business report'!$B$2:$B$9442,B246,'Business report'!$C$2:$C$9442,D246)</f>
        <v>209.93</v>
      </c>
      <c r="I246" s="198">
        <v>29.99</v>
      </c>
      <c r="J246" s="178">
        <v>5</v>
      </c>
      <c r="K246" s="198">
        <v>3</v>
      </c>
      <c r="L246" s="198" t="s">
        <v>570</v>
      </c>
      <c r="M246" s="221">
        <v>17818</v>
      </c>
      <c r="N246" s="198" t="s">
        <v>572</v>
      </c>
      <c r="O246" s="198">
        <v>37</v>
      </c>
      <c r="P246" s="203" t="s">
        <v>579</v>
      </c>
      <c r="Q246" s="207" t="s">
        <v>613</v>
      </c>
      <c r="R246" s="207" t="s">
        <v>323</v>
      </c>
      <c r="S246" s="203" t="s">
        <v>581</v>
      </c>
      <c r="T246" s="207" t="s">
        <v>457</v>
      </c>
      <c r="U246" s="207" t="s">
        <v>445</v>
      </c>
      <c r="V246" s="203" t="s">
        <v>583</v>
      </c>
      <c r="W246" s="207" t="s">
        <v>365</v>
      </c>
      <c r="X246" s="207" t="s">
        <v>638</v>
      </c>
      <c r="Y246" s="203" t="s">
        <v>585</v>
      </c>
      <c r="Z246" s="207" t="s">
        <v>854</v>
      </c>
      <c r="AA246" s="200"/>
      <c r="AB246" s="203" t="s">
        <v>587</v>
      </c>
      <c r="AC246" s="207" t="s">
        <v>614</v>
      </c>
      <c r="AD246" s="200"/>
      <c r="AE246" s="203" t="s">
        <v>589</v>
      </c>
      <c r="AF246" s="207" t="s">
        <v>358</v>
      </c>
      <c r="AG246" s="207" t="s">
        <v>405</v>
      </c>
      <c r="AH246" s="203" t="s">
        <v>591</v>
      </c>
      <c r="AI246" s="207" t="s">
        <v>490</v>
      </c>
      <c r="AJ246" s="200"/>
      <c r="AK246" s="179">
        <f t="array" ref="AK246">IFERROR(VLOOKUP(A246&amp;B246&amp;C246&amp;LEFT($AK$1,2),IF({1,0},广告数据!$A$2:$A$7027&amp;广告数据!$B$2:$B$7027&amp;广告数据!$C$2:$C$7027,广告数据!$D$2:$D$7027),2,0),"0")</f>
        <v>2902</v>
      </c>
      <c r="AL246" s="175">
        <f t="array" ref="AL246">IFERROR(VLOOKUP(A246&amp;B246&amp;C246&amp;LEFT($AK$1,2),IF({1,0},广告数据!$A$2:$A$7027&amp;广告数据!$B$2:$B$7027&amp;广告数据!$C$2:$C$7027,广告数据!$E$2:$E$7027),2,0),"0")</f>
        <v>11</v>
      </c>
      <c r="AM246" s="180">
        <f t="shared" si="114"/>
        <v>0.00379048931771192</v>
      </c>
      <c r="AN246" s="175">
        <f t="array" ref="AN246">IFERROR(VLOOKUP(A246&amp;B246&amp;C246&amp;LEFT($AK$1,2),IF({1,0},广告数据!$A$2:$A$7027&amp;广告数据!$B$2:$B$7027&amp;广告数据!$C$2:$C$7027,广告数据!$I$2:$I$7027),2,0),"0")</f>
        <v>0</v>
      </c>
      <c r="AO246" s="181">
        <f t="shared" si="115"/>
        <v>0</v>
      </c>
      <c r="AP246" s="182">
        <f t="array" ref="AP246">IFERROR(VLOOKUP(A246&amp;B246&amp;C246&amp;LEFT($AK$1,2),IF({1,0},广告数据!$A$2:$A$7027&amp;广告数据!$B$2:$B$7027&amp;广告数据!$C$2:$C$7027,广告数据!$G$2:$G$7027),2,0),"0")</f>
        <v>5.93</v>
      </c>
      <c r="AQ246" s="182">
        <f t="array" ref="AQ246">IFERROR(VLOOKUP(A246&amp;B246&amp;C246&amp;LEFT($AK$1,2),IF({1,0},广告数据!$A$2:$A$7027&amp;广告数据!$B$2:$B$7027&amp;广告数据!$C$2:$C$7027,广告数据!$J$2:$J$7027),2,0),"0")</f>
        <v>0</v>
      </c>
      <c r="AR246" s="183" t="str">
        <f t="shared" si="116"/>
        <v>0</v>
      </c>
      <c r="AS246" s="223">
        <f t="array" ref="AS246">IFERROR(VLOOKUP(A246&amp;B246&amp;C246&amp;LEFT($AS$1,2),IF({1,0},广告数据!$A$2:$A$7027&amp;广告数据!$B$2:$B$7027&amp;广告数据!$C$2:$C$7027,广告数据!$D$2:$D$7027),2,0),"0")</f>
        <v>2278</v>
      </c>
      <c r="AT246" s="179">
        <f t="array" ref="AT246">IFERROR(VLOOKUP(A246&amp;B246&amp;C246&amp;LEFT($AS$1,2),IF({1,0},广告数据!$A$2:$A$7027&amp;广告数据!$B$2:$B$7027&amp;广告数据!$C$2:$C$7027,广告数据!$E$2:$E$7027),2,0),"0")</f>
        <v>33</v>
      </c>
      <c r="AU246" s="179">
        <f t="array" ref="AU246">IFERROR(VLOOKUP(A246&amp;B246&amp;C246&amp;LEFT($AS$1,2),IF({1,0},广告数据!$A$2:$A$7027&amp;广告数据!$B$2:$B$7027&amp;广告数据!$C$2:$C$7027,广告数据!$I$2:$I$7027),2,0),"0")</f>
        <v>4</v>
      </c>
      <c r="AV246" s="215">
        <f t="shared" si="84"/>
        <v>0.014486391571554</v>
      </c>
      <c r="AW246" s="215">
        <f t="array" ref="AW246">IFERROR(AU246/AT246,"0")</f>
        <v>0.121212121212121</v>
      </c>
      <c r="AX246" s="224">
        <f t="array" ref="AX246">IFERROR(VLOOKUP(A246&amp;B246&amp;C246&amp;LEFT($AS$1,2),IF({1,0},广告数据!$A$2:$A$7027&amp;广告数据!$B$2:$B$7027&amp;广告数据!$C$2:$C$7027,广告数据!$G$2:$G$7027),2,0),"0")</f>
        <v>32.71</v>
      </c>
      <c r="AY246" s="179">
        <f t="array" ref="AY246">IFERROR(VLOOKUP(A246&amp;B246&amp;C246&amp;LEFT($AS$1,2),IF({1,0},广告数据!$A$2:$A$7027&amp;广告数据!$B$2:$B$7027&amp;广告数据!$C$2:$C$7027,广告数据!$J$2:$J$7027),2,0),"0")</f>
        <v>119.96</v>
      </c>
      <c r="AZ246" s="183">
        <f t="array" ref="AZ246">IFERROR(AX246/AY246,"0")</f>
        <v>0.272674224741581</v>
      </c>
      <c r="BA246" s="179">
        <f t="array" ref="BA246">IFERROR(VLOOKUP(A246&amp;B246&amp;C246&amp;LEFT($BA$1,2),IF({1,0},广告数据!$A$2:$A$7027&amp;广告数据!$B$2:$B$7027&amp;广告数据!$C$2:$C$7027,广告数据!$D$2:$D$7027),2,0),"")</f>
        <v>1875</v>
      </c>
      <c r="BB246" s="179">
        <f t="array" ref="BB246">IFERROR(VLOOKUP(A246&amp;B246&amp;C246&amp;LEFT($BA$1,2),IF({1,0},广告数据!$A$2:$A$7027&amp;广告数据!$B$2:$B$7027&amp;广告数据!$C$2:$C$7027,广告数据!$E$2:$E$7027),2,0),"")</f>
        <v>14</v>
      </c>
      <c r="BC246" s="179">
        <f t="array" ref="BC246">IFERROR(VLOOKUP(A246&amp;B246&amp;C246&amp;LEFT($BA$1,2),IF({1,0},广告数据!$A$2:$A$7027&amp;广告数据!$B$2:$B$7027&amp;广告数据!$C$2:$C$7027,广告数据!$I$2:$I$7027),2,0),"")</f>
        <v>1</v>
      </c>
      <c r="BD246" s="215">
        <f t="shared" si="95"/>
        <v>0.00746666666666667</v>
      </c>
      <c r="BE246" s="215">
        <f t="shared" si="96"/>
        <v>0.0714285714285714</v>
      </c>
      <c r="BF246" s="186">
        <f t="array" ref="BF246">IFERROR(VLOOKUP(A246&amp;B246&amp;C246&amp;LEFT($BA$1,2),IF({1,0},广告数据!$A$2:$A$7027&amp;广告数据!$B$2:$B$7027&amp;广告数据!$C$2:$C$7027,广告数据!$G$2:$G$7027),2,0),"")</f>
        <v>18.37</v>
      </c>
      <c r="BG246" s="186">
        <f t="array" ref="BG246">IFERROR(VLOOKUP(A246&amp;B246&amp;C246&amp;LEFT($BA$1,2),IF({1,0},广告数据!$A$2:$A$7027&amp;广告数据!$B$2:$B$7027&amp;广告数据!$C$2:$C$7027,广告数据!$J$2:$J$7027),2,0),"")</f>
        <v>29.99</v>
      </c>
      <c r="BH246" s="215">
        <f t="shared" si="97"/>
        <v>0.612537512504168</v>
      </c>
      <c r="BI246" s="172">
        <f t="array" ref="BI246">IFERROR(VLOOKUP(A246&amp;B246&amp;C246&amp;LEFT($BI$1,2),IF({1,0},广告数据!$A$2:$A$7027&amp;广告数据!$B$2:$B$7027&amp;广告数据!$C$2:$C$7027,广告数据!$D$2:$D$7027),2,0),"0")</f>
        <v>1565</v>
      </c>
      <c r="BJ246" s="172">
        <f t="array" ref="BJ246">IFERROR(VLOOKUP(A246&amp;B246&amp;C246&amp;LEFT($BI$1,2),IF({1,0},广告数据!$A$2:$A$7027&amp;广告数据!$B$2:$B$7027&amp;广告数据!$C$2:$C$7027,广告数据!$E$2:$E$7027),2,0),"0")</f>
        <v>14</v>
      </c>
      <c r="BK246" s="172">
        <f t="array" ref="BK246">IFERROR(VLOOKUP(A246&amp;B246&amp;C246&amp;LEFT($BI$1,2),IF({1,0},广告数据!$A$2:$A$7027&amp;广告数据!$B$2:$B$7027&amp;广告数据!$C$2:$C$7027,广告数据!$I$2:$I$7027),2,0),"0")</f>
        <v>0</v>
      </c>
      <c r="BL246" s="215">
        <f t="shared" si="98"/>
        <v>0.00894568690095847</v>
      </c>
      <c r="BM246" s="215">
        <f t="shared" si="99"/>
        <v>0</v>
      </c>
      <c r="BN246" s="172">
        <f t="array" ref="BN246">IFERROR(VLOOKUP(A246&amp;B246&amp;C246&amp;LEFT($BI$1,2),IF({1,0},广告数据!$A$2:$A$7027&amp;广告数据!$B$2:$B$7027&amp;广告数据!$C$2:$C$7027,广告数据!$G$2:$G$7027),2,0),"0")</f>
        <v>18.96</v>
      </c>
      <c r="BO246" s="172">
        <f t="array" ref="BO246">IFERROR(VLOOKUP(A246&amp;B246&amp;C246&amp;LEFT($BI$1,2),IF({1,0},广告数据!$A$2:$A$7027&amp;广告数据!$B$2:$B$7027&amp;广告数据!$C$2:$C$7027,广告数据!$J$2:$J$7027),2,0),"0")</f>
        <v>0</v>
      </c>
      <c r="BP246" s="215" t="str">
        <f t="shared" si="100"/>
        <v/>
      </c>
      <c r="BQ246" s="172">
        <f t="array" ref="BQ246">IFERROR(VLOOKUP(A246&amp;B246&amp;C246&amp;LEFT($BQ$1,2),IF({1,0},广告数据!$A$2:$A$7027&amp;广告数据!$B$2:$B$7027&amp;广告数据!$C$2:$C$7027,广告数据!$D$2:$D$7027),2,0),"0")</f>
        <v>730</v>
      </c>
      <c r="BR246" s="172">
        <f t="array" ref="BR246">IFERROR(VLOOKUP(A246&amp;B246&amp;C246&amp;LEFT($BQ$1,2),IF({1,0},广告数据!$A$2:$A$7027&amp;广告数据!$B$2:$B$7027&amp;广告数据!$C$2:$C$7027,广告数据!$E$2:$E$7027),2,0),"0")</f>
        <v>13</v>
      </c>
      <c r="BS246" s="172">
        <f t="array" ref="BS246">IFERROR(VLOOKUP(A246&amp;B246&amp;C246&amp;LEFT($BQ$1,2),IF({1,0},广告数据!$A$2:$A$7027&amp;广告数据!$B$2:$B$7027&amp;广告数据!$C$2:$C$7027,广告数据!$I$2:$I$7027),2,0),"0")</f>
        <v>1</v>
      </c>
      <c r="BT246" s="215">
        <f t="shared" si="93"/>
        <v>0.0178082191780822</v>
      </c>
      <c r="BU246" s="215">
        <f t="shared" si="94"/>
        <v>0.0769230769230769</v>
      </c>
      <c r="BV246" s="172">
        <f t="array" ref="BV246">IFERROR(VLOOKUP(A246&amp;B246&amp;C246&amp;LEFT($BQ$1,2),IF({1,0},广告数据!$A$2:$A$7027&amp;广告数据!$B$2:$B$7027&amp;广告数据!$C$2:$C$7027,广告数据!$G$2:$G$7027),2,0),"0")</f>
        <v>20.44</v>
      </c>
      <c r="BW246" s="172">
        <f t="array" ref="BW246">IFERROR(VLOOKUP(A246&amp;B246&amp;C246&amp;LEFT($BQ$1,2),IF({1,0},广告数据!$A$2:$A$7027&amp;广告数据!$B$2:$B$7027&amp;广告数据!$C$2:$C$7027,广告数据!$J$2:$J$7027),2,0),"0")</f>
        <v>29.99</v>
      </c>
      <c r="BX246" s="215">
        <f t="shared" si="107"/>
        <v>0.681560520173391</v>
      </c>
    </row>
    <row r="247" s="173" customFormat="1" spans="1:76">
      <c r="A247" s="189">
        <v>44825</v>
      </c>
      <c r="B247" s="192" t="s">
        <v>20</v>
      </c>
      <c r="C247" s="190" t="s">
        <v>740</v>
      </c>
      <c r="D247" s="119" t="s">
        <v>741</v>
      </c>
      <c r="E247" s="194">
        <f>SUMIFS('Business report'!$D$2:$D$9442,'Business report'!$A$2:$A$9442,A247,'Business report'!$B$2:$B$9442,B247,'Business report'!$C$2:$C$9442,D247)</f>
        <v>36</v>
      </c>
      <c r="F247" s="194">
        <f>SUMIFS('Business report'!$F$2:$F$9442,'Business report'!$A$2:$A$9442,A247,'Business report'!$B$2:$B$9442,B247,'Business report'!$C$2:$C$9442,D247)</f>
        <v>57</v>
      </c>
      <c r="G247" s="191">
        <f>SUMIFS('Business report'!$I$2:$I$9442,'Business report'!$A$2:$A$9442,A247,'Business report'!$B$2:$B$9442,B247,'Business report'!$C$2:$C$9442,D247)</f>
        <v>2</v>
      </c>
      <c r="H247" s="195">
        <f>SUMIFS('Business report'!$K$2:$K$9442,'Business report'!$A$2:$A$9442,A247,'Business report'!$B$2:$B$9442,B247,'Business report'!$C$2:$C$9442,D247)</f>
        <v>89.98</v>
      </c>
      <c r="I247" s="198">
        <v>44.99</v>
      </c>
      <c r="J247" s="178">
        <v>5</v>
      </c>
      <c r="K247" s="198">
        <v>1</v>
      </c>
      <c r="L247" s="198" t="s">
        <v>131</v>
      </c>
      <c r="M247" s="202" t="s">
        <v>855</v>
      </c>
      <c r="N247" s="198" t="s">
        <v>742</v>
      </c>
      <c r="O247" s="198">
        <v>323</v>
      </c>
      <c r="P247" s="203" t="s">
        <v>743</v>
      </c>
      <c r="Q247" s="200"/>
      <c r="R247" s="207" t="s">
        <v>268</v>
      </c>
      <c r="S247" s="203" t="s">
        <v>744</v>
      </c>
      <c r="T247" s="200"/>
      <c r="U247" s="207" t="s">
        <v>292</v>
      </c>
      <c r="V247" s="203" t="s">
        <v>745</v>
      </c>
      <c r="W247" s="207" t="s">
        <v>856</v>
      </c>
      <c r="X247" s="207" t="s">
        <v>169</v>
      </c>
      <c r="Y247" s="203" t="s">
        <v>746</v>
      </c>
      <c r="Z247" s="200"/>
      <c r="AA247" s="207" t="s">
        <v>146</v>
      </c>
      <c r="AB247" s="203" t="s">
        <v>747</v>
      </c>
      <c r="AC247" s="200"/>
      <c r="AD247" s="207" t="s">
        <v>169</v>
      </c>
      <c r="AE247" s="203" t="s">
        <v>748</v>
      </c>
      <c r="AF247" s="200"/>
      <c r="AG247" s="207" t="s">
        <v>149</v>
      </c>
      <c r="AH247" s="203" t="s">
        <v>749</v>
      </c>
      <c r="AI247" s="200"/>
      <c r="AJ247" s="207" t="s">
        <v>169</v>
      </c>
      <c r="AK247" s="179">
        <f t="array" ref="AK247">IFERROR(VLOOKUP(A247&amp;B247&amp;C247&amp;LEFT($AK$1,2),IF({1,0},广告数据!$A$2:$A$7027&amp;广告数据!$B$2:$B$7027&amp;广告数据!$C$2:$C$7027,广告数据!$D$2:$D$7027),2,0),"0")</f>
        <v>5006</v>
      </c>
      <c r="AL247" s="175">
        <f t="array" ref="AL247">IFERROR(VLOOKUP(A247&amp;B247&amp;C247&amp;LEFT($AK$1,2),IF({1,0},广告数据!$A$2:$A$7027&amp;广告数据!$B$2:$B$7027&amp;广告数据!$C$2:$C$7027,广告数据!$E$2:$E$7027),2,0),"0")</f>
        <v>5</v>
      </c>
      <c r="AM247" s="180">
        <f t="shared" si="114"/>
        <v>0.000998801438274071</v>
      </c>
      <c r="AN247" s="175">
        <f t="array" ref="AN247">IFERROR(VLOOKUP(A247&amp;B247&amp;C247&amp;LEFT($AK$1,2),IF({1,0},广告数据!$A$2:$A$7027&amp;广告数据!$B$2:$B$7027&amp;广告数据!$C$2:$C$7027,广告数据!$I$2:$I$7027),2,0),"0")</f>
        <v>1</v>
      </c>
      <c r="AO247" s="181">
        <f t="shared" si="115"/>
        <v>0.2</v>
      </c>
      <c r="AP247" s="182">
        <f t="array" ref="AP247">IFERROR(VLOOKUP(A247&amp;B247&amp;C247&amp;LEFT($AK$1,2),IF({1,0},广告数据!$A$2:$A$7027&amp;广告数据!$B$2:$B$7027&amp;广告数据!$C$2:$C$7027,广告数据!$G$2:$G$7027),2,0),"0")</f>
        <v>6.37</v>
      </c>
      <c r="AQ247" s="182">
        <f t="array" ref="AQ247">IFERROR(VLOOKUP(A247&amp;B247&amp;C247&amp;LEFT($AK$1,2),IF({1,0},广告数据!$A$2:$A$7027&amp;广告数据!$B$2:$B$7027&amp;广告数据!$C$2:$C$7027,广告数据!$J$2:$J$7027),2,0),"0")</f>
        <v>44.99</v>
      </c>
      <c r="AR247" s="183">
        <f t="shared" si="116"/>
        <v>0.141587019337631</v>
      </c>
      <c r="AS247" s="223" t="str">
        <f t="array" ref="AS247">IFERROR(VLOOKUP(A247&amp;B247&amp;C247&amp;LEFT($AS$1,2),IF({1,0},广告数据!$A$2:$A$7027&amp;广告数据!$B$2:$B$7027&amp;广告数据!$C$2:$C$7027,广告数据!$D$2:$D$7027),2,0),"0")</f>
        <v>0</v>
      </c>
      <c r="AT247" s="179" t="str">
        <f t="array" ref="AT247">IFERROR(VLOOKUP(A247&amp;B247&amp;C247&amp;LEFT($AS$1,2),IF({1,0},广告数据!$A$2:$A$7027&amp;广告数据!$B$2:$B$7027&amp;广告数据!$C$2:$C$7027,广告数据!$E$2:$E$7027),2,0),"0")</f>
        <v>0</v>
      </c>
      <c r="AU247" s="179" t="str">
        <f t="array" ref="AU247">IFERROR(VLOOKUP(A247&amp;B247&amp;C247&amp;LEFT($AS$1,2),IF({1,0},广告数据!$A$2:$A$7027&amp;广告数据!$B$2:$B$7027&amp;广告数据!$C$2:$C$7027,广告数据!$I$2:$I$7027),2,0),"0")</f>
        <v>0</v>
      </c>
      <c r="AV247" s="215" t="str">
        <f t="shared" si="84"/>
        <v>0</v>
      </c>
      <c r="AW247" s="215" t="str">
        <f t="array" ref="AW247">IFERROR(AU247/AT247,"0")</f>
        <v>0</v>
      </c>
      <c r="AX247" s="224" t="str">
        <f t="array" ref="AX247">IFERROR(VLOOKUP(A247&amp;B247&amp;C247&amp;LEFT($AS$1,2),IF({1,0},广告数据!$A$2:$A$7027&amp;广告数据!$B$2:$B$7027&amp;广告数据!$C$2:$C$7027,广告数据!$G$2:$G$7027),2,0),"0")</f>
        <v>0</v>
      </c>
      <c r="AY247" s="179" t="str">
        <f t="array" ref="AY247">IFERROR(VLOOKUP(A247&amp;B247&amp;C247&amp;LEFT($AS$1,2),IF({1,0},广告数据!$A$2:$A$7027&amp;广告数据!$B$2:$B$7027&amp;广告数据!$C$2:$C$7027,广告数据!$J$2:$J$7027),2,0),"0")</f>
        <v>0</v>
      </c>
      <c r="AZ247" s="183" t="str">
        <f t="array" ref="AZ247">IFERROR(AX247/AY247,"0")</f>
        <v>0</v>
      </c>
      <c r="BA247" s="179">
        <f t="array" ref="BA247">IFERROR(VLOOKUP(A247&amp;B247&amp;C247&amp;LEFT($BA$1,2),IF({1,0},广告数据!$A$2:$A$7027&amp;广告数据!$B$2:$B$7027&amp;广告数据!$C$2:$C$7027,广告数据!$D$2:$D$7027),2,0),"")</f>
        <v>8161</v>
      </c>
      <c r="BB247" s="179">
        <f t="array" ref="BB247">IFERROR(VLOOKUP(A247&amp;B247&amp;C247&amp;LEFT($BA$1,2),IF({1,0},广告数据!$A$2:$A$7027&amp;广告数据!$B$2:$B$7027&amp;广告数据!$C$2:$C$7027,广告数据!$E$2:$E$7027),2,0),"")</f>
        <v>9</v>
      </c>
      <c r="BC247" s="179">
        <f t="array" ref="BC247">IFERROR(VLOOKUP(A247&amp;B247&amp;C247&amp;LEFT($BA$1,2),IF({1,0},广告数据!$A$2:$A$7027&amp;广告数据!$B$2:$B$7027&amp;广告数据!$C$2:$C$7027,广告数据!$I$2:$I$7027),2,0),"")</f>
        <v>0</v>
      </c>
      <c r="BD247" s="215">
        <f t="shared" si="95"/>
        <v>0.00110280602867296</v>
      </c>
      <c r="BE247" s="215">
        <f t="shared" si="96"/>
        <v>0</v>
      </c>
      <c r="BF247" s="186">
        <f t="array" ref="BF247">IFERROR(VLOOKUP(A247&amp;B247&amp;C247&amp;LEFT($BA$1,2),IF({1,0},广告数据!$A$2:$A$7027&amp;广告数据!$B$2:$B$7027&amp;广告数据!$C$2:$C$7027,广告数据!$G$2:$G$7027),2,0),"")</f>
        <v>10.94</v>
      </c>
      <c r="BG247" s="186">
        <f t="array" ref="BG247">IFERROR(VLOOKUP(A247&amp;B247&amp;C247&amp;LEFT($BA$1,2),IF({1,0},广告数据!$A$2:$A$7027&amp;广告数据!$B$2:$B$7027&amp;广告数据!$C$2:$C$7027,广告数据!$J$2:$J$7027),2,0),"")</f>
        <v>0</v>
      </c>
      <c r="BH247" s="215" t="str">
        <f t="shared" si="97"/>
        <v>0</v>
      </c>
      <c r="BI247" s="172" t="str">
        <f t="array" ref="BI247">IFERROR(VLOOKUP(A247&amp;B247&amp;C247&amp;LEFT($BI$1,2),IF({1,0},广告数据!$A$2:$A$7027&amp;广告数据!$B$2:$B$7027&amp;广告数据!$C$2:$C$7027,广告数据!$D$2:$D$7027),2,0),"0")</f>
        <v>0</v>
      </c>
      <c r="BJ247" s="172" t="str">
        <f t="array" ref="BJ247">IFERROR(VLOOKUP(A247&amp;B247&amp;C247&amp;LEFT($BI$1,2),IF({1,0},广告数据!$A$2:$A$7027&amp;广告数据!$B$2:$B$7027&amp;广告数据!$C$2:$C$7027,广告数据!$E$2:$E$7027),2,0),"0")</f>
        <v>0</v>
      </c>
      <c r="BK247" s="172" t="str">
        <f t="array" ref="BK247">IFERROR(VLOOKUP(A247&amp;B247&amp;C247&amp;LEFT($BI$1,2),IF({1,0},广告数据!$A$2:$A$7027&amp;广告数据!$B$2:$B$7027&amp;广告数据!$C$2:$C$7027,广告数据!$I$2:$I$7027),2,0),"0")</f>
        <v>0</v>
      </c>
      <c r="BL247" s="215" t="str">
        <f t="shared" si="98"/>
        <v>0</v>
      </c>
      <c r="BM247" s="215" t="str">
        <f t="shared" si="99"/>
        <v>0</v>
      </c>
      <c r="BN247" s="172" t="str">
        <f t="array" ref="BN247">IFERROR(VLOOKUP(A247&amp;B247&amp;C247&amp;LEFT($BI$1,2),IF({1,0},广告数据!$A$2:$A$7027&amp;广告数据!$B$2:$B$7027&amp;广告数据!$C$2:$C$7027,广告数据!$G$2:$G$7027),2,0),"0")</f>
        <v>0</v>
      </c>
      <c r="BO247" s="172" t="str">
        <f t="array" ref="BO247">IFERROR(VLOOKUP(A247&amp;B247&amp;C247&amp;LEFT($BI$1,2),IF({1,0},广告数据!$A$2:$A$7027&amp;广告数据!$B$2:$B$7027&amp;广告数据!$C$2:$C$7027,广告数据!$J$2:$J$7027),2,0),"0")</f>
        <v>0</v>
      </c>
      <c r="BP247" s="215" t="str">
        <f t="shared" si="100"/>
        <v/>
      </c>
      <c r="BQ247" s="172">
        <f t="array" ref="BQ247">IFERROR(VLOOKUP(A247&amp;B247&amp;C247&amp;LEFT($BQ$1,2),IF({1,0},广告数据!$A$2:$A$7027&amp;广告数据!$B$2:$B$7027&amp;广告数据!$C$2:$C$7027,广告数据!$D$2:$D$7027),2,0),"0")</f>
        <v>1691</v>
      </c>
      <c r="BR247" s="172">
        <f t="array" ref="BR247">IFERROR(VLOOKUP(A247&amp;B247&amp;C247&amp;LEFT($BQ$1,2),IF({1,0},广告数据!$A$2:$A$7027&amp;广告数据!$B$2:$B$7027&amp;广告数据!$C$2:$C$7027,广告数据!$E$2:$E$7027),2,0),"0")</f>
        <v>14</v>
      </c>
      <c r="BS247" s="172">
        <f t="array" ref="BS247">IFERROR(VLOOKUP(A247&amp;B247&amp;C247&amp;LEFT($BQ$1,2),IF({1,0},广告数据!$A$2:$A$7027&amp;广告数据!$B$2:$B$7027&amp;广告数据!$C$2:$C$7027,广告数据!$I$2:$I$7027),2,0),"0")</f>
        <v>1</v>
      </c>
      <c r="BT247" s="215">
        <f t="shared" si="93"/>
        <v>0.00827912477823773</v>
      </c>
      <c r="BU247" s="215">
        <f t="shared" si="94"/>
        <v>0.0714285714285714</v>
      </c>
      <c r="BV247" s="172">
        <f t="array" ref="BV247">IFERROR(VLOOKUP(A247&amp;B247&amp;C247&amp;LEFT($BQ$1,2),IF({1,0},广告数据!$A$2:$A$7027&amp;广告数据!$B$2:$B$7027&amp;广告数据!$C$2:$C$7027,广告数据!$G$2:$G$7027),2,0),"0")</f>
        <v>16.1</v>
      </c>
      <c r="BW247" s="172">
        <f t="array" ref="BW247">IFERROR(VLOOKUP(A247&amp;B247&amp;C247&amp;LEFT($BQ$1,2),IF({1,0},广告数据!$A$2:$A$7027&amp;广告数据!$B$2:$B$7027&amp;广告数据!$C$2:$C$7027,广告数据!$J$2:$J$7027),2,0),"0")</f>
        <v>44.99</v>
      </c>
      <c r="BX247" s="215">
        <f t="shared" si="107"/>
        <v>0.357857301622583</v>
      </c>
    </row>
    <row r="248" s="173" customFormat="1" spans="1:76">
      <c r="A248" s="189">
        <v>44825</v>
      </c>
      <c r="B248" s="192" t="s">
        <v>777</v>
      </c>
      <c r="C248" s="190" t="s">
        <v>543</v>
      </c>
      <c r="D248" s="119" t="s">
        <v>544</v>
      </c>
      <c r="E248" s="194">
        <f>SUMIFS('Business report'!$D$2:$D$9442,'Business report'!$A$2:$A$9442,A248,'Business report'!$B$2:$B$9442,B248,'Business report'!$C$2:$C$9442,D248)</f>
        <v>16</v>
      </c>
      <c r="F248" s="194">
        <f>SUMIFS('Business report'!$F$2:$F$9442,'Business report'!$A$2:$A$9442,A248,'Business report'!$B$2:$B$9442,B248,'Business report'!$C$2:$C$9442,D248)</f>
        <v>26</v>
      </c>
      <c r="G248" s="191">
        <f>SUMIFS('Business report'!$I$2:$I$9442,'Business report'!$A$2:$A$9442,A248,'Business report'!$B$2:$B$9442,B248,'Business report'!$C$2:$C$9442,D248)</f>
        <v>0</v>
      </c>
      <c r="H248" s="195">
        <f>SUMIFS('Business report'!$K$2:$K$9442,'Business report'!$A$2:$A$9442,A248,'Business report'!$B$2:$B$9442,B248,'Business report'!$C$2:$C$9442,D248)</f>
        <v>0</v>
      </c>
      <c r="I248" s="206">
        <v>3999</v>
      </c>
      <c r="J248" s="178">
        <v>5</v>
      </c>
      <c r="K248" s="198">
        <v>1</v>
      </c>
      <c r="L248" s="206" t="s">
        <v>794</v>
      </c>
      <c r="M248" s="202" t="s">
        <v>857</v>
      </c>
      <c r="N248" s="206" t="s">
        <v>796</v>
      </c>
      <c r="O248" s="198">
        <v>93</v>
      </c>
      <c r="P248" s="203" t="s">
        <v>803</v>
      </c>
      <c r="Q248" s="207" t="s">
        <v>219</v>
      </c>
      <c r="R248" s="200"/>
      <c r="S248" s="203" t="s">
        <v>806</v>
      </c>
      <c r="T248" s="207" t="s">
        <v>438</v>
      </c>
      <c r="U248" s="200"/>
      <c r="V248" s="203" t="s">
        <v>807</v>
      </c>
      <c r="W248" s="207" t="s">
        <v>396</v>
      </c>
      <c r="X248" s="207" t="s">
        <v>425</v>
      </c>
      <c r="Y248" s="203" t="s">
        <v>808</v>
      </c>
      <c r="Z248" s="207" t="s">
        <v>839</v>
      </c>
      <c r="AA248" s="207" t="s">
        <v>858</v>
      </c>
      <c r="AB248" s="203" t="s">
        <v>809</v>
      </c>
      <c r="AC248" s="207" t="s">
        <v>248</v>
      </c>
      <c r="AD248" s="207" t="s">
        <v>446</v>
      </c>
      <c r="AE248" s="203" t="s">
        <v>810</v>
      </c>
      <c r="AF248" s="207" t="s">
        <v>287</v>
      </c>
      <c r="AG248" s="200"/>
      <c r="AH248" s="203" t="s">
        <v>846</v>
      </c>
      <c r="AI248" s="207" t="s">
        <v>224</v>
      </c>
      <c r="AJ248" s="200"/>
      <c r="AK248" s="179" t="str">
        <f t="array" ref="AK248">IFERROR(VLOOKUP(A248&amp;B248&amp;C248&amp;LEFT($AK$1,2),IF({1,0},广告数据!$A$2:$A$7027&amp;广告数据!$B$2:$B$7027&amp;广告数据!$C$2:$C$7027,广告数据!$D$2:$D$7027),2,0),"0")</f>
        <v>0</v>
      </c>
      <c r="AL248" s="175" t="str">
        <f t="array" ref="AL248">IFERROR(VLOOKUP(A248&amp;B248&amp;C248&amp;LEFT($AK$1,2),IF({1,0},广告数据!$A$2:$A$7027&amp;广告数据!$B$2:$B$7027&amp;广告数据!$C$2:$C$7027,广告数据!$E$2:$E$7027),2,0),"0")</f>
        <v>0</v>
      </c>
      <c r="AM248" s="180" t="str">
        <f t="shared" si="114"/>
        <v>0</v>
      </c>
      <c r="AN248" s="175" t="str">
        <f t="array" ref="AN248">IFERROR(VLOOKUP(A248&amp;B248&amp;C248&amp;LEFT($AK$1,2),IF({1,0},广告数据!$A$2:$A$7027&amp;广告数据!$B$2:$B$7027&amp;广告数据!$C$2:$C$7027,广告数据!$I$2:$I$7027),2,0),"0")</f>
        <v>0</v>
      </c>
      <c r="AO248" s="181" t="str">
        <f t="shared" si="115"/>
        <v>0</v>
      </c>
      <c r="AP248" s="182" t="str">
        <f t="array" ref="AP248">IFERROR(VLOOKUP(A248&amp;B248&amp;C248&amp;LEFT($AK$1,2),IF({1,0},广告数据!$A$2:$A$7027&amp;广告数据!$B$2:$B$7027&amp;广告数据!$C$2:$C$7027,广告数据!$G$2:$G$7027),2,0),"0")</f>
        <v>0</v>
      </c>
      <c r="AQ248" s="182" t="str">
        <f t="array" ref="AQ248">IFERROR(VLOOKUP(A248&amp;B248&amp;C248&amp;LEFT($AK$1,2),IF({1,0},广告数据!$A$2:$A$7027&amp;广告数据!$B$2:$B$7027&amp;广告数据!$C$2:$C$7027,广告数据!$J$2:$J$7027),2,0),"0")</f>
        <v>0</v>
      </c>
      <c r="AR248" s="183" t="str">
        <f t="shared" si="116"/>
        <v>0</v>
      </c>
      <c r="AS248" s="223" t="str">
        <f t="array" ref="AS248">IFERROR(VLOOKUP(A248&amp;B248&amp;C248&amp;LEFT($AS$1,2),IF({1,0},广告数据!$A$2:$A$7027&amp;广告数据!$B$2:$B$7027&amp;广告数据!$C$2:$C$7027,广告数据!$D$2:$D$7027),2,0),"0")</f>
        <v>0</v>
      </c>
      <c r="AT248" s="179" t="str">
        <f t="array" ref="AT248">IFERROR(VLOOKUP(A248&amp;B248&amp;C248&amp;LEFT($AS$1,2),IF({1,0},广告数据!$A$2:$A$7027&amp;广告数据!$B$2:$B$7027&amp;广告数据!$C$2:$C$7027,广告数据!$E$2:$E$7027),2,0),"0")</f>
        <v>0</v>
      </c>
      <c r="AU248" s="179" t="str">
        <f t="array" ref="AU248">IFERROR(VLOOKUP(A248&amp;B248&amp;C248&amp;LEFT($AS$1,2),IF({1,0},广告数据!$A$2:$A$7027&amp;广告数据!$B$2:$B$7027&amp;广告数据!$C$2:$C$7027,广告数据!$I$2:$I$7027),2,0),"0")</f>
        <v>0</v>
      </c>
      <c r="AV248" s="215" t="str">
        <f t="shared" si="84"/>
        <v>0</v>
      </c>
      <c r="AW248" s="215" t="str">
        <f t="array" ref="AW248">IFERROR(AU248/AT248,"0")</f>
        <v>0</v>
      </c>
      <c r="AX248" s="224" t="str">
        <f t="array" ref="AX248">IFERROR(VLOOKUP(A248&amp;B248&amp;C248&amp;LEFT($AS$1,2),IF({1,0},广告数据!$A$2:$A$7027&amp;广告数据!$B$2:$B$7027&amp;广告数据!$C$2:$C$7027,广告数据!$G$2:$G$7027),2,0),"0")</f>
        <v>0</v>
      </c>
      <c r="AY248" s="179" t="str">
        <f t="array" ref="AY248">IFERROR(VLOOKUP(A248&amp;B248&amp;C248&amp;LEFT($AS$1,2),IF({1,0},广告数据!$A$2:$A$7027&amp;广告数据!$B$2:$B$7027&amp;广告数据!$C$2:$C$7027,广告数据!$J$2:$J$7027),2,0),"0")</f>
        <v>0</v>
      </c>
      <c r="AZ248" s="183" t="str">
        <f t="array" ref="AZ248">IFERROR(AX248/AY248,"0")</f>
        <v>0</v>
      </c>
      <c r="BA248" s="179">
        <f t="array" ref="BA248">IFERROR(VLOOKUP(A248&amp;B248&amp;C248&amp;LEFT($BA$1,2),IF({1,0},广告数据!$A$2:$A$7027&amp;广告数据!$B$2:$B$7027&amp;广告数据!$C$2:$C$7027,广告数据!$D$2:$D$7027),2,0),"")</f>
        <v>3885</v>
      </c>
      <c r="BB248" s="179">
        <f t="array" ref="BB248">IFERROR(VLOOKUP(A248&amp;B248&amp;C248&amp;LEFT($BA$1,2),IF({1,0},广告数据!$A$2:$A$7027&amp;广告数据!$B$2:$B$7027&amp;广告数据!$C$2:$C$7027,广告数据!$E$2:$E$7027),2,0),"")</f>
        <v>13</v>
      </c>
      <c r="BC248" s="179">
        <f t="array" ref="BC248">IFERROR(VLOOKUP(A248&amp;B248&amp;C248&amp;LEFT($BA$1,2),IF({1,0},广告数据!$A$2:$A$7027&amp;广告数据!$B$2:$B$7027&amp;广告数据!$C$2:$C$7027,广告数据!$I$2:$I$7027),2,0),"")</f>
        <v>0</v>
      </c>
      <c r="BD248" s="215">
        <f t="shared" si="95"/>
        <v>0.00334620334620335</v>
      </c>
      <c r="BE248" s="215">
        <f t="shared" si="96"/>
        <v>0</v>
      </c>
      <c r="BF248" s="186">
        <f t="array" ref="BF248">IFERROR(VLOOKUP(A248&amp;B248&amp;C248&amp;LEFT($BA$1,2),IF({1,0},广告数据!$A$2:$A$7027&amp;广告数据!$B$2:$B$7027&amp;广告数据!$C$2:$C$7027,广告数据!$G$2:$G$7027),2,0),"")</f>
        <v>884</v>
      </c>
      <c r="BG248" s="186">
        <f t="array" ref="BG248">IFERROR(VLOOKUP(A248&amp;B248&amp;C248&amp;LEFT($BA$1,2),IF({1,0},广告数据!$A$2:$A$7027&amp;广告数据!$B$2:$B$7027&amp;广告数据!$C$2:$C$7027,广告数据!$J$2:$J$7027),2,0),"")</f>
        <v>0</v>
      </c>
      <c r="BH248" s="215" t="str">
        <f t="shared" si="97"/>
        <v>0</v>
      </c>
      <c r="BI248" s="172" t="str">
        <f t="array" ref="BI248">IFERROR(VLOOKUP(A248&amp;B248&amp;C248&amp;LEFT($BI$1,2),IF({1,0},广告数据!$A$2:$A$7027&amp;广告数据!$B$2:$B$7027&amp;广告数据!$C$2:$C$7027,广告数据!$D$2:$D$7027),2,0),"0")</f>
        <v>0</v>
      </c>
      <c r="BJ248" s="172" t="str">
        <f t="array" ref="BJ248">IFERROR(VLOOKUP(A248&amp;B248&amp;C248&amp;LEFT($BI$1,2),IF({1,0},广告数据!$A$2:$A$7027&amp;广告数据!$B$2:$B$7027&amp;广告数据!$C$2:$C$7027,广告数据!$E$2:$E$7027),2,0),"0")</f>
        <v>0</v>
      </c>
      <c r="BK248" s="172" t="str">
        <f t="array" ref="BK248">IFERROR(VLOOKUP(A248&amp;B248&amp;C248&amp;LEFT($BI$1,2),IF({1,0},广告数据!$A$2:$A$7027&amp;广告数据!$B$2:$B$7027&amp;广告数据!$C$2:$C$7027,广告数据!$I$2:$I$7027),2,0),"0")</f>
        <v>0</v>
      </c>
      <c r="BL248" s="215" t="str">
        <f t="shared" si="98"/>
        <v>0</v>
      </c>
      <c r="BM248" s="215" t="str">
        <f t="shared" si="99"/>
        <v>0</v>
      </c>
      <c r="BN248" s="172" t="str">
        <f t="array" ref="BN248">IFERROR(VLOOKUP(A248&amp;B248&amp;C248&amp;LEFT($BI$1,2),IF({1,0},广告数据!$A$2:$A$7027&amp;广告数据!$B$2:$B$7027&amp;广告数据!$C$2:$C$7027,广告数据!$G$2:$G$7027),2,0),"0")</f>
        <v>0</v>
      </c>
      <c r="BO248" s="172" t="str">
        <f t="array" ref="BO248">IFERROR(VLOOKUP(A248&amp;B248&amp;C248&amp;LEFT($BI$1,2),IF({1,0},广告数据!$A$2:$A$7027&amp;广告数据!$B$2:$B$7027&amp;广告数据!$C$2:$C$7027,广告数据!$J$2:$J$7027),2,0),"0")</f>
        <v>0</v>
      </c>
      <c r="BP248" s="215" t="str">
        <f t="shared" si="100"/>
        <v/>
      </c>
      <c r="BQ248" s="172" t="str">
        <f t="array" ref="BQ248">IFERROR(VLOOKUP(A248&amp;B248&amp;C248&amp;LEFT($BQ$1,2),IF({1,0},广告数据!$A$2:$A$7027&amp;广告数据!$B$2:$B$7027&amp;广告数据!$C$2:$C$7027,广告数据!$D$2:$D$7027),2,0),"0")</f>
        <v>0</v>
      </c>
      <c r="BR248" s="172" t="str">
        <f t="array" ref="BR248">IFERROR(VLOOKUP(A248&amp;B248&amp;C248&amp;LEFT($BQ$1,2),IF({1,0},广告数据!$A$2:$A$7027&amp;广告数据!$B$2:$B$7027&amp;广告数据!$C$2:$C$7027,广告数据!$E$2:$E$7027),2,0),"0")</f>
        <v>0</v>
      </c>
      <c r="BS248" s="172" t="str">
        <f t="array" ref="BS248">IFERROR(VLOOKUP(A248&amp;B248&amp;C248&amp;LEFT($BQ$1,2),IF({1,0},广告数据!$A$2:$A$7027&amp;广告数据!$B$2:$B$7027&amp;广告数据!$C$2:$C$7027,广告数据!$I$2:$I$7027),2,0),"0")</f>
        <v>0</v>
      </c>
      <c r="BT248" s="215" t="str">
        <f t="shared" si="93"/>
        <v>0</v>
      </c>
      <c r="BU248" s="215" t="str">
        <f t="shared" si="94"/>
        <v>0</v>
      </c>
      <c r="BV248" s="172" t="str">
        <f t="array" ref="BV248">IFERROR(VLOOKUP(A248&amp;B248&amp;C248&amp;LEFT($BQ$1,2),IF({1,0},广告数据!$A$2:$A$7027&amp;广告数据!$B$2:$B$7027&amp;广告数据!$C$2:$C$7027,广告数据!$G$2:$G$7027),2,0),"0")</f>
        <v>0</v>
      </c>
      <c r="BW248" s="172" t="str">
        <f t="array" ref="BW248">IFERROR(VLOOKUP(A248&amp;B248&amp;C248&amp;LEFT($BQ$1,2),IF({1,0},广告数据!$A$2:$A$7027&amp;广告数据!$B$2:$B$7027&amp;广告数据!$C$2:$C$7027,广告数据!$J$2:$J$7027),2,0),"0")</f>
        <v>0</v>
      </c>
      <c r="BX248" s="215" t="str">
        <f t="shared" si="107"/>
        <v/>
      </c>
    </row>
    <row r="249" s="173" customFormat="1" spans="1:76">
      <c r="A249" s="189">
        <v>44826</v>
      </c>
      <c r="B249" s="192" t="s">
        <v>20</v>
      </c>
      <c r="C249" s="190" t="s">
        <v>25</v>
      </c>
      <c r="D249" s="119" t="s">
        <v>124</v>
      </c>
      <c r="E249" s="194">
        <f>SUMIFS('Business report'!$D$2:$D$9442,'Business report'!$A$2:$A$9442,A249,'Business report'!$B$2:$B$9442,B249,'Business report'!$C$2:$C$9442,D249)</f>
        <v>389</v>
      </c>
      <c r="F249" s="194">
        <f>SUMIFS('Business report'!$F$2:$F$9442,'Business report'!$A$2:$A$9442,A249,'Business report'!$B$2:$B$9442,B249,'Business report'!$C$2:$C$9442,D249)</f>
        <v>524</v>
      </c>
      <c r="G249" s="191">
        <f>SUMIFS('Business report'!$I$2:$I$9442,'Business report'!$A$2:$A$9442,A249,'Business report'!$B$2:$B$9442,B249,'Business report'!$C$2:$C$9442,D249)</f>
        <v>22</v>
      </c>
      <c r="H249" s="195">
        <f>SUMIFS('Business report'!$K$2:$K$9442,'Business report'!$A$2:$A$9442,A249,'Business report'!$B$2:$B$9442,B249,'Business report'!$C$2:$C$9442,D249)</f>
        <v>277.78</v>
      </c>
      <c r="I249" s="198" t="s">
        <v>653</v>
      </c>
      <c r="J249" s="178">
        <v>4.6</v>
      </c>
      <c r="K249" s="206">
        <v>95</v>
      </c>
      <c r="L249" s="198" t="s">
        <v>131</v>
      </c>
      <c r="M249" s="199">
        <v>46627</v>
      </c>
      <c r="N249" s="198" t="s">
        <v>133</v>
      </c>
      <c r="O249" s="206">
        <v>96</v>
      </c>
      <c r="P249" s="203" t="s">
        <v>409</v>
      </c>
      <c r="Q249" s="207" t="s">
        <v>478</v>
      </c>
      <c r="R249" s="207" t="s">
        <v>248</v>
      </c>
      <c r="S249" s="203" t="s">
        <v>208</v>
      </c>
      <c r="T249" s="207" t="s">
        <v>354</v>
      </c>
      <c r="U249" s="207" t="s">
        <v>146</v>
      </c>
      <c r="V249" s="203" t="s">
        <v>340</v>
      </c>
      <c r="W249" s="207" t="s">
        <v>258</v>
      </c>
      <c r="X249" s="207" t="s">
        <v>146</v>
      </c>
      <c r="Y249" s="203" t="s">
        <v>527</v>
      </c>
      <c r="Z249" s="207" t="s">
        <v>352</v>
      </c>
      <c r="AA249" s="207" t="s">
        <v>243</v>
      </c>
      <c r="AB249" s="203" t="s">
        <v>528</v>
      </c>
      <c r="AC249" s="207" t="s">
        <v>145</v>
      </c>
      <c r="AD249" s="207" t="s">
        <v>406</v>
      </c>
      <c r="AE249" s="203" t="s">
        <v>244</v>
      </c>
      <c r="AF249" s="207" t="s">
        <v>257</v>
      </c>
      <c r="AG249" s="207" t="s">
        <v>268</v>
      </c>
      <c r="AH249" s="203" t="s">
        <v>144</v>
      </c>
      <c r="AI249" s="207" t="s">
        <v>156</v>
      </c>
      <c r="AJ249" s="207" t="s">
        <v>318</v>
      </c>
      <c r="AK249" s="179">
        <f t="array" ref="AK249">IFERROR(VLOOKUP(A249&amp;B249&amp;C249&amp;LEFT($AK$1,2),IF({1,0},广告数据!$A$2:$A$7027&amp;广告数据!$B$2:$B$7027&amp;广告数据!$C$2:$C$7027,广告数据!$D$2:$D$7027),2,0),"0")</f>
        <v>4744</v>
      </c>
      <c r="AL249" s="175">
        <f t="array" ref="AL249">IFERROR(VLOOKUP(A249&amp;B249&amp;C249&amp;LEFT($AK$1,2),IF({1,0},广告数据!$A$2:$A$7027&amp;广告数据!$B$2:$B$7027&amp;广告数据!$C$2:$C$7027,广告数据!$E$2:$E$7027),2,0),"0")</f>
        <v>23</v>
      </c>
      <c r="AM249" s="180">
        <f t="shared" si="114"/>
        <v>0.00484822934232715</v>
      </c>
      <c r="AN249" s="175">
        <f t="array" ref="AN249">IFERROR(VLOOKUP(A249&amp;B249&amp;C249&amp;LEFT($AK$1,2),IF({1,0},广告数据!$A$2:$A$7027&amp;广告数据!$B$2:$B$7027&amp;广告数据!$C$2:$C$7027,广告数据!$I$2:$I$7027),2,0),"0")</f>
        <v>0</v>
      </c>
      <c r="AO249" s="181">
        <f t="shared" si="115"/>
        <v>0</v>
      </c>
      <c r="AP249" s="182">
        <f t="array" ref="AP249">IFERROR(VLOOKUP(A249&amp;B249&amp;C249&amp;LEFT($AK$1,2),IF({1,0},广告数据!$A$2:$A$7027&amp;广告数据!$B$2:$B$7027&amp;广告数据!$C$2:$C$7027,广告数据!$G$2:$G$7027),2,0),"0")</f>
        <v>7.23</v>
      </c>
      <c r="AQ249" s="182">
        <f t="array" ref="AQ249">IFERROR(VLOOKUP(A249&amp;B249&amp;C249&amp;LEFT($AK$1,2),IF({1,0},广告数据!$A$2:$A$7027&amp;广告数据!$B$2:$B$7027&amp;广告数据!$C$2:$C$7027,广告数据!$J$2:$J$7027),2,0),"0")</f>
        <v>0</v>
      </c>
      <c r="AR249" s="183" t="str">
        <f t="shared" si="116"/>
        <v>0</v>
      </c>
      <c r="AS249" s="223" t="str">
        <f t="array" ref="AS249">IFERROR(VLOOKUP(A249&amp;B249&amp;C249&amp;LEFT($AS$1,2),IF({1,0},广告数据!$A$2:$A$7027&amp;广告数据!$B$2:$B$7027&amp;广告数据!$C$2:$C$7027,广告数据!$D$2:$D$7027),2,0),"0")</f>
        <v>0</v>
      </c>
      <c r="AT249" s="179" t="str">
        <f t="array" ref="AT249">IFERROR(VLOOKUP(A249&amp;B249&amp;C249&amp;LEFT($AS$1,2),IF({1,0},广告数据!$A$2:$A$7027&amp;广告数据!$B$2:$B$7027&amp;广告数据!$C$2:$C$7027,广告数据!$E$2:$E$7027),2,0),"0")</f>
        <v>0</v>
      </c>
      <c r="AU249" s="179" t="str">
        <f t="array" ref="AU249">IFERROR(VLOOKUP(A249&amp;B249&amp;C249&amp;LEFT($AS$1,2),IF({1,0},广告数据!$A$2:$A$7027&amp;广告数据!$B$2:$B$7027&amp;广告数据!$C$2:$C$7027,广告数据!$I$2:$I$7027),2,0),"0")</f>
        <v>0</v>
      </c>
      <c r="AV249" s="215" t="str">
        <f t="shared" si="84"/>
        <v>0</v>
      </c>
      <c r="AW249" s="215" t="str">
        <f t="array" ref="AW249">IFERROR(AU249/AT249,"0")</f>
        <v>0</v>
      </c>
      <c r="AX249" s="224" t="str">
        <f t="array" ref="AX249">IFERROR(VLOOKUP(A249&amp;B249&amp;C249&amp;LEFT($AS$1,2),IF({1,0},广告数据!$A$2:$A$7027&amp;广告数据!$B$2:$B$7027&amp;广告数据!$C$2:$C$7027,广告数据!$G$2:$G$7027),2,0),"0")</f>
        <v>0</v>
      </c>
      <c r="AY249" s="179" t="str">
        <f t="array" ref="AY249">IFERROR(VLOOKUP(A249&amp;B249&amp;C249&amp;LEFT($AS$1,2),IF({1,0},广告数据!$A$2:$A$7027&amp;广告数据!$B$2:$B$7027&amp;广告数据!$C$2:$C$7027,广告数据!$J$2:$J$7027),2,0),"0")</f>
        <v>0</v>
      </c>
      <c r="AZ249" s="183" t="str">
        <f t="array" ref="AZ249">IFERROR(AX249/AY249,"0")</f>
        <v>0</v>
      </c>
      <c r="BA249" s="179">
        <f t="array" ref="BA249">IFERROR(VLOOKUP(A249&amp;B249&amp;C249&amp;LEFT($BA$1,2),IF({1,0},广告数据!$A$2:$A$7027&amp;广告数据!$B$2:$B$7027&amp;广告数据!$C$2:$C$7027,广告数据!$D$2:$D$7027),2,0),"")</f>
        <v>17402</v>
      </c>
      <c r="BB249" s="179">
        <f t="array" ref="BB249">IFERROR(VLOOKUP(A249&amp;B249&amp;C249&amp;LEFT($BA$1,2),IF({1,0},广告数据!$A$2:$A$7027&amp;广告数据!$B$2:$B$7027&amp;广告数据!$C$2:$C$7027,广告数据!$E$2:$E$7027),2,0),"")</f>
        <v>43</v>
      </c>
      <c r="BC249" s="179">
        <f t="array" ref="BC249">IFERROR(VLOOKUP(A249&amp;B249&amp;C249&amp;LEFT($BA$1,2),IF({1,0},广告数据!$A$2:$A$7027&amp;广告数据!$B$2:$B$7027&amp;广告数据!$C$2:$C$7027,广告数据!$I$2:$I$7027),2,0),"")</f>
        <v>4</v>
      </c>
      <c r="BD249" s="215">
        <f t="shared" si="95"/>
        <v>0.00247098034708654</v>
      </c>
      <c r="BE249" s="215">
        <f t="shared" si="96"/>
        <v>0.0930232558139535</v>
      </c>
      <c r="BF249" s="186">
        <f t="array" ref="BF249">IFERROR(VLOOKUP(A249&amp;B249&amp;C249&amp;LEFT($BA$1,2),IF({1,0},广告数据!$A$2:$A$7027&amp;广告数据!$B$2:$B$7027&amp;广告数据!$C$2:$C$7027,广告数据!$G$2:$G$7027),2,0),"")</f>
        <v>22.05</v>
      </c>
      <c r="BG249" s="186">
        <f t="array" ref="BG249">IFERROR(VLOOKUP(A249&amp;B249&amp;C249&amp;LEFT($BA$1,2),IF({1,0},广告数据!$A$2:$A$7027&amp;广告数据!$B$2:$B$7027&amp;广告数据!$C$2:$C$7027,广告数据!$J$2:$J$7027),2,0),"")</f>
        <v>48.96</v>
      </c>
      <c r="BH249" s="215">
        <f t="shared" si="97"/>
        <v>0.450367647058824</v>
      </c>
      <c r="BI249" s="172">
        <f t="array" ref="BI249">IFERROR(VLOOKUP(A249&amp;B249&amp;C249&amp;LEFT($BI$1,2),IF({1,0},广告数据!$A$2:$A$7027&amp;广告数据!$B$2:$B$7027&amp;广告数据!$C$2:$C$7027,广告数据!$D$2:$D$7027),2,0),"0")</f>
        <v>2204</v>
      </c>
      <c r="BJ249" s="172">
        <f t="array" ref="BJ249">IFERROR(VLOOKUP(A249&amp;B249&amp;C249&amp;LEFT($BI$1,2),IF({1,0},广告数据!$A$2:$A$7027&amp;广告数据!$B$2:$B$7027&amp;广告数据!$C$2:$C$7027,广告数据!$E$2:$E$7027),2,0),"0")</f>
        <v>17</v>
      </c>
      <c r="BK249" s="172">
        <f t="array" ref="BK249">IFERROR(VLOOKUP(A249&amp;B249&amp;C249&amp;LEFT($BI$1,2),IF({1,0},广告数据!$A$2:$A$7027&amp;广告数据!$B$2:$B$7027&amp;广告数据!$C$2:$C$7027,广告数据!$I$2:$I$7027),2,0),"0")</f>
        <v>1</v>
      </c>
      <c r="BL249" s="215">
        <f t="shared" si="98"/>
        <v>0.00771324863883848</v>
      </c>
      <c r="BM249" s="215">
        <f t="shared" si="99"/>
        <v>0.0588235294117647</v>
      </c>
      <c r="BN249" s="172">
        <f t="array" ref="BN249">IFERROR(VLOOKUP(A249&amp;B249&amp;C249&amp;LEFT($BI$1,2),IF({1,0},广告数据!$A$2:$A$7027&amp;广告数据!$B$2:$B$7027&amp;广告数据!$C$2:$C$7027,广告数据!$G$2:$G$7027),2,0),"0")</f>
        <v>14.51</v>
      </c>
      <c r="BO249" s="172">
        <f t="array" ref="BO249">IFERROR(VLOOKUP(A249&amp;B249&amp;C249&amp;LEFT($BI$1,2),IF({1,0},广告数据!$A$2:$A$7027&amp;广告数据!$B$2:$B$7027&amp;广告数据!$C$2:$C$7027,广告数据!$J$2:$J$7027),2,0),"0")</f>
        <v>11.99</v>
      </c>
      <c r="BP249" s="215">
        <f t="shared" si="100"/>
        <v>1.21017514595496</v>
      </c>
      <c r="BQ249" s="172" t="str">
        <f t="array" ref="BQ249">IFERROR(VLOOKUP(A249&amp;B249&amp;C249&amp;LEFT($BQ$1,2),IF({1,0},广告数据!$A$2:$A$7027&amp;广告数据!$B$2:$B$7027&amp;广告数据!$C$2:$C$7027,广告数据!$D$2:$D$7027),2,0),"0")</f>
        <v>0</v>
      </c>
      <c r="BR249" s="172" t="str">
        <f t="array" ref="BR249">IFERROR(VLOOKUP(A249&amp;B249&amp;C249&amp;LEFT($BQ$1,2),IF({1,0},广告数据!$A$2:$A$7027&amp;广告数据!$B$2:$B$7027&amp;广告数据!$C$2:$C$7027,广告数据!$E$2:$E$7027),2,0),"0")</f>
        <v>0</v>
      </c>
      <c r="BS249" s="172" t="str">
        <f t="array" ref="BS249">IFERROR(VLOOKUP(A249&amp;B249&amp;C249&amp;LEFT($BQ$1,2),IF({1,0},广告数据!$A$2:$A$7027&amp;广告数据!$B$2:$B$7027&amp;广告数据!$C$2:$C$7027,广告数据!$I$2:$I$7027),2,0),"0")</f>
        <v>0</v>
      </c>
      <c r="BT249" s="215" t="str">
        <f t="shared" si="93"/>
        <v>0</v>
      </c>
      <c r="BU249" s="215" t="str">
        <f t="shared" si="94"/>
        <v>0</v>
      </c>
      <c r="BV249" s="172" t="str">
        <f t="array" ref="BV249">IFERROR(VLOOKUP(A249&amp;B249&amp;C249&amp;LEFT($BQ$1,2),IF({1,0},广告数据!$A$2:$A$7027&amp;广告数据!$B$2:$B$7027&amp;广告数据!$C$2:$C$7027,广告数据!$G$2:$G$7027),2,0),"0")</f>
        <v>0</v>
      </c>
      <c r="BW249" s="172" t="str">
        <f t="array" ref="BW249">IFERROR(VLOOKUP(A249&amp;B249&amp;C249&amp;LEFT($BQ$1,2),IF({1,0},广告数据!$A$2:$A$7027&amp;广告数据!$B$2:$B$7027&amp;广告数据!$C$2:$C$7027,广告数据!$J$2:$J$7027),2,0),"0")</f>
        <v>0</v>
      </c>
      <c r="BX249" s="215" t="str">
        <f t="shared" si="107"/>
        <v/>
      </c>
    </row>
    <row r="250" s="173" customFormat="1" spans="1:76">
      <c r="A250" s="189">
        <v>44826</v>
      </c>
      <c r="B250" s="192" t="s">
        <v>20</v>
      </c>
      <c r="C250" s="190" t="s">
        <v>450</v>
      </c>
      <c r="D250" s="119" t="s">
        <v>451</v>
      </c>
      <c r="E250" s="194">
        <f>SUMIFS('Business report'!$D$2:$D$9442,'Business report'!$A$2:$A$9442,A250,'Business report'!$B$2:$B$9442,B250,'Business report'!$C$2:$C$9442,D250)</f>
        <v>8</v>
      </c>
      <c r="F250" s="194">
        <f>SUMIFS('Business report'!$F$2:$F$9442,'Business report'!$A$2:$A$9442,A250,'Business report'!$B$2:$B$9442,B250,'Business report'!$C$2:$C$9442,D250)</f>
        <v>13</v>
      </c>
      <c r="G250" s="191">
        <f>SUMIFS('Business report'!$I$2:$I$9442,'Business report'!$A$2:$A$9442,A250,'Business report'!$B$2:$B$9442,B250,'Business report'!$C$2:$C$9442,D250)</f>
        <v>0</v>
      </c>
      <c r="H250" s="195">
        <f>SUMIFS('Business report'!$K$2:$K$9442,'Business report'!$A$2:$A$9442,A250,'Business report'!$B$2:$B$9442,B250,'Business report'!$C$2:$C$9442,D250)</f>
        <v>0</v>
      </c>
      <c r="I250" s="198">
        <v>37.99</v>
      </c>
      <c r="J250" s="178">
        <v>4</v>
      </c>
      <c r="K250" s="198">
        <v>7</v>
      </c>
      <c r="L250" s="198" t="s">
        <v>496</v>
      </c>
      <c r="M250" s="199">
        <v>332726</v>
      </c>
      <c r="N250" s="198" t="s">
        <v>497</v>
      </c>
      <c r="O250" s="225">
        <v>4128</v>
      </c>
      <c r="P250" s="203" t="s">
        <v>465</v>
      </c>
      <c r="Q250" s="200"/>
      <c r="R250" s="207" t="s">
        <v>183</v>
      </c>
      <c r="S250" s="203" t="s">
        <v>466</v>
      </c>
      <c r="T250" s="200"/>
      <c r="U250" s="207" t="s">
        <v>358</v>
      </c>
      <c r="V250" s="203" t="s">
        <v>467</v>
      </c>
      <c r="W250" s="200"/>
      <c r="X250" s="207" t="s">
        <v>370</v>
      </c>
      <c r="Y250" s="203" t="s">
        <v>468</v>
      </c>
      <c r="Z250" s="200"/>
      <c r="AA250" s="207" t="s">
        <v>370</v>
      </c>
      <c r="AB250" s="203" t="s">
        <v>469</v>
      </c>
      <c r="AC250" s="200"/>
      <c r="AD250" s="207" t="s">
        <v>499</v>
      </c>
      <c r="AE250" s="203" t="s">
        <v>470</v>
      </c>
      <c r="AF250" s="200"/>
      <c r="AG250" s="207" t="s">
        <v>516</v>
      </c>
      <c r="AH250" s="203" t="s">
        <v>472</v>
      </c>
      <c r="AI250" s="207" t="s">
        <v>479</v>
      </c>
      <c r="AJ250" s="207" t="s">
        <v>799</v>
      </c>
      <c r="AK250" s="179">
        <f t="array" ref="AK250">IFERROR(VLOOKUP(A250&amp;B250&amp;C250&amp;LEFT($AK$1,2),IF({1,0},广告数据!$A$2:$A$7027&amp;广告数据!$B$2:$B$7027&amp;广告数据!$C$2:$C$7027,广告数据!$D$2:$D$7027),2,0),"0")</f>
        <v>8822</v>
      </c>
      <c r="AL250" s="175">
        <f t="array" ref="AL250">IFERROR(VLOOKUP(A250&amp;B250&amp;C250&amp;LEFT($AK$1,2),IF({1,0},广告数据!$A$2:$A$7027&amp;广告数据!$B$2:$B$7027&amp;广告数据!$C$2:$C$7027,广告数据!$E$2:$E$7027),2,0),"0")</f>
        <v>3</v>
      </c>
      <c r="AM250" s="180">
        <f t="shared" si="114"/>
        <v>0.000340058943550215</v>
      </c>
      <c r="AN250" s="175">
        <f t="array" ref="AN250">IFERROR(VLOOKUP(A250&amp;B250&amp;C250&amp;LEFT($AK$1,2),IF({1,0},广告数据!$A$2:$A$7027&amp;广告数据!$B$2:$B$7027&amp;广告数据!$C$2:$C$7027,广告数据!$I$2:$I$7027),2,0),"0")</f>
        <v>0</v>
      </c>
      <c r="AO250" s="181">
        <f t="shared" si="115"/>
        <v>0</v>
      </c>
      <c r="AP250" s="182">
        <f t="array" ref="AP250">IFERROR(VLOOKUP(A250&amp;B250&amp;C250&amp;LEFT($AK$1,2),IF({1,0},广告数据!$A$2:$A$7027&amp;广告数据!$B$2:$B$7027&amp;广告数据!$C$2:$C$7027,广告数据!$G$2:$G$7027),2,0),"0")</f>
        <v>3.89</v>
      </c>
      <c r="AQ250" s="182">
        <f t="array" ref="AQ250">IFERROR(VLOOKUP(A250&amp;B250&amp;C250&amp;LEFT($AK$1,2),IF({1,0},广告数据!$A$2:$A$7027&amp;广告数据!$B$2:$B$7027&amp;广告数据!$C$2:$C$7027,广告数据!$J$2:$J$7027),2,0),"0")</f>
        <v>0</v>
      </c>
      <c r="AR250" s="183" t="str">
        <f t="shared" si="116"/>
        <v>0</v>
      </c>
      <c r="AS250" s="223" t="str">
        <f t="array" ref="AS250">IFERROR(VLOOKUP(A250&amp;B250&amp;C250&amp;LEFT($AS$1,2),IF({1,0},广告数据!$A$2:$A$7027&amp;广告数据!$B$2:$B$7027&amp;广告数据!$C$2:$C$7027,广告数据!$D$2:$D$7027),2,0),"0")</f>
        <v>0</v>
      </c>
      <c r="AT250" s="179" t="str">
        <f t="array" ref="AT250">IFERROR(VLOOKUP(A250&amp;B250&amp;C250&amp;LEFT($AS$1,2),IF({1,0},广告数据!$A$2:$A$7027&amp;广告数据!$B$2:$B$7027&amp;广告数据!$C$2:$C$7027,广告数据!$E$2:$E$7027),2,0),"0")</f>
        <v>0</v>
      </c>
      <c r="AU250" s="179" t="str">
        <f t="array" ref="AU250">IFERROR(VLOOKUP(A250&amp;B250&amp;C250&amp;LEFT($AS$1,2),IF({1,0},广告数据!$A$2:$A$7027&amp;广告数据!$B$2:$B$7027&amp;广告数据!$C$2:$C$7027,广告数据!$I$2:$I$7027),2,0),"0")</f>
        <v>0</v>
      </c>
      <c r="AV250" s="215" t="str">
        <f t="shared" ref="AV250:AV285" si="117">IFERROR(AT250/AS250,"0")</f>
        <v>0</v>
      </c>
      <c r="AW250" s="215" t="str">
        <f t="array" ref="AW250">IFERROR(AU250/AT250,"0")</f>
        <v>0</v>
      </c>
      <c r="AX250" s="224" t="str">
        <f t="array" ref="AX250">IFERROR(VLOOKUP(A250&amp;B250&amp;C250&amp;LEFT($AS$1,2),IF({1,0},广告数据!$A$2:$A$7027&amp;广告数据!$B$2:$B$7027&amp;广告数据!$C$2:$C$7027,广告数据!$G$2:$G$7027),2,0),"0")</f>
        <v>0</v>
      </c>
      <c r="AY250" s="179" t="str">
        <f t="array" ref="AY250">IFERROR(VLOOKUP(A250&amp;B250&amp;C250&amp;LEFT($AS$1,2),IF({1,0},广告数据!$A$2:$A$7027&amp;广告数据!$B$2:$B$7027&amp;广告数据!$C$2:$C$7027,广告数据!$J$2:$J$7027),2,0),"0")</f>
        <v>0</v>
      </c>
      <c r="AZ250" s="183" t="str">
        <f t="array" ref="AZ250">IFERROR(AX250/AY250,"0")</f>
        <v>0</v>
      </c>
      <c r="BA250" s="179">
        <f t="array" ref="BA250">IFERROR(VLOOKUP(A250&amp;B250&amp;C250&amp;LEFT($BA$1,2),IF({1,0},广告数据!$A$2:$A$7027&amp;广告数据!$B$2:$B$7027&amp;广告数据!$C$2:$C$7027,广告数据!$D$2:$D$7027),2,0),"")</f>
        <v>463</v>
      </c>
      <c r="BB250" s="179">
        <f t="array" ref="BB250">IFERROR(VLOOKUP(A250&amp;B250&amp;C250&amp;LEFT($BA$1,2),IF({1,0},广告数据!$A$2:$A$7027&amp;广告数据!$B$2:$B$7027&amp;广告数据!$C$2:$C$7027,广告数据!$E$2:$E$7027),2,0),"")</f>
        <v>0</v>
      </c>
      <c r="BC250" s="179">
        <f t="array" ref="BC250">IFERROR(VLOOKUP(A250&amp;B250&amp;C250&amp;LEFT($BA$1,2),IF({1,0},广告数据!$A$2:$A$7027&amp;广告数据!$B$2:$B$7027&amp;广告数据!$C$2:$C$7027,广告数据!$I$2:$I$7027),2,0),"")</f>
        <v>0</v>
      </c>
      <c r="BD250" s="215">
        <f t="shared" si="95"/>
        <v>0</v>
      </c>
      <c r="BE250" s="215" t="str">
        <f t="shared" si="96"/>
        <v>0</v>
      </c>
      <c r="BF250" s="186">
        <f t="array" ref="BF250">IFERROR(VLOOKUP(A250&amp;B250&amp;C250&amp;LEFT($BA$1,2),IF({1,0},广告数据!$A$2:$A$7027&amp;广告数据!$B$2:$B$7027&amp;广告数据!$C$2:$C$7027,广告数据!$G$2:$G$7027),2,0),"")</f>
        <v>0</v>
      </c>
      <c r="BG250" s="186">
        <f t="array" ref="BG250">IFERROR(VLOOKUP(A250&amp;B250&amp;C250&amp;LEFT($BA$1,2),IF({1,0},广告数据!$A$2:$A$7027&amp;广告数据!$B$2:$B$7027&amp;广告数据!$C$2:$C$7027,广告数据!$J$2:$J$7027),2,0),"")</f>
        <v>0</v>
      </c>
      <c r="BH250" s="215" t="str">
        <f t="shared" si="97"/>
        <v>0</v>
      </c>
      <c r="BI250" s="172" t="str">
        <f t="array" ref="BI250">IFERROR(VLOOKUP(A250&amp;B250&amp;C250&amp;LEFT($BI$1,2),IF({1,0},广告数据!$A$2:$A$7027&amp;广告数据!$B$2:$B$7027&amp;广告数据!$C$2:$C$7027,广告数据!$D$2:$D$7027),2,0),"0")</f>
        <v>0</v>
      </c>
      <c r="BJ250" s="172" t="str">
        <f t="array" ref="BJ250">IFERROR(VLOOKUP(A250&amp;B250&amp;C250&amp;LEFT($BI$1,2),IF({1,0},广告数据!$A$2:$A$7027&amp;广告数据!$B$2:$B$7027&amp;广告数据!$C$2:$C$7027,广告数据!$E$2:$E$7027),2,0),"0")</f>
        <v>0</v>
      </c>
      <c r="BK250" s="172" t="str">
        <f t="array" ref="BK250">IFERROR(VLOOKUP(A250&amp;B250&amp;C250&amp;LEFT($BI$1,2),IF({1,0},广告数据!$A$2:$A$7027&amp;广告数据!$B$2:$B$7027&amp;广告数据!$C$2:$C$7027,广告数据!$I$2:$I$7027),2,0),"0")</f>
        <v>0</v>
      </c>
      <c r="BL250" s="215" t="str">
        <f t="shared" si="98"/>
        <v>0</v>
      </c>
      <c r="BM250" s="215" t="str">
        <f t="shared" si="99"/>
        <v>0</v>
      </c>
      <c r="BN250" s="172" t="str">
        <f t="array" ref="BN250">IFERROR(VLOOKUP(A250&amp;B250&amp;C250&amp;LEFT($BI$1,2),IF({1,0},广告数据!$A$2:$A$7027&amp;广告数据!$B$2:$B$7027&amp;广告数据!$C$2:$C$7027,广告数据!$G$2:$G$7027),2,0),"0")</f>
        <v>0</v>
      </c>
      <c r="BO250" s="172" t="str">
        <f t="array" ref="BO250">IFERROR(VLOOKUP(A250&amp;B250&amp;C250&amp;LEFT($BI$1,2),IF({1,0},广告数据!$A$2:$A$7027&amp;广告数据!$B$2:$B$7027&amp;广告数据!$C$2:$C$7027,广告数据!$J$2:$J$7027),2,0),"0")</f>
        <v>0</v>
      </c>
      <c r="BP250" s="215" t="str">
        <f t="shared" si="100"/>
        <v/>
      </c>
      <c r="BQ250" s="172">
        <f t="array" ref="BQ250">IFERROR(VLOOKUP(A250&amp;B250&amp;C250&amp;LEFT($BQ$1,2),IF({1,0},广告数据!$A$2:$A$7027&amp;广告数据!$B$2:$B$7027&amp;广告数据!$C$2:$C$7027,广告数据!$D$2:$D$7027),2,0),"0")</f>
        <v>609</v>
      </c>
      <c r="BR250" s="172">
        <f t="array" ref="BR250">IFERROR(VLOOKUP(A250&amp;B250&amp;C250&amp;LEFT($BQ$1,2),IF({1,0},广告数据!$A$2:$A$7027&amp;广告数据!$B$2:$B$7027&amp;广告数据!$C$2:$C$7027,广告数据!$E$2:$E$7027),2,0),"0")</f>
        <v>0</v>
      </c>
      <c r="BS250" s="172">
        <f t="array" ref="BS250">IFERROR(VLOOKUP(A250&amp;B250&amp;C250&amp;LEFT($BQ$1,2),IF({1,0},广告数据!$A$2:$A$7027&amp;广告数据!$B$2:$B$7027&amp;广告数据!$C$2:$C$7027,广告数据!$I$2:$I$7027),2,0),"0")</f>
        <v>0</v>
      </c>
      <c r="BT250" s="215">
        <f t="shared" si="93"/>
        <v>0</v>
      </c>
      <c r="BU250" s="215" t="str">
        <f t="shared" si="94"/>
        <v>0</v>
      </c>
      <c r="BV250" s="172">
        <f t="array" ref="BV250">IFERROR(VLOOKUP(A250&amp;B250&amp;C250&amp;LEFT($BQ$1,2),IF({1,0},广告数据!$A$2:$A$7027&amp;广告数据!$B$2:$B$7027&amp;广告数据!$C$2:$C$7027,广告数据!$G$2:$G$7027),2,0),"0")</f>
        <v>0</v>
      </c>
      <c r="BW250" s="172">
        <f t="array" ref="BW250">IFERROR(VLOOKUP(A250&amp;B250&amp;C250&amp;LEFT($BQ$1,2),IF({1,0},广告数据!$A$2:$A$7027&amp;广告数据!$B$2:$B$7027&amp;广告数据!$C$2:$C$7027,广告数据!$J$2:$J$7027),2,0),"0")</f>
        <v>0</v>
      </c>
      <c r="BX250" s="215" t="str">
        <f t="shared" si="107"/>
        <v/>
      </c>
    </row>
    <row r="251" s="173" customFormat="1" spans="1:76">
      <c r="A251" s="189">
        <v>44826</v>
      </c>
      <c r="B251" s="192" t="s">
        <v>128</v>
      </c>
      <c r="C251" s="190" t="s">
        <v>450</v>
      </c>
      <c r="D251" s="119" t="s">
        <v>451</v>
      </c>
      <c r="E251" s="194">
        <f>SUMIFS('Business report'!$D$2:$D$9442,'Business report'!$A$2:$A$9442,A251,'Business report'!$B$2:$B$9442,B251,'Business report'!$C$2:$C$9442,D251)</f>
        <v>9</v>
      </c>
      <c r="F251" s="194">
        <f>SUMIFS('Business report'!$F$2:$F$9442,'Business report'!$A$2:$A$9442,A251,'Business report'!$B$2:$B$9442,B251,'Business report'!$C$2:$C$9442,D251)</f>
        <v>11</v>
      </c>
      <c r="G251" s="191">
        <f>SUMIFS('Business report'!$I$2:$I$9442,'Business report'!$A$2:$A$9442,A251,'Business report'!$B$2:$B$9442,B251,'Business report'!$C$2:$C$9442,D251)</f>
        <v>1</v>
      </c>
      <c r="H251" s="195">
        <f>SUMIFS('Business report'!$K$2:$K$9442,'Business report'!$A$2:$A$9442,A251,'Business report'!$B$2:$B$9442,B251,'Business report'!$C$2:$C$9442,D251)</f>
        <v>39.99</v>
      </c>
      <c r="I251" s="198">
        <v>39.99</v>
      </c>
      <c r="J251" s="178">
        <v>4</v>
      </c>
      <c r="K251" s="198">
        <v>7</v>
      </c>
      <c r="L251" s="198" t="s">
        <v>642</v>
      </c>
      <c r="M251" s="199">
        <v>73684</v>
      </c>
      <c r="N251" s="198" t="s">
        <v>644</v>
      </c>
      <c r="O251" s="206">
        <v>43</v>
      </c>
      <c r="P251" s="203" t="s">
        <v>465</v>
      </c>
      <c r="Q251" s="207" t="s">
        <v>219</v>
      </c>
      <c r="R251" s="207" t="s">
        <v>446</v>
      </c>
      <c r="S251" s="203" t="s">
        <v>646</v>
      </c>
      <c r="T251" s="207" t="s">
        <v>253</v>
      </c>
      <c r="U251" s="207" t="s">
        <v>859</v>
      </c>
      <c r="V251" s="203" t="s">
        <v>466</v>
      </c>
      <c r="W251" s="207" t="s">
        <v>457</v>
      </c>
      <c r="X251" s="207" t="s">
        <v>354</v>
      </c>
      <c r="Y251" s="203" t="s">
        <v>647</v>
      </c>
      <c r="Z251" s="207" t="s">
        <v>357</v>
      </c>
      <c r="AA251" s="207" t="s">
        <v>487</v>
      </c>
      <c r="AB251" s="203" t="s">
        <v>649</v>
      </c>
      <c r="AC251" s="200"/>
      <c r="AD251" s="207" t="s">
        <v>209</v>
      </c>
      <c r="AE251" s="203" t="s">
        <v>469</v>
      </c>
      <c r="AF251" s="207" t="s">
        <v>457</v>
      </c>
      <c r="AG251" s="207" t="s">
        <v>163</v>
      </c>
      <c r="AH251" s="203" t="s">
        <v>651</v>
      </c>
      <c r="AI251" s="207" t="s">
        <v>652</v>
      </c>
      <c r="AJ251" s="207" t="s">
        <v>169</v>
      </c>
      <c r="AK251" s="179">
        <f t="array" ref="AK251">IFERROR(VLOOKUP(A251&amp;B251&amp;C251&amp;LEFT($AK$1,2),IF({1,0},广告数据!$A$2:$A$7027&amp;广告数据!$B$2:$B$7027&amp;广告数据!$C$2:$C$7027,广告数据!$D$2:$D$7027),2,0),"0")</f>
        <v>1294</v>
      </c>
      <c r="AL251" s="175">
        <f t="array" ref="AL251">IFERROR(VLOOKUP(A251&amp;B251&amp;C251&amp;LEFT($AK$1,2),IF({1,0},广告数据!$A$2:$A$7027&amp;广告数据!$B$2:$B$7027&amp;广告数据!$C$2:$C$7027,广告数据!$E$2:$E$7027),2,0),"0")</f>
        <v>0</v>
      </c>
      <c r="AM251" s="180">
        <f t="shared" si="114"/>
        <v>0</v>
      </c>
      <c r="AN251" s="175">
        <f t="array" ref="AN251">IFERROR(VLOOKUP(A251&amp;B251&amp;C251&amp;LEFT($AK$1,2),IF({1,0},广告数据!$A$2:$A$7027&amp;广告数据!$B$2:$B$7027&amp;广告数据!$C$2:$C$7027,广告数据!$I$2:$I$7027),2,0),"0")</f>
        <v>0</v>
      </c>
      <c r="AO251" s="181" t="str">
        <f t="shared" si="115"/>
        <v>0</v>
      </c>
      <c r="AP251" s="182">
        <f t="array" ref="AP251">IFERROR(VLOOKUP(A251&amp;B251&amp;C251&amp;LEFT($AK$1,2),IF({1,0},广告数据!$A$2:$A$7027&amp;广告数据!$B$2:$B$7027&amp;广告数据!$C$2:$C$7027,广告数据!$G$2:$G$7027),2,0),"0")</f>
        <v>0</v>
      </c>
      <c r="AQ251" s="182">
        <f t="array" ref="AQ251">IFERROR(VLOOKUP(A251&amp;B251&amp;C251&amp;LEFT($AK$1,2),IF({1,0},广告数据!$A$2:$A$7027&amp;广告数据!$B$2:$B$7027&amp;广告数据!$C$2:$C$7027,广告数据!$J$2:$J$7027),2,0),"0")</f>
        <v>0</v>
      </c>
      <c r="AR251" s="183" t="str">
        <f t="shared" si="116"/>
        <v>0</v>
      </c>
      <c r="AS251" s="223" t="str">
        <f t="array" ref="AS251">IFERROR(VLOOKUP(A251&amp;B251&amp;C251&amp;LEFT($AS$1,2),IF({1,0},广告数据!$A$2:$A$7027&amp;广告数据!$B$2:$B$7027&amp;广告数据!$C$2:$C$7027,广告数据!$D$2:$D$7027),2,0),"0")</f>
        <v>0</v>
      </c>
      <c r="AT251" s="179" t="str">
        <f t="array" ref="AT251">IFERROR(VLOOKUP(A251&amp;B251&amp;C251&amp;LEFT($AS$1,2),IF({1,0},广告数据!$A$2:$A$7027&amp;广告数据!$B$2:$B$7027&amp;广告数据!$C$2:$C$7027,广告数据!$E$2:$E$7027),2,0),"0")</f>
        <v>0</v>
      </c>
      <c r="AU251" s="179" t="str">
        <f t="array" ref="AU251">IFERROR(VLOOKUP(A251&amp;B251&amp;C251&amp;LEFT($AS$1,2),IF({1,0},广告数据!$A$2:$A$7027&amp;广告数据!$B$2:$B$7027&amp;广告数据!$C$2:$C$7027,广告数据!$I$2:$I$7027),2,0),"0")</f>
        <v>0</v>
      </c>
      <c r="AV251" s="215" t="str">
        <f t="shared" si="117"/>
        <v>0</v>
      </c>
      <c r="AW251" s="215" t="str">
        <f t="array" ref="AW251">IFERROR(AU251/AT251,"0")</f>
        <v>0</v>
      </c>
      <c r="AX251" s="224" t="str">
        <f t="array" ref="AX251">IFERROR(VLOOKUP(A251&amp;B251&amp;C251&amp;LEFT($AS$1,2),IF({1,0},广告数据!$A$2:$A$7027&amp;广告数据!$B$2:$B$7027&amp;广告数据!$C$2:$C$7027,广告数据!$G$2:$G$7027),2,0),"0")</f>
        <v>0</v>
      </c>
      <c r="AY251" s="179" t="str">
        <f t="array" ref="AY251">IFERROR(VLOOKUP(A251&amp;B251&amp;C251&amp;LEFT($AS$1,2),IF({1,0},广告数据!$A$2:$A$7027&amp;广告数据!$B$2:$B$7027&amp;广告数据!$C$2:$C$7027,广告数据!$J$2:$J$7027),2,0),"0")</f>
        <v>0</v>
      </c>
      <c r="AZ251" s="183" t="str">
        <f t="array" ref="AZ251">IFERROR(AX251/AY251,"0")</f>
        <v>0</v>
      </c>
      <c r="BA251" s="179">
        <f t="array" ref="BA251">IFERROR(VLOOKUP(A251&amp;B251&amp;C251&amp;LEFT($BA$1,2),IF({1,0},广告数据!$A$2:$A$7027&amp;广告数据!$B$2:$B$7027&amp;广告数据!$C$2:$C$7027,广告数据!$D$2:$D$7027),2,0),"")</f>
        <v>972</v>
      </c>
      <c r="BB251" s="179">
        <f t="array" ref="BB251">IFERROR(VLOOKUP(A251&amp;B251&amp;C251&amp;LEFT($BA$1,2),IF({1,0},广告数据!$A$2:$A$7027&amp;广告数据!$B$2:$B$7027&amp;广告数据!$C$2:$C$7027,广告数据!$E$2:$E$7027),2,0),"")</f>
        <v>12</v>
      </c>
      <c r="BC251" s="179">
        <f t="array" ref="BC251">IFERROR(VLOOKUP(A251&amp;B251&amp;C251&amp;LEFT($BA$1,2),IF({1,0},广告数据!$A$2:$A$7027&amp;广告数据!$B$2:$B$7027&amp;广告数据!$C$2:$C$7027,广告数据!$I$2:$I$7027),2,0),"")</f>
        <v>0</v>
      </c>
      <c r="BD251" s="215">
        <f t="shared" si="95"/>
        <v>0.0123456790123457</v>
      </c>
      <c r="BE251" s="215">
        <f t="shared" si="96"/>
        <v>0</v>
      </c>
      <c r="BF251" s="186">
        <f t="array" ref="BF251">IFERROR(VLOOKUP(A251&amp;B251&amp;C251&amp;LEFT($BA$1,2),IF({1,0},广告数据!$A$2:$A$7027&amp;广告数据!$B$2:$B$7027&amp;广告数据!$C$2:$C$7027,广告数据!$G$2:$G$7027),2,0),"")</f>
        <v>4</v>
      </c>
      <c r="BG251" s="186">
        <f t="array" ref="BG251">IFERROR(VLOOKUP(A251&amp;B251&amp;C251&amp;LEFT($BA$1,2),IF({1,0},广告数据!$A$2:$A$7027&amp;广告数据!$B$2:$B$7027&amp;广告数据!$C$2:$C$7027,广告数据!$J$2:$J$7027),2,0),"")</f>
        <v>0</v>
      </c>
      <c r="BH251" s="215" t="str">
        <f t="shared" si="97"/>
        <v>0</v>
      </c>
      <c r="BI251" s="172" t="str">
        <f t="array" ref="BI251">IFERROR(VLOOKUP(A251&amp;B251&amp;C251&amp;LEFT($BI$1,2),IF({1,0},广告数据!$A$2:$A$7027&amp;广告数据!$B$2:$B$7027&amp;广告数据!$C$2:$C$7027,广告数据!$D$2:$D$7027),2,0),"0")</f>
        <v>0</v>
      </c>
      <c r="BJ251" s="172" t="str">
        <f t="array" ref="BJ251">IFERROR(VLOOKUP(A251&amp;B251&amp;C251&amp;LEFT($BI$1,2),IF({1,0},广告数据!$A$2:$A$7027&amp;广告数据!$B$2:$B$7027&amp;广告数据!$C$2:$C$7027,广告数据!$E$2:$E$7027),2,0),"0")</f>
        <v>0</v>
      </c>
      <c r="BK251" s="172" t="str">
        <f t="array" ref="BK251">IFERROR(VLOOKUP(A251&amp;B251&amp;C251&amp;LEFT($BI$1,2),IF({1,0},广告数据!$A$2:$A$7027&amp;广告数据!$B$2:$B$7027&amp;广告数据!$C$2:$C$7027,广告数据!$I$2:$I$7027),2,0),"0")</f>
        <v>0</v>
      </c>
      <c r="BL251" s="215" t="str">
        <f t="shared" si="98"/>
        <v>0</v>
      </c>
      <c r="BM251" s="215" t="str">
        <f t="shared" si="99"/>
        <v>0</v>
      </c>
      <c r="BN251" s="172" t="str">
        <f t="array" ref="BN251">IFERROR(VLOOKUP(A251&amp;B251&amp;C251&amp;LEFT($BI$1,2),IF({1,0},广告数据!$A$2:$A$7027&amp;广告数据!$B$2:$B$7027&amp;广告数据!$C$2:$C$7027,广告数据!$G$2:$G$7027),2,0),"0")</f>
        <v>0</v>
      </c>
      <c r="BO251" s="172" t="str">
        <f t="array" ref="BO251">IFERROR(VLOOKUP(A251&amp;B251&amp;C251&amp;LEFT($BI$1,2),IF({1,0},广告数据!$A$2:$A$7027&amp;广告数据!$B$2:$B$7027&amp;广告数据!$C$2:$C$7027,广告数据!$J$2:$J$7027),2,0),"0")</f>
        <v>0</v>
      </c>
      <c r="BP251" s="215" t="str">
        <f t="shared" si="100"/>
        <v/>
      </c>
      <c r="BQ251" s="172">
        <f t="array" ref="BQ251">IFERROR(VLOOKUP(A251&amp;B251&amp;C251&amp;LEFT($BQ$1,2),IF({1,0},广告数据!$A$2:$A$7027&amp;广告数据!$B$2:$B$7027&amp;广告数据!$C$2:$C$7027,广告数据!$D$2:$D$7027),2,0),"0")</f>
        <v>5199</v>
      </c>
      <c r="BR251" s="172">
        <f t="array" ref="BR251">IFERROR(VLOOKUP(A251&amp;B251&amp;C251&amp;LEFT($BQ$1,2),IF({1,0},广告数据!$A$2:$A$7027&amp;广告数据!$B$2:$B$7027&amp;广告数据!$C$2:$C$7027,广告数据!$E$2:$E$7027),2,0),"0")</f>
        <v>3</v>
      </c>
      <c r="BS251" s="172">
        <f t="array" ref="BS251">IFERROR(VLOOKUP(A251&amp;B251&amp;C251&amp;LEFT($BQ$1,2),IF({1,0},广告数据!$A$2:$A$7027&amp;广告数据!$B$2:$B$7027&amp;广告数据!$C$2:$C$7027,广告数据!$I$2:$I$7027),2,0),"0")</f>
        <v>0</v>
      </c>
      <c r="BT251" s="215">
        <f t="shared" si="93"/>
        <v>0.000577034045008655</v>
      </c>
      <c r="BU251" s="215">
        <f t="shared" si="94"/>
        <v>0</v>
      </c>
      <c r="BV251" s="172">
        <f t="array" ref="BV251">IFERROR(VLOOKUP(A251&amp;B251&amp;C251&amp;LEFT($BQ$1,2),IF({1,0},广告数据!$A$2:$A$7027&amp;广告数据!$B$2:$B$7027&amp;广告数据!$C$2:$C$7027,广告数据!$G$2:$G$7027),2,0),"0")</f>
        <v>2.28</v>
      </c>
      <c r="BW251" s="172">
        <f t="array" ref="BW251">IFERROR(VLOOKUP(A251&amp;B251&amp;C251&amp;LEFT($BQ$1,2),IF({1,0},广告数据!$A$2:$A$7027&amp;广告数据!$B$2:$B$7027&amp;广告数据!$C$2:$C$7027,广告数据!$J$2:$J$7027),2,0),"0")</f>
        <v>0</v>
      </c>
      <c r="BX251" s="215" t="str">
        <f t="shared" si="107"/>
        <v/>
      </c>
    </row>
    <row r="252" s="173" customFormat="1" spans="1:76">
      <c r="A252" s="189">
        <v>44826</v>
      </c>
      <c r="B252" s="192" t="s">
        <v>343</v>
      </c>
      <c r="C252" s="190" t="s">
        <v>450</v>
      </c>
      <c r="D252" s="119" t="s">
        <v>451</v>
      </c>
      <c r="E252" s="194">
        <f>SUMIFS('Business report'!$D$2:$D$9442,'Business report'!$A$2:$A$9442,A252,'Business report'!$B$2:$B$9442,B252,'Business report'!$C$2:$C$9442,D252)</f>
        <v>43</v>
      </c>
      <c r="F252" s="194">
        <f>SUMIFS('Business report'!$F$2:$F$9442,'Business report'!$A$2:$A$9442,A252,'Business report'!$B$2:$B$9442,B252,'Business report'!$C$2:$C$9442,D252)</f>
        <v>71</v>
      </c>
      <c r="G252" s="191">
        <f>SUMIFS('Business report'!$I$2:$I$9442,'Business report'!$A$2:$A$9442,A252,'Business report'!$B$2:$B$9442,B252,'Business report'!$C$2:$C$9442,D252)</f>
        <v>3</v>
      </c>
      <c r="H252" s="195">
        <f>SUMIFS('Business report'!$K$2:$K$9442,'Business report'!$A$2:$A$9442,A252,'Business report'!$B$2:$B$9442,B252,'Business report'!$C$2:$C$9442,D252)</f>
        <v>143.97</v>
      </c>
      <c r="I252" s="198">
        <v>47.99</v>
      </c>
      <c r="J252" s="178">
        <v>4</v>
      </c>
      <c r="K252" s="198">
        <v>7</v>
      </c>
      <c r="L252" s="198" t="s">
        <v>851</v>
      </c>
      <c r="M252" s="199">
        <v>17151</v>
      </c>
      <c r="N252" s="198" t="s">
        <v>497</v>
      </c>
      <c r="O252" s="206">
        <v>260</v>
      </c>
      <c r="P252" s="203" t="s">
        <v>467</v>
      </c>
      <c r="Q252" s="207" t="s">
        <v>197</v>
      </c>
      <c r="R252" s="207" t="s">
        <v>384</v>
      </c>
      <c r="S252" s="203" t="s">
        <v>752</v>
      </c>
      <c r="T252" s="207" t="s">
        <v>354</v>
      </c>
      <c r="U252" s="207" t="s">
        <v>384</v>
      </c>
      <c r="V252" s="203" t="s">
        <v>753</v>
      </c>
      <c r="W252" s="207" t="s">
        <v>194</v>
      </c>
      <c r="X252" s="207" t="s">
        <v>384</v>
      </c>
      <c r="Y252" s="203" t="s">
        <v>754</v>
      </c>
      <c r="Z252" s="207" t="s">
        <v>227</v>
      </c>
      <c r="AA252" s="207" t="s">
        <v>387</v>
      </c>
      <c r="AB252" s="203" t="s">
        <v>465</v>
      </c>
      <c r="AC252" s="207" t="s">
        <v>260</v>
      </c>
      <c r="AD252" s="207" t="s">
        <v>387</v>
      </c>
      <c r="AE252" s="203" t="s">
        <v>466</v>
      </c>
      <c r="AF252" s="207" t="s">
        <v>257</v>
      </c>
      <c r="AG252" s="207" t="s">
        <v>323</v>
      </c>
      <c r="AH252" s="203" t="s">
        <v>860</v>
      </c>
      <c r="AI252" s="207" t="s">
        <v>385</v>
      </c>
      <c r="AJ252" s="207" t="s">
        <v>387</v>
      </c>
      <c r="AK252" s="179">
        <f t="array" ref="AK252">IFERROR(VLOOKUP(A252&amp;B252&amp;C252&amp;LEFT($AK$1,2),IF({1,0},广告数据!$A$2:$A$7027&amp;广告数据!$B$2:$B$7027&amp;广告数据!$C$2:$C$7027,广告数据!$D$2:$D$7027),2,0),"0")</f>
        <v>3582</v>
      </c>
      <c r="AL252" s="175">
        <f t="array" ref="AL252">IFERROR(VLOOKUP(A252&amp;B252&amp;C252&amp;LEFT($AK$1,2),IF({1,0},广告数据!$A$2:$A$7027&amp;广告数据!$B$2:$B$7027&amp;广告数据!$C$2:$C$7027,广告数据!$E$2:$E$7027),2,0),"0")</f>
        <v>12</v>
      </c>
      <c r="AM252" s="180">
        <f t="shared" ref="AM252:AM259" si="118">IFERROR(AL252/AK252,"0")</f>
        <v>0.0033500837520938</v>
      </c>
      <c r="AN252" s="175">
        <f t="array" ref="AN252">IFERROR(VLOOKUP(A252&amp;B252&amp;C252&amp;LEFT($AK$1,2),IF({1,0},广告数据!$A$2:$A$7027&amp;广告数据!$B$2:$B$7027&amp;广告数据!$C$2:$C$7027,广告数据!$I$2:$I$7027),2,0),"0")</f>
        <v>0</v>
      </c>
      <c r="AO252" s="181">
        <f t="shared" ref="AO252:AO259" si="119">IFERROR(AN252/AL252,"0")</f>
        <v>0</v>
      </c>
      <c r="AP252" s="182">
        <f t="array" ref="AP252">IFERROR(VLOOKUP(A252&amp;B252&amp;C252&amp;LEFT($AK$1,2),IF({1,0},广告数据!$A$2:$A$7027&amp;广告数据!$B$2:$B$7027&amp;广告数据!$C$2:$C$7027,广告数据!$G$2:$G$7027),2,0),"0")</f>
        <v>16.97</v>
      </c>
      <c r="AQ252" s="182">
        <f t="array" ref="AQ252">IFERROR(VLOOKUP(A252&amp;B252&amp;C252&amp;LEFT($AK$1,2),IF({1,0},广告数据!$A$2:$A$7027&amp;广告数据!$B$2:$B$7027&amp;广告数据!$C$2:$C$7027,广告数据!$J$2:$J$7027),2,0),"0")</f>
        <v>0</v>
      </c>
      <c r="AR252" s="183" t="str">
        <f t="shared" ref="AR252:AR259" si="120">IFERROR(AP252/AQ252,"0")</f>
        <v>0</v>
      </c>
      <c r="AS252" s="223" t="str">
        <f t="array" ref="AS252">IFERROR(VLOOKUP(A252&amp;B252&amp;C252&amp;LEFT($AS$1,2),IF({1,0},广告数据!$A$2:$A$7027&amp;广告数据!$B$2:$B$7027&amp;广告数据!$C$2:$C$7027,广告数据!$D$2:$D$7027),2,0),"0")</f>
        <v>0</v>
      </c>
      <c r="AT252" s="179" t="str">
        <f t="array" ref="AT252">IFERROR(VLOOKUP(A252&amp;B252&amp;C252&amp;LEFT($AS$1,2),IF({1,0},广告数据!$A$2:$A$7027&amp;广告数据!$B$2:$B$7027&amp;广告数据!$C$2:$C$7027,广告数据!$E$2:$E$7027),2,0),"0")</f>
        <v>0</v>
      </c>
      <c r="AU252" s="179" t="str">
        <f t="array" ref="AU252">IFERROR(VLOOKUP(A252&amp;B252&amp;C252&amp;LEFT($AS$1,2),IF({1,0},广告数据!$A$2:$A$7027&amp;广告数据!$B$2:$B$7027&amp;广告数据!$C$2:$C$7027,广告数据!$I$2:$I$7027),2,0),"0")</f>
        <v>0</v>
      </c>
      <c r="AV252" s="215" t="str">
        <f t="shared" si="117"/>
        <v>0</v>
      </c>
      <c r="AW252" s="215" t="str">
        <f t="array" ref="AW252">IFERROR(AU252/AT252,"0")</f>
        <v>0</v>
      </c>
      <c r="AX252" s="224" t="str">
        <f t="array" ref="AX252">IFERROR(VLOOKUP(A252&amp;B252&amp;C252&amp;LEFT($AS$1,2),IF({1,0},广告数据!$A$2:$A$7027&amp;广告数据!$B$2:$B$7027&amp;广告数据!$C$2:$C$7027,广告数据!$G$2:$G$7027),2,0),"0")</f>
        <v>0</v>
      </c>
      <c r="AY252" s="179" t="str">
        <f t="array" ref="AY252">IFERROR(VLOOKUP(A252&amp;B252&amp;C252&amp;LEFT($AS$1,2),IF({1,0},广告数据!$A$2:$A$7027&amp;广告数据!$B$2:$B$7027&amp;广告数据!$C$2:$C$7027,广告数据!$J$2:$J$7027),2,0),"0")</f>
        <v>0</v>
      </c>
      <c r="AZ252" s="183" t="str">
        <f t="array" ref="AZ252">IFERROR(AX252/AY252,"0")</f>
        <v>0</v>
      </c>
      <c r="BA252" s="179">
        <f t="array" ref="BA252">IFERROR(VLOOKUP(A252&amp;B252&amp;C252&amp;LEFT($BA$1,2),IF({1,0},广告数据!$A$2:$A$7027&amp;广告数据!$B$2:$B$7027&amp;广告数据!$C$2:$C$7027,广告数据!$D$2:$D$7027),2,0),"")</f>
        <v>4595</v>
      </c>
      <c r="BB252" s="179">
        <f t="array" ref="BB252">IFERROR(VLOOKUP(A252&amp;B252&amp;C252&amp;LEFT($BA$1,2),IF({1,0},广告数据!$A$2:$A$7027&amp;广告数据!$B$2:$B$7027&amp;广告数据!$C$2:$C$7027,广告数据!$E$2:$E$7027),2,0),"")</f>
        <v>10</v>
      </c>
      <c r="BC252" s="179">
        <f t="array" ref="BC252">IFERROR(VLOOKUP(A252&amp;B252&amp;C252&amp;LEFT($BA$1,2),IF({1,0},广告数据!$A$2:$A$7027&amp;广告数据!$B$2:$B$7027&amp;广告数据!$C$2:$C$7027,广告数据!$I$2:$I$7027),2,0),"")</f>
        <v>1</v>
      </c>
      <c r="BD252" s="215">
        <f t="shared" si="95"/>
        <v>0.00217627856365615</v>
      </c>
      <c r="BE252" s="215">
        <f t="shared" si="96"/>
        <v>0.1</v>
      </c>
      <c r="BF252" s="186">
        <f t="array" ref="BF252">IFERROR(VLOOKUP(A252&amp;B252&amp;C252&amp;LEFT($BA$1,2),IF({1,0},广告数据!$A$2:$A$7027&amp;广告数据!$B$2:$B$7027&amp;广告数据!$C$2:$C$7027,广告数据!$G$2:$G$7027),2,0),"")</f>
        <v>10.47</v>
      </c>
      <c r="BG252" s="186">
        <f t="array" ref="BG252">IFERROR(VLOOKUP(A252&amp;B252&amp;C252&amp;LEFT($BA$1,2),IF({1,0},广告数据!$A$2:$A$7027&amp;广告数据!$B$2:$B$7027&amp;广告数据!$C$2:$C$7027,广告数据!$J$2:$J$7027),2,0),"")</f>
        <v>47.99</v>
      </c>
      <c r="BH252" s="215">
        <f t="shared" si="97"/>
        <v>0.218170452177537</v>
      </c>
      <c r="BI252" s="172" t="str">
        <f t="array" ref="BI252">IFERROR(VLOOKUP(A252&amp;B252&amp;C252&amp;LEFT($BI$1,2),IF({1,0},广告数据!$A$2:$A$7027&amp;广告数据!$B$2:$B$7027&amp;广告数据!$C$2:$C$7027,广告数据!$D$2:$D$7027),2,0),"0")</f>
        <v>0</v>
      </c>
      <c r="BJ252" s="172" t="str">
        <f t="array" ref="BJ252">IFERROR(VLOOKUP(A252&amp;B252&amp;C252&amp;LEFT($BI$1,2),IF({1,0},广告数据!$A$2:$A$7027&amp;广告数据!$B$2:$B$7027&amp;广告数据!$C$2:$C$7027,广告数据!$E$2:$E$7027),2,0),"0")</f>
        <v>0</v>
      </c>
      <c r="BK252" s="172" t="str">
        <f t="array" ref="BK252">IFERROR(VLOOKUP(A252&amp;B252&amp;C252&amp;LEFT($BI$1,2),IF({1,0},广告数据!$A$2:$A$7027&amp;广告数据!$B$2:$B$7027&amp;广告数据!$C$2:$C$7027,广告数据!$I$2:$I$7027),2,0),"0")</f>
        <v>0</v>
      </c>
      <c r="BL252" s="215" t="str">
        <f t="shared" si="98"/>
        <v>0</v>
      </c>
      <c r="BM252" s="215" t="str">
        <f t="shared" si="99"/>
        <v>0</v>
      </c>
      <c r="BN252" s="172" t="str">
        <f t="array" ref="BN252">IFERROR(VLOOKUP(A252&amp;B252&amp;C252&amp;LEFT($BI$1,2),IF({1,0},广告数据!$A$2:$A$7027&amp;广告数据!$B$2:$B$7027&amp;广告数据!$C$2:$C$7027,广告数据!$G$2:$G$7027),2,0),"0")</f>
        <v>0</v>
      </c>
      <c r="BO252" s="172" t="str">
        <f t="array" ref="BO252">IFERROR(VLOOKUP(A252&amp;B252&amp;C252&amp;LEFT($BI$1,2),IF({1,0},广告数据!$A$2:$A$7027&amp;广告数据!$B$2:$B$7027&amp;广告数据!$C$2:$C$7027,广告数据!$J$2:$J$7027),2,0),"0")</f>
        <v>0</v>
      </c>
      <c r="BP252" s="215" t="str">
        <f t="shared" si="100"/>
        <v/>
      </c>
      <c r="BQ252" s="172">
        <f t="array" ref="BQ252">IFERROR(VLOOKUP(A252&amp;B252&amp;C252&amp;LEFT($BQ$1,2),IF({1,0},广告数据!$A$2:$A$7027&amp;广告数据!$B$2:$B$7027&amp;广告数据!$C$2:$C$7027,广告数据!$D$2:$D$7027),2,0),"0")</f>
        <v>1836</v>
      </c>
      <c r="BR252" s="172">
        <f t="array" ref="BR252">IFERROR(VLOOKUP(A252&amp;B252&amp;C252&amp;LEFT($BQ$1,2),IF({1,0},广告数据!$A$2:$A$7027&amp;广告数据!$B$2:$B$7027&amp;广告数据!$C$2:$C$7027,广告数据!$E$2:$E$7027),2,0),"0")</f>
        <v>10</v>
      </c>
      <c r="BS252" s="172">
        <f t="array" ref="BS252">IFERROR(VLOOKUP(A252&amp;B252&amp;C252&amp;LEFT($BQ$1,2),IF({1,0},广告数据!$A$2:$A$7027&amp;广告数据!$B$2:$B$7027&amp;广告数据!$C$2:$C$7027,广告数据!$I$2:$I$7027),2,0),"0")</f>
        <v>1</v>
      </c>
      <c r="BT252" s="215">
        <f t="shared" si="93"/>
        <v>0.00544662309368192</v>
      </c>
      <c r="BU252" s="215">
        <f t="shared" si="94"/>
        <v>0.1</v>
      </c>
      <c r="BV252" s="172">
        <f t="array" ref="BV252">IFERROR(VLOOKUP(A252&amp;B252&amp;C252&amp;LEFT($BQ$1,2),IF({1,0},广告数据!$A$2:$A$7027&amp;广告数据!$B$2:$B$7027&amp;广告数据!$C$2:$C$7027,广告数据!$G$2:$G$7027),2,0),"0")</f>
        <v>7.52</v>
      </c>
      <c r="BW252" s="172">
        <f t="array" ref="BW252">IFERROR(VLOOKUP(A252&amp;B252&amp;C252&amp;LEFT($BQ$1,2),IF({1,0},广告数据!$A$2:$A$7027&amp;广告数据!$B$2:$B$7027&amp;广告数据!$C$2:$C$7027,广告数据!$J$2:$J$7027),2,0),"0")</f>
        <v>47.99</v>
      </c>
      <c r="BX252" s="215">
        <f t="shared" si="107"/>
        <v>0.156699312356741</v>
      </c>
    </row>
    <row r="253" s="173" customFormat="1" spans="1:76">
      <c r="A253" s="189">
        <v>44826</v>
      </c>
      <c r="B253" s="192" t="s">
        <v>20</v>
      </c>
      <c r="C253" s="190" t="s">
        <v>543</v>
      </c>
      <c r="D253" s="119" t="s">
        <v>544</v>
      </c>
      <c r="E253" s="194">
        <f>SUMIFS('Business report'!$D$2:$D$9442,'Business report'!$A$2:$A$9442,A253,'Business report'!$B$2:$B$9442,B253,'Business report'!$C$2:$C$9442,D253)</f>
        <v>93</v>
      </c>
      <c r="F253" s="194">
        <f>SUMIFS('Business report'!$F$2:$F$9442,'Business report'!$A$2:$A$9442,A253,'Business report'!$B$2:$B$9442,B253,'Business report'!$C$2:$C$9442,D253)</f>
        <v>156</v>
      </c>
      <c r="G253" s="191">
        <f>SUMIFS('Business report'!$I$2:$I$9442,'Business report'!$A$2:$A$9442,A253,'Business report'!$B$2:$B$9442,B253,'Business report'!$C$2:$C$9442,D253)</f>
        <v>14</v>
      </c>
      <c r="H253" s="195">
        <f>SUMIFS('Business report'!$K$2:$K$9442,'Business report'!$A$2:$A$9442,A253,'Business report'!$B$2:$B$9442,B253,'Business report'!$C$2:$C$9442,D253)</f>
        <v>389.87</v>
      </c>
      <c r="I253" s="198">
        <v>29.99</v>
      </c>
      <c r="J253" s="178">
        <v>5</v>
      </c>
      <c r="K253" s="198">
        <v>3</v>
      </c>
      <c r="L253" s="198" t="s">
        <v>570</v>
      </c>
      <c r="M253" s="199">
        <v>13456</v>
      </c>
      <c r="N253" s="198" t="s">
        <v>572</v>
      </c>
      <c r="O253" s="206">
        <v>22</v>
      </c>
      <c r="P253" s="203" t="s">
        <v>579</v>
      </c>
      <c r="Q253" s="207" t="s">
        <v>196</v>
      </c>
      <c r="R253" s="207" t="s">
        <v>425</v>
      </c>
      <c r="S253" s="203" t="s">
        <v>581</v>
      </c>
      <c r="T253" s="207" t="s">
        <v>285</v>
      </c>
      <c r="U253" s="207" t="s">
        <v>221</v>
      </c>
      <c r="V253" s="203" t="s">
        <v>583</v>
      </c>
      <c r="W253" s="207" t="s">
        <v>209</v>
      </c>
      <c r="X253" s="207" t="s">
        <v>793</v>
      </c>
      <c r="Y253" s="203" t="s">
        <v>585</v>
      </c>
      <c r="Z253" s="207" t="s">
        <v>243</v>
      </c>
      <c r="AA253" s="207" t="s">
        <v>793</v>
      </c>
      <c r="AB253" s="203" t="s">
        <v>587</v>
      </c>
      <c r="AC253" s="207" t="s">
        <v>274</v>
      </c>
      <c r="AD253" s="207" t="s">
        <v>793</v>
      </c>
      <c r="AE253" s="203" t="s">
        <v>589</v>
      </c>
      <c r="AF253" s="207" t="s">
        <v>487</v>
      </c>
      <c r="AG253" s="207" t="s">
        <v>532</v>
      </c>
      <c r="AH253" s="203" t="s">
        <v>591</v>
      </c>
      <c r="AI253" s="207" t="s">
        <v>196</v>
      </c>
      <c r="AJ253" s="207" t="s">
        <v>433</v>
      </c>
      <c r="AK253" s="179">
        <f t="array" ref="AK253">IFERROR(VLOOKUP(A253&amp;B253&amp;C253&amp;LEFT($AK$1,2),IF({1,0},广告数据!$A$2:$A$7027&amp;广告数据!$B$2:$B$7027&amp;广告数据!$C$2:$C$7027,广告数据!$D$2:$D$7027),2,0),"0")</f>
        <v>2371</v>
      </c>
      <c r="AL253" s="175">
        <f t="array" ref="AL253">IFERROR(VLOOKUP(A253&amp;B253&amp;C253&amp;LEFT($AK$1,2),IF({1,0},广告数据!$A$2:$A$7027&amp;广告数据!$B$2:$B$7027&amp;广告数据!$C$2:$C$7027,广告数据!$E$2:$E$7027),2,0),"0")</f>
        <v>10</v>
      </c>
      <c r="AM253" s="180">
        <f t="shared" si="118"/>
        <v>0.00421762969211303</v>
      </c>
      <c r="AN253" s="175">
        <f t="array" ref="AN253">IFERROR(VLOOKUP(A253&amp;B253&amp;C253&amp;LEFT($AK$1,2),IF({1,0},广告数据!$A$2:$A$7027&amp;广告数据!$B$2:$B$7027&amp;广告数据!$C$2:$C$7027,广告数据!$I$2:$I$7027),2,0),"0")</f>
        <v>0</v>
      </c>
      <c r="AO253" s="181">
        <f t="shared" si="119"/>
        <v>0</v>
      </c>
      <c r="AP253" s="182">
        <f t="array" ref="AP253">IFERROR(VLOOKUP(A253&amp;B253&amp;C253&amp;LEFT($AK$1,2),IF({1,0},广告数据!$A$2:$A$7027&amp;广告数据!$B$2:$B$7027&amp;广告数据!$C$2:$C$7027,广告数据!$G$2:$G$7027),2,0),"0")</f>
        <v>5.95</v>
      </c>
      <c r="AQ253" s="182">
        <f t="array" ref="AQ253">IFERROR(VLOOKUP(A253&amp;B253&amp;C253&amp;LEFT($AK$1,2),IF({1,0},广告数据!$A$2:$A$7027&amp;广告数据!$B$2:$B$7027&amp;广告数据!$C$2:$C$7027,广告数据!$J$2:$J$7027),2,0),"0")</f>
        <v>0</v>
      </c>
      <c r="AR253" s="183" t="str">
        <f t="shared" si="120"/>
        <v>0</v>
      </c>
      <c r="AS253" s="223">
        <f t="array" ref="AS253">IFERROR(VLOOKUP(A253&amp;B253&amp;C253&amp;LEFT($AS$1,2),IF({1,0},广告数据!$A$2:$A$7027&amp;广告数据!$B$2:$B$7027&amp;广告数据!$C$2:$C$7027,广告数据!$D$2:$D$7027),2,0),"0")</f>
        <v>959</v>
      </c>
      <c r="AT253" s="179">
        <f t="array" ref="AT253">IFERROR(VLOOKUP(A253&amp;B253&amp;C253&amp;LEFT($AS$1,2),IF({1,0},广告数据!$A$2:$A$7027&amp;广告数据!$B$2:$B$7027&amp;广告数据!$C$2:$C$7027,广告数据!$E$2:$E$7027),2,0),"0")</f>
        <v>10</v>
      </c>
      <c r="AU253" s="179">
        <f t="array" ref="AU253">IFERROR(VLOOKUP(A253&amp;B253&amp;C253&amp;LEFT($AS$1,2),IF({1,0},广告数据!$A$2:$A$7027&amp;广告数据!$B$2:$B$7027&amp;广告数据!$C$2:$C$7027,广告数据!$I$2:$I$7027),2,0),"0")</f>
        <v>1</v>
      </c>
      <c r="AV253" s="215">
        <f t="shared" si="117"/>
        <v>0.0104275286757039</v>
      </c>
      <c r="AW253" s="215">
        <f t="array" ref="AW253">IFERROR(AU253/AT253,"0")</f>
        <v>0.1</v>
      </c>
      <c r="AX253" s="224">
        <f t="array" ref="AX253">IFERROR(VLOOKUP(A253&amp;B253&amp;C253&amp;LEFT($AS$1,2),IF({1,0},广告数据!$A$2:$A$7027&amp;广告数据!$B$2:$B$7027&amp;广告数据!$C$2:$C$7027,广告数据!$G$2:$G$7027),2,0),"0")</f>
        <v>8</v>
      </c>
      <c r="AY253" s="179">
        <f t="array" ref="AY253">IFERROR(VLOOKUP(A253&amp;B253&amp;C253&amp;LEFT($AS$1,2),IF({1,0},广告数据!$A$2:$A$7027&amp;广告数据!$B$2:$B$7027&amp;广告数据!$C$2:$C$7027,广告数据!$J$2:$J$7027),2,0),"0")</f>
        <v>29.99</v>
      </c>
      <c r="AZ253" s="183">
        <f t="array" ref="AZ253">IFERROR(AX253/AY253,"0")</f>
        <v>0.266755585195065</v>
      </c>
      <c r="BA253" s="179">
        <f t="array" ref="BA253">IFERROR(VLOOKUP(A253&amp;B253&amp;C253&amp;LEFT($BA$1,2),IF({1,0},广告数据!$A$2:$A$7027&amp;广告数据!$B$2:$B$7027&amp;广告数据!$C$2:$C$7027,广告数据!$D$2:$D$7027),2,0),"")</f>
        <v>2020</v>
      </c>
      <c r="BB253" s="179">
        <f t="array" ref="BB253">IFERROR(VLOOKUP(A253&amp;B253&amp;C253&amp;LEFT($BA$1,2),IF({1,0},广告数据!$A$2:$A$7027&amp;广告数据!$B$2:$B$7027&amp;广告数据!$C$2:$C$7027,广告数据!$E$2:$E$7027),2,0),"")</f>
        <v>22</v>
      </c>
      <c r="BC253" s="179">
        <f t="array" ref="BC253">IFERROR(VLOOKUP(A253&amp;B253&amp;C253&amp;LEFT($BA$1,2),IF({1,0},广告数据!$A$2:$A$7027&amp;广告数据!$B$2:$B$7027&amp;广告数据!$C$2:$C$7027,广告数据!$I$2:$I$7027),2,0),"")</f>
        <v>5</v>
      </c>
      <c r="BD253" s="215">
        <f t="shared" si="95"/>
        <v>0.0108910891089109</v>
      </c>
      <c r="BE253" s="215">
        <f t="shared" si="96"/>
        <v>0.227272727272727</v>
      </c>
      <c r="BF253" s="186">
        <f t="array" ref="BF253">IFERROR(VLOOKUP(A253&amp;B253&amp;C253&amp;LEFT($BA$1,2),IF({1,0},广告数据!$A$2:$A$7027&amp;广告数据!$B$2:$B$7027&amp;广告数据!$C$2:$C$7027,广告数据!$G$2:$G$7027),2,0),"")</f>
        <v>31.33</v>
      </c>
      <c r="BG253" s="186">
        <f t="array" ref="BG253">IFERROR(VLOOKUP(A253&amp;B253&amp;C253&amp;LEFT($BA$1,2),IF({1,0},广告数据!$A$2:$A$7027&amp;广告数据!$B$2:$B$7027&amp;广告数据!$C$2:$C$7027,广告数据!$J$2:$J$7027),2,0),"")</f>
        <v>149.95</v>
      </c>
      <c r="BH253" s="215">
        <f t="shared" si="97"/>
        <v>0.208936312104035</v>
      </c>
      <c r="BI253" s="172">
        <f t="array" ref="BI253">IFERROR(VLOOKUP(A253&amp;B253&amp;C253&amp;LEFT($BI$1,2),IF({1,0},广告数据!$A$2:$A$7027&amp;广告数据!$B$2:$B$7027&amp;广告数据!$C$2:$C$7027,广告数据!$D$2:$D$7027),2,0),"0")</f>
        <v>2232</v>
      </c>
      <c r="BJ253" s="172">
        <f t="array" ref="BJ253">IFERROR(VLOOKUP(A253&amp;B253&amp;C253&amp;LEFT($BI$1,2),IF({1,0},广告数据!$A$2:$A$7027&amp;广告数据!$B$2:$B$7027&amp;广告数据!$C$2:$C$7027,广告数据!$E$2:$E$7027),2,0),"0")</f>
        <v>10</v>
      </c>
      <c r="BK253" s="172">
        <f t="array" ref="BK253">IFERROR(VLOOKUP(A253&amp;B253&amp;C253&amp;LEFT($BI$1,2),IF({1,0},广告数据!$A$2:$A$7027&amp;广告数据!$B$2:$B$7027&amp;广告数据!$C$2:$C$7027,广告数据!$I$2:$I$7027),2,0),"0")</f>
        <v>1</v>
      </c>
      <c r="BL253" s="215">
        <f t="shared" si="98"/>
        <v>0.00448028673835125</v>
      </c>
      <c r="BM253" s="215">
        <f t="shared" si="99"/>
        <v>0.1</v>
      </c>
      <c r="BN253" s="172">
        <f t="array" ref="BN253">IFERROR(VLOOKUP(A253&amp;B253&amp;C253&amp;LEFT($BI$1,2),IF({1,0},广告数据!$A$2:$A$7027&amp;广告数据!$B$2:$B$7027&amp;广告数据!$C$2:$C$7027,广告数据!$G$2:$G$7027),2,0),"0")</f>
        <v>12.76</v>
      </c>
      <c r="BO253" s="172">
        <f t="array" ref="BO253">IFERROR(VLOOKUP(A253&amp;B253&amp;C253&amp;LEFT($BI$1,2),IF({1,0},广告数据!$A$2:$A$7027&amp;广告数据!$B$2:$B$7027&amp;广告数据!$C$2:$C$7027,广告数据!$J$2:$J$7027),2,0),"0")</f>
        <v>29.99</v>
      </c>
      <c r="BP253" s="215">
        <f t="shared" si="100"/>
        <v>0.425475158386129</v>
      </c>
      <c r="BQ253" s="172">
        <f t="array" ref="BQ253">IFERROR(VLOOKUP(A253&amp;B253&amp;C253&amp;LEFT($BQ$1,2),IF({1,0},广告数据!$A$2:$A$7027&amp;广告数据!$B$2:$B$7027&amp;广告数据!$C$2:$C$7027,广告数据!$D$2:$D$7027),2,0),"0")</f>
        <v>1101</v>
      </c>
      <c r="BR253" s="172">
        <f t="array" ref="BR253">IFERROR(VLOOKUP(A253&amp;B253&amp;C253&amp;LEFT($BQ$1,2),IF({1,0},广告数据!$A$2:$A$7027&amp;广告数据!$B$2:$B$7027&amp;广告数据!$C$2:$C$7027,广告数据!$E$2:$E$7027),2,0),"0")</f>
        <v>11</v>
      </c>
      <c r="BS253" s="172">
        <f t="array" ref="BS253">IFERROR(VLOOKUP(A253&amp;B253&amp;C253&amp;LEFT($BQ$1,2),IF({1,0},广告数据!$A$2:$A$7027&amp;广告数据!$B$2:$B$7027&amp;广告数据!$C$2:$C$7027,广告数据!$I$2:$I$7027),2,0),"0")</f>
        <v>2</v>
      </c>
      <c r="BT253" s="215">
        <f t="shared" si="93"/>
        <v>0.00999091734786558</v>
      </c>
      <c r="BU253" s="215">
        <f t="shared" si="94"/>
        <v>0.181818181818182</v>
      </c>
      <c r="BV253" s="172">
        <f t="array" ref="BV253">IFERROR(VLOOKUP(A253&amp;B253&amp;C253&amp;LEFT($BQ$1,2),IF({1,0},广告数据!$A$2:$A$7027&amp;广告数据!$B$2:$B$7027&amp;广告数据!$C$2:$C$7027,广告数据!$G$2:$G$7027),2,0),"0")</f>
        <v>17.73</v>
      </c>
      <c r="BW253" s="172">
        <f t="array" ref="BW253">IFERROR(VLOOKUP(A253&amp;B253&amp;C253&amp;LEFT($BQ$1,2),IF({1,0},广告数据!$A$2:$A$7027&amp;广告数据!$B$2:$B$7027&amp;广告数据!$C$2:$C$7027,广告数据!$J$2:$J$7027),2,0),"0")</f>
        <v>59.98</v>
      </c>
      <c r="BX253" s="215">
        <f t="shared" si="107"/>
        <v>0.295598532844281</v>
      </c>
    </row>
    <row r="254" s="173" customFormat="1" spans="1:76">
      <c r="A254" s="189">
        <v>44826</v>
      </c>
      <c r="B254" s="192" t="s">
        <v>20</v>
      </c>
      <c r="C254" s="190" t="s">
        <v>740</v>
      </c>
      <c r="D254" s="119" t="s">
        <v>741</v>
      </c>
      <c r="E254" s="194">
        <f>SUMIFS('Business report'!$D$2:$D$9442,'Business report'!$A$2:$A$9442,A254,'Business report'!$B$2:$B$9442,B254,'Business report'!$C$2:$C$9442,D254)</f>
        <v>47</v>
      </c>
      <c r="F254" s="194">
        <f>SUMIFS('Business report'!$F$2:$F$9442,'Business report'!$A$2:$A$9442,A254,'Business report'!$B$2:$B$9442,B254,'Business report'!$C$2:$C$9442,D254)</f>
        <v>65</v>
      </c>
      <c r="G254" s="191">
        <f>SUMIFS('Business report'!$I$2:$I$9442,'Business report'!$A$2:$A$9442,A254,'Business report'!$B$2:$B$9442,B254,'Business report'!$C$2:$C$9442,D254)</f>
        <v>1</v>
      </c>
      <c r="H254" s="195">
        <f>SUMIFS('Business report'!$K$2:$K$9442,'Business report'!$A$2:$A$9442,A254,'Business report'!$B$2:$B$9442,B254,'Business report'!$C$2:$C$9442,D254)</f>
        <v>44.99</v>
      </c>
      <c r="I254" s="198">
        <v>44.99</v>
      </c>
      <c r="J254" s="178">
        <v>5</v>
      </c>
      <c r="K254" s="198">
        <v>1</v>
      </c>
      <c r="L254" s="198" t="s">
        <v>131</v>
      </c>
      <c r="M254" s="199">
        <v>329275</v>
      </c>
      <c r="N254" s="198" t="s">
        <v>742</v>
      </c>
      <c r="O254" s="206">
        <v>318</v>
      </c>
      <c r="P254" s="203" t="s">
        <v>743</v>
      </c>
      <c r="Q254" s="200"/>
      <c r="R254" s="207" t="s">
        <v>445</v>
      </c>
      <c r="S254" s="203" t="s">
        <v>744</v>
      </c>
      <c r="T254" s="207" t="s">
        <v>861</v>
      </c>
      <c r="U254" s="207" t="s">
        <v>732</v>
      </c>
      <c r="V254" s="203" t="s">
        <v>745</v>
      </c>
      <c r="W254" s="207" t="s">
        <v>604</v>
      </c>
      <c r="X254" s="207" t="s">
        <v>446</v>
      </c>
      <c r="Y254" s="203" t="s">
        <v>746</v>
      </c>
      <c r="Z254" s="207" t="s">
        <v>862</v>
      </c>
      <c r="AA254" s="207" t="s">
        <v>205</v>
      </c>
      <c r="AB254" s="203" t="s">
        <v>747</v>
      </c>
      <c r="AC254" s="200"/>
      <c r="AD254" s="207" t="s">
        <v>323</v>
      </c>
      <c r="AE254" s="203" t="s">
        <v>748</v>
      </c>
      <c r="AF254" s="207" t="s">
        <v>863</v>
      </c>
      <c r="AG254" s="207" t="s">
        <v>183</v>
      </c>
      <c r="AH254" s="203" t="s">
        <v>749</v>
      </c>
      <c r="AI254" s="200"/>
      <c r="AJ254" s="207" t="s">
        <v>195</v>
      </c>
      <c r="AK254" s="179">
        <f t="array" ref="AK254">IFERROR(VLOOKUP(A254&amp;B254&amp;C254&amp;LEFT($AK$1,2),IF({1,0},广告数据!$A$2:$A$7027&amp;广告数据!$B$2:$B$7027&amp;广告数据!$C$2:$C$7027,广告数据!$D$2:$D$7027),2,0),"0")</f>
        <v>7048</v>
      </c>
      <c r="AL254" s="175">
        <f t="array" ref="AL254">IFERROR(VLOOKUP(A254&amp;B254&amp;C254&amp;LEFT($AK$1,2),IF({1,0},广告数据!$A$2:$A$7027&amp;广告数据!$B$2:$B$7027&amp;广告数据!$C$2:$C$7027,广告数据!$E$2:$E$7027),2,0),"0")</f>
        <v>14</v>
      </c>
      <c r="AM254" s="180">
        <f t="shared" si="118"/>
        <v>0.00198637911464245</v>
      </c>
      <c r="AN254" s="175">
        <f t="array" ref="AN254">IFERROR(VLOOKUP(A254&amp;B254&amp;C254&amp;LEFT($AK$1,2),IF({1,0},广告数据!$A$2:$A$7027&amp;广告数据!$B$2:$B$7027&amp;广告数据!$C$2:$C$7027,广告数据!$I$2:$I$7027),2,0),"0")</f>
        <v>0</v>
      </c>
      <c r="AO254" s="181">
        <f t="shared" si="119"/>
        <v>0</v>
      </c>
      <c r="AP254" s="182">
        <f t="array" ref="AP254">IFERROR(VLOOKUP(A254&amp;B254&amp;C254&amp;LEFT($AK$1,2),IF({1,0},广告数据!$A$2:$A$7027&amp;广告数据!$B$2:$B$7027&amp;广告数据!$C$2:$C$7027,广告数据!$G$2:$G$7027),2,0),"0")</f>
        <v>15.73</v>
      </c>
      <c r="AQ254" s="182">
        <f t="array" ref="AQ254">IFERROR(VLOOKUP(A254&amp;B254&amp;C254&amp;LEFT($AK$1,2),IF({1,0},广告数据!$A$2:$A$7027&amp;广告数据!$B$2:$B$7027&amp;广告数据!$C$2:$C$7027,广告数据!$J$2:$J$7027),2,0),"0")</f>
        <v>0</v>
      </c>
      <c r="AR254" s="183" t="str">
        <f t="shared" si="120"/>
        <v>0</v>
      </c>
      <c r="AS254" s="223" t="str">
        <f t="array" ref="AS254">IFERROR(VLOOKUP(A254&amp;B254&amp;C254&amp;LEFT($AS$1,2),IF({1,0},广告数据!$A$2:$A$7027&amp;广告数据!$B$2:$B$7027&amp;广告数据!$C$2:$C$7027,广告数据!$D$2:$D$7027),2,0),"0")</f>
        <v>0</v>
      </c>
      <c r="AT254" s="179" t="str">
        <f t="array" ref="AT254">IFERROR(VLOOKUP(A254&amp;B254&amp;C254&amp;LEFT($AS$1,2),IF({1,0},广告数据!$A$2:$A$7027&amp;广告数据!$B$2:$B$7027&amp;广告数据!$C$2:$C$7027,广告数据!$E$2:$E$7027),2,0),"0")</f>
        <v>0</v>
      </c>
      <c r="AU254" s="179" t="str">
        <f t="array" ref="AU254">IFERROR(VLOOKUP(A254&amp;B254&amp;C254&amp;LEFT($AS$1,2),IF({1,0},广告数据!$A$2:$A$7027&amp;广告数据!$B$2:$B$7027&amp;广告数据!$C$2:$C$7027,广告数据!$I$2:$I$7027),2,0),"0")</f>
        <v>0</v>
      </c>
      <c r="AV254" s="215" t="str">
        <f t="shared" si="117"/>
        <v>0</v>
      </c>
      <c r="AW254" s="215" t="str">
        <f t="array" ref="AW254">IFERROR(AU254/AT254,"0")</f>
        <v>0</v>
      </c>
      <c r="AX254" s="224" t="str">
        <f t="array" ref="AX254">IFERROR(VLOOKUP(A254&amp;B254&amp;C254&amp;LEFT($AS$1,2),IF({1,0},广告数据!$A$2:$A$7027&amp;广告数据!$B$2:$B$7027&amp;广告数据!$C$2:$C$7027,广告数据!$G$2:$G$7027),2,0),"0")</f>
        <v>0</v>
      </c>
      <c r="AY254" s="179" t="str">
        <f t="array" ref="AY254">IFERROR(VLOOKUP(A254&amp;B254&amp;C254&amp;LEFT($AS$1,2),IF({1,0},广告数据!$A$2:$A$7027&amp;广告数据!$B$2:$B$7027&amp;广告数据!$C$2:$C$7027,广告数据!$J$2:$J$7027),2,0),"0")</f>
        <v>0</v>
      </c>
      <c r="AZ254" s="183" t="str">
        <f t="array" ref="AZ254">IFERROR(AX254/AY254,"0")</f>
        <v>0</v>
      </c>
      <c r="BA254" s="179">
        <f t="array" ref="BA254">IFERROR(VLOOKUP(A254&amp;B254&amp;C254&amp;LEFT($BA$1,2),IF({1,0},广告数据!$A$2:$A$7027&amp;广告数据!$B$2:$B$7027&amp;广告数据!$C$2:$C$7027,广告数据!$D$2:$D$7027),2,0),"")</f>
        <v>14434</v>
      </c>
      <c r="BB254" s="179">
        <f t="array" ref="BB254">IFERROR(VLOOKUP(A254&amp;B254&amp;C254&amp;LEFT($BA$1,2),IF({1,0},广告数据!$A$2:$A$7027&amp;广告数据!$B$2:$B$7027&amp;广告数据!$C$2:$C$7027,广告数据!$E$2:$E$7027),2,0),"")</f>
        <v>14</v>
      </c>
      <c r="BC254" s="179">
        <f t="array" ref="BC254">IFERROR(VLOOKUP(A254&amp;B254&amp;C254&amp;LEFT($BA$1,2),IF({1,0},广告数据!$A$2:$A$7027&amp;广告数据!$B$2:$B$7027&amp;广告数据!$C$2:$C$7027,广告数据!$I$2:$I$7027),2,0),"")</f>
        <v>0</v>
      </c>
      <c r="BD254" s="215">
        <f t="shared" si="95"/>
        <v>0.000969932104752667</v>
      </c>
      <c r="BE254" s="215">
        <f t="shared" si="96"/>
        <v>0</v>
      </c>
      <c r="BF254" s="186">
        <f t="array" ref="BF254">IFERROR(VLOOKUP(A254&amp;B254&amp;C254&amp;LEFT($BA$1,2),IF({1,0},广告数据!$A$2:$A$7027&amp;广告数据!$B$2:$B$7027&amp;广告数据!$C$2:$C$7027,广告数据!$G$2:$G$7027),2,0),"")</f>
        <v>18.41</v>
      </c>
      <c r="BG254" s="186">
        <f t="array" ref="BG254">IFERROR(VLOOKUP(A254&amp;B254&amp;C254&amp;LEFT($BA$1,2),IF({1,0},广告数据!$A$2:$A$7027&amp;广告数据!$B$2:$B$7027&amp;广告数据!$C$2:$C$7027,广告数据!$J$2:$J$7027),2,0),"")</f>
        <v>0</v>
      </c>
      <c r="BH254" s="215" t="str">
        <f t="shared" si="97"/>
        <v>0</v>
      </c>
      <c r="BI254" s="172" t="str">
        <f t="array" ref="BI254">IFERROR(VLOOKUP(A254&amp;B254&amp;C254&amp;LEFT($BI$1,2),IF({1,0},广告数据!$A$2:$A$7027&amp;广告数据!$B$2:$B$7027&amp;广告数据!$C$2:$C$7027,广告数据!$D$2:$D$7027),2,0),"0")</f>
        <v>0</v>
      </c>
      <c r="BJ254" s="172" t="str">
        <f t="array" ref="BJ254">IFERROR(VLOOKUP(A254&amp;B254&amp;C254&amp;LEFT($BI$1,2),IF({1,0},广告数据!$A$2:$A$7027&amp;广告数据!$B$2:$B$7027&amp;广告数据!$C$2:$C$7027,广告数据!$E$2:$E$7027),2,0),"0")</f>
        <v>0</v>
      </c>
      <c r="BK254" s="172" t="str">
        <f t="array" ref="BK254">IFERROR(VLOOKUP(A254&amp;B254&amp;C254&amp;LEFT($BI$1,2),IF({1,0},广告数据!$A$2:$A$7027&amp;广告数据!$B$2:$B$7027&amp;广告数据!$C$2:$C$7027,广告数据!$I$2:$I$7027),2,0),"0")</f>
        <v>0</v>
      </c>
      <c r="BL254" s="215" t="str">
        <f t="shared" si="98"/>
        <v>0</v>
      </c>
      <c r="BM254" s="215" t="str">
        <f t="shared" si="99"/>
        <v>0</v>
      </c>
      <c r="BN254" s="172" t="str">
        <f t="array" ref="BN254">IFERROR(VLOOKUP(A254&amp;B254&amp;C254&amp;LEFT($BI$1,2),IF({1,0},广告数据!$A$2:$A$7027&amp;广告数据!$B$2:$B$7027&amp;广告数据!$C$2:$C$7027,广告数据!$G$2:$G$7027),2,0),"0")</f>
        <v>0</v>
      </c>
      <c r="BO254" s="172" t="str">
        <f t="array" ref="BO254">IFERROR(VLOOKUP(A254&amp;B254&amp;C254&amp;LEFT($BI$1,2),IF({1,0},广告数据!$A$2:$A$7027&amp;广告数据!$B$2:$B$7027&amp;广告数据!$C$2:$C$7027,广告数据!$J$2:$J$7027),2,0),"0")</f>
        <v>0</v>
      </c>
      <c r="BP254" s="215" t="str">
        <f t="shared" si="100"/>
        <v/>
      </c>
      <c r="BQ254" s="172">
        <f t="array" ref="BQ254">IFERROR(VLOOKUP(A254&amp;B254&amp;C254&amp;LEFT($BQ$1,2),IF({1,0},广告数据!$A$2:$A$7027&amp;广告数据!$B$2:$B$7027&amp;广告数据!$C$2:$C$7027,广告数据!$D$2:$D$7027),2,0),"0")</f>
        <v>1757</v>
      </c>
      <c r="BR254" s="172">
        <f t="array" ref="BR254">IFERROR(VLOOKUP(A254&amp;B254&amp;C254&amp;LEFT($BQ$1,2),IF({1,0},广告数据!$A$2:$A$7027&amp;广告数据!$B$2:$B$7027&amp;广告数据!$C$2:$C$7027,广告数据!$E$2:$E$7027),2,0),"0")</f>
        <v>16</v>
      </c>
      <c r="BS254" s="172">
        <f t="array" ref="BS254">IFERROR(VLOOKUP(A254&amp;B254&amp;C254&amp;LEFT($BQ$1,2),IF({1,0},广告数据!$A$2:$A$7027&amp;广告数据!$B$2:$B$7027&amp;广告数据!$C$2:$C$7027,广告数据!$I$2:$I$7027),2,0),"0")</f>
        <v>1</v>
      </c>
      <c r="BT254" s="215">
        <f t="shared" si="93"/>
        <v>0.00910643141718839</v>
      </c>
      <c r="BU254" s="215">
        <f t="shared" si="94"/>
        <v>0.0625</v>
      </c>
      <c r="BV254" s="172">
        <f t="array" ref="BV254">IFERROR(VLOOKUP(A254&amp;B254&amp;C254&amp;LEFT($BQ$1,2),IF({1,0},广告数据!$A$2:$A$7027&amp;广告数据!$B$2:$B$7027&amp;广告数据!$C$2:$C$7027,广告数据!$G$2:$G$7027),2,0),"0")</f>
        <v>19.2</v>
      </c>
      <c r="BW254" s="172">
        <f t="array" ref="BW254">IFERROR(VLOOKUP(A254&amp;B254&amp;C254&amp;LEFT($BQ$1,2),IF({1,0},广告数据!$A$2:$A$7027&amp;广告数据!$B$2:$B$7027&amp;广告数据!$C$2:$C$7027,广告数据!$J$2:$J$7027),2,0),"0")</f>
        <v>44.99</v>
      </c>
      <c r="BX254" s="215">
        <f t="shared" si="107"/>
        <v>0.426761502556124</v>
      </c>
    </row>
    <row r="255" s="173" customFormat="1" spans="1:76">
      <c r="A255" s="189">
        <v>44826</v>
      </c>
      <c r="B255" s="192" t="s">
        <v>777</v>
      </c>
      <c r="C255" s="190" t="s">
        <v>543</v>
      </c>
      <c r="D255" s="119" t="s">
        <v>544</v>
      </c>
      <c r="E255" s="194">
        <f>SUMIFS('Business report'!$D$2:$D$9442,'Business report'!$A$2:$A$9442,A255,'Business report'!$B$2:$B$9442,B255,'Business report'!$C$2:$C$9442,D255)</f>
        <v>28</v>
      </c>
      <c r="F255" s="194">
        <f>SUMIFS('Business report'!$F$2:$F$9442,'Business report'!$A$2:$A$9442,A255,'Business report'!$B$2:$B$9442,B255,'Business report'!$C$2:$C$9442,D255)</f>
        <v>53</v>
      </c>
      <c r="G255" s="191">
        <f>SUMIFS('Business report'!$I$2:$I$9442,'Business report'!$A$2:$A$9442,A255,'Business report'!$B$2:$B$9442,B255,'Business report'!$C$2:$C$9442,D255)</f>
        <v>2</v>
      </c>
      <c r="H255" s="195">
        <f>SUMIFS('Business report'!$K$2:$K$9442,'Business report'!$A$2:$A$9442,A255,'Business report'!$B$2:$B$9442,B255,'Business report'!$C$2:$C$9442,D255)</f>
        <v>7998</v>
      </c>
      <c r="I255" s="206">
        <v>3999</v>
      </c>
      <c r="J255" s="178">
        <v>5</v>
      </c>
      <c r="K255" s="198">
        <v>1</v>
      </c>
      <c r="L255" s="206" t="s">
        <v>794</v>
      </c>
      <c r="M255" s="225">
        <v>7798</v>
      </c>
      <c r="N255" s="206" t="s">
        <v>796</v>
      </c>
      <c r="O255" s="206">
        <v>30</v>
      </c>
      <c r="P255" s="203" t="s">
        <v>803</v>
      </c>
      <c r="Q255" s="207" t="s">
        <v>219</v>
      </c>
      <c r="R255" s="207" t="s">
        <v>141</v>
      </c>
      <c r="S255" s="203" t="s">
        <v>806</v>
      </c>
      <c r="T255" s="207" t="s">
        <v>279</v>
      </c>
      <c r="U255" s="207" t="s">
        <v>141</v>
      </c>
      <c r="V255" s="203" t="s">
        <v>807</v>
      </c>
      <c r="W255" s="207" t="s">
        <v>384</v>
      </c>
      <c r="X255" s="207" t="s">
        <v>141</v>
      </c>
      <c r="Y255" s="203" t="s">
        <v>808</v>
      </c>
      <c r="Z255" s="207" t="s">
        <v>285</v>
      </c>
      <c r="AA255" s="207" t="s">
        <v>141</v>
      </c>
      <c r="AB255" s="203" t="s">
        <v>809</v>
      </c>
      <c r="AC255" s="207" t="s">
        <v>839</v>
      </c>
      <c r="AD255" s="207" t="s">
        <v>141</v>
      </c>
      <c r="AE255" s="203" t="s">
        <v>810</v>
      </c>
      <c r="AF255" s="207" t="s">
        <v>864</v>
      </c>
      <c r="AG255" s="207" t="s">
        <v>187</v>
      </c>
      <c r="AH255" s="203" t="s">
        <v>846</v>
      </c>
      <c r="AI255" s="207" t="s">
        <v>282</v>
      </c>
      <c r="AJ255" s="200"/>
      <c r="AK255" s="179" t="str">
        <f t="array" ref="AK255">IFERROR(VLOOKUP(A255&amp;B255&amp;C255&amp;LEFT($AK$1,2),IF({1,0},广告数据!$A$2:$A$7027&amp;广告数据!$B$2:$B$7027&amp;广告数据!$C$2:$C$7027,广告数据!$D$2:$D$7027),2,0),"0")</f>
        <v>0</v>
      </c>
      <c r="AL255" s="175" t="str">
        <f t="array" ref="AL255">IFERROR(VLOOKUP(A255&amp;B255&amp;C255&amp;LEFT($AK$1,2),IF({1,0},广告数据!$A$2:$A$7027&amp;广告数据!$B$2:$B$7027&amp;广告数据!$C$2:$C$7027,广告数据!$E$2:$E$7027),2,0),"0")</f>
        <v>0</v>
      </c>
      <c r="AM255" s="180" t="str">
        <f t="shared" si="118"/>
        <v>0</v>
      </c>
      <c r="AN255" s="175" t="str">
        <f t="array" ref="AN255">IFERROR(VLOOKUP(A255&amp;B255&amp;C255&amp;LEFT($AK$1,2),IF({1,0},广告数据!$A$2:$A$7027&amp;广告数据!$B$2:$B$7027&amp;广告数据!$C$2:$C$7027,广告数据!$I$2:$I$7027),2,0),"0")</f>
        <v>0</v>
      </c>
      <c r="AO255" s="181" t="str">
        <f t="shared" si="119"/>
        <v>0</v>
      </c>
      <c r="AP255" s="182" t="str">
        <f t="array" ref="AP255">IFERROR(VLOOKUP(A255&amp;B255&amp;C255&amp;LEFT($AK$1,2),IF({1,0},广告数据!$A$2:$A$7027&amp;广告数据!$B$2:$B$7027&amp;广告数据!$C$2:$C$7027,广告数据!$G$2:$G$7027),2,0),"0")</f>
        <v>0</v>
      </c>
      <c r="AQ255" s="182" t="str">
        <f t="array" ref="AQ255">IFERROR(VLOOKUP(A255&amp;B255&amp;C255&amp;LEFT($AK$1,2),IF({1,0},广告数据!$A$2:$A$7027&amp;广告数据!$B$2:$B$7027&amp;广告数据!$C$2:$C$7027,广告数据!$J$2:$J$7027),2,0),"0")</f>
        <v>0</v>
      </c>
      <c r="AR255" s="183" t="str">
        <f t="shared" si="120"/>
        <v>0</v>
      </c>
      <c r="AS255" s="223">
        <f t="array" ref="AS255">IFERROR(VLOOKUP(A255&amp;B255&amp;C255&amp;LEFT($AS$1,2),IF({1,0},广告数据!$A$2:$A$7027&amp;广告数据!$B$2:$B$7027&amp;广告数据!$C$2:$C$7027,广告数据!$D$2:$D$7027),2,0),"0")</f>
        <v>319</v>
      </c>
      <c r="AT255" s="179">
        <f t="array" ref="AT255">IFERROR(VLOOKUP(A255&amp;B255&amp;C255&amp;LEFT($AS$1,2),IF({1,0},广告数据!$A$2:$A$7027&amp;广告数据!$B$2:$B$7027&amp;广告数据!$C$2:$C$7027,广告数据!$E$2:$E$7027),2,0),"0")</f>
        <v>17</v>
      </c>
      <c r="AU255" s="179">
        <f t="array" ref="AU255">IFERROR(VLOOKUP(A255&amp;B255&amp;C255&amp;LEFT($AS$1,2),IF({1,0},广告数据!$A$2:$A$7027&amp;广告数据!$B$2:$B$7027&amp;广告数据!$C$2:$C$7027,广告数据!$I$2:$I$7027),2,0),"0")</f>
        <v>2</v>
      </c>
      <c r="AV255" s="215">
        <f t="shared" si="117"/>
        <v>0.0532915360501567</v>
      </c>
      <c r="AW255" s="215">
        <f t="array" ref="AW255">IFERROR(AU255/AT255,"0")</f>
        <v>0.117647058823529</v>
      </c>
      <c r="AX255" s="224">
        <f t="array" ref="AX255">IFERROR(VLOOKUP(A255&amp;B255&amp;C255&amp;LEFT($AS$1,2),IF({1,0},广告数据!$A$2:$A$7027&amp;广告数据!$B$2:$B$7027&amp;广告数据!$C$2:$C$7027,广告数据!$G$2:$G$7027),2,0),"0")</f>
        <v>1530</v>
      </c>
      <c r="AY255" s="179">
        <f t="array" ref="AY255">IFERROR(VLOOKUP(A255&amp;B255&amp;C255&amp;LEFT($AS$1,2),IF({1,0},广告数据!$A$2:$A$7027&amp;广告数据!$B$2:$B$7027&amp;广告数据!$C$2:$C$7027,广告数据!$J$2:$J$7027),2,0),"0")</f>
        <v>7270</v>
      </c>
      <c r="AZ255" s="183">
        <f t="array" ref="AZ255">IFERROR(AX255/AY255,"0")</f>
        <v>0.210453920220083</v>
      </c>
      <c r="BA255" s="179">
        <f t="array" ref="BA255">IFERROR(VLOOKUP(A255&amp;B255&amp;C255&amp;LEFT($BA$1,2),IF({1,0},广告数据!$A$2:$A$7027&amp;广告数据!$B$2:$B$7027&amp;广告数据!$C$2:$C$7027,广告数据!$D$2:$D$7027),2,0),"")</f>
        <v>2845</v>
      </c>
      <c r="BB255" s="179">
        <f t="array" ref="BB255">IFERROR(VLOOKUP(A255&amp;B255&amp;C255&amp;LEFT($BA$1,2),IF({1,0},广告数据!$A$2:$A$7027&amp;广告数据!$B$2:$B$7027&amp;广告数据!$C$2:$C$7027,广告数据!$E$2:$E$7027),2,0),"")</f>
        <v>10</v>
      </c>
      <c r="BC255" s="179">
        <f t="array" ref="BC255">IFERROR(VLOOKUP(A255&amp;B255&amp;C255&amp;LEFT($BA$1,2),IF({1,0},广告数据!$A$2:$A$7027&amp;广告数据!$B$2:$B$7027&amp;广告数据!$C$2:$C$7027,广告数据!$I$2:$I$7027),2,0),"")</f>
        <v>0</v>
      </c>
      <c r="BD255" s="215">
        <f t="shared" si="95"/>
        <v>0.00351493848857645</v>
      </c>
      <c r="BE255" s="215">
        <f t="shared" si="96"/>
        <v>0</v>
      </c>
      <c r="BF255" s="186">
        <f t="array" ref="BF255">IFERROR(VLOOKUP(A255&amp;B255&amp;C255&amp;LEFT($BA$1,2),IF({1,0},广告数据!$A$2:$A$7027&amp;广告数据!$B$2:$B$7027&amp;广告数据!$C$2:$C$7027,广告数据!$G$2:$G$7027),2,0),"")</f>
        <v>676</v>
      </c>
      <c r="BG255" s="186">
        <f t="array" ref="BG255">IFERROR(VLOOKUP(A255&amp;B255&amp;C255&amp;LEFT($BA$1,2),IF({1,0},广告数据!$A$2:$A$7027&amp;广告数据!$B$2:$B$7027&amp;广告数据!$C$2:$C$7027,广告数据!$J$2:$J$7027),2,0),"")</f>
        <v>0</v>
      </c>
      <c r="BH255" s="215" t="str">
        <f t="shared" si="97"/>
        <v>0</v>
      </c>
      <c r="BI255" s="172" t="str">
        <f t="array" ref="BI255">IFERROR(VLOOKUP(A255&amp;B255&amp;C255&amp;LEFT($BI$1,2),IF({1,0},广告数据!$A$2:$A$7027&amp;广告数据!$B$2:$B$7027&amp;广告数据!$C$2:$C$7027,广告数据!$D$2:$D$7027),2,0),"0")</f>
        <v>0</v>
      </c>
      <c r="BJ255" s="172" t="str">
        <f t="array" ref="BJ255">IFERROR(VLOOKUP(A255&amp;B255&amp;C255&amp;LEFT($BI$1,2),IF({1,0},广告数据!$A$2:$A$7027&amp;广告数据!$B$2:$B$7027&amp;广告数据!$C$2:$C$7027,广告数据!$E$2:$E$7027),2,0),"0")</f>
        <v>0</v>
      </c>
      <c r="BK255" s="172" t="str">
        <f t="array" ref="BK255">IFERROR(VLOOKUP(A255&amp;B255&amp;C255&amp;LEFT($BI$1,2),IF({1,0},广告数据!$A$2:$A$7027&amp;广告数据!$B$2:$B$7027&amp;广告数据!$C$2:$C$7027,广告数据!$I$2:$I$7027),2,0),"0")</f>
        <v>0</v>
      </c>
      <c r="BL255" s="215" t="str">
        <f t="shared" si="98"/>
        <v>0</v>
      </c>
      <c r="BM255" s="215" t="str">
        <f t="shared" si="99"/>
        <v>0</v>
      </c>
      <c r="BN255" s="172" t="str">
        <f t="array" ref="BN255">IFERROR(VLOOKUP(A255&amp;B255&amp;C255&amp;LEFT($BI$1,2),IF({1,0},广告数据!$A$2:$A$7027&amp;广告数据!$B$2:$B$7027&amp;广告数据!$C$2:$C$7027,广告数据!$G$2:$G$7027),2,0),"0")</f>
        <v>0</v>
      </c>
      <c r="BO255" s="172" t="str">
        <f t="array" ref="BO255">IFERROR(VLOOKUP(A255&amp;B255&amp;C255&amp;LEFT($BI$1,2),IF({1,0},广告数据!$A$2:$A$7027&amp;广告数据!$B$2:$B$7027&amp;广告数据!$C$2:$C$7027,广告数据!$J$2:$J$7027),2,0),"0")</f>
        <v>0</v>
      </c>
      <c r="BP255" s="215" t="str">
        <f t="shared" si="100"/>
        <v/>
      </c>
      <c r="BQ255" s="172" t="str">
        <f t="array" ref="BQ255">IFERROR(VLOOKUP(A255&amp;B255&amp;C255&amp;LEFT($BQ$1,2),IF({1,0},广告数据!$A$2:$A$7027&amp;广告数据!$B$2:$B$7027&amp;广告数据!$C$2:$C$7027,广告数据!$D$2:$D$7027),2,0),"0")</f>
        <v>0</v>
      </c>
      <c r="BR255" s="172" t="str">
        <f t="array" ref="BR255">IFERROR(VLOOKUP(A255&amp;B255&amp;C255&amp;LEFT($BQ$1,2),IF({1,0},广告数据!$A$2:$A$7027&amp;广告数据!$B$2:$B$7027&amp;广告数据!$C$2:$C$7027,广告数据!$E$2:$E$7027),2,0),"0")</f>
        <v>0</v>
      </c>
      <c r="BS255" s="172" t="str">
        <f t="array" ref="BS255">IFERROR(VLOOKUP(A255&amp;B255&amp;C255&amp;LEFT($BQ$1,2),IF({1,0},广告数据!$A$2:$A$7027&amp;广告数据!$B$2:$B$7027&amp;广告数据!$C$2:$C$7027,广告数据!$I$2:$I$7027),2,0),"0")</f>
        <v>0</v>
      </c>
      <c r="BT255" s="215" t="str">
        <f t="shared" si="93"/>
        <v>0</v>
      </c>
      <c r="BU255" s="215" t="str">
        <f t="shared" si="94"/>
        <v>0</v>
      </c>
      <c r="BV255" s="172" t="str">
        <f t="array" ref="BV255">IFERROR(VLOOKUP(A255&amp;B255&amp;C255&amp;LEFT($BQ$1,2),IF({1,0},广告数据!$A$2:$A$7027&amp;广告数据!$B$2:$B$7027&amp;广告数据!$C$2:$C$7027,广告数据!$G$2:$G$7027),2,0),"0")</f>
        <v>0</v>
      </c>
      <c r="BW255" s="172" t="str">
        <f t="array" ref="BW255">IFERROR(VLOOKUP(A255&amp;B255&amp;C255&amp;LEFT($BQ$1,2),IF({1,0},广告数据!$A$2:$A$7027&amp;广告数据!$B$2:$B$7027&amp;广告数据!$C$2:$C$7027,广告数据!$J$2:$J$7027),2,0),"0")</f>
        <v>0</v>
      </c>
      <c r="BX255" s="215" t="str">
        <f t="shared" si="107"/>
        <v/>
      </c>
    </row>
    <row r="256" s="173" customFormat="1" spans="1:76">
      <c r="A256" s="189">
        <v>44827</v>
      </c>
      <c r="B256" s="192" t="s">
        <v>20</v>
      </c>
      <c r="C256" s="190" t="s">
        <v>25</v>
      </c>
      <c r="D256" s="119" t="s">
        <v>124</v>
      </c>
      <c r="E256" s="194">
        <f>SUMIFS('Business report'!$D$2:$D$9442,'Business report'!$A$2:$A$9442,A256,'Business report'!$B$2:$B$9442,B256,'Business report'!$C$2:$C$9442,D256)</f>
        <v>365</v>
      </c>
      <c r="F256" s="194">
        <f>SUMIFS('Business report'!$F$2:$F$9442,'Business report'!$A$2:$A$9442,A256,'Business report'!$B$2:$B$9442,B256,'Business report'!$C$2:$C$9442,D256)</f>
        <v>506</v>
      </c>
      <c r="G256" s="191">
        <f>SUMIFS('Business report'!$I$2:$I$9442,'Business report'!$A$2:$A$9442,A256,'Business report'!$B$2:$B$9442,B256,'Business report'!$C$2:$C$9442,D256)</f>
        <v>18</v>
      </c>
      <c r="H256" s="195">
        <f>SUMIFS('Business report'!$K$2:$K$9442,'Business report'!$A$2:$A$9442,A256,'Business report'!$B$2:$B$9442,B256,'Business report'!$C$2:$C$9442,D256)</f>
        <v>224.82</v>
      </c>
      <c r="I256" s="198" t="s">
        <v>653</v>
      </c>
      <c r="J256" s="178">
        <v>4.6</v>
      </c>
      <c r="K256" s="206">
        <v>96</v>
      </c>
      <c r="L256" s="198" t="s">
        <v>131</v>
      </c>
      <c r="M256" s="220" t="s">
        <v>865</v>
      </c>
      <c r="N256" s="198" t="s">
        <v>133</v>
      </c>
      <c r="O256" s="206">
        <v>98</v>
      </c>
      <c r="P256" s="203" t="s">
        <v>409</v>
      </c>
      <c r="Q256" s="207" t="s">
        <v>267</v>
      </c>
      <c r="R256" s="207" t="s">
        <v>197</v>
      </c>
      <c r="S256" s="203" t="s">
        <v>208</v>
      </c>
      <c r="T256" s="207" t="s">
        <v>197</v>
      </c>
      <c r="U256" s="207" t="s">
        <v>141</v>
      </c>
      <c r="V256" s="203" t="s">
        <v>340</v>
      </c>
      <c r="W256" s="207" t="s">
        <v>374</v>
      </c>
      <c r="X256" s="207" t="s">
        <v>141</v>
      </c>
      <c r="Y256" s="203" t="s">
        <v>527</v>
      </c>
      <c r="Z256" s="207" t="s">
        <v>179</v>
      </c>
      <c r="AA256" s="207" t="s">
        <v>149</v>
      </c>
      <c r="AB256" s="203" t="s">
        <v>528</v>
      </c>
      <c r="AC256" s="207" t="s">
        <v>431</v>
      </c>
      <c r="AD256" s="207" t="s">
        <v>146</v>
      </c>
      <c r="AE256" s="203" t="s">
        <v>244</v>
      </c>
      <c r="AF256" s="207" t="s">
        <v>292</v>
      </c>
      <c r="AG256" s="207" t="s">
        <v>243</v>
      </c>
      <c r="AH256" s="203" t="s">
        <v>144</v>
      </c>
      <c r="AI256" s="207" t="s">
        <v>446</v>
      </c>
      <c r="AJ256" s="207" t="s">
        <v>220</v>
      </c>
      <c r="AK256" s="179">
        <f t="array" ref="AK256">IFERROR(VLOOKUP(A256&amp;B256&amp;C256&amp;LEFT($AK$1,2),IF({1,0},广告数据!$A$2:$A$7027&amp;广告数据!$B$2:$B$7027&amp;广告数据!$C$2:$C$7027,广告数据!$D$2:$D$7027),2,0),"0")</f>
        <v>3641</v>
      </c>
      <c r="AL256" s="175">
        <f t="array" ref="AL256">IFERROR(VLOOKUP(A256&amp;B256&amp;C256&amp;LEFT($AK$1,2),IF({1,0},广告数据!$A$2:$A$7027&amp;广告数据!$B$2:$B$7027&amp;广告数据!$C$2:$C$7027,广告数据!$E$2:$E$7027),2,0),"0")</f>
        <v>25</v>
      </c>
      <c r="AM256" s="180">
        <f t="shared" si="118"/>
        <v>0.0068662455369404</v>
      </c>
      <c r="AN256" s="175">
        <f t="array" ref="AN256">IFERROR(VLOOKUP(A256&amp;B256&amp;C256&amp;LEFT($AK$1,2),IF({1,0},广告数据!$A$2:$A$7027&amp;广告数据!$B$2:$B$7027&amp;广告数据!$C$2:$C$7027,广告数据!$I$2:$I$7027),2,0),"0")</f>
        <v>0</v>
      </c>
      <c r="AO256" s="181">
        <f t="shared" si="119"/>
        <v>0</v>
      </c>
      <c r="AP256" s="182">
        <f t="array" ref="AP256">IFERROR(VLOOKUP(A256&amp;B256&amp;C256&amp;LEFT($AK$1,2),IF({1,0},广告数据!$A$2:$A$7027&amp;广告数据!$B$2:$B$7027&amp;广告数据!$C$2:$C$7027,广告数据!$G$2:$G$7027),2,0),"0")</f>
        <v>6.88</v>
      </c>
      <c r="AQ256" s="182">
        <f t="array" ref="AQ256">IFERROR(VLOOKUP(A256&amp;B256&amp;C256&amp;LEFT($AK$1,2),IF({1,0},广告数据!$A$2:$A$7027&amp;广告数据!$B$2:$B$7027&amp;广告数据!$C$2:$C$7027,广告数据!$J$2:$J$7027),2,0),"0")</f>
        <v>0</v>
      </c>
      <c r="AR256" s="183" t="str">
        <f t="shared" si="120"/>
        <v>0</v>
      </c>
      <c r="AS256" s="223" t="str">
        <f t="array" ref="AS256">IFERROR(VLOOKUP(A256&amp;B256&amp;C256&amp;LEFT($AS$1,2),IF({1,0},广告数据!$A$2:$A$7027&amp;广告数据!$B$2:$B$7027&amp;广告数据!$C$2:$C$7027,广告数据!$D$2:$D$7027),2,0),"0")</f>
        <v>0</v>
      </c>
      <c r="AT256" s="179" t="str">
        <f t="array" ref="AT256">IFERROR(VLOOKUP(A256&amp;B256&amp;C256&amp;LEFT($AS$1,2),IF({1,0},广告数据!$A$2:$A$7027&amp;广告数据!$B$2:$B$7027&amp;广告数据!$C$2:$C$7027,广告数据!$E$2:$E$7027),2,0),"0")</f>
        <v>0</v>
      </c>
      <c r="AU256" s="179" t="str">
        <f t="array" ref="AU256">IFERROR(VLOOKUP(A256&amp;B256&amp;C256&amp;LEFT($AS$1,2),IF({1,0},广告数据!$A$2:$A$7027&amp;广告数据!$B$2:$B$7027&amp;广告数据!$C$2:$C$7027,广告数据!$I$2:$I$7027),2,0),"0")</f>
        <v>0</v>
      </c>
      <c r="AV256" s="215" t="str">
        <f t="shared" si="117"/>
        <v>0</v>
      </c>
      <c r="AW256" s="215" t="str">
        <f t="array" ref="AW256">IFERROR(AU256/AT256,"0")</f>
        <v>0</v>
      </c>
      <c r="AX256" s="224" t="str">
        <f t="array" ref="AX256">IFERROR(VLOOKUP(A256&amp;B256&amp;C256&amp;LEFT($AS$1,2),IF({1,0},广告数据!$A$2:$A$7027&amp;广告数据!$B$2:$B$7027&amp;广告数据!$C$2:$C$7027,广告数据!$G$2:$G$7027),2,0),"0")</f>
        <v>0</v>
      </c>
      <c r="AY256" s="179" t="str">
        <f t="array" ref="AY256">IFERROR(VLOOKUP(A256&amp;B256&amp;C256&amp;LEFT($AS$1,2),IF({1,0},广告数据!$A$2:$A$7027&amp;广告数据!$B$2:$B$7027&amp;广告数据!$C$2:$C$7027,广告数据!$J$2:$J$7027),2,0),"0")</f>
        <v>0</v>
      </c>
      <c r="AZ256" s="183" t="str">
        <f t="array" ref="AZ256">IFERROR(AX256/AY256,"0")</f>
        <v>0</v>
      </c>
      <c r="BA256" s="179">
        <f t="array" ref="BA256">IFERROR(VLOOKUP(A256&amp;B256&amp;C256&amp;LEFT($BA$1,2),IF({1,0},广告数据!$A$2:$A$7027&amp;广告数据!$B$2:$B$7027&amp;广告数据!$C$2:$C$7027,广告数据!$D$2:$D$7027),2,0),"")</f>
        <v>12942</v>
      </c>
      <c r="BB256" s="179">
        <f t="array" ref="BB256">IFERROR(VLOOKUP(A256&amp;B256&amp;C256&amp;LEFT($BA$1,2),IF({1,0},广告数据!$A$2:$A$7027&amp;广告数据!$B$2:$B$7027&amp;广告数据!$C$2:$C$7027,广告数据!$E$2:$E$7027),2,0),"")</f>
        <v>50</v>
      </c>
      <c r="BC256" s="179">
        <f t="array" ref="BC256">IFERROR(VLOOKUP(A256&amp;B256&amp;C256&amp;LEFT($BA$1,2),IF({1,0},广告数据!$A$2:$A$7027&amp;广告数据!$B$2:$B$7027&amp;广告数据!$C$2:$C$7027,广告数据!$I$2:$I$7027),2,0),"")</f>
        <v>0</v>
      </c>
      <c r="BD256" s="215">
        <f t="shared" si="95"/>
        <v>0.0038633905115129</v>
      </c>
      <c r="BE256" s="215">
        <f t="shared" si="96"/>
        <v>0</v>
      </c>
      <c r="BF256" s="186">
        <f t="array" ref="BF256">IFERROR(VLOOKUP(A256&amp;B256&amp;C256&amp;LEFT($BA$1,2),IF({1,0},广告数据!$A$2:$A$7027&amp;广告数据!$B$2:$B$7027&amp;广告数据!$C$2:$C$7027,广告数据!$G$2:$G$7027),2,0),"")</f>
        <v>25.62</v>
      </c>
      <c r="BG256" s="186">
        <f t="array" ref="BG256">IFERROR(VLOOKUP(A256&amp;B256&amp;C256&amp;LEFT($BA$1,2),IF({1,0},广告数据!$A$2:$A$7027&amp;广告数据!$B$2:$B$7027&amp;广告数据!$C$2:$C$7027,广告数据!$J$2:$J$7027),2,0),"")</f>
        <v>0</v>
      </c>
      <c r="BH256" s="215" t="str">
        <f t="shared" si="97"/>
        <v>0</v>
      </c>
      <c r="BI256" s="172">
        <f t="array" ref="BI256">IFERROR(VLOOKUP(A256&amp;B256&amp;C256&amp;LEFT($BI$1,2),IF({1,0},广告数据!$A$2:$A$7027&amp;广告数据!$B$2:$B$7027&amp;广告数据!$C$2:$C$7027,广告数据!$D$2:$D$7027),2,0),"0")</f>
        <v>1828</v>
      </c>
      <c r="BJ256" s="172">
        <f t="array" ref="BJ256">IFERROR(VLOOKUP(A256&amp;B256&amp;C256&amp;LEFT($BI$1,2),IF({1,0},广告数据!$A$2:$A$7027&amp;广告数据!$B$2:$B$7027&amp;广告数据!$C$2:$C$7027,广告数据!$E$2:$E$7027),2,0),"0")</f>
        <v>22</v>
      </c>
      <c r="BK256" s="172">
        <f t="array" ref="BK256">IFERROR(VLOOKUP(A256&amp;B256&amp;C256&amp;LEFT($BI$1,2),IF({1,0},广告数据!$A$2:$A$7027&amp;广告数据!$B$2:$B$7027&amp;广告数据!$C$2:$C$7027,广告数据!$I$2:$I$7027),2,0),"0")</f>
        <v>3</v>
      </c>
      <c r="BL256" s="215">
        <f t="shared" si="98"/>
        <v>0.012035010940919</v>
      </c>
      <c r="BM256" s="215">
        <f t="shared" si="99"/>
        <v>0.136363636363636</v>
      </c>
      <c r="BN256" s="172">
        <f t="array" ref="BN256">IFERROR(VLOOKUP(A256&amp;B256&amp;C256&amp;LEFT($BI$1,2),IF({1,0},广告数据!$A$2:$A$7027&amp;广告数据!$B$2:$B$7027&amp;广告数据!$C$2:$C$7027,广告数据!$G$2:$G$7027),2,0),"0")</f>
        <v>15.03</v>
      </c>
      <c r="BO256" s="172">
        <f t="array" ref="BO256">IFERROR(VLOOKUP(A256&amp;B256&amp;C256&amp;LEFT($BI$1,2),IF({1,0},广告数据!$A$2:$A$7027&amp;广告数据!$B$2:$B$7027&amp;广告数据!$C$2:$C$7027,广告数据!$J$2:$J$7027),2,0),"0")</f>
        <v>35.97</v>
      </c>
      <c r="BP256" s="215">
        <f t="shared" si="100"/>
        <v>0.417848206839033</v>
      </c>
      <c r="BQ256" s="172" t="str">
        <f t="array" ref="BQ256">IFERROR(VLOOKUP(A256&amp;B256&amp;C256&amp;LEFT($BQ$1,2),IF({1,0},广告数据!$A$2:$A$7027&amp;广告数据!$B$2:$B$7027&amp;广告数据!$C$2:$C$7027,广告数据!$D$2:$D$7027),2,0),"0")</f>
        <v>0</v>
      </c>
      <c r="BR256" s="172" t="str">
        <f t="array" ref="BR256">IFERROR(VLOOKUP(A256&amp;B256&amp;C256&amp;LEFT($BQ$1,2),IF({1,0},广告数据!$A$2:$A$7027&amp;广告数据!$B$2:$B$7027&amp;广告数据!$C$2:$C$7027,广告数据!$E$2:$E$7027),2,0),"0")</f>
        <v>0</v>
      </c>
      <c r="BS256" s="172" t="str">
        <f t="array" ref="BS256">IFERROR(VLOOKUP(A256&amp;B256&amp;C256&amp;LEFT($BQ$1,2),IF({1,0},广告数据!$A$2:$A$7027&amp;广告数据!$B$2:$B$7027&amp;广告数据!$C$2:$C$7027,广告数据!$I$2:$I$7027),2,0),"0")</f>
        <v>0</v>
      </c>
      <c r="BT256" s="215" t="str">
        <f t="shared" si="93"/>
        <v>0</v>
      </c>
      <c r="BU256" s="215" t="str">
        <f t="shared" si="94"/>
        <v>0</v>
      </c>
      <c r="BV256" s="172" t="str">
        <f t="array" ref="BV256">IFERROR(VLOOKUP(A256&amp;B256&amp;C256&amp;LEFT($BQ$1,2),IF({1,0},广告数据!$A$2:$A$7027&amp;广告数据!$B$2:$B$7027&amp;广告数据!$C$2:$C$7027,广告数据!$G$2:$G$7027),2,0),"0")</f>
        <v>0</v>
      </c>
      <c r="BW256" s="172" t="str">
        <f t="array" ref="BW256">IFERROR(VLOOKUP(A256&amp;B256&amp;C256&amp;LEFT($BQ$1,2),IF({1,0},广告数据!$A$2:$A$7027&amp;广告数据!$B$2:$B$7027&amp;广告数据!$C$2:$C$7027,广告数据!$J$2:$J$7027),2,0),"0")</f>
        <v>0</v>
      </c>
      <c r="BX256" s="215" t="str">
        <f t="shared" si="107"/>
        <v/>
      </c>
    </row>
    <row r="257" s="173" customFormat="1" spans="1:76">
      <c r="A257" s="189">
        <v>44827</v>
      </c>
      <c r="B257" s="192" t="s">
        <v>20</v>
      </c>
      <c r="C257" s="190" t="s">
        <v>450</v>
      </c>
      <c r="D257" s="119" t="s">
        <v>451</v>
      </c>
      <c r="E257" s="194">
        <f>SUMIFS('Business report'!$D$2:$D$9442,'Business report'!$A$2:$A$9442,A257,'Business report'!$B$2:$B$9442,B257,'Business report'!$C$2:$C$9442,D257)</f>
        <v>3</v>
      </c>
      <c r="F257" s="194">
        <f>SUMIFS('Business report'!$F$2:$F$9442,'Business report'!$A$2:$A$9442,A257,'Business report'!$B$2:$B$9442,B257,'Business report'!$C$2:$C$9442,D257)</f>
        <v>5</v>
      </c>
      <c r="G257" s="191">
        <f>SUMIFS('Business report'!$I$2:$I$9442,'Business report'!$A$2:$A$9442,A257,'Business report'!$B$2:$B$9442,B257,'Business report'!$C$2:$C$9442,D257)</f>
        <v>0</v>
      </c>
      <c r="H257" s="195">
        <f>SUMIFS('Business report'!$K$2:$K$9442,'Business report'!$A$2:$A$9442,A257,'Business report'!$B$2:$B$9442,B257,'Business report'!$C$2:$C$9442,D257)</f>
        <v>0</v>
      </c>
      <c r="I257" s="198">
        <v>37.99</v>
      </c>
      <c r="J257" s="178">
        <v>4</v>
      </c>
      <c r="K257" s="198">
        <v>7</v>
      </c>
      <c r="L257" s="198" t="s">
        <v>496</v>
      </c>
      <c r="M257" s="220" t="s">
        <v>866</v>
      </c>
      <c r="N257" s="198" t="s">
        <v>497</v>
      </c>
      <c r="O257" s="225">
        <v>4693</v>
      </c>
      <c r="P257" s="203" t="s">
        <v>465</v>
      </c>
      <c r="Q257" s="200"/>
      <c r="R257" s="207" t="s">
        <v>574</v>
      </c>
      <c r="S257" s="203" t="s">
        <v>469</v>
      </c>
      <c r="T257" s="207" t="s">
        <v>275</v>
      </c>
      <c r="U257" s="200"/>
      <c r="V257" s="203" t="s">
        <v>713</v>
      </c>
      <c r="W257" s="207" t="s">
        <v>351</v>
      </c>
      <c r="X257" s="207" t="s">
        <v>454</v>
      </c>
      <c r="Y257" s="200"/>
      <c r="Z257" s="200"/>
      <c r="AA257" s="200"/>
      <c r="AB257" s="200"/>
      <c r="AC257" s="200"/>
      <c r="AD257" s="200"/>
      <c r="AE257" s="200"/>
      <c r="AF257" s="200"/>
      <c r="AG257" s="200"/>
      <c r="AH257" s="200"/>
      <c r="AI257" s="200"/>
      <c r="AJ257" s="200"/>
      <c r="AK257" s="179">
        <f t="array" ref="AK257">IFERROR(VLOOKUP(A257&amp;B257&amp;C257&amp;LEFT($AK$1,2),IF({1,0},广告数据!$A$2:$A$7027&amp;广告数据!$B$2:$B$7027&amp;广告数据!$C$2:$C$7027,广告数据!$D$2:$D$7027),2,0),"0")</f>
        <v>5849</v>
      </c>
      <c r="AL257" s="175">
        <f t="array" ref="AL257">IFERROR(VLOOKUP(A257&amp;B257&amp;C257&amp;LEFT($AK$1,2),IF({1,0},广告数据!$A$2:$A$7027&amp;广告数据!$B$2:$B$7027&amp;广告数据!$C$2:$C$7027,广告数据!$E$2:$E$7027),2,0),"0")</f>
        <v>0</v>
      </c>
      <c r="AM257" s="180">
        <f t="shared" si="118"/>
        <v>0</v>
      </c>
      <c r="AN257" s="175">
        <f t="array" ref="AN257">IFERROR(VLOOKUP(A257&amp;B257&amp;C257&amp;LEFT($AK$1,2),IF({1,0},广告数据!$A$2:$A$7027&amp;广告数据!$B$2:$B$7027&amp;广告数据!$C$2:$C$7027,广告数据!$I$2:$I$7027),2,0),"0")</f>
        <v>0</v>
      </c>
      <c r="AO257" s="181" t="str">
        <f t="shared" si="119"/>
        <v>0</v>
      </c>
      <c r="AP257" s="182">
        <f t="array" ref="AP257">IFERROR(VLOOKUP(A257&amp;B257&amp;C257&amp;LEFT($AK$1,2),IF({1,0},广告数据!$A$2:$A$7027&amp;广告数据!$B$2:$B$7027&amp;广告数据!$C$2:$C$7027,广告数据!$G$2:$G$7027),2,0),"0")</f>
        <v>0</v>
      </c>
      <c r="AQ257" s="182">
        <f t="array" ref="AQ257">IFERROR(VLOOKUP(A257&amp;B257&amp;C257&amp;LEFT($AK$1,2),IF({1,0},广告数据!$A$2:$A$7027&amp;广告数据!$B$2:$B$7027&amp;广告数据!$C$2:$C$7027,广告数据!$J$2:$J$7027),2,0),"0")</f>
        <v>0</v>
      </c>
      <c r="AR257" s="183" t="str">
        <f t="shared" si="120"/>
        <v>0</v>
      </c>
      <c r="AS257" s="223" t="str">
        <f t="array" ref="AS257">IFERROR(VLOOKUP(A257&amp;B257&amp;C257&amp;LEFT($AS$1,2),IF({1,0},广告数据!$A$2:$A$7027&amp;广告数据!$B$2:$B$7027&amp;广告数据!$C$2:$C$7027,广告数据!$D$2:$D$7027),2,0),"0")</f>
        <v>0</v>
      </c>
      <c r="AT257" s="179" t="str">
        <f t="array" ref="AT257">IFERROR(VLOOKUP(A257&amp;B257&amp;C257&amp;LEFT($AS$1,2),IF({1,0},广告数据!$A$2:$A$7027&amp;广告数据!$B$2:$B$7027&amp;广告数据!$C$2:$C$7027,广告数据!$E$2:$E$7027),2,0),"0")</f>
        <v>0</v>
      </c>
      <c r="AU257" s="179" t="str">
        <f t="array" ref="AU257">IFERROR(VLOOKUP(A257&amp;B257&amp;C257&amp;LEFT($AS$1,2),IF({1,0},广告数据!$A$2:$A$7027&amp;广告数据!$B$2:$B$7027&amp;广告数据!$C$2:$C$7027,广告数据!$I$2:$I$7027),2,0),"0")</f>
        <v>0</v>
      </c>
      <c r="AV257" s="215" t="str">
        <f t="shared" si="117"/>
        <v>0</v>
      </c>
      <c r="AW257" s="215" t="str">
        <f t="array" ref="AW257">IFERROR(AU257/AT257,"0")</f>
        <v>0</v>
      </c>
      <c r="AX257" s="224" t="str">
        <f t="array" ref="AX257">IFERROR(VLOOKUP(A257&amp;B257&amp;C257&amp;LEFT($AS$1,2),IF({1,0},广告数据!$A$2:$A$7027&amp;广告数据!$B$2:$B$7027&amp;广告数据!$C$2:$C$7027,广告数据!$G$2:$G$7027),2,0),"0")</f>
        <v>0</v>
      </c>
      <c r="AY257" s="179" t="str">
        <f t="array" ref="AY257">IFERROR(VLOOKUP(A257&amp;B257&amp;C257&amp;LEFT($AS$1,2),IF({1,0},广告数据!$A$2:$A$7027&amp;广告数据!$B$2:$B$7027&amp;广告数据!$C$2:$C$7027,广告数据!$J$2:$J$7027),2,0),"0")</f>
        <v>0</v>
      </c>
      <c r="AZ257" s="183" t="str">
        <f t="array" ref="AZ257">IFERROR(AX257/AY257,"0")</f>
        <v>0</v>
      </c>
      <c r="BA257" s="179">
        <f t="array" ref="BA257">IFERROR(VLOOKUP(A257&amp;B257&amp;C257&amp;LEFT($BA$1,2),IF({1,0},广告数据!$A$2:$A$7027&amp;广告数据!$B$2:$B$7027&amp;广告数据!$C$2:$C$7027,广告数据!$D$2:$D$7027),2,0),"")</f>
        <v>423</v>
      </c>
      <c r="BB257" s="179">
        <f t="array" ref="BB257">IFERROR(VLOOKUP(A257&amp;B257&amp;C257&amp;LEFT($BA$1,2),IF({1,0},广告数据!$A$2:$A$7027&amp;广告数据!$B$2:$B$7027&amp;广告数据!$C$2:$C$7027,广告数据!$E$2:$E$7027),2,0),"")</f>
        <v>0</v>
      </c>
      <c r="BC257" s="179">
        <f t="array" ref="BC257">IFERROR(VLOOKUP(A257&amp;B257&amp;C257&amp;LEFT($BA$1,2),IF({1,0},广告数据!$A$2:$A$7027&amp;广告数据!$B$2:$B$7027&amp;广告数据!$C$2:$C$7027,广告数据!$I$2:$I$7027),2,0),"")</f>
        <v>0</v>
      </c>
      <c r="BD257" s="215">
        <f t="shared" si="95"/>
        <v>0</v>
      </c>
      <c r="BE257" s="215" t="str">
        <f t="shared" si="96"/>
        <v>0</v>
      </c>
      <c r="BF257" s="186">
        <f t="array" ref="BF257">IFERROR(VLOOKUP(A257&amp;B257&amp;C257&amp;LEFT($BA$1,2),IF({1,0},广告数据!$A$2:$A$7027&amp;广告数据!$B$2:$B$7027&amp;广告数据!$C$2:$C$7027,广告数据!$G$2:$G$7027),2,0),"")</f>
        <v>0</v>
      </c>
      <c r="BG257" s="186">
        <f t="array" ref="BG257">IFERROR(VLOOKUP(A257&amp;B257&amp;C257&amp;LEFT($BA$1,2),IF({1,0},广告数据!$A$2:$A$7027&amp;广告数据!$B$2:$B$7027&amp;广告数据!$C$2:$C$7027,广告数据!$J$2:$J$7027),2,0),"")</f>
        <v>0</v>
      </c>
      <c r="BH257" s="215" t="str">
        <f t="shared" si="97"/>
        <v>0</v>
      </c>
      <c r="BI257" s="172" t="str">
        <f t="array" ref="BI257">IFERROR(VLOOKUP(A257&amp;B257&amp;C257&amp;LEFT($BI$1,2),IF({1,0},广告数据!$A$2:$A$7027&amp;广告数据!$B$2:$B$7027&amp;广告数据!$C$2:$C$7027,广告数据!$D$2:$D$7027),2,0),"0")</f>
        <v>0</v>
      </c>
      <c r="BJ257" s="172" t="str">
        <f t="array" ref="BJ257">IFERROR(VLOOKUP(A257&amp;B257&amp;C257&amp;LEFT($BI$1,2),IF({1,0},广告数据!$A$2:$A$7027&amp;广告数据!$B$2:$B$7027&amp;广告数据!$C$2:$C$7027,广告数据!$E$2:$E$7027),2,0),"0")</f>
        <v>0</v>
      </c>
      <c r="BK257" s="172" t="str">
        <f t="array" ref="BK257">IFERROR(VLOOKUP(A257&amp;B257&amp;C257&amp;LEFT($BI$1,2),IF({1,0},广告数据!$A$2:$A$7027&amp;广告数据!$B$2:$B$7027&amp;广告数据!$C$2:$C$7027,广告数据!$I$2:$I$7027),2,0),"0")</f>
        <v>0</v>
      </c>
      <c r="BL257" s="215" t="str">
        <f t="shared" si="98"/>
        <v>0</v>
      </c>
      <c r="BM257" s="215" t="str">
        <f t="shared" si="99"/>
        <v>0</v>
      </c>
      <c r="BN257" s="172" t="str">
        <f t="array" ref="BN257">IFERROR(VLOOKUP(A257&amp;B257&amp;C257&amp;LEFT($BI$1,2),IF({1,0},广告数据!$A$2:$A$7027&amp;广告数据!$B$2:$B$7027&amp;广告数据!$C$2:$C$7027,广告数据!$G$2:$G$7027),2,0),"0")</f>
        <v>0</v>
      </c>
      <c r="BO257" s="172" t="str">
        <f t="array" ref="BO257">IFERROR(VLOOKUP(A257&amp;B257&amp;C257&amp;LEFT($BI$1,2),IF({1,0},广告数据!$A$2:$A$7027&amp;广告数据!$B$2:$B$7027&amp;广告数据!$C$2:$C$7027,广告数据!$J$2:$J$7027),2,0),"0")</f>
        <v>0</v>
      </c>
      <c r="BP257" s="215" t="str">
        <f t="shared" si="100"/>
        <v/>
      </c>
      <c r="BQ257" s="172">
        <f t="array" ref="BQ257">IFERROR(VLOOKUP(A257&amp;B257&amp;C257&amp;LEFT($BQ$1,2),IF({1,0},广告数据!$A$2:$A$7027&amp;广告数据!$B$2:$B$7027&amp;广告数据!$C$2:$C$7027,广告数据!$D$2:$D$7027),2,0),"0")</f>
        <v>581</v>
      </c>
      <c r="BR257" s="172">
        <f t="array" ref="BR257">IFERROR(VLOOKUP(A257&amp;B257&amp;C257&amp;LEFT($BQ$1,2),IF({1,0},广告数据!$A$2:$A$7027&amp;广告数据!$B$2:$B$7027&amp;广告数据!$C$2:$C$7027,广告数据!$E$2:$E$7027),2,0),"0")</f>
        <v>1</v>
      </c>
      <c r="BS257" s="172">
        <f t="array" ref="BS257">IFERROR(VLOOKUP(A257&amp;B257&amp;C257&amp;LEFT($BQ$1,2),IF({1,0},广告数据!$A$2:$A$7027&amp;广告数据!$B$2:$B$7027&amp;广告数据!$C$2:$C$7027,广告数据!$I$2:$I$7027),2,0),"0")</f>
        <v>0</v>
      </c>
      <c r="BT257" s="215">
        <f t="shared" si="93"/>
        <v>0.00172117039586919</v>
      </c>
      <c r="BU257" s="215">
        <f t="shared" si="94"/>
        <v>0</v>
      </c>
      <c r="BV257" s="172">
        <f t="array" ref="BV257">IFERROR(VLOOKUP(A257&amp;B257&amp;C257&amp;LEFT($BQ$1,2),IF({1,0},广告数据!$A$2:$A$7027&amp;广告数据!$B$2:$B$7027&amp;广告数据!$C$2:$C$7027,广告数据!$G$2:$G$7027),2,0),"0")</f>
        <v>1.04</v>
      </c>
      <c r="BW257" s="172">
        <f t="array" ref="BW257">IFERROR(VLOOKUP(A257&amp;B257&amp;C257&amp;LEFT($BQ$1,2),IF({1,0},广告数据!$A$2:$A$7027&amp;广告数据!$B$2:$B$7027&amp;广告数据!$C$2:$C$7027,广告数据!$J$2:$J$7027),2,0),"0")</f>
        <v>0</v>
      </c>
      <c r="BX257" s="215" t="str">
        <f t="shared" si="107"/>
        <v/>
      </c>
    </row>
    <row r="258" s="173" customFormat="1" spans="1:76">
      <c r="A258" s="189">
        <v>44827</v>
      </c>
      <c r="B258" s="192" t="s">
        <v>128</v>
      </c>
      <c r="C258" s="190" t="s">
        <v>450</v>
      </c>
      <c r="D258" s="119" t="s">
        <v>451</v>
      </c>
      <c r="E258" s="194">
        <f>SUMIFS('Business report'!$D$2:$D$9442,'Business report'!$A$2:$A$9442,A258,'Business report'!$B$2:$B$9442,B258,'Business report'!$C$2:$C$9442,D258)</f>
        <v>11</v>
      </c>
      <c r="F258" s="194">
        <f>SUMIFS('Business report'!$F$2:$F$9442,'Business report'!$A$2:$A$9442,A258,'Business report'!$B$2:$B$9442,B258,'Business report'!$C$2:$C$9442,D258)</f>
        <v>13</v>
      </c>
      <c r="G258" s="191">
        <f>SUMIFS('Business report'!$I$2:$I$9442,'Business report'!$A$2:$A$9442,A258,'Business report'!$B$2:$B$9442,B258,'Business report'!$C$2:$C$9442,D258)</f>
        <v>0</v>
      </c>
      <c r="H258" s="195">
        <f>SUMIFS('Business report'!$K$2:$K$9442,'Business report'!$A$2:$A$9442,A258,'Business report'!$B$2:$B$9442,B258,'Business report'!$C$2:$C$9442,D258)</f>
        <v>0</v>
      </c>
      <c r="I258" s="198">
        <v>39.99</v>
      </c>
      <c r="J258" s="178">
        <v>4</v>
      </c>
      <c r="K258" s="198">
        <v>7</v>
      </c>
      <c r="L258" s="198" t="s">
        <v>642</v>
      </c>
      <c r="M258" s="220" t="s">
        <v>867</v>
      </c>
      <c r="N258" s="198" t="s">
        <v>644</v>
      </c>
      <c r="O258" s="206">
        <v>69</v>
      </c>
      <c r="P258" s="203" t="s">
        <v>465</v>
      </c>
      <c r="Q258" s="200"/>
      <c r="R258" s="207" t="s">
        <v>146</v>
      </c>
      <c r="S258" s="203" t="s">
        <v>646</v>
      </c>
      <c r="T258" s="200"/>
      <c r="U258" s="207" t="s">
        <v>529</v>
      </c>
      <c r="V258" s="203" t="s">
        <v>466</v>
      </c>
      <c r="W258" s="200"/>
      <c r="X258" s="207" t="s">
        <v>169</v>
      </c>
      <c r="Y258" s="203" t="s">
        <v>647</v>
      </c>
      <c r="Z258" s="200"/>
      <c r="AA258" s="207" t="s">
        <v>331</v>
      </c>
      <c r="AB258" s="203" t="s">
        <v>649</v>
      </c>
      <c r="AC258" s="200"/>
      <c r="AD258" s="207" t="s">
        <v>529</v>
      </c>
      <c r="AE258" s="203" t="s">
        <v>469</v>
      </c>
      <c r="AF258" s="200"/>
      <c r="AG258" s="207" t="s">
        <v>387</v>
      </c>
      <c r="AH258" s="203" t="s">
        <v>651</v>
      </c>
      <c r="AI258" s="200"/>
      <c r="AJ258" s="207" t="s">
        <v>275</v>
      </c>
      <c r="AK258" s="179">
        <f t="array" ref="AK258">IFERROR(VLOOKUP(A258&amp;B258&amp;C258&amp;LEFT($AK$1,2),IF({1,0},广告数据!$A$2:$A$7027&amp;广告数据!$B$2:$B$7027&amp;广告数据!$C$2:$C$7027,广告数据!$D$2:$D$7027),2,0),"0")</f>
        <v>6999</v>
      </c>
      <c r="AL258" s="175">
        <f t="array" ref="AL258">IFERROR(VLOOKUP(A258&amp;B258&amp;C258&amp;LEFT($AK$1,2),IF({1,0},广告数据!$A$2:$A$7027&amp;广告数据!$B$2:$B$7027&amp;广告数据!$C$2:$C$7027,广告数据!$E$2:$E$7027),2,0),"0")</f>
        <v>6</v>
      </c>
      <c r="AM258" s="180">
        <f t="shared" si="118"/>
        <v>0.00085726532361766</v>
      </c>
      <c r="AN258" s="175">
        <f t="array" ref="AN258">IFERROR(VLOOKUP(A258&amp;B258&amp;C258&amp;LEFT($AK$1,2),IF({1,0},广告数据!$A$2:$A$7027&amp;广告数据!$B$2:$B$7027&amp;广告数据!$C$2:$C$7027,广告数据!$I$2:$I$7027),2,0),"0")</f>
        <v>0</v>
      </c>
      <c r="AO258" s="181">
        <f t="shared" si="119"/>
        <v>0</v>
      </c>
      <c r="AP258" s="182">
        <f t="array" ref="AP258">IFERROR(VLOOKUP(A258&amp;B258&amp;C258&amp;LEFT($AK$1,2),IF({1,0},广告数据!$A$2:$A$7027&amp;广告数据!$B$2:$B$7027&amp;广告数据!$C$2:$C$7027,广告数据!$G$2:$G$7027),2,0),"0")</f>
        <v>4.34</v>
      </c>
      <c r="AQ258" s="182">
        <f t="array" ref="AQ258">IFERROR(VLOOKUP(A258&amp;B258&amp;C258&amp;LEFT($AK$1,2),IF({1,0},广告数据!$A$2:$A$7027&amp;广告数据!$B$2:$B$7027&amp;广告数据!$C$2:$C$7027,广告数据!$J$2:$J$7027),2,0),"0")</f>
        <v>0</v>
      </c>
      <c r="AR258" s="183" t="str">
        <f t="shared" si="120"/>
        <v>0</v>
      </c>
      <c r="AS258" s="223" t="str">
        <f t="array" ref="AS258">IFERROR(VLOOKUP(A258&amp;B258&amp;C258&amp;LEFT($AS$1,2),IF({1,0},广告数据!$A$2:$A$7027&amp;广告数据!$B$2:$B$7027&amp;广告数据!$C$2:$C$7027,广告数据!$D$2:$D$7027),2,0),"0")</f>
        <v>0</v>
      </c>
      <c r="AT258" s="179" t="str">
        <f t="array" ref="AT258">IFERROR(VLOOKUP(A258&amp;B258&amp;C258&amp;LEFT($AS$1,2),IF({1,0},广告数据!$A$2:$A$7027&amp;广告数据!$B$2:$B$7027&amp;广告数据!$C$2:$C$7027,广告数据!$E$2:$E$7027),2,0),"0")</f>
        <v>0</v>
      </c>
      <c r="AU258" s="179" t="str">
        <f t="array" ref="AU258">IFERROR(VLOOKUP(A258&amp;B258&amp;C258&amp;LEFT($AS$1,2),IF({1,0},广告数据!$A$2:$A$7027&amp;广告数据!$B$2:$B$7027&amp;广告数据!$C$2:$C$7027,广告数据!$I$2:$I$7027),2,0),"0")</f>
        <v>0</v>
      </c>
      <c r="AV258" s="215" t="str">
        <f t="shared" si="117"/>
        <v>0</v>
      </c>
      <c r="AW258" s="215" t="str">
        <f t="array" ref="AW258">IFERROR(AU258/AT258,"0")</f>
        <v>0</v>
      </c>
      <c r="AX258" s="224" t="str">
        <f t="array" ref="AX258">IFERROR(VLOOKUP(A258&amp;B258&amp;C258&amp;LEFT($AS$1,2),IF({1,0},广告数据!$A$2:$A$7027&amp;广告数据!$B$2:$B$7027&amp;广告数据!$C$2:$C$7027,广告数据!$G$2:$G$7027),2,0),"0")</f>
        <v>0</v>
      </c>
      <c r="AY258" s="179" t="str">
        <f t="array" ref="AY258">IFERROR(VLOOKUP(A258&amp;B258&amp;C258&amp;LEFT($AS$1,2),IF({1,0},广告数据!$A$2:$A$7027&amp;广告数据!$B$2:$B$7027&amp;广告数据!$C$2:$C$7027,广告数据!$J$2:$J$7027),2,0),"0")</f>
        <v>0</v>
      </c>
      <c r="AZ258" s="183" t="str">
        <f t="array" ref="AZ258">IFERROR(AX258/AY258,"0")</f>
        <v>0</v>
      </c>
      <c r="BA258" s="179">
        <f t="array" ref="BA258">IFERROR(VLOOKUP(A258&amp;B258&amp;C258&amp;LEFT($BA$1,2),IF({1,0},广告数据!$A$2:$A$7027&amp;广告数据!$B$2:$B$7027&amp;广告数据!$C$2:$C$7027,广告数据!$D$2:$D$7027),2,0),"")</f>
        <v>1656</v>
      </c>
      <c r="BB258" s="179">
        <f t="array" ref="BB258">IFERROR(VLOOKUP(A258&amp;B258&amp;C258&amp;LEFT($BA$1,2),IF({1,0},广告数据!$A$2:$A$7027&amp;广告数据!$B$2:$B$7027&amp;广告数据!$C$2:$C$7027,广告数据!$E$2:$E$7027),2,0),"")</f>
        <v>0</v>
      </c>
      <c r="BC258" s="179">
        <f t="array" ref="BC258">IFERROR(VLOOKUP(A258&amp;B258&amp;C258&amp;LEFT($BA$1,2),IF({1,0},广告数据!$A$2:$A$7027&amp;广告数据!$B$2:$B$7027&amp;广告数据!$C$2:$C$7027,广告数据!$I$2:$I$7027),2,0),"")</f>
        <v>0</v>
      </c>
      <c r="BD258" s="215">
        <f t="shared" si="95"/>
        <v>0</v>
      </c>
      <c r="BE258" s="215" t="str">
        <f t="shared" si="96"/>
        <v>0</v>
      </c>
      <c r="BF258" s="186">
        <f t="array" ref="BF258">IFERROR(VLOOKUP(A258&amp;B258&amp;C258&amp;LEFT($BA$1,2),IF({1,0},广告数据!$A$2:$A$7027&amp;广告数据!$B$2:$B$7027&amp;广告数据!$C$2:$C$7027,广告数据!$G$2:$G$7027),2,0),"")</f>
        <v>0</v>
      </c>
      <c r="BG258" s="186">
        <f t="array" ref="BG258">IFERROR(VLOOKUP(A258&amp;B258&amp;C258&amp;LEFT($BA$1,2),IF({1,0},广告数据!$A$2:$A$7027&amp;广告数据!$B$2:$B$7027&amp;广告数据!$C$2:$C$7027,广告数据!$J$2:$J$7027),2,0),"")</f>
        <v>0</v>
      </c>
      <c r="BH258" s="215" t="str">
        <f t="shared" si="97"/>
        <v>0</v>
      </c>
      <c r="BI258" s="172" t="str">
        <f t="array" ref="BI258">IFERROR(VLOOKUP(A258&amp;B258&amp;C258&amp;LEFT($BI$1,2),IF({1,0},广告数据!$A$2:$A$7027&amp;广告数据!$B$2:$B$7027&amp;广告数据!$C$2:$C$7027,广告数据!$D$2:$D$7027),2,0),"0")</f>
        <v>0</v>
      </c>
      <c r="BJ258" s="172" t="str">
        <f t="array" ref="BJ258">IFERROR(VLOOKUP(A258&amp;B258&amp;C258&amp;LEFT($BI$1,2),IF({1,0},广告数据!$A$2:$A$7027&amp;广告数据!$B$2:$B$7027&amp;广告数据!$C$2:$C$7027,广告数据!$E$2:$E$7027),2,0),"0")</f>
        <v>0</v>
      </c>
      <c r="BK258" s="172" t="str">
        <f t="array" ref="BK258">IFERROR(VLOOKUP(A258&amp;B258&amp;C258&amp;LEFT($BI$1,2),IF({1,0},广告数据!$A$2:$A$7027&amp;广告数据!$B$2:$B$7027&amp;广告数据!$C$2:$C$7027,广告数据!$I$2:$I$7027),2,0),"0")</f>
        <v>0</v>
      </c>
      <c r="BL258" s="215" t="str">
        <f t="shared" si="98"/>
        <v>0</v>
      </c>
      <c r="BM258" s="215" t="str">
        <f t="shared" si="99"/>
        <v>0</v>
      </c>
      <c r="BN258" s="172" t="str">
        <f t="array" ref="BN258">IFERROR(VLOOKUP(A258&amp;B258&amp;C258&amp;LEFT($BI$1,2),IF({1,0},广告数据!$A$2:$A$7027&amp;广告数据!$B$2:$B$7027&amp;广告数据!$C$2:$C$7027,广告数据!$G$2:$G$7027),2,0),"0")</f>
        <v>0</v>
      </c>
      <c r="BO258" s="172" t="str">
        <f t="array" ref="BO258">IFERROR(VLOOKUP(A258&amp;B258&amp;C258&amp;LEFT($BI$1,2),IF({1,0},广告数据!$A$2:$A$7027&amp;广告数据!$B$2:$B$7027&amp;广告数据!$C$2:$C$7027,广告数据!$J$2:$J$7027),2,0),"0")</f>
        <v>0</v>
      </c>
      <c r="BP258" s="215" t="str">
        <f t="shared" si="100"/>
        <v/>
      </c>
      <c r="BQ258" s="172">
        <f t="array" ref="BQ258">IFERROR(VLOOKUP(A258&amp;B258&amp;C258&amp;LEFT($BQ$1,2),IF({1,0},广告数据!$A$2:$A$7027&amp;广告数据!$B$2:$B$7027&amp;广告数据!$C$2:$C$7027,广告数据!$D$2:$D$7027),2,0),"0")</f>
        <v>207</v>
      </c>
      <c r="BR258" s="172">
        <f t="array" ref="BR258">IFERROR(VLOOKUP(A258&amp;B258&amp;C258&amp;LEFT($BQ$1,2),IF({1,0},广告数据!$A$2:$A$7027&amp;广告数据!$B$2:$B$7027&amp;广告数据!$C$2:$C$7027,广告数据!$E$2:$E$7027),2,0),"0")</f>
        <v>2</v>
      </c>
      <c r="BS258" s="172">
        <f t="array" ref="BS258">IFERROR(VLOOKUP(A258&amp;B258&amp;C258&amp;LEFT($BQ$1,2),IF({1,0},广告数据!$A$2:$A$7027&amp;广告数据!$B$2:$B$7027&amp;广告数据!$C$2:$C$7027,广告数据!$I$2:$I$7027),2,0),"0")</f>
        <v>0</v>
      </c>
      <c r="BT258" s="215">
        <f t="shared" si="93"/>
        <v>0.00966183574879227</v>
      </c>
      <c r="BU258" s="215">
        <f t="shared" si="94"/>
        <v>0</v>
      </c>
      <c r="BV258" s="172">
        <f t="array" ref="BV258">IFERROR(VLOOKUP(A258&amp;B258&amp;C258&amp;LEFT($BQ$1,2),IF({1,0},广告数据!$A$2:$A$7027&amp;广告数据!$B$2:$B$7027&amp;广告数据!$C$2:$C$7027,广告数据!$G$2:$G$7027),2,0),"0")</f>
        <v>1.33</v>
      </c>
      <c r="BW258" s="172">
        <f t="array" ref="BW258">IFERROR(VLOOKUP(A258&amp;B258&amp;C258&amp;LEFT($BQ$1,2),IF({1,0},广告数据!$A$2:$A$7027&amp;广告数据!$B$2:$B$7027&amp;广告数据!$C$2:$C$7027,广告数据!$J$2:$J$7027),2,0),"0")</f>
        <v>0</v>
      </c>
      <c r="BX258" s="215" t="str">
        <f t="shared" si="107"/>
        <v/>
      </c>
    </row>
    <row r="259" s="173" customFormat="1" spans="1:76">
      <c r="A259" s="189">
        <v>44827</v>
      </c>
      <c r="B259" s="192" t="s">
        <v>343</v>
      </c>
      <c r="C259" s="190" t="s">
        <v>450</v>
      </c>
      <c r="D259" s="119" t="s">
        <v>451</v>
      </c>
      <c r="E259" s="194">
        <f>SUMIFS('Business report'!$D$2:$D$9442,'Business report'!$A$2:$A$9442,A259,'Business report'!$B$2:$B$9442,B259,'Business report'!$C$2:$C$9442,D259)</f>
        <v>37</v>
      </c>
      <c r="F259" s="194">
        <f>SUMIFS('Business report'!$F$2:$F$9442,'Business report'!$A$2:$A$9442,A259,'Business report'!$B$2:$B$9442,B259,'Business report'!$C$2:$C$9442,D259)</f>
        <v>51</v>
      </c>
      <c r="G259" s="191">
        <f>SUMIFS('Business report'!$I$2:$I$9442,'Business report'!$A$2:$A$9442,A259,'Business report'!$B$2:$B$9442,B259,'Business report'!$C$2:$C$9442,D259)</f>
        <v>1</v>
      </c>
      <c r="H259" s="195">
        <f>SUMIFS('Business report'!$K$2:$K$9442,'Business report'!$A$2:$A$9442,A259,'Business report'!$B$2:$B$9442,B259,'Business report'!$C$2:$C$9442,D259)</f>
        <v>47.99</v>
      </c>
      <c r="I259" s="198">
        <v>47.99</v>
      </c>
      <c r="J259" s="178">
        <v>4</v>
      </c>
      <c r="K259" s="198">
        <v>7</v>
      </c>
      <c r="L259" s="198" t="s">
        <v>851</v>
      </c>
      <c r="M259" s="220" t="s">
        <v>868</v>
      </c>
      <c r="N259" s="198" t="s">
        <v>497</v>
      </c>
      <c r="O259" s="206">
        <v>325</v>
      </c>
      <c r="P259" s="203" t="s">
        <v>467</v>
      </c>
      <c r="Q259" s="207" t="s">
        <v>193</v>
      </c>
      <c r="R259" s="207" t="s">
        <v>384</v>
      </c>
      <c r="S259" s="203" t="s">
        <v>752</v>
      </c>
      <c r="T259" s="207" t="s">
        <v>211</v>
      </c>
      <c r="U259" s="207" t="s">
        <v>387</v>
      </c>
      <c r="V259" s="203" t="s">
        <v>753</v>
      </c>
      <c r="W259" s="207" t="s">
        <v>345</v>
      </c>
      <c r="X259" s="207" t="s">
        <v>487</v>
      </c>
      <c r="Y259" s="203" t="s">
        <v>754</v>
      </c>
      <c r="Z259" s="207" t="s">
        <v>345</v>
      </c>
      <c r="AA259" s="207" t="s">
        <v>566</v>
      </c>
      <c r="AB259" s="203" t="s">
        <v>465</v>
      </c>
      <c r="AC259" s="207" t="s">
        <v>371</v>
      </c>
      <c r="AD259" s="207" t="s">
        <v>396</v>
      </c>
      <c r="AE259" s="203" t="s">
        <v>466</v>
      </c>
      <c r="AF259" s="207" t="s">
        <v>275</v>
      </c>
      <c r="AG259" s="207" t="s">
        <v>146</v>
      </c>
      <c r="AH259" s="203" t="s">
        <v>755</v>
      </c>
      <c r="AI259" s="207" t="s">
        <v>275</v>
      </c>
      <c r="AJ259" s="207" t="s">
        <v>275</v>
      </c>
      <c r="AK259" s="179">
        <f t="array" ref="AK259">IFERROR(VLOOKUP(A259&amp;B259&amp;C259&amp;LEFT($AK$1,2),IF({1,0},广告数据!$A$2:$A$7027&amp;广告数据!$B$2:$B$7027&amp;广告数据!$C$2:$C$7027,广告数据!$D$2:$D$7027),2,0),"0")</f>
        <v>2985</v>
      </c>
      <c r="AL259" s="175">
        <f t="array" ref="AL259">IFERROR(VLOOKUP(A259&amp;B259&amp;C259&amp;LEFT($AK$1,2),IF({1,0},广告数据!$A$2:$A$7027&amp;广告数据!$B$2:$B$7027&amp;广告数据!$C$2:$C$7027,广告数据!$E$2:$E$7027),2,0),"0")</f>
        <v>10</v>
      </c>
      <c r="AM259" s="180">
        <f t="shared" si="118"/>
        <v>0.0033500837520938</v>
      </c>
      <c r="AN259" s="175">
        <f t="array" ref="AN259">IFERROR(VLOOKUP(A259&amp;B259&amp;C259&amp;LEFT($AK$1,2),IF({1,0},广告数据!$A$2:$A$7027&amp;广告数据!$B$2:$B$7027&amp;广告数据!$C$2:$C$7027,广告数据!$I$2:$I$7027),2,0),"0")</f>
        <v>0</v>
      </c>
      <c r="AO259" s="181">
        <f t="shared" si="119"/>
        <v>0</v>
      </c>
      <c r="AP259" s="182">
        <f t="array" ref="AP259">IFERROR(VLOOKUP(A259&amp;B259&amp;C259&amp;LEFT($AK$1,2),IF({1,0},广告数据!$A$2:$A$7027&amp;广告数据!$B$2:$B$7027&amp;广告数据!$C$2:$C$7027,广告数据!$G$2:$G$7027),2,0),"0")</f>
        <v>14.31</v>
      </c>
      <c r="AQ259" s="182">
        <f t="array" ref="AQ259">IFERROR(VLOOKUP(A259&amp;B259&amp;C259&amp;LEFT($AK$1,2),IF({1,0},广告数据!$A$2:$A$7027&amp;广告数据!$B$2:$B$7027&amp;广告数据!$C$2:$C$7027,广告数据!$J$2:$J$7027),2,0),"0")</f>
        <v>0</v>
      </c>
      <c r="AR259" s="183" t="str">
        <f t="shared" si="120"/>
        <v>0</v>
      </c>
      <c r="AS259" s="223" t="str">
        <f t="array" ref="AS259">IFERROR(VLOOKUP(A259&amp;B259&amp;C259&amp;LEFT($AS$1,2),IF({1,0},广告数据!$A$2:$A$7027&amp;广告数据!$B$2:$B$7027&amp;广告数据!$C$2:$C$7027,广告数据!$D$2:$D$7027),2,0),"0")</f>
        <v>0</v>
      </c>
      <c r="AT259" s="179" t="str">
        <f t="array" ref="AT259">IFERROR(VLOOKUP(A259&amp;B259&amp;C259&amp;LEFT($AS$1,2),IF({1,0},广告数据!$A$2:$A$7027&amp;广告数据!$B$2:$B$7027&amp;广告数据!$C$2:$C$7027,广告数据!$E$2:$E$7027),2,0),"0")</f>
        <v>0</v>
      </c>
      <c r="AU259" s="179" t="str">
        <f t="array" ref="AU259">IFERROR(VLOOKUP(A259&amp;B259&amp;C259&amp;LEFT($AS$1,2),IF({1,0},广告数据!$A$2:$A$7027&amp;广告数据!$B$2:$B$7027&amp;广告数据!$C$2:$C$7027,广告数据!$I$2:$I$7027),2,0),"0")</f>
        <v>0</v>
      </c>
      <c r="AV259" s="215" t="str">
        <f t="shared" si="117"/>
        <v>0</v>
      </c>
      <c r="AW259" s="215" t="str">
        <f t="array" ref="AW259">IFERROR(AU259/AT259,"0")</f>
        <v>0</v>
      </c>
      <c r="AX259" s="224" t="str">
        <f t="array" ref="AX259">IFERROR(VLOOKUP(A259&amp;B259&amp;C259&amp;LEFT($AS$1,2),IF({1,0},广告数据!$A$2:$A$7027&amp;广告数据!$B$2:$B$7027&amp;广告数据!$C$2:$C$7027,广告数据!$G$2:$G$7027),2,0),"0")</f>
        <v>0</v>
      </c>
      <c r="AY259" s="179" t="str">
        <f t="array" ref="AY259">IFERROR(VLOOKUP(A259&amp;B259&amp;C259&amp;LEFT($AS$1,2),IF({1,0},广告数据!$A$2:$A$7027&amp;广告数据!$B$2:$B$7027&amp;广告数据!$C$2:$C$7027,广告数据!$J$2:$J$7027),2,0),"0")</f>
        <v>0</v>
      </c>
      <c r="AZ259" s="183" t="str">
        <f t="array" ref="AZ259">IFERROR(AX259/AY259,"0")</f>
        <v>0</v>
      </c>
      <c r="BA259" s="179">
        <f t="array" ref="BA259">IFERROR(VLOOKUP(A259&amp;B259&amp;C259&amp;LEFT($BA$1,2),IF({1,0},广告数据!$A$2:$A$7027&amp;广告数据!$B$2:$B$7027&amp;广告数据!$C$2:$C$7027,广告数据!$D$2:$D$7027),2,0),"")</f>
        <v>2491</v>
      </c>
      <c r="BB259" s="179">
        <f t="array" ref="BB259">IFERROR(VLOOKUP(A259&amp;B259&amp;C259&amp;LEFT($BA$1,2),IF({1,0},广告数据!$A$2:$A$7027&amp;广告数据!$B$2:$B$7027&amp;广告数据!$C$2:$C$7027,广告数据!$E$2:$E$7027),2,0),"")</f>
        <v>6</v>
      </c>
      <c r="BC259" s="179">
        <f t="array" ref="BC259">IFERROR(VLOOKUP(A259&amp;B259&amp;C259&amp;LEFT($BA$1,2),IF({1,0},广告数据!$A$2:$A$7027&amp;广告数据!$B$2:$B$7027&amp;广告数据!$C$2:$C$7027,广告数据!$I$2:$I$7027),2,0),"")</f>
        <v>0</v>
      </c>
      <c r="BD259" s="215">
        <f t="shared" si="95"/>
        <v>0.00240867121637896</v>
      </c>
      <c r="BE259" s="215">
        <f t="shared" si="96"/>
        <v>0</v>
      </c>
      <c r="BF259" s="186">
        <f t="array" ref="BF259">IFERROR(VLOOKUP(A259&amp;B259&amp;C259&amp;LEFT($BA$1,2),IF({1,0},广告数据!$A$2:$A$7027&amp;广告数据!$B$2:$B$7027&amp;广告数据!$C$2:$C$7027,广告数据!$G$2:$G$7027),2,0),"")</f>
        <v>5.7</v>
      </c>
      <c r="BG259" s="186">
        <f t="array" ref="BG259">IFERROR(VLOOKUP(A259&amp;B259&amp;C259&amp;LEFT($BA$1,2),IF({1,0},广告数据!$A$2:$A$7027&amp;广告数据!$B$2:$B$7027&amp;广告数据!$C$2:$C$7027,广告数据!$J$2:$J$7027),2,0),"")</f>
        <v>0</v>
      </c>
      <c r="BH259" s="215" t="str">
        <f t="shared" si="97"/>
        <v>0</v>
      </c>
      <c r="BI259" s="172" t="str">
        <f t="array" ref="BI259">IFERROR(VLOOKUP(A259&amp;B259&amp;C259&amp;LEFT($BI$1,2),IF({1,0},广告数据!$A$2:$A$7027&amp;广告数据!$B$2:$B$7027&amp;广告数据!$C$2:$C$7027,广告数据!$D$2:$D$7027),2,0),"0")</f>
        <v>0</v>
      </c>
      <c r="BJ259" s="172" t="str">
        <f t="array" ref="BJ259">IFERROR(VLOOKUP(A259&amp;B259&amp;C259&amp;LEFT($BI$1,2),IF({1,0},广告数据!$A$2:$A$7027&amp;广告数据!$B$2:$B$7027&amp;广告数据!$C$2:$C$7027,广告数据!$E$2:$E$7027),2,0),"0")</f>
        <v>0</v>
      </c>
      <c r="BK259" s="172" t="str">
        <f t="array" ref="BK259">IFERROR(VLOOKUP(A259&amp;B259&amp;C259&amp;LEFT($BI$1,2),IF({1,0},广告数据!$A$2:$A$7027&amp;广告数据!$B$2:$B$7027&amp;广告数据!$C$2:$C$7027,广告数据!$I$2:$I$7027),2,0),"0")</f>
        <v>0</v>
      </c>
      <c r="BL259" s="215" t="str">
        <f t="shared" si="98"/>
        <v>0</v>
      </c>
      <c r="BM259" s="215" t="str">
        <f t="shared" si="99"/>
        <v>0</v>
      </c>
      <c r="BN259" s="172" t="str">
        <f t="array" ref="BN259">IFERROR(VLOOKUP(A259&amp;B259&amp;C259&amp;LEFT($BI$1,2),IF({1,0},广告数据!$A$2:$A$7027&amp;广告数据!$B$2:$B$7027&amp;广告数据!$C$2:$C$7027,广告数据!$G$2:$G$7027),2,0),"0")</f>
        <v>0</v>
      </c>
      <c r="BO259" s="172" t="str">
        <f t="array" ref="BO259">IFERROR(VLOOKUP(A259&amp;B259&amp;C259&amp;LEFT($BI$1,2),IF({1,0},广告数据!$A$2:$A$7027&amp;广告数据!$B$2:$B$7027&amp;广告数据!$C$2:$C$7027,广告数据!$J$2:$J$7027),2,0),"0")</f>
        <v>0</v>
      </c>
      <c r="BP259" s="215" t="str">
        <f t="shared" si="100"/>
        <v/>
      </c>
      <c r="BQ259" s="172">
        <f t="array" ref="BQ259">IFERROR(VLOOKUP(A259&amp;B259&amp;C259&amp;LEFT($BQ$1,2),IF({1,0},广告数据!$A$2:$A$7027&amp;广告数据!$B$2:$B$7027&amp;广告数据!$C$2:$C$7027,广告数据!$D$2:$D$7027),2,0),"0")</f>
        <v>2164</v>
      </c>
      <c r="BR259" s="172">
        <f t="array" ref="BR259">IFERROR(VLOOKUP(A259&amp;B259&amp;C259&amp;LEFT($BQ$1,2),IF({1,0},广告数据!$A$2:$A$7027&amp;广告数据!$B$2:$B$7027&amp;广告数据!$C$2:$C$7027,广告数据!$E$2:$E$7027),2,0),"0")</f>
        <v>15</v>
      </c>
      <c r="BS259" s="172">
        <f t="array" ref="BS259">IFERROR(VLOOKUP(A259&amp;B259&amp;C259&amp;LEFT($BQ$1,2),IF({1,0},广告数据!$A$2:$A$7027&amp;广告数据!$B$2:$B$7027&amp;广告数据!$C$2:$C$7027,广告数据!$I$2:$I$7027),2,0),"0")</f>
        <v>1</v>
      </c>
      <c r="BT259" s="215">
        <f t="shared" si="93"/>
        <v>0.00693160813308688</v>
      </c>
      <c r="BU259" s="215">
        <f t="shared" si="94"/>
        <v>0.0666666666666667</v>
      </c>
      <c r="BV259" s="172">
        <f t="array" ref="BV259">IFERROR(VLOOKUP(A259&amp;B259&amp;C259&amp;LEFT($BQ$1,2),IF({1,0},广告数据!$A$2:$A$7027&amp;广告数据!$B$2:$B$7027&amp;广告数据!$C$2:$C$7027,广告数据!$G$2:$G$7027),2,0),"0")</f>
        <v>12.5</v>
      </c>
      <c r="BW259" s="172">
        <f t="array" ref="BW259">IFERROR(VLOOKUP(A259&amp;B259&amp;C259&amp;LEFT($BQ$1,2),IF({1,0},广告数据!$A$2:$A$7027&amp;广告数据!$B$2:$B$7027&amp;广告数据!$C$2:$C$7027,广告数据!$J$2:$J$7027),2,0),"0")</f>
        <v>47.99</v>
      </c>
      <c r="BX259" s="215">
        <f t="shared" si="107"/>
        <v>0.260470931444051</v>
      </c>
    </row>
    <row r="260" s="173" customFormat="1" spans="1:76">
      <c r="A260" s="189">
        <v>44827</v>
      </c>
      <c r="B260" s="192" t="s">
        <v>20</v>
      </c>
      <c r="C260" s="190" t="s">
        <v>543</v>
      </c>
      <c r="D260" s="119" t="s">
        <v>544</v>
      </c>
      <c r="E260" s="194">
        <f>SUMIFS('Business report'!$D$2:$D$9442,'Business report'!$A$2:$A$9442,A260,'Business report'!$B$2:$B$9442,B260,'Business report'!$C$2:$C$9442,D260)</f>
        <v>62</v>
      </c>
      <c r="F260" s="194">
        <f>SUMIFS('Business report'!$F$2:$F$9442,'Business report'!$A$2:$A$9442,A260,'Business report'!$B$2:$B$9442,B260,'Business report'!$C$2:$C$9442,D260)</f>
        <v>79</v>
      </c>
      <c r="G260" s="191">
        <f>SUMIFS('Business report'!$I$2:$I$9442,'Business report'!$A$2:$A$9442,A260,'Business report'!$B$2:$B$9442,B260,'Business report'!$C$2:$C$9442,D260)</f>
        <v>5</v>
      </c>
      <c r="H260" s="195">
        <f>SUMIFS('Business report'!$K$2:$K$9442,'Business report'!$A$2:$A$9442,A260,'Business report'!$B$2:$B$9442,B260,'Business report'!$C$2:$C$9442,D260)</f>
        <v>89.97</v>
      </c>
      <c r="I260" s="198">
        <v>29.99</v>
      </c>
      <c r="J260" s="178">
        <v>5</v>
      </c>
      <c r="K260" s="198">
        <v>3</v>
      </c>
      <c r="L260" s="198" t="s">
        <v>570</v>
      </c>
      <c r="M260" s="220" t="s">
        <v>869</v>
      </c>
      <c r="N260" s="198" t="s">
        <v>572</v>
      </c>
      <c r="O260" s="206">
        <v>31</v>
      </c>
      <c r="P260" s="203" t="s">
        <v>579</v>
      </c>
      <c r="Q260" s="207" t="s">
        <v>396</v>
      </c>
      <c r="R260" s="207" t="s">
        <v>788</v>
      </c>
      <c r="S260" s="203" t="s">
        <v>581</v>
      </c>
      <c r="T260" s="207" t="s">
        <v>489</v>
      </c>
      <c r="U260" s="207" t="s">
        <v>195</v>
      </c>
      <c r="V260" s="203" t="s">
        <v>583</v>
      </c>
      <c r="W260" s="207" t="s">
        <v>209</v>
      </c>
      <c r="X260" s="207" t="s">
        <v>156</v>
      </c>
      <c r="Y260" s="203" t="s">
        <v>585</v>
      </c>
      <c r="Z260" s="207" t="s">
        <v>387</v>
      </c>
      <c r="AA260" s="207" t="s">
        <v>183</v>
      </c>
      <c r="AB260" s="203" t="s">
        <v>587</v>
      </c>
      <c r="AC260" s="207" t="s">
        <v>639</v>
      </c>
      <c r="AD260" s="207" t="s">
        <v>149</v>
      </c>
      <c r="AE260" s="203" t="s">
        <v>589</v>
      </c>
      <c r="AF260" s="207" t="s">
        <v>275</v>
      </c>
      <c r="AG260" s="207" t="s">
        <v>405</v>
      </c>
      <c r="AH260" s="203" t="s">
        <v>591</v>
      </c>
      <c r="AI260" s="207" t="s">
        <v>285</v>
      </c>
      <c r="AJ260" s="207" t="s">
        <v>632</v>
      </c>
      <c r="AK260" s="179">
        <f t="array" ref="AK260">IFERROR(VLOOKUP(A260&amp;B260&amp;C260&amp;LEFT($AK$1,2),IF({1,0},广告数据!$A$2:$A$7027&amp;广告数据!$B$2:$B$7027&amp;广告数据!$C$2:$C$7027,广告数据!$D$2:$D$7027),2,0),"0")</f>
        <v>2291</v>
      </c>
      <c r="AL260" s="175">
        <f t="array" ref="AL260">IFERROR(VLOOKUP(A260&amp;B260&amp;C260&amp;LEFT($AK$1,2),IF({1,0},广告数据!$A$2:$A$7027&amp;广告数据!$B$2:$B$7027&amp;广告数据!$C$2:$C$7027,广告数据!$E$2:$E$7027),2,0),"0")</f>
        <v>4</v>
      </c>
      <c r="AM260" s="180">
        <f t="shared" ref="AM260:AM267" si="121">IFERROR(AL260/AK260,"0")</f>
        <v>0.00174596246180707</v>
      </c>
      <c r="AN260" s="175">
        <f t="array" ref="AN260">IFERROR(VLOOKUP(A260&amp;B260&amp;C260&amp;LEFT($AK$1,2),IF({1,0},广告数据!$A$2:$A$7027&amp;广告数据!$B$2:$B$7027&amp;广告数据!$C$2:$C$7027,广告数据!$I$2:$I$7027),2,0),"0")</f>
        <v>0</v>
      </c>
      <c r="AO260" s="181">
        <f t="shared" ref="AO260:AO267" si="122">IFERROR(AN260/AL260,"0")</f>
        <v>0</v>
      </c>
      <c r="AP260" s="182">
        <f t="array" ref="AP260">IFERROR(VLOOKUP(A260&amp;B260&amp;C260&amp;LEFT($AK$1,2),IF({1,0},广告数据!$A$2:$A$7027&amp;广告数据!$B$2:$B$7027&amp;广告数据!$C$2:$C$7027,广告数据!$G$2:$G$7027),2,0),"0")</f>
        <v>1.63</v>
      </c>
      <c r="AQ260" s="182">
        <f t="array" ref="AQ260">IFERROR(VLOOKUP(A260&amp;B260&amp;C260&amp;LEFT($AK$1,2),IF({1,0},广告数据!$A$2:$A$7027&amp;广告数据!$B$2:$B$7027&amp;广告数据!$C$2:$C$7027,广告数据!$J$2:$J$7027),2,0),"0")</f>
        <v>0</v>
      </c>
      <c r="AR260" s="183" t="str">
        <f t="shared" ref="AR260:AR267" si="123">IFERROR(AP260/AQ260,"0")</f>
        <v>0</v>
      </c>
      <c r="AS260" s="223">
        <f t="array" ref="AS260">IFERROR(VLOOKUP(A260&amp;B260&amp;C260&amp;LEFT($AS$1,2),IF({1,0},广告数据!$A$2:$A$7027&amp;广告数据!$B$2:$B$7027&amp;广告数据!$C$2:$C$7027,广告数据!$D$2:$D$7027),2,0),"0")</f>
        <v>269</v>
      </c>
      <c r="AT260" s="179">
        <f t="array" ref="AT260">IFERROR(VLOOKUP(A260&amp;B260&amp;C260&amp;LEFT($AS$1,2),IF({1,0},广告数据!$A$2:$A$7027&amp;广告数据!$B$2:$B$7027&amp;广告数据!$C$2:$C$7027,广告数据!$E$2:$E$7027),2,0),"0")</f>
        <v>4</v>
      </c>
      <c r="AU260" s="179">
        <f t="array" ref="AU260">IFERROR(VLOOKUP(A260&amp;B260&amp;C260&amp;LEFT($AS$1,2),IF({1,0},广告数据!$A$2:$A$7027&amp;广告数据!$B$2:$B$7027&amp;广告数据!$C$2:$C$7027,广告数据!$I$2:$I$7027),2,0),"0")</f>
        <v>0</v>
      </c>
      <c r="AV260" s="215">
        <f t="shared" si="117"/>
        <v>0.0148698884758364</v>
      </c>
      <c r="AW260" s="215">
        <f t="array" ref="AW260">IFERROR(AU260/AT260,"0")</f>
        <v>0</v>
      </c>
      <c r="AX260" s="224">
        <f t="array" ref="AX260">IFERROR(VLOOKUP(A260&amp;B260&amp;C260&amp;LEFT($AS$1,2),IF({1,0},广告数据!$A$2:$A$7027&amp;广告数据!$B$2:$B$7027&amp;广告数据!$C$2:$C$7027,广告数据!$G$2:$G$7027),2,0),"0")</f>
        <v>3.58</v>
      </c>
      <c r="AY260" s="179">
        <f t="array" ref="AY260">IFERROR(VLOOKUP(A260&amp;B260&amp;C260&amp;LEFT($AS$1,2),IF({1,0},广告数据!$A$2:$A$7027&amp;广告数据!$B$2:$B$7027&amp;广告数据!$C$2:$C$7027,广告数据!$J$2:$J$7027),2,0),"0")</f>
        <v>0</v>
      </c>
      <c r="AZ260" s="183" t="str">
        <f t="array" ref="AZ260">IFERROR(AX260/AY260,"0")</f>
        <v>0</v>
      </c>
      <c r="BA260" s="179">
        <f t="array" ref="BA260">IFERROR(VLOOKUP(A260&amp;B260&amp;C260&amp;LEFT($BA$1,2),IF({1,0},广告数据!$A$2:$A$7027&amp;广告数据!$B$2:$B$7027&amp;广告数据!$C$2:$C$7027,广告数据!$D$2:$D$7027),2,0),"")</f>
        <v>2496</v>
      </c>
      <c r="BB260" s="179">
        <f t="array" ref="BB260">IFERROR(VLOOKUP(A260&amp;B260&amp;C260&amp;LEFT($BA$1,2),IF({1,0},广告数据!$A$2:$A$7027&amp;广告数据!$B$2:$B$7027&amp;广告数据!$C$2:$C$7027,广告数据!$E$2:$E$7027),2,0),"")</f>
        <v>17</v>
      </c>
      <c r="BC260" s="179">
        <f t="array" ref="BC260">IFERROR(VLOOKUP(A260&amp;B260&amp;C260&amp;LEFT($BA$1,2),IF({1,0},广告数据!$A$2:$A$7027&amp;广告数据!$B$2:$B$7027&amp;广告数据!$C$2:$C$7027,广告数据!$I$2:$I$7027),2,0),"")</f>
        <v>1</v>
      </c>
      <c r="BD260" s="215">
        <f t="shared" si="95"/>
        <v>0.00681089743589744</v>
      </c>
      <c r="BE260" s="215">
        <f t="shared" si="96"/>
        <v>0.0588235294117647</v>
      </c>
      <c r="BF260" s="186">
        <f t="array" ref="BF260">IFERROR(VLOOKUP(A260&amp;B260&amp;C260&amp;LEFT($BA$1,2),IF({1,0},广告数据!$A$2:$A$7027&amp;广告数据!$B$2:$B$7027&amp;广告数据!$C$2:$C$7027,广告数据!$G$2:$G$7027),2,0),"")</f>
        <v>25.32</v>
      </c>
      <c r="BG260" s="186">
        <f t="array" ref="BG260">IFERROR(VLOOKUP(A260&amp;B260&amp;C260&amp;LEFT($BA$1,2),IF({1,0},广告数据!$A$2:$A$7027&amp;广告数据!$B$2:$B$7027&amp;广告数据!$C$2:$C$7027,广告数据!$J$2:$J$7027),2,0),"")</f>
        <v>29.99</v>
      </c>
      <c r="BH260" s="215">
        <f t="shared" si="97"/>
        <v>0.844281427142381</v>
      </c>
      <c r="BI260" s="172">
        <f t="array" ref="BI260">IFERROR(VLOOKUP(A260&amp;B260&amp;C260&amp;LEFT($BI$1,2),IF({1,0},广告数据!$A$2:$A$7027&amp;广告数据!$B$2:$B$7027&amp;广告数据!$C$2:$C$7027,广告数据!$D$2:$D$7027),2,0),"0")</f>
        <v>765</v>
      </c>
      <c r="BJ260" s="172">
        <f t="array" ref="BJ260">IFERROR(VLOOKUP(A260&amp;B260&amp;C260&amp;LEFT($BI$1,2),IF({1,0},广告数据!$A$2:$A$7027&amp;广告数据!$B$2:$B$7027&amp;广告数据!$C$2:$C$7027,广告数据!$E$2:$E$7027),2,0),"0")</f>
        <v>5</v>
      </c>
      <c r="BK260" s="172">
        <f t="array" ref="BK260">IFERROR(VLOOKUP(A260&amp;B260&amp;C260&amp;LEFT($BI$1,2),IF({1,0},广告数据!$A$2:$A$7027&amp;广告数据!$B$2:$B$7027&amp;广告数据!$C$2:$C$7027,广告数据!$I$2:$I$7027),2,0),"0")</f>
        <v>1</v>
      </c>
      <c r="BL260" s="215">
        <f t="shared" si="98"/>
        <v>0.0065359477124183</v>
      </c>
      <c r="BM260" s="215">
        <f t="shared" si="99"/>
        <v>0.2</v>
      </c>
      <c r="BN260" s="172">
        <f t="array" ref="BN260">IFERROR(VLOOKUP(A260&amp;B260&amp;C260&amp;LEFT($BI$1,2),IF({1,0},广告数据!$A$2:$A$7027&amp;广告数据!$B$2:$B$7027&amp;广告数据!$C$2:$C$7027,广告数据!$G$2:$G$7027),2,0),"0")</f>
        <v>6.63</v>
      </c>
      <c r="BO260" s="172">
        <f t="array" ref="BO260">IFERROR(VLOOKUP(A260&amp;B260&amp;C260&amp;LEFT($BI$1,2),IF({1,0},广告数据!$A$2:$A$7027&amp;广告数据!$B$2:$B$7027&amp;广告数据!$C$2:$C$7027,广告数据!$J$2:$J$7027),2,0),"0")</f>
        <v>29.99</v>
      </c>
      <c r="BP260" s="215">
        <f t="shared" si="100"/>
        <v>0.22107369123041</v>
      </c>
      <c r="BQ260" s="172">
        <f t="array" ref="BQ260">IFERROR(VLOOKUP(A260&amp;B260&amp;C260&amp;LEFT($BQ$1,2),IF({1,0},广告数据!$A$2:$A$7027&amp;广告数据!$B$2:$B$7027&amp;广告数据!$C$2:$C$7027,广告数据!$D$2:$D$7027),2,0),"0")</f>
        <v>359</v>
      </c>
      <c r="BR260" s="172">
        <f t="array" ref="BR260">IFERROR(VLOOKUP(A260&amp;B260&amp;C260&amp;LEFT($BQ$1,2),IF({1,0},广告数据!$A$2:$A$7027&amp;广告数据!$B$2:$B$7027&amp;广告数据!$C$2:$C$7027,广告数据!$E$2:$E$7027),2,0),"0")</f>
        <v>4</v>
      </c>
      <c r="BS260" s="172">
        <f t="array" ref="BS260">IFERROR(VLOOKUP(A260&amp;B260&amp;C260&amp;LEFT($BQ$1,2),IF({1,0},广告数据!$A$2:$A$7027&amp;广告数据!$B$2:$B$7027&amp;广告数据!$C$2:$C$7027,广告数据!$I$2:$I$7027),2,0),"0")</f>
        <v>0</v>
      </c>
      <c r="BT260" s="215">
        <f t="shared" si="93"/>
        <v>0.011142061281337</v>
      </c>
      <c r="BU260" s="215">
        <f t="shared" si="94"/>
        <v>0</v>
      </c>
      <c r="BV260" s="172">
        <f t="array" ref="BV260">IFERROR(VLOOKUP(A260&amp;B260&amp;C260&amp;LEFT($BQ$1,2),IF({1,0},广告数据!$A$2:$A$7027&amp;广告数据!$B$2:$B$7027&amp;广告数据!$C$2:$C$7027,广告数据!$G$2:$G$7027),2,0),"0")</f>
        <v>4.86</v>
      </c>
      <c r="BW260" s="172">
        <f t="array" ref="BW260">IFERROR(VLOOKUP(A260&amp;B260&amp;C260&amp;LEFT($BQ$1,2),IF({1,0},广告数据!$A$2:$A$7027&amp;广告数据!$B$2:$B$7027&amp;广告数据!$C$2:$C$7027,广告数据!$J$2:$J$7027),2,0),"0")</f>
        <v>0</v>
      </c>
      <c r="BX260" s="215" t="str">
        <f t="shared" si="107"/>
        <v/>
      </c>
    </row>
    <row r="261" s="173" customFormat="1" spans="1:76">
      <c r="A261" s="189">
        <v>44827</v>
      </c>
      <c r="B261" s="192" t="s">
        <v>20</v>
      </c>
      <c r="C261" s="190" t="s">
        <v>740</v>
      </c>
      <c r="D261" s="119" t="s">
        <v>741</v>
      </c>
      <c r="E261" s="194">
        <f>SUMIFS('Business report'!$D$2:$D$9442,'Business report'!$A$2:$A$9442,A261,'Business report'!$B$2:$B$9442,B261,'Business report'!$C$2:$C$9442,D261)</f>
        <v>36</v>
      </c>
      <c r="F261" s="194">
        <f>SUMIFS('Business report'!$F$2:$F$9442,'Business report'!$A$2:$A$9442,A261,'Business report'!$B$2:$B$9442,B261,'Business report'!$C$2:$C$9442,D261)</f>
        <v>48</v>
      </c>
      <c r="G261" s="191">
        <f>SUMIFS('Business report'!$I$2:$I$9442,'Business report'!$A$2:$A$9442,A261,'Business report'!$B$2:$B$9442,B261,'Business report'!$C$2:$C$9442,D261)</f>
        <v>2</v>
      </c>
      <c r="H261" s="195">
        <f>SUMIFS('Business report'!$K$2:$K$9442,'Business report'!$A$2:$A$9442,A261,'Business report'!$B$2:$B$9442,B261,'Business report'!$C$2:$C$9442,D261)</f>
        <v>89.98</v>
      </c>
      <c r="I261" s="198">
        <v>44.99</v>
      </c>
      <c r="J261" s="178">
        <v>5</v>
      </c>
      <c r="K261" s="198">
        <v>1</v>
      </c>
      <c r="L261" s="198" t="s">
        <v>131</v>
      </c>
      <c r="M261" s="199">
        <v>372458</v>
      </c>
      <c r="N261" s="198" t="s">
        <v>742</v>
      </c>
      <c r="O261" s="198">
        <v>354</v>
      </c>
      <c r="P261" s="203" t="s">
        <v>743</v>
      </c>
      <c r="Q261" s="200"/>
      <c r="R261" s="207" t="s">
        <v>696</v>
      </c>
      <c r="S261" s="203" t="s">
        <v>744</v>
      </c>
      <c r="T261" s="207" t="s">
        <v>870</v>
      </c>
      <c r="U261" s="207" t="s">
        <v>567</v>
      </c>
      <c r="V261" s="203" t="s">
        <v>745</v>
      </c>
      <c r="W261" s="207" t="s">
        <v>275</v>
      </c>
      <c r="X261" s="207" t="s">
        <v>445</v>
      </c>
      <c r="Y261" s="203" t="s">
        <v>746</v>
      </c>
      <c r="Z261" s="200"/>
      <c r="AA261" s="207" t="s">
        <v>358</v>
      </c>
      <c r="AB261" s="203" t="s">
        <v>747</v>
      </c>
      <c r="AC261" s="207" t="s">
        <v>275</v>
      </c>
      <c r="AD261" s="207" t="s">
        <v>397</v>
      </c>
      <c r="AE261" s="203" t="s">
        <v>748</v>
      </c>
      <c r="AF261" s="200"/>
      <c r="AG261" s="207" t="s">
        <v>149</v>
      </c>
      <c r="AH261" s="203" t="s">
        <v>871</v>
      </c>
      <c r="AI261" s="200"/>
      <c r="AJ261" s="207" t="s">
        <v>149</v>
      </c>
      <c r="AK261" s="179">
        <f t="array" ref="AK261">IFERROR(VLOOKUP(A261&amp;B261&amp;C261&amp;LEFT($AK$1,2),IF({1,0},广告数据!$A$2:$A$7027&amp;广告数据!$B$2:$B$7027&amp;广告数据!$C$2:$C$7027,广告数据!$D$2:$D$7027),2,0),"0")</f>
        <v>10826</v>
      </c>
      <c r="AL261" s="175">
        <f t="array" ref="AL261">IFERROR(VLOOKUP(A261&amp;B261&amp;C261&amp;LEFT($AK$1,2),IF({1,0},广告数据!$A$2:$A$7027&amp;广告数据!$B$2:$B$7027&amp;广告数据!$C$2:$C$7027,广告数据!$E$2:$E$7027),2,0),"0")</f>
        <v>12</v>
      </c>
      <c r="AM261" s="180">
        <f t="shared" si="121"/>
        <v>0.00110844263809348</v>
      </c>
      <c r="AN261" s="175">
        <f t="array" ref="AN261">IFERROR(VLOOKUP(A261&amp;B261&amp;C261&amp;LEFT($AK$1,2),IF({1,0},广告数据!$A$2:$A$7027&amp;广告数据!$B$2:$B$7027&amp;广告数据!$C$2:$C$7027,广告数据!$I$2:$I$7027),2,0),"0")</f>
        <v>0</v>
      </c>
      <c r="AO261" s="181">
        <f t="shared" si="122"/>
        <v>0</v>
      </c>
      <c r="AP261" s="182">
        <f t="array" ref="AP261">IFERROR(VLOOKUP(A261&amp;B261&amp;C261&amp;LEFT($AK$1,2),IF({1,0},广告数据!$A$2:$A$7027&amp;广告数据!$B$2:$B$7027&amp;广告数据!$C$2:$C$7027,广告数据!$G$2:$G$7027),2,0),"0")</f>
        <v>14.48</v>
      </c>
      <c r="AQ261" s="182">
        <f t="array" ref="AQ261">IFERROR(VLOOKUP(A261&amp;B261&amp;C261&amp;LEFT($AK$1,2),IF({1,0},广告数据!$A$2:$A$7027&amp;广告数据!$B$2:$B$7027&amp;广告数据!$C$2:$C$7027,广告数据!$J$2:$J$7027),2,0),"0")</f>
        <v>0</v>
      </c>
      <c r="AR261" s="183" t="str">
        <f t="shared" si="123"/>
        <v>0</v>
      </c>
      <c r="AS261" s="223" t="str">
        <f t="array" ref="AS261">IFERROR(VLOOKUP(A261&amp;B261&amp;C261&amp;LEFT($AS$1,2),IF({1,0},广告数据!$A$2:$A$7027&amp;广告数据!$B$2:$B$7027&amp;广告数据!$C$2:$C$7027,广告数据!$D$2:$D$7027),2,0),"0")</f>
        <v>0</v>
      </c>
      <c r="AT261" s="179" t="str">
        <f t="array" ref="AT261">IFERROR(VLOOKUP(A261&amp;B261&amp;C261&amp;LEFT($AS$1,2),IF({1,0},广告数据!$A$2:$A$7027&amp;广告数据!$B$2:$B$7027&amp;广告数据!$C$2:$C$7027,广告数据!$E$2:$E$7027),2,0),"0")</f>
        <v>0</v>
      </c>
      <c r="AU261" s="179" t="str">
        <f t="array" ref="AU261">IFERROR(VLOOKUP(A261&amp;B261&amp;C261&amp;LEFT($AS$1,2),IF({1,0},广告数据!$A$2:$A$7027&amp;广告数据!$B$2:$B$7027&amp;广告数据!$C$2:$C$7027,广告数据!$I$2:$I$7027),2,0),"0")</f>
        <v>0</v>
      </c>
      <c r="AV261" s="215" t="str">
        <f t="shared" si="117"/>
        <v>0</v>
      </c>
      <c r="AW261" s="215" t="str">
        <f t="array" ref="AW261">IFERROR(AU261/AT261,"0")</f>
        <v>0</v>
      </c>
      <c r="AX261" s="224" t="str">
        <f t="array" ref="AX261">IFERROR(VLOOKUP(A261&amp;B261&amp;C261&amp;LEFT($AS$1,2),IF({1,0},广告数据!$A$2:$A$7027&amp;广告数据!$B$2:$B$7027&amp;广告数据!$C$2:$C$7027,广告数据!$G$2:$G$7027),2,0),"0")</f>
        <v>0</v>
      </c>
      <c r="AY261" s="179" t="str">
        <f t="array" ref="AY261">IFERROR(VLOOKUP(A261&amp;B261&amp;C261&amp;LEFT($AS$1,2),IF({1,0},广告数据!$A$2:$A$7027&amp;广告数据!$B$2:$B$7027&amp;广告数据!$C$2:$C$7027,广告数据!$J$2:$J$7027),2,0),"0")</f>
        <v>0</v>
      </c>
      <c r="AZ261" s="183" t="str">
        <f t="array" ref="AZ261">IFERROR(AX261/AY261,"0")</f>
        <v>0</v>
      </c>
      <c r="BA261" s="179">
        <f t="array" ref="BA261">IFERROR(VLOOKUP(A261&amp;B261&amp;C261&amp;LEFT($BA$1,2),IF({1,0},广告数据!$A$2:$A$7027&amp;广告数据!$B$2:$B$7027&amp;广告数据!$C$2:$C$7027,广告数据!$D$2:$D$7027),2,0),"")</f>
        <v>11827</v>
      </c>
      <c r="BB261" s="179">
        <f t="array" ref="BB261">IFERROR(VLOOKUP(A261&amp;B261&amp;C261&amp;LEFT($BA$1,2),IF({1,0},广告数据!$A$2:$A$7027&amp;广告数据!$B$2:$B$7027&amp;广告数据!$C$2:$C$7027,广告数据!$E$2:$E$7027),2,0),"")</f>
        <v>9</v>
      </c>
      <c r="BC261" s="179">
        <f t="array" ref="BC261">IFERROR(VLOOKUP(A261&amp;B261&amp;C261&amp;LEFT($BA$1,2),IF({1,0},广告数据!$A$2:$A$7027&amp;广告数据!$B$2:$B$7027&amp;广告数据!$C$2:$C$7027,广告数据!$I$2:$I$7027),2,0),"")</f>
        <v>0</v>
      </c>
      <c r="BD261" s="215">
        <f t="shared" si="95"/>
        <v>0.000760970660353429</v>
      </c>
      <c r="BE261" s="215">
        <f t="shared" si="96"/>
        <v>0</v>
      </c>
      <c r="BF261" s="186">
        <f t="array" ref="BF261">IFERROR(VLOOKUP(A261&amp;B261&amp;C261&amp;LEFT($BA$1,2),IF({1,0},广告数据!$A$2:$A$7027&amp;广告数据!$B$2:$B$7027&amp;广告数据!$C$2:$C$7027,广告数据!$G$2:$G$7027),2,0),"")</f>
        <v>11.28</v>
      </c>
      <c r="BG261" s="186">
        <f t="array" ref="BG261">IFERROR(VLOOKUP(A261&amp;B261&amp;C261&amp;LEFT($BA$1,2),IF({1,0},广告数据!$A$2:$A$7027&amp;广告数据!$B$2:$B$7027&amp;广告数据!$C$2:$C$7027,广告数据!$J$2:$J$7027),2,0),"")</f>
        <v>0</v>
      </c>
      <c r="BH261" s="215" t="str">
        <f t="shared" si="97"/>
        <v>0</v>
      </c>
      <c r="BI261" s="172" t="str">
        <f t="array" ref="BI261">IFERROR(VLOOKUP(A261&amp;B261&amp;C261&amp;LEFT($BI$1,2),IF({1,0},广告数据!$A$2:$A$7027&amp;广告数据!$B$2:$B$7027&amp;广告数据!$C$2:$C$7027,广告数据!$D$2:$D$7027),2,0),"0")</f>
        <v>0</v>
      </c>
      <c r="BJ261" s="172" t="str">
        <f t="array" ref="BJ261">IFERROR(VLOOKUP(A261&amp;B261&amp;C261&amp;LEFT($BI$1,2),IF({1,0},广告数据!$A$2:$A$7027&amp;广告数据!$B$2:$B$7027&amp;广告数据!$C$2:$C$7027,广告数据!$E$2:$E$7027),2,0),"0")</f>
        <v>0</v>
      </c>
      <c r="BK261" s="172" t="str">
        <f t="array" ref="BK261">IFERROR(VLOOKUP(A261&amp;B261&amp;C261&amp;LEFT($BI$1,2),IF({1,0},广告数据!$A$2:$A$7027&amp;广告数据!$B$2:$B$7027&amp;广告数据!$C$2:$C$7027,广告数据!$I$2:$I$7027),2,0),"0")</f>
        <v>0</v>
      </c>
      <c r="BL261" s="215" t="str">
        <f t="shared" si="98"/>
        <v>0</v>
      </c>
      <c r="BM261" s="215" t="str">
        <f t="shared" si="99"/>
        <v>0</v>
      </c>
      <c r="BN261" s="172" t="str">
        <f t="array" ref="BN261">IFERROR(VLOOKUP(A261&amp;B261&amp;C261&amp;LEFT($BI$1,2),IF({1,0},广告数据!$A$2:$A$7027&amp;广告数据!$B$2:$B$7027&amp;广告数据!$C$2:$C$7027,广告数据!$G$2:$G$7027),2,0),"0")</f>
        <v>0</v>
      </c>
      <c r="BO261" s="172" t="str">
        <f t="array" ref="BO261">IFERROR(VLOOKUP(A261&amp;B261&amp;C261&amp;LEFT($BI$1,2),IF({1,0},广告数据!$A$2:$A$7027&amp;广告数据!$B$2:$B$7027&amp;广告数据!$C$2:$C$7027,广告数据!$J$2:$J$7027),2,0),"0")</f>
        <v>0</v>
      </c>
      <c r="BP261" s="215" t="str">
        <f t="shared" si="100"/>
        <v/>
      </c>
      <c r="BQ261" s="172">
        <f t="array" ref="BQ261">IFERROR(VLOOKUP(A261&amp;B261&amp;C261&amp;LEFT($BQ$1,2),IF({1,0},广告数据!$A$2:$A$7027&amp;广告数据!$B$2:$B$7027&amp;广告数据!$C$2:$C$7027,广告数据!$D$2:$D$7027),2,0),"0")</f>
        <v>1427</v>
      </c>
      <c r="BR261" s="172">
        <f t="array" ref="BR261">IFERROR(VLOOKUP(A261&amp;B261&amp;C261&amp;LEFT($BQ$1,2),IF({1,0},广告数据!$A$2:$A$7027&amp;广告数据!$B$2:$B$7027&amp;广告数据!$C$2:$C$7027,广告数据!$E$2:$E$7027),2,0),"0")</f>
        <v>10</v>
      </c>
      <c r="BS261" s="172">
        <f t="array" ref="BS261">IFERROR(VLOOKUP(A261&amp;B261&amp;C261&amp;LEFT($BQ$1,2),IF({1,0},广告数据!$A$2:$A$7027&amp;广告数据!$B$2:$B$7027&amp;广告数据!$C$2:$C$7027,广告数据!$I$2:$I$7027),2,0),"0")</f>
        <v>1</v>
      </c>
      <c r="BT261" s="215">
        <f t="shared" si="93"/>
        <v>0.00700770847932726</v>
      </c>
      <c r="BU261" s="215">
        <f t="shared" si="94"/>
        <v>0.1</v>
      </c>
      <c r="BV261" s="172">
        <f t="array" ref="BV261">IFERROR(VLOOKUP(A261&amp;B261&amp;C261&amp;LEFT($BQ$1,2),IF({1,0},广告数据!$A$2:$A$7027&amp;广告数据!$B$2:$B$7027&amp;广告数据!$C$2:$C$7027,广告数据!$G$2:$G$7027),2,0),"0")</f>
        <v>11.83</v>
      </c>
      <c r="BW261" s="172">
        <f t="array" ref="BW261">IFERROR(VLOOKUP(A261&amp;B261&amp;C261&amp;LEFT($BQ$1,2),IF({1,0},广告数据!$A$2:$A$7027&amp;广告数据!$B$2:$B$7027&amp;广告数据!$C$2:$C$7027,广告数据!$J$2:$J$7027),2,0),"0")</f>
        <v>44.99</v>
      </c>
      <c r="BX261" s="215">
        <f t="shared" si="107"/>
        <v>0.262947321627028</v>
      </c>
    </row>
    <row r="262" s="173" customFormat="1" spans="1:76">
      <c r="A262" s="189">
        <v>44827</v>
      </c>
      <c r="B262" s="192" t="s">
        <v>777</v>
      </c>
      <c r="C262" s="190" t="s">
        <v>543</v>
      </c>
      <c r="D262" s="119" t="s">
        <v>544</v>
      </c>
      <c r="E262" s="194">
        <f>SUMIFS('Business report'!$D$2:$D$9442,'Business report'!$A$2:$A$9442,A262,'Business report'!$B$2:$B$9442,B262,'Business report'!$C$2:$C$9442,D262)</f>
        <v>55</v>
      </c>
      <c r="F262" s="194">
        <f>SUMIFS('Business report'!$F$2:$F$9442,'Business report'!$A$2:$A$9442,A262,'Business report'!$B$2:$B$9442,B262,'Business report'!$C$2:$C$9442,D262)</f>
        <v>98</v>
      </c>
      <c r="G262" s="191">
        <f>SUMIFS('Business report'!$I$2:$I$9442,'Business report'!$A$2:$A$9442,A262,'Business report'!$B$2:$B$9442,B262,'Business report'!$C$2:$C$9442,D262)</f>
        <v>0</v>
      </c>
      <c r="H262" s="195">
        <f>SUMIFS('Business report'!$K$2:$K$9442,'Business report'!$A$2:$A$9442,A262,'Business report'!$B$2:$B$9442,B262,'Business report'!$C$2:$C$9442,D262)</f>
        <v>0</v>
      </c>
      <c r="I262" s="206">
        <v>3999</v>
      </c>
      <c r="J262" s="178">
        <v>5</v>
      </c>
      <c r="K262" s="198">
        <v>1</v>
      </c>
      <c r="L262" s="206" t="s">
        <v>794</v>
      </c>
      <c r="M262" s="199">
        <v>18919</v>
      </c>
      <c r="N262" s="206" t="s">
        <v>796</v>
      </c>
      <c r="O262" s="198">
        <v>28</v>
      </c>
      <c r="P262" s="203" t="s">
        <v>803</v>
      </c>
      <c r="Q262" s="207" t="s">
        <v>367</v>
      </c>
      <c r="R262" s="207" t="s">
        <v>141</v>
      </c>
      <c r="S262" s="203" t="s">
        <v>806</v>
      </c>
      <c r="T262" s="207" t="s">
        <v>341</v>
      </c>
      <c r="U262" s="207" t="s">
        <v>357</v>
      </c>
      <c r="V262" s="203" t="s">
        <v>807</v>
      </c>
      <c r="W262" s="207" t="s">
        <v>323</v>
      </c>
      <c r="X262" s="207" t="s">
        <v>141</v>
      </c>
      <c r="Y262" s="203" t="s">
        <v>808</v>
      </c>
      <c r="Z262" s="207" t="s">
        <v>357</v>
      </c>
      <c r="AA262" s="207" t="s">
        <v>187</v>
      </c>
      <c r="AB262" s="203" t="s">
        <v>809</v>
      </c>
      <c r="AC262" s="207" t="s">
        <v>377</v>
      </c>
      <c r="AD262" s="207" t="s">
        <v>187</v>
      </c>
      <c r="AE262" s="203" t="s">
        <v>810</v>
      </c>
      <c r="AF262" s="207" t="s">
        <v>864</v>
      </c>
      <c r="AG262" s="207" t="s">
        <v>141</v>
      </c>
      <c r="AH262" s="203" t="s">
        <v>846</v>
      </c>
      <c r="AI262" s="207" t="s">
        <v>354</v>
      </c>
      <c r="AJ262" s="207" t="s">
        <v>146</v>
      </c>
      <c r="AK262" s="179" t="str">
        <f t="array" ref="AK262">IFERROR(VLOOKUP(A262&amp;B262&amp;C262&amp;LEFT($AK$1,2),IF({1,0},广告数据!$A$2:$A$7027&amp;广告数据!$B$2:$B$7027&amp;广告数据!$C$2:$C$7027,广告数据!$D$2:$D$7027),2,0),"0")</f>
        <v>0</v>
      </c>
      <c r="AL262" s="175" t="str">
        <f t="array" ref="AL262">IFERROR(VLOOKUP(A262&amp;B262&amp;C262&amp;LEFT($AK$1,2),IF({1,0},广告数据!$A$2:$A$7027&amp;广告数据!$B$2:$B$7027&amp;广告数据!$C$2:$C$7027,广告数据!$E$2:$E$7027),2,0),"0")</f>
        <v>0</v>
      </c>
      <c r="AM262" s="180" t="str">
        <f t="shared" si="121"/>
        <v>0</v>
      </c>
      <c r="AN262" s="175" t="str">
        <f t="array" ref="AN262">IFERROR(VLOOKUP(A262&amp;B262&amp;C262&amp;LEFT($AK$1,2),IF({1,0},广告数据!$A$2:$A$7027&amp;广告数据!$B$2:$B$7027&amp;广告数据!$C$2:$C$7027,广告数据!$I$2:$I$7027),2,0),"0")</f>
        <v>0</v>
      </c>
      <c r="AO262" s="181" t="str">
        <f t="shared" si="122"/>
        <v>0</v>
      </c>
      <c r="AP262" s="182" t="str">
        <f t="array" ref="AP262">IFERROR(VLOOKUP(A262&amp;B262&amp;C262&amp;LEFT($AK$1,2),IF({1,0},广告数据!$A$2:$A$7027&amp;广告数据!$B$2:$B$7027&amp;广告数据!$C$2:$C$7027,广告数据!$G$2:$G$7027),2,0),"0")</f>
        <v>0</v>
      </c>
      <c r="AQ262" s="182" t="str">
        <f t="array" ref="AQ262">IFERROR(VLOOKUP(A262&amp;B262&amp;C262&amp;LEFT($AK$1,2),IF({1,0},广告数据!$A$2:$A$7027&amp;广告数据!$B$2:$B$7027&amp;广告数据!$C$2:$C$7027,广告数据!$J$2:$J$7027),2,0),"0")</f>
        <v>0</v>
      </c>
      <c r="AR262" s="183" t="str">
        <f t="shared" si="123"/>
        <v>0</v>
      </c>
      <c r="AS262" s="223">
        <f t="array" ref="AS262">IFERROR(VLOOKUP(A262&amp;B262&amp;C262&amp;LEFT($AS$1,2),IF({1,0},广告数据!$A$2:$A$7027&amp;广告数据!$B$2:$B$7027&amp;广告数据!$C$2:$C$7027,广告数据!$D$2:$D$7027),2,0),"0")</f>
        <v>1101</v>
      </c>
      <c r="AT262" s="179">
        <f t="array" ref="AT262">IFERROR(VLOOKUP(A262&amp;B262&amp;C262&amp;LEFT($AS$1,2),IF({1,0},广告数据!$A$2:$A$7027&amp;广告数据!$B$2:$B$7027&amp;广告数据!$C$2:$C$7027,广告数据!$E$2:$E$7027),2,0),"0")</f>
        <v>31</v>
      </c>
      <c r="AU262" s="179">
        <f t="array" ref="AU262">IFERROR(VLOOKUP(A262&amp;B262&amp;C262&amp;LEFT($AS$1,2),IF({1,0},广告数据!$A$2:$A$7027&amp;广告数据!$B$2:$B$7027&amp;广告数据!$C$2:$C$7027,广告数据!$I$2:$I$7027),2,0),"0")</f>
        <v>0</v>
      </c>
      <c r="AV262" s="215">
        <f t="shared" si="117"/>
        <v>0.0281562216167121</v>
      </c>
      <c r="AW262" s="215">
        <f t="array" ref="AW262">IFERROR(AU262/AT262,"0")</f>
        <v>0</v>
      </c>
      <c r="AX262" s="224">
        <f t="array" ref="AX262">IFERROR(VLOOKUP(A262&amp;B262&amp;C262&amp;LEFT($AS$1,2),IF({1,0},广告数据!$A$2:$A$7027&amp;广告数据!$B$2:$B$7027&amp;广告数据!$C$2:$C$7027,广告数据!$G$2:$G$7027),2,0),"0")</f>
        <v>2307</v>
      </c>
      <c r="AY262" s="179">
        <f t="array" ref="AY262">IFERROR(VLOOKUP(A262&amp;B262&amp;C262&amp;LEFT($AS$1,2),IF({1,0},广告数据!$A$2:$A$7027&amp;广告数据!$B$2:$B$7027&amp;广告数据!$C$2:$C$7027,广告数据!$J$2:$J$7027),2,0),"0")</f>
        <v>0</v>
      </c>
      <c r="AZ262" s="183" t="str">
        <f t="array" ref="AZ262">IFERROR(AX262/AY262,"0")</f>
        <v>0</v>
      </c>
      <c r="BA262" s="179">
        <f t="array" ref="BA262">IFERROR(VLOOKUP(A262&amp;B262&amp;C262&amp;LEFT($BA$1,2),IF({1,0},广告数据!$A$2:$A$7027&amp;广告数据!$B$2:$B$7027&amp;广告数据!$C$2:$C$7027,广告数据!$D$2:$D$7027),2,0),"")</f>
        <v>3019</v>
      </c>
      <c r="BB262" s="179">
        <f t="array" ref="BB262">IFERROR(VLOOKUP(A262&amp;B262&amp;C262&amp;LEFT($BA$1,2),IF({1,0},广告数据!$A$2:$A$7027&amp;广告数据!$B$2:$B$7027&amp;广告数据!$C$2:$C$7027,广告数据!$E$2:$E$7027),2,0),"")</f>
        <v>20</v>
      </c>
      <c r="BC262" s="179">
        <f t="array" ref="BC262">IFERROR(VLOOKUP(A262&amp;B262&amp;C262&amp;LEFT($BA$1,2),IF({1,0},广告数据!$A$2:$A$7027&amp;广告数据!$B$2:$B$7027&amp;广告数据!$C$2:$C$7027,广告数据!$I$2:$I$7027),2,0),"")</f>
        <v>0</v>
      </c>
      <c r="BD262" s="215">
        <f t="shared" si="95"/>
        <v>0.00662471016893011</v>
      </c>
      <c r="BE262" s="215">
        <f t="shared" si="96"/>
        <v>0</v>
      </c>
      <c r="BF262" s="186">
        <f t="array" ref="BF262">IFERROR(VLOOKUP(A262&amp;B262&amp;C262&amp;LEFT($BA$1,2),IF({1,0},广告数据!$A$2:$A$7027&amp;广告数据!$B$2:$B$7027&amp;广告数据!$C$2:$C$7027,广告数据!$G$2:$G$7027),2,0),"")</f>
        <v>1808</v>
      </c>
      <c r="BG262" s="186">
        <f t="array" ref="BG262">IFERROR(VLOOKUP(A262&amp;B262&amp;C262&amp;LEFT($BA$1,2),IF({1,0},广告数据!$A$2:$A$7027&amp;广告数据!$B$2:$B$7027&amp;广告数据!$C$2:$C$7027,广告数据!$J$2:$J$7027),2,0),"")</f>
        <v>0</v>
      </c>
      <c r="BH262" s="215" t="str">
        <f t="shared" si="97"/>
        <v>0</v>
      </c>
      <c r="BI262" s="172" t="str">
        <f t="array" ref="BI262">IFERROR(VLOOKUP(A262&amp;B262&amp;C262&amp;LEFT($BI$1,2),IF({1,0},广告数据!$A$2:$A$7027&amp;广告数据!$B$2:$B$7027&amp;广告数据!$C$2:$C$7027,广告数据!$D$2:$D$7027),2,0),"0")</f>
        <v>0</v>
      </c>
      <c r="BJ262" s="172" t="str">
        <f t="array" ref="BJ262">IFERROR(VLOOKUP(A262&amp;B262&amp;C262&amp;LEFT($BI$1,2),IF({1,0},广告数据!$A$2:$A$7027&amp;广告数据!$B$2:$B$7027&amp;广告数据!$C$2:$C$7027,广告数据!$E$2:$E$7027),2,0),"0")</f>
        <v>0</v>
      </c>
      <c r="BK262" s="172" t="str">
        <f t="array" ref="BK262">IFERROR(VLOOKUP(A262&amp;B262&amp;C262&amp;LEFT($BI$1,2),IF({1,0},广告数据!$A$2:$A$7027&amp;广告数据!$B$2:$B$7027&amp;广告数据!$C$2:$C$7027,广告数据!$I$2:$I$7027),2,0),"0")</f>
        <v>0</v>
      </c>
      <c r="BL262" s="215" t="str">
        <f t="shared" si="98"/>
        <v>0</v>
      </c>
      <c r="BM262" s="215" t="str">
        <f t="shared" si="99"/>
        <v>0</v>
      </c>
      <c r="BN262" s="172" t="str">
        <f t="array" ref="BN262">IFERROR(VLOOKUP(A262&amp;B262&amp;C262&amp;LEFT($BI$1,2),IF({1,0},广告数据!$A$2:$A$7027&amp;广告数据!$B$2:$B$7027&amp;广告数据!$C$2:$C$7027,广告数据!$G$2:$G$7027),2,0),"0")</f>
        <v>0</v>
      </c>
      <c r="BO262" s="172" t="str">
        <f t="array" ref="BO262">IFERROR(VLOOKUP(A262&amp;B262&amp;C262&amp;LEFT($BI$1,2),IF({1,0},广告数据!$A$2:$A$7027&amp;广告数据!$B$2:$B$7027&amp;广告数据!$C$2:$C$7027,广告数据!$J$2:$J$7027),2,0),"0")</f>
        <v>0</v>
      </c>
      <c r="BP262" s="215" t="str">
        <f t="shared" si="100"/>
        <v/>
      </c>
      <c r="BQ262" s="172" t="str">
        <f t="array" ref="BQ262">IFERROR(VLOOKUP(A262&amp;B262&amp;C262&amp;LEFT($BQ$1,2),IF({1,0},广告数据!$A$2:$A$7027&amp;广告数据!$B$2:$B$7027&amp;广告数据!$C$2:$C$7027,广告数据!$D$2:$D$7027),2,0),"0")</f>
        <v>0</v>
      </c>
      <c r="BR262" s="172" t="str">
        <f t="array" ref="BR262">IFERROR(VLOOKUP(A262&amp;B262&amp;C262&amp;LEFT($BQ$1,2),IF({1,0},广告数据!$A$2:$A$7027&amp;广告数据!$B$2:$B$7027&amp;广告数据!$C$2:$C$7027,广告数据!$E$2:$E$7027),2,0),"0")</f>
        <v>0</v>
      </c>
      <c r="BS262" s="172" t="str">
        <f t="array" ref="BS262">IFERROR(VLOOKUP(A262&amp;B262&amp;C262&amp;LEFT($BQ$1,2),IF({1,0},广告数据!$A$2:$A$7027&amp;广告数据!$B$2:$B$7027&amp;广告数据!$C$2:$C$7027,广告数据!$I$2:$I$7027),2,0),"0")</f>
        <v>0</v>
      </c>
      <c r="BT262" s="215" t="str">
        <f t="shared" si="93"/>
        <v>0</v>
      </c>
      <c r="BU262" s="215" t="str">
        <f t="shared" si="94"/>
        <v>0</v>
      </c>
      <c r="BV262" s="172" t="str">
        <f t="array" ref="BV262">IFERROR(VLOOKUP(A262&amp;B262&amp;C262&amp;LEFT($BQ$1,2),IF({1,0},广告数据!$A$2:$A$7027&amp;广告数据!$B$2:$B$7027&amp;广告数据!$C$2:$C$7027,广告数据!$G$2:$G$7027),2,0),"0")</f>
        <v>0</v>
      </c>
      <c r="BW262" s="172" t="str">
        <f t="array" ref="BW262">IFERROR(VLOOKUP(A262&amp;B262&amp;C262&amp;LEFT($BQ$1,2),IF({1,0},广告数据!$A$2:$A$7027&amp;广告数据!$B$2:$B$7027&amp;广告数据!$C$2:$C$7027,广告数据!$J$2:$J$7027),2,0),"0")</f>
        <v>0</v>
      </c>
      <c r="BX262" s="215" t="str">
        <f t="shared" si="107"/>
        <v/>
      </c>
    </row>
    <row r="263" s="173" customFormat="1" spans="1:76">
      <c r="A263" s="189">
        <v>44828</v>
      </c>
      <c r="B263" s="192" t="s">
        <v>20</v>
      </c>
      <c r="C263" s="190" t="s">
        <v>25</v>
      </c>
      <c r="D263" s="119" t="s">
        <v>124</v>
      </c>
      <c r="E263" s="194">
        <f>SUMIFS('Business report'!$D$2:$D$9442,'Business report'!$A$2:$A$9442,A263,'Business report'!$B$2:$B$9442,B263,'Business report'!$C$2:$C$9442,D263)</f>
        <v>394</v>
      </c>
      <c r="F263" s="194">
        <f>SUMIFS('Business report'!$F$2:$F$9442,'Business report'!$A$2:$A$9442,A263,'Business report'!$B$2:$B$9442,B263,'Business report'!$C$2:$C$9442,D263)</f>
        <v>545</v>
      </c>
      <c r="G263" s="191">
        <f>SUMIFS('Business report'!$I$2:$I$9442,'Business report'!$A$2:$A$9442,A263,'Business report'!$B$2:$B$9442,B263,'Business report'!$C$2:$C$9442,D263)</f>
        <v>22</v>
      </c>
      <c r="H263" s="195">
        <f>SUMIFS('Business report'!$K$2:$K$9442,'Business report'!$A$2:$A$9442,A263,'Business report'!$B$2:$B$9442,B263,'Business report'!$C$2:$C$9442,D263)</f>
        <v>272.78</v>
      </c>
      <c r="I263" s="198" t="s">
        <v>653</v>
      </c>
      <c r="J263" s="178">
        <v>4.5</v>
      </c>
      <c r="K263" s="206">
        <v>99</v>
      </c>
      <c r="L263" s="198" t="s">
        <v>131</v>
      </c>
      <c r="M263" s="199">
        <v>36527</v>
      </c>
      <c r="N263" s="198" t="s">
        <v>133</v>
      </c>
      <c r="O263" s="198">
        <v>98</v>
      </c>
      <c r="P263" s="203" t="s">
        <v>409</v>
      </c>
      <c r="Q263" s="207" t="s">
        <v>205</v>
      </c>
      <c r="R263" s="200"/>
      <c r="S263" s="203" t="s">
        <v>208</v>
      </c>
      <c r="T263" s="207" t="s">
        <v>367</v>
      </c>
      <c r="U263" s="207" t="s">
        <v>146</v>
      </c>
      <c r="V263" s="203" t="s">
        <v>340</v>
      </c>
      <c r="W263" s="207" t="s">
        <v>220</v>
      </c>
      <c r="X263" s="207" t="s">
        <v>196</v>
      </c>
      <c r="Y263" s="203" t="s">
        <v>527</v>
      </c>
      <c r="Z263" s="207" t="s">
        <v>312</v>
      </c>
      <c r="AA263" s="207" t="s">
        <v>390</v>
      </c>
      <c r="AB263" s="203" t="s">
        <v>528</v>
      </c>
      <c r="AC263" s="207" t="s">
        <v>324</v>
      </c>
      <c r="AD263" s="207" t="s">
        <v>357</v>
      </c>
      <c r="AE263" s="203" t="s">
        <v>244</v>
      </c>
      <c r="AF263" s="207" t="s">
        <v>406</v>
      </c>
      <c r="AG263" s="207" t="s">
        <v>224</v>
      </c>
      <c r="AH263" s="203" t="s">
        <v>144</v>
      </c>
      <c r="AI263" s="207" t="s">
        <v>188</v>
      </c>
      <c r="AJ263" s="200"/>
      <c r="AK263" s="179">
        <f t="array" ref="AK263">IFERROR(VLOOKUP(A263&amp;B263&amp;C263&amp;LEFT($AK$1,2),IF({1,0},广告数据!$A$2:$A$7027&amp;广告数据!$B$2:$B$7027&amp;广告数据!$C$2:$C$7027,广告数据!$D$2:$D$7027),2,0),"0")</f>
        <v>5846</v>
      </c>
      <c r="AL263" s="175">
        <f t="array" ref="AL263">IFERROR(VLOOKUP(A263&amp;B263&amp;C263&amp;LEFT($AK$1,2),IF({1,0},广告数据!$A$2:$A$7027&amp;广告数据!$B$2:$B$7027&amp;广告数据!$C$2:$C$7027,广告数据!$E$2:$E$7027),2,0),"0")</f>
        <v>40</v>
      </c>
      <c r="AM263" s="180">
        <f t="shared" si="121"/>
        <v>0.00684228532329798</v>
      </c>
      <c r="AN263" s="175">
        <f t="array" ref="AN263">IFERROR(VLOOKUP(A263&amp;B263&amp;C263&amp;LEFT($AK$1,2),IF({1,0},广告数据!$A$2:$A$7027&amp;广告数据!$B$2:$B$7027&amp;广告数据!$C$2:$C$7027,广告数据!$I$2:$I$7027),2,0),"0")</f>
        <v>0</v>
      </c>
      <c r="AO263" s="181">
        <f t="shared" si="122"/>
        <v>0</v>
      </c>
      <c r="AP263" s="182">
        <f t="array" ref="AP263">IFERROR(VLOOKUP(A263&amp;B263&amp;C263&amp;LEFT($AK$1,2),IF({1,0},广告数据!$A$2:$A$7027&amp;广告数据!$B$2:$B$7027&amp;广告数据!$C$2:$C$7027,广告数据!$G$2:$G$7027),2,0),"0")</f>
        <v>12.25</v>
      </c>
      <c r="AQ263" s="182">
        <f t="array" ref="AQ263">IFERROR(VLOOKUP(A263&amp;B263&amp;C263&amp;LEFT($AK$1,2),IF({1,0},广告数据!$A$2:$A$7027&amp;广告数据!$B$2:$B$7027&amp;广告数据!$C$2:$C$7027,广告数据!$J$2:$J$7027),2,0),"0")</f>
        <v>0</v>
      </c>
      <c r="AR263" s="183" t="str">
        <f t="shared" si="123"/>
        <v>0</v>
      </c>
      <c r="AS263" s="223" t="str">
        <f t="array" ref="AS263">IFERROR(VLOOKUP(A263&amp;B263&amp;C263&amp;LEFT($AS$1,2),IF({1,0},广告数据!$A$2:$A$7027&amp;广告数据!$B$2:$B$7027&amp;广告数据!$C$2:$C$7027,广告数据!$D$2:$D$7027),2,0),"0")</f>
        <v>0</v>
      </c>
      <c r="AT263" s="179" t="str">
        <f t="array" ref="AT263">IFERROR(VLOOKUP(A263&amp;B263&amp;C263&amp;LEFT($AS$1,2),IF({1,0},广告数据!$A$2:$A$7027&amp;广告数据!$B$2:$B$7027&amp;广告数据!$C$2:$C$7027,广告数据!$E$2:$E$7027),2,0),"0")</f>
        <v>0</v>
      </c>
      <c r="AU263" s="179" t="str">
        <f t="array" ref="AU263">IFERROR(VLOOKUP(A263&amp;B263&amp;C263&amp;LEFT($AS$1,2),IF({1,0},广告数据!$A$2:$A$7027&amp;广告数据!$B$2:$B$7027&amp;广告数据!$C$2:$C$7027,广告数据!$I$2:$I$7027),2,0),"0")</f>
        <v>0</v>
      </c>
      <c r="AV263" s="215" t="str">
        <f t="shared" si="117"/>
        <v>0</v>
      </c>
      <c r="AW263" s="215" t="str">
        <f t="array" ref="AW263">IFERROR(AU263/AT263,"0")</f>
        <v>0</v>
      </c>
      <c r="AX263" s="224" t="str">
        <f t="array" ref="AX263">IFERROR(VLOOKUP(A263&amp;B263&amp;C263&amp;LEFT($AS$1,2),IF({1,0},广告数据!$A$2:$A$7027&amp;广告数据!$B$2:$B$7027&amp;广告数据!$C$2:$C$7027,广告数据!$G$2:$G$7027),2,0),"0")</f>
        <v>0</v>
      </c>
      <c r="AY263" s="179" t="str">
        <f t="array" ref="AY263">IFERROR(VLOOKUP(A263&amp;B263&amp;C263&amp;LEFT($AS$1,2),IF({1,0},广告数据!$A$2:$A$7027&amp;广告数据!$B$2:$B$7027&amp;广告数据!$C$2:$C$7027,广告数据!$J$2:$J$7027),2,0),"0")</f>
        <v>0</v>
      </c>
      <c r="AZ263" s="183" t="str">
        <f t="array" ref="AZ263">IFERROR(AX263/AY263,"0")</f>
        <v>0</v>
      </c>
      <c r="BA263" s="179">
        <f t="array" ref="BA263">IFERROR(VLOOKUP(A263&amp;B263&amp;C263&amp;LEFT($BA$1,2),IF({1,0},广告数据!$A$2:$A$7027&amp;广告数据!$B$2:$B$7027&amp;广告数据!$C$2:$C$7027,广告数据!$D$2:$D$7027),2,0),"")</f>
        <v>14497</v>
      </c>
      <c r="BB263" s="179">
        <f t="array" ref="BB263">IFERROR(VLOOKUP(A263&amp;B263&amp;C263&amp;LEFT($BA$1,2),IF({1,0},广告数据!$A$2:$A$7027&amp;广告数据!$B$2:$B$7027&amp;广告数据!$C$2:$C$7027,广告数据!$E$2:$E$7027),2,0),"")</f>
        <v>47</v>
      </c>
      <c r="BC263" s="179">
        <f t="array" ref="BC263">IFERROR(VLOOKUP(A263&amp;B263&amp;C263&amp;LEFT($BA$1,2),IF({1,0},广告数据!$A$2:$A$7027&amp;广告数据!$B$2:$B$7027&amp;广告数据!$C$2:$C$7027,广告数据!$I$2:$I$7027),2,0),"")</f>
        <v>6</v>
      </c>
      <c r="BD263" s="215">
        <f t="shared" si="95"/>
        <v>0.00324205007932676</v>
      </c>
      <c r="BE263" s="215">
        <f t="shared" si="96"/>
        <v>0.127659574468085</v>
      </c>
      <c r="BF263" s="186">
        <f t="array" ref="BF263">IFERROR(VLOOKUP(A263&amp;B263&amp;C263&amp;LEFT($BA$1,2),IF({1,0},广告数据!$A$2:$A$7027&amp;广告数据!$B$2:$B$7027&amp;广告数据!$C$2:$C$7027,广告数据!$G$2:$G$7027),2,0),"")</f>
        <v>23.78</v>
      </c>
      <c r="BG263" s="186">
        <f t="array" ref="BG263">IFERROR(VLOOKUP(A263&amp;B263&amp;C263&amp;LEFT($BA$1,2),IF({1,0},广告数据!$A$2:$A$7027&amp;广告数据!$B$2:$B$7027&amp;广告数据!$C$2:$C$7027,广告数据!$J$2:$J$7027),2,0),"")</f>
        <v>71.94</v>
      </c>
      <c r="BH263" s="215">
        <f t="shared" si="97"/>
        <v>0.33055323881012</v>
      </c>
      <c r="BI263" s="172">
        <f t="array" ref="BI263">IFERROR(VLOOKUP(A263&amp;B263&amp;C263&amp;LEFT($BI$1,2),IF({1,0},广告数据!$A$2:$A$7027&amp;广告数据!$B$2:$B$7027&amp;广告数据!$C$2:$C$7027,广告数据!$D$2:$D$7027),2,0),"0")</f>
        <v>2407</v>
      </c>
      <c r="BJ263" s="172">
        <f t="array" ref="BJ263">IFERROR(VLOOKUP(A263&amp;B263&amp;C263&amp;LEFT($BI$1,2),IF({1,0},广告数据!$A$2:$A$7027&amp;广告数据!$B$2:$B$7027&amp;广告数据!$C$2:$C$7027,广告数据!$E$2:$E$7027),2,0),"0")</f>
        <v>23</v>
      </c>
      <c r="BK263" s="172">
        <f t="array" ref="BK263">IFERROR(VLOOKUP(A263&amp;B263&amp;C263&amp;LEFT($BI$1,2),IF({1,0},广告数据!$A$2:$A$7027&amp;广告数据!$B$2:$B$7027&amp;广告数据!$C$2:$C$7027,广告数据!$I$2:$I$7027),2,0),"0")</f>
        <v>2</v>
      </c>
      <c r="BL263" s="215">
        <f t="shared" si="98"/>
        <v>0.0095554632322393</v>
      </c>
      <c r="BM263" s="215">
        <f t="shared" si="99"/>
        <v>0.0869565217391304</v>
      </c>
      <c r="BN263" s="172">
        <f t="array" ref="BN263">IFERROR(VLOOKUP(A263&amp;B263&amp;C263&amp;LEFT($BI$1,2),IF({1,0},广告数据!$A$2:$A$7027&amp;广告数据!$B$2:$B$7027&amp;广告数据!$C$2:$C$7027,广告数据!$G$2:$G$7027),2,0),"0")</f>
        <v>15.71</v>
      </c>
      <c r="BO263" s="172">
        <f t="array" ref="BO263">IFERROR(VLOOKUP(A263&amp;B263&amp;C263&amp;LEFT($BI$1,2),IF({1,0},广告数据!$A$2:$A$7027&amp;广告数据!$B$2:$B$7027&amp;广告数据!$C$2:$C$7027,广告数据!$J$2:$J$7027),2,0),"0")</f>
        <v>23.98</v>
      </c>
      <c r="BP263" s="215">
        <f t="shared" si="100"/>
        <v>0.655129274395329</v>
      </c>
      <c r="BQ263" s="172" t="str">
        <f t="array" ref="BQ263">IFERROR(VLOOKUP(A263&amp;B263&amp;C263&amp;LEFT($BQ$1,2),IF({1,0},广告数据!$A$2:$A$7027&amp;广告数据!$B$2:$B$7027&amp;广告数据!$C$2:$C$7027,广告数据!$D$2:$D$7027),2,0),"0")</f>
        <v>0</v>
      </c>
      <c r="BR263" s="172" t="str">
        <f t="array" ref="BR263">IFERROR(VLOOKUP(A263&amp;B263&amp;C263&amp;LEFT($BQ$1,2),IF({1,0},广告数据!$A$2:$A$7027&amp;广告数据!$B$2:$B$7027&amp;广告数据!$C$2:$C$7027,广告数据!$E$2:$E$7027),2,0),"0")</f>
        <v>0</v>
      </c>
      <c r="BS263" s="172" t="str">
        <f t="array" ref="BS263">IFERROR(VLOOKUP(A263&amp;B263&amp;C263&amp;LEFT($BQ$1,2),IF({1,0},广告数据!$A$2:$A$7027&amp;广告数据!$B$2:$B$7027&amp;广告数据!$C$2:$C$7027,广告数据!$I$2:$I$7027),2,0),"0")</f>
        <v>0</v>
      </c>
      <c r="BT263" s="215" t="str">
        <f t="shared" ref="BT263:BT326" si="124">IFERROR(BR263/BQ263,"0")</f>
        <v>0</v>
      </c>
      <c r="BU263" s="215" t="str">
        <f t="shared" ref="BU263:BU326" si="125">IFERROR(BS263/BR263,"0")</f>
        <v>0</v>
      </c>
      <c r="BV263" s="172" t="str">
        <f t="array" ref="BV263">IFERROR(VLOOKUP(A263&amp;B263&amp;C263&amp;LEFT($BQ$1,2),IF({1,0},广告数据!$A$2:$A$7027&amp;广告数据!$B$2:$B$7027&amp;广告数据!$C$2:$C$7027,广告数据!$G$2:$G$7027),2,0),"0")</f>
        <v>0</v>
      </c>
      <c r="BW263" s="172" t="str">
        <f t="array" ref="BW263">IFERROR(VLOOKUP(A263&amp;B263&amp;C263&amp;LEFT($BQ$1,2),IF({1,0},广告数据!$A$2:$A$7027&amp;广告数据!$B$2:$B$7027&amp;广告数据!$C$2:$C$7027,广告数据!$J$2:$J$7027),2,0),"0")</f>
        <v>0</v>
      </c>
      <c r="BX263" s="215" t="str">
        <f t="shared" si="107"/>
        <v/>
      </c>
    </row>
    <row r="264" s="173" customFormat="1" spans="1:76">
      <c r="A264" s="189">
        <v>44828</v>
      </c>
      <c r="B264" s="192" t="s">
        <v>20</v>
      </c>
      <c r="C264" s="190" t="s">
        <v>450</v>
      </c>
      <c r="D264" s="119" t="s">
        <v>451</v>
      </c>
      <c r="E264" s="194">
        <f>SUMIFS('Business report'!$D$2:$D$9442,'Business report'!$A$2:$A$9442,A264,'Business report'!$B$2:$B$9442,B264,'Business report'!$C$2:$C$9442,D264)</f>
        <v>5</v>
      </c>
      <c r="F264" s="194">
        <f>SUMIFS('Business report'!$F$2:$F$9442,'Business report'!$A$2:$A$9442,A264,'Business report'!$B$2:$B$9442,B264,'Business report'!$C$2:$C$9442,D264)</f>
        <v>8</v>
      </c>
      <c r="G264" s="191">
        <f>SUMIFS('Business report'!$I$2:$I$9442,'Business report'!$A$2:$A$9442,A264,'Business report'!$B$2:$B$9442,B264,'Business report'!$C$2:$C$9442,D264)</f>
        <v>0</v>
      </c>
      <c r="H264" s="195">
        <f>SUMIFS('Business report'!$K$2:$K$9442,'Business report'!$A$2:$A$9442,A264,'Business report'!$B$2:$B$9442,B264,'Business report'!$C$2:$C$9442,D264)</f>
        <v>0</v>
      </c>
      <c r="I264" s="198">
        <v>37.99</v>
      </c>
      <c r="J264" s="178">
        <v>4</v>
      </c>
      <c r="K264" s="198">
        <v>7</v>
      </c>
      <c r="L264" s="198" t="s">
        <v>496</v>
      </c>
      <c r="M264" s="202" t="s">
        <v>872</v>
      </c>
      <c r="N264" s="198" t="s">
        <v>497</v>
      </c>
      <c r="O264" s="199">
        <v>5205</v>
      </c>
      <c r="P264" s="203" t="s">
        <v>465</v>
      </c>
      <c r="Q264" s="200"/>
      <c r="R264" s="207" t="s">
        <v>486</v>
      </c>
      <c r="S264" s="203" t="s">
        <v>466</v>
      </c>
      <c r="T264" s="200"/>
      <c r="U264" s="207" t="s">
        <v>799</v>
      </c>
      <c r="V264" s="203" t="s">
        <v>468</v>
      </c>
      <c r="W264" s="200"/>
      <c r="X264" s="207" t="s">
        <v>454</v>
      </c>
      <c r="Y264" s="203" t="s">
        <v>469</v>
      </c>
      <c r="Z264" s="200"/>
      <c r="AA264" s="207" t="s">
        <v>718</v>
      </c>
      <c r="AB264" s="203" t="s">
        <v>713</v>
      </c>
      <c r="AC264" s="207" t="s">
        <v>712</v>
      </c>
      <c r="AD264" s="207" t="s">
        <v>321</v>
      </c>
      <c r="AE264" s="200"/>
      <c r="AF264" s="200"/>
      <c r="AG264" s="200"/>
      <c r="AH264" s="200"/>
      <c r="AI264" s="200"/>
      <c r="AJ264" s="200"/>
      <c r="AK264" s="179">
        <f t="array" ref="AK264">IFERROR(VLOOKUP(A264&amp;B264&amp;C264&amp;LEFT($AK$1,2),IF({1,0},广告数据!$A$2:$A$7027&amp;广告数据!$B$2:$B$7027&amp;广告数据!$C$2:$C$7027,广告数据!$D$2:$D$7027),2,0),"0")</f>
        <v>4687</v>
      </c>
      <c r="AL264" s="175">
        <f t="array" ref="AL264">IFERROR(VLOOKUP(A264&amp;B264&amp;C264&amp;LEFT($AK$1,2),IF({1,0},广告数据!$A$2:$A$7027&amp;广告数据!$B$2:$B$7027&amp;广告数据!$C$2:$C$7027,广告数据!$E$2:$E$7027),2,0),"0")</f>
        <v>2</v>
      </c>
      <c r="AM264" s="180">
        <f t="shared" si="121"/>
        <v>0.000426712182632814</v>
      </c>
      <c r="AN264" s="175">
        <f t="array" ref="AN264">IFERROR(VLOOKUP(A264&amp;B264&amp;C264&amp;LEFT($AK$1,2),IF({1,0},广告数据!$A$2:$A$7027&amp;广告数据!$B$2:$B$7027&amp;广告数据!$C$2:$C$7027,广告数据!$I$2:$I$7027),2,0),"0")</f>
        <v>0</v>
      </c>
      <c r="AO264" s="181">
        <f t="shared" si="122"/>
        <v>0</v>
      </c>
      <c r="AP264" s="182">
        <f t="array" ref="AP264">IFERROR(VLOOKUP(A264&amp;B264&amp;C264&amp;LEFT($AK$1,2),IF({1,0},广告数据!$A$2:$A$7027&amp;广告数据!$B$2:$B$7027&amp;广告数据!$C$2:$C$7027,广告数据!$G$2:$G$7027),2,0),"0")</f>
        <v>2.6</v>
      </c>
      <c r="AQ264" s="182">
        <f t="array" ref="AQ264">IFERROR(VLOOKUP(A264&amp;B264&amp;C264&amp;LEFT($AK$1,2),IF({1,0},广告数据!$A$2:$A$7027&amp;广告数据!$B$2:$B$7027&amp;广告数据!$C$2:$C$7027,广告数据!$J$2:$J$7027),2,0),"0")</f>
        <v>0</v>
      </c>
      <c r="AR264" s="183" t="str">
        <f t="shared" si="123"/>
        <v>0</v>
      </c>
      <c r="AS264" s="223" t="str">
        <f t="array" ref="AS264">IFERROR(VLOOKUP(A264&amp;B264&amp;C264&amp;LEFT($AS$1,2),IF({1,0},广告数据!$A$2:$A$7027&amp;广告数据!$B$2:$B$7027&amp;广告数据!$C$2:$C$7027,广告数据!$D$2:$D$7027),2,0),"0")</f>
        <v>0</v>
      </c>
      <c r="AT264" s="179" t="str">
        <f t="array" ref="AT264">IFERROR(VLOOKUP(A264&amp;B264&amp;C264&amp;LEFT($AS$1,2),IF({1,0},广告数据!$A$2:$A$7027&amp;广告数据!$B$2:$B$7027&amp;广告数据!$C$2:$C$7027,广告数据!$E$2:$E$7027),2,0),"0")</f>
        <v>0</v>
      </c>
      <c r="AU264" s="179" t="str">
        <f t="array" ref="AU264">IFERROR(VLOOKUP(A264&amp;B264&amp;C264&amp;LEFT($AS$1,2),IF({1,0},广告数据!$A$2:$A$7027&amp;广告数据!$B$2:$B$7027&amp;广告数据!$C$2:$C$7027,广告数据!$I$2:$I$7027),2,0),"0")</f>
        <v>0</v>
      </c>
      <c r="AV264" s="215" t="str">
        <f t="shared" si="117"/>
        <v>0</v>
      </c>
      <c r="AW264" s="215" t="str">
        <f t="array" ref="AW264">IFERROR(AU264/AT264,"0")</f>
        <v>0</v>
      </c>
      <c r="AX264" s="224" t="str">
        <f t="array" ref="AX264">IFERROR(VLOOKUP(A264&amp;B264&amp;C264&amp;LEFT($AS$1,2),IF({1,0},广告数据!$A$2:$A$7027&amp;广告数据!$B$2:$B$7027&amp;广告数据!$C$2:$C$7027,广告数据!$G$2:$G$7027),2,0),"0")</f>
        <v>0</v>
      </c>
      <c r="AY264" s="179" t="str">
        <f t="array" ref="AY264">IFERROR(VLOOKUP(A264&amp;B264&amp;C264&amp;LEFT($AS$1,2),IF({1,0},广告数据!$A$2:$A$7027&amp;广告数据!$B$2:$B$7027&amp;广告数据!$C$2:$C$7027,广告数据!$J$2:$J$7027),2,0),"0")</f>
        <v>0</v>
      </c>
      <c r="AZ264" s="183" t="str">
        <f t="array" ref="AZ264">IFERROR(AX264/AY264,"0")</f>
        <v>0</v>
      </c>
      <c r="BA264" s="179">
        <f t="array" ref="BA264">IFERROR(VLOOKUP(A264&amp;B264&amp;C264&amp;LEFT($BA$1,2),IF({1,0},广告数据!$A$2:$A$7027&amp;广告数据!$B$2:$B$7027&amp;广告数据!$C$2:$C$7027,广告数据!$D$2:$D$7027),2,0),"")</f>
        <v>696</v>
      </c>
      <c r="BB264" s="179">
        <f t="array" ref="BB264">IFERROR(VLOOKUP(A264&amp;B264&amp;C264&amp;LEFT($BA$1,2),IF({1,0},广告数据!$A$2:$A$7027&amp;广告数据!$B$2:$B$7027&amp;广告数据!$C$2:$C$7027,广告数据!$E$2:$E$7027),2,0),"")</f>
        <v>0</v>
      </c>
      <c r="BC264" s="179">
        <f t="array" ref="BC264">IFERROR(VLOOKUP(A264&amp;B264&amp;C264&amp;LEFT($BA$1,2),IF({1,0},广告数据!$A$2:$A$7027&amp;广告数据!$B$2:$B$7027&amp;广告数据!$C$2:$C$7027,广告数据!$I$2:$I$7027),2,0),"")</f>
        <v>0</v>
      </c>
      <c r="BD264" s="215">
        <f t="shared" si="95"/>
        <v>0</v>
      </c>
      <c r="BE264" s="215" t="str">
        <f t="shared" si="96"/>
        <v>0</v>
      </c>
      <c r="BF264" s="186">
        <f t="array" ref="BF264">IFERROR(VLOOKUP(A264&amp;B264&amp;C264&amp;LEFT($BA$1,2),IF({1,0},广告数据!$A$2:$A$7027&amp;广告数据!$B$2:$B$7027&amp;广告数据!$C$2:$C$7027,广告数据!$G$2:$G$7027),2,0),"")</f>
        <v>0</v>
      </c>
      <c r="BG264" s="186">
        <f t="array" ref="BG264">IFERROR(VLOOKUP(A264&amp;B264&amp;C264&amp;LEFT($BA$1,2),IF({1,0},广告数据!$A$2:$A$7027&amp;广告数据!$B$2:$B$7027&amp;广告数据!$C$2:$C$7027,广告数据!$J$2:$J$7027),2,0),"")</f>
        <v>0</v>
      </c>
      <c r="BH264" s="215" t="str">
        <f t="shared" si="97"/>
        <v>0</v>
      </c>
      <c r="BI264" s="172" t="str">
        <f t="array" ref="BI264">IFERROR(VLOOKUP(A264&amp;B264&amp;C264&amp;LEFT($BI$1,2),IF({1,0},广告数据!$A$2:$A$7027&amp;广告数据!$B$2:$B$7027&amp;广告数据!$C$2:$C$7027,广告数据!$D$2:$D$7027),2,0),"0")</f>
        <v>0</v>
      </c>
      <c r="BJ264" s="172" t="str">
        <f t="array" ref="BJ264">IFERROR(VLOOKUP(A264&amp;B264&amp;C264&amp;LEFT($BI$1,2),IF({1,0},广告数据!$A$2:$A$7027&amp;广告数据!$B$2:$B$7027&amp;广告数据!$C$2:$C$7027,广告数据!$E$2:$E$7027),2,0),"0")</f>
        <v>0</v>
      </c>
      <c r="BK264" s="172" t="str">
        <f t="array" ref="BK264">IFERROR(VLOOKUP(A264&amp;B264&amp;C264&amp;LEFT($BI$1,2),IF({1,0},广告数据!$A$2:$A$7027&amp;广告数据!$B$2:$B$7027&amp;广告数据!$C$2:$C$7027,广告数据!$I$2:$I$7027),2,0),"0")</f>
        <v>0</v>
      </c>
      <c r="BL264" s="215" t="str">
        <f t="shared" si="98"/>
        <v>0</v>
      </c>
      <c r="BM264" s="215" t="str">
        <f t="shared" si="99"/>
        <v>0</v>
      </c>
      <c r="BN264" s="172" t="str">
        <f t="array" ref="BN264">IFERROR(VLOOKUP(A264&amp;B264&amp;C264&amp;LEFT($BI$1,2),IF({1,0},广告数据!$A$2:$A$7027&amp;广告数据!$B$2:$B$7027&amp;广告数据!$C$2:$C$7027,广告数据!$G$2:$G$7027),2,0),"0")</f>
        <v>0</v>
      </c>
      <c r="BO264" s="172" t="str">
        <f t="array" ref="BO264">IFERROR(VLOOKUP(A264&amp;B264&amp;C264&amp;LEFT($BI$1,2),IF({1,0},广告数据!$A$2:$A$7027&amp;广告数据!$B$2:$B$7027&amp;广告数据!$C$2:$C$7027,广告数据!$J$2:$J$7027),2,0),"0")</f>
        <v>0</v>
      </c>
      <c r="BP264" s="215" t="str">
        <f t="shared" si="100"/>
        <v/>
      </c>
      <c r="BQ264" s="172">
        <f t="array" ref="BQ264">IFERROR(VLOOKUP(A264&amp;B264&amp;C264&amp;LEFT($BQ$1,2),IF({1,0},广告数据!$A$2:$A$7027&amp;广告数据!$B$2:$B$7027&amp;广告数据!$C$2:$C$7027,广告数据!$D$2:$D$7027),2,0),"0")</f>
        <v>614</v>
      </c>
      <c r="BR264" s="172">
        <f t="array" ref="BR264">IFERROR(VLOOKUP(A264&amp;B264&amp;C264&amp;LEFT($BQ$1,2),IF({1,0},广告数据!$A$2:$A$7027&amp;广告数据!$B$2:$B$7027&amp;广告数据!$C$2:$C$7027,广告数据!$E$2:$E$7027),2,0),"0")</f>
        <v>0</v>
      </c>
      <c r="BS264" s="172">
        <f t="array" ref="BS264">IFERROR(VLOOKUP(A264&amp;B264&amp;C264&amp;LEFT($BQ$1,2),IF({1,0},广告数据!$A$2:$A$7027&amp;广告数据!$B$2:$B$7027&amp;广告数据!$C$2:$C$7027,广告数据!$I$2:$I$7027),2,0),"0")</f>
        <v>0</v>
      </c>
      <c r="BT264" s="215">
        <f t="shared" si="124"/>
        <v>0</v>
      </c>
      <c r="BU264" s="215" t="str">
        <f t="shared" si="125"/>
        <v>0</v>
      </c>
      <c r="BV264" s="172">
        <f t="array" ref="BV264">IFERROR(VLOOKUP(A264&amp;B264&amp;C264&amp;LEFT($BQ$1,2),IF({1,0},广告数据!$A$2:$A$7027&amp;广告数据!$B$2:$B$7027&amp;广告数据!$C$2:$C$7027,广告数据!$G$2:$G$7027),2,0),"0")</f>
        <v>0</v>
      </c>
      <c r="BW264" s="172">
        <f t="array" ref="BW264">IFERROR(VLOOKUP(A264&amp;B264&amp;C264&amp;LEFT($BQ$1,2),IF({1,0},广告数据!$A$2:$A$7027&amp;广告数据!$B$2:$B$7027&amp;广告数据!$C$2:$C$7027,广告数据!$J$2:$J$7027),2,0),"0")</f>
        <v>0</v>
      </c>
      <c r="BX264" s="215" t="str">
        <f t="shared" si="107"/>
        <v/>
      </c>
    </row>
    <row r="265" s="173" customFormat="1" spans="1:76">
      <c r="A265" s="189">
        <v>44828</v>
      </c>
      <c r="B265" s="192" t="s">
        <v>128</v>
      </c>
      <c r="C265" s="190" t="s">
        <v>450</v>
      </c>
      <c r="D265" s="119" t="s">
        <v>451</v>
      </c>
      <c r="E265" s="194">
        <f>SUMIFS('Business report'!$D$2:$D$9442,'Business report'!$A$2:$A$9442,A265,'Business report'!$B$2:$B$9442,B265,'Business report'!$C$2:$C$9442,D265)</f>
        <v>21</v>
      </c>
      <c r="F265" s="194">
        <f>SUMIFS('Business report'!$F$2:$F$9442,'Business report'!$A$2:$A$9442,A265,'Business report'!$B$2:$B$9442,B265,'Business report'!$C$2:$C$9442,D265)</f>
        <v>31</v>
      </c>
      <c r="G265" s="191">
        <f>SUMIFS('Business report'!$I$2:$I$9442,'Business report'!$A$2:$A$9442,A265,'Business report'!$B$2:$B$9442,B265,'Business report'!$C$2:$C$9442,D265)</f>
        <v>1</v>
      </c>
      <c r="H265" s="195">
        <f>SUMIFS('Business report'!$K$2:$K$9442,'Business report'!$A$2:$A$9442,A265,'Business report'!$B$2:$B$9442,B265,'Business report'!$C$2:$C$9442,D265)</f>
        <v>39.99</v>
      </c>
      <c r="I265" s="198">
        <v>39.99</v>
      </c>
      <c r="J265" s="178">
        <v>4</v>
      </c>
      <c r="K265" s="198">
        <v>7</v>
      </c>
      <c r="L265" s="198" t="s">
        <v>642</v>
      </c>
      <c r="M265" s="202" t="s">
        <v>873</v>
      </c>
      <c r="N265" s="198" t="s">
        <v>644</v>
      </c>
      <c r="O265" s="198">
        <v>43</v>
      </c>
      <c r="P265" s="203" t="s">
        <v>465</v>
      </c>
      <c r="Q265" s="207" t="s">
        <v>348</v>
      </c>
      <c r="R265" s="207" t="s">
        <v>292</v>
      </c>
      <c r="S265" s="203" t="s">
        <v>646</v>
      </c>
      <c r="T265" s="207" t="s">
        <v>193</v>
      </c>
      <c r="U265" s="207" t="s">
        <v>282</v>
      </c>
      <c r="V265" s="203" t="s">
        <v>466</v>
      </c>
      <c r="W265" s="207" t="s">
        <v>253</v>
      </c>
      <c r="X265" s="207" t="s">
        <v>384</v>
      </c>
      <c r="Y265" s="203" t="s">
        <v>647</v>
      </c>
      <c r="Z265" s="207" t="s">
        <v>219</v>
      </c>
      <c r="AA265" s="207" t="s">
        <v>645</v>
      </c>
      <c r="AB265" s="203" t="s">
        <v>649</v>
      </c>
      <c r="AC265" s="207" t="s">
        <v>145</v>
      </c>
      <c r="AD265" s="207" t="s">
        <v>221</v>
      </c>
      <c r="AE265" s="203" t="s">
        <v>469</v>
      </c>
      <c r="AF265" s="207" t="s">
        <v>258</v>
      </c>
      <c r="AG265" s="207" t="s">
        <v>406</v>
      </c>
      <c r="AH265" s="203" t="s">
        <v>651</v>
      </c>
      <c r="AI265" s="200"/>
      <c r="AJ265" s="207" t="s">
        <v>529</v>
      </c>
      <c r="AK265" s="179">
        <f t="array" ref="AK265">IFERROR(VLOOKUP(A265&amp;B265&amp;C265&amp;LEFT($AK$1,2),IF({1,0},广告数据!$A$2:$A$7027&amp;广告数据!$B$2:$B$7027&amp;广告数据!$C$2:$C$7027,广告数据!$D$2:$D$7027),2,0),"0")</f>
        <v>3162</v>
      </c>
      <c r="AL265" s="175">
        <f t="array" ref="AL265">IFERROR(VLOOKUP(A265&amp;B265&amp;C265&amp;LEFT($AK$1,2),IF({1,0},广告数据!$A$2:$A$7027&amp;广告数据!$B$2:$B$7027&amp;广告数据!$C$2:$C$7027,广告数据!$E$2:$E$7027),2,0),"0")</f>
        <v>2</v>
      </c>
      <c r="AM265" s="180">
        <f t="shared" si="121"/>
        <v>0.000632511068943707</v>
      </c>
      <c r="AN265" s="175">
        <f t="array" ref="AN265">IFERROR(VLOOKUP(A265&amp;B265&amp;C265&amp;LEFT($AK$1,2),IF({1,0},广告数据!$A$2:$A$7027&amp;广告数据!$B$2:$B$7027&amp;广告数据!$C$2:$C$7027,广告数据!$I$2:$I$7027),2,0),"0")</f>
        <v>0</v>
      </c>
      <c r="AO265" s="181">
        <f t="shared" si="122"/>
        <v>0</v>
      </c>
      <c r="AP265" s="182">
        <f t="array" ref="AP265">IFERROR(VLOOKUP(A265&amp;B265&amp;C265&amp;LEFT($AK$1,2),IF({1,0},广告数据!$A$2:$A$7027&amp;广告数据!$B$2:$B$7027&amp;广告数据!$C$2:$C$7027,广告数据!$G$2:$G$7027),2,0),"0")</f>
        <v>1.14</v>
      </c>
      <c r="AQ265" s="182">
        <f t="array" ref="AQ265">IFERROR(VLOOKUP(A265&amp;B265&amp;C265&amp;LEFT($AK$1,2),IF({1,0},广告数据!$A$2:$A$7027&amp;广告数据!$B$2:$B$7027&amp;广告数据!$C$2:$C$7027,广告数据!$J$2:$J$7027),2,0),"0")</f>
        <v>0</v>
      </c>
      <c r="AR265" s="183" t="str">
        <f t="shared" si="123"/>
        <v>0</v>
      </c>
      <c r="AS265" s="223" t="str">
        <f t="array" ref="AS265">IFERROR(VLOOKUP(A265&amp;B265&amp;C265&amp;LEFT($AS$1,2),IF({1,0},广告数据!$A$2:$A$7027&amp;广告数据!$B$2:$B$7027&amp;广告数据!$C$2:$C$7027,广告数据!$D$2:$D$7027),2,0),"0")</f>
        <v>0</v>
      </c>
      <c r="AT265" s="179" t="str">
        <f t="array" ref="AT265">IFERROR(VLOOKUP(A265&amp;B265&amp;C265&amp;LEFT($AS$1,2),IF({1,0},广告数据!$A$2:$A$7027&amp;广告数据!$B$2:$B$7027&amp;广告数据!$C$2:$C$7027,广告数据!$E$2:$E$7027),2,0),"0")</f>
        <v>0</v>
      </c>
      <c r="AU265" s="179" t="str">
        <f t="array" ref="AU265">IFERROR(VLOOKUP(A265&amp;B265&amp;C265&amp;LEFT($AS$1,2),IF({1,0},广告数据!$A$2:$A$7027&amp;广告数据!$B$2:$B$7027&amp;广告数据!$C$2:$C$7027,广告数据!$I$2:$I$7027),2,0),"0")</f>
        <v>0</v>
      </c>
      <c r="AV265" s="215" t="str">
        <f t="shared" si="117"/>
        <v>0</v>
      </c>
      <c r="AW265" s="215" t="str">
        <f t="array" ref="AW265">IFERROR(AU265/AT265,"0")</f>
        <v>0</v>
      </c>
      <c r="AX265" s="224" t="str">
        <f t="array" ref="AX265">IFERROR(VLOOKUP(A265&amp;B265&amp;C265&amp;LEFT($AS$1,2),IF({1,0},广告数据!$A$2:$A$7027&amp;广告数据!$B$2:$B$7027&amp;广告数据!$C$2:$C$7027,广告数据!$G$2:$G$7027),2,0),"0")</f>
        <v>0</v>
      </c>
      <c r="AY265" s="179" t="str">
        <f t="array" ref="AY265">IFERROR(VLOOKUP(A265&amp;B265&amp;C265&amp;LEFT($AS$1,2),IF({1,0},广告数据!$A$2:$A$7027&amp;广告数据!$B$2:$B$7027&amp;广告数据!$C$2:$C$7027,广告数据!$J$2:$J$7027),2,0),"0")</f>
        <v>0</v>
      </c>
      <c r="AZ265" s="183" t="str">
        <f t="array" ref="AZ265">IFERROR(AX265/AY265,"0")</f>
        <v>0</v>
      </c>
      <c r="BA265" s="179">
        <f t="array" ref="BA265">IFERROR(VLOOKUP(A265&amp;B265&amp;C265&amp;LEFT($BA$1,2),IF({1,0},广告数据!$A$2:$A$7027&amp;广告数据!$B$2:$B$7027&amp;广告数据!$C$2:$C$7027,广告数据!$D$2:$D$7027),2,0),"")</f>
        <v>786</v>
      </c>
      <c r="BB265" s="179">
        <f t="array" ref="BB265">IFERROR(VLOOKUP(A265&amp;B265&amp;C265&amp;LEFT($BA$1,2),IF({1,0},广告数据!$A$2:$A$7027&amp;广告数据!$B$2:$B$7027&amp;广告数据!$C$2:$C$7027,广告数据!$E$2:$E$7027),2,0),"")</f>
        <v>0</v>
      </c>
      <c r="BC265" s="179">
        <f t="array" ref="BC265">IFERROR(VLOOKUP(A265&amp;B265&amp;C265&amp;LEFT($BA$1,2),IF({1,0},广告数据!$A$2:$A$7027&amp;广告数据!$B$2:$B$7027&amp;广告数据!$C$2:$C$7027,广告数据!$I$2:$I$7027),2,0),"")</f>
        <v>0</v>
      </c>
      <c r="BD265" s="215">
        <f t="shared" ref="BD265:BD328" si="126">IFERROR(BB265/BA265,"0")</f>
        <v>0</v>
      </c>
      <c r="BE265" s="215" t="str">
        <f t="shared" ref="BE265:BE328" si="127">IFERROR(BC265/BB265,"0")</f>
        <v>0</v>
      </c>
      <c r="BF265" s="186">
        <f t="array" ref="BF265">IFERROR(VLOOKUP(A265&amp;B265&amp;C265&amp;LEFT($BA$1,2),IF({1,0},广告数据!$A$2:$A$7027&amp;广告数据!$B$2:$B$7027&amp;广告数据!$C$2:$C$7027,广告数据!$G$2:$G$7027),2,0),"")</f>
        <v>0</v>
      </c>
      <c r="BG265" s="186">
        <f t="array" ref="BG265">IFERROR(VLOOKUP(A265&amp;B265&amp;C265&amp;LEFT($BA$1,2),IF({1,0},广告数据!$A$2:$A$7027&amp;广告数据!$B$2:$B$7027&amp;广告数据!$C$2:$C$7027,广告数据!$J$2:$J$7027),2,0),"")</f>
        <v>0</v>
      </c>
      <c r="BH265" s="215" t="str">
        <f t="shared" ref="BH265:BH328" si="128">IFERROR(BF265/BG265,"0")</f>
        <v>0</v>
      </c>
      <c r="BI265" s="172" t="str">
        <f t="array" ref="BI265">IFERROR(VLOOKUP(A265&amp;B265&amp;C265&amp;LEFT($BI$1,2),IF({1,0},广告数据!$A$2:$A$7027&amp;广告数据!$B$2:$B$7027&amp;广告数据!$C$2:$C$7027,广告数据!$D$2:$D$7027),2,0),"0")</f>
        <v>0</v>
      </c>
      <c r="BJ265" s="172" t="str">
        <f t="array" ref="BJ265">IFERROR(VLOOKUP(A265&amp;B265&amp;C265&amp;LEFT($BI$1,2),IF({1,0},广告数据!$A$2:$A$7027&amp;广告数据!$B$2:$B$7027&amp;广告数据!$C$2:$C$7027,广告数据!$E$2:$E$7027),2,0),"0")</f>
        <v>0</v>
      </c>
      <c r="BK265" s="172" t="str">
        <f t="array" ref="BK265">IFERROR(VLOOKUP(A265&amp;B265&amp;C265&amp;LEFT($BI$1,2),IF({1,0},广告数据!$A$2:$A$7027&amp;广告数据!$B$2:$B$7027&amp;广告数据!$C$2:$C$7027,广告数据!$I$2:$I$7027),2,0),"0")</f>
        <v>0</v>
      </c>
      <c r="BL265" s="215" t="str">
        <f t="shared" ref="BL265:BL328" si="129">IFERROR(BJ265/BI265,"0")</f>
        <v>0</v>
      </c>
      <c r="BM265" s="215" t="str">
        <f t="shared" ref="BM265:BM328" si="130">IFERROR(BK265/BJ265,"0")</f>
        <v>0</v>
      </c>
      <c r="BN265" s="172" t="str">
        <f t="array" ref="BN265">IFERROR(VLOOKUP(A265&amp;B265&amp;C265&amp;LEFT($BI$1,2),IF({1,0},广告数据!$A$2:$A$7027&amp;广告数据!$B$2:$B$7027&amp;广告数据!$C$2:$C$7027,广告数据!$G$2:$G$7027),2,0),"0")</f>
        <v>0</v>
      </c>
      <c r="BO265" s="172" t="str">
        <f t="array" ref="BO265">IFERROR(VLOOKUP(A265&amp;B265&amp;C265&amp;LEFT($BI$1,2),IF({1,0},广告数据!$A$2:$A$7027&amp;广告数据!$B$2:$B$7027&amp;广告数据!$C$2:$C$7027,广告数据!$J$2:$J$7027),2,0),"0")</f>
        <v>0</v>
      </c>
      <c r="BP265" s="215" t="str">
        <f t="shared" ref="BP265:BP328" si="131">IFERROR(BN265/BO265,"")</f>
        <v/>
      </c>
      <c r="BQ265" s="172">
        <f t="array" ref="BQ265">IFERROR(VLOOKUP(A265&amp;B265&amp;C265&amp;LEFT($BQ$1,2),IF({1,0},广告数据!$A$2:$A$7027&amp;广告数据!$B$2:$B$7027&amp;广告数据!$C$2:$C$7027,广告数据!$D$2:$D$7027),2,0),"0")</f>
        <v>817</v>
      </c>
      <c r="BR265" s="172">
        <f t="array" ref="BR265">IFERROR(VLOOKUP(A265&amp;B265&amp;C265&amp;LEFT($BQ$1,2),IF({1,0},广告数据!$A$2:$A$7027&amp;广告数据!$B$2:$B$7027&amp;广告数据!$C$2:$C$7027,广告数据!$E$2:$E$7027),2,0),"0")</f>
        <v>4</v>
      </c>
      <c r="BS265" s="172">
        <f t="array" ref="BS265">IFERROR(VLOOKUP(A265&amp;B265&amp;C265&amp;LEFT($BQ$1,2),IF({1,0},广告数据!$A$2:$A$7027&amp;广告数据!$B$2:$B$7027&amp;广告数据!$C$2:$C$7027,广告数据!$I$2:$I$7027),2,0),"0")</f>
        <v>0</v>
      </c>
      <c r="BT265" s="215">
        <f t="shared" si="124"/>
        <v>0.00489596083231334</v>
      </c>
      <c r="BU265" s="215">
        <f t="shared" si="125"/>
        <v>0</v>
      </c>
      <c r="BV265" s="172">
        <f t="array" ref="BV265">IFERROR(VLOOKUP(A265&amp;B265&amp;C265&amp;LEFT($BQ$1,2),IF({1,0},广告数据!$A$2:$A$7027&amp;广告数据!$B$2:$B$7027&amp;广告数据!$C$2:$C$7027,广告数据!$G$2:$G$7027),2,0),"0")</f>
        <v>6.93</v>
      </c>
      <c r="BW265" s="172">
        <f t="array" ref="BW265">IFERROR(VLOOKUP(A265&amp;B265&amp;C265&amp;LEFT($BQ$1,2),IF({1,0},广告数据!$A$2:$A$7027&amp;广告数据!$B$2:$B$7027&amp;广告数据!$C$2:$C$7027,广告数据!$J$2:$J$7027),2,0),"0")</f>
        <v>0</v>
      </c>
      <c r="BX265" s="215" t="str">
        <f t="shared" si="107"/>
        <v/>
      </c>
    </row>
    <row r="266" s="173" customFormat="1" spans="1:76">
      <c r="A266" s="189">
        <v>44828</v>
      </c>
      <c r="B266" s="192" t="s">
        <v>343</v>
      </c>
      <c r="C266" s="190" t="s">
        <v>450</v>
      </c>
      <c r="D266" s="119" t="s">
        <v>451</v>
      </c>
      <c r="E266" s="194">
        <f>SUMIFS('Business report'!$D$2:$D$9442,'Business report'!$A$2:$A$9442,A266,'Business report'!$B$2:$B$9442,B266,'Business report'!$C$2:$C$9442,D266)</f>
        <v>40</v>
      </c>
      <c r="F266" s="194">
        <f>SUMIFS('Business report'!$F$2:$F$9442,'Business report'!$A$2:$A$9442,A266,'Business report'!$B$2:$B$9442,B266,'Business report'!$C$2:$C$9442,D266)</f>
        <v>58</v>
      </c>
      <c r="G266" s="191">
        <f>SUMIFS('Business report'!$I$2:$I$9442,'Business report'!$A$2:$A$9442,A266,'Business report'!$B$2:$B$9442,B266,'Business report'!$C$2:$C$9442,D266)</f>
        <v>1</v>
      </c>
      <c r="H266" s="195">
        <f>SUMIFS('Business report'!$K$2:$K$9442,'Business report'!$A$2:$A$9442,A266,'Business report'!$B$2:$B$9442,B266,'Business report'!$C$2:$C$9442,D266)</f>
        <v>47.99</v>
      </c>
      <c r="I266" s="198">
        <v>47.99</v>
      </c>
      <c r="J266" s="178">
        <v>4</v>
      </c>
      <c r="K266" s="198">
        <v>7</v>
      </c>
      <c r="L266" s="198" t="s">
        <v>851</v>
      </c>
      <c r="M266" s="202" t="s">
        <v>874</v>
      </c>
      <c r="N266" s="198" t="s">
        <v>497</v>
      </c>
      <c r="O266" s="198">
        <v>302</v>
      </c>
      <c r="P266" s="203" t="s">
        <v>467</v>
      </c>
      <c r="Q266" s="207" t="s">
        <v>275</v>
      </c>
      <c r="R266" s="207" t="s">
        <v>377</v>
      </c>
      <c r="S266" s="203" t="s">
        <v>752</v>
      </c>
      <c r="T266" s="207" t="s">
        <v>275</v>
      </c>
      <c r="U266" s="207" t="s">
        <v>268</v>
      </c>
      <c r="V266" s="203" t="s">
        <v>753</v>
      </c>
      <c r="W266" s="207" t="s">
        <v>211</v>
      </c>
      <c r="X266" s="207" t="s">
        <v>384</v>
      </c>
      <c r="Y266" s="203" t="s">
        <v>754</v>
      </c>
      <c r="Z266" s="207" t="s">
        <v>275</v>
      </c>
      <c r="AA266" s="207" t="s">
        <v>268</v>
      </c>
      <c r="AB266" s="203" t="s">
        <v>465</v>
      </c>
      <c r="AC266" s="207" t="s">
        <v>197</v>
      </c>
      <c r="AD266" s="207" t="s">
        <v>396</v>
      </c>
      <c r="AE266" s="203" t="s">
        <v>466</v>
      </c>
      <c r="AF266" s="207" t="s">
        <v>282</v>
      </c>
      <c r="AG266" s="207" t="s">
        <v>323</v>
      </c>
      <c r="AH266" s="203" t="s">
        <v>755</v>
      </c>
      <c r="AI266" s="207" t="s">
        <v>345</v>
      </c>
      <c r="AJ266" s="207" t="s">
        <v>385</v>
      </c>
      <c r="AK266" s="179">
        <f t="array" ref="AK266">IFERROR(VLOOKUP(A266&amp;B266&amp;C266&amp;LEFT($AK$1,2),IF({1,0},广告数据!$A$2:$A$7027&amp;广告数据!$B$2:$B$7027&amp;广告数据!$C$2:$C$7027,广告数据!$D$2:$D$7027),2,0),"0")</f>
        <v>1221</v>
      </c>
      <c r="AL266" s="175">
        <f t="array" ref="AL266">IFERROR(VLOOKUP(A266&amp;B266&amp;C266&amp;LEFT($AK$1,2),IF({1,0},广告数据!$A$2:$A$7027&amp;广告数据!$B$2:$B$7027&amp;广告数据!$C$2:$C$7027,广告数据!$E$2:$E$7027),2,0),"0")</f>
        <v>13</v>
      </c>
      <c r="AM266" s="180">
        <f t="shared" si="121"/>
        <v>0.0106470106470106</v>
      </c>
      <c r="AN266" s="175">
        <f t="array" ref="AN266">IFERROR(VLOOKUP(A266&amp;B266&amp;C266&amp;LEFT($AK$1,2),IF({1,0},广告数据!$A$2:$A$7027&amp;广告数据!$B$2:$B$7027&amp;广告数据!$C$2:$C$7027,广告数据!$I$2:$I$7027),2,0),"0")</f>
        <v>1</v>
      </c>
      <c r="AO266" s="181">
        <f t="shared" si="122"/>
        <v>0.0769230769230769</v>
      </c>
      <c r="AP266" s="182">
        <f t="array" ref="AP266">IFERROR(VLOOKUP(A266&amp;B266&amp;C266&amp;LEFT($AK$1,2),IF({1,0},广告数据!$A$2:$A$7027&amp;广告数据!$B$2:$B$7027&amp;广告数据!$C$2:$C$7027,广告数据!$G$2:$G$7027),2,0),"0")</f>
        <v>15.57</v>
      </c>
      <c r="AQ266" s="182">
        <f t="array" ref="AQ266">IFERROR(VLOOKUP(A266&amp;B266&amp;C266&amp;LEFT($AK$1,2),IF({1,0},广告数据!$A$2:$A$7027&amp;广告数据!$B$2:$B$7027&amp;广告数据!$C$2:$C$7027,广告数据!$J$2:$J$7027),2,0),"0")</f>
        <v>47.99</v>
      </c>
      <c r="AR266" s="183">
        <f t="shared" si="123"/>
        <v>0.32444259220671</v>
      </c>
      <c r="AS266" s="223" t="str">
        <f t="array" ref="AS266">IFERROR(VLOOKUP(A266&amp;B266&amp;C266&amp;LEFT($AS$1,2),IF({1,0},广告数据!$A$2:$A$7027&amp;广告数据!$B$2:$B$7027&amp;广告数据!$C$2:$C$7027,广告数据!$D$2:$D$7027),2,0),"0")</f>
        <v>0</v>
      </c>
      <c r="AT266" s="179" t="str">
        <f t="array" ref="AT266">IFERROR(VLOOKUP(A266&amp;B266&amp;C266&amp;LEFT($AS$1,2),IF({1,0},广告数据!$A$2:$A$7027&amp;广告数据!$B$2:$B$7027&amp;广告数据!$C$2:$C$7027,广告数据!$E$2:$E$7027),2,0),"0")</f>
        <v>0</v>
      </c>
      <c r="AU266" s="179" t="str">
        <f t="array" ref="AU266">IFERROR(VLOOKUP(A266&amp;B266&amp;C266&amp;LEFT($AS$1,2),IF({1,0},广告数据!$A$2:$A$7027&amp;广告数据!$B$2:$B$7027&amp;广告数据!$C$2:$C$7027,广告数据!$I$2:$I$7027),2,0),"0")</f>
        <v>0</v>
      </c>
      <c r="AV266" s="215" t="str">
        <f t="shared" si="117"/>
        <v>0</v>
      </c>
      <c r="AW266" s="215" t="str">
        <f t="array" ref="AW266">IFERROR(AU266/AT266,"0")</f>
        <v>0</v>
      </c>
      <c r="AX266" s="224" t="str">
        <f t="array" ref="AX266">IFERROR(VLOOKUP(A266&amp;B266&amp;C266&amp;LEFT($AS$1,2),IF({1,0},广告数据!$A$2:$A$7027&amp;广告数据!$B$2:$B$7027&amp;广告数据!$C$2:$C$7027,广告数据!$G$2:$G$7027),2,0),"0")</f>
        <v>0</v>
      </c>
      <c r="AY266" s="179" t="str">
        <f t="array" ref="AY266">IFERROR(VLOOKUP(A266&amp;B266&amp;C266&amp;LEFT($AS$1,2),IF({1,0},广告数据!$A$2:$A$7027&amp;广告数据!$B$2:$B$7027&amp;广告数据!$C$2:$C$7027,广告数据!$J$2:$J$7027),2,0),"0")</f>
        <v>0</v>
      </c>
      <c r="AZ266" s="183" t="str">
        <f t="array" ref="AZ266">IFERROR(AX266/AY266,"0")</f>
        <v>0</v>
      </c>
      <c r="BA266" s="179">
        <f t="array" ref="BA266">IFERROR(VLOOKUP(A266&amp;B266&amp;C266&amp;LEFT($BA$1,2),IF({1,0},广告数据!$A$2:$A$7027&amp;广告数据!$B$2:$B$7027&amp;广告数据!$C$2:$C$7027,广告数据!$D$2:$D$7027),2,0),"")</f>
        <v>1998</v>
      </c>
      <c r="BB266" s="179">
        <f t="array" ref="BB266">IFERROR(VLOOKUP(A266&amp;B266&amp;C266&amp;LEFT($BA$1,2),IF({1,0},广告数据!$A$2:$A$7027&amp;广告数据!$B$2:$B$7027&amp;广告数据!$C$2:$C$7027,广告数据!$E$2:$E$7027),2,0),"")</f>
        <v>7</v>
      </c>
      <c r="BC266" s="179">
        <f t="array" ref="BC266">IFERROR(VLOOKUP(A266&amp;B266&amp;C266&amp;LEFT($BA$1,2),IF({1,0},广告数据!$A$2:$A$7027&amp;广告数据!$B$2:$B$7027&amp;广告数据!$C$2:$C$7027,广告数据!$I$2:$I$7027),2,0),"")</f>
        <v>0</v>
      </c>
      <c r="BD266" s="215">
        <f t="shared" si="126"/>
        <v>0.0035035035035035</v>
      </c>
      <c r="BE266" s="215">
        <f t="shared" si="127"/>
        <v>0</v>
      </c>
      <c r="BF266" s="186">
        <f t="array" ref="BF266">IFERROR(VLOOKUP(A266&amp;B266&amp;C266&amp;LEFT($BA$1,2),IF({1,0},广告数据!$A$2:$A$7027&amp;广告数据!$B$2:$B$7027&amp;广告数据!$C$2:$C$7027,广告数据!$G$2:$G$7027),2,0),"")</f>
        <v>6.82</v>
      </c>
      <c r="BG266" s="186">
        <f t="array" ref="BG266">IFERROR(VLOOKUP(A266&amp;B266&amp;C266&amp;LEFT($BA$1,2),IF({1,0},广告数据!$A$2:$A$7027&amp;广告数据!$B$2:$B$7027&amp;广告数据!$C$2:$C$7027,广告数据!$J$2:$J$7027),2,0),"")</f>
        <v>0</v>
      </c>
      <c r="BH266" s="215" t="str">
        <f t="shared" si="128"/>
        <v>0</v>
      </c>
      <c r="BI266" s="172" t="str">
        <f t="array" ref="BI266">IFERROR(VLOOKUP(A266&amp;B266&amp;C266&amp;LEFT($BI$1,2),IF({1,0},广告数据!$A$2:$A$7027&amp;广告数据!$B$2:$B$7027&amp;广告数据!$C$2:$C$7027,广告数据!$D$2:$D$7027),2,0),"0")</f>
        <v>0</v>
      </c>
      <c r="BJ266" s="172" t="str">
        <f t="array" ref="BJ266">IFERROR(VLOOKUP(A266&amp;B266&amp;C266&amp;LEFT($BI$1,2),IF({1,0},广告数据!$A$2:$A$7027&amp;广告数据!$B$2:$B$7027&amp;广告数据!$C$2:$C$7027,广告数据!$E$2:$E$7027),2,0),"0")</f>
        <v>0</v>
      </c>
      <c r="BK266" s="172" t="str">
        <f t="array" ref="BK266">IFERROR(VLOOKUP(A266&amp;B266&amp;C266&amp;LEFT($BI$1,2),IF({1,0},广告数据!$A$2:$A$7027&amp;广告数据!$B$2:$B$7027&amp;广告数据!$C$2:$C$7027,广告数据!$I$2:$I$7027),2,0),"0")</f>
        <v>0</v>
      </c>
      <c r="BL266" s="215" t="str">
        <f t="shared" si="129"/>
        <v>0</v>
      </c>
      <c r="BM266" s="215" t="str">
        <f t="shared" si="130"/>
        <v>0</v>
      </c>
      <c r="BN266" s="172" t="str">
        <f t="array" ref="BN266">IFERROR(VLOOKUP(A266&amp;B266&amp;C266&amp;LEFT($BI$1,2),IF({1,0},广告数据!$A$2:$A$7027&amp;广告数据!$B$2:$B$7027&amp;广告数据!$C$2:$C$7027,广告数据!$G$2:$G$7027),2,0),"0")</f>
        <v>0</v>
      </c>
      <c r="BO266" s="172" t="str">
        <f t="array" ref="BO266">IFERROR(VLOOKUP(A266&amp;B266&amp;C266&amp;LEFT($BI$1,2),IF({1,0},广告数据!$A$2:$A$7027&amp;广告数据!$B$2:$B$7027&amp;广告数据!$C$2:$C$7027,广告数据!$J$2:$J$7027),2,0),"0")</f>
        <v>0</v>
      </c>
      <c r="BP266" s="215" t="str">
        <f t="shared" si="131"/>
        <v/>
      </c>
      <c r="BQ266" s="172">
        <f t="array" ref="BQ266">IFERROR(VLOOKUP(A266&amp;B266&amp;C266&amp;LEFT($BQ$1,2),IF({1,0},广告数据!$A$2:$A$7027&amp;广告数据!$B$2:$B$7027&amp;广告数据!$C$2:$C$7027,广告数据!$D$2:$D$7027),2,0),"0")</f>
        <v>2533</v>
      </c>
      <c r="BR266" s="172">
        <f t="array" ref="BR266">IFERROR(VLOOKUP(A266&amp;B266&amp;C266&amp;LEFT($BQ$1,2),IF({1,0},广告数据!$A$2:$A$7027&amp;广告数据!$B$2:$B$7027&amp;广告数据!$C$2:$C$7027,广告数据!$E$2:$E$7027),2,0),"0")</f>
        <v>12</v>
      </c>
      <c r="BS266" s="172">
        <f t="array" ref="BS266">IFERROR(VLOOKUP(A266&amp;B266&amp;C266&amp;LEFT($BQ$1,2),IF({1,0},广告数据!$A$2:$A$7027&amp;广告数据!$B$2:$B$7027&amp;广告数据!$C$2:$C$7027,广告数据!$I$2:$I$7027),2,0),"0")</f>
        <v>0</v>
      </c>
      <c r="BT266" s="215">
        <f t="shared" si="124"/>
        <v>0.00473746545598105</v>
      </c>
      <c r="BU266" s="215">
        <f t="shared" si="125"/>
        <v>0</v>
      </c>
      <c r="BV266" s="172">
        <f t="array" ref="BV266">IFERROR(VLOOKUP(A266&amp;B266&amp;C266&amp;LEFT($BQ$1,2),IF({1,0},广告数据!$A$2:$A$7027&amp;广告数据!$B$2:$B$7027&amp;广告数据!$C$2:$C$7027,广告数据!$G$2:$G$7027),2,0),"0")</f>
        <v>8.24</v>
      </c>
      <c r="BW266" s="172">
        <f t="array" ref="BW266">IFERROR(VLOOKUP(A266&amp;B266&amp;C266&amp;LEFT($BQ$1,2),IF({1,0},广告数据!$A$2:$A$7027&amp;广告数据!$B$2:$B$7027&amp;广告数据!$C$2:$C$7027,广告数据!$J$2:$J$7027),2,0),"0")</f>
        <v>0</v>
      </c>
      <c r="BX266" s="215" t="str">
        <f t="shared" si="107"/>
        <v/>
      </c>
    </row>
    <row r="267" s="173" customFormat="1" spans="1:76">
      <c r="A267" s="189">
        <v>44828</v>
      </c>
      <c r="B267" s="192" t="s">
        <v>20</v>
      </c>
      <c r="C267" s="190" t="s">
        <v>543</v>
      </c>
      <c r="D267" s="119" t="s">
        <v>544</v>
      </c>
      <c r="E267" s="194">
        <f>SUMIFS('Business report'!$D$2:$D$9442,'Business report'!$A$2:$A$9442,A267,'Business report'!$B$2:$B$9442,B267,'Business report'!$C$2:$C$9442,D267)</f>
        <v>78</v>
      </c>
      <c r="F267" s="194">
        <f>SUMIFS('Business report'!$F$2:$F$9442,'Business report'!$A$2:$A$9442,A267,'Business report'!$B$2:$B$9442,B267,'Business report'!$C$2:$C$9442,D267)</f>
        <v>110</v>
      </c>
      <c r="G267" s="191">
        <f>SUMIFS('Business report'!$I$2:$I$9442,'Business report'!$A$2:$A$9442,A267,'Business report'!$B$2:$B$9442,B267,'Business report'!$C$2:$C$9442,D267)</f>
        <v>5</v>
      </c>
      <c r="H267" s="195">
        <f>SUMIFS('Business report'!$K$2:$K$9442,'Business report'!$A$2:$A$9442,A267,'Business report'!$B$2:$B$9442,B267,'Business report'!$C$2:$C$9442,D267)</f>
        <v>119.96</v>
      </c>
      <c r="I267" s="198">
        <v>29.99</v>
      </c>
      <c r="J267" s="178">
        <v>5</v>
      </c>
      <c r="K267" s="198">
        <v>3</v>
      </c>
      <c r="L267" s="198" t="s">
        <v>570</v>
      </c>
      <c r="M267" s="202" t="s">
        <v>875</v>
      </c>
      <c r="N267" s="198" t="s">
        <v>572</v>
      </c>
      <c r="O267" s="198">
        <v>40</v>
      </c>
      <c r="P267" s="203" t="s">
        <v>579</v>
      </c>
      <c r="Q267" s="207" t="s">
        <v>506</v>
      </c>
      <c r="R267" s="200"/>
      <c r="S267" s="203" t="s">
        <v>581</v>
      </c>
      <c r="T267" s="207" t="s">
        <v>214</v>
      </c>
      <c r="U267" s="207" t="s">
        <v>718</v>
      </c>
      <c r="V267" s="203" t="s">
        <v>583</v>
      </c>
      <c r="W267" s="207" t="s">
        <v>209</v>
      </c>
      <c r="X267" s="207" t="s">
        <v>547</v>
      </c>
      <c r="Y267" s="203" t="s">
        <v>585</v>
      </c>
      <c r="Z267" s="207" t="s">
        <v>234</v>
      </c>
      <c r="AA267" s="207" t="s">
        <v>473</v>
      </c>
      <c r="AB267" s="203" t="s">
        <v>587</v>
      </c>
      <c r="AC267" s="207" t="s">
        <v>425</v>
      </c>
      <c r="AD267" s="207" t="s">
        <v>607</v>
      </c>
      <c r="AE267" s="203" t="s">
        <v>589</v>
      </c>
      <c r="AF267" s="207" t="s">
        <v>196</v>
      </c>
      <c r="AG267" s="207" t="s">
        <v>249</v>
      </c>
      <c r="AH267" s="203" t="s">
        <v>591</v>
      </c>
      <c r="AI267" s="207" t="s">
        <v>785</v>
      </c>
      <c r="AJ267" s="207" t="s">
        <v>502</v>
      </c>
      <c r="AK267" s="179">
        <f t="array" ref="AK267">IFERROR(VLOOKUP(A267&amp;B267&amp;C267&amp;LEFT($AK$1,2),IF({1,0},广告数据!$A$2:$A$7027&amp;广告数据!$B$2:$B$7027&amp;广告数据!$C$2:$C$7027,广告数据!$D$2:$D$7027),2,0),"0")</f>
        <v>2042</v>
      </c>
      <c r="AL267" s="175">
        <f t="array" ref="AL267">IFERROR(VLOOKUP(A267&amp;B267&amp;C267&amp;LEFT($AK$1,2),IF({1,0},广告数据!$A$2:$A$7027&amp;广告数据!$B$2:$B$7027&amp;广告数据!$C$2:$C$7027,广告数据!$E$2:$E$7027),2,0),"0")</f>
        <v>6</v>
      </c>
      <c r="AM267" s="180">
        <f t="shared" si="121"/>
        <v>0.0029382957884427</v>
      </c>
      <c r="AN267" s="175">
        <f t="array" ref="AN267">IFERROR(VLOOKUP(A267&amp;B267&amp;C267&amp;LEFT($AK$1,2),IF({1,0},广告数据!$A$2:$A$7027&amp;广告数据!$B$2:$B$7027&amp;广告数据!$C$2:$C$7027,广告数据!$I$2:$I$7027),2,0),"0")</f>
        <v>1</v>
      </c>
      <c r="AO267" s="181">
        <f t="shared" si="122"/>
        <v>0.166666666666667</v>
      </c>
      <c r="AP267" s="182">
        <f t="array" ref="AP267">IFERROR(VLOOKUP(A267&amp;B267&amp;C267&amp;LEFT($AK$1,2),IF({1,0},广告数据!$A$2:$A$7027&amp;广告数据!$B$2:$B$7027&amp;广告数据!$C$2:$C$7027,广告数据!$G$2:$G$7027),2,0),"0")</f>
        <v>3.95</v>
      </c>
      <c r="AQ267" s="182">
        <f t="array" ref="AQ267">IFERROR(VLOOKUP(A267&amp;B267&amp;C267&amp;LEFT($AK$1,2),IF({1,0},广告数据!$A$2:$A$7027&amp;广告数据!$B$2:$B$7027&amp;广告数据!$C$2:$C$7027,广告数据!$J$2:$J$7027),2,0),"0")</f>
        <v>29.99</v>
      </c>
      <c r="AR267" s="183">
        <f t="shared" si="123"/>
        <v>0.131710570190063</v>
      </c>
      <c r="AS267" s="223">
        <f t="array" ref="AS267">IFERROR(VLOOKUP(A267&amp;B267&amp;C267&amp;LEFT($AS$1,2),IF({1,0},广告数据!$A$2:$A$7027&amp;广告数据!$B$2:$B$7027&amp;广告数据!$C$2:$C$7027,广告数据!$D$2:$D$7027),2,0),"0")</f>
        <v>380</v>
      </c>
      <c r="AT267" s="179">
        <f t="array" ref="AT267">IFERROR(VLOOKUP(A267&amp;B267&amp;C267&amp;LEFT($AS$1,2),IF({1,0},广告数据!$A$2:$A$7027&amp;广告数据!$B$2:$B$7027&amp;广告数据!$C$2:$C$7027,广告数据!$E$2:$E$7027),2,0),"0")</f>
        <v>2</v>
      </c>
      <c r="AU267" s="179">
        <f t="array" ref="AU267">IFERROR(VLOOKUP(A267&amp;B267&amp;C267&amp;LEFT($AS$1,2),IF({1,0},广告数据!$A$2:$A$7027&amp;广告数据!$B$2:$B$7027&amp;广告数据!$C$2:$C$7027,广告数据!$I$2:$I$7027),2,0),"0")</f>
        <v>0</v>
      </c>
      <c r="AV267" s="215">
        <f t="shared" si="117"/>
        <v>0.00526315789473684</v>
      </c>
      <c r="AW267" s="215">
        <f t="array" ref="AW267">IFERROR(AU267/AT267,"0")</f>
        <v>0</v>
      </c>
      <c r="AX267" s="224">
        <f t="array" ref="AX267">IFERROR(VLOOKUP(A267&amp;B267&amp;C267&amp;LEFT($AS$1,2),IF({1,0},广告数据!$A$2:$A$7027&amp;广告数据!$B$2:$B$7027&amp;广告数据!$C$2:$C$7027,广告数据!$G$2:$G$7027),2,0),"0")</f>
        <v>1.72</v>
      </c>
      <c r="AY267" s="179">
        <f t="array" ref="AY267">IFERROR(VLOOKUP(A267&amp;B267&amp;C267&amp;LEFT($AS$1,2),IF({1,0},广告数据!$A$2:$A$7027&amp;广告数据!$B$2:$B$7027&amp;广告数据!$C$2:$C$7027,广告数据!$J$2:$J$7027),2,0),"0")</f>
        <v>0</v>
      </c>
      <c r="AZ267" s="183" t="str">
        <f t="array" ref="AZ267">IFERROR(AX267/AY267,"0")</f>
        <v>0</v>
      </c>
      <c r="BA267" s="179">
        <f t="array" ref="BA267">IFERROR(VLOOKUP(A267&amp;B267&amp;C267&amp;LEFT($BA$1,2),IF({1,0},广告数据!$A$2:$A$7027&amp;广告数据!$B$2:$B$7027&amp;广告数据!$C$2:$C$7027,广告数据!$D$2:$D$7027),2,0),"")</f>
        <v>3550</v>
      </c>
      <c r="BB267" s="179">
        <f t="array" ref="BB267">IFERROR(VLOOKUP(A267&amp;B267&amp;C267&amp;LEFT($BA$1,2),IF({1,0},广告数据!$A$2:$A$7027&amp;广告数据!$B$2:$B$7027&amp;广告数据!$C$2:$C$7027,广告数据!$E$2:$E$7027),2,0),"")</f>
        <v>18</v>
      </c>
      <c r="BC267" s="179">
        <f t="array" ref="BC267">IFERROR(VLOOKUP(A267&amp;B267&amp;C267&amp;LEFT($BA$1,2),IF({1,0},广告数据!$A$2:$A$7027&amp;广告数据!$B$2:$B$7027&amp;广告数据!$C$2:$C$7027,广告数据!$I$2:$I$7027),2,0),"")</f>
        <v>0</v>
      </c>
      <c r="BD267" s="215">
        <f t="shared" si="126"/>
        <v>0.00507042253521127</v>
      </c>
      <c r="BE267" s="215">
        <f t="shared" si="127"/>
        <v>0</v>
      </c>
      <c r="BF267" s="186">
        <f t="array" ref="BF267">IFERROR(VLOOKUP(A267&amp;B267&amp;C267&amp;LEFT($BA$1,2),IF({1,0},广告数据!$A$2:$A$7027&amp;广告数据!$B$2:$B$7027&amp;广告数据!$C$2:$C$7027,广告数据!$G$2:$G$7027),2,0),"")</f>
        <v>25.66</v>
      </c>
      <c r="BG267" s="186">
        <f t="array" ref="BG267">IFERROR(VLOOKUP(A267&amp;B267&amp;C267&amp;LEFT($BA$1,2),IF({1,0},广告数据!$A$2:$A$7027&amp;广告数据!$B$2:$B$7027&amp;广告数据!$C$2:$C$7027,广告数据!$J$2:$J$7027),2,0),"")</f>
        <v>0</v>
      </c>
      <c r="BH267" s="215" t="str">
        <f t="shared" si="128"/>
        <v>0</v>
      </c>
      <c r="BI267" s="172">
        <f t="array" ref="BI267">IFERROR(VLOOKUP(A267&amp;B267&amp;C267&amp;LEFT($BI$1,2),IF({1,0},广告数据!$A$2:$A$7027&amp;广告数据!$B$2:$B$7027&amp;广告数据!$C$2:$C$7027,广告数据!$D$2:$D$7027),2,0),"0")</f>
        <v>1529</v>
      </c>
      <c r="BJ267" s="172">
        <f t="array" ref="BJ267">IFERROR(VLOOKUP(A267&amp;B267&amp;C267&amp;LEFT($BI$1,2),IF({1,0},广告数据!$A$2:$A$7027&amp;广告数据!$B$2:$B$7027&amp;广告数据!$C$2:$C$7027,广告数据!$E$2:$E$7027),2,0),"0")</f>
        <v>17</v>
      </c>
      <c r="BK267" s="172">
        <f t="array" ref="BK267">IFERROR(VLOOKUP(A267&amp;B267&amp;C267&amp;LEFT($BI$1,2),IF({1,0},广告数据!$A$2:$A$7027&amp;广告数据!$B$2:$B$7027&amp;广告数据!$C$2:$C$7027,广告数据!$I$2:$I$7027),2,0),"0")</f>
        <v>1</v>
      </c>
      <c r="BL267" s="215">
        <f t="shared" si="129"/>
        <v>0.0111183780248528</v>
      </c>
      <c r="BM267" s="215">
        <f t="shared" si="130"/>
        <v>0.0588235294117647</v>
      </c>
      <c r="BN267" s="172">
        <f t="array" ref="BN267">IFERROR(VLOOKUP(A267&amp;B267&amp;C267&amp;LEFT($BI$1,2),IF({1,0},广告数据!$A$2:$A$7027&amp;广告数据!$B$2:$B$7027&amp;广告数据!$C$2:$C$7027,广告数据!$G$2:$G$7027),2,0),"0")</f>
        <v>17.99</v>
      </c>
      <c r="BO267" s="172">
        <f t="array" ref="BO267">IFERROR(VLOOKUP(A267&amp;B267&amp;C267&amp;LEFT($BI$1,2),IF({1,0},广告数据!$A$2:$A$7027&amp;广告数据!$B$2:$B$7027&amp;广告数据!$C$2:$C$7027,广告数据!$J$2:$J$7027),2,0),"0")</f>
        <v>29.99</v>
      </c>
      <c r="BP267" s="215">
        <f t="shared" si="131"/>
        <v>0.599866622207402</v>
      </c>
      <c r="BQ267" s="172">
        <f t="array" ref="BQ267">IFERROR(VLOOKUP(A267&amp;B267&amp;C267&amp;LEFT($BQ$1,2),IF({1,0},广告数据!$A$2:$A$7027&amp;广告数据!$B$2:$B$7027&amp;广告数据!$C$2:$C$7027,广告数据!$D$2:$D$7027),2,0),"0")</f>
        <v>1704</v>
      </c>
      <c r="BR267" s="172">
        <f t="array" ref="BR267">IFERROR(VLOOKUP(A267&amp;B267&amp;C267&amp;LEFT($BQ$1,2),IF({1,0},广告数据!$A$2:$A$7027&amp;广告数据!$B$2:$B$7027&amp;广告数据!$C$2:$C$7027,广告数据!$E$2:$E$7027),2,0),"0")</f>
        <v>15</v>
      </c>
      <c r="BS267" s="172">
        <f t="array" ref="BS267">IFERROR(VLOOKUP(A267&amp;B267&amp;C267&amp;LEFT($BQ$1,2),IF({1,0},广告数据!$A$2:$A$7027&amp;广告数据!$B$2:$B$7027&amp;广告数据!$C$2:$C$7027,广告数据!$I$2:$I$7027),2,0),"0")</f>
        <v>1</v>
      </c>
      <c r="BT267" s="215">
        <f t="shared" si="124"/>
        <v>0.00880281690140845</v>
      </c>
      <c r="BU267" s="215">
        <f t="shared" si="125"/>
        <v>0.0666666666666667</v>
      </c>
      <c r="BV267" s="172">
        <f t="array" ref="BV267">IFERROR(VLOOKUP(A267&amp;B267&amp;C267&amp;LEFT($BQ$1,2),IF({1,0},广告数据!$A$2:$A$7027&amp;广告数据!$B$2:$B$7027&amp;广告数据!$C$2:$C$7027,广告数据!$G$2:$G$7027),2,0),"0")</f>
        <v>20.51</v>
      </c>
      <c r="BW267" s="172">
        <f t="array" ref="BW267">IFERROR(VLOOKUP(A267&amp;B267&amp;C267&amp;LEFT($BQ$1,2),IF({1,0},广告数据!$A$2:$A$7027&amp;广告数据!$B$2:$B$7027&amp;广告数据!$C$2:$C$7027,广告数据!$J$2:$J$7027),2,0),"0")</f>
        <v>29.99</v>
      </c>
      <c r="BX267" s="215">
        <f t="shared" si="107"/>
        <v>0.683894631543848</v>
      </c>
    </row>
    <row r="268" s="173" customFormat="1" spans="1:76">
      <c r="A268" s="189">
        <v>44828</v>
      </c>
      <c r="B268" s="192" t="s">
        <v>20</v>
      </c>
      <c r="C268" s="190" t="s">
        <v>740</v>
      </c>
      <c r="D268" s="119" t="s">
        <v>741</v>
      </c>
      <c r="E268" s="194">
        <f>SUMIFS('Business report'!$D$2:$D$9442,'Business report'!$A$2:$A$9442,A268,'Business report'!$B$2:$B$9442,B268,'Business report'!$C$2:$C$9442,D268)</f>
        <v>42</v>
      </c>
      <c r="F268" s="194">
        <f>SUMIFS('Business report'!$F$2:$F$9442,'Business report'!$A$2:$A$9442,A268,'Business report'!$B$2:$B$9442,B268,'Business report'!$C$2:$C$9442,D268)</f>
        <v>58</v>
      </c>
      <c r="G268" s="191">
        <f>SUMIFS('Business report'!$I$2:$I$9442,'Business report'!$A$2:$A$9442,A268,'Business report'!$B$2:$B$9442,B268,'Business report'!$C$2:$C$9442,D268)</f>
        <v>1</v>
      </c>
      <c r="H268" s="195">
        <f>SUMIFS('Business report'!$K$2:$K$9442,'Business report'!$A$2:$A$9442,A268,'Business report'!$B$2:$B$9442,B268,'Business report'!$C$2:$C$9442,D268)</f>
        <v>44.99</v>
      </c>
      <c r="I268" s="198">
        <v>44.99</v>
      </c>
      <c r="J268" s="178">
        <v>5</v>
      </c>
      <c r="K268" s="198">
        <v>1</v>
      </c>
      <c r="L268" s="198" t="s">
        <v>131</v>
      </c>
      <c r="M268" s="202" t="s">
        <v>876</v>
      </c>
      <c r="N268" s="198" t="s">
        <v>742</v>
      </c>
      <c r="O268" s="198">
        <v>304</v>
      </c>
      <c r="P268" s="203" t="s">
        <v>743</v>
      </c>
      <c r="Q268" s="207" t="s">
        <v>877</v>
      </c>
      <c r="R268" s="207" t="s">
        <v>718</v>
      </c>
      <c r="S268" s="203" t="s">
        <v>744</v>
      </c>
      <c r="T268" s="207" t="s">
        <v>671</v>
      </c>
      <c r="U268" s="207" t="s">
        <v>774</v>
      </c>
      <c r="V268" s="203" t="s">
        <v>745</v>
      </c>
      <c r="W268" s="207" t="s">
        <v>878</v>
      </c>
      <c r="X268" s="207" t="s">
        <v>321</v>
      </c>
      <c r="Y268" s="203" t="s">
        <v>746</v>
      </c>
      <c r="Z268" s="207" t="s">
        <v>792</v>
      </c>
      <c r="AA268" s="207" t="s">
        <v>486</v>
      </c>
      <c r="AB268" s="203" t="s">
        <v>747</v>
      </c>
      <c r="AC268" s="207" t="s">
        <v>704</v>
      </c>
      <c r="AD268" s="207" t="s">
        <v>370</v>
      </c>
      <c r="AE268" s="203" t="s">
        <v>748</v>
      </c>
      <c r="AF268" s="207" t="s">
        <v>879</v>
      </c>
      <c r="AG268" s="207" t="s">
        <v>249</v>
      </c>
      <c r="AH268" s="203" t="s">
        <v>749</v>
      </c>
      <c r="AI268" s="200"/>
      <c r="AJ268" s="207" t="s">
        <v>473</v>
      </c>
      <c r="AK268" s="179">
        <f t="array" ref="AK268">IFERROR(VLOOKUP(A268&amp;B268&amp;C268&amp;LEFT($AK$1,2),IF({1,0},广告数据!$A$2:$A$7027&amp;广告数据!$B$2:$B$7027&amp;广告数据!$C$2:$C$7027,广告数据!$D$2:$D$7027),2,0),"0")</f>
        <v>2415</v>
      </c>
      <c r="AL268" s="175">
        <f t="array" ref="AL268">IFERROR(VLOOKUP(A268&amp;B268&amp;C268&amp;LEFT($AK$1,2),IF({1,0},广告数据!$A$2:$A$7027&amp;广告数据!$B$2:$B$7027&amp;广告数据!$C$2:$C$7027,广告数据!$E$2:$E$7027),2,0),"0")</f>
        <v>15</v>
      </c>
      <c r="AM268" s="180">
        <f t="shared" ref="AM268:AM277" si="132">IFERROR(AL268/AK268,"0")</f>
        <v>0.0062111801242236</v>
      </c>
      <c r="AN268" s="175">
        <f t="array" ref="AN268">IFERROR(VLOOKUP(A268&amp;B268&amp;C268&amp;LEFT($AK$1,2),IF({1,0},广告数据!$A$2:$A$7027&amp;广告数据!$B$2:$B$7027&amp;广告数据!$C$2:$C$7027,广告数据!$I$2:$I$7027),2,0),"0")</f>
        <v>0</v>
      </c>
      <c r="AO268" s="181">
        <f t="shared" ref="AO268:AO277" si="133">IFERROR(AN268/AL268,"0")</f>
        <v>0</v>
      </c>
      <c r="AP268" s="182">
        <f t="array" ref="AP268">IFERROR(VLOOKUP(A268&amp;B268&amp;C268&amp;LEFT($AK$1,2),IF({1,0},广告数据!$A$2:$A$7027&amp;广告数据!$B$2:$B$7027&amp;广告数据!$C$2:$C$7027,广告数据!$G$2:$G$7027),2,0),"0")</f>
        <v>14.95</v>
      </c>
      <c r="AQ268" s="182">
        <f t="array" ref="AQ268">IFERROR(VLOOKUP(A268&amp;B268&amp;C268&amp;LEFT($AK$1,2),IF({1,0},广告数据!$A$2:$A$7027&amp;广告数据!$B$2:$B$7027&amp;广告数据!$C$2:$C$7027,广告数据!$J$2:$J$7027),2,0),"0")</f>
        <v>0</v>
      </c>
      <c r="AR268" s="183" t="str">
        <f t="shared" ref="AR268:AR277" si="134">IFERROR(AP268/AQ268,"0")</f>
        <v>0</v>
      </c>
      <c r="AS268" s="223" t="str">
        <f t="array" ref="AS268">IFERROR(VLOOKUP(A268&amp;B268&amp;C268&amp;LEFT($AS$1,2),IF({1,0},广告数据!$A$2:$A$7027&amp;广告数据!$B$2:$B$7027&amp;广告数据!$C$2:$C$7027,广告数据!$D$2:$D$7027),2,0),"0")</f>
        <v>0</v>
      </c>
      <c r="AT268" s="179" t="str">
        <f t="array" ref="AT268">IFERROR(VLOOKUP(A268&amp;B268&amp;C268&amp;LEFT($AS$1,2),IF({1,0},广告数据!$A$2:$A$7027&amp;广告数据!$B$2:$B$7027&amp;广告数据!$C$2:$C$7027,广告数据!$E$2:$E$7027),2,0),"0")</f>
        <v>0</v>
      </c>
      <c r="AU268" s="179" t="str">
        <f t="array" ref="AU268">IFERROR(VLOOKUP(A268&amp;B268&amp;C268&amp;LEFT($AS$1,2),IF({1,0},广告数据!$A$2:$A$7027&amp;广告数据!$B$2:$B$7027&amp;广告数据!$C$2:$C$7027,广告数据!$I$2:$I$7027),2,0),"0")</f>
        <v>0</v>
      </c>
      <c r="AV268" s="215" t="str">
        <f t="shared" si="117"/>
        <v>0</v>
      </c>
      <c r="AW268" s="215" t="str">
        <f t="array" ref="AW268">IFERROR(AU268/AT268,"0")</f>
        <v>0</v>
      </c>
      <c r="AX268" s="224" t="str">
        <f t="array" ref="AX268">IFERROR(VLOOKUP(A268&amp;B268&amp;C268&amp;LEFT($AS$1,2),IF({1,0},广告数据!$A$2:$A$7027&amp;广告数据!$B$2:$B$7027&amp;广告数据!$C$2:$C$7027,广告数据!$G$2:$G$7027),2,0),"0")</f>
        <v>0</v>
      </c>
      <c r="AY268" s="179" t="str">
        <f t="array" ref="AY268">IFERROR(VLOOKUP(A268&amp;B268&amp;C268&amp;LEFT($AS$1,2),IF({1,0},广告数据!$A$2:$A$7027&amp;广告数据!$B$2:$B$7027&amp;广告数据!$C$2:$C$7027,广告数据!$J$2:$J$7027),2,0),"0")</f>
        <v>0</v>
      </c>
      <c r="AZ268" s="183" t="str">
        <f t="array" ref="AZ268">IFERROR(AX268/AY268,"0")</f>
        <v>0</v>
      </c>
      <c r="BA268" s="179">
        <f t="array" ref="BA268">IFERROR(VLOOKUP(A268&amp;B268&amp;C268&amp;LEFT($BA$1,2),IF({1,0},广告数据!$A$2:$A$7027&amp;广告数据!$B$2:$B$7027&amp;广告数据!$C$2:$C$7027,广告数据!$D$2:$D$7027),2,0),"")</f>
        <v>9656</v>
      </c>
      <c r="BB268" s="179">
        <f t="array" ref="BB268">IFERROR(VLOOKUP(A268&amp;B268&amp;C268&amp;LEFT($BA$1,2),IF({1,0},广告数据!$A$2:$A$7027&amp;广告数据!$B$2:$B$7027&amp;广告数据!$C$2:$C$7027,广告数据!$E$2:$E$7027),2,0),"")</f>
        <v>13</v>
      </c>
      <c r="BC268" s="179">
        <f t="array" ref="BC268">IFERROR(VLOOKUP(A268&amp;B268&amp;C268&amp;LEFT($BA$1,2),IF({1,0},广告数据!$A$2:$A$7027&amp;广告数据!$B$2:$B$7027&amp;广告数据!$C$2:$C$7027,广告数据!$I$2:$I$7027),2,0),"")</f>
        <v>1</v>
      </c>
      <c r="BD268" s="215">
        <f t="shared" si="126"/>
        <v>0.00134631317315659</v>
      </c>
      <c r="BE268" s="215">
        <f t="shared" si="127"/>
        <v>0.0769230769230769</v>
      </c>
      <c r="BF268" s="186">
        <f t="array" ref="BF268">IFERROR(VLOOKUP(A268&amp;B268&amp;C268&amp;LEFT($BA$1,2),IF({1,0},广告数据!$A$2:$A$7027&amp;广告数据!$B$2:$B$7027&amp;广告数据!$C$2:$C$7027,广告数据!$G$2:$G$7027),2,0),"")</f>
        <v>15.63</v>
      </c>
      <c r="BG268" s="186">
        <f t="array" ref="BG268">IFERROR(VLOOKUP(A268&amp;B268&amp;C268&amp;LEFT($BA$1,2),IF({1,0},广告数据!$A$2:$A$7027&amp;广告数据!$B$2:$B$7027&amp;广告数据!$C$2:$C$7027,广告数据!$J$2:$J$7027),2,0),"")</f>
        <v>44.99</v>
      </c>
      <c r="BH268" s="215">
        <f t="shared" si="128"/>
        <v>0.347410535674594</v>
      </c>
      <c r="BI268" s="172" t="str">
        <f t="array" ref="BI268">IFERROR(VLOOKUP(A268&amp;B268&amp;C268&amp;LEFT($BI$1,2),IF({1,0},广告数据!$A$2:$A$7027&amp;广告数据!$B$2:$B$7027&amp;广告数据!$C$2:$C$7027,广告数据!$D$2:$D$7027),2,0),"0")</f>
        <v>0</v>
      </c>
      <c r="BJ268" s="172" t="str">
        <f t="array" ref="BJ268">IFERROR(VLOOKUP(A268&amp;B268&amp;C268&amp;LEFT($BI$1,2),IF({1,0},广告数据!$A$2:$A$7027&amp;广告数据!$B$2:$B$7027&amp;广告数据!$C$2:$C$7027,广告数据!$E$2:$E$7027),2,0),"0")</f>
        <v>0</v>
      </c>
      <c r="BK268" s="172" t="str">
        <f t="array" ref="BK268">IFERROR(VLOOKUP(A268&amp;B268&amp;C268&amp;LEFT($BI$1,2),IF({1,0},广告数据!$A$2:$A$7027&amp;广告数据!$B$2:$B$7027&amp;广告数据!$C$2:$C$7027,广告数据!$I$2:$I$7027),2,0),"0")</f>
        <v>0</v>
      </c>
      <c r="BL268" s="215" t="str">
        <f t="shared" si="129"/>
        <v>0</v>
      </c>
      <c r="BM268" s="215" t="str">
        <f t="shared" si="130"/>
        <v>0</v>
      </c>
      <c r="BN268" s="172" t="str">
        <f t="array" ref="BN268">IFERROR(VLOOKUP(A268&amp;B268&amp;C268&amp;LEFT($BI$1,2),IF({1,0},广告数据!$A$2:$A$7027&amp;广告数据!$B$2:$B$7027&amp;广告数据!$C$2:$C$7027,广告数据!$G$2:$G$7027),2,0),"0")</f>
        <v>0</v>
      </c>
      <c r="BO268" s="172" t="str">
        <f t="array" ref="BO268">IFERROR(VLOOKUP(A268&amp;B268&amp;C268&amp;LEFT($BI$1,2),IF({1,0},广告数据!$A$2:$A$7027&amp;广告数据!$B$2:$B$7027&amp;广告数据!$C$2:$C$7027,广告数据!$J$2:$J$7027),2,0),"0")</f>
        <v>0</v>
      </c>
      <c r="BP268" s="215" t="str">
        <f t="shared" si="131"/>
        <v/>
      </c>
      <c r="BQ268" s="172">
        <f t="array" ref="BQ268">IFERROR(VLOOKUP(A268&amp;B268&amp;C268&amp;LEFT($BQ$1,2),IF({1,0},广告数据!$A$2:$A$7027&amp;广告数据!$B$2:$B$7027&amp;广告数据!$C$2:$C$7027,广告数据!$D$2:$D$7027),2,0),"0")</f>
        <v>1228</v>
      </c>
      <c r="BR268" s="172">
        <f t="array" ref="BR268">IFERROR(VLOOKUP(A268&amp;B268&amp;C268&amp;LEFT($BQ$1,2),IF({1,0},广告数据!$A$2:$A$7027&amp;广告数据!$B$2:$B$7027&amp;广告数据!$C$2:$C$7027,广告数据!$E$2:$E$7027),2,0),"0")</f>
        <v>8</v>
      </c>
      <c r="BS268" s="172">
        <f t="array" ref="BS268">IFERROR(VLOOKUP(A268&amp;B268&amp;C268&amp;LEFT($BQ$1,2),IF({1,0},广告数据!$A$2:$A$7027&amp;广告数据!$B$2:$B$7027&amp;广告数据!$C$2:$C$7027,广告数据!$I$2:$I$7027),2,0),"0")</f>
        <v>0</v>
      </c>
      <c r="BT268" s="215">
        <f t="shared" si="124"/>
        <v>0.00651465798045603</v>
      </c>
      <c r="BU268" s="215">
        <f t="shared" si="125"/>
        <v>0</v>
      </c>
      <c r="BV268" s="172">
        <f t="array" ref="BV268">IFERROR(VLOOKUP(A268&amp;B268&amp;C268&amp;LEFT($BQ$1,2),IF({1,0},广告数据!$A$2:$A$7027&amp;广告数据!$B$2:$B$7027&amp;广告数据!$C$2:$C$7027,广告数据!$G$2:$G$7027),2,0),"0")</f>
        <v>6.95</v>
      </c>
      <c r="BW268" s="172">
        <f t="array" ref="BW268">IFERROR(VLOOKUP(A268&amp;B268&amp;C268&amp;LEFT($BQ$1,2),IF({1,0},广告数据!$A$2:$A$7027&amp;广告数据!$B$2:$B$7027&amp;广告数据!$C$2:$C$7027,广告数据!$J$2:$J$7027),2,0),"0")</f>
        <v>0</v>
      </c>
      <c r="BX268" s="215" t="str">
        <f t="shared" si="107"/>
        <v/>
      </c>
    </row>
    <row r="269" s="173" customFormat="1" spans="1:76">
      <c r="A269" s="189">
        <v>44828</v>
      </c>
      <c r="B269" s="192" t="s">
        <v>777</v>
      </c>
      <c r="C269" s="190" t="s">
        <v>543</v>
      </c>
      <c r="D269" s="119" t="s">
        <v>544</v>
      </c>
      <c r="E269" s="194">
        <f>SUMIFS('Business report'!$D$2:$D$9442,'Business report'!$A$2:$A$9442,A269,'Business report'!$B$2:$B$9442,B269,'Business report'!$C$2:$C$9442,D269)</f>
        <v>48</v>
      </c>
      <c r="F269" s="194">
        <f>SUMIFS('Business report'!$F$2:$F$9442,'Business report'!$A$2:$A$9442,A269,'Business report'!$B$2:$B$9442,B269,'Business report'!$C$2:$C$9442,D269)</f>
        <v>62</v>
      </c>
      <c r="G269" s="191">
        <f>SUMIFS('Business report'!$I$2:$I$9442,'Business report'!$A$2:$A$9442,A269,'Business report'!$B$2:$B$9442,B269,'Business report'!$C$2:$C$9442,D269)</f>
        <v>2</v>
      </c>
      <c r="H269" s="195">
        <f>SUMIFS('Business report'!$K$2:$K$9442,'Business report'!$A$2:$A$9442,A269,'Business report'!$B$2:$B$9442,B269,'Business report'!$C$2:$C$9442,D269)</f>
        <v>7998</v>
      </c>
      <c r="I269" s="206">
        <v>3999</v>
      </c>
      <c r="J269" s="178">
        <v>5</v>
      </c>
      <c r="K269" s="198">
        <v>1</v>
      </c>
      <c r="L269" s="206" t="s">
        <v>794</v>
      </c>
      <c r="M269" s="202" t="s">
        <v>880</v>
      </c>
      <c r="N269" s="206" t="s">
        <v>796</v>
      </c>
      <c r="O269" s="198">
        <v>28</v>
      </c>
      <c r="P269" s="203" t="s">
        <v>803</v>
      </c>
      <c r="Q269" s="207" t="s">
        <v>277</v>
      </c>
      <c r="R269" s="200"/>
      <c r="S269" s="203" t="s">
        <v>804</v>
      </c>
      <c r="T269" s="207" t="s">
        <v>440</v>
      </c>
      <c r="U269" s="200"/>
      <c r="V269" s="203" t="s">
        <v>806</v>
      </c>
      <c r="W269" s="207" t="s">
        <v>392</v>
      </c>
      <c r="X269" s="207" t="s">
        <v>444</v>
      </c>
      <c r="Y269" s="203" t="s">
        <v>807</v>
      </c>
      <c r="Z269" s="207" t="s">
        <v>387</v>
      </c>
      <c r="AA269" s="200"/>
      <c r="AB269" s="203" t="s">
        <v>808</v>
      </c>
      <c r="AC269" s="207" t="s">
        <v>227</v>
      </c>
      <c r="AD269" s="200"/>
      <c r="AE269" s="203" t="s">
        <v>809</v>
      </c>
      <c r="AF269" s="207" t="s">
        <v>227</v>
      </c>
      <c r="AG269" s="207" t="s">
        <v>598</v>
      </c>
      <c r="AH269" s="203" t="s">
        <v>810</v>
      </c>
      <c r="AI269" s="207" t="s">
        <v>287</v>
      </c>
      <c r="AJ269" s="200"/>
      <c r="AK269" s="179" t="str">
        <f t="array" ref="AK269">IFERROR(VLOOKUP(A269&amp;B269&amp;C269&amp;LEFT($AK$1,2),IF({1,0},广告数据!$A$2:$A$7027&amp;广告数据!$B$2:$B$7027&amp;广告数据!$C$2:$C$7027,广告数据!$D$2:$D$7027),2,0),"0")</f>
        <v>0</v>
      </c>
      <c r="AL269" s="175" t="str">
        <f t="array" ref="AL269">IFERROR(VLOOKUP(A269&amp;B269&amp;C269&amp;LEFT($AK$1,2),IF({1,0},广告数据!$A$2:$A$7027&amp;广告数据!$B$2:$B$7027&amp;广告数据!$C$2:$C$7027,广告数据!$E$2:$E$7027),2,0),"0")</f>
        <v>0</v>
      </c>
      <c r="AM269" s="180" t="str">
        <f t="shared" si="132"/>
        <v>0</v>
      </c>
      <c r="AN269" s="175" t="str">
        <f t="array" ref="AN269">IFERROR(VLOOKUP(A269&amp;B269&amp;C269&amp;LEFT($AK$1,2),IF({1,0},广告数据!$A$2:$A$7027&amp;广告数据!$B$2:$B$7027&amp;广告数据!$C$2:$C$7027,广告数据!$I$2:$I$7027),2,0),"0")</f>
        <v>0</v>
      </c>
      <c r="AO269" s="181" t="str">
        <f t="shared" si="133"/>
        <v>0</v>
      </c>
      <c r="AP269" s="182" t="str">
        <f t="array" ref="AP269">IFERROR(VLOOKUP(A269&amp;B269&amp;C269&amp;LEFT($AK$1,2),IF({1,0},广告数据!$A$2:$A$7027&amp;广告数据!$B$2:$B$7027&amp;广告数据!$C$2:$C$7027,广告数据!$G$2:$G$7027),2,0),"0")</f>
        <v>0</v>
      </c>
      <c r="AQ269" s="182" t="str">
        <f t="array" ref="AQ269">IFERROR(VLOOKUP(A269&amp;B269&amp;C269&amp;LEFT($AK$1,2),IF({1,0},广告数据!$A$2:$A$7027&amp;广告数据!$B$2:$B$7027&amp;广告数据!$C$2:$C$7027,广告数据!$J$2:$J$7027),2,0),"0")</f>
        <v>0</v>
      </c>
      <c r="AR269" s="183" t="str">
        <f t="shared" si="134"/>
        <v>0</v>
      </c>
      <c r="AS269" s="223">
        <f t="array" ref="AS269">IFERROR(VLOOKUP(A269&amp;B269&amp;C269&amp;LEFT($AS$1,2),IF({1,0},广告数据!$A$2:$A$7027&amp;广告数据!$B$2:$B$7027&amp;广告数据!$C$2:$C$7027,广告数据!$D$2:$D$7027),2,0),"0")</f>
        <v>1197</v>
      </c>
      <c r="AT269" s="179">
        <f t="array" ref="AT269">IFERROR(VLOOKUP(A269&amp;B269&amp;C269&amp;LEFT($AS$1,2),IF({1,0},广告数据!$A$2:$A$7027&amp;广告数据!$B$2:$B$7027&amp;广告数据!$C$2:$C$7027,广告数据!$E$2:$E$7027),2,0),"0")</f>
        <v>32</v>
      </c>
      <c r="AU269" s="179">
        <f t="array" ref="AU269">IFERROR(VLOOKUP(A269&amp;B269&amp;C269&amp;LEFT($AS$1,2),IF({1,0},广告数据!$A$2:$A$7027&amp;广告数据!$B$2:$B$7027&amp;广告数据!$C$2:$C$7027,广告数据!$I$2:$I$7027),2,0),"0")</f>
        <v>0</v>
      </c>
      <c r="AV269" s="215">
        <f t="shared" si="117"/>
        <v>0.0267335004177109</v>
      </c>
      <c r="AW269" s="215">
        <f t="array" ref="AW269">IFERROR(AU269/AT269,"0")</f>
        <v>0</v>
      </c>
      <c r="AX269" s="224">
        <f t="array" ref="AX269">IFERROR(VLOOKUP(A269&amp;B269&amp;C269&amp;LEFT($AS$1,2),IF({1,0},广告数据!$A$2:$A$7027&amp;广告数据!$B$2:$B$7027&amp;广告数据!$C$2:$C$7027,广告数据!$G$2:$G$7027),2,0),"0")</f>
        <v>2391</v>
      </c>
      <c r="AY269" s="179">
        <f t="array" ref="AY269">IFERROR(VLOOKUP(A269&amp;B269&amp;C269&amp;LEFT($AS$1,2),IF({1,0},广告数据!$A$2:$A$7027&amp;广告数据!$B$2:$B$7027&amp;广告数据!$C$2:$C$7027,广告数据!$J$2:$J$7027),2,0),"0")</f>
        <v>0</v>
      </c>
      <c r="AZ269" s="183" t="str">
        <f t="array" ref="AZ269">IFERROR(AX269/AY269,"0")</f>
        <v>0</v>
      </c>
      <c r="BA269" s="179">
        <f t="array" ref="BA269">IFERROR(VLOOKUP(A269&amp;B269&amp;C269&amp;LEFT($BA$1,2),IF({1,0},广告数据!$A$2:$A$7027&amp;广告数据!$B$2:$B$7027&amp;广告数据!$C$2:$C$7027,广告数据!$D$2:$D$7027),2,0),"")</f>
        <v>1307</v>
      </c>
      <c r="BB269" s="179">
        <f t="array" ref="BB269">IFERROR(VLOOKUP(A269&amp;B269&amp;C269&amp;LEFT($BA$1,2),IF({1,0},广告数据!$A$2:$A$7027&amp;广告数据!$B$2:$B$7027&amp;广告数据!$C$2:$C$7027,广告数据!$E$2:$E$7027),2,0),"")</f>
        <v>12</v>
      </c>
      <c r="BC269" s="179">
        <f t="array" ref="BC269">IFERROR(VLOOKUP(A269&amp;B269&amp;C269&amp;LEFT($BA$1,2),IF({1,0},广告数据!$A$2:$A$7027&amp;广告数据!$B$2:$B$7027&amp;广告数据!$C$2:$C$7027,广告数据!$I$2:$I$7027),2,0),"")</f>
        <v>0</v>
      </c>
      <c r="BD269" s="215">
        <f t="shared" si="126"/>
        <v>0.00918133129303749</v>
      </c>
      <c r="BE269" s="215">
        <f t="shared" si="127"/>
        <v>0</v>
      </c>
      <c r="BF269" s="186">
        <f t="array" ref="BF269">IFERROR(VLOOKUP(A269&amp;B269&amp;C269&amp;LEFT($BA$1,2),IF({1,0},广告数据!$A$2:$A$7027&amp;广告数据!$B$2:$B$7027&amp;广告数据!$C$2:$C$7027,广告数据!$G$2:$G$7027),2,0),"")</f>
        <v>821</v>
      </c>
      <c r="BG269" s="186">
        <f t="array" ref="BG269">IFERROR(VLOOKUP(A269&amp;B269&amp;C269&amp;LEFT($BA$1,2),IF({1,0},广告数据!$A$2:$A$7027&amp;广告数据!$B$2:$B$7027&amp;广告数据!$C$2:$C$7027,广告数据!$J$2:$J$7027),2,0),"")</f>
        <v>0</v>
      </c>
      <c r="BH269" s="215" t="str">
        <f t="shared" si="128"/>
        <v>0</v>
      </c>
      <c r="BI269" s="172" t="str">
        <f t="array" ref="BI269">IFERROR(VLOOKUP(A269&amp;B269&amp;C269&amp;LEFT($BI$1,2),IF({1,0},广告数据!$A$2:$A$7027&amp;广告数据!$B$2:$B$7027&amp;广告数据!$C$2:$C$7027,广告数据!$D$2:$D$7027),2,0),"0")</f>
        <v>0</v>
      </c>
      <c r="BJ269" s="172" t="str">
        <f t="array" ref="BJ269">IFERROR(VLOOKUP(A269&amp;B269&amp;C269&amp;LEFT($BI$1,2),IF({1,0},广告数据!$A$2:$A$7027&amp;广告数据!$B$2:$B$7027&amp;广告数据!$C$2:$C$7027,广告数据!$E$2:$E$7027),2,0),"0")</f>
        <v>0</v>
      </c>
      <c r="BK269" s="172" t="str">
        <f t="array" ref="BK269">IFERROR(VLOOKUP(A269&amp;B269&amp;C269&amp;LEFT($BI$1,2),IF({1,0},广告数据!$A$2:$A$7027&amp;广告数据!$B$2:$B$7027&amp;广告数据!$C$2:$C$7027,广告数据!$I$2:$I$7027),2,0),"0")</f>
        <v>0</v>
      </c>
      <c r="BL269" s="215" t="str">
        <f t="shared" si="129"/>
        <v>0</v>
      </c>
      <c r="BM269" s="215" t="str">
        <f t="shared" si="130"/>
        <v>0</v>
      </c>
      <c r="BN269" s="172" t="str">
        <f t="array" ref="BN269">IFERROR(VLOOKUP(A269&amp;B269&amp;C269&amp;LEFT($BI$1,2),IF({1,0},广告数据!$A$2:$A$7027&amp;广告数据!$B$2:$B$7027&amp;广告数据!$C$2:$C$7027,广告数据!$G$2:$G$7027),2,0),"0")</f>
        <v>0</v>
      </c>
      <c r="BO269" s="172" t="str">
        <f t="array" ref="BO269">IFERROR(VLOOKUP(A269&amp;B269&amp;C269&amp;LEFT($BI$1,2),IF({1,0},广告数据!$A$2:$A$7027&amp;广告数据!$B$2:$B$7027&amp;广告数据!$C$2:$C$7027,广告数据!$J$2:$J$7027),2,0),"0")</f>
        <v>0</v>
      </c>
      <c r="BP269" s="215" t="str">
        <f t="shared" si="131"/>
        <v/>
      </c>
      <c r="BQ269" s="172" t="str">
        <f t="array" ref="BQ269">IFERROR(VLOOKUP(A269&amp;B269&amp;C269&amp;LEFT($BQ$1,2),IF({1,0},广告数据!$A$2:$A$7027&amp;广告数据!$B$2:$B$7027&amp;广告数据!$C$2:$C$7027,广告数据!$D$2:$D$7027),2,0),"0")</f>
        <v>0</v>
      </c>
      <c r="BR269" s="172" t="str">
        <f t="array" ref="BR269">IFERROR(VLOOKUP(A269&amp;B269&amp;C269&amp;LEFT($BQ$1,2),IF({1,0},广告数据!$A$2:$A$7027&amp;广告数据!$B$2:$B$7027&amp;广告数据!$C$2:$C$7027,广告数据!$E$2:$E$7027),2,0),"0")</f>
        <v>0</v>
      </c>
      <c r="BS269" s="172" t="str">
        <f t="array" ref="BS269">IFERROR(VLOOKUP(A269&amp;B269&amp;C269&amp;LEFT($BQ$1,2),IF({1,0},广告数据!$A$2:$A$7027&amp;广告数据!$B$2:$B$7027&amp;广告数据!$C$2:$C$7027,广告数据!$I$2:$I$7027),2,0),"0")</f>
        <v>0</v>
      </c>
      <c r="BT269" s="215" t="str">
        <f t="shared" si="124"/>
        <v>0</v>
      </c>
      <c r="BU269" s="215" t="str">
        <f t="shared" si="125"/>
        <v>0</v>
      </c>
      <c r="BV269" s="172" t="str">
        <f t="array" ref="BV269">IFERROR(VLOOKUP(A269&amp;B269&amp;C269&amp;LEFT($BQ$1,2),IF({1,0},广告数据!$A$2:$A$7027&amp;广告数据!$B$2:$B$7027&amp;广告数据!$C$2:$C$7027,广告数据!$G$2:$G$7027),2,0),"0")</f>
        <v>0</v>
      </c>
      <c r="BW269" s="172" t="str">
        <f t="array" ref="BW269">IFERROR(VLOOKUP(A269&amp;B269&amp;C269&amp;LEFT($BQ$1,2),IF({1,0},广告数据!$A$2:$A$7027&amp;广告数据!$B$2:$B$7027&amp;广告数据!$C$2:$C$7027,广告数据!$J$2:$J$7027),2,0),"0")</f>
        <v>0</v>
      </c>
      <c r="BX269" s="215" t="str">
        <f t="shared" si="107"/>
        <v/>
      </c>
    </row>
    <row r="270" s="173" customFormat="1" spans="1:76">
      <c r="A270" s="189">
        <v>44829</v>
      </c>
      <c r="B270" s="192" t="s">
        <v>20</v>
      </c>
      <c r="C270" s="190" t="s">
        <v>25</v>
      </c>
      <c r="D270" s="119" t="s">
        <v>124</v>
      </c>
      <c r="E270" s="194">
        <f>SUMIFS('Business report'!$D$2:$D$9442,'Business report'!$A$2:$A$9442,A270,'Business report'!$B$2:$B$9442,B270,'Business report'!$C$2:$C$9442,D270)</f>
        <v>558</v>
      </c>
      <c r="F270" s="194">
        <f>SUMIFS('Business report'!$F$2:$F$9442,'Business report'!$A$2:$A$9442,A270,'Business report'!$B$2:$B$9442,B270,'Business report'!$C$2:$C$9442,D270)</f>
        <v>745</v>
      </c>
      <c r="G270" s="191">
        <f>SUMIFS('Business report'!$I$2:$I$9442,'Business report'!$A$2:$A$9442,A270,'Business report'!$B$2:$B$9442,B270,'Business report'!$C$2:$C$9442,D270)</f>
        <v>34</v>
      </c>
      <c r="H270" s="195">
        <f>SUMIFS('Business report'!$K$2:$K$9442,'Business report'!$A$2:$A$9442,A270,'Business report'!$B$2:$B$9442,B270,'Business report'!$C$2:$C$9442,D270)</f>
        <v>427.66</v>
      </c>
      <c r="I270" s="198" t="s">
        <v>653</v>
      </c>
      <c r="J270" s="178">
        <v>4.5</v>
      </c>
      <c r="K270" s="206">
        <v>103</v>
      </c>
      <c r="L270" s="198" t="s">
        <v>131</v>
      </c>
      <c r="M270" s="202">
        <v>34582</v>
      </c>
      <c r="N270" s="198" t="s">
        <v>133</v>
      </c>
      <c r="O270" s="198">
        <v>98</v>
      </c>
      <c r="P270" s="203" t="s">
        <v>409</v>
      </c>
      <c r="Q270" s="207" t="s">
        <v>205</v>
      </c>
      <c r="R270" s="207" t="s">
        <v>493</v>
      </c>
      <c r="S270" s="203" t="s">
        <v>208</v>
      </c>
      <c r="T270" s="207" t="s">
        <v>406</v>
      </c>
      <c r="U270" s="207" t="s">
        <v>138</v>
      </c>
      <c r="V270" s="203" t="s">
        <v>340</v>
      </c>
      <c r="W270" s="207" t="s">
        <v>312</v>
      </c>
      <c r="X270" s="207" t="s">
        <v>149</v>
      </c>
      <c r="Y270" s="203" t="s">
        <v>527</v>
      </c>
      <c r="Z270" s="207" t="s">
        <v>200</v>
      </c>
      <c r="AA270" s="207" t="s">
        <v>169</v>
      </c>
      <c r="AB270" s="203" t="s">
        <v>528</v>
      </c>
      <c r="AC270" s="207" t="s">
        <v>720</v>
      </c>
      <c r="AD270" s="207" t="s">
        <v>169</v>
      </c>
      <c r="AE270" s="203" t="s">
        <v>244</v>
      </c>
      <c r="AF270" s="207" t="s">
        <v>406</v>
      </c>
      <c r="AG270" s="207" t="s">
        <v>714</v>
      </c>
      <c r="AH270" s="203" t="s">
        <v>144</v>
      </c>
      <c r="AI270" s="207" t="s">
        <v>241</v>
      </c>
      <c r="AJ270" s="207" t="s">
        <v>473</v>
      </c>
      <c r="AK270" s="179">
        <f t="array" ref="AK270">IFERROR(VLOOKUP(A270&amp;B270&amp;C270&amp;LEFT($AK$1,2),IF({1,0},广告数据!$A$2:$A$7027&amp;广告数据!$B$2:$B$7027&amp;广告数据!$C$2:$C$7027,广告数据!$D$2:$D$7027),2,0),"0")</f>
        <v>8898</v>
      </c>
      <c r="AL270" s="175">
        <f t="array" ref="AL270">IFERROR(VLOOKUP(A270&amp;B270&amp;C270&amp;LEFT($AK$1,2),IF({1,0},广告数据!$A$2:$A$7027&amp;广告数据!$B$2:$B$7027&amp;广告数据!$C$2:$C$7027,广告数据!$E$2:$E$7027),2,0),"0")</f>
        <v>67</v>
      </c>
      <c r="AM270" s="180">
        <f t="shared" si="132"/>
        <v>0.00752978197347719</v>
      </c>
      <c r="AN270" s="175">
        <f t="array" ref="AN270">IFERROR(VLOOKUP(A270&amp;B270&amp;C270&amp;LEFT($AK$1,2),IF({1,0},广告数据!$A$2:$A$7027&amp;广告数据!$B$2:$B$7027&amp;广告数据!$C$2:$C$7027,广告数据!$I$2:$I$7027),2,0),"0")</f>
        <v>2</v>
      </c>
      <c r="AO270" s="181">
        <f t="shared" si="133"/>
        <v>0.0298507462686567</v>
      </c>
      <c r="AP270" s="182">
        <f t="array" ref="AP270">IFERROR(VLOOKUP(A270&amp;B270&amp;C270&amp;LEFT($AK$1,2),IF({1,0},广告数据!$A$2:$A$7027&amp;广告数据!$B$2:$B$7027&amp;广告数据!$C$2:$C$7027,广告数据!$G$2:$G$7027),2,0),"0")</f>
        <v>18.89</v>
      </c>
      <c r="AQ270" s="182">
        <f t="array" ref="AQ270">IFERROR(VLOOKUP(A270&amp;B270&amp;C270&amp;LEFT($AK$1,2),IF({1,0},广告数据!$A$2:$A$7027&amp;广告数据!$B$2:$B$7027&amp;广告数据!$C$2:$C$7027,广告数据!$J$2:$J$7027),2,0),"0")</f>
        <v>24.98</v>
      </c>
      <c r="AR270" s="183">
        <f t="shared" si="134"/>
        <v>0.756204963971177</v>
      </c>
      <c r="AS270" s="223" t="str">
        <f t="array" ref="AS270">IFERROR(VLOOKUP(A270&amp;B270&amp;C270&amp;LEFT($AS$1,2),IF({1,0},广告数据!$A$2:$A$7027&amp;广告数据!$B$2:$B$7027&amp;广告数据!$C$2:$C$7027,广告数据!$D$2:$D$7027),2,0),"0")</f>
        <v>0</v>
      </c>
      <c r="AT270" s="179" t="str">
        <f t="array" ref="AT270">IFERROR(VLOOKUP(A270&amp;B270&amp;C270&amp;LEFT($AS$1,2),IF({1,0},广告数据!$A$2:$A$7027&amp;广告数据!$B$2:$B$7027&amp;广告数据!$C$2:$C$7027,广告数据!$E$2:$E$7027),2,0),"0")</f>
        <v>0</v>
      </c>
      <c r="AU270" s="179" t="str">
        <f t="array" ref="AU270">IFERROR(VLOOKUP(A270&amp;B270&amp;C270&amp;LEFT($AS$1,2),IF({1,0},广告数据!$A$2:$A$7027&amp;广告数据!$B$2:$B$7027&amp;广告数据!$C$2:$C$7027,广告数据!$I$2:$I$7027),2,0),"0")</f>
        <v>0</v>
      </c>
      <c r="AV270" s="215" t="str">
        <f t="shared" si="117"/>
        <v>0</v>
      </c>
      <c r="AW270" s="215" t="str">
        <f t="array" ref="AW270">IFERROR(AU270/AT270,"0")</f>
        <v>0</v>
      </c>
      <c r="AX270" s="224" t="str">
        <f t="array" ref="AX270">IFERROR(VLOOKUP(A270&amp;B270&amp;C270&amp;LEFT($AS$1,2),IF({1,0},广告数据!$A$2:$A$7027&amp;广告数据!$B$2:$B$7027&amp;广告数据!$C$2:$C$7027,广告数据!$G$2:$G$7027),2,0),"0")</f>
        <v>0</v>
      </c>
      <c r="AY270" s="179" t="str">
        <f t="array" ref="AY270">IFERROR(VLOOKUP(A270&amp;B270&amp;C270&amp;LEFT($AS$1,2),IF({1,0},广告数据!$A$2:$A$7027&amp;广告数据!$B$2:$B$7027&amp;广告数据!$C$2:$C$7027,广告数据!$J$2:$J$7027),2,0),"0")</f>
        <v>0</v>
      </c>
      <c r="AZ270" s="183" t="str">
        <f t="array" ref="AZ270">IFERROR(AX270/AY270,"0")</f>
        <v>0</v>
      </c>
      <c r="BA270" s="179">
        <f t="array" ref="BA270">IFERROR(VLOOKUP(A270&amp;B270&amp;C270&amp;LEFT($BA$1,2),IF({1,0},广告数据!$A$2:$A$7027&amp;广告数据!$B$2:$B$7027&amp;广告数据!$C$2:$C$7027,广告数据!$D$2:$D$7027),2,0),"")</f>
        <v>18837</v>
      </c>
      <c r="BB270" s="179">
        <f t="array" ref="BB270">IFERROR(VLOOKUP(A270&amp;B270&amp;C270&amp;LEFT($BA$1,2),IF({1,0},广告数据!$A$2:$A$7027&amp;广告数据!$B$2:$B$7027&amp;广告数据!$C$2:$C$7027,广告数据!$E$2:$E$7027),2,0),"")</f>
        <v>54</v>
      </c>
      <c r="BC270" s="179">
        <f t="array" ref="BC270">IFERROR(VLOOKUP(A270&amp;B270&amp;C270&amp;LEFT($BA$1,2),IF({1,0},广告数据!$A$2:$A$7027&amp;广告数据!$B$2:$B$7027&amp;广告数据!$C$2:$C$7027,广告数据!$I$2:$I$7027),2,0),"")</f>
        <v>6</v>
      </c>
      <c r="BD270" s="215">
        <f t="shared" si="126"/>
        <v>0.00286669851887243</v>
      </c>
      <c r="BE270" s="215">
        <f t="shared" si="127"/>
        <v>0.111111111111111</v>
      </c>
      <c r="BF270" s="186">
        <f t="array" ref="BF270">IFERROR(VLOOKUP(A270&amp;B270&amp;C270&amp;LEFT($BA$1,2),IF({1,0},广告数据!$A$2:$A$7027&amp;广告数据!$B$2:$B$7027&amp;广告数据!$C$2:$C$7027,广告数据!$G$2:$G$7027),2,0),"")</f>
        <v>26.87</v>
      </c>
      <c r="BG270" s="186">
        <f t="array" ref="BG270">IFERROR(VLOOKUP(A270&amp;B270&amp;C270&amp;LEFT($BA$1,2),IF({1,0},广告数据!$A$2:$A$7027&amp;广告数据!$B$2:$B$7027&amp;广告数据!$C$2:$C$7027,广告数据!$J$2:$J$7027),2,0),"")</f>
        <v>75.94</v>
      </c>
      <c r="BH270" s="215">
        <f t="shared" si="128"/>
        <v>0.353831972609955</v>
      </c>
      <c r="BI270" s="172">
        <f t="array" ref="BI270">IFERROR(VLOOKUP(A270&amp;B270&amp;C270&amp;LEFT($BI$1,2),IF({1,0},广告数据!$A$2:$A$7027&amp;广告数据!$B$2:$B$7027&amp;广告数据!$C$2:$C$7027,广告数据!$D$2:$D$7027),2,0),"0")</f>
        <v>2894</v>
      </c>
      <c r="BJ270" s="172">
        <f t="array" ref="BJ270">IFERROR(VLOOKUP(A270&amp;B270&amp;C270&amp;LEFT($BI$1,2),IF({1,0},广告数据!$A$2:$A$7027&amp;广告数据!$B$2:$B$7027&amp;广告数据!$C$2:$C$7027,广告数据!$E$2:$E$7027),2,0),"0")</f>
        <v>18</v>
      </c>
      <c r="BK270" s="172">
        <f t="array" ref="BK270">IFERROR(VLOOKUP(A270&amp;B270&amp;C270&amp;LEFT($BI$1,2),IF({1,0},广告数据!$A$2:$A$7027&amp;广告数据!$B$2:$B$7027&amp;广告数据!$C$2:$C$7027,广告数据!$I$2:$I$7027),2,0),"0")</f>
        <v>0</v>
      </c>
      <c r="BL270" s="215">
        <f t="shared" si="129"/>
        <v>0.00621976503109883</v>
      </c>
      <c r="BM270" s="215">
        <f t="shared" si="130"/>
        <v>0</v>
      </c>
      <c r="BN270" s="172">
        <f t="array" ref="BN270">IFERROR(VLOOKUP(A270&amp;B270&amp;C270&amp;LEFT($BI$1,2),IF({1,0},广告数据!$A$2:$A$7027&amp;广告数据!$B$2:$B$7027&amp;广告数据!$C$2:$C$7027,广告数据!$G$2:$G$7027),2,0),"0")</f>
        <v>14.35</v>
      </c>
      <c r="BO270" s="172">
        <f t="array" ref="BO270">IFERROR(VLOOKUP(A270&amp;B270&amp;C270&amp;LEFT($BI$1,2),IF({1,0},广告数据!$A$2:$A$7027&amp;广告数据!$B$2:$B$7027&amp;广告数据!$C$2:$C$7027,广告数据!$J$2:$J$7027),2,0),"0")</f>
        <v>0</v>
      </c>
      <c r="BP270" s="215" t="str">
        <f t="shared" si="131"/>
        <v/>
      </c>
      <c r="BQ270" s="172" t="str">
        <f t="array" ref="BQ270">IFERROR(VLOOKUP(A270&amp;B270&amp;C270&amp;LEFT($BQ$1,2),IF({1,0},广告数据!$A$2:$A$7027&amp;广告数据!$B$2:$B$7027&amp;广告数据!$C$2:$C$7027,广告数据!$D$2:$D$7027),2,0),"0")</f>
        <v>0</v>
      </c>
      <c r="BR270" s="172" t="str">
        <f t="array" ref="BR270">IFERROR(VLOOKUP(A270&amp;B270&amp;C270&amp;LEFT($BQ$1,2),IF({1,0},广告数据!$A$2:$A$7027&amp;广告数据!$B$2:$B$7027&amp;广告数据!$C$2:$C$7027,广告数据!$E$2:$E$7027),2,0),"0")</f>
        <v>0</v>
      </c>
      <c r="BS270" s="172" t="str">
        <f t="array" ref="BS270">IFERROR(VLOOKUP(A270&amp;B270&amp;C270&amp;LEFT($BQ$1,2),IF({1,0},广告数据!$A$2:$A$7027&amp;广告数据!$B$2:$B$7027&amp;广告数据!$C$2:$C$7027,广告数据!$I$2:$I$7027),2,0),"0")</f>
        <v>0</v>
      </c>
      <c r="BT270" s="215" t="str">
        <f t="shared" si="124"/>
        <v>0</v>
      </c>
      <c r="BU270" s="215" t="str">
        <f t="shared" si="125"/>
        <v>0</v>
      </c>
      <c r="BV270" s="172" t="str">
        <f t="array" ref="BV270">IFERROR(VLOOKUP(A270&amp;B270&amp;C270&amp;LEFT($BQ$1,2),IF({1,0},广告数据!$A$2:$A$7027&amp;广告数据!$B$2:$B$7027&amp;广告数据!$C$2:$C$7027,广告数据!$G$2:$G$7027),2,0),"0")</f>
        <v>0</v>
      </c>
      <c r="BW270" s="172" t="str">
        <f t="array" ref="BW270">IFERROR(VLOOKUP(A270&amp;B270&amp;C270&amp;LEFT($BQ$1,2),IF({1,0},广告数据!$A$2:$A$7027&amp;广告数据!$B$2:$B$7027&amp;广告数据!$C$2:$C$7027,广告数据!$J$2:$J$7027),2,0),"0")</f>
        <v>0</v>
      </c>
      <c r="BX270" s="215" t="str">
        <f t="shared" si="107"/>
        <v/>
      </c>
    </row>
    <row r="271" s="173" customFormat="1" spans="1:76">
      <c r="A271" s="189">
        <v>44829</v>
      </c>
      <c r="B271" s="192" t="s">
        <v>20</v>
      </c>
      <c r="C271" s="190" t="s">
        <v>450</v>
      </c>
      <c r="D271" s="119" t="s">
        <v>451</v>
      </c>
      <c r="E271" s="194">
        <f>SUMIFS('Business report'!$D$2:$D$9442,'Business report'!$A$2:$A$9442,A271,'Business report'!$B$2:$B$9442,B271,'Business report'!$C$2:$C$9442,D271)</f>
        <v>7</v>
      </c>
      <c r="F271" s="194">
        <f>SUMIFS('Business report'!$F$2:$F$9442,'Business report'!$A$2:$A$9442,A271,'Business report'!$B$2:$B$9442,B271,'Business report'!$C$2:$C$9442,D271)</f>
        <v>11</v>
      </c>
      <c r="G271" s="191">
        <f>SUMIFS('Business report'!$I$2:$I$9442,'Business report'!$A$2:$A$9442,A271,'Business report'!$B$2:$B$9442,B271,'Business report'!$C$2:$C$9442,D271)</f>
        <v>0</v>
      </c>
      <c r="H271" s="195">
        <f>SUMIFS('Business report'!$K$2:$K$9442,'Business report'!$A$2:$A$9442,A271,'Business report'!$B$2:$B$9442,B271,'Business report'!$C$2:$C$9442,D271)</f>
        <v>0</v>
      </c>
      <c r="I271" s="198">
        <v>37.99</v>
      </c>
      <c r="J271" s="178">
        <v>4</v>
      </c>
      <c r="K271" s="198">
        <v>7</v>
      </c>
      <c r="L271" s="198" t="s">
        <v>496</v>
      </c>
      <c r="M271" s="202" t="s">
        <v>881</v>
      </c>
      <c r="N271" s="198" t="s">
        <v>497</v>
      </c>
      <c r="O271" s="199">
        <v>5442</v>
      </c>
      <c r="P271" s="203" t="s">
        <v>465</v>
      </c>
      <c r="Q271" s="200"/>
      <c r="R271" s="207" t="s">
        <v>370</v>
      </c>
      <c r="S271" s="203" t="s">
        <v>466</v>
      </c>
      <c r="T271" s="200"/>
      <c r="U271" s="207" t="s">
        <v>337</v>
      </c>
      <c r="V271" s="203" t="s">
        <v>467</v>
      </c>
      <c r="W271" s="200"/>
      <c r="X271" s="207" t="s">
        <v>799</v>
      </c>
      <c r="Y271" s="203" t="s">
        <v>468</v>
      </c>
      <c r="Z271" s="200"/>
      <c r="AA271" s="207" t="s">
        <v>358</v>
      </c>
      <c r="AB271" s="203" t="s">
        <v>469</v>
      </c>
      <c r="AC271" s="200"/>
      <c r="AD271" s="207" t="s">
        <v>358</v>
      </c>
      <c r="AE271" s="203" t="s">
        <v>470</v>
      </c>
      <c r="AF271" s="200"/>
      <c r="AG271" s="207" t="s">
        <v>441</v>
      </c>
      <c r="AH271" s="203" t="s">
        <v>472</v>
      </c>
      <c r="AI271" s="200"/>
      <c r="AJ271" s="207" t="s">
        <v>780</v>
      </c>
      <c r="AK271" s="179">
        <f t="array" ref="AK271">IFERROR(VLOOKUP(A271&amp;B271&amp;C271&amp;LEFT($AK$1,2),IF({1,0},广告数据!$A$2:$A$7027&amp;广告数据!$B$2:$B$7027&amp;广告数据!$C$2:$C$7027,广告数据!$D$2:$D$7027),2,0),"0")</f>
        <v>6115</v>
      </c>
      <c r="AL271" s="175">
        <f t="array" ref="AL271">IFERROR(VLOOKUP(A271&amp;B271&amp;C271&amp;LEFT($AK$1,2),IF({1,0},广告数据!$A$2:$A$7027&amp;广告数据!$B$2:$B$7027&amp;广告数据!$C$2:$C$7027,广告数据!$E$2:$E$7027),2,0),"0")</f>
        <v>0</v>
      </c>
      <c r="AM271" s="180">
        <f t="shared" si="132"/>
        <v>0</v>
      </c>
      <c r="AN271" s="175">
        <f t="array" ref="AN271">IFERROR(VLOOKUP(A271&amp;B271&amp;C271&amp;LEFT($AK$1,2),IF({1,0},广告数据!$A$2:$A$7027&amp;广告数据!$B$2:$B$7027&amp;广告数据!$C$2:$C$7027,广告数据!$I$2:$I$7027),2,0),"0")</f>
        <v>0</v>
      </c>
      <c r="AO271" s="181" t="str">
        <f t="shared" si="133"/>
        <v>0</v>
      </c>
      <c r="AP271" s="182">
        <f t="array" ref="AP271">IFERROR(VLOOKUP(A271&amp;B271&amp;C271&amp;LEFT($AK$1,2),IF({1,0},广告数据!$A$2:$A$7027&amp;广告数据!$B$2:$B$7027&amp;广告数据!$C$2:$C$7027,广告数据!$G$2:$G$7027),2,0),"0")</f>
        <v>0</v>
      </c>
      <c r="AQ271" s="182">
        <f t="array" ref="AQ271">IFERROR(VLOOKUP(A271&amp;B271&amp;C271&amp;LEFT($AK$1,2),IF({1,0},广告数据!$A$2:$A$7027&amp;广告数据!$B$2:$B$7027&amp;广告数据!$C$2:$C$7027,广告数据!$J$2:$J$7027),2,0),"0")</f>
        <v>0</v>
      </c>
      <c r="AR271" s="183" t="str">
        <f t="shared" si="134"/>
        <v>0</v>
      </c>
      <c r="AS271" s="223" t="str">
        <f t="array" ref="AS271">IFERROR(VLOOKUP(A271&amp;B271&amp;C271&amp;LEFT($AS$1,2),IF({1,0},广告数据!$A$2:$A$7027&amp;广告数据!$B$2:$B$7027&amp;广告数据!$C$2:$C$7027,广告数据!$D$2:$D$7027),2,0),"0")</f>
        <v>0</v>
      </c>
      <c r="AT271" s="179" t="str">
        <f t="array" ref="AT271">IFERROR(VLOOKUP(A271&amp;B271&amp;C271&amp;LEFT($AS$1,2),IF({1,0},广告数据!$A$2:$A$7027&amp;广告数据!$B$2:$B$7027&amp;广告数据!$C$2:$C$7027,广告数据!$E$2:$E$7027),2,0),"0")</f>
        <v>0</v>
      </c>
      <c r="AU271" s="179" t="str">
        <f t="array" ref="AU271">IFERROR(VLOOKUP(A271&amp;B271&amp;C271&amp;LEFT($AS$1,2),IF({1,0},广告数据!$A$2:$A$7027&amp;广告数据!$B$2:$B$7027&amp;广告数据!$C$2:$C$7027,广告数据!$I$2:$I$7027),2,0),"0")</f>
        <v>0</v>
      </c>
      <c r="AV271" s="215" t="str">
        <f t="shared" si="117"/>
        <v>0</v>
      </c>
      <c r="AW271" s="215" t="str">
        <f t="array" ref="AW271">IFERROR(AU271/AT271,"0")</f>
        <v>0</v>
      </c>
      <c r="AX271" s="224" t="str">
        <f t="array" ref="AX271">IFERROR(VLOOKUP(A271&amp;B271&amp;C271&amp;LEFT($AS$1,2),IF({1,0},广告数据!$A$2:$A$7027&amp;广告数据!$B$2:$B$7027&amp;广告数据!$C$2:$C$7027,广告数据!$G$2:$G$7027),2,0),"0")</f>
        <v>0</v>
      </c>
      <c r="AY271" s="179" t="str">
        <f t="array" ref="AY271">IFERROR(VLOOKUP(A271&amp;B271&amp;C271&amp;LEFT($AS$1,2),IF({1,0},广告数据!$A$2:$A$7027&amp;广告数据!$B$2:$B$7027&amp;广告数据!$C$2:$C$7027,广告数据!$J$2:$J$7027),2,0),"0")</f>
        <v>0</v>
      </c>
      <c r="AZ271" s="183" t="str">
        <f t="array" ref="AZ271">IFERROR(AX271/AY271,"0")</f>
        <v>0</v>
      </c>
      <c r="BA271" s="179">
        <f t="array" ref="BA271">IFERROR(VLOOKUP(A271&amp;B271&amp;C271&amp;LEFT($BA$1,2),IF({1,0},广告数据!$A$2:$A$7027&amp;广告数据!$B$2:$B$7027&amp;广告数据!$C$2:$C$7027,广告数据!$D$2:$D$7027),2,0),"")</f>
        <v>808</v>
      </c>
      <c r="BB271" s="179">
        <f t="array" ref="BB271">IFERROR(VLOOKUP(A271&amp;B271&amp;C271&amp;LEFT($BA$1,2),IF({1,0},广告数据!$A$2:$A$7027&amp;广告数据!$B$2:$B$7027&amp;广告数据!$C$2:$C$7027,广告数据!$E$2:$E$7027),2,0),"")</f>
        <v>0</v>
      </c>
      <c r="BC271" s="179">
        <f t="array" ref="BC271">IFERROR(VLOOKUP(A271&amp;B271&amp;C271&amp;LEFT($BA$1,2),IF({1,0},广告数据!$A$2:$A$7027&amp;广告数据!$B$2:$B$7027&amp;广告数据!$C$2:$C$7027,广告数据!$I$2:$I$7027),2,0),"")</f>
        <v>0</v>
      </c>
      <c r="BD271" s="215">
        <f t="shared" si="126"/>
        <v>0</v>
      </c>
      <c r="BE271" s="215" t="str">
        <f t="shared" si="127"/>
        <v>0</v>
      </c>
      <c r="BF271" s="186">
        <f t="array" ref="BF271">IFERROR(VLOOKUP(A271&amp;B271&amp;C271&amp;LEFT($BA$1,2),IF({1,0},广告数据!$A$2:$A$7027&amp;广告数据!$B$2:$B$7027&amp;广告数据!$C$2:$C$7027,广告数据!$G$2:$G$7027),2,0),"")</f>
        <v>0</v>
      </c>
      <c r="BG271" s="186">
        <f t="array" ref="BG271">IFERROR(VLOOKUP(A271&amp;B271&amp;C271&amp;LEFT($BA$1,2),IF({1,0},广告数据!$A$2:$A$7027&amp;广告数据!$B$2:$B$7027&amp;广告数据!$C$2:$C$7027,广告数据!$J$2:$J$7027),2,0),"")</f>
        <v>0</v>
      </c>
      <c r="BH271" s="215" t="str">
        <f t="shared" si="128"/>
        <v>0</v>
      </c>
      <c r="BI271" s="172" t="str">
        <f t="array" ref="BI271">IFERROR(VLOOKUP(A271&amp;B271&amp;C271&amp;LEFT($BI$1,2),IF({1,0},广告数据!$A$2:$A$7027&amp;广告数据!$B$2:$B$7027&amp;广告数据!$C$2:$C$7027,广告数据!$D$2:$D$7027),2,0),"0")</f>
        <v>0</v>
      </c>
      <c r="BJ271" s="172" t="str">
        <f t="array" ref="BJ271">IFERROR(VLOOKUP(A271&amp;B271&amp;C271&amp;LEFT($BI$1,2),IF({1,0},广告数据!$A$2:$A$7027&amp;广告数据!$B$2:$B$7027&amp;广告数据!$C$2:$C$7027,广告数据!$E$2:$E$7027),2,0),"0")</f>
        <v>0</v>
      </c>
      <c r="BK271" s="172" t="str">
        <f t="array" ref="BK271">IFERROR(VLOOKUP(A271&amp;B271&amp;C271&amp;LEFT($BI$1,2),IF({1,0},广告数据!$A$2:$A$7027&amp;广告数据!$B$2:$B$7027&amp;广告数据!$C$2:$C$7027,广告数据!$I$2:$I$7027),2,0),"0")</f>
        <v>0</v>
      </c>
      <c r="BL271" s="215" t="str">
        <f t="shared" si="129"/>
        <v>0</v>
      </c>
      <c r="BM271" s="215" t="str">
        <f t="shared" si="130"/>
        <v>0</v>
      </c>
      <c r="BN271" s="172" t="str">
        <f t="array" ref="BN271">IFERROR(VLOOKUP(A271&amp;B271&amp;C271&amp;LEFT($BI$1,2),IF({1,0},广告数据!$A$2:$A$7027&amp;广告数据!$B$2:$B$7027&amp;广告数据!$C$2:$C$7027,广告数据!$G$2:$G$7027),2,0),"0")</f>
        <v>0</v>
      </c>
      <c r="BO271" s="172" t="str">
        <f t="array" ref="BO271">IFERROR(VLOOKUP(A271&amp;B271&amp;C271&amp;LEFT($BI$1,2),IF({1,0},广告数据!$A$2:$A$7027&amp;广告数据!$B$2:$B$7027&amp;广告数据!$C$2:$C$7027,广告数据!$J$2:$J$7027),2,0),"0")</f>
        <v>0</v>
      </c>
      <c r="BP271" s="215" t="str">
        <f t="shared" si="131"/>
        <v/>
      </c>
      <c r="BQ271" s="172">
        <f t="array" ref="BQ271">IFERROR(VLOOKUP(A271&amp;B271&amp;C271&amp;LEFT($BQ$1,2),IF({1,0},广告数据!$A$2:$A$7027&amp;广告数据!$B$2:$B$7027&amp;广告数据!$C$2:$C$7027,广告数据!$D$2:$D$7027),2,0),"0")</f>
        <v>957</v>
      </c>
      <c r="BR271" s="172">
        <f t="array" ref="BR271">IFERROR(VLOOKUP(A271&amp;B271&amp;C271&amp;LEFT($BQ$1,2),IF({1,0},广告数据!$A$2:$A$7027&amp;广告数据!$B$2:$B$7027&amp;广告数据!$C$2:$C$7027,广告数据!$E$2:$E$7027),2,0),"0")</f>
        <v>1</v>
      </c>
      <c r="BS271" s="172">
        <f t="array" ref="BS271">IFERROR(VLOOKUP(A271&amp;B271&amp;C271&amp;LEFT($BQ$1,2),IF({1,0},广告数据!$A$2:$A$7027&amp;广告数据!$B$2:$B$7027&amp;广告数据!$C$2:$C$7027,广告数据!$I$2:$I$7027),2,0),"0")</f>
        <v>0</v>
      </c>
      <c r="BT271" s="215">
        <f t="shared" si="124"/>
        <v>0.00104493207941484</v>
      </c>
      <c r="BU271" s="215">
        <f t="shared" si="125"/>
        <v>0</v>
      </c>
      <c r="BV271" s="172">
        <f t="array" ref="BV271">IFERROR(VLOOKUP(A271&amp;B271&amp;C271&amp;LEFT($BQ$1,2),IF({1,0},广告数据!$A$2:$A$7027&amp;广告数据!$B$2:$B$7027&amp;广告数据!$C$2:$C$7027,广告数据!$G$2:$G$7027),2,0),"0")</f>
        <v>0.92</v>
      </c>
      <c r="BW271" s="172">
        <f t="array" ref="BW271">IFERROR(VLOOKUP(A271&amp;B271&amp;C271&amp;LEFT($BQ$1,2),IF({1,0},广告数据!$A$2:$A$7027&amp;广告数据!$B$2:$B$7027&amp;广告数据!$C$2:$C$7027,广告数据!$J$2:$J$7027),2,0),"0")</f>
        <v>0</v>
      </c>
      <c r="BX271" s="215" t="str">
        <f t="shared" si="107"/>
        <v/>
      </c>
    </row>
    <row r="272" s="173" customFormat="1" spans="1:76">
      <c r="A272" s="189">
        <v>44829</v>
      </c>
      <c r="B272" s="192" t="s">
        <v>128</v>
      </c>
      <c r="C272" s="190" t="s">
        <v>450</v>
      </c>
      <c r="D272" s="119" t="s">
        <v>451</v>
      </c>
      <c r="E272" s="194">
        <f>SUMIFS('Business report'!$D$2:$D$9442,'Business report'!$A$2:$A$9442,A272,'Business report'!$B$2:$B$9442,B272,'Business report'!$C$2:$C$9442,D272)</f>
        <v>8</v>
      </c>
      <c r="F272" s="194">
        <f>SUMIFS('Business report'!$F$2:$F$9442,'Business report'!$A$2:$A$9442,A272,'Business report'!$B$2:$B$9442,B272,'Business report'!$C$2:$C$9442,D272)</f>
        <v>11</v>
      </c>
      <c r="G272" s="191">
        <f>SUMIFS('Business report'!$I$2:$I$9442,'Business report'!$A$2:$A$9442,A272,'Business report'!$B$2:$B$9442,B272,'Business report'!$C$2:$C$9442,D272)</f>
        <v>0</v>
      </c>
      <c r="H272" s="195">
        <f>SUMIFS('Business report'!$K$2:$K$9442,'Business report'!$A$2:$A$9442,A272,'Business report'!$B$2:$B$9442,B272,'Business report'!$C$2:$C$9442,D272)</f>
        <v>0</v>
      </c>
      <c r="I272" s="198">
        <v>39.99</v>
      </c>
      <c r="J272" s="178">
        <v>4</v>
      </c>
      <c r="K272" s="198">
        <v>7</v>
      </c>
      <c r="L272" s="198" t="s">
        <v>642</v>
      </c>
      <c r="M272" s="202">
        <v>74813</v>
      </c>
      <c r="N272" s="198" t="s">
        <v>644</v>
      </c>
      <c r="O272" s="199">
        <v>43</v>
      </c>
      <c r="P272" s="203" t="s">
        <v>465</v>
      </c>
      <c r="Q272" s="207" t="s">
        <v>348</v>
      </c>
      <c r="R272" s="207" t="s">
        <v>278</v>
      </c>
      <c r="S272" s="203" t="s">
        <v>646</v>
      </c>
      <c r="T272" s="207" t="s">
        <v>385</v>
      </c>
      <c r="U272" s="207" t="s">
        <v>169</v>
      </c>
      <c r="V272" s="203" t="s">
        <v>466</v>
      </c>
      <c r="W272" s="207" t="s">
        <v>263</v>
      </c>
      <c r="X272" s="207" t="s">
        <v>406</v>
      </c>
      <c r="Y272" s="203" t="s">
        <v>647</v>
      </c>
      <c r="Z272" s="207" t="s">
        <v>357</v>
      </c>
      <c r="AA272" s="207" t="s">
        <v>532</v>
      </c>
      <c r="AB272" s="203" t="s">
        <v>649</v>
      </c>
      <c r="AC272" s="200"/>
      <c r="AD272" s="207" t="s">
        <v>532</v>
      </c>
      <c r="AE272" s="203" t="s">
        <v>469</v>
      </c>
      <c r="AF272" s="207" t="s">
        <v>179</v>
      </c>
      <c r="AG272" s="207" t="s">
        <v>650</v>
      </c>
      <c r="AH272" s="203" t="s">
        <v>651</v>
      </c>
      <c r="AI272" s="200"/>
      <c r="AJ272" s="207" t="s">
        <v>292</v>
      </c>
      <c r="AK272" s="179">
        <f t="array" ref="AK272">IFERROR(VLOOKUP(A272&amp;B272&amp;C272&amp;LEFT($AK$1,2),IF({1,0},广告数据!$A$2:$A$7027&amp;广告数据!$B$2:$B$7027&amp;广告数据!$C$2:$C$7027,广告数据!$D$2:$D$7027),2,0),"0")</f>
        <v>3076</v>
      </c>
      <c r="AL272" s="175">
        <f t="array" ref="AL272">IFERROR(VLOOKUP(A272&amp;B272&amp;C272&amp;LEFT($AK$1,2),IF({1,0},广告数据!$A$2:$A$7027&amp;广告数据!$B$2:$B$7027&amp;广告数据!$C$2:$C$7027,广告数据!$E$2:$E$7027),2,0),"0")</f>
        <v>2</v>
      </c>
      <c r="AM272" s="180">
        <f t="shared" si="132"/>
        <v>0.000650195058517555</v>
      </c>
      <c r="AN272" s="175">
        <f t="array" ref="AN272">IFERROR(VLOOKUP(A272&amp;B272&amp;C272&amp;LEFT($AK$1,2),IF({1,0},广告数据!$A$2:$A$7027&amp;广告数据!$B$2:$B$7027&amp;广告数据!$C$2:$C$7027,广告数据!$I$2:$I$7027),2,0),"0")</f>
        <v>0</v>
      </c>
      <c r="AO272" s="181">
        <f t="shared" si="133"/>
        <v>0</v>
      </c>
      <c r="AP272" s="182">
        <f t="array" ref="AP272">IFERROR(VLOOKUP(A272&amp;B272&amp;C272&amp;LEFT($AK$1,2),IF({1,0},广告数据!$A$2:$A$7027&amp;广告数据!$B$2:$B$7027&amp;广告数据!$C$2:$C$7027,广告数据!$G$2:$G$7027),2,0),"0")</f>
        <v>1.14</v>
      </c>
      <c r="AQ272" s="182">
        <f t="array" ref="AQ272">IFERROR(VLOOKUP(A272&amp;B272&amp;C272&amp;LEFT($AK$1,2),IF({1,0},广告数据!$A$2:$A$7027&amp;广告数据!$B$2:$B$7027&amp;广告数据!$C$2:$C$7027,广告数据!$J$2:$J$7027),2,0),"0")</f>
        <v>0</v>
      </c>
      <c r="AR272" s="183" t="str">
        <f t="shared" si="134"/>
        <v>0</v>
      </c>
      <c r="AS272" s="223" t="str">
        <f t="array" ref="AS272">IFERROR(VLOOKUP(A272&amp;B272&amp;C272&amp;LEFT($AS$1,2),IF({1,0},广告数据!$A$2:$A$7027&amp;广告数据!$B$2:$B$7027&amp;广告数据!$C$2:$C$7027,广告数据!$D$2:$D$7027),2,0),"0")</f>
        <v>0</v>
      </c>
      <c r="AT272" s="179" t="str">
        <f t="array" ref="AT272">IFERROR(VLOOKUP(A272&amp;B272&amp;C272&amp;LEFT($AS$1,2),IF({1,0},广告数据!$A$2:$A$7027&amp;广告数据!$B$2:$B$7027&amp;广告数据!$C$2:$C$7027,广告数据!$E$2:$E$7027),2,0),"0")</f>
        <v>0</v>
      </c>
      <c r="AU272" s="179" t="str">
        <f t="array" ref="AU272">IFERROR(VLOOKUP(A272&amp;B272&amp;C272&amp;LEFT($AS$1,2),IF({1,0},广告数据!$A$2:$A$7027&amp;广告数据!$B$2:$B$7027&amp;广告数据!$C$2:$C$7027,广告数据!$I$2:$I$7027),2,0),"0")</f>
        <v>0</v>
      </c>
      <c r="AV272" s="215" t="str">
        <f t="shared" si="117"/>
        <v>0</v>
      </c>
      <c r="AW272" s="215" t="str">
        <f t="array" ref="AW272">IFERROR(AU272/AT272,"0")</f>
        <v>0</v>
      </c>
      <c r="AX272" s="224" t="str">
        <f t="array" ref="AX272">IFERROR(VLOOKUP(A272&amp;B272&amp;C272&amp;LEFT($AS$1,2),IF({1,0},广告数据!$A$2:$A$7027&amp;广告数据!$B$2:$B$7027&amp;广告数据!$C$2:$C$7027,广告数据!$G$2:$G$7027),2,0),"0")</f>
        <v>0</v>
      </c>
      <c r="AY272" s="179" t="str">
        <f t="array" ref="AY272">IFERROR(VLOOKUP(A272&amp;B272&amp;C272&amp;LEFT($AS$1,2),IF({1,0},广告数据!$A$2:$A$7027&amp;广告数据!$B$2:$B$7027&amp;广告数据!$C$2:$C$7027,广告数据!$J$2:$J$7027),2,0),"0")</f>
        <v>0</v>
      </c>
      <c r="AZ272" s="183" t="str">
        <f t="array" ref="AZ272">IFERROR(AX272/AY272,"0")</f>
        <v>0</v>
      </c>
      <c r="BA272" s="179">
        <f t="array" ref="BA272">IFERROR(VLOOKUP(A272&amp;B272&amp;C272&amp;LEFT($BA$1,2),IF({1,0},广告数据!$A$2:$A$7027&amp;广告数据!$B$2:$B$7027&amp;广告数据!$C$2:$C$7027,广告数据!$D$2:$D$7027),2,0),"")</f>
        <v>780</v>
      </c>
      <c r="BB272" s="179">
        <f t="array" ref="BB272">IFERROR(VLOOKUP(A272&amp;B272&amp;C272&amp;LEFT($BA$1,2),IF({1,0},广告数据!$A$2:$A$7027&amp;广告数据!$B$2:$B$7027&amp;广告数据!$C$2:$C$7027,广告数据!$E$2:$E$7027),2,0),"")</f>
        <v>0</v>
      </c>
      <c r="BC272" s="179">
        <f t="array" ref="BC272">IFERROR(VLOOKUP(A272&amp;B272&amp;C272&amp;LEFT($BA$1,2),IF({1,0},广告数据!$A$2:$A$7027&amp;广告数据!$B$2:$B$7027&amp;广告数据!$C$2:$C$7027,广告数据!$I$2:$I$7027),2,0),"")</f>
        <v>0</v>
      </c>
      <c r="BD272" s="215">
        <f t="shared" si="126"/>
        <v>0</v>
      </c>
      <c r="BE272" s="215" t="str">
        <f t="shared" si="127"/>
        <v>0</v>
      </c>
      <c r="BF272" s="186">
        <f t="array" ref="BF272">IFERROR(VLOOKUP(A272&amp;B272&amp;C272&amp;LEFT($BA$1,2),IF({1,0},广告数据!$A$2:$A$7027&amp;广告数据!$B$2:$B$7027&amp;广告数据!$C$2:$C$7027,广告数据!$G$2:$G$7027),2,0),"")</f>
        <v>0</v>
      </c>
      <c r="BG272" s="186">
        <f t="array" ref="BG272">IFERROR(VLOOKUP(A272&amp;B272&amp;C272&amp;LEFT($BA$1,2),IF({1,0},广告数据!$A$2:$A$7027&amp;广告数据!$B$2:$B$7027&amp;广告数据!$C$2:$C$7027,广告数据!$J$2:$J$7027),2,0),"")</f>
        <v>0</v>
      </c>
      <c r="BH272" s="215" t="str">
        <f t="shared" si="128"/>
        <v>0</v>
      </c>
      <c r="BI272" s="172" t="str">
        <f t="array" ref="BI272">IFERROR(VLOOKUP(A272&amp;B272&amp;C272&amp;LEFT($BI$1,2),IF({1,0},广告数据!$A$2:$A$7027&amp;广告数据!$B$2:$B$7027&amp;广告数据!$C$2:$C$7027,广告数据!$D$2:$D$7027),2,0),"0")</f>
        <v>0</v>
      </c>
      <c r="BJ272" s="172" t="str">
        <f t="array" ref="BJ272">IFERROR(VLOOKUP(A272&amp;B272&amp;C272&amp;LEFT($BI$1,2),IF({1,0},广告数据!$A$2:$A$7027&amp;广告数据!$B$2:$B$7027&amp;广告数据!$C$2:$C$7027,广告数据!$E$2:$E$7027),2,0),"0")</f>
        <v>0</v>
      </c>
      <c r="BK272" s="172" t="str">
        <f t="array" ref="BK272">IFERROR(VLOOKUP(A272&amp;B272&amp;C272&amp;LEFT($BI$1,2),IF({1,0},广告数据!$A$2:$A$7027&amp;广告数据!$B$2:$B$7027&amp;广告数据!$C$2:$C$7027,广告数据!$I$2:$I$7027),2,0),"0")</f>
        <v>0</v>
      </c>
      <c r="BL272" s="215" t="str">
        <f t="shared" si="129"/>
        <v>0</v>
      </c>
      <c r="BM272" s="215" t="str">
        <f t="shared" si="130"/>
        <v>0</v>
      </c>
      <c r="BN272" s="172" t="str">
        <f t="array" ref="BN272">IFERROR(VLOOKUP(A272&amp;B272&amp;C272&amp;LEFT($BI$1,2),IF({1,0},广告数据!$A$2:$A$7027&amp;广告数据!$B$2:$B$7027&amp;广告数据!$C$2:$C$7027,广告数据!$G$2:$G$7027),2,0),"0")</f>
        <v>0</v>
      </c>
      <c r="BO272" s="172" t="str">
        <f t="array" ref="BO272">IFERROR(VLOOKUP(A272&amp;B272&amp;C272&amp;LEFT($BI$1,2),IF({1,0},广告数据!$A$2:$A$7027&amp;广告数据!$B$2:$B$7027&amp;广告数据!$C$2:$C$7027,广告数据!$J$2:$J$7027),2,0),"0")</f>
        <v>0</v>
      </c>
      <c r="BP272" s="215" t="str">
        <f t="shared" si="131"/>
        <v/>
      </c>
      <c r="BQ272" s="172">
        <f t="array" ref="BQ272">IFERROR(VLOOKUP(A272&amp;B272&amp;C272&amp;LEFT($BQ$1,2),IF({1,0},广告数据!$A$2:$A$7027&amp;广告数据!$B$2:$B$7027&amp;广告数据!$C$2:$C$7027,广告数据!$D$2:$D$7027),2,0),"0")</f>
        <v>815</v>
      </c>
      <c r="BR272" s="172">
        <f t="array" ref="BR272">IFERROR(VLOOKUP(A272&amp;B272&amp;C272&amp;LEFT($BQ$1,2),IF({1,0},广告数据!$A$2:$A$7027&amp;广告数据!$B$2:$B$7027&amp;广告数据!$C$2:$C$7027,广告数据!$E$2:$E$7027),2,0),"0")</f>
        <v>4</v>
      </c>
      <c r="BS272" s="172">
        <f t="array" ref="BS272">IFERROR(VLOOKUP(A272&amp;B272&amp;C272&amp;LEFT($BQ$1,2),IF({1,0},广告数据!$A$2:$A$7027&amp;广告数据!$B$2:$B$7027&amp;广告数据!$C$2:$C$7027,广告数据!$I$2:$I$7027),2,0),"0")</f>
        <v>0</v>
      </c>
      <c r="BT272" s="215">
        <f t="shared" si="124"/>
        <v>0.0049079754601227</v>
      </c>
      <c r="BU272" s="215">
        <f t="shared" si="125"/>
        <v>0</v>
      </c>
      <c r="BV272" s="172">
        <f t="array" ref="BV272">IFERROR(VLOOKUP(A272&amp;B272&amp;C272&amp;LEFT($BQ$1,2),IF({1,0},广告数据!$A$2:$A$7027&amp;广告数据!$B$2:$B$7027&amp;广告数据!$C$2:$C$7027,广告数据!$G$2:$G$7027),2,0),"0")</f>
        <v>6.93</v>
      </c>
      <c r="BW272" s="172">
        <f t="array" ref="BW272">IFERROR(VLOOKUP(A272&amp;B272&amp;C272&amp;LEFT($BQ$1,2),IF({1,0},广告数据!$A$2:$A$7027&amp;广告数据!$B$2:$B$7027&amp;广告数据!$C$2:$C$7027,广告数据!$J$2:$J$7027),2,0),"0")</f>
        <v>0</v>
      </c>
      <c r="BX272" s="215" t="str">
        <f t="shared" si="107"/>
        <v/>
      </c>
    </row>
    <row r="273" s="173" customFormat="1" spans="1:76">
      <c r="A273" s="189">
        <v>44829</v>
      </c>
      <c r="B273" s="192" t="s">
        <v>343</v>
      </c>
      <c r="C273" s="190" t="s">
        <v>450</v>
      </c>
      <c r="D273" s="119" t="s">
        <v>451</v>
      </c>
      <c r="E273" s="194">
        <f>SUMIFS('Business report'!$D$2:$D$9442,'Business report'!$A$2:$A$9442,A273,'Business report'!$B$2:$B$9442,B273,'Business report'!$C$2:$C$9442,D273)</f>
        <v>41</v>
      </c>
      <c r="F273" s="194">
        <f>SUMIFS('Business report'!$F$2:$F$9442,'Business report'!$A$2:$A$9442,A273,'Business report'!$B$2:$B$9442,B273,'Business report'!$C$2:$C$9442,D273)</f>
        <v>55</v>
      </c>
      <c r="G273" s="191">
        <f>SUMIFS('Business report'!$I$2:$I$9442,'Business report'!$A$2:$A$9442,A273,'Business report'!$B$2:$B$9442,B273,'Business report'!$C$2:$C$9442,D273)</f>
        <v>1</v>
      </c>
      <c r="H273" s="195">
        <f>SUMIFS('Business report'!$K$2:$K$9442,'Business report'!$A$2:$A$9442,A273,'Business report'!$B$2:$B$9442,B273,'Business report'!$C$2:$C$9442,D273)</f>
        <v>47.99</v>
      </c>
      <c r="I273" s="198">
        <v>47.99</v>
      </c>
      <c r="J273" s="178">
        <v>4</v>
      </c>
      <c r="K273" s="198">
        <v>7</v>
      </c>
      <c r="L273" s="198" t="s">
        <v>851</v>
      </c>
      <c r="M273" s="202" t="s">
        <v>882</v>
      </c>
      <c r="N273" s="198" t="s">
        <v>497</v>
      </c>
      <c r="O273" s="199">
        <v>252</v>
      </c>
      <c r="P273" s="203" t="s">
        <v>467</v>
      </c>
      <c r="Q273" s="207" t="s">
        <v>219</v>
      </c>
      <c r="R273" s="207" t="s">
        <v>384</v>
      </c>
      <c r="S273" s="203" t="s">
        <v>752</v>
      </c>
      <c r="T273" s="207" t="s">
        <v>354</v>
      </c>
      <c r="U273" s="207" t="s">
        <v>387</v>
      </c>
      <c r="V273" s="203" t="s">
        <v>753</v>
      </c>
      <c r="W273" s="207" t="s">
        <v>187</v>
      </c>
      <c r="X273" s="207" t="s">
        <v>384</v>
      </c>
      <c r="Y273" s="203" t="s">
        <v>754</v>
      </c>
      <c r="Z273" s="207" t="s">
        <v>197</v>
      </c>
      <c r="AA273" s="207" t="s">
        <v>396</v>
      </c>
      <c r="AB273" s="203" t="s">
        <v>465</v>
      </c>
      <c r="AC273" s="207" t="s">
        <v>367</v>
      </c>
      <c r="AD273" s="207" t="s">
        <v>404</v>
      </c>
      <c r="AE273" s="203" t="s">
        <v>466</v>
      </c>
      <c r="AF273" s="207" t="s">
        <v>341</v>
      </c>
      <c r="AG273" s="207" t="s">
        <v>323</v>
      </c>
      <c r="AH273" s="203" t="s">
        <v>755</v>
      </c>
      <c r="AI273" s="207" t="s">
        <v>345</v>
      </c>
      <c r="AJ273" s="207" t="s">
        <v>645</v>
      </c>
      <c r="AK273" s="179">
        <f t="array" ref="AK273">IFERROR(VLOOKUP(A273&amp;B273&amp;C273&amp;LEFT($AK$1,2),IF({1,0},广告数据!$A$2:$A$7027&amp;广告数据!$B$2:$B$7027&amp;广告数据!$C$2:$C$7027,广告数据!$D$2:$D$7027),2,0),"0")</f>
        <v>4653</v>
      </c>
      <c r="AL273" s="175">
        <f t="array" ref="AL273">IFERROR(VLOOKUP(A273&amp;B273&amp;C273&amp;LEFT($AK$1,2),IF({1,0},广告数据!$A$2:$A$7027&amp;广告数据!$B$2:$B$7027&amp;广告数据!$C$2:$C$7027,广告数据!$E$2:$E$7027),2,0),"0")</f>
        <v>18</v>
      </c>
      <c r="AM273" s="180">
        <f t="shared" si="132"/>
        <v>0.00386847195357834</v>
      </c>
      <c r="AN273" s="175">
        <f t="array" ref="AN273">IFERROR(VLOOKUP(A273&amp;B273&amp;C273&amp;LEFT($AK$1,2),IF({1,0},广告数据!$A$2:$A$7027&amp;广告数据!$B$2:$B$7027&amp;广告数据!$C$2:$C$7027,广告数据!$I$2:$I$7027),2,0),"0")</f>
        <v>1</v>
      </c>
      <c r="AO273" s="181">
        <f t="shared" si="133"/>
        <v>0.0555555555555556</v>
      </c>
      <c r="AP273" s="182">
        <f t="array" ref="AP273">IFERROR(VLOOKUP(A273&amp;B273&amp;C273&amp;LEFT($AK$1,2),IF({1,0},广告数据!$A$2:$A$7027&amp;广告数据!$B$2:$B$7027&amp;广告数据!$C$2:$C$7027,广告数据!$G$2:$G$7027),2,0),"0")</f>
        <v>20.72</v>
      </c>
      <c r="AQ273" s="182">
        <f t="array" ref="AQ273">IFERROR(VLOOKUP(A273&amp;B273&amp;C273&amp;LEFT($AK$1,2),IF({1,0},广告数据!$A$2:$A$7027&amp;广告数据!$B$2:$B$7027&amp;广告数据!$C$2:$C$7027,广告数据!$J$2:$J$7027),2,0),"0")</f>
        <v>47.99</v>
      </c>
      <c r="AR273" s="183">
        <f t="shared" si="134"/>
        <v>0.431756615961659</v>
      </c>
      <c r="AS273" s="223" t="str">
        <f t="array" ref="AS273">IFERROR(VLOOKUP(A273&amp;B273&amp;C273&amp;LEFT($AS$1,2),IF({1,0},广告数据!$A$2:$A$7027&amp;广告数据!$B$2:$B$7027&amp;广告数据!$C$2:$C$7027,广告数据!$D$2:$D$7027),2,0),"0")</f>
        <v>0</v>
      </c>
      <c r="AT273" s="179" t="str">
        <f t="array" ref="AT273">IFERROR(VLOOKUP(A273&amp;B273&amp;C273&amp;LEFT($AS$1,2),IF({1,0},广告数据!$A$2:$A$7027&amp;广告数据!$B$2:$B$7027&amp;广告数据!$C$2:$C$7027,广告数据!$E$2:$E$7027),2,0),"0")</f>
        <v>0</v>
      </c>
      <c r="AU273" s="179" t="str">
        <f t="array" ref="AU273">IFERROR(VLOOKUP(A273&amp;B273&amp;C273&amp;LEFT($AS$1,2),IF({1,0},广告数据!$A$2:$A$7027&amp;广告数据!$B$2:$B$7027&amp;广告数据!$C$2:$C$7027,广告数据!$I$2:$I$7027),2,0),"0")</f>
        <v>0</v>
      </c>
      <c r="AV273" s="215" t="str">
        <f t="shared" si="117"/>
        <v>0</v>
      </c>
      <c r="AW273" s="215" t="str">
        <f t="array" ref="AW273">IFERROR(AU273/AT273,"0")</f>
        <v>0</v>
      </c>
      <c r="AX273" s="224" t="str">
        <f t="array" ref="AX273">IFERROR(VLOOKUP(A273&amp;B273&amp;C273&amp;LEFT($AS$1,2),IF({1,0},广告数据!$A$2:$A$7027&amp;广告数据!$B$2:$B$7027&amp;广告数据!$C$2:$C$7027,广告数据!$G$2:$G$7027),2,0),"0")</f>
        <v>0</v>
      </c>
      <c r="AY273" s="179" t="str">
        <f t="array" ref="AY273">IFERROR(VLOOKUP(A273&amp;B273&amp;C273&amp;LEFT($AS$1,2),IF({1,0},广告数据!$A$2:$A$7027&amp;广告数据!$B$2:$B$7027&amp;广告数据!$C$2:$C$7027,广告数据!$J$2:$J$7027),2,0),"0")</f>
        <v>0</v>
      </c>
      <c r="AZ273" s="183" t="str">
        <f t="array" ref="AZ273">IFERROR(AX273/AY273,"0")</f>
        <v>0</v>
      </c>
      <c r="BA273" s="179">
        <f t="array" ref="BA273">IFERROR(VLOOKUP(A273&amp;B273&amp;C273&amp;LEFT($BA$1,2),IF({1,0},广告数据!$A$2:$A$7027&amp;广告数据!$B$2:$B$7027&amp;广告数据!$C$2:$C$7027,广告数据!$D$2:$D$7027),2,0),"")</f>
        <v>2631</v>
      </c>
      <c r="BB273" s="179">
        <f t="array" ref="BB273">IFERROR(VLOOKUP(A273&amp;B273&amp;C273&amp;LEFT($BA$1,2),IF({1,0},广告数据!$A$2:$A$7027&amp;广告数据!$B$2:$B$7027&amp;广告数据!$C$2:$C$7027,广告数据!$E$2:$E$7027),2,0),"")</f>
        <v>7</v>
      </c>
      <c r="BC273" s="179">
        <f t="array" ref="BC273">IFERROR(VLOOKUP(A273&amp;B273&amp;C273&amp;LEFT($BA$1,2),IF({1,0},广告数据!$A$2:$A$7027&amp;广告数据!$B$2:$B$7027&amp;广告数据!$C$2:$C$7027,广告数据!$I$2:$I$7027),2,0),"")</f>
        <v>0</v>
      </c>
      <c r="BD273" s="215">
        <f t="shared" si="126"/>
        <v>0.00266058532877233</v>
      </c>
      <c r="BE273" s="215">
        <f t="shared" si="127"/>
        <v>0</v>
      </c>
      <c r="BF273" s="186">
        <f t="array" ref="BF273">IFERROR(VLOOKUP(A273&amp;B273&amp;C273&amp;LEFT($BA$1,2),IF({1,0},广告数据!$A$2:$A$7027&amp;广告数据!$B$2:$B$7027&amp;广告数据!$C$2:$C$7027,广告数据!$G$2:$G$7027),2,0),"")</f>
        <v>7.37</v>
      </c>
      <c r="BG273" s="186">
        <f t="array" ref="BG273">IFERROR(VLOOKUP(A273&amp;B273&amp;C273&amp;LEFT($BA$1,2),IF({1,0},广告数据!$A$2:$A$7027&amp;广告数据!$B$2:$B$7027&amp;广告数据!$C$2:$C$7027,广告数据!$J$2:$J$7027),2,0),"")</f>
        <v>0</v>
      </c>
      <c r="BH273" s="215" t="str">
        <f t="shared" si="128"/>
        <v>0</v>
      </c>
      <c r="BI273" s="172" t="str">
        <f t="array" ref="BI273">IFERROR(VLOOKUP(A273&amp;B273&amp;C273&amp;LEFT($BI$1,2),IF({1,0},广告数据!$A$2:$A$7027&amp;广告数据!$B$2:$B$7027&amp;广告数据!$C$2:$C$7027,广告数据!$D$2:$D$7027),2,0),"0")</f>
        <v>0</v>
      </c>
      <c r="BJ273" s="172" t="str">
        <f t="array" ref="BJ273">IFERROR(VLOOKUP(A273&amp;B273&amp;C273&amp;LEFT($BI$1,2),IF({1,0},广告数据!$A$2:$A$7027&amp;广告数据!$B$2:$B$7027&amp;广告数据!$C$2:$C$7027,广告数据!$E$2:$E$7027),2,0),"0")</f>
        <v>0</v>
      </c>
      <c r="BK273" s="172" t="str">
        <f t="array" ref="BK273">IFERROR(VLOOKUP(A273&amp;B273&amp;C273&amp;LEFT($BI$1,2),IF({1,0},广告数据!$A$2:$A$7027&amp;广告数据!$B$2:$B$7027&amp;广告数据!$C$2:$C$7027,广告数据!$I$2:$I$7027),2,0),"0")</f>
        <v>0</v>
      </c>
      <c r="BL273" s="215" t="str">
        <f t="shared" si="129"/>
        <v>0</v>
      </c>
      <c r="BM273" s="215" t="str">
        <f t="shared" si="130"/>
        <v>0</v>
      </c>
      <c r="BN273" s="172" t="str">
        <f t="array" ref="BN273">IFERROR(VLOOKUP(A273&amp;B273&amp;C273&amp;LEFT($BI$1,2),IF({1,0},广告数据!$A$2:$A$7027&amp;广告数据!$B$2:$B$7027&amp;广告数据!$C$2:$C$7027,广告数据!$G$2:$G$7027),2,0),"0")</f>
        <v>0</v>
      </c>
      <c r="BO273" s="172" t="str">
        <f t="array" ref="BO273">IFERROR(VLOOKUP(A273&amp;B273&amp;C273&amp;LEFT($BI$1,2),IF({1,0},广告数据!$A$2:$A$7027&amp;广告数据!$B$2:$B$7027&amp;广告数据!$C$2:$C$7027,广告数据!$J$2:$J$7027),2,0),"0")</f>
        <v>0</v>
      </c>
      <c r="BP273" s="215" t="str">
        <f t="shared" si="131"/>
        <v/>
      </c>
      <c r="BQ273" s="172">
        <f t="array" ref="BQ273">IFERROR(VLOOKUP(A273&amp;B273&amp;C273&amp;LEFT($BQ$1,2),IF({1,0},广告数据!$A$2:$A$7027&amp;广告数据!$B$2:$B$7027&amp;广告数据!$C$2:$C$7027,广告数据!$D$2:$D$7027),2,0),"0")</f>
        <v>2951</v>
      </c>
      <c r="BR273" s="172">
        <f t="array" ref="BR273">IFERROR(VLOOKUP(A273&amp;B273&amp;C273&amp;LEFT($BQ$1,2),IF({1,0},广告数据!$A$2:$A$7027&amp;广告数据!$B$2:$B$7027&amp;广告数据!$C$2:$C$7027,广告数据!$E$2:$E$7027),2,0),"0")</f>
        <v>10</v>
      </c>
      <c r="BS273" s="172">
        <f t="array" ref="BS273">IFERROR(VLOOKUP(A273&amp;B273&amp;C273&amp;LEFT($BQ$1,2),IF({1,0},广告数据!$A$2:$A$7027&amp;广告数据!$B$2:$B$7027&amp;广告数据!$C$2:$C$7027,广告数据!$I$2:$I$7027),2,0),"0")</f>
        <v>0</v>
      </c>
      <c r="BT273" s="215">
        <f t="shared" si="124"/>
        <v>0.00338868180277872</v>
      </c>
      <c r="BU273" s="215">
        <f t="shared" si="125"/>
        <v>0</v>
      </c>
      <c r="BV273" s="172">
        <f t="array" ref="BV273">IFERROR(VLOOKUP(A273&amp;B273&amp;C273&amp;LEFT($BQ$1,2),IF({1,0},广告数据!$A$2:$A$7027&amp;广告数据!$B$2:$B$7027&amp;广告数据!$C$2:$C$7027,广告数据!$G$2:$G$7027),2,0),"0")</f>
        <v>7.63</v>
      </c>
      <c r="BW273" s="172">
        <f t="array" ref="BW273">IFERROR(VLOOKUP(A273&amp;B273&amp;C273&amp;LEFT($BQ$1,2),IF({1,0},广告数据!$A$2:$A$7027&amp;广告数据!$B$2:$B$7027&amp;广告数据!$C$2:$C$7027,广告数据!$J$2:$J$7027),2,0),"0")</f>
        <v>0</v>
      </c>
      <c r="BX273" s="215" t="str">
        <f t="shared" si="107"/>
        <v/>
      </c>
    </row>
    <row r="274" s="173" customFormat="1" spans="1:76">
      <c r="A274" s="189">
        <v>44829</v>
      </c>
      <c r="B274" s="192" t="s">
        <v>20</v>
      </c>
      <c r="C274" s="190" t="s">
        <v>543</v>
      </c>
      <c r="D274" s="119" t="s">
        <v>544</v>
      </c>
      <c r="E274" s="194">
        <f>SUMIFS('Business report'!$D$2:$D$9442,'Business report'!$A$2:$A$9442,A274,'Business report'!$B$2:$B$9442,B274,'Business report'!$C$2:$C$9442,D274)</f>
        <v>101</v>
      </c>
      <c r="F274" s="194">
        <f>SUMIFS('Business report'!$F$2:$F$9442,'Business report'!$A$2:$A$9442,A274,'Business report'!$B$2:$B$9442,B274,'Business report'!$C$2:$C$9442,D274)</f>
        <v>162</v>
      </c>
      <c r="G274" s="191">
        <f>SUMIFS('Business report'!$I$2:$I$9442,'Business report'!$A$2:$A$9442,A274,'Business report'!$B$2:$B$9442,B274,'Business report'!$C$2:$C$9442,D274)</f>
        <v>15</v>
      </c>
      <c r="H274" s="195">
        <f>SUMIFS('Business report'!$K$2:$K$9442,'Business report'!$A$2:$A$9442,A274,'Business report'!$B$2:$B$9442,B274,'Business report'!$C$2:$C$9442,D274)</f>
        <v>418.86</v>
      </c>
      <c r="I274" s="198">
        <v>29.99</v>
      </c>
      <c r="J274" s="178">
        <v>5</v>
      </c>
      <c r="K274" s="198">
        <v>3</v>
      </c>
      <c r="L274" s="198" t="s">
        <v>570</v>
      </c>
      <c r="M274" s="199">
        <v>22088</v>
      </c>
      <c r="N274" s="198" t="s">
        <v>572</v>
      </c>
      <c r="O274" s="198">
        <v>22</v>
      </c>
      <c r="P274" s="203" t="s">
        <v>579</v>
      </c>
      <c r="Q274" s="207" t="s">
        <v>883</v>
      </c>
      <c r="R274" s="200"/>
      <c r="S274" s="203" t="s">
        <v>581</v>
      </c>
      <c r="T274" s="207" t="s">
        <v>639</v>
      </c>
      <c r="U274" s="207" t="s">
        <v>431</v>
      </c>
      <c r="V274" s="203" t="s">
        <v>583</v>
      </c>
      <c r="W274" s="207" t="s">
        <v>266</v>
      </c>
      <c r="X274" s="207" t="s">
        <v>405</v>
      </c>
      <c r="Y274" s="203" t="s">
        <v>585</v>
      </c>
      <c r="Z274" s="207" t="s">
        <v>457</v>
      </c>
      <c r="AA274" s="207" t="s">
        <v>884</v>
      </c>
      <c r="AB274" s="203" t="s">
        <v>587</v>
      </c>
      <c r="AC274" s="207" t="s">
        <v>772</v>
      </c>
      <c r="AD274" s="200"/>
      <c r="AE274" s="203" t="s">
        <v>589</v>
      </c>
      <c r="AF274" s="207" t="s">
        <v>885</v>
      </c>
      <c r="AG274" s="207" t="s">
        <v>431</v>
      </c>
      <c r="AH274" s="203" t="s">
        <v>591</v>
      </c>
      <c r="AI274" s="207" t="s">
        <v>242</v>
      </c>
      <c r="AJ274" s="200"/>
      <c r="AK274" s="179">
        <f t="array" ref="AK274">IFERROR(VLOOKUP(A274&amp;B274&amp;C274&amp;LEFT($AK$1,2),IF({1,0},广告数据!$A$2:$A$7027&amp;广告数据!$B$2:$B$7027&amp;广告数据!$C$2:$C$7027,广告数据!$D$2:$D$7027),2,0),"0")</f>
        <v>3762</v>
      </c>
      <c r="AL274" s="175">
        <f t="array" ref="AL274">IFERROR(VLOOKUP(A274&amp;B274&amp;C274&amp;LEFT($AK$1,2),IF({1,0},广告数据!$A$2:$A$7027&amp;广告数据!$B$2:$B$7027&amp;广告数据!$C$2:$C$7027,广告数据!$E$2:$E$7027),2,0),"0")</f>
        <v>13</v>
      </c>
      <c r="AM274" s="180">
        <f t="shared" si="132"/>
        <v>0.00345560871876661</v>
      </c>
      <c r="AN274" s="175">
        <f t="array" ref="AN274">IFERROR(VLOOKUP(A274&amp;B274&amp;C274&amp;LEFT($AK$1,2),IF({1,0},广告数据!$A$2:$A$7027&amp;广告数据!$B$2:$B$7027&amp;广告数据!$C$2:$C$7027,广告数据!$I$2:$I$7027),2,0),"0")</f>
        <v>1</v>
      </c>
      <c r="AO274" s="181">
        <f t="shared" si="133"/>
        <v>0.0769230769230769</v>
      </c>
      <c r="AP274" s="182">
        <f t="array" ref="AP274">IFERROR(VLOOKUP(A274&amp;B274&amp;C274&amp;LEFT($AK$1,2),IF({1,0},广告数据!$A$2:$A$7027&amp;广告数据!$B$2:$B$7027&amp;广告数据!$C$2:$C$7027,广告数据!$G$2:$G$7027),2,0),"0")</f>
        <v>8.6</v>
      </c>
      <c r="AQ274" s="182">
        <f t="array" ref="AQ274">IFERROR(VLOOKUP(A274&amp;B274&amp;C274&amp;LEFT($AK$1,2),IF({1,0},广告数据!$A$2:$A$7027&amp;广告数据!$B$2:$B$7027&amp;广告数据!$C$2:$C$7027,广告数据!$J$2:$J$7027),2,0),"0")</f>
        <v>29.99</v>
      </c>
      <c r="AR274" s="183">
        <f t="shared" si="134"/>
        <v>0.286762254084695</v>
      </c>
      <c r="AS274" s="223">
        <f t="array" ref="AS274">IFERROR(VLOOKUP(A274&amp;B274&amp;C274&amp;LEFT($AS$1,2),IF({1,0},广告数据!$A$2:$A$7027&amp;广告数据!$B$2:$B$7027&amp;广告数据!$C$2:$C$7027,广告数据!$D$2:$D$7027),2,0),"0")</f>
        <v>714</v>
      </c>
      <c r="AT274" s="179">
        <f t="array" ref="AT274">IFERROR(VLOOKUP(A274&amp;B274&amp;C274&amp;LEFT($AS$1,2),IF({1,0},广告数据!$A$2:$A$7027&amp;广告数据!$B$2:$B$7027&amp;广告数据!$C$2:$C$7027,广告数据!$E$2:$E$7027),2,0),"0")</f>
        <v>12</v>
      </c>
      <c r="AU274" s="179">
        <f t="array" ref="AU274">IFERROR(VLOOKUP(A274&amp;B274&amp;C274&amp;LEFT($AS$1,2),IF({1,0},广告数据!$A$2:$A$7027&amp;广告数据!$B$2:$B$7027&amp;广告数据!$C$2:$C$7027,广告数据!$I$2:$I$7027),2,0),"0")</f>
        <v>1</v>
      </c>
      <c r="AV274" s="215">
        <f t="shared" si="117"/>
        <v>0.0168067226890756</v>
      </c>
      <c r="AW274" s="215">
        <f t="array" ref="AW274">IFERROR(AU274/AT274,"0")</f>
        <v>0.0833333333333333</v>
      </c>
      <c r="AX274" s="224">
        <f t="array" ref="AX274">IFERROR(VLOOKUP(A274&amp;B274&amp;C274&amp;LEFT($AS$1,2),IF({1,0},广告数据!$A$2:$A$7027&amp;广告数据!$B$2:$B$7027&amp;广告数据!$C$2:$C$7027,广告数据!$G$2:$G$7027),2,0),"0")</f>
        <v>10.51</v>
      </c>
      <c r="AY274" s="179">
        <f t="array" ref="AY274">IFERROR(VLOOKUP(A274&amp;B274&amp;C274&amp;LEFT($AS$1,2),IF({1,0},广告数据!$A$2:$A$7027&amp;广告数据!$B$2:$B$7027&amp;广告数据!$C$2:$C$7027,广告数据!$J$2:$J$7027),2,0),"0")</f>
        <v>29.99</v>
      </c>
      <c r="AZ274" s="183">
        <f t="array" ref="AZ274">IFERROR(AX274/AY274,"0")</f>
        <v>0.350450150050017</v>
      </c>
      <c r="BA274" s="179">
        <f t="array" ref="BA274">IFERROR(VLOOKUP(A274&amp;B274&amp;C274&amp;LEFT($BA$1,2),IF({1,0},广告数据!$A$2:$A$7027&amp;广告数据!$B$2:$B$7027&amp;广告数据!$C$2:$C$7027,广告数据!$D$2:$D$7027),2,0),"")</f>
        <v>2506</v>
      </c>
      <c r="BB274" s="179">
        <f t="array" ref="BB274">IFERROR(VLOOKUP(A274&amp;B274&amp;C274&amp;LEFT($BA$1,2),IF({1,0},广告数据!$A$2:$A$7027&amp;广告数据!$B$2:$B$7027&amp;广告数据!$C$2:$C$7027,广告数据!$E$2:$E$7027),2,0),"")</f>
        <v>17</v>
      </c>
      <c r="BC274" s="179">
        <f t="array" ref="BC274">IFERROR(VLOOKUP(A274&amp;B274&amp;C274&amp;LEFT($BA$1,2),IF({1,0},广告数据!$A$2:$A$7027&amp;广告数据!$B$2:$B$7027&amp;广告数据!$C$2:$C$7027,广告数据!$I$2:$I$7027),2,0),"")</f>
        <v>2</v>
      </c>
      <c r="BD274" s="215">
        <f t="shared" si="126"/>
        <v>0.00678371907422187</v>
      </c>
      <c r="BE274" s="215">
        <f t="shared" si="127"/>
        <v>0.117647058823529</v>
      </c>
      <c r="BF274" s="186">
        <f t="array" ref="BF274">IFERROR(VLOOKUP(A274&amp;B274&amp;C274&amp;LEFT($BA$1,2),IF({1,0},广告数据!$A$2:$A$7027&amp;广告数据!$B$2:$B$7027&amp;广告数据!$C$2:$C$7027,广告数据!$G$2:$G$7027),2,0),"")</f>
        <v>24.87</v>
      </c>
      <c r="BG274" s="186">
        <f t="array" ref="BG274">IFERROR(VLOOKUP(A274&amp;B274&amp;C274&amp;LEFT($BA$1,2),IF({1,0},广告数据!$A$2:$A$7027&amp;广告数据!$B$2:$B$7027&amp;广告数据!$C$2:$C$7027,广告数据!$J$2:$J$7027),2,0),"")</f>
        <v>59.98</v>
      </c>
      <c r="BH274" s="215">
        <f t="shared" si="128"/>
        <v>0.414638212737579</v>
      </c>
      <c r="BI274" s="172">
        <f t="array" ref="BI274">IFERROR(VLOOKUP(A274&amp;B274&amp;C274&amp;LEFT($BI$1,2),IF({1,0},广告数据!$A$2:$A$7027&amp;广告数据!$B$2:$B$7027&amp;广告数据!$C$2:$C$7027,广告数据!$D$2:$D$7027),2,0),"0")</f>
        <v>1452</v>
      </c>
      <c r="BJ274" s="172">
        <f t="array" ref="BJ274">IFERROR(VLOOKUP(A274&amp;B274&amp;C274&amp;LEFT($BI$1,2),IF({1,0},广告数据!$A$2:$A$7027&amp;广告数据!$B$2:$B$7027&amp;广告数据!$C$2:$C$7027,广告数据!$E$2:$E$7027),2,0),"0")</f>
        <v>16</v>
      </c>
      <c r="BK274" s="172">
        <f t="array" ref="BK274">IFERROR(VLOOKUP(A274&amp;B274&amp;C274&amp;LEFT($BI$1,2),IF({1,0},广告数据!$A$2:$A$7027&amp;广告数据!$B$2:$B$7027&amp;广告数据!$C$2:$C$7027,广告数据!$I$2:$I$7027),2,0),"0")</f>
        <v>1</v>
      </c>
      <c r="BL274" s="215">
        <f t="shared" si="129"/>
        <v>0.0110192837465565</v>
      </c>
      <c r="BM274" s="215">
        <f t="shared" si="130"/>
        <v>0.0625</v>
      </c>
      <c r="BN274" s="172">
        <f t="array" ref="BN274">IFERROR(VLOOKUP(A274&amp;B274&amp;C274&amp;LEFT($BI$1,2),IF({1,0},广告数据!$A$2:$A$7027&amp;广告数据!$B$2:$B$7027&amp;广告数据!$C$2:$C$7027,广告数据!$G$2:$G$7027),2,0),"0")</f>
        <v>19.18</v>
      </c>
      <c r="BO274" s="172">
        <f t="array" ref="BO274">IFERROR(VLOOKUP(A274&amp;B274&amp;C274&amp;LEFT($BI$1,2),IF({1,0},广告数据!$A$2:$A$7027&amp;广告数据!$B$2:$B$7027&amp;广告数据!$C$2:$C$7027,广告数据!$J$2:$J$7027),2,0),"0")</f>
        <v>29.99</v>
      </c>
      <c r="BP274" s="215">
        <f t="shared" si="131"/>
        <v>0.639546515505168</v>
      </c>
      <c r="BQ274" s="172">
        <f t="array" ref="BQ274">IFERROR(VLOOKUP(A274&amp;B274&amp;C274&amp;LEFT($BQ$1,2),IF({1,0},广告数据!$A$2:$A$7027&amp;广告数据!$B$2:$B$7027&amp;广告数据!$C$2:$C$7027,广告数据!$D$2:$D$7027),2,0),"0")</f>
        <v>2389</v>
      </c>
      <c r="BR274" s="172">
        <f t="array" ref="BR274">IFERROR(VLOOKUP(A274&amp;B274&amp;C274&amp;LEFT($BQ$1,2),IF({1,0},广告数据!$A$2:$A$7027&amp;广告数据!$B$2:$B$7027&amp;广告数据!$C$2:$C$7027,广告数据!$E$2:$E$7027),2,0),"0")</f>
        <v>21</v>
      </c>
      <c r="BS274" s="172">
        <f t="array" ref="BS274">IFERROR(VLOOKUP(A274&amp;B274&amp;C274&amp;LEFT($BQ$1,2),IF({1,0},广告数据!$A$2:$A$7027&amp;广告数据!$B$2:$B$7027&amp;广告数据!$C$2:$C$7027,广告数据!$I$2:$I$7027),2,0),"0")</f>
        <v>4</v>
      </c>
      <c r="BT274" s="215">
        <f t="shared" si="124"/>
        <v>0.00879028882377564</v>
      </c>
      <c r="BU274" s="215">
        <f t="shared" si="125"/>
        <v>0.19047619047619</v>
      </c>
      <c r="BV274" s="172">
        <f t="array" ref="BV274">IFERROR(VLOOKUP(A274&amp;B274&amp;C274&amp;LEFT($BQ$1,2),IF({1,0},广告数据!$A$2:$A$7027&amp;广告数据!$B$2:$B$7027&amp;广告数据!$C$2:$C$7027,广告数据!$G$2:$G$7027),2,0),"0")</f>
        <v>30.12</v>
      </c>
      <c r="BW274" s="172">
        <f t="array" ref="BW274">IFERROR(VLOOKUP(A274&amp;B274&amp;C274&amp;LEFT($BQ$1,2),IF({1,0},广告数据!$A$2:$A$7027&amp;广告数据!$B$2:$B$7027&amp;广告数据!$C$2:$C$7027,广告数据!$J$2:$J$7027),2,0),"0")</f>
        <v>119.96</v>
      </c>
      <c r="BX274" s="215">
        <f t="shared" si="107"/>
        <v>0.251083694564855</v>
      </c>
    </row>
    <row r="275" s="173" customFormat="1" spans="1:76">
      <c r="A275" s="189">
        <v>44829</v>
      </c>
      <c r="B275" s="192" t="s">
        <v>20</v>
      </c>
      <c r="C275" s="190" t="s">
        <v>740</v>
      </c>
      <c r="D275" s="119" t="s">
        <v>741</v>
      </c>
      <c r="E275" s="194">
        <f>SUMIFS('Business report'!$D$2:$D$9442,'Business report'!$A$2:$A$9442,A275,'Business report'!$B$2:$B$9442,B275,'Business report'!$C$2:$C$9442,D275)</f>
        <v>72</v>
      </c>
      <c r="F275" s="194">
        <f>SUMIFS('Business report'!$F$2:$F$9442,'Business report'!$A$2:$A$9442,A275,'Business report'!$B$2:$B$9442,B275,'Business report'!$C$2:$C$9442,D275)</f>
        <v>90</v>
      </c>
      <c r="G275" s="191">
        <f>SUMIFS('Business report'!$I$2:$I$9442,'Business report'!$A$2:$A$9442,A275,'Business report'!$B$2:$B$9442,B275,'Business report'!$C$2:$C$9442,D275)</f>
        <v>0</v>
      </c>
      <c r="H275" s="195">
        <f>SUMIFS('Business report'!$K$2:$K$9442,'Business report'!$A$2:$A$9442,A275,'Business report'!$B$2:$B$9442,B275,'Business report'!$C$2:$C$9442,D275)</f>
        <v>0</v>
      </c>
      <c r="I275" s="198">
        <v>44.99</v>
      </c>
      <c r="J275" s="178">
        <v>5</v>
      </c>
      <c r="K275" s="198">
        <v>1</v>
      </c>
      <c r="L275" s="198" t="s">
        <v>131</v>
      </c>
      <c r="M275" s="199">
        <v>537535</v>
      </c>
      <c r="N275" s="198" t="s">
        <v>742</v>
      </c>
      <c r="O275" s="198">
        <v>454</v>
      </c>
      <c r="P275" s="203" t="s">
        <v>743</v>
      </c>
      <c r="Q275" s="207" t="s">
        <v>275</v>
      </c>
      <c r="R275" s="207" t="s">
        <v>732</v>
      </c>
      <c r="S275" s="203" t="s">
        <v>744</v>
      </c>
      <c r="T275" s="207" t="s">
        <v>886</v>
      </c>
      <c r="U275" s="207" t="s">
        <v>370</v>
      </c>
      <c r="V275" s="203" t="s">
        <v>745</v>
      </c>
      <c r="W275" s="207" t="s">
        <v>887</v>
      </c>
      <c r="X275" s="207" t="s">
        <v>149</v>
      </c>
      <c r="Y275" s="203" t="s">
        <v>746</v>
      </c>
      <c r="Z275" s="207" t="s">
        <v>275</v>
      </c>
      <c r="AA275" s="207" t="s">
        <v>888</v>
      </c>
      <c r="AB275" s="203" t="s">
        <v>747</v>
      </c>
      <c r="AC275" s="207" t="s">
        <v>275</v>
      </c>
      <c r="AD275" s="207" t="s">
        <v>391</v>
      </c>
      <c r="AE275" s="203" t="s">
        <v>748</v>
      </c>
      <c r="AF275" s="207" t="s">
        <v>275</v>
      </c>
      <c r="AG275" s="207" t="s">
        <v>391</v>
      </c>
      <c r="AH275" s="203" t="s">
        <v>749</v>
      </c>
      <c r="AI275" s="207" t="s">
        <v>275</v>
      </c>
      <c r="AJ275" s="207" t="s">
        <v>888</v>
      </c>
      <c r="AK275" s="179">
        <f t="array" ref="AK275">IFERROR(VLOOKUP(A275&amp;B275&amp;C275&amp;LEFT($AK$1,2),IF({1,0},广告数据!$A$2:$A$7027&amp;广告数据!$B$2:$B$7027&amp;广告数据!$C$2:$C$7027,广告数据!$D$2:$D$7027),2,0),"0")</f>
        <v>4924</v>
      </c>
      <c r="AL275" s="175">
        <f t="array" ref="AL275">IFERROR(VLOOKUP(A275&amp;B275&amp;C275&amp;LEFT($AK$1,2),IF({1,0},广告数据!$A$2:$A$7027&amp;广告数据!$B$2:$B$7027&amp;广告数据!$C$2:$C$7027,广告数据!$E$2:$E$7027),2,0),"0")</f>
        <v>16</v>
      </c>
      <c r="AM275" s="180">
        <f t="shared" si="132"/>
        <v>0.00324939073923639</v>
      </c>
      <c r="AN275" s="175">
        <f t="array" ref="AN275">IFERROR(VLOOKUP(A275&amp;B275&amp;C275&amp;LEFT($AK$1,2),IF({1,0},广告数据!$A$2:$A$7027&amp;广告数据!$B$2:$B$7027&amp;广告数据!$C$2:$C$7027,广告数据!$I$2:$I$7027),2,0),"0")</f>
        <v>0</v>
      </c>
      <c r="AO275" s="181">
        <f t="shared" si="133"/>
        <v>0</v>
      </c>
      <c r="AP275" s="182">
        <f t="array" ref="AP275">IFERROR(VLOOKUP(A275&amp;B275&amp;C275&amp;LEFT($AK$1,2),IF({1,0},广告数据!$A$2:$A$7027&amp;广告数据!$B$2:$B$7027&amp;广告数据!$C$2:$C$7027,广告数据!$G$2:$G$7027),2,0),"0")</f>
        <v>14.95</v>
      </c>
      <c r="AQ275" s="182">
        <f t="array" ref="AQ275">IFERROR(VLOOKUP(A275&amp;B275&amp;C275&amp;LEFT($AK$1,2),IF({1,0},广告数据!$A$2:$A$7027&amp;广告数据!$B$2:$B$7027&amp;广告数据!$C$2:$C$7027,广告数据!$J$2:$J$7027),2,0),"0")</f>
        <v>0</v>
      </c>
      <c r="AR275" s="183" t="str">
        <f t="shared" si="134"/>
        <v>0</v>
      </c>
      <c r="AS275" s="223" t="str">
        <f t="array" ref="AS275">IFERROR(VLOOKUP(A275&amp;B275&amp;C275&amp;LEFT($AS$1,2),IF({1,0},广告数据!$A$2:$A$7027&amp;广告数据!$B$2:$B$7027&amp;广告数据!$C$2:$C$7027,广告数据!$D$2:$D$7027),2,0),"0")</f>
        <v>0</v>
      </c>
      <c r="AT275" s="179" t="str">
        <f t="array" ref="AT275">IFERROR(VLOOKUP(A275&amp;B275&amp;C275&amp;LEFT($AS$1,2),IF({1,0},广告数据!$A$2:$A$7027&amp;广告数据!$B$2:$B$7027&amp;广告数据!$C$2:$C$7027,广告数据!$E$2:$E$7027),2,0),"0")</f>
        <v>0</v>
      </c>
      <c r="AU275" s="179" t="str">
        <f t="array" ref="AU275">IFERROR(VLOOKUP(A275&amp;B275&amp;C275&amp;LEFT($AS$1,2),IF({1,0},广告数据!$A$2:$A$7027&amp;广告数据!$B$2:$B$7027&amp;广告数据!$C$2:$C$7027,广告数据!$I$2:$I$7027),2,0),"0")</f>
        <v>0</v>
      </c>
      <c r="AV275" s="215" t="str">
        <f t="shared" si="117"/>
        <v>0</v>
      </c>
      <c r="AW275" s="215" t="str">
        <f t="array" ref="AW275">IFERROR(AU275/AT275,"0")</f>
        <v>0</v>
      </c>
      <c r="AX275" s="224" t="str">
        <f t="array" ref="AX275">IFERROR(VLOOKUP(A275&amp;B275&amp;C275&amp;LEFT($AS$1,2),IF({1,0},广告数据!$A$2:$A$7027&amp;广告数据!$B$2:$B$7027&amp;广告数据!$C$2:$C$7027,广告数据!$G$2:$G$7027),2,0),"0")</f>
        <v>0</v>
      </c>
      <c r="AY275" s="179" t="str">
        <f t="array" ref="AY275">IFERROR(VLOOKUP(A275&amp;B275&amp;C275&amp;LEFT($AS$1,2),IF({1,0},广告数据!$A$2:$A$7027&amp;广告数据!$B$2:$B$7027&amp;广告数据!$C$2:$C$7027,广告数据!$J$2:$J$7027),2,0),"0")</f>
        <v>0</v>
      </c>
      <c r="AZ275" s="183" t="str">
        <f t="array" ref="AZ275">IFERROR(AX275/AY275,"0")</f>
        <v>0</v>
      </c>
      <c r="BA275" s="179">
        <f t="array" ref="BA275">IFERROR(VLOOKUP(A275&amp;B275&amp;C275&amp;LEFT($BA$1,2),IF({1,0},广告数据!$A$2:$A$7027&amp;广告数据!$B$2:$B$7027&amp;广告数据!$C$2:$C$7027,广告数据!$D$2:$D$7027),2,0),"")</f>
        <v>18461</v>
      </c>
      <c r="BB275" s="179">
        <f t="array" ref="BB275">IFERROR(VLOOKUP(A275&amp;B275&amp;C275&amp;LEFT($BA$1,2),IF({1,0},广告数据!$A$2:$A$7027&amp;广告数据!$B$2:$B$7027&amp;广告数据!$C$2:$C$7027,广告数据!$E$2:$E$7027),2,0),"")</f>
        <v>24</v>
      </c>
      <c r="BC275" s="179">
        <f t="array" ref="BC275">IFERROR(VLOOKUP(A275&amp;B275&amp;C275&amp;LEFT($BA$1,2),IF({1,0},广告数据!$A$2:$A$7027&amp;广告数据!$B$2:$B$7027&amp;广告数据!$C$2:$C$7027,广告数据!$I$2:$I$7027),2,0),"")</f>
        <v>0</v>
      </c>
      <c r="BD275" s="215">
        <f t="shared" si="126"/>
        <v>0.0013000379177726</v>
      </c>
      <c r="BE275" s="215">
        <f t="shared" si="127"/>
        <v>0</v>
      </c>
      <c r="BF275" s="186">
        <f t="array" ref="BF275">IFERROR(VLOOKUP(A275&amp;B275&amp;C275&amp;LEFT($BA$1,2),IF({1,0},广告数据!$A$2:$A$7027&amp;广告数据!$B$2:$B$7027&amp;广告数据!$C$2:$C$7027,广告数据!$G$2:$G$7027),2,0),"")</f>
        <v>27.78</v>
      </c>
      <c r="BG275" s="186">
        <f t="array" ref="BG275">IFERROR(VLOOKUP(A275&amp;B275&amp;C275&amp;LEFT($BA$1,2),IF({1,0},广告数据!$A$2:$A$7027&amp;广告数据!$B$2:$B$7027&amp;广告数据!$C$2:$C$7027,广告数据!$J$2:$J$7027),2,0),"")</f>
        <v>0</v>
      </c>
      <c r="BH275" s="215" t="str">
        <f t="shared" si="128"/>
        <v>0</v>
      </c>
      <c r="BI275" s="172" t="str">
        <f t="array" ref="BI275">IFERROR(VLOOKUP(A275&amp;B275&amp;C275&amp;LEFT($BI$1,2),IF({1,0},广告数据!$A$2:$A$7027&amp;广告数据!$B$2:$B$7027&amp;广告数据!$C$2:$C$7027,广告数据!$D$2:$D$7027),2,0),"0")</f>
        <v>0</v>
      </c>
      <c r="BJ275" s="172" t="str">
        <f t="array" ref="BJ275">IFERROR(VLOOKUP(A275&amp;B275&amp;C275&amp;LEFT($BI$1,2),IF({1,0},广告数据!$A$2:$A$7027&amp;广告数据!$B$2:$B$7027&amp;广告数据!$C$2:$C$7027,广告数据!$E$2:$E$7027),2,0),"0")</f>
        <v>0</v>
      </c>
      <c r="BK275" s="172" t="str">
        <f t="array" ref="BK275">IFERROR(VLOOKUP(A275&amp;B275&amp;C275&amp;LEFT($BI$1,2),IF({1,0},广告数据!$A$2:$A$7027&amp;广告数据!$B$2:$B$7027&amp;广告数据!$C$2:$C$7027,广告数据!$I$2:$I$7027),2,0),"0")</f>
        <v>0</v>
      </c>
      <c r="BL275" s="215" t="str">
        <f t="shared" si="129"/>
        <v>0</v>
      </c>
      <c r="BM275" s="215" t="str">
        <f t="shared" si="130"/>
        <v>0</v>
      </c>
      <c r="BN275" s="172" t="str">
        <f t="array" ref="BN275">IFERROR(VLOOKUP(A275&amp;B275&amp;C275&amp;LEFT($BI$1,2),IF({1,0},广告数据!$A$2:$A$7027&amp;广告数据!$B$2:$B$7027&amp;广告数据!$C$2:$C$7027,广告数据!$G$2:$G$7027),2,0),"0")</f>
        <v>0</v>
      </c>
      <c r="BO275" s="172" t="str">
        <f t="array" ref="BO275">IFERROR(VLOOKUP(A275&amp;B275&amp;C275&amp;LEFT($BI$1,2),IF({1,0},广告数据!$A$2:$A$7027&amp;广告数据!$B$2:$B$7027&amp;广告数据!$C$2:$C$7027,广告数据!$J$2:$J$7027),2,0),"0")</f>
        <v>0</v>
      </c>
      <c r="BP275" s="215" t="str">
        <f t="shared" si="131"/>
        <v/>
      </c>
      <c r="BQ275" s="172">
        <f t="array" ref="BQ275">IFERROR(VLOOKUP(A275&amp;B275&amp;C275&amp;LEFT($BQ$1,2),IF({1,0},广告数据!$A$2:$A$7027&amp;广告数据!$B$2:$B$7027&amp;广告数据!$C$2:$C$7027,广告数据!$D$2:$D$7027),2,0),"0")</f>
        <v>3253</v>
      </c>
      <c r="BR275" s="172">
        <f t="array" ref="BR275">IFERROR(VLOOKUP(A275&amp;B275&amp;C275&amp;LEFT($BQ$1,2),IF({1,0},广告数据!$A$2:$A$7027&amp;广告数据!$B$2:$B$7027&amp;广告数据!$C$2:$C$7027,广告数据!$E$2:$E$7027),2,0),"0")</f>
        <v>17</v>
      </c>
      <c r="BS275" s="172">
        <f t="array" ref="BS275">IFERROR(VLOOKUP(A275&amp;B275&amp;C275&amp;LEFT($BQ$1,2),IF({1,0},广告数据!$A$2:$A$7027&amp;广告数据!$B$2:$B$7027&amp;广告数据!$C$2:$C$7027,广告数据!$I$2:$I$7027),2,0),"0")</f>
        <v>0</v>
      </c>
      <c r="BT275" s="215">
        <f t="shared" si="124"/>
        <v>0.00522594528127882</v>
      </c>
      <c r="BU275" s="215">
        <f t="shared" si="125"/>
        <v>0</v>
      </c>
      <c r="BV275" s="172">
        <f t="array" ref="BV275">IFERROR(VLOOKUP(A275&amp;B275&amp;C275&amp;LEFT($BQ$1,2),IF({1,0},广告数据!$A$2:$A$7027&amp;广告数据!$B$2:$B$7027&amp;广告数据!$C$2:$C$7027,广告数据!$G$2:$G$7027),2,0),"0")</f>
        <v>14.44</v>
      </c>
      <c r="BW275" s="172">
        <f t="array" ref="BW275">IFERROR(VLOOKUP(A275&amp;B275&amp;C275&amp;LEFT($BQ$1,2),IF({1,0},广告数据!$A$2:$A$7027&amp;广告数据!$B$2:$B$7027&amp;广告数据!$C$2:$C$7027,广告数据!$J$2:$J$7027),2,0),"0")</f>
        <v>0</v>
      </c>
      <c r="BX275" s="215" t="str">
        <f t="shared" si="107"/>
        <v/>
      </c>
    </row>
    <row r="276" s="173" customFormat="1" spans="1:76">
      <c r="A276" s="189">
        <v>44829</v>
      </c>
      <c r="B276" s="192" t="s">
        <v>777</v>
      </c>
      <c r="C276" s="190" t="s">
        <v>543</v>
      </c>
      <c r="D276" s="119" t="s">
        <v>544</v>
      </c>
      <c r="E276" s="194">
        <f>SUMIFS('Business report'!$D$2:$D$9442,'Business report'!$A$2:$A$9442,A276,'Business report'!$B$2:$B$9442,B276,'Business report'!$C$2:$C$9442,D276)</f>
        <v>35</v>
      </c>
      <c r="F276" s="194">
        <f>SUMIFS('Business report'!$F$2:$F$9442,'Business report'!$A$2:$A$9442,A276,'Business report'!$B$2:$B$9442,B276,'Business report'!$C$2:$C$9442,D276)</f>
        <v>53</v>
      </c>
      <c r="G276" s="191">
        <f>SUMIFS('Business report'!$I$2:$I$9442,'Business report'!$A$2:$A$9442,A276,'Business report'!$B$2:$B$9442,B276,'Business report'!$C$2:$C$9442,D276)</f>
        <v>2</v>
      </c>
      <c r="H276" s="195">
        <f>SUMIFS('Business report'!$K$2:$K$9442,'Business report'!$A$2:$A$9442,A276,'Business report'!$B$2:$B$9442,B276,'Business report'!$C$2:$C$9442,D276)</f>
        <v>7998</v>
      </c>
      <c r="I276" s="206">
        <v>3999</v>
      </c>
      <c r="J276" s="178">
        <v>5</v>
      </c>
      <c r="K276" s="198">
        <v>1</v>
      </c>
      <c r="L276" s="206" t="s">
        <v>794</v>
      </c>
      <c r="M276" s="202" t="s">
        <v>889</v>
      </c>
      <c r="N276" s="206" t="s">
        <v>796</v>
      </c>
      <c r="O276" s="198">
        <v>26</v>
      </c>
      <c r="P276" s="203" t="s">
        <v>803</v>
      </c>
      <c r="Q276" s="207" t="s">
        <v>224</v>
      </c>
      <c r="R276" s="207" t="s">
        <v>234</v>
      </c>
      <c r="S276" s="203" t="s">
        <v>804</v>
      </c>
      <c r="T276" s="207" t="s">
        <v>237</v>
      </c>
      <c r="U276" s="200"/>
      <c r="V276" s="203" t="s">
        <v>806</v>
      </c>
      <c r="W276" s="207" t="s">
        <v>287</v>
      </c>
      <c r="X276" s="207" t="s">
        <v>141</v>
      </c>
      <c r="Y276" s="203" t="s">
        <v>807</v>
      </c>
      <c r="Z276" s="207" t="s">
        <v>268</v>
      </c>
      <c r="AA276" s="207" t="s">
        <v>141</v>
      </c>
      <c r="AB276" s="203" t="s">
        <v>808</v>
      </c>
      <c r="AC276" s="207" t="s">
        <v>279</v>
      </c>
      <c r="AD276" s="200"/>
      <c r="AE276" s="203" t="s">
        <v>809</v>
      </c>
      <c r="AF276" s="207" t="s">
        <v>387</v>
      </c>
      <c r="AG276" s="207" t="s">
        <v>187</v>
      </c>
      <c r="AH276" s="203" t="s">
        <v>810</v>
      </c>
      <c r="AI276" s="207" t="s">
        <v>331</v>
      </c>
      <c r="AJ276" s="207" t="s">
        <v>187</v>
      </c>
      <c r="AK276" s="179" t="str">
        <f t="array" ref="AK276">IFERROR(VLOOKUP(A276&amp;B276&amp;C276&amp;LEFT($AK$1,2),IF({1,0},广告数据!$A$2:$A$7027&amp;广告数据!$B$2:$B$7027&amp;广告数据!$C$2:$C$7027,广告数据!$D$2:$D$7027),2,0),"0")</f>
        <v>0</v>
      </c>
      <c r="AL276" s="175" t="str">
        <f t="array" ref="AL276">IFERROR(VLOOKUP(A276&amp;B276&amp;C276&amp;LEFT($AK$1,2),IF({1,0},广告数据!$A$2:$A$7027&amp;广告数据!$B$2:$B$7027&amp;广告数据!$C$2:$C$7027,广告数据!$E$2:$E$7027),2,0),"0")</f>
        <v>0</v>
      </c>
      <c r="AM276" s="180" t="str">
        <f t="shared" si="132"/>
        <v>0</v>
      </c>
      <c r="AN276" s="175" t="str">
        <f t="array" ref="AN276">IFERROR(VLOOKUP(A276&amp;B276&amp;C276&amp;LEFT($AK$1,2),IF({1,0},广告数据!$A$2:$A$7027&amp;广告数据!$B$2:$B$7027&amp;广告数据!$C$2:$C$7027,广告数据!$I$2:$I$7027),2,0),"0")</f>
        <v>0</v>
      </c>
      <c r="AO276" s="181" t="str">
        <f t="shared" si="133"/>
        <v>0</v>
      </c>
      <c r="AP276" s="182" t="str">
        <f t="array" ref="AP276">IFERROR(VLOOKUP(A276&amp;B276&amp;C276&amp;LEFT($AK$1,2),IF({1,0},广告数据!$A$2:$A$7027&amp;广告数据!$B$2:$B$7027&amp;广告数据!$C$2:$C$7027,广告数据!$G$2:$G$7027),2,0),"0")</f>
        <v>0</v>
      </c>
      <c r="AQ276" s="182" t="str">
        <f t="array" ref="AQ276">IFERROR(VLOOKUP(A276&amp;B276&amp;C276&amp;LEFT($AK$1,2),IF({1,0},广告数据!$A$2:$A$7027&amp;广告数据!$B$2:$B$7027&amp;广告数据!$C$2:$C$7027,广告数据!$J$2:$J$7027),2,0),"0")</f>
        <v>0</v>
      </c>
      <c r="AR276" s="183" t="str">
        <f t="shared" si="134"/>
        <v>0</v>
      </c>
      <c r="AS276" s="223">
        <f t="array" ref="AS276">IFERROR(VLOOKUP(A276&amp;B276&amp;C276&amp;LEFT($AS$1,2),IF({1,0},广告数据!$A$2:$A$7027&amp;广告数据!$B$2:$B$7027&amp;广告数据!$C$2:$C$7027,广告数据!$D$2:$D$7027),2,0),"0")</f>
        <v>678</v>
      </c>
      <c r="AT276" s="179">
        <f t="array" ref="AT276">IFERROR(VLOOKUP(A276&amp;B276&amp;C276&amp;LEFT($AS$1,2),IF({1,0},广告数据!$A$2:$A$7027&amp;广告数据!$B$2:$B$7027&amp;广告数据!$C$2:$C$7027,广告数据!$E$2:$E$7027),2,0),"0")</f>
        <v>29</v>
      </c>
      <c r="AU276" s="179">
        <f t="array" ref="AU276">IFERROR(VLOOKUP(A276&amp;B276&amp;C276&amp;LEFT($AS$1,2),IF({1,0},广告数据!$A$2:$A$7027&amp;广告数据!$B$2:$B$7027&amp;广告数据!$C$2:$C$7027,广告数据!$I$2:$I$7027),2,0),"0")</f>
        <v>2</v>
      </c>
      <c r="AV276" s="215">
        <f t="shared" si="117"/>
        <v>0.0427728613569322</v>
      </c>
      <c r="AW276" s="215">
        <f t="array" ref="AW276">IFERROR(AU276/AT276,"0")</f>
        <v>0.0689655172413793</v>
      </c>
      <c r="AX276" s="224">
        <f t="array" ref="AX276">IFERROR(VLOOKUP(A276&amp;B276&amp;C276&amp;LEFT($AS$1,2),IF({1,0},广告数据!$A$2:$A$7027&amp;广告数据!$B$2:$B$7027&amp;广告数据!$C$2:$C$7027,广告数据!$G$2:$G$7027),2,0),"0")</f>
        <v>2175</v>
      </c>
      <c r="AY276" s="179">
        <f t="array" ref="AY276">IFERROR(VLOOKUP(A276&amp;B276&amp;C276&amp;LEFT($AS$1,2),IF({1,0},广告数据!$A$2:$A$7027&amp;广告数据!$B$2:$B$7027&amp;广告数据!$C$2:$C$7027,广告数据!$J$2:$J$7027),2,0),"0")</f>
        <v>7270</v>
      </c>
      <c r="AZ276" s="183">
        <f t="array" ref="AZ276">IFERROR(AX276/AY276,"0")</f>
        <v>0.299174690508941</v>
      </c>
      <c r="BA276" s="179">
        <f t="array" ref="BA276">IFERROR(VLOOKUP(A276&amp;B276&amp;C276&amp;LEFT($BA$1,2),IF({1,0},广告数据!$A$2:$A$7027&amp;广告数据!$B$2:$B$7027&amp;广告数据!$C$2:$C$7027,广告数据!$D$2:$D$7027),2,0),"")</f>
        <v>1169</v>
      </c>
      <c r="BB276" s="179">
        <f t="array" ref="BB276">IFERROR(VLOOKUP(A276&amp;B276&amp;C276&amp;LEFT($BA$1,2),IF({1,0},广告数据!$A$2:$A$7027&amp;广告数据!$B$2:$B$7027&amp;广告数据!$C$2:$C$7027,广告数据!$E$2:$E$7027),2,0),"")</f>
        <v>7</v>
      </c>
      <c r="BC276" s="179">
        <f t="array" ref="BC276">IFERROR(VLOOKUP(A276&amp;B276&amp;C276&amp;LEFT($BA$1,2),IF({1,0},广告数据!$A$2:$A$7027&amp;广告数据!$B$2:$B$7027&amp;广告数据!$C$2:$C$7027,广告数据!$I$2:$I$7027),2,0),"")</f>
        <v>0</v>
      </c>
      <c r="BD276" s="215">
        <f t="shared" si="126"/>
        <v>0.00598802395209581</v>
      </c>
      <c r="BE276" s="215">
        <f t="shared" si="127"/>
        <v>0</v>
      </c>
      <c r="BF276" s="186">
        <f t="array" ref="BF276">IFERROR(VLOOKUP(A276&amp;B276&amp;C276&amp;LEFT($BA$1,2),IF({1,0},广告数据!$A$2:$A$7027&amp;广告数据!$B$2:$B$7027&amp;广告数据!$C$2:$C$7027,广告数据!$G$2:$G$7027),2,0),"")</f>
        <v>657</v>
      </c>
      <c r="BG276" s="186">
        <f t="array" ref="BG276">IFERROR(VLOOKUP(A276&amp;B276&amp;C276&amp;LEFT($BA$1,2),IF({1,0},广告数据!$A$2:$A$7027&amp;广告数据!$B$2:$B$7027&amp;广告数据!$C$2:$C$7027,广告数据!$J$2:$J$7027),2,0),"")</f>
        <v>0</v>
      </c>
      <c r="BH276" s="215" t="str">
        <f t="shared" si="128"/>
        <v>0</v>
      </c>
      <c r="BI276" s="172" t="str">
        <f t="array" ref="BI276">IFERROR(VLOOKUP(A276&amp;B276&amp;C276&amp;LEFT($BI$1,2),IF({1,0},广告数据!$A$2:$A$7027&amp;广告数据!$B$2:$B$7027&amp;广告数据!$C$2:$C$7027,广告数据!$D$2:$D$7027),2,0),"0")</f>
        <v>0</v>
      </c>
      <c r="BJ276" s="172" t="str">
        <f t="array" ref="BJ276">IFERROR(VLOOKUP(A276&amp;B276&amp;C276&amp;LEFT($BI$1,2),IF({1,0},广告数据!$A$2:$A$7027&amp;广告数据!$B$2:$B$7027&amp;广告数据!$C$2:$C$7027,广告数据!$E$2:$E$7027),2,0),"0")</f>
        <v>0</v>
      </c>
      <c r="BK276" s="172" t="str">
        <f t="array" ref="BK276">IFERROR(VLOOKUP(A276&amp;B276&amp;C276&amp;LEFT($BI$1,2),IF({1,0},广告数据!$A$2:$A$7027&amp;广告数据!$B$2:$B$7027&amp;广告数据!$C$2:$C$7027,广告数据!$I$2:$I$7027),2,0),"0")</f>
        <v>0</v>
      </c>
      <c r="BL276" s="215" t="str">
        <f t="shared" si="129"/>
        <v>0</v>
      </c>
      <c r="BM276" s="215" t="str">
        <f t="shared" si="130"/>
        <v>0</v>
      </c>
      <c r="BN276" s="172" t="str">
        <f t="array" ref="BN276">IFERROR(VLOOKUP(A276&amp;B276&amp;C276&amp;LEFT($BI$1,2),IF({1,0},广告数据!$A$2:$A$7027&amp;广告数据!$B$2:$B$7027&amp;广告数据!$C$2:$C$7027,广告数据!$G$2:$G$7027),2,0),"0")</f>
        <v>0</v>
      </c>
      <c r="BO276" s="172" t="str">
        <f t="array" ref="BO276">IFERROR(VLOOKUP(A276&amp;B276&amp;C276&amp;LEFT($BI$1,2),IF({1,0},广告数据!$A$2:$A$7027&amp;广告数据!$B$2:$B$7027&amp;广告数据!$C$2:$C$7027,广告数据!$J$2:$J$7027),2,0),"0")</f>
        <v>0</v>
      </c>
      <c r="BP276" s="215" t="str">
        <f t="shared" si="131"/>
        <v/>
      </c>
      <c r="BQ276" s="172" t="str">
        <f t="array" ref="BQ276">IFERROR(VLOOKUP(A276&amp;B276&amp;C276&amp;LEFT($BQ$1,2),IF({1,0},广告数据!$A$2:$A$7027&amp;广告数据!$B$2:$B$7027&amp;广告数据!$C$2:$C$7027,广告数据!$D$2:$D$7027),2,0),"0")</f>
        <v>0</v>
      </c>
      <c r="BR276" s="172" t="str">
        <f t="array" ref="BR276">IFERROR(VLOOKUP(A276&amp;B276&amp;C276&amp;LEFT($BQ$1,2),IF({1,0},广告数据!$A$2:$A$7027&amp;广告数据!$B$2:$B$7027&amp;广告数据!$C$2:$C$7027,广告数据!$E$2:$E$7027),2,0),"0")</f>
        <v>0</v>
      </c>
      <c r="BS276" s="172" t="str">
        <f t="array" ref="BS276">IFERROR(VLOOKUP(A276&amp;B276&amp;C276&amp;LEFT($BQ$1,2),IF({1,0},广告数据!$A$2:$A$7027&amp;广告数据!$B$2:$B$7027&amp;广告数据!$C$2:$C$7027,广告数据!$I$2:$I$7027),2,0),"0")</f>
        <v>0</v>
      </c>
      <c r="BT276" s="215" t="str">
        <f t="shared" si="124"/>
        <v>0</v>
      </c>
      <c r="BU276" s="215" t="str">
        <f t="shared" si="125"/>
        <v>0</v>
      </c>
      <c r="BV276" s="172" t="str">
        <f t="array" ref="BV276">IFERROR(VLOOKUP(A276&amp;B276&amp;C276&amp;LEFT($BQ$1,2),IF({1,0},广告数据!$A$2:$A$7027&amp;广告数据!$B$2:$B$7027&amp;广告数据!$C$2:$C$7027,广告数据!$G$2:$G$7027),2,0),"0")</f>
        <v>0</v>
      </c>
      <c r="BW276" s="172" t="str">
        <f t="array" ref="BW276">IFERROR(VLOOKUP(A276&amp;B276&amp;C276&amp;LEFT($BQ$1,2),IF({1,0},广告数据!$A$2:$A$7027&amp;广告数据!$B$2:$B$7027&amp;广告数据!$C$2:$C$7027,广告数据!$J$2:$J$7027),2,0),"0")</f>
        <v>0</v>
      </c>
      <c r="BX276" s="215" t="str">
        <f t="shared" si="107"/>
        <v/>
      </c>
    </row>
    <row r="277" s="173" customFormat="1" spans="1:76">
      <c r="A277" s="189">
        <v>44830</v>
      </c>
      <c r="B277" s="192" t="s">
        <v>20</v>
      </c>
      <c r="C277" s="190" t="s">
        <v>25</v>
      </c>
      <c r="D277" s="119" t="s">
        <v>124</v>
      </c>
      <c r="E277" s="194">
        <f>SUMIFS('Business report'!$D$2:$D$9442,'Business report'!$A$2:$A$9442,A277,'Business report'!$B$2:$B$9442,B277,'Business report'!$C$2:$C$9442,D277)</f>
        <v>502</v>
      </c>
      <c r="F277" s="194">
        <f>SUMIFS('Business report'!$F$2:$F$9442,'Business report'!$A$2:$A$9442,A277,'Business report'!$B$2:$B$9442,B277,'Business report'!$C$2:$C$9442,D277)</f>
        <v>676</v>
      </c>
      <c r="G277" s="191">
        <f>SUMIFS('Business report'!$I$2:$I$9442,'Business report'!$A$2:$A$9442,A277,'Business report'!$B$2:$B$9442,B277,'Business report'!$C$2:$C$9442,D277)</f>
        <v>32</v>
      </c>
      <c r="H277" s="195">
        <f>SUMIFS('Business report'!$K$2:$K$9442,'Business report'!$A$2:$A$9442,A277,'Business report'!$B$2:$B$9442,B277,'Business report'!$C$2:$C$9442,D277)</f>
        <v>404.68</v>
      </c>
      <c r="I277" s="198" t="s">
        <v>653</v>
      </c>
      <c r="J277" s="178">
        <v>4.5</v>
      </c>
      <c r="K277" s="206">
        <v>104</v>
      </c>
      <c r="L277" s="198" t="s">
        <v>131</v>
      </c>
      <c r="M277" s="202" t="s">
        <v>890</v>
      </c>
      <c r="N277" s="198" t="s">
        <v>133</v>
      </c>
      <c r="O277" s="198">
        <v>89</v>
      </c>
      <c r="P277" s="203" t="s">
        <v>409</v>
      </c>
      <c r="Q277" s="207" t="s">
        <v>232</v>
      </c>
      <c r="R277" s="207" t="s">
        <v>367</v>
      </c>
      <c r="S277" s="203" t="s">
        <v>208</v>
      </c>
      <c r="T277" s="207" t="s">
        <v>257</v>
      </c>
      <c r="U277" s="207" t="s">
        <v>169</v>
      </c>
      <c r="V277" s="203" t="s">
        <v>340</v>
      </c>
      <c r="W277" s="207" t="s">
        <v>258</v>
      </c>
      <c r="X277" s="207" t="s">
        <v>141</v>
      </c>
      <c r="Y277" s="203" t="s">
        <v>527</v>
      </c>
      <c r="Z277" s="207" t="s">
        <v>373</v>
      </c>
      <c r="AA277" s="207" t="s">
        <v>141</v>
      </c>
      <c r="AB277" s="203" t="s">
        <v>528</v>
      </c>
      <c r="AC277" s="207" t="s">
        <v>267</v>
      </c>
      <c r="AD277" s="207" t="s">
        <v>257</v>
      </c>
      <c r="AE277" s="203" t="s">
        <v>244</v>
      </c>
      <c r="AF277" s="207" t="s">
        <v>279</v>
      </c>
      <c r="AG277" s="207" t="s">
        <v>413</v>
      </c>
      <c r="AH277" s="203" t="s">
        <v>144</v>
      </c>
      <c r="AI277" s="207" t="s">
        <v>272</v>
      </c>
      <c r="AJ277" s="207" t="s">
        <v>891</v>
      </c>
      <c r="AK277" s="179">
        <f t="array" ref="AK277">IFERROR(VLOOKUP(A277&amp;B277&amp;C277&amp;LEFT($AK$1,2),IF({1,0},广告数据!$A$2:$A$7027&amp;广告数据!$B$2:$B$7027&amp;广告数据!$C$2:$C$7027,广告数据!$D$2:$D$7027),2,0),"0")</f>
        <v>5045</v>
      </c>
      <c r="AL277" s="175">
        <f t="array" ref="AL277">IFERROR(VLOOKUP(A277&amp;B277&amp;C277&amp;LEFT($AK$1,2),IF({1,0},广告数据!$A$2:$A$7027&amp;广告数据!$B$2:$B$7027&amp;广告数据!$C$2:$C$7027,广告数据!$E$2:$E$7027),2,0),"0")</f>
        <v>36</v>
      </c>
      <c r="AM277" s="180">
        <f t="shared" si="132"/>
        <v>0.00713577799801784</v>
      </c>
      <c r="AN277" s="175">
        <f t="array" ref="AN277">IFERROR(VLOOKUP(A277&amp;B277&amp;C277&amp;LEFT($AK$1,2),IF({1,0},广告数据!$A$2:$A$7027&amp;广告数据!$B$2:$B$7027&amp;广告数据!$C$2:$C$7027,广告数据!$I$2:$I$7027),2,0),"0")</f>
        <v>2</v>
      </c>
      <c r="AO277" s="181">
        <f t="shared" si="133"/>
        <v>0.0555555555555556</v>
      </c>
      <c r="AP277" s="182">
        <f t="array" ref="AP277">IFERROR(VLOOKUP(A277&amp;B277&amp;C277&amp;LEFT($AK$1,2),IF({1,0},广告数据!$A$2:$A$7027&amp;广告数据!$B$2:$B$7027&amp;广告数据!$C$2:$C$7027,广告数据!$G$2:$G$7027),2,0),"0")</f>
        <v>10.48</v>
      </c>
      <c r="AQ277" s="182">
        <f t="array" ref="AQ277">IFERROR(VLOOKUP(A277&amp;B277&amp;C277&amp;LEFT($AK$1,2),IF({1,0},广告数据!$A$2:$A$7027&amp;广告数据!$B$2:$B$7027&amp;广告数据!$C$2:$C$7027,广告数据!$J$2:$J$7027),2,0),"0")</f>
        <v>24.98</v>
      </c>
      <c r="AR277" s="183">
        <f t="shared" si="134"/>
        <v>0.419535628502802</v>
      </c>
      <c r="AS277" s="223" t="str">
        <f t="array" ref="AS277">IFERROR(VLOOKUP(A277&amp;B277&amp;C277&amp;LEFT($AS$1,2),IF({1,0},广告数据!$A$2:$A$7027&amp;广告数据!$B$2:$B$7027&amp;广告数据!$C$2:$C$7027,广告数据!$D$2:$D$7027),2,0),"0")</f>
        <v>0</v>
      </c>
      <c r="AT277" s="179" t="str">
        <f t="array" ref="AT277">IFERROR(VLOOKUP(A277&amp;B277&amp;C277&amp;LEFT($AS$1,2),IF({1,0},广告数据!$A$2:$A$7027&amp;广告数据!$B$2:$B$7027&amp;广告数据!$C$2:$C$7027,广告数据!$E$2:$E$7027),2,0),"0")</f>
        <v>0</v>
      </c>
      <c r="AU277" s="179" t="str">
        <f t="array" ref="AU277">IFERROR(VLOOKUP(A277&amp;B277&amp;C277&amp;LEFT($AS$1,2),IF({1,0},广告数据!$A$2:$A$7027&amp;广告数据!$B$2:$B$7027&amp;广告数据!$C$2:$C$7027,广告数据!$I$2:$I$7027),2,0),"0")</f>
        <v>0</v>
      </c>
      <c r="AV277" s="215" t="str">
        <f t="shared" si="117"/>
        <v>0</v>
      </c>
      <c r="AW277" s="215" t="str">
        <f t="array" ref="AW277">IFERROR(AU277/AT277,"0")</f>
        <v>0</v>
      </c>
      <c r="AX277" s="224" t="str">
        <f t="array" ref="AX277">IFERROR(VLOOKUP(A277&amp;B277&amp;C277&amp;LEFT($AS$1,2),IF({1,0},广告数据!$A$2:$A$7027&amp;广告数据!$B$2:$B$7027&amp;广告数据!$C$2:$C$7027,广告数据!$G$2:$G$7027),2,0),"0")</f>
        <v>0</v>
      </c>
      <c r="AY277" s="179" t="str">
        <f t="array" ref="AY277">IFERROR(VLOOKUP(A277&amp;B277&amp;C277&amp;LEFT($AS$1,2),IF({1,0},广告数据!$A$2:$A$7027&amp;广告数据!$B$2:$B$7027&amp;广告数据!$C$2:$C$7027,广告数据!$J$2:$J$7027),2,0),"0")</f>
        <v>0</v>
      </c>
      <c r="AZ277" s="183" t="str">
        <f t="array" ref="AZ277">IFERROR(AX277/AY277,"0")</f>
        <v>0</v>
      </c>
      <c r="BA277" s="179">
        <f t="array" ref="BA277">IFERROR(VLOOKUP(A277&amp;B277&amp;C277&amp;LEFT($BA$1,2),IF({1,0},广告数据!$A$2:$A$7027&amp;广告数据!$B$2:$B$7027&amp;广告数据!$C$2:$C$7027,广告数据!$D$2:$D$7027),2,0),"")</f>
        <v>14213</v>
      </c>
      <c r="BB277" s="179">
        <f t="array" ref="BB277">IFERROR(VLOOKUP(A277&amp;B277&amp;C277&amp;LEFT($BA$1,2),IF({1,0},广告数据!$A$2:$A$7027&amp;广告数据!$B$2:$B$7027&amp;广告数据!$C$2:$C$7027,广告数据!$E$2:$E$7027),2,0),"")</f>
        <v>44</v>
      </c>
      <c r="BC277" s="179">
        <f t="array" ref="BC277">IFERROR(VLOOKUP(A277&amp;B277&amp;C277&amp;LEFT($BA$1,2),IF({1,0},广告数据!$A$2:$A$7027&amp;广告数据!$B$2:$B$7027&amp;广告数据!$C$2:$C$7027,广告数据!$I$2:$I$7027),2,0),"")</f>
        <v>3</v>
      </c>
      <c r="BD277" s="215">
        <f t="shared" si="126"/>
        <v>0.00309575740519243</v>
      </c>
      <c r="BE277" s="215">
        <f t="shared" si="127"/>
        <v>0.0681818181818182</v>
      </c>
      <c r="BF277" s="186">
        <f t="array" ref="BF277">IFERROR(VLOOKUP(A277&amp;B277&amp;C277&amp;LEFT($BA$1,2),IF({1,0},广告数据!$A$2:$A$7027&amp;广告数据!$B$2:$B$7027&amp;广告数据!$C$2:$C$7027,广告数据!$G$2:$G$7027),2,0),"")</f>
        <v>20.94</v>
      </c>
      <c r="BG277" s="186">
        <f t="array" ref="BG277">IFERROR(VLOOKUP(A277&amp;B277&amp;C277&amp;LEFT($BA$1,2),IF({1,0},广告数据!$A$2:$A$7027&amp;广告数据!$B$2:$B$7027&amp;广告数据!$C$2:$C$7027,广告数据!$J$2:$J$7027),2,0),"")</f>
        <v>37.97</v>
      </c>
      <c r="BH277" s="215">
        <f t="shared" si="128"/>
        <v>0.551488016855412</v>
      </c>
      <c r="BI277" s="172">
        <f t="array" ref="BI277">IFERROR(VLOOKUP(A277&amp;B277&amp;C277&amp;LEFT($BI$1,2),IF({1,0},广告数据!$A$2:$A$7027&amp;广告数据!$B$2:$B$7027&amp;广告数据!$C$2:$C$7027,广告数据!$D$2:$D$7027),2,0),"0")</f>
        <v>3102</v>
      </c>
      <c r="BJ277" s="172">
        <f t="array" ref="BJ277">IFERROR(VLOOKUP(A277&amp;B277&amp;C277&amp;LEFT($BI$1,2),IF({1,0},广告数据!$A$2:$A$7027&amp;广告数据!$B$2:$B$7027&amp;广告数据!$C$2:$C$7027,广告数据!$E$2:$E$7027),2,0),"0")</f>
        <v>24</v>
      </c>
      <c r="BK277" s="172">
        <f t="array" ref="BK277">IFERROR(VLOOKUP(A277&amp;B277&amp;C277&amp;LEFT($BI$1,2),IF({1,0},广告数据!$A$2:$A$7027&amp;广告数据!$B$2:$B$7027&amp;广告数据!$C$2:$C$7027,广告数据!$I$2:$I$7027),2,0),"0")</f>
        <v>2</v>
      </c>
      <c r="BL277" s="215">
        <f t="shared" si="129"/>
        <v>0.00773694390715667</v>
      </c>
      <c r="BM277" s="215">
        <f t="shared" si="130"/>
        <v>0.0833333333333333</v>
      </c>
      <c r="BN277" s="172">
        <f t="array" ref="BN277">IFERROR(VLOOKUP(A277&amp;B277&amp;C277&amp;LEFT($BI$1,2),IF({1,0},广告数据!$A$2:$A$7027&amp;广告数据!$B$2:$B$7027&amp;广告数据!$C$2:$C$7027,广告数据!$G$2:$G$7027),2,0),"0")</f>
        <v>15.14</v>
      </c>
      <c r="BO277" s="172">
        <f t="array" ref="BO277">IFERROR(VLOOKUP(A277&amp;B277&amp;C277&amp;LEFT($BI$1,2),IF({1,0},广告数据!$A$2:$A$7027&amp;广告数据!$B$2:$B$7027&amp;广告数据!$C$2:$C$7027,广告数据!$J$2:$J$7027),2,0),"0")</f>
        <v>23.98</v>
      </c>
      <c r="BP277" s="215">
        <f t="shared" si="131"/>
        <v>0.631359466221852</v>
      </c>
      <c r="BQ277" s="172" t="str">
        <f t="array" ref="BQ277">IFERROR(VLOOKUP(A277&amp;B277&amp;C277&amp;LEFT($BQ$1,2),IF({1,0},广告数据!$A$2:$A$7027&amp;广告数据!$B$2:$B$7027&amp;广告数据!$C$2:$C$7027,广告数据!$D$2:$D$7027),2,0),"0")</f>
        <v>0</v>
      </c>
      <c r="BR277" s="172" t="str">
        <f t="array" ref="BR277">IFERROR(VLOOKUP(A277&amp;B277&amp;C277&amp;LEFT($BQ$1,2),IF({1,0},广告数据!$A$2:$A$7027&amp;广告数据!$B$2:$B$7027&amp;广告数据!$C$2:$C$7027,广告数据!$E$2:$E$7027),2,0),"0")</f>
        <v>0</v>
      </c>
      <c r="BS277" s="172" t="str">
        <f t="array" ref="BS277">IFERROR(VLOOKUP(A277&amp;B277&amp;C277&amp;LEFT($BQ$1,2),IF({1,0},广告数据!$A$2:$A$7027&amp;广告数据!$B$2:$B$7027&amp;广告数据!$C$2:$C$7027,广告数据!$I$2:$I$7027),2,0),"0")</f>
        <v>0</v>
      </c>
      <c r="BT277" s="215" t="str">
        <f t="shared" si="124"/>
        <v>0</v>
      </c>
      <c r="BU277" s="215" t="str">
        <f t="shared" si="125"/>
        <v>0</v>
      </c>
      <c r="BV277" s="172" t="str">
        <f t="array" ref="BV277">IFERROR(VLOOKUP(A277&amp;B277&amp;C277&amp;LEFT($BQ$1,2),IF({1,0},广告数据!$A$2:$A$7027&amp;广告数据!$B$2:$B$7027&amp;广告数据!$C$2:$C$7027,广告数据!$G$2:$G$7027),2,0),"0")</f>
        <v>0</v>
      </c>
      <c r="BW277" s="172" t="str">
        <f t="array" ref="BW277">IFERROR(VLOOKUP(A277&amp;B277&amp;C277&amp;LEFT($BQ$1,2),IF({1,0},广告数据!$A$2:$A$7027&amp;广告数据!$B$2:$B$7027&amp;广告数据!$C$2:$C$7027,广告数据!$J$2:$J$7027),2,0),"0")</f>
        <v>0</v>
      </c>
      <c r="BX277" s="215" t="str">
        <f t="shared" si="107"/>
        <v/>
      </c>
    </row>
    <row r="278" s="173" customFormat="1" spans="1:76">
      <c r="A278" s="189">
        <v>44830</v>
      </c>
      <c r="B278" s="192" t="s">
        <v>20</v>
      </c>
      <c r="C278" s="190" t="s">
        <v>450</v>
      </c>
      <c r="D278" s="119" t="s">
        <v>451</v>
      </c>
      <c r="E278" s="194">
        <f>SUMIFS('Business report'!$D$2:$D$9442,'Business report'!$A$2:$A$9442,A278,'Business report'!$B$2:$B$9442,B278,'Business report'!$C$2:$C$9442,D278)</f>
        <v>7</v>
      </c>
      <c r="F278" s="194">
        <f>SUMIFS('Business report'!$F$2:$F$9442,'Business report'!$A$2:$A$9442,A278,'Business report'!$B$2:$B$9442,B278,'Business report'!$C$2:$C$9442,D278)</f>
        <v>9</v>
      </c>
      <c r="G278" s="191">
        <f>SUMIFS('Business report'!$I$2:$I$9442,'Business report'!$A$2:$A$9442,A278,'Business report'!$B$2:$B$9442,B278,'Business report'!$C$2:$C$9442,D278)</f>
        <v>0</v>
      </c>
      <c r="H278" s="195">
        <f>SUMIFS('Business report'!$K$2:$K$9442,'Business report'!$A$2:$A$9442,A278,'Business report'!$B$2:$B$9442,B278,'Business report'!$C$2:$C$9442,D278)</f>
        <v>0</v>
      </c>
      <c r="I278" s="198">
        <v>37.99</v>
      </c>
      <c r="J278" s="178">
        <v>4</v>
      </c>
      <c r="K278" s="198">
        <v>7</v>
      </c>
      <c r="L278" s="198" t="s">
        <v>496</v>
      </c>
      <c r="M278" s="202" t="s">
        <v>892</v>
      </c>
      <c r="N278" s="198" t="s">
        <v>497</v>
      </c>
      <c r="O278" s="199">
        <v>5733</v>
      </c>
      <c r="P278" s="200"/>
      <c r="Q278" s="200"/>
      <c r="R278" s="200"/>
      <c r="S278" s="200"/>
      <c r="T278" s="200"/>
      <c r="U278" s="200"/>
      <c r="V278" s="200"/>
      <c r="W278" s="200"/>
      <c r="X278" s="200"/>
      <c r="Y278" s="200"/>
      <c r="Z278" s="200"/>
      <c r="AA278" s="200"/>
      <c r="AB278" s="200"/>
      <c r="AC278" s="200"/>
      <c r="AD278" s="200"/>
      <c r="AE278" s="200"/>
      <c r="AF278" s="200"/>
      <c r="AG278" s="200"/>
      <c r="AH278" s="200"/>
      <c r="AI278" s="200"/>
      <c r="AJ278" s="200"/>
      <c r="AK278" s="179">
        <f t="array" ref="AK278">IFERROR(VLOOKUP(A278&amp;B278&amp;C278&amp;LEFT($AK$1,2),IF({1,0},广告数据!$A$2:$A$7027&amp;广告数据!$B$2:$B$7027&amp;广告数据!$C$2:$C$7027,广告数据!$D$2:$D$7027),2,0),"0")</f>
        <v>6854</v>
      </c>
      <c r="AL278" s="175">
        <f t="array" ref="AL278">IFERROR(VLOOKUP(A278&amp;B278&amp;C278&amp;LEFT($AK$1,2),IF({1,0},广告数据!$A$2:$A$7027&amp;广告数据!$B$2:$B$7027&amp;广告数据!$C$2:$C$7027,广告数据!$E$2:$E$7027),2,0),"0")</f>
        <v>1</v>
      </c>
      <c r="AM278" s="180">
        <f t="shared" ref="AM278:AM283" si="135">IFERROR(AL278/AK278,"0")</f>
        <v>0.000145900204260286</v>
      </c>
      <c r="AN278" s="175">
        <f t="array" ref="AN278">IFERROR(VLOOKUP(A278&amp;B278&amp;C278&amp;LEFT($AK$1,2),IF({1,0},广告数据!$A$2:$A$7027&amp;广告数据!$B$2:$B$7027&amp;广告数据!$C$2:$C$7027,广告数据!$I$2:$I$7027),2,0),"0")</f>
        <v>0</v>
      </c>
      <c r="AO278" s="181">
        <f t="shared" ref="AO278:AO283" si="136">IFERROR(AN278/AL278,"0")</f>
        <v>0</v>
      </c>
      <c r="AP278" s="182">
        <f t="array" ref="AP278">IFERROR(VLOOKUP(A278&amp;B278&amp;C278&amp;LEFT($AK$1,2),IF({1,0},广告数据!$A$2:$A$7027&amp;广告数据!$B$2:$B$7027&amp;广告数据!$C$2:$C$7027,广告数据!$G$2:$G$7027),2,0),"0")</f>
        <v>1.35</v>
      </c>
      <c r="AQ278" s="182">
        <f t="array" ref="AQ278">IFERROR(VLOOKUP(A278&amp;B278&amp;C278&amp;LEFT($AK$1,2),IF({1,0},广告数据!$A$2:$A$7027&amp;广告数据!$B$2:$B$7027&amp;广告数据!$C$2:$C$7027,广告数据!$J$2:$J$7027),2,0),"0")</f>
        <v>0</v>
      </c>
      <c r="AR278" s="183" t="str">
        <f t="shared" ref="AR278:AR283" si="137">IFERROR(AP278/AQ278,"0")</f>
        <v>0</v>
      </c>
      <c r="AS278" s="223" t="str">
        <f t="array" ref="AS278">IFERROR(VLOOKUP(A278&amp;B278&amp;C278&amp;LEFT($AS$1,2),IF({1,0},广告数据!$A$2:$A$7027&amp;广告数据!$B$2:$B$7027&amp;广告数据!$C$2:$C$7027,广告数据!$D$2:$D$7027),2,0),"0")</f>
        <v>0</v>
      </c>
      <c r="AT278" s="179" t="str">
        <f t="array" ref="AT278">IFERROR(VLOOKUP(A278&amp;B278&amp;C278&amp;LEFT($AS$1,2),IF({1,0},广告数据!$A$2:$A$7027&amp;广告数据!$B$2:$B$7027&amp;广告数据!$C$2:$C$7027,广告数据!$E$2:$E$7027),2,0),"0")</f>
        <v>0</v>
      </c>
      <c r="AU278" s="179" t="str">
        <f t="array" ref="AU278">IFERROR(VLOOKUP(A278&amp;B278&amp;C278&amp;LEFT($AS$1,2),IF({1,0},广告数据!$A$2:$A$7027&amp;广告数据!$B$2:$B$7027&amp;广告数据!$C$2:$C$7027,广告数据!$I$2:$I$7027),2,0),"0")</f>
        <v>0</v>
      </c>
      <c r="AV278" s="215" t="str">
        <f t="shared" si="117"/>
        <v>0</v>
      </c>
      <c r="AW278" s="215" t="str">
        <f t="array" ref="AW278">IFERROR(AU278/AT278,"0")</f>
        <v>0</v>
      </c>
      <c r="AX278" s="224" t="str">
        <f t="array" ref="AX278">IFERROR(VLOOKUP(A278&amp;B278&amp;C278&amp;LEFT($AS$1,2),IF({1,0},广告数据!$A$2:$A$7027&amp;广告数据!$B$2:$B$7027&amp;广告数据!$C$2:$C$7027,广告数据!$G$2:$G$7027),2,0),"0")</f>
        <v>0</v>
      </c>
      <c r="AY278" s="179" t="str">
        <f t="array" ref="AY278">IFERROR(VLOOKUP(A278&amp;B278&amp;C278&amp;LEFT($AS$1,2),IF({1,0},广告数据!$A$2:$A$7027&amp;广告数据!$B$2:$B$7027&amp;广告数据!$C$2:$C$7027,广告数据!$J$2:$J$7027),2,0),"0")</f>
        <v>0</v>
      </c>
      <c r="AZ278" s="183" t="str">
        <f t="array" ref="AZ278">IFERROR(AX278/AY278,"0")</f>
        <v>0</v>
      </c>
      <c r="BA278" s="179">
        <f t="array" ref="BA278">IFERROR(VLOOKUP(A278&amp;B278&amp;C278&amp;LEFT($BA$1,2),IF({1,0},广告数据!$A$2:$A$7027&amp;广告数据!$B$2:$B$7027&amp;广告数据!$C$2:$C$7027,广告数据!$D$2:$D$7027),2,0),"")</f>
        <v>487</v>
      </c>
      <c r="BB278" s="179">
        <f t="array" ref="BB278">IFERROR(VLOOKUP(A278&amp;B278&amp;C278&amp;LEFT($BA$1,2),IF({1,0},广告数据!$A$2:$A$7027&amp;广告数据!$B$2:$B$7027&amp;广告数据!$C$2:$C$7027,广告数据!$E$2:$E$7027),2,0),"")</f>
        <v>1</v>
      </c>
      <c r="BC278" s="179">
        <f t="array" ref="BC278">IFERROR(VLOOKUP(A278&amp;B278&amp;C278&amp;LEFT($BA$1,2),IF({1,0},广告数据!$A$2:$A$7027&amp;广告数据!$B$2:$B$7027&amp;广告数据!$C$2:$C$7027,广告数据!$I$2:$I$7027),2,0),"")</f>
        <v>0</v>
      </c>
      <c r="BD278" s="215">
        <f t="shared" si="126"/>
        <v>0.00205338809034908</v>
      </c>
      <c r="BE278" s="215">
        <f t="shared" si="127"/>
        <v>0</v>
      </c>
      <c r="BF278" s="186">
        <f t="array" ref="BF278">IFERROR(VLOOKUP(A278&amp;B278&amp;C278&amp;LEFT($BA$1,2),IF({1,0},广告数据!$A$2:$A$7027&amp;广告数据!$B$2:$B$7027&amp;广告数据!$C$2:$C$7027,广告数据!$G$2:$G$7027),2,0),"")</f>
        <v>1.53</v>
      </c>
      <c r="BG278" s="186">
        <f t="array" ref="BG278">IFERROR(VLOOKUP(A278&amp;B278&amp;C278&amp;LEFT($BA$1,2),IF({1,0},广告数据!$A$2:$A$7027&amp;广告数据!$B$2:$B$7027&amp;广告数据!$C$2:$C$7027,广告数据!$J$2:$J$7027),2,0),"")</f>
        <v>0</v>
      </c>
      <c r="BH278" s="215" t="str">
        <f t="shared" si="128"/>
        <v>0</v>
      </c>
      <c r="BI278" s="172" t="str">
        <f t="array" ref="BI278">IFERROR(VLOOKUP(A278&amp;B278&amp;C278&amp;LEFT($BI$1,2),IF({1,0},广告数据!$A$2:$A$7027&amp;广告数据!$B$2:$B$7027&amp;广告数据!$C$2:$C$7027,广告数据!$D$2:$D$7027),2,0),"0")</f>
        <v>0</v>
      </c>
      <c r="BJ278" s="172" t="str">
        <f t="array" ref="BJ278">IFERROR(VLOOKUP(A278&amp;B278&amp;C278&amp;LEFT($BI$1,2),IF({1,0},广告数据!$A$2:$A$7027&amp;广告数据!$B$2:$B$7027&amp;广告数据!$C$2:$C$7027,广告数据!$E$2:$E$7027),2,0),"0")</f>
        <v>0</v>
      </c>
      <c r="BK278" s="172" t="str">
        <f t="array" ref="BK278">IFERROR(VLOOKUP(A278&amp;B278&amp;C278&amp;LEFT($BI$1,2),IF({1,0},广告数据!$A$2:$A$7027&amp;广告数据!$B$2:$B$7027&amp;广告数据!$C$2:$C$7027,广告数据!$I$2:$I$7027),2,0),"0")</f>
        <v>0</v>
      </c>
      <c r="BL278" s="215" t="str">
        <f t="shared" si="129"/>
        <v>0</v>
      </c>
      <c r="BM278" s="215" t="str">
        <f t="shared" si="130"/>
        <v>0</v>
      </c>
      <c r="BN278" s="172" t="str">
        <f t="array" ref="BN278">IFERROR(VLOOKUP(A278&amp;B278&amp;C278&amp;LEFT($BI$1,2),IF({1,0},广告数据!$A$2:$A$7027&amp;广告数据!$B$2:$B$7027&amp;广告数据!$C$2:$C$7027,广告数据!$G$2:$G$7027),2,0),"0")</f>
        <v>0</v>
      </c>
      <c r="BO278" s="172" t="str">
        <f t="array" ref="BO278">IFERROR(VLOOKUP(A278&amp;B278&amp;C278&amp;LEFT($BI$1,2),IF({1,0},广告数据!$A$2:$A$7027&amp;广告数据!$B$2:$B$7027&amp;广告数据!$C$2:$C$7027,广告数据!$J$2:$J$7027),2,0),"0")</f>
        <v>0</v>
      </c>
      <c r="BP278" s="215" t="str">
        <f t="shared" si="131"/>
        <v/>
      </c>
      <c r="BQ278" s="172">
        <f t="array" ref="BQ278">IFERROR(VLOOKUP(A278&amp;B278&amp;C278&amp;LEFT($BQ$1,2),IF({1,0},广告数据!$A$2:$A$7027&amp;广告数据!$B$2:$B$7027&amp;广告数据!$C$2:$C$7027,广告数据!$D$2:$D$7027),2,0),"0")</f>
        <v>599</v>
      </c>
      <c r="BR278" s="172">
        <f t="array" ref="BR278">IFERROR(VLOOKUP(A278&amp;B278&amp;C278&amp;LEFT($BQ$1,2),IF({1,0},广告数据!$A$2:$A$7027&amp;广告数据!$B$2:$B$7027&amp;广告数据!$C$2:$C$7027,广告数据!$E$2:$E$7027),2,0),"0")</f>
        <v>1</v>
      </c>
      <c r="BS278" s="172">
        <f t="array" ref="BS278">IFERROR(VLOOKUP(A278&amp;B278&amp;C278&amp;LEFT($BQ$1,2),IF({1,0},广告数据!$A$2:$A$7027&amp;广告数据!$B$2:$B$7027&amp;广告数据!$C$2:$C$7027,广告数据!$I$2:$I$7027),2,0),"0")</f>
        <v>0</v>
      </c>
      <c r="BT278" s="215">
        <f t="shared" si="124"/>
        <v>0.00166944908180301</v>
      </c>
      <c r="BU278" s="215">
        <f t="shared" si="125"/>
        <v>0</v>
      </c>
      <c r="BV278" s="172">
        <f t="array" ref="BV278">IFERROR(VLOOKUP(A278&amp;B278&amp;C278&amp;LEFT($BQ$1,2),IF({1,0},广告数据!$A$2:$A$7027&amp;广告数据!$B$2:$B$7027&amp;广告数据!$C$2:$C$7027,广告数据!$G$2:$G$7027),2,0),"0")</f>
        <v>1.85</v>
      </c>
      <c r="BW278" s="172">
        <f t="array" ref="BW278">IFERROR(VLOOKUP(A278&amp;B278&amp;C278&amp;LEFT($BQ$1,2),IF({1,0},广告数据!$A$2:$A$7027&amp;广告数据!$B$2:$B$7027&amp;广告数据!$C$2:$C$7027,广告数据!$J$2:$J$7027),2,0),"0")</f>
        <v>0</v>
      </c>
      <c r="BX278" s="215" t="str">
        <f t="shared" si="107"/>
        <v/>
      </c>
    </row>
    <row r="279" s="173" customFormat="1" spans="1:76">
      <c r="A279" s="189">
        <v>44830</v>
      </c>
      <c r="B279" s="192" t="s">
        <v>128</v>
      </c>
      <c r="C279" s="190" t="s">
        <v>450</v>
      </c>
      <c r="D279" s="119" t="s">
        <v>451</v>
      </c>
      <c r="E279" s="194">
        <f>SUMIFS('Business report'!$D$2:$D$9442,'Business report'!$A$2:$A$9442,A279,'Business report'!$B$2:$B$9442,B279,'Business report'!$C$2:$C$9442,D279)</f>
        <v>17</v>
      </c>
      <c r="F279" s="194">
        <f>SUMIFS('Business report'!$F$2:$F$9442,'Business report'!$A$2:$A$9442,A279,'Business report'!$B$2:$B$9442,B279,'Business report'!$C$2:$C$9442,D279)</f>
        <v>19</v>
      </c>
      <c r="G279" s="191">
        <f>SUMIFS('Business report'!$I$2:$I$9442,'Business report'!$A$2:$A$9442,A279,'Business report'!$B$2:$B$9442,B279,'Business report'!$C$2:$C$9442,D279)</f>
        <v>0</v>
      </c>
      <c r="H279" s="195">
        <f>SUMIFS('Business report'!$K$2:$K$9442,'Business report'!$A$2:$A$9442,A279,'Business report'!$B$2:$B$9442,B279,'Business report'!$C$2:$C$9442,D279)</f>
        <v>0</v>
      </c>
      <c r="I279" s="198">
        <v>39.99</v>
      </c>
      <c r="J279" s="178">
        <v>4</v>
      </c>
      <c r="K279" s="198">
        <v>7</v>
      </c>
      <c r="L279" s="198" t="s">
        <v>642</v>
      </c>
      <c r="M279" s="202" t="s">
        <v>893</v>
      </c>
      <c r="N279" s="198" t="s">
        <v>644</v>
      </c>
      <c r="O279" s="198">
        <v>43</v>
      </c>
      <c r="P279" s="203" t="s">
        <v>465</v>
      </c>
      <c r="Q279" s="207" t="s">
        <v>219</v>
      </c>
      <c r="R279" s="207" t="s">
        <v>278</v>
      </c>
      <c r="S279" s="203" t="s">
        <v>646</v>
      </c>
      <c r="T279" s="207" t="s">
        <v>854</v>
      </c>
      <c r="U279" s="207" t="s">
        <v>282</v>
      </c>
      <c r="V279" s="203" t="s">
        <v>466</v>
      </c>
      <c r="W279" s="207" t="s">
        <v>854</v>
      </c>
      <c r="X279" s="207" t="s">
        <v>272</v>
      </c>
      <c r="Y279" s="203" t="s">
        <v>647</v>
      </c>
      <c r="Z279" s="207" t="s">
        <v>379</v>
      </c>
      <c r="AA279" s="207" t="s">
        <v>384</v>
      </c>
      <c r="AB279" s="203" t="s">
        <v>649</v>
      </c>
      <c r="AC279" s="207" t="s">
        <v>145</v>
      </c>
      <c r="AD279" s="207" t="s">
        <v>221</v>
      </c>
      <c r="AE279" s="203" t="s">
        <v>469</v>
      </c>
      <c r="AF279" s="207" t="s">
        <v>854</v>
      </c>
      <c r="AG279" s="207" t="s">
        <v>252</v>
      </c>
      <c r="AH279" s="203" t="s">
        <v>651</v>
      </c>
      <c r="AI279" s="207" t="s">
        <v>652</v>
      </c>
      <c r="AJ279" s="207" t="s">
        <v>282</v>
      </c>
      <c r="AK279" s="179">
        <f t="array" ref="AK279">IFERROR(VLOOKUP(A279&amp;B279&amp;C279&amp;LEFT($AK$1,2),IF({1,0},广告数据!$A$2:$A$7027&amp;广告数据!$B$2:$B$7027&amp;广告数据!$C$2:$C$7027,广告数据!$D$2:$D$7027),2,0),"0")</f>
        <v>1707</v>
      </c>
      <c r="AL279" s="175">
        <f t="array" ref="AL279">IFERROR(VLOOKUP(A279&amp;B279&amp;C279&amp;LEFT($AK$1,2),IF({1,0},广告数据!$A$2:$A$7027&amp;广告数据!$B$2:$B$7027&amp;广告数据!$C$2:$C$7027,广告数据!$E$2:$E$7027),2,0),"0")</f>
        <v>5</v>
      </c>
      <c r="AM279" s="180">
        <f t="shared" si="135"/>
        <v>0.00292911540714704</v>
      </c>
      <c r="AN279" s="175">
        <f t="array" ref="AN279">IFERROR(VLOOKUP(A279&amp;B279&amp;C279&amp;LEFT($AK$1,2),IF({1,0},广告数据!$A$2:$A$7027&amp;广告数据!$B$2:$B$7027&amp;广告数据!$C$2:$C$7027,广告数据!$I$2:$I$7027),2,0),"0")</f>
        <v>0</v>
      </c>
      <c r="AO279" s="181">
        <f t="shared" si="136"/>
        <v>0</v>
      </c>
      <c r="AP279" s="182">
        <f t="array" ref="AP279">IFERROR(VLOOKUP(A279&amp;B279&amp;C279&amp;LEFT($AK$1,2),IF({1,0},广告数据!$A$2:$A$7027&amp;广告数据!$B$2:$B$7027&amp;广告数据!$C$2:$C$7027,广告数据!$G$2:$G$7027),2,0),"0")</f>
        <v>3.03</v>
      </c>
      <c r="AQ279" s="182">
        <f t="array" ref="AQ279">IFERROR(VLOOKUP(A279&amp;B279&amp;C279&amp;LEFT($AK$1,2),IF({1,0},广告数据!$A$2:$A$7027&amp;广告数据!$B$2:$B$7027&amp;广告数据!$C$2:$C$7027,广告数据!$J$2:$J$7027),2,0),"0")</f>
        <v>0</v>
      </c>
      <c r="AR279" s="183" t="str">
        <f t="shared" si="137"/>
        <v>0</v>
      </c>
      <c r="AS279" s="223" t="str">
        <f t="array" ref="AS279">IFERROR(VLOOKUP(A279&amp;B279&amp;C279&amp;LEFT($AS$1,2),IF({1,0},广告数据!$A$2:$A$7027&amp;广告数据!$B$2:$B$7027&amp;广告数据!$C$2:$C$7027,广告数据!$D$2:$D$7027),2,0),"0")</f>
        <v>0</v>
      </c>
      <c r="AT279" s="179" t="str">
        <f t="array" ref="AT279">IFERROR(VLOOKUP(A279&amp;B279&amp;C279&amp;LEFT($AS$1,2),IF({1,0},广告数据!$A$2:$A$7027&amp;广告数据!$B$2:$B$7027&amp;广告数据!$C$2:$C$7027,广告数据!$E$2:$E$7027),2,0),"0")</f>
        <v>0</v>
      </c>
      <c r="AU279" s="179" t="str">
        <f t="array" ref="AU279">IFERROR(VLOOKUP(A279&amp;B279&amp;C279&amp;LEFT($AS$1,2),IF({1,0},广告数据!$A$2:$A$7027&amp;广告数据!$B$2:$B$7027&amp;广告数据!$C$2:$C$7027,广告数据!$I$2:$I$7027),2,0),"0")</f>
        <v>0</v>
      </c>
      <c r="AV279" s="215" t="str">
        <f t="shared" si="117"/>
        <v>0</v>
      </c>
      <c r="AW279" s="215" t="str">
        <f t="array" ref="AW279">IFERROR(AU279/AT279,"0")</f>
        <v>0</v>
      </c>
      <c r="AX279" s="224" t="str">
        <f t="array" ref="AX279">IFERROR(VLOOKUP(A279&amp;B279&amp;C279&amp;LEFT($AS$1,2),IF({1,0},广告数据!$A$2:$A$7027&amp;广告数据!$B$2:$B$7027&amp;广告数据!$C$2:$C$7027,广告数据!$G$2:$G$7027),2,0),"0")</f>
        <v>0</v>
      </c>
      <c r="AY279" s="179" t="str">
        <f t="array" ref="AY279">IFERROR(VLOOKUP(A279&amp;B279&amp;C279&amp;LEFT($AS$1,2),IF({1,0},广告数据!$A$2:$A$7027&amp;广告数据!$B$2:$B$7027&amp;广告数据!$C$2:$C$7027,广告数据!$J$2:$J$7027),2,0),"0")</f>
        <v>0</v>
      </c>
      <c r="AZ279" s="183" t="str">
        <f t="array" ref="AZ279">IFERROR(AX279/AY279,"0")</f>
        <v>0</v>
      </c>
      <c r="BA279" s="179">
        <f t="array" ref="BA279">IFERROR(VLOOKUP(A279&amp;B279&amp;C279&amp;LEFT($BA$1,2),IF({1,0},广告数据!$A$2:$A$7027&amp;广告数据!$B$2:$B$7027&amp;广告数据!$C$2:$C$7027,广告数据!$D$2:$D$7027),2,0),"")</f>
        <v>314</v>
      </c>
      <c r="BB279" s="179">
        <f t="array" ref="BB279">IFERROR(VLOOKUP(A279&amp;B279&amp;C279&amp;LEFT($BA$1,2),IF({1,0},广告数据!$A$2:$A$7027&amp;广告数据!$B$2:$B$7027&amp;广告数据!$C$2:$C$7027,广告数据!$E$2:$E$7027),2,0),"")</f>
        <v>0</v>
      </c>
      <c r="BC279" s="179">
        <f t="array" ref="BC279">IFERROR(VLOOKUP(A279&amp;B279&amp;C279&amp;LEFT($BA$1,2),IF({1,0},广告数据!$A$2:$A$7027&amp;广告数据!$B$2:$B$7027&amp;广告数据!$C$2:$C$7027,广告数据!$I$2:$I$7027),2,0),"")</f>
        <v>0</v>
      </c>
      <c r="BD279" s="215">
        <f t="shared" si="126"/>
        <v>0</v>
      </c>
      <c r="BE279" s="215" t="str">
        <f t="shared" si="127"/>
        <v>0</v>
      </c>
      <c r="BF279" s="186">
        <f t="array" ref="BF279">IFERROR(VLOOKUP(A279&amp;B279&amp;C279&amp;LEFT($BA$1,2),IF({1,0},广告数据!$A$2:$A$7027&amp;广告数据!$B$2:$B$7027&amp;广告数据!$C$2:$C$7027,广告数据!$G$2:$G$7027),2,0),"")</f>
        <v>0</v>
      </c>
      <c r="BG279" s="186">
        <f t="array" ref="BG279">IFERROR(VLOOKUP(A279&amp;B279&amp;C279&amp;LEFT($BA$1,2),IF({1,0},广告数据!$A$2:$A$7027&amp;广告数据!$B$2:$B$7027&amp;广告数据!$C$2:$C$7027,广告数据!$J$2:$J$7027),2,0),"")</f>
        <v>0</v>
      </c>
      <c r="BH279" s="215" t="str">
        <f t="shared" si="128"/>
        <v>0</v>
      </c>
      <c r="BI279" s="172" t="str">
        <f t="array" ref="BI279">IFERROR(VLOOKUP(A279&amp;B279&amp;C279&amp;LEFT($BI$1,2),IF({1,0},广告数据!$A$2:$A$7027&amp;广告数据!$B$2:$B$7027&amp;广告数据!$C$2:$C$7027,广告数据!$D$2:$D$7027),2,0),"0")</f>
        <v>0</v>
      </c>
      <c r="BJ279" s="172" t="str">
        <f t="array" ref="BJ279">IFERROR(VLOOKUP(A279&amp;B279&amp;C279&amp;LEFT($BI$1,2),IF({1,0},广告数据!$A$2:$A$7027&amp;广告数据!$B$2:$B$7027&amp;广告数据!$C$2:$C$7027,广告数据!$E$2:$E$7027),2,0),"0")</f>
        <v>0</v>
      </c>
      <c r="BK279" s="172" t="str">
        <f t="array" ref="BK279">IFERROR(VLOOKUP(A279&amp;B279&amp;C279&amp;LEFT($BI$1,2),IF({1,0},广告数据!$A$2:$A$7027&amp;广告数据!$B$2:$B$7027&amp;广告数据!$C$2:$C$7027,广告数据!$I$2:$I$7027),2,0),"0")</f>
        <v>0</v>
      </c>
      <c r="BL279" s="215" t="str">
        <f t="shared" si="129"/>
        <v>0</v>
      </c>
      <c r="BM279" s="215" t="str">
        <f t="shared" si="130"/>
        <v>0</v>
      </c>
      <c r="BN279" s="172" t="str">
        <f t="array" ref="BN279">IFERROR(VLOOKUP(A279&amp;B279&amp;C279&amp;LEFT($BI$1,2),IF({1,0},广告数据!$A$2:$A$7027&amp;广告数据!$B$2:$B$7027&amp;广告数据!$C$2:$C$7027,广告数据!$G$2:$G$7027),2,0),"0")</f>
        <v>0</v>
      </c>
      <c r="BO279" s="172" t="str">
        <f t="array" ref="BO279">IFERROR(VLOOKUP(A279&amp;B279&amp;C279&amp;LEFT($BI$1,2),IF({1,0},广告数据!$A$2:$A$7027&amp;广告数据!$B$2:$B$7027&amp;广告数据!$C$2:$C$7027,广告数据!$J$2:$J$7027),2,0),"0")</f>
        <v>0</v>
      </c>
      <c r="BP279" s="215" t="str">
        <f t="shared" si="131"/>
        <v/>
      </c>
      <c r="BQ279" s="172">
        <f t="array" ref="BQ279">IFERROR(VLOOKUP(A279&amp;B279&amp;C279&amp;LEFT($BQ$1,2),IF({1,0},广告数据!$A$2:$A$7027&amp;广告数据!$B$2:$B$7027&amp;广告数据!$C$2:$C$7027,广告数据!$D$2:$D$7027),2,0),"0")</f>
        <v>277</v>
      </c>
      <c r="BR279" s="172">
        <f t="array" ref="BR279">IFERROR(VLOOKUP(A279&amp;B279&amp;C279&amp;LEFT($BQ$1,2),IF({1,0},广告数据!$A$2:$A$7027&amp;广告数据!$B$2:$B$7027&amp;广告数据!$C$2:$C$7027,广告数据!$E$2:$E$7027),2,0),"0")</f>
        <v>3</v>
      </c>
      <c r="BS279" s="172">
        <f t="array" ref="BS279">IFERROR(VLOOKUP(A279&amp;B279&amp;C279&amp;LEFT($BQ$1,2),IF({1,0},广告数据!$A$2:$A$7027&amp;广告数据!$B$2:$B$7027&amp;广告数据!$C$2:$C$7027,广告数据!$I$2:$I$7027),2,0),"0")</f>
        <v>0</v>
      </c>
      <c r="BT279" s="215">
        <f t="shared" si="124"/>
        <v>0.0108303249097473</v>
      </c>
      <c r="BU279" s="215">
        <f t="shared" si="125"/>
        <v>0</v>
      </c>
      <c r="BV279" s="172">
        <f t="array" ref="BV279">IFERROR(VLOOKUP(A279&amp;B279&amp;C279&amp;LEFT($BQ$1,2),IF({1,0},广告数据!$A$2:$A$7027&amp;广告数据!$B$2:$B$7027&amp;广告数据!$C$2:$C$7027,广告数据!$G$2:$G$7027),2,0),"0")</f>
        <v>4.89</v>
      </c>
      <c r="BW279" s="172">
        <f t="array" ref="BW279">IFERROR(VLOOKUP(A279&amp;B279&amp;C279&amp;LEFT($BQ$1,2),IF({1,0},广告数据!$A$2:$A$7027&amp;广告数据!$B$2:$B$7027&amp;广告数据!$C$2:$C$7027,广告数据!$J$2:$J$7027),2,0),"0")</f>
        <v>0</v>
      </c>
      <c r="BX279" s="215" t="str">
        <f t="shared" si="107"/>
        <v/>
      </c>
    </row>
    <row r="280" s="173" customFormat="1" spans="1:76">
      <c r="A280" s="189">
        <v>44830</v>
      </c>
      <c r="B280" s="192" t="s">
        <v>343</v>
      </c>
      <c r="C280" s="190" t="s">
        <v>450</v>
      </c>
      <c r="D280" s="119" t="s">
        <v>451</v>
      </c>
      <c r="E280" s="194">
        <f>SUMIFS('Business report'!$D$2:$D$9442,'Business report'!$A$2:$A$9442,A280,'Business report'!$B$2:$B$9442,B280,'Business report'!$C$2:$C$9442,D280)</f>
        <v>32</v>
      </c>
      <c r="F280" s="194">
        <f>SUMIFS('Business report'!$F$2:$F$9442,'Business report'!$A$2:$A$9442,A280,'Business report'!$B$2:$B$9442,B280,'Business report'!$C$2:$C$9442,D280)</f>
        <v>39</v>
      </c>
      <c r="G280" s="191">
        <f>SUMIFS('Business report'!$I$2:$I$9442,'Business report'!$A$2:$A$9442,A280,'Business report'!$B$2:$B$9442,B280,'Business report'!$C$2:$C$9442,D280)</f>
        <v>1</v>
      </c>
      <c r="H280" s="195">
        <f>SUMIFS('Business report'!$K$2:$K$9442,'Business report'!$A$2:$A$9442,A280,'Business report'!$B$2:$B$9442,B280,'Business report'!$C$2:$C$9442,D280)</f>
        <v>47.99</v>
      </c>
      <c r="I280" s="198">
        <v>47.99</v>
      </c>
      <c r="J280" s="178">
        <v>4</v>
      </c>
      <c r="K280" s="198">
        <v>7</v>
      </c>
      <c r="L280" s="198" t="s">
        <v>851</v>
      </c>
      <c r="M280" s="202" t="s">
        <v>894</v>
      </c>
      <c r="N280" s="198" t="s">
        <v>497</v>
      </c>
      <c r="O280" s="198">
        <v>332</v>
      </c>
      <c r="P280" s="203" t="s">
        <v>467</v>
      </c>
      <c r="Q280" s="207" t="s">
        <v>275</v>
      </c>
      <c r="R280" s="200"/>
      <c r="S280" s="203" t="s">
        <v>752</v>
      </c>
      <c r="T280" s="207" t="s">
        <v>275</v>
      </c>
      <c r="U280" s="200"/>
      <c r="V280" s="203" t="s">
        <v>753</v>
      </c>
      <c r="W280" s="207" t="s">
        <v>286</v>
      </c>
      <c r="X280" s="200"/>
      <c r="Y280" s="203" t="s">
        <v>754</v>
      </c>
      <c r="Z280" s="207" t="s">
        <v>275</v>
      </c>
      <c r="AA280" s="200"/>
      <c r="AB280" s="203" t="s">
        <v>465</v>
      </c>
      <c r="AC280" s="207" t="s">
        <v>285</v>
      </c>
      <c r="AD280" s="200"/>
      <c r="AE280" s="203" t="s">
        <v>466</v>
      </c>
      <c r="AF280" s="207" t="s">
        <v>219</v>
      </c>
      <c r="AG280" s="200"/>
      <c r="AH280" s="203" t="s">
        <v>755</v>
      </c>
      <c r="AI280" s="207" t="s">
        <v>388</v>
      </c>
      <c r="AJ280" s="200"/>
      <c r="AK280" s="179">
        <f t="array" ref="AK280">IFERROR(VLOOKUP(A280&amp;B280&amp;C280&amp;LEFT($AK$1,2),IF({1,0},广告数据!$A$2:$A$7027&amp;广告数据!$B$2:$B$7027&amp;广告数据!$C$2:$C$7027,广告数据!$D$2:$D$7027),2,0),"0")</f>
        <v>5850</v>
      </c>
      <c r="AL280" s="175">
        <f t="array" ref="AL280">IFERROR(VLOOKUP(A280&amp;B280&amp;C280&amp;LEFT($AK$1,2),IF({1,0},广告数据!$A$2:$A$7027&amp;广告数据!$B$2:$B$7027&amp;广告数据!$C$2:$C$7027,广告数据!$E$2:$E$7027),2,0),"0")</f>
        <v>19</v>
      </c>
      <c r="AM280" s="180">
        <f t="shared" si="135"/>
        <v>0.00324786324786325</v>
      </c>
      <c r="AN280" s="175">
        <f t="array" ref="AN280">IFERROR(VLOOKUP(A280&amp;B280&amp;C280&amp;LEFT($AK$1,2),IF({1,0},广告数据!$A$2:$A$7027&amp;广告数据!$B$2:$B$7027&amp;广告数据!$C$2:$C$7027,广告数据!$I$2:$I$7027),2,0),"0")</f>
        <v>1</v>
      </c>
      <c r="AO280" s="181">
        <f t="shared" si="136"/>
        <v>0.0526315789473684</v>
      </c>
      <c r="AP280" s="182">
        <f t="array" ref="AP280">IFERROR(VLOOKUP(A280&amp;B280&amp;C280&amp;LEFT($AK$1,2),IF({1,0},广告数据!$A$2:$A$7027&amp;广告数据!$B$2:$B$7027&amp;广告数据!$C$2:$C$7027,广告数据!$G$2:$G$7027),2,0),"0")</f>
        <v>20.73</v>
      </c>
      <c r="AQ280" s="182">
        <f t="array" ref="AQ280">IFERROR(VLOOKUP(A280&amp;B280&amp;C280&amp;LEFT($AK$1,2),IF({1,0},广告数据!$A$2:$A$7027&amp;广告数据!$B$2:$B$7027&amp;广告数据!$C$2:$C$7027,广告数据!$J$2:$J$7027),2,0),"0")</f>
        <v>47.99</v>
      </c>
      <c r="AR280" s="183">
        <f t="shared" si="137"/>
        <v>0.431964992706814</v>
      </c>
      <c r="AS280" s="223" t="str">
        <f t="array" ref="AS280">IFERROR(VLOOKUP(A280&amp;B280&amp;C280&amp;LEFT($AS$1,2),IF({1,0},广告数据!$A$2:$A$7027&amp;广告数据!$B$2:$B$7027&amp;广告数据!$C$2:$C$7027,广告数据!$D$2:$D$7027),2,0),"0")</f>
        <v>0</v>
      </c>
      <c r="AT280" s="179" t="str">
        <f t="array" ref="AT280">IFERROR(VLOOKUP(A280&amp;B280&amp;C280&amp;LEFT($AS$1,2),IF({1,0},广告数据!$A$2:$A$7027&amp;广告数据!$B$2:$B$7027&amp;广告数据!$C$2:$C$7027,广告数据!$E$2:$E$7027),2,0),"0")</f>
        <v>0</v>
      </c>
      <c r="AU280" s="179" t="str">
        <f t="array" ref="AU280">IFERROR(VLOOKUP(A280&amp;B280&amp;C280&amp;LEFT($AS$1,2),IF({1,0},广告数据!$A$2:$A$7027&amp;广告数据!$B$2:$B$7027&amp;广告数据!$C$2:$C$7027,广告数据!$I$2:$I$7027),2,0),"0")</f>
        <v>0</v>
      </c>
      <c r="AV280" s="215" t="str">
        <f t="shared" si="117"/>
        <v>0</v>
      </c>
      <c r="AW280" s="215" t="str">
        <f t="array" ref="AW280">IFERROR(AU280/AT280,"0")</f>
        <v>0</v>
      </c>
      <c r="AX280" s="224" t="str">
        <f t="array" ref="AX280">IFERROR(VLOOKUP(A280&amp;B280&amp;C280&amp;LEFT($AS$1,2),IF({1,0},广告数据!$A$2:$A$7027&amp;广告数据!$B$2:$B$7027&amp;广告数据!$C$2:$C$7027,广告数据!$G$2:$G$7027),2,0),"0")</f>
        <v>0</v>
      </c>
      <c r="AY280" s="179" t="str">
        <f t="array" ref="AY280">IFERROR(VLOOKUP(A280&amp;B280&amp;C280&amp;LEFT($AS$1,2),IF({1,0},广告数据!$A$2:$A$7027&amp;广告数据!$B$2:$B$7027&amp;广告数据!$C$2:$C$7027,广告数据!$J$2:$J$7027),2,0),"0")</f>
        <v>0</v>
      </c>
      <c r="AZ280" s="183" t="str">
        <f t="array" ref="AZ280">IFERROR(AX280/AY280,"0")</f>
        <v>0</v>
      </c>
      <c r="BA280" s="179">
        <f t="array" ref="BA280">IFERROR(VLOOKUP(A280&amp;B280&amp;C280&amp;LEFT($BA$1,2),IF({1,0},广告数据!$A$2:$A$7027&amp;广告数据!$B$2:$B$7027&amp;广告数据!$C$2:$C$7027,广告数据!$D$2:$D$7027),2,0),"")</f>
        <v>2390</v>
      </c>
      <c r="BB280" s="179">
        <f t="array" ref="BB280">IFERROR(VLOOKUP(A280&amp;B280&amp;C280&amp;LEFT($BA$1,2),IF({1,0},广告数据!$A$2:$A$7027&amp;广告数据!$B$2:$B$7027&amp;广告数据!$C$2:$C$7027,广告数据!$E$2:$E$7027),2,0),"")</f>
        <v>3</v>
      </c>
      <c r="BC280" s="179">
        <f t="array" ref="BC280">IFERROR(VLOOKUP(A280&amp;B280&amp;C280&amp;LEFT($BA$1,2),IF({1,0},广告数据!$A$2:$A$7027&amp;广告数据!$B$2:$B$7027&amp;广告数据!$C$2:$C$7027,广告数据!$I$2:$I$7027),2,0),"")</f>
        <v>0</v>
      </c>
      <c r="BD280" s="215">
        <f t="shared" si="126"/>
        <v>0.00125523012552301</v>
      </c>
      <c r="BE280" s="215">
        <f t="shared" si="127"/>
        <v>0</v>
      </c>
      <c r="BF280" s="186">
        <f t="array" ref="BF280">IFERROR(VLOOKUP(A280&amp;B280&amp;C280&amp;LEFT($BA$1,2),IF({1,0},广告数据!$A$2:$A$7027&amp;广告数据!$B$2:$B$7027&amp;广告数据!$C$2:$C$7027,广告数据!$G$2:$G$7027),2,0),"")</f>
        <v>2.86</v>
      </c>
      <c r="BG280" s="186">
        <f t="array" ref="BG280">IFERROR(VLOOKUP(A280&amp;B280&amp;C280&amp;LEFT($BA$1,2),IF({1,0},广告数据!$A$2:$A$7027&amp;广告数据!$B$2:$B$7027&amp;广告数据!$C$2:$C$7027,广告数据!$J$2:$J$7027),2,0),"")</f>
        <v>0</v>
      </c>
      <c r="BH280" s="215" t="str">
        <f t="shared" si="128"/>
        <v>0</v>
      </c>
      <c r="BI280" s="172" t="str">
        <f t="array" ref="BI280">IFERROR(VLOOKUP(A280&amp;B280&amp;C280&amp;LEFT($BI$1,2),IF({1,0},广告数据!$A$2:$A$7027&amp;广告数据!$B$2:$B$7027&amp;广告数据!$C$2:$C$7027,广告数据!$D$2:$D$7027),2,0),"0")</f>
        <v>0</v>
      </c>
      <c r="BJ280" s="172" t="str">
        <f t="array" ref="BJ280">IFERROR(VLOOKUP(A280&amp;B280&amp;C280&amp;LEFT($BI$1,2),IF({1,0},广告数据!$A$2:$A$7027&amp;广告数据!$B$2:$B$7027&amp;广告数据!$C$2:$C$7027,广告数据!$E$2:$E$7027),2,0),"0")</f>
        <v>0</v>
      </c>
      <c r="BK280" s="172" t="str">
        <f t="array" ref="BK280">IFERROR(VLOOKUP(A280&amp;B280&amp;C280&amp;LEFT($BI$1,2),IF({1,0},广告数据!$A$2:$A$7027&amp;广告数据!$B$2:$B$7027&amp;广告数据!$C$2:$C$7027,广告数据!$I$2:$I$7027),2,0),"0")</f>
        <v>0</v>
      </c>
      <c r="BL280" s="215" t="str">
        <f t="shared" si="129"/>
        <v>0</v>
      </c>
      <c r="BM280" s="215" t="str">
        <f t="shared" si="130"/>
        <v>0</v>
      </c>
      <c r="BN280" s="172" t="str">
        <f t="array" ref="BN280">IFERROR(VLOOKUP(A280&amp;B280&amp;C280&amp;LEFT($BI$1,2),IF({1,0},广告数据!$A$2:$A$7027&amp;广告数据!$B$2:$B$7027&amp;广告数据!$C$2:$C$7027,广告数据!$G$2:$G$7027),2,0),"0")</f>
        <v>0</v>
      </c>
      <c r="BO280" s="172" t="str">
        <f t="array" ref="BO280">IFERROR(VLOOKUP(A280&amp;B280&amp;C280&amp;LEFT($BI$1,2),IF({1,0},广告数据!$A$2:$A$7027&amp;广告数据!$B$2:$B$7027&amp;广告数据!$C$2:$C$7027,广告数据!$J$2:$J$7027),2,0),"0")</f>
        <v>0</v>
      </c>
      <c r="BP280" s="215" t="str">
        <f t="shared" si="131"/>
        <v/>
      </c>
      <c r="BQ280" s="172">
        <f t="array" ref="BQ280">IFERROR(VLOOKUP(A280&amp;B280&amp;C280&amp;LEFT($BQ$1,2),IF({1,0},广告数据!$A$2:$A$7027&amp;广告数据!$B$2:$B$7027&amp;广告数据!$C$2:$C$7027,广告数据!$D$2:$D$7027),2,0),"0")</f>
        <v>1866</v>
      </c>
      <c r="BR280" s="172">
        <f t="array" ref="BR280">IFERROR(VLOOKUP(A280&amp;B280&amp;C280&amp;LEFT($BQ$1,2),IF({1,0},广告数据!$A$2:$A$7027&amp;广告数据!$B$2:$B$7027&amp;广告数据!$C$2:$C$7027,广告数据!$E$2:$E$7027),2,0),"0")</f>
        <v>7</v>
      </c>
      <c r="BS280" s="172">
        <f t="array" ref="BS280">IFERROR(VLOOKUP(A280&amp;B280&amp;C280&amp;LEFT($BQ$1,2),IF({1,0},广告数据!$A$2:$A$7027&amp;广告数据!$B$2:$B$7027&amp;广告数据!$C$2:$C$7027,广告数据!$I$2:$I$7027),2,0),"0")</f>
        <v>0</v>
      </c>
      <c r="BT280" s="215">
        <f t="shared" si="124"/>
        <v>0.0037513397642015</v>
      </c>
      <c r="BU280" s="215">
        <f t="shared" si="125"/>
        <v>0</v>
      </c>
      <c r="BV280" s="172">
        <f t="array" ref="BV280">IFERROR(VLOOKUP(A280&amp;B280&amp;C280&amp;LEFT($BQ$1,2),IF({1,0},广告数据!$A$2:$A$7027&amp;广告数据!$B$2:$B$7027&amp;广告数据!$C$2:$C$7027,广告数据!$G$2:$G$7027),2,0),"0")</f>
        <v>5.72</v>
      </c>
      <c r="BW280" s="172">
        <f t="array" ref="BW280">IFERROR(VLOOKUP(A280&amp;B280&amp;C280&amp;LEFT($BQ$1,2),IF({1,0},广告数据!$A$2:$A$7027&amp;广告数据!$B$2:$B$7027&amp;广告数据!$C$2:$C$7027,广告数据!$J$2:$J$7027),2,0),"0")</f>
        <v>0</v>
      </c>
      <c r="BX280" s="215" t="str">
        <f t="shared" si="107"/>
        <v/>
      </c>
    </row>
    <row r="281" s="173" customFormat="1" spans="1:76">
      <c r="A281" s="189">
        <v>44830</v>
      </c>
      <c r="B281" s="192" t="s">
        <v>20</v>
      </c>
      <c r="C281" s="190" t="s">
        <v>543</v>
      </c>
      <c r="D281" s="119" t="s">
        <v>544</v>
      </c>
      <c r="E281" s="194">
        <f>SUMIFS('Business report'!$D$2:$D$9442,'Business report'!$A$2:$A$9442,A281,'Business report'!$B$2:$B$9442,B281,'Business report'!$C$2:$C$9442,D281)</f>
        <v>98</v>
      </c>
      <c r="F281" s="194">
        <f>SUMIFS('Business report'!$F$2:$F$9442,'Business report'!$A$2:$A$9442,A281,'Business report'!$B$2:$B$9442,B281,'Business report'!$C$2:$C$9442,D281)</f>
        <v>144</v>
      </c>
      <c r="G281" s="191">
        <f>SUMIFS('Business report'!$I$2:$I$9442,'Business report'!$A$2:$A$9442,A281,'Business report'!$B$2:$B$9442,B281,'Business report'!$C$2:$C$9442,D281)</f>
        <v>13</v>
      </c>
      <c r="H281" s="195">
        <f>SUMIFS('Business report'!$K$2:$K$9442,'Business report'!$A$2:$A$9442,A281,'Business report'!$B$2:$B$9442,B281,'Business report'!$C$2:$C$9442,D281)</f>
        <v>329.89</v>
      </c>
      <c r="I281" s="198">
        <v>29.99</v>
      </c>
      <c r="J281" s="178">
        <v>4.7</v>
      </c>
      <c r="K281" s="198">
        <v>4</v>
      </c>
      <c r="L281" s="198" t="s">
        <v>570</v>
      </c>
      <c r="M281" s="202" t="s">
        <v>895</v>
      </c>
      <c r="N281" s="198" t="s">
        <v>572</v>
      </c>
      <c r="O281" s="198">
        <v>24</v>
      </c>
      <c r="P281" s="203" t="s">
        <v>579</v>
      </c>
      <c r="Q281" s="207" t="s">
        <v>482</v>
      </c>
      <c r="R281" s="200"/>
      <c r="S281" s="203" t="s">
        <v>581</v>
      </c>
      <c r="T281" s="207" t="s">
        <v>173</v>
      </c>
      <c r="U281" s="207" t="s">
        <v>680</v>
      </c>
      <c r="V281" s="203" t="s">
        <v>583</v>
      </c>
      <c r="W281" s="207" t="s">
        <v>785</v>
      </c>
      <c r="X281" s="207" t="s">
        <v>774</v>
      </c>
      <c r="Y281" s="203" t="s">
        <v>585</v>
      </c>
      <c r="Z281" s="207" t="s">
        <v>183</v>
      </c>
      <c r="AA281" s="207" t="s">
        <v>502</v>
      </c>
      <c r="AB281" s="203" t="s">
        <v>587</v>
      </c>
      <c r="AC281" s="207" t="s">
        <v>321</v>
      </c>
      <c r="AD281" s="200"/>
      <c r="AE281" s="203" t="s">
        <v>589</v>
      </c>
      <c r="AF281" s="207" t="s">
        <v>315</v>
      </c>
      <c r="AG281" s="207" t="s">
        <v>384</v>
      </c>
      <c r="AH281" s="203" t="s">
        <v>591</v>
      </c>
      <c r="AI281" s="207" t="s">
        <v>163</v>
      </c>
      <c r="AJ281" s="200"/>
      <c r="AK281" s="179">
        <f t="array" ref="AK281">IFERROR(VLOOKUP(A281&amp;B281&amp;C281&amp;LEFT($AK$1,2),IF({1,0},广告数据!$A$2:$A$7027&amp;广告数据!$B$2:$B$7027&amp;广告数据!$C$2:$C$7027,广告数据!$D$2:$D$7027),2,0),"0")</f>
        <v>3351</v>
      </c>
      <c r="AL281" s="175">
        <f t="array" ref="AL281">IFERROR(VLOOKUP(A281&amp;B281&amp;C281&amp;LEFT($AK$1,2),IF({1,0},广告数据!$A$2:$A$7027&amp;广告数据!$B$2:$B$7027&amp;广告数据!$C$2:$C$7027,广告数据!$E$2:$E$7027),2,0),"0")</f>
        <v>17</v>
      </c>
      <c r="AM281" s="180">
        <f t="shared" si="135"/>
        <v>0.00507311250373023</v>
      </c>
      <c r="AN281" s="175">
        <f t="array" ref="AN281">IFERROR(VLOOKUP(A281&amp;B281&amp;C281&amp;LEFT($AK$1,2),IF({1,0},广告数据!$A$2:$A$7027&amp;广告数据!$B$2:$B$7027&amp;广告数据!$C$2:$C$7027,广告数据!$I$2:$I$7027),2,0),"0")</f>
        <v>1</v>
      </c>
      <c r="AO281" s="181">
        <f t="shared" si="136"/>
        <v>0.0588235294117647</v>
      </c>
      <c r="AP281" s="182">
        <f t="array" ref="AP281">IFERROR(VLOOKUP(A281&amp;B281&amp;C281&amp;LEFT($AK$1,2),IF({1,0},广告数据!$A$2:$A$7027&amp;广告数据!$B$2:$B$7027&amp;广告数据!$C$2:$C$7027,广告数据!$G$2:$G$7027),2,0),"0")</f>
        <v>13.14</v>
      </c>
      <c r="AQ281" s="182">
        <f t="array" ref="AQ281">IFERROR(VLOOKUP(A281&amp;B281&amp;C281&amp;LEFT($AK$1,2),IF({1,0},广告数据!$A$2:$A$7027&amp;广告数据!$B$2:$B$7027&amp;广告数据!$C$2:$C$7027,广告数据!$J$2:$J$7027),2,0),"0")</f>
        <v>29.99</v>
      </c>
      <c r="AR281" s="183">
        <f t="shared" si="137"/>
        <v>0.438146048682894</v>
      </c>
      <c r="AS281" s="223">
        <f t="array" ref="AS281">IFERROR(VLOOKUP(A281&amp;B281&amp;C281&amp;LEFT($AS$1,2),IF({1,0},广告数据!$A$2:$A$7027&amp;广告数据!$B$2:$B$7027&amp;广告数据!$C$2:$C$7027,广告数据!$D$2:$D$7027),2,0),"0")</f>
        <v>682</v>
      </c>
      <c r="AT281" s="179">
        <f t="array" ref="AT281">IFERROR(VLOOKUP(A281&amp;B281&amp;C281&amp;LEFT($AS$1,2),IF({1,0},广告数据!$A$2:$A$7027&amp;广告数据!$B$2:$B$7027&amp;广告数据!$C$2:$C$7027,广告数据!$E$2:$E$7027),2,0),"0")</f>
        <v>8</v>
      </c>
      <c r="AU281" s="179">
        <f t="array" ref="AU281">IFERROR(VLOOKUP(A281&amp;B281&amp;C281&amp;LEFT($AS$1,2),IF({1,0},广告数据!$A$2:$A$7027&amp;广告数据!$B$2:$B$7027&amp;广告数据!$C$2:$C$7027,广告数据!$I$2:$I$7027),2,0),"0")</f>
        <v>1</v>
      </c>
      <c r="AV281" s="215">
        <f t="shared" si="117"/>
        <v>0.0117302052785924</v>
      </c>
      <c r="AW281" s="215">
        <f t="array" ref="AW281">IFERROR(AU281/AT281,"0")</f>
        <v>0.125</v>
      </c>
      <c r="AX281" s="224">
        <f t="array" ref="AX281">IFERROR(VLOOKUP(A281&amp;B281&amp;C281&amp;LEFT($AS$1,2),IF({1,0},广告数据!$A$2:$A$7027&amp;广告数据!$B$2:$B$7027&amp;广告数据!$C$2:$C$7027,广告数据!$G$2:$G$7027),2,0),"0")</f>
        <v>6.9</v>
      </c>
      <c r="AY281" s="179">
        <f t="array" ref="AY281">IFERROR(VLOOKUP(A281&amp;B281&amp;C281&amp;LEFT($AS$1,2),IF({1,0},广告数据!$A$2:$A$7027&amp;广告数据!$B$2:$B$7027&amp;广告数据!$C$2:$C$7027,广告数据!$J$2:$J$7027),2,0),"0")</f>
        <v>29.99</v>
      </c>
      <c r="AZ281" s="183">
        <f t="array" ref="AZ281">IFERROR(AX281/AY281,"0")</f>
        <v>0.230076692230744</v>
      </c>
      <c r="BA281" s="179">
        <f t="array" ref="BA281">IFERROR(VLOOKUP(A281&amp;B281&amp;C281&amp;LEFT($BA$1,2),IF({1,0},广告数据!$A$2:$A$7027&amp;广告数据!$B$2:$B$7027&amp;广告数据!$C$2:$C$7027,广告数据!$D$2:$D$7027),2,0),"")</f>
        <v>2282</v>
      </c>
      <c r="BB281" s="179">
        <f t="array" ref="BB281">IFERROR(VLOOKUP(A281&amp;B281&amp;C281&amp;LEFT($BA$1,2),IF({1,0},广告数据!$A$2:$A$7027&amp;广告数据!$B$2:$B$7027&amp;广告数据!$C$2:$C$7027,广告数据!$E$2:$E$7027),2,0),"")</f>
        <v>16</v>
      </c>
      <c r="BC281" s="179">
        <f t="array" ref="BC281">IFERROR(VLOOKUP(A281&amp;B281&amp;C281&amp;LEFT($BA$1,2),IF({1,0},广告数据!$A$2:$A$7027&amp;广告数据!$B$2:$B$7027&amp;广告数据!$C$2:$C$7027,广告数据!$I$2:$I$7027),2,0),"")</f>
        <v>0</v>
      </c>
      <c r="BD281" s="215">
        <f t="shared" si="126"/>
        <v>0.007011393514461</v>
      </c>
      <c r="BE281" s="215">
        <f t="shared" si="127"/>
        <v>0</v>
      </c>
      <c r="BF281" s="186">
        <f t="array" ref="BF281">IFERROR(VLOOKUP(A281&amp;B281&amp;C281&amp;LEFT($BA$1,2),IF({1,0},广告数据!$A$2:$A$7027&amp;广告数据!$B$2:$B$7027&amp;广告数据!$C$2:$C$7027,广告数据!$G$2:$G$7027),2,0),"")</f>
        <v>25.11</v>
      </c>
      <c r="BG281" s="186">
        <f t="array" ref="BG281">IFERROR(VLOOKUP(A281&amp;B281&amp;C281&amp;LEFT($BA$1,2),IF({1,0},广告数据!$A$2:$A$7027&amp;广告数据!$B$2:$B$7027&amp;广告数据!$C$2:$C$7027,广告数据!$J$2:$J$7027),2,0),"")</f>
        <v>0</v>
      </c>
      <c r="BH281" s="215" t="str">
        <f t="shared" si="128"/>
        <v>0</v>
      </c>
      <c r="BI281" s="172">
        <f t="array" ref="BI281">IFERROR(VLOOKUP(A281&amp;B281&amp;C281&amp;LEFT($BI$1,2),IF({1,0},广告数据!$A$2:$A$7027&amp;广告数据!$B$2:$B$7027&amp;广告数据!$C$2:$C$7027,广告数据!$D$2:$D$7027),2,0),"0")</f>
        <v>1356</v>
      </c>
      <c r="BJ281" s="172">
        <f t="array" ref="BJ281">IFERROR(VLOOKUP(A281&amp;B281&amp;C281&amp;LEFT($BI$1,2),IF({1,0},广告数据!$A$2:$A$7027&amp;广告数据!$B$2:$B$7027&amp;广告数据!$C$2:$C$7027,广告数据!$E$2:$E$7027),2,0),"0")</f>
        <v>12</v>
      </c>
      <c r="BK281" s="172">
        <f t="array" ref="BK281">IFERROR(VLOOKUP(A281&amp;B281&amp;C281&amp;LEFT($BI$1,2),IF({1,0},广告数据!$A$2:$A$7027&amp;广告数据!$B$2:$B$7027&amp;广告数据!$C$2:$C$7027,广告数据!$I$2:$I$7027),2,0),"0")</f>
        <v>1</v>
      </c>
      <c r="BL281" s="215">
        <f t="shared" si="129"/>
        <v>0.00884955752212389</v>
      </c>
      <c r="BM281" s="215">
        <f t="shared" si="130"/>
        <v>0.0833333333333333</v>
      </c>
      <c r="BN281" s="172">
        <f t="array" ref="BN281">IFERROR(VLOOKUP(A281&amp;B281&amp;C281&amp;LEFT($BI$1,2),IF({1,0},广告数据!$A$2:$A$7027&amp;广告数据!$B$2:$B$7027&amp;广告数据!$C$2:$C$7027,广告数据!$G$2:$G$7027),2,0),"0")</f>
        <v>14.62</v>
      </c>
      <c r="BO281" s="172">
        <f t="array" ref="BO281">IFERROR(VLOOKUP(A281&amp;B281&amp;C281&amp;LEFT($BI$1,2),IF({1,0},广告数据!$A$2:$A$7027&amp;广告数据!$B$2:$B$7027&amp;广告数据!$C$2:$C$7027,广告数据!$J$2:$J$7027),2,0),"0")</f>
        <v>29.99</v>
      </c>
      <c r="BP281" s="215">
        <f t="shared" si="131"/>
        <v>0.487495831943981</v>
      </c>
      <c r="BQ281" s="172">
        <f t="array" ref="BQ281">IFERROR(VLOOKUP(A281&amp;B281&amp;C281&amp;LEFT($BQ$1,2),IF({1,0},广告数据!$A$2:$A$7027&amp;广告数据!$B$2:$B$7027&amp;广告数据!$C$2:$C$7027,广告数据!$D$2:$D$7027),2,0),"0")</f>
        <v>752</v>
      </c>
      <c r="BR281" s="172">
        <f t="array" ref="BR281">IFERROR(VLOOKUP(A281&amp;B281&amp;C281&amp;LEFT($BQ$1,2),IF({1,0},广告数据!$A$2:$A$7027&amp;广告数据!$B$2:$B$7027&amp;广告数据!$C$2:$C$7027,广告数据!$E$2:$E$7027),2,0),"0")</f>
        <v>17</v>
      </c>
      <c r="BS281" s="172">
        <f t="array" ref="BS281">IFERROR(VLOOKUP(A281&amp;B281&amp;C281&amp;LEFT($BQ$1,2),IF({1,0},广告数据!$A$2:$A$7027&amp;广告数据!$B$2:$B$7027&amp;广告数据!$C$2:$C$7027,广告数据!$I$2:$I$7027),2,0),"0")</f>
        <v>3</v>
      </c>
      <c r="BT281" s="215">
        <f t="shared" si="124"/>
        <v>0.0226063829787234</v>
      </c>
      <c r="BU281" s="215">
        <f t="shared" si="125"/>
        <v>0.176470588235294</v>
      </c>
      <c r="BV281" s="172">
        <f t="array" ref="BV281">IFERROR(VLOOKUP(A281&amp;B281&amp;C281&amp;LEFT($BQ$1,2),IF({1,0},广告数据!$A$2:$A$7027&amp;广告数据!$B$2:$B$7027&amp;广告数据!$C$2:$C$7027,广告数据!$G$2:$G$7027),2,0),"0")</f>
        <v>25.93</v>
      </c>
      <c r="BW281" s="172">
        <f t="array" ref="BW281">IFERROR(VLOOKUP(A281&amp;B281&amp;C281&amp;LEFT($BQ$1,2),IF({1,0},广告数据!$A$2:$A$7027&amp;广告数据!$B$2:$B$7027&amp;广告数据!$C$2:$C$7027,广告数据!$J$2:$J$7027),2,0),"0")</f>
        <v>89.97</v>
      </c>
      <c r="BX281" s="215">
        <f t="shared" si="107"/>
        <v>0.288207180171168</v>
      </c>
    </row>
    <row r="282" s="173" customFormat="1" spans="1:76">
      <c r="A282" s="189">
        <v>44830</v>
      </c>
      <c r="B282" s="192" t="s">
        <v>20</v>
      </c>
      <c r="C282" s="190" t="s">
        <v>740</v>
      </c>
      <c r="D282" s="119" t="s">
        <v>741</v>
      </c>
      <c r="E282" s="194">
        <f>SUMIFS('Business report'!$D$2:$D$9442,'Business report'!$A$2:$A$9442,A282,'Business report'!$B$2:$B$9442,B282,'Business report'!$C$2:$C$9442,D282)</f>
        <v>53</v>
      </c>
      <c r="F282" s="194">
        <f>SUMIFS('Business report'!$F$2:$F$9442,'Business report'!$A$2:$A$9442,A282,'Business report'!$B$2:$B$9442,B282,'Business report'!$C$2:$C$9442,D282)</f>
        <v>76</v>
      </c>
      <c r="G282" s="191">
        <f>SUMIFS('Business report'!$I$2:$I$9442,'Business report'!$A$2:$A$9442,A282,'Business report'!$B$2:$B$9442,B282,'Business report'!$C$2:$C$9442,D282)</f>
        <v>3</v>
      </c>
      <c r="H282" s="195">
        <f>SUMIFS('Business report'!$K$2:$K$9442,'Business report'!$A$2:$A$9442,A282,'Business report'!$B$2:$B$9442,B282,'Business report'!$C$2:$C$9442,D282)</f>
        <v>44.99</v>
      </c>
      <c r="I282" s="198">
        <v>44.99</v>
      </c>
      <c r="J282" s="178">
        <v>5</v>
      </c>
      <c r="K282" s="198">
        <v>1</v>
      </c>
      <c r="L282" s="198" t="s">
        <v>131</v>
      </c>
      <c r="M282" s="221">
        <v>691486</v>
      </c>
      <c r="N282" s="198" t="s">
        <v>742</v>
      </c>
      <c r="O282" s="198">
        <v>553</v>
      </c>
      <c r="P282" s="203" t="s">
        <v>743</v>
      </c>
      <c r="Q282" s="200"/>
      <c r="R282" s="207" t="s">
        <v>454</v>
      </c>
      <c r="S282" s="203" t="s">
        <v>744</v>
      </c>
      <c r="T282" s="200"/>
      <c r="U282" s="207" t="s">
        <v>454</v>
      </c>
      <c r="V282" s="203" t="s">
        <v>745</v>
      </c>
      <c r="W282" s="207" t="s">
        <v>896</v>
      </c>
      <c r="X282" s="207" t="s">
        <v>473</v>
      </c>
      <c r="Y282" s="203" t="s">
        <v>746</v>
      </c>
      <c r="Z282" s="200"/>
      <c r="AA282" s="207" t="s">
        <v>897</v>
      </c>
      <c r="AB282" s="203" t="s">
        <v>747</v>
      </c>
      <c r="AC282" s="200"/>
      <c r="AD282" s="207" t="s">
        <v>149</v>
      </c>
      <c r="AE282" s="203" t="s">
        <v>748</v>
      </c>
      <c r="AF282" s="200"/>
      <c r="AG282" s="207" t="s">
        <v>163</v>
      </c>
      <c r="AH282" s="203" t="s">
        <v>749</v>
      </c>
      <c r="AI282" s="200"/>
      <c r="AJ282" s="207" t="s">
        <v>473</v>
      </c>
      <c r="AK282" s="179">
        <f t="array" ref="AK282">IFERROR(VLOOKUP(A282&amp;B282&amp;C282&amp;LEFT($AK$1,2),IF({1,0},广告数据!$A$2:$A$7027&amp;广告数据!$B$2:$B$7027&amp;广告数据!$C$2:$C$7027,广告数据!$D$2:$D$7027),2,0),"0")</f>
        <v>2823</v>
      </c>
      <c r="AL282" s="175">
        <f t="array" ref="AL282">IFERROR(VLOOKUP(A282&amp;B282&amp;C282&amp;LEFT($AK$1,2),IF({1,0},广告数据!$A$2:$A$7027&amp;广告数据!$B$2:$B$7027&amp;广告数据!$C$2:$C$7027,广告数据!$E$2:$E$7027),2,0),"0")</f>
        <v>16</v>
      </c>
      <c r="AM282" s="180">
        <f t="shared" si="135"/>
        <v>0.00566772936592278</v>
      </c>
      <c r="AN282" s="175">
        <f t="array" ref="AN282">IFERROR(VLOOKUP(A282&amp;B282&amp;C282&amp;LEFT($AK$1,2),IF({1,0},广告数据!$A$2:$A$7027&amp;广告数据!$B$2:$B$7027&amp;广告数据!$C$2:$C$7027,广告数据!$I$2:$I$7027),2,0),"0")</f>
        <v>1</v>
      </c>
      <c r="AO282" s="181">
        <f t="shared" si="136"/>
        <v>0.0625</v>
      </c>
      <c r="AP282" s="182">
        <f t="array" ref="AP282">IFERROR(VLOOKUP(A282&amp;B282&amp;C282&amp;LEFT($AK$1,2),IF({1,0},广告数据!$A$2:$A$7027&amp;广告数据!$B$2:$B$7027&amp;广告数据!$C$2:$C$7027,广告数据!$G$2:$G$7027),2,0),"0")</f>
        <v>14.98</v>
      </c>
      <c r="AQ282" s="182">
        <f t="array" ref="AQ282">IFERROR(VLOOKUP(A282&amp;B282&amp;C282&amp;LEFT($AK$1,2),IF({1,0},广告数据!$A$2:$A$7027&amp;广告数据!$B$2:$B$7027&amp;广告数据!$C$2:$C$7027,广告数据!$J$2:$J$7027),2,0),"0")</f>
        <v>44.99</v>
      </c>
      <c r="AR282" s="183">
        <f t="shared" si="137"/>
        <v>0.332962880640142</v>
      </c>
      <c r="AS282" s="223" t="str">
        <f t="array" ref="AS282">IFERROR(VLOOKUP(A282&amp;B282&amp;C282&amp;LEFT($AS$1,2),IF({1,0},广告数据!$A$2:$A$7027&amp;广告数据!$B$2:$B$7027&amp;广告数据!$C$2:$C$7027,广告数据!$D$2:$D$7027),2,0),"0")</f>
        <v>0</v>
      </c>
      <c r="AT282" s="179" t="str">
        <f t="array" ref="AT282">IFERROR(VLOOKUP(A282&amp;B282&amp;C282&amp;LEFT($AS$1,2),IF({1,0},广告数据!$A$2:$A$7027&amp;广告数据!$B$2:$B$7027&amp;广告数据!$C$2:$C$7027,广告数据!$E$2:$E$7027),2,0),"0")</f>
        <v>0</v>
      </c>
      <c r="AU282" s="179" t="str">
        <f t="array" ref="AU282">IFERROR(VLOOKUP(A282&amp;B282&amp;C282&amp;LEFT($AS$1,2),IF({1,0},广告数据!$A$2:$A$7027&amp;广告数据!$B$2:$B$7027&amp;广告数据!$C$2:$C$7027,广告数据!$I$2:$I$7027),2,0),"0")</f>
        <v>0</v>
      </c>
      <c r="AV282" s="215" t="str">
        <f t="shared" si="117"/>
        <v>0</v>
      </c>
      <c r="AW282" s="215" t="str">
        <f t="array" ref="AW282">IFERROR(AU282/AT282,"0")</f>
        <v>0</v>
      </c>
      <c r="AX282" s="224" t="str">
        <f t="array" ref="AX282">IFERROR(VLOOKUP(A282&amp;B282&amp;C282&amp;LEFT($AS$1,2),IF({1,0},广告数据!$A$2:$A$7027&amp;广告数据!$B$2:$B$7027&amp;广告数据!$C$2:$C$7027,广告数据!$G$2:$G$7027),2,0),"0")</f>
        <v>0</v>
      </c>
      <c r="AY282" s="179" t="str">
        <f t="array" ref="AY282">IFERROR(VLOOKUP(A282&amp;B282&amp;C282&amp;LEFT($AS$1,2),IF({1,0},广告数据!$A$2:$A$7027&amp;广告数据!$B$2:$B$7027&amp;广告数据!$C$2:$C$7027,广告数据!$J$2:$J$7027),2,0),"0")</f>
        <v>0</v>
      </c>
      <c r="AZ282" s="183" t="str">
        <f t="array" ref="AZ282">IFERROR(AX282/AY282,"0")</f>
        <v>0</v>
      </c>
      <c r="BA282" s="179">
        <f t="array" ref="BA282">IFERROR(VLOOKUP(A282&amp;B282&amp;C282&amp;LEFT($BA$1,2),IF({1,0},广告数据!$A$2:$A$7027&amp;广告数据!$B$2:$B$7027&amp;广告数据!$C$2:$C$7027,广告数据!$D$2:$D$7027),2,0),"")</f>
        <v>12432</v>
      </c>
      <c r="BB282" s="179">
        <f t="array" ref="BB282">IFERROR(VLOOKUP(A282&amp;B282&amp;C282&amp;LEFT($BA$1,2),IF({1,0},广告数据!$A$2:$A$7027&amp;广告数据!$B$2:$B$7027&amp;广告数据!$C$2:$C$7027,广告数据!$E$2:$E$7027),2,0),"")</f>
        <v>9</v>
      </c>
      <c r="BC282" s="179">
        <f t="array" ref="BC282">IFERROR(VLOOKUP(A282&amp;B282&amp;C282&amp;LEFT($BA$1,2),IF({1,0},广告数据!$A$2:$A$7027&amp;广告数据!$B$2:$B$7027&amp;广告数据!$C$2:$C$7027,广告数据!$I$2:$I$7027),2,0),"")</f>
        <v>0</v>
      </c>
      <c r="BD282" s="215">
        <f t="shared" si="126"/>
        <v>0.000723938223938224</v>
      </c>
      <c r="BE282" s="215">
        <f t="shared" si="127"/>
        <v>0</v>
      </c>
      <c r="BF282" s="186">
        <f t="array" ref="BF282">IFERROR(VLOOKUP(A282&amp;B282&amp;C282&amp;LEFT($BA$1,2),IF({1,0},广告数据!$A$2:$A$7027&amp;广告数据!$B$2:$B$7027&amp;广告数据!$C$2:$C$7027,广告数据!$G$2:$G$7027),2,0),"")</f>
        <v>10.78</v>
      </c>
      <c r="BG282" s="186">
        <f t="array" ref="BG282">IFERROR(VLOOKUP(A282&amp;B282&amp;C282&amp;LEFT($BA$1,2),IF({1,0},广告数据!$A$2:$A$7027&amp;广告数据!$B$2:$B$7027&amp;广告数据!$C$2:$C$7027,广告数据!$J$2:$J$7027),2,0),"")</f>
        <v>0</v>
      </c>
      <c r="BH282" s="215" t="str">
        <f t="shared" si="128"/>
        <v>0</v>
      </c>
      <c r="BI282" s="172" t="str">
        <f t="array" ref="BI282">IFERROR(VLOOKUP(A282&amp;B282&amp;C282&amp;LEFT($BI$1,2),IF({1,0},广告数据!$A$2:$A$7027&amp;广告数据!$B$2:$B$7027&amp;广告数据!$C$2:$C$7027,广告数据!$D$2:$D$7027),2,0),"0")</f>
        <v>0</v>
      </c>
      <c r="BJ282" s="172" t="str">
        <f t="array" ref="BJ282">IFERROR(VLOOKUP(A282&amp;B282&amp;C282&amp;LEFT($BI$1,2),IF({1,0},广告数据!$A$2:$A$7027&amp;广告数据!$B$2:$B$7027&amp;广告数据!$C$2:$C$7027,广告数据!$E$2:$E$7027),2,0),"0")</f>
        <v>0</v>
      </c>
      <c r="BK282" s="172" t="str">
        <f t="array" ref="BK282">IFERROR(VLOOKUP(A282&amp;B282&amp;C282&amp;LEFT($BI$1,2),IF({1,0},广告数据!$A$2:$A$7027&amp;广告数据!$B$2:$B$7027&amp;广告数据!$C$2:$C$7027,广告数据!$I$2:$I$7027),2,0),"0")</f>
        <v>0</v>
      </c>
      <c r="BL282" s="215" t="str">
        <f t="shared" si="129"/>
        <v>0</v>
      </c>
      <c r="BM282" s="215" t="str">
        <f t="shared" si="130"/>
        <v>0</v>
      </c>
      <c r="BN282" s="172" t="str">
        <f t="array" ref="BN282">IFERROR(VLOOKUP(A282&amp;B282&amp;C282&amp;LEFT($BI$1,2),IF({1,0},广告数据!$A$2:$A$7027&amp;广告数据!$B$2:$B$7027&amp;广告数据!$C$2:$C$7027,广告数据!$G$2:$G$7027),2,0),"0")</f>
        <v>0</v>
      </c>
      <c r="BO282" s="172" t="str">
        <f t="array" ref="BO282">IFERROR(VLOOKUP(A282&amp;B282&amp;C282&amp;LEFT($BI$1,2),IF({1,0},广告数据!$A$2:$A$7027&amp;广告数据!$B$2:$B$7027&amp;广告数据!$C$2:$C$7027,广告数据!$J$2:$J$7027),2,0),"0")</f>
        <v>0</v>
      </c>
      <c r="BP282" s="215" t="str">
        <f t="shared" si="131"/>
        <v/>
      </c>
      <c r="BQ282" s="172">
        <f t="array" ref="BQ282">IFERROR(VLOOKUP(A282&amp;B282&amp;C282&amp;LEFT($BQ$1,2),IF({1,0},广告数据!$A$2:$A$7027&amp;广告数据!$B$2:$B$7027&amp;广告数据!$C$2:$C$7027,广告数据!$D$2:$D$7027),2,0),"0")</f>
        <v>2417</v>
      </c>
      <c r="BR282" s="172">
        <f t="array" ref="BR282">IFERROR(VLOOKUP(A282&amp;B282&amp;C282&amp;LEFT($BQ$1,2),IF({1,0},广告数据!$A$2:$A$7027&amp;广告数据!$B$2:$B$7027&amp;广告数据!$C$2:$C$7027,广告数据!$E$2:$E$7027),2,0),"0")</f>
        <v>13</v>
      </c>
      <c r="BS282" s="172">
        <f t="array" ref="BS282">IFERROR(VLOOKUP(A282&amp;B282&amp;C282&amp;LEFT($BQ$1,2),IF({1,0},广告数据!$A$2:$A$7027&amp;广告数据!$B$2:$B$7027&amp;广告数据!$C$2:$C$7027,广告数据!$I$2:$I$7027),2,0),"0")</f>
        <v>0</v>
      </c>
      <c r="BT282" s="215">
        <f t="shared" si="124"/>
        <v>0.00537856847331403</v>
      </c>
      <c r="BU282" s="215">
        <f t="shared" si="125"/>
        <v>0</v>
      </c>
      <c r="BV282" s="172">
        <f t="array" ref="BV282">IFERROR(VLOOKUP(A282&amp;B282&amp;C282&amp;LEFT($BQ$1,2),IF({1,0},广告数据!$A$2:$A$7027&amp;广告数据!$B$2:$B$7027&amp;广告数据!$C$2:$C$7027,广告数据!$G$2:$G$7027),2,0),"0")</f>
        <v>11.88</v>
      </c>
      <c r="BW282" s="172">
        <f t="array" ref="BW282">IFERROR(VLOOKUP(A282&amp;B282&amp;C282&amp;LEFT($BQ$1,2),IF({1,0},广告数据!$A$2:$A$7027&amp;广告数据!$B$2:$B$7027&amp;广告数据!$C$2:$C$7027,广告数据!$J$2:$J$7027),2,0),"0")</f>
        <v>0</v>
      </c>
      <c r="BX282" s="215" t="str">
        <f t="shared" si="107"/>
        <v/>
      </c>
    </row>
    <row r="283" s="173" customFormat="1" spans="1:76">
      <c r="A283" s="189">
        <v>44830</v>
      </c>
      <c r="B283" s="192" t="s">
        <v>777</v>
      </c>
      <c r="C283" s="190" t="s">
        <v>543</v>
      </c>
      <c r="D283" s="119" t="s">
        <v>544</v>
      </c>
      <c r="E283" s="194">
        <f>SUMIFS('Business report'!$D$2:$D$9442,'Business report'!$A$2:$A$9442,A283,'Business report'!$B$2:$B$9442,B283,'Business report'!$C$2:$C$9442,D283)</f>
        <v>31</v>
      </c>
      <c r="F283" s="194">
        <f>SUMIFS('Business report'!$F$2:$F$9442,'Business report'!$A$2:$A$9442,A283,'Business report'!$B$2:$B$9442,B283,'Business report'!$C$2:$C$9442,D283)</f>
        <v>50</v>
      </c>
      <c r="G283" s="191">
        <f>SUMIFS('Business report'!$I$2:$I$9442,'Business report'!$A$2:$A$9442,A283,'Business report'!$B$2:$B$9442,B283,'Business report'!$C$2:$C$9442,D283)</f>
        <v>2</v>
      </c>
      <c r="H283" s="195">
        <f>SUMIFS('Business report'!$K$2:$K$9442,'Business report'!$A$2:$A$9442,A283,'Business report'!$B$2:$B$9442,B283,'Business report'!$C$2:$C$9442,D283)</f>
        <v>7998</v>
      </c>
      <c r="I283" s="206">
        <v>3999</v>
      </c>
      <c r="J283" s="178">
        <v>5</v>
      </c>
      <c r="K283" s="198">
        <v>1</v>
      </c>
      <c r="L283" s="206" t="s">
        <v>794</v>
      </c>
      <c r="M283" s="202" t="s">
        <v>898</v>
      </c>
      <c r="N283" s="206" t="s">
        <v>796</v>
      </c>
      <c r="O283" s="198">
        <v>35</v>
      </c>
      <c r="AK283" s="179" t="str">
        <f t="array" ref="AK283">IFERROR(VLOOKUP(A283&amp;B283&amp;C283&amp;LEFT($AK$1,2),IF({1,0},广告数据!$A$2:$A$7027&amp;广告数据!$B$2:$B$7027&amp;广告数据!$C$2:$C$7027,广告数据!$D$2:$D$7027),2,0),"0")</f>
        <v>0</v>
      </c>
      <c r="AL283" s="175" t="str">
        <f t="array" ref="AL283">IFERROR(VLOOKUP(A283&amp;B283&amp;C283&amp;LEFT($AK$1,2),IF({1,0},广告数据!$A$2:$A$7027&amp;广告数据!$B$2:$B$7027&amp;广告数据!$C$2:$C$7027,广告数据!$E$2:$E$7027),2,0),"0")</f>
        <v>0</v>
      </c>
      <c r="AM283" s="180" t="str">
        <f t="shared" si="135"/>
        <v>0</v>
      </c>
      <c r="AN283" s="175" t="str">
        <f t="array" ref="AN283">IFERROR(VLOOKUP(A283&amp;B283&amp;C283&amp;LEFT($AK$1,2),IF({1,0},广告数据!$A$2:$A$7027&amp;广告数据!$B$2:$B$7027&amp;广告数据!$C$2:$C$7027,广告数据!$I$2:$I$7027),2,0),"0")</f>
        <v>0</v>
      </c>
      <c r="AO283" s="181" t="str">
        <f t="shared" si="136"/>
        <v>0</v>
      </c>
      <c r="AP283" s="182" t="str">
        <f t="array" ref="AP283">IFERROR(VLOOKUP(A283&amp;B283&amp;C283&amp;LEFT($AK$1,2),IF({1,0},广告数据!$A$2:$A$7027&amp;广告数据!$B$2:$B$7027&amp;广告数据!$C$2:$C$7027,广告数据!$G$2:$G$7027),2,0),"0")</f>
        <v>0</v>
      </c>
      <c r="AQ283" s="182" t="str">
        <f t="array" ref="AQ283">IFERROR(VLOOKUP(A283&amp;B283&amp;C283&amp;LEFT($AK$1,2),IF({1,0},广告数据!$A$2:$A$7027&amp;广告数据!$B$2:$B$7027&amp;广告数据!$C$2:$C$7027,广告数据!$J$2:$J$7027),2,0),"0")</f>
        <v>0</v>
      </c>
      <c r="AR283" s="183" t="str">
        <f t="shared" si="137"/>
        <v>0</v>
      </c>
      <c r="AS283" s="223">
        <f t="array" ref="AS283">IFERROR(VLOOKUP(A283&amp;B283&amp;C283&amp;LEFT($AS$1,2),IF({1,0},广告数据!$A$2:$A$7027&amp;广告数据!$B$2:$B$7027&amp;广告数据!$C$2:$C$7027,广告数据!$D$2:$D$7027),2,0),"0")</f>
        <v>945</v>
      </c>
      <c r="AT283" s="179">
        <f t="array" ref="AT283">IFERROR(VLOOKUP(A283&amp;B283&amp;C283&amp;LEFT($AS$1,2),IF({1,0},广告数据!$A$2:$A$7027&amp;广告数据!$B$2:$B$7027&amp;广告数据!$C$2:$C$7027,广告数据!$E$2:$E$7027),2,0),"0")</f>
        <v>23</v>
      </c>
      <c r="AU283" s="179">
        <f t="array" ref="AU283">IFERROR(VLOOKUP(A283&amp;B283&amp;C283&amp;LEFT($AS$1,2),IF({1,0},广告数据!$A$2:$A$7027&amp;广告数据!$B$2:$B$7027&amp;广告数据!$C$2:$C$7027,广告数据!$I$2:$I$7027),2,0),"0")</f>
        <v>2</v>
      </c>
      <c r="AV283" s="215">
        <f t="shared" si="117"/>
        <v>0.0243386243386243</v>
      </c>
      <c r="AW283" s="215">
        <f t="array" ref="AW283">IFERROR(AU283/AT283,"0")</f>
        <v>0.0869565217391304</v>
      </c>
      <c r="AX283" s="224">
        <f t="array" ref="AX283">IFERROR(VLOOKUP(A283&amp;B283&amp;C283&amp;LEFT($AS$1,2),IF({1,0},广告数据!$A$2:$A$7027&amp;广告数据!$B$2:$B$7027&amp;广告数据!$C$2:$C$7027,广告数据!$G$2:$G$7027),2,0),"0")</f>
        <v>1605</v>
      </c>
      <c r="AY283" s="179">
        <f t="array" ref="AY283">IFERROR(VLOOKUP(A283&amp;B283&amp;C283&amp;LEFT($AS$1,2),IF({1,0},广告数据!$A$2:$A$7027&amp;广告数据!$B$2:$B$7027&amp;广告数据!$C$2:$C$7027,广告数据!$J$2:$J$7027),2,0),"0")</f>
        <v>7270</v>
      </c>
      <c r="AZ283" s="183">
        <f t="array" ref="AZ283">IFERROR(AX283/AY283,"0")</f>
        <v>0.220770288858322</v>
      </c>
      <c r="BA283" s="179">
        <f t="array" ref="BA283">IFERROR(VLOOKUP(A283&amp;B283&amp;C283&amp;LEFT($BA$1,2),IF({1,0},广告数据!$A$2:$A$7027&amp;广告数据!$B$2:$B$7027&amp;广告数据!$C$2:$C$7027,广告数据!$D$2:$D$7027),2,0),"")</f>
        <v>580</v>
      </c>
      <c r="BB283" s="179">
        <f t="array" ref="BB283">IFERROR(VLOOKUP(A283&amp;B283&amp;C283&amp;LEFT($BA$1,2),IF({1,0},广告数据!$A$2:$A$7027&amp;广告数据!$B$2:$B$7027&amp;广告数据!$C$2:$C$7027,广告数据!$E$2:$E$7027),2,0),"")</f>
        <v>4</v>
      </c>
      <c r="BC283" s="179">
        <f t="array" ref="BC283">IFERROR(VLOOKUP(A283&amp;B283&amp;C283&amp;LEFT($BA$1,2),IF({1,0},广告数据!$A$2:$A$7027&amp;广告数据!$B$2:$B$7027&amp;广告数据!$C$2:$C$7027,广告数据!$I$2:$I$7027),2,0),"")</f>
        <v>0</v>
      </c>
      <c r="BD283" s="215">
        <f t="shared" si="126"/>
        <v>0.00689655172413793</v>
      </c>
      <c r="BE283" s="215">
        <f t="shared" si="127"/>
        <v>0</v>
      </c>
      <c r="BF283" s="186">
        <f t="array" ref="BF283">IFERROR(VLOOKUP(A283&amp;B283&amp;C283&amp;LEFT($BA$1,2),IF({1,0},广告数据!$A$2:$A$7027&amp;广告数据!$B$2:$B$7027&amp;广告数据!$C$2:$C$7027,广告数据!$G$2:$G$7027),2,0),"")</f>
        <v>399</v>
      </c>
      <c r="BG283" s="186">
        <f t="array" ref="BG283">IFERROR(VLOOKUP(A283&amp;B283&amp;C283&amp;LEFT($BA$1,2),IF({1,0},广告数据!$A$2:$A$7027&amp;广告数据!$B$2:$B$7027&amp;广告数据!$C$2:$C$7027,广告数据!$J$2:$J$7027),2,0),"")</f>
        <v>0</v>
      </c>
      <c r="BH283" s="215" t="str">
        <f t="shared" si="128"/>
        <v>0</v>
      </c>
      <c r="BI283" s="172" t="str">
        <f t="array" ref="BI283">IFERROR(VLOOKUP(A283&amp;B283&amp;C283&amp;LEFT($BI$1,2),IF({1,0},广告数据!$A$2:$A$7027&amp;广告数据!$B$2:$B$7027&amp;广告数据!$C$2:$C$7027,广告数据!$D$2:$D$7027),2,0),"0")</f>
        <v>0</v>
      </c>
      <c r="BJ283" s="172" t="str">
        <f t="array" ref="BJ283">IFERROR(VLOOKUP(A283&amp;B283&amp;C283&amp;LEFT($BI$1,2),IF({1,0},广告数据!$A$2:$A$7027&amp;广告数据!$B$2:$B$7027&amp;广告数据!$C$2:$C$7027,广告数据!$E$2:$E$7027),2,0),"0")</f>
        <v>0</v>
      </c>
      <c r="BK283" s="172" t="str">
        <f t="array" ref="BK283">IFERROR(VLOOKUP(A283&amp;B283&amp;C283&amp;LEFT($BI$1,2),IF({1,0},广告数据!$A$2:$A$7027&amp;广告数据!$B$2:$B$7027&amp;广告数据!$C$2:$C$7027,广告数据!$I$2:$I$7027),2,0),"0")</f>
        <v>0</v>
      </c>
      <c r="BL283" s="215" t="str">
        <f t="shared" si="129"/>
        <v>0</v>
      </c>
      <c r="BM283" s="215" t="str">
        <f t="shared" si="130"/>
        <v>0</v>
      </c>
      <c r="BN283" s="172" t="str">
        <f t="array" ref="BN283">IFERROR(VLOOKUP(A283&amp;B283&amp;C283&amp;LEFT($BI$1,2),IF({1,0},广告数据!$A$2:$A$7027&amp;广告数据!$B$2:$B$7027&amp;广告数据!$C$2:$C$7027,广告数据!$G$2:$G$7027),2,0),"0")</f>
        <v>0</v>
      </c>
      <c r="BO283" s="172" t="str">
        <f t="array" ref="BO283">IFERROR(VLOOKUP(A283&amp;B283&amp;C283&amp;LEFT($BI$1,2),IF({1,0},广告数据!$A$2:$A$7027&amp;广告数据!$B$2:$B$7027&amp;广告数据!$C$2:$C$7027,广告数据!$J$2:$J$7027),2,0),"0")</f>
        <v>0</v>
      </c>
      <c r="BP283" s="215" t="str">
        <f t="shared" si="131"/>
        <v/>
      </c>
      <c r="BQ283" s="172" t="str">
        <f t="array" ref="BQ283">IFERROR(VLOOKUP(A283&amp;B283&amp;C283&amp;LEFT($BQ$1,2),IF({1,0},广告数据!$A$2:$A$7027&amp;广告数据!$B$2:$B$7027&amp;广告数据!$C$2:$C$7027,广告数据!$D$2:$D$7027),2,0),"0")</f>
        <v>0</v>
      </c>
      <c r="BR283" s="172" t="str">
        <f t="array" ref="BR283">IFERROR(VLOOKUP(A283&amp;B283&amp;C283&amp;LEFT($BQ$1,2),IF({1,0},广告数据!$A$2:$A$7027&amp;广告数据!$B$2:$B$7027&amp;广告数据!$C$2:$C$7027,广告数据!$E$2:$E$7027),2,0),"0")</f>
        <v>0</v>
      </c>
      <c r="BS283" s="172" t="str">
        <f t="array" ref="BS283">IFERROR(VLOOKUP(A283&amp;B283&amp;C283&amp;LEFT($BQ$1,2),IF({1,0},广告数据!$A$2:$A$7027&amp;广告数据!$B$2:$B$7027&amp;广告数据!$C$2:$C$7027,广告数据!$I$2:$I$7027),2,0),"0")</f>
        <v>0</v>
      </c>
      <c r="BT283" s="215" t="str">
        <f t="shared" si="124"/>
        <v>0</v>
      </c>
      <c r="BU283" s="215" t="str">
        <f t="shared" si="125"/>
        <v>0</v>
      </c>
      <c r="BV283" s="172" t="str">
        <f t="array" ref="BV283">IFERROR(VLOOKUP(A283&amp;B283&amp;C283&amp;LEFT($BQ$1,2),IF({1,0},广告数据!$A$2:$A$7027&amp;广告数据!$B$2:$B$7027&amp;广告数据!$C$2:$C$7027,广告数据!$G$2:$G$7027),2,0),"0")</f>
        <v>0</v>
      </c>
      <c r="BW283" s="172" t="str">
        <f t="array" ref="BW283">IFERROR(VLOOKUP(A283&amp;B283&amp;C283&amp;LEFT($BQ$1,2),IF({1,0},广告数据!$A$2:$A$7027&amp;广告数据!$B$2:$B$7027&amp;广告数据!$C$2:$C$7027,广告数据!$J$2:$J$7027),2,0),"0")</f>
        <v>0</v>
      </c>
      <c r="BX283" s="215" t="str">
        <f t="shared" si="107"/>
        <v/>
      </c>
    </row>
    <row r="284" s="173" customFormat="1" spans="1:76">
      <c r="A284" s="189">
        <v>44831</v>
      </c>
      <c r="B284" s="192" t="s">
        <v>20</v>
      </c>
      <c r="C284" s="190" t="s">
        <v>25</v>
      </c>
      <c r="D284" s="119" t="s">
        <v>124</v>
      </c>
      <c r="E284" s="194">
        <f>SUMIFS('Business report'!$D$2:$D$9442,'Business report'!$A$2:$A$9442,A284,'Business report'!$B$2:$B$9442,B284,'Business report'!$C$2:$C$9442,D284)</f>
        <v>529</v>
      </c>
      <c r="F284" s="194">
        <f>SUMIFS('Business report'!$F$2:$F$9442,'Business report'!$A$2:$A$9442,A284,'Business report'!$B$2:$B$9442,B284,'Business report'!$C$2:$C$9442,D284)</f>
        <v>686</v>
      </c>
      <c r="G284" s="191">
        <f>SUMIFS('Business report'!$I$2:$I$9442,'Business report'!$A$2:$A$9442,A284,'Business report'!$B$2:$B$9442,B284,'Business report'!$C$2:$C$9442,D284)</f>
        <v>20</v>
      </c>
      <c r="H284" s="195">
        <f>SUMIFS('Business report'!$K$2:$K$9442,'Business report'!$A$2:$A$9442,A284,'Business report'!$B$2:$B$9442,B284,'Business report'!$C$2:$C$9442,D284)</f>
        <v>238.81</v>
      </c>
      <c r="I284" s="198" t="s">
        <v>653</v>
      </c>
      <c r="J284" s="178">
        <v>4.5</v>
      </c>
      <c r="K284" s="198">
        <v>107</v>
      </c>
      <c r="L284" s="198" t="s">
        <v>131</v>
      </c>
      <c r="M284" s="202" t="s">
        <v>899</v>
      </c>
      <c r="N284" s="198" t="s">
        <v>133</v>
      </c>
      <c r="O284" s="198">
        <v>95</v>
      </c>
      <c r="P284" s="203" t="s">
        <v>409</v>
      </c>
      <c r="Q284" s="207" t="s">
        <v>241</v>
      </c>
      <c r="R284" s="207" t="s">
        <v>676</v>
      </c>
      <c r="S284" s="203" t="s">
        <v>208</v>
      </c>
      <c r="T284" s="207" t="s">
        <v>282</v>
      </c>
      <c r="U284" s="207" t="s">
        <v>793</v>
      </c>
      <c r="V284" s="203" t="s">
        <v>340</v>
      </c>
      <c r="W284" s="207" t="s">
        <v>253</v>
      </c>
      <c r="X284" s="207" t="s">
        <v>194</v>
      </c>
      <c r="Y284" s="203" t="s">
        <v>527</v>
      </c>
      <c r="Z284" s="207" t="s">
        <v>374</v>
      </c>
      <c r="AA284" s="207" t="s">
        <v>836</v>
      </c>
      <c r="AB284" s="203" t="s">
        <v>528</v>
      </c>
      <c r="AC284" s="207" t="s">
        <v>720</v>
      </c>
      <c r="AD284" s="207" t="s">
        <v>210</v>
      </c>
      <c r="AE284" s="203" t="s">
        <v>244</v>
      </c>
      <c r="AF284" s="207" t="s">
        <v>341</v>
      </c>
      <c r="AG284" s="207" t="s">
        <v>227</v>
      </c>
      <c r="AH284" s="203" t="s">
        <v>144</v>
      </c>
      <c r="AI284" s="207" t="s">
        <v>239</v>
      </c>
      <c r="AJ284" s="200"/>
      <c r="AK284" s="179">
        <f t="array" ref="AK284">IFERROR(VLOOKUP(A284&amp;B284&amp;C284&amp;LEFT($AK$1,2),IF({1,0},广告数据!$A$2:$A$7027&amp;广告数据!$B$2:$B$7027&amp;广告数据!$C$2:$C$7027,广告数据!$D$2:$D$7027),2,0),"0")</f>
        <v>4063</v>
      </c>
      <c r="AL284" s="175">
        <f t="array" ref="AL284">IFERROR(VLOOKUP(A284&amp;B284&amp;C284&amp;LEFT($AK$1,2),IF({1,0},广告数据!$A$2:$A$7027&amp;广告数据!$B$2:$B$7027&amp;广告数据!$C$2:$C$7027,广告数据!$E$2:$E$7027),2,0),"0")</f>
        <v>17</v>
      </c>
      <c r="AM284" s="180">
        <f t="shared" ref="AM284:AM289" si="138">IFERROR(AL284/AK284,"0")</f>
        <v>0.00418410041841004</v>
      </c>
      <c r="AN284" s="175">
        <f t="array" ref="AN284">IFERROR(VLOOKUP(A284&amp;B284&amp;C284&amp;LEFT($AK$1,2),IF({1,0},广告数据!$A$2:$A$7027&amp;广告数据!$B$2:$B$7027&amp;广告数据!$C$2:$C$7027,广告数据!$I$2:$I$7027),2,0),"0")</f>
        <v>1</v>
      </c>
      <c r="AO284" s="181">
        <f t="shared" ref="AO284:AO289" si="139">IFERROR(AN284/AL284,"0")</f>
        <v>0.0588235294117647</v>
      </c>
      <c r="AP284" s="182">
        <f t="array" ref="AP284">IFERROR(VLOOKUP(A284&amp;B284&amp;C284&amp;LEFT($AK$1,2),IF({1,0},广告数据!$A$2:$A$7027&amp;广告数据!$B$2:$B$7027&amp;广告数据!$C$2:$C$7027,广告数据!$G$2:$G$7027),2,0),"0")</f>
        <v>4.88</v>
      </c>
      <c r="AQ284" s="182">
        <f t="array" ref="AQ284">IFERROR(VLOOKUP(A284&amp;B284&amp;C284&amp;LEFT($AK$1,2),IF({1,0},广告数据!$A$2:$A$7027&amp;广告数据!$B$2:$B$7027&amp;广告数据!$C$2:$C$7027,广告数据!$J$2:$J$7027),2,0),"0")</f>
        <v>11.99</v>
      </c>
      <c r="AR284" s="183">
        <f t="shared" ref="AR284:AR289" si="140">IFERROR(AP284/AQ284,"0")</f>
        <v>0.407005838198499</v>
      </c>
      <c r="AS284" s="223" t="str">
        <f t="array" ref="AS284">IFERROR(VLOOKUP(A284&amp;B284&amp;C284&amp;LEFT($AS$1,2),IF({1,0},广告数据!$A$2:$A$7027&amp;广告数据!$B$2:$B$7027&amp;广告数据!$C$2:$C$7027,广告数据!$D$2:$D$7027),2,0),"0")</f>
        <v>0</v>
      </c>
      <c r="AT284" s="179" t="str">
        <f t="array" ref="AT284">IFERROR(VLOOKUP(A284&amp;B284&amp;C284&amp;LEFT($AS$1,2),IF({1,0},广告数据!$A$2:$A$7027&amp;广告数据!$B$2:$B$7027&amp;广告数据!$C$2:$C$7027,广告数据!$E$2:$E$7027),2,0),"0")</f>
        <v>0</v>
      </c>
      <c r="AU284" s="179" t="str">
        <f t="array" ref="AU284">IFERROR(VLOOKUP(A284&amp;B284&amp;C284&amp;LEFT($AS$1,2),IF({1,0},广告数据!$A$2:$A$7027&amp;广告数据!$B$2:$B$7027&amp;广告数据!$C$2:$C$7027,广告数据!$I$2:$I$7027),2,0),"0")</f>
        <v>0</v>
      </c>
      <c r="AV284" s="215" t="str">
        <f t="shared" si="117"/>
        <v>0</v>
      </c>
      <c r="AW284" s="215" t="str">
        <f t="array" ref="AW284">IFERROR(AU284/AT284,"0")</f>
        <v>0</v>
      </c>
      <c r="AX284" s="224" t="str">
        <f t="array" ref="AX284">IFERROR(VLOOKUP(A284&amp;B284&amp;C284&amp;LEFT($AS$1,2),IF({1,0},广告数据!$A$2:$A$7027&amp;广告数据!$B$2:$B$7027&amp;广告数据!$C$2:$C$7027,广告数据!$G$2:$G$7027),2,0),"0")</f>
        <v>0</v>
      </c>
      <c r="AY284" s="179" t="str">
        <f t="array" ref="AY284">IFERROR(VLOOKUP(A284&amp;B284&amp;C284&amp;LEFT($AS$1,2),IF({1,0},广告数据!$A$2:$A$7027&amp;广告数据!$B$2:$B$7027&amp;广告数据!$C$2:$C$7027,广告数据!$J$2:$J$7027),2,0),"0")</f>
        <v>0</v>
      </c>
      <c r="AZ284" s="183" t="str">
        <f t="array" ref="AZ284">IFERROR(AX284/AY284,"0")</f>
        <v>0</v>
      </c>
      <c r="BA284" s="179">
        <f t="array" ref="BA284">IFERROR(VLOOKUP(A284&amp;B284&amp;C284&amp;LEFT($BA$1,2),IF({1,0},广告数据!$A$2:$A$7027&amp;广告数据!$B$2:$B$7027&amp;广告数据!$C$2:$C$7027,广告数据!$D$2:$D$7027),2,0),"")</f>
        <v>7710</v>
      </c>
      <c r="BB284" s="179">
        <f t="array" ref="BB284">IFERROR(VLOOKUP(A284&amp;B284&amp;C284&amp;LEFT($BA$1,2),IF({1,0},广告数据!$A$2:$A$7027&amp;广告数据!$B$2:$B$7027&amp;广告数据!$C$2:$C$7027,广告数据!$E$2:$E$7027),2,0),"")</f>
        <v>37</v>
      </c>
      <c r="BC284" s="179">
        <f t="array" ref="BC284">IFERROR(VLOOKUP(A284&amp;B284&amp;C284&amp;LEFT($BA$1,2),IF({1,0},广告数据!$A$2:$A$7027&amp;广告数据!$B$2:$B$7027&amp;广告数据!$C$2:$C$7027,广告数据!$I$2:$I$7027),2,0),"")</f>
        <v>5</v>
      </c>
      <c r="BD284" s="215">
        <f t="shared" si="126"/>
        <v>0.00479896238651102</v>
      </c>
      <c r="BE284" s="215">
        <f t="shared" si="127"/>
        <v>0.135135135135135</v>
      </c>
      <c r="BF284" s="186">
        <f t="array" ref="BF284">IFERROR(VLOOKUP(A284&amp;B284&amp;C284&amp;LEFT($BA$1,2),IF({1,0},广告数据!$A$2:$A$7027&amp;广告数据!$B$2:$B$7027&amp;广告数据!$C$2:$C$7027,广告数据!$G$2:$G$7027),2,0),"")</f>
        <v>17.66</v>
      </c>
      <c r="BG284" s="186">
        <f t="array" ref="BG284">IFERROR(VLOOKUP(A284&amp;B284&amp;C284&amp;LEFT($BA$1,2),IF({1,0},广告数据!$A$2:$A$7027&amp;广告数据!$B$2:$B$7027&amp;广告数据!$C$2:$C$7027,广告数据!$J$2:$J$7027),2,0),"")</f>
        <v>61.95</v>
      </c>
      <c r="BH284" s="215">
        <f t="shared" si="128"/>
        <v>0.285068603712672</v>
      </c>
      <c r="BI284" s="172">
        <f t="array" ref="BI284">IFERROR(VLOOKUP(A284&amp;B284&amp;C284&amp;LEFT($BI$1,2),IF({1,0},广告数据!$A$2:$A$7027&amp;广告数据!$B$2:$B$7027&amp;广告数据!$C$2:$C$7027,广告数据!$D$2:$D$7027),2,0),"0")</f>
        <v>1946</v>
      </c>
      <c r="BJ284" s="172">
        <f t="array" ref="BJ284">IFERROR(VLOOKUP(A284&amp;B284&amp;C284&amp;LEFT($BI$1,2),IF({1,0},广告数据!$A$2:$A$7027&amp;广告数据!$B$2:$B$7027&amp;广告数据!$C$2:$C$7027,广告数据!$E$2:$E$7027),2,0),"0")</f>
        <v>16</v>
      </c>
      <c r="BK284" s="172">
        <f t="array" ref="BK284">IFERROR(VLOOKUP(A284&amp;B284&amp;C284&amp;LEFT($BI$1,2),IF({1,0},广告数据!$A$2:$A$7027&amp;广告数据!$B$2:$B$7027&amp;广告数据!$C$2:$C$7027,广告数据!$I$2:$I$7027),2,0),"0")</f>
        <v>0</v>
      </c>
      <c r="BL284" s="215">
        <f t="shared" si="129"/>
        <v>0.00822199383350463</v>
      </c>
      <c r="BM284" s="215">
        <f t="shared" si="130"/>
        <v>0</v>
      </c>
      <c r="BN284" s="172">
        <f t="array" ref="BN284">IFERROR(VLOOKUP(A284&amp;B284&amp;C284&amp;LEFT($BI$1,2),IF({1,0},广告数据!$A$2:$A$7027&amp;广告数据!$B$2:$B$7027&amp;广告数据!$C$2:$C$7027,广告数据!$G$2:$G$7027),2,0),"0")</f>
        <v>9.33</v>
      </c>
      <c r="BO284" s="172">
        <f t="array" ref="BO284">IFERROR(VLOOKUP(A284&amp;B284&amp;C284&amp;LEFT($BI$1,2),IF({1,0},广告数据!$A$2:$A$7027&amp;广告数据!$B$2:$B$7027&amp;广告数据!$C$2:$C$7027,广告数据!$J$2:$J$7027),2,0),"0")</f>
        <v>0</v>
      </c>
      <c r="BP284" s="215" t="str">
        <f t="shared" si="131"/>
        <v/>
      </c>
      <c r="BQ284" s="172" t="str">
        <f t="array" ref="BQ284">IFERROR(VLOOKUP(A284&amp;B284&amp;C284&amp;LEFT($BQ$1,2),IF({1,0},广告数据!$A$2:$A$7027&amp;广告数据!$B$2:$B$7027&amp;广告数据!$C$2:$C$7027,广告数据!$D$2:$D$7027),2,0),"0")</f>
        <v>0</v>
      </c>
      <c r="BR284" s="172" t="str">
        <f t="array" ref="BR284">IFERROR(VLOOKUP(A284&amp;B284&amp;C284&amp;LEFT($BQ$1,2),IF({1,0},广告数据!$A$2:$A$7027&amp;广告数据!$B$2:$B$7027&amp;广告数据!$C$2:$C$7027,广告数据!$E$2:$E$7027),2,0),"0")</f>
        <v>0</v>
      </c>
      <c r="BS284" s="172" t="str">
        <f t="array" ref="BS284">IFERROR(VLOOKUP(A284&amp;B284&amp;C284&amp;LEFT($BQ$1,2),IF({1,0},广告数据!$A$2:$A$7027&amp;广告数据!$B$2:$B$7027&amp;广告数据!$C$2:$C$7027,广告数据!$I$2:$I$7027),2,0),"0")</f>
        <v>0</v>
      </c>
      <c r="BT284" s="215" t="str">
        <f t="shared" si="124"/>
        <v>0</v>
      </c>
      <c r="BU284" s="215" t="str">
        <f t="shared" si="125"/>
        <v>0</v>
      </c>
      <c r="BV284" s="172" t="str">
        <f t="array" ref="BV284">IFERROR(VLOOKUP(A284&amp;B284&amp;C284&amp;LEFT($BQ$1,2),IF({1,0},广告数据!$A$2:$A$7027&amp;广告数据!$B$2:$B$7027&amp;广告数据!$C$2:$C$7027,广告数据!$G$2:$G$7027),2,0),"0")</f>
        <v>0</v>
      </c>
      <c r="BW284" s="172" t="str">
        <f t="array" ref="BW284">IFERROR(VLOOKUP(A284&amp;B284&amp;C284&amp;LEFT($BQ$1,2),IF({1,0},广告数据!$A$2:$A$7027&amp;广告数据!$B$2:$B$7027&amp;广告数据!$C$2:$C$7027,广告数据!$J$2:$J$7027),2,0),"0")</f>
        <v>0</v>
      </c>
      <c r="BX284" s="215" t="str">
        <f t="shared" si="107"/>
        <v/>
      </c>
    </row>
    <row r="285" s="173" customFormat="1" spans="1:76">
      <c r="A285" s="189">
        <v>44831</v>
      </c>
      <c r="B285" s="192" t="s">
        <v>20</v>
      </c>
      <c r="C285" s="190" t="s">
        <v>450</v>
      </c>
      <c r="D285" s="119" t="s">
        <v>451</v>
      </c>
      <c r="E285" s="194">
        <f>SUMIFS('Business report'!$D$2:$D$9442,'Business report'!$A$2:$A$9442,A285,'Business report'!$B$2:$B$9442,B285,'Business report'!$C$2:$C$9442,D285)</f>
        <v>5</v>
      </c>
      <c r="F285" s="194">
        <f>SUMIFS('Business report'!$F$2:$F$9442,'Business report'!$A$2:$A$9442,A285,'Business report'!$B$2:$B$9442,B285,'Business report'!$C$2:$C$9442,D285)</f>
        <v>7</v>
      </c>
      <c r="G285" s="191">
        <f>SUMIFS('Business report'!$I$2:$I$9442,'Business report'!$A$2:$A$9442,A285,'Business report'!$B$2:$B$9442,B285,'Business report'!$C$2:$C$9442,D285)</f>
        <v>0</v>
      </c>
      <c r="H285" s="195">
        <f>SUMIFS('Business report'!$K$2:$K$9442,'Business report'!$A$2:$A$9442,A285,'Business report'!$B$2:$B$9442,B285,'Business report'!$C$2:$C$9442,D285)</f>
        <v>0</v>
      </c>
      <c r="I285" s="198">
        <v>37.99</v>
      </c>
      <c r="J285" s="178">
        <v>4</v>
      </c>
      <c r="K285" s="198">
        <v>7</v>
      </c>
      <c r="L285" s="198" t="s">
        <v>496</v>
      </c>
      <c r="M285" s="199">
        <v>452029</v>
      </c>
      <c r="N285" s="198" t="s">
        <v>497</v>
      </c>
      <c r="O285" s="199">
        <v>6010</v>
      </c>
      <c r="P285" s="203" t="s">
        <v>465</v>
      </c>
      <c r="Q285" s="200"/>
      <c r="R285" s="207" t="s">
        <v>891</v>
      </c>
      <c r="S285" s="203" t="s">
        <v>466</v>
      </c>
      <c r="T285" s="200"/>
      <c r="U285" s="207" t="s">
        <v>454</v>
      </c>
      <c r="V285" s="203" t="s">
        <v>470</v>
      </c>
      <c r="W285" s="200"/>
      <c r="X285" s="207" t="s">
        <v>835</v>
      </c>
      <c r="Y285" s="203" t="s">
        <v>713</v>
      </c>
      <c r="Z285" s="207" t="s">
        <v>900</v>
      </c>
      <c r="AA285" s="207" t="s">
        <v>574</v>
      </c>
      <c r="AB285" s="200"/>
      <c r="AC285" s="200"/>
      <c r="AD285" s="200"/>
      <c r="AE285" s="200"/>
      <c r="AF285" s="200"/>
      <c r="AG285" s="200"/>
      <c r="AH285" s="200"/>
      <c r="AI285" s="200"/>
      <c r="AJ285" s="200"/>
      <c r="AK285" s="179">
        <f t="array" ref="AK285">IFERROR(VLOOKUP(A285&amp;B285&amp;C285&amp;LEFT($AK$1,2),IF({1,0},广告数据!$A$2:$A$7027&amp;广告数据!$B$2:$B$7027&amp;广告数据!$C$2:$C$7027,广告数据!$D$2:$D$7027),2,0),"0")</f>
        <v>1884</v>
      </c>
      <c r="AL285" s="175">
        <f t="array" ref="AL285">IFERROR(VLOOKUP(A285&amp;B285&amp;C285&amp;LEFT($AK$1,2),IF({1,0},广告数据!$A$2:$A$7027&amp;广告数据!$B$2:$B$7027&amp;广告数据!$C$2:$C$7027,广告数据!$E$2:$E$7027),2,0),"0")</f>
        <v>0</v>
      </c>
      <c r="AM285" s="180">
        <f t="shared" si="138"/>
        <v>0</v>
      </c>
      <c r="AN285" s="175">
        <f t="array" ref="AN285">IFERROR(VLOOKUP(A285&amp;B285&amp;C285&amp;LEFT($AK$1,2),IF({1,0},广告数据!$A$2:$A$7027&amp;广告数据!$B$2:$B$7027&amp;广告数据!$C$2:$C$7027,广告数据!$I$2:$I$7027),2,0),"0")</f>
        <v>0</v>
      </c>
      <c r="AO285" s="181" t="str">
        <f t="shared" si="139"/>
        <v>0</v>
      </c>
      <c r="AP285" s="182">
        <f t="array" ref="AP285">IFERROR(VLOOKUP(A285&amp;B285&amp;C285&amp;LEFT($AK$1,2),IF({1,0},广告数据!$A$2:$A$7027&amp;广告数据!$B$2:$B$7027&amp;广告数据!$C$2:$C$7027,广告数据!$G$2:$G$7027),2,0),"0")</f>
        <v>0</v>
      </c>
      <c r="AQ285" s="182">
        <f t="array" ref="AQ285">IFERROR(VLOOKUP(A285&amp;B285&amp;C285&amp;LEFT($AK$1,2),IF({1,0},广告数据!$A$2:$A$7027&amp;广告数据!$B$2:$B$7027&amp;广告数据!$C$2:$C$7027,广告数据!$J$2:$J$7027),2,0),"0")</f>
        <v>0</v>
      </c>
      <c r="AR285" s="183" t="str">
        <f t="shared" si="140"/>
        <v>0</v>
      </c>
      <c r="AS285" s="223" t="str">
        <f t="array" ref="AS285">IFERROR(VLOOKUP(A285&amp;B285&amp;C285&amp;LEFT($AS$1,2),IF({1,0},广告数据!$A$2:$A$7027&amp;广告数据!$B$2:$B$7027&amp;广告数据!$C$2:$C$7027,广告数据!$D$2:$D$7027),2,0),"0")</f>
        <v>0</v>
      </c>
      <c r="AT285" s="179" t="str">
        <f t="array" ref="AT285">IFERROR(VLOOKUP(A285&amp;B285&amp;C285&amp;LEFT($AS$1,2),IF({1,0},广告数据!$A$2:$A$7027&amp;广告数据!$B$2:$B$7027&amp;广告数据!$C$2:$C$7027,广告数据!$E$2:$E$7027),2,0),"0")</f>
        <v>0</v>
      </c>
      <c r="AU285" s="179" t="str">
        <f t="array" ref="AU285">IFERROR(VLOOKUP(A285&amp;B285&amp;C285&amp;LEFT($AS$1,2),IF({1,0},广告数据!$A$2:$A$7027&amp;广告数据!$B$2:$B$7027&amp;广告数据!$C$2:$C$7027,广告数据!$I$2:$I$7027),2,0),"0")</f>
        <v>0</v>
      </c>
      <c r="AV285" s="215" t="str">
        <f t="shared" si="117"/>
        <v>0</v>
      </c>
      <c r="AW285" s="215" t="str">
        <f t="array" ref="AW285">IFERROR(AU285/AT285,"0")</f>
        <v>0</v>
      </c>
      <c r="AX285" s="224" t="str">
        <f t="array" ref="AX285">IFERROR(VLOOKUP(A285&amp;B285&amp;C285&amp;LEFT($AS$1,2),IF({1,0},广告数据!$A$2:$A$7027&amp;广告数据!$B$2:$B$7027&amp;广告数据!$C$2:$C$7027,广告数据!$G$2:$G$7027),2,0),"0")</f>
        <v>0</v>
      </c>
      <c r="AY285" s="179" t="str">
        <f t="array" ref="AY285">IFERROR(VLOOKUP(A285&amp;B285&amp;C285&amp;LEFT($AS$1,2),IF({1,0},广告数据!$A$2:$A$7027&amp;广告数据!$B$2:$B$7027&amp;广告数据!$C$2:$C$7027,广告数据!$J$2:$J$7027),2,0),"0")</f>
        <v>0</v>
      </c>
      <c r="AZ285" s="183" t="str">
        <f t="array" ref="AZ285">IFERROR(AX285/AY285,"0")</f>
        <v>0</v>
      </c>
      <c r="BA285" s="179">
        <f t="array" ref="BA285">IFERROR(VLOOKUP(A285&amp;B285&amp;C285&amp;LEFT($BA$1,2),IF({1,0},广告数据!$A$2:$A$7027&amp;广告数据!$B$2:$B$7027&amp;广告数据!$C$2:$C$7027,广告数据!$D$2:$D$7027),2,0),"")</f>
        <v>413</v>
      </c>
      <c r="BB285" s="179">
        <f t="array" ref="BB285">IFERROR(VLOOKUP(A285&amp;B285&amp;C285&amp;LEFT($BA$1,2),IF({1,0},广告数据!$A$2:$A$7027&amp;广告数据!$B$2:$B$7027&amp;广告数据!$C$2:$C$7027,广告数据!$E$2:$E$7027),2,0),"")</f>
        <v>1</v>
      </c>
      <c r="BC285" s="179">
        <f t="array" ref="BC285">IFERROR(VLOOKUP(A285&amp;B285&amp;C285&amp;LEFT($BA$1,2),IF({1,0},广告数据!$A$2:$A$7027&amp;广告数据!$B$2:$B$7027&amp;广告数据!$C$2:$C$7027,广告数据!$I$2:$I$7027),2,0),"")</f>
        <v>0</v>
      </c>
      <c r="BD285" s="215">
        <f t="shared" si="126"/>
        <v>0.00242130750605327</v>
      </c>
      <c r="BE285" s="215">
        <f t="shared" si="127"/>
        <v>0</v>
      </c>
      <c r="BF285" s="186">
        <f t="array" ref="BF285">IFERROR(VLOOKUP(A285&amp;B285&amp;C285&amp;LEFT($BA$1,2),IF({1,0},广告数据!$A$2:$A$7027&amp;广告数据!$B$2:$B$7027&amp;广告数据!$C$2:$C$7027,广告数据!$G$2:$G$7027),2,0),"")</f>
        <v>1.83</v>
      </c>
      <c r="BG285" s="186">
        <f t="array" ref="BG285">IFERROR(VLOOKUP(A285&amp;B285&amp;C285&amp;LEFT($BA$1,2),IF({1,0},广告数据!$A$2:$A$7027&amp;广告数据!$B$2:$B$7027&amp;广告数据!$C$2:$C$7027,广告数据!$J$2:$J$7027),2,0),"")</f>
        <v>0</v>
      </c>
      <c r="BH285" s="215" t="str">
        <f t="shared" si="128"/>
        <v>0</v>
      </c>
      <c r="BI285" s="172" t="str">
        <f t="array" ref="BI285">IFERROR(VLOOKUP(A285&amp;B285&amp;C285&amp;LEFT($BI$1,2),IF({1,0},广告数据!$A$2:$A$7027&amp;广告数据!$B$2:$B$7027&amp;广告数据!$C$2:$C$7027,广告数据!$D$2:$D$7027),2,0),"0")</f>
        <v>0</v>
      </c>
      <c r="BJ285" s="172" t="str">
        <f t="array" ref="BJ285">IFERROR(VLOOKUP(A285&amp;B285&amp;C285&amp;LEFT($BI$1,2),IF({1,0},广告数据!$A$2:$A$7027&amp;广告数据!$B$2:$B$7027&amp;广告数据!$C$2:$C$7027,广告数据!$E$2:$E$7027),2,0),"0")</f>
        <v>0</v>
      </c>
      <c r="BK285" s="172" t="str">
        <f t="array" ref="BK285">IFERROR(VLOOKUP(A285&amp;B285&amp;C285&amp;LEFT($BI$1,2),IF({1,0},广告数据!$A$2:$A$7027&amp;广告数据!$B$2:$B$7027&amp;广告数据!$C$2:$C$7027,广告数据!$I$2:$I$7027),2,0),"0")</f>
        <v>0</v>
      </c>
      <c r="BL285" s="215" t="str">
        <f t="shared" si="129"/>
        <v>0</v>
      </c>
      <c r="BM285" s="215" t="str">
        <f t="shared" si="130"/>
        <v>0</v>
      </c>
      <c r="BN285" s="172" t="str">
        <f t="array" ref="BN285">IFERROR(VLOOKUP(A285&amp;B285&amp;C285&amp;LEFT($BI$1,2),IF({1,0},广告数据!$A$2:$A$7027&amp;广告数据!$B$2:$B$7027&amp;广告数据!$C$2:$C$7027,广告数据!$G$2:$G$7027),2,0),"0")</f>
        <v>0</v>
      </c>
      <c r="BO285" s="172" t="str">
        <f t="array" ref="BO285">IFERROR(VLOOKUP(A285&amp;B285&amp;C285&amp;LEFT($BI$1,2),IF({1,0},广告数据!$A$2:$A$7027&amp;广告数据!$B$2:$B$7027&amp;广告数据!$C$2:$C$7027,广告数据!$J$2:$J$7027),2,0),"0")</f>
        <v>0</v>
      </c>
      <c r="BP285" s="215" t="str">
        <f t="shared" si="131"/>
        <v/>
      </c>
      <c r="BQ285" s="172">
        <f t="array" ref="BQ285">IFERROR(VLOOKUP(A285&amp;B285&amp;C285&amp;LEFT($BQ$1,2),IF({1,0},广告数据!$A$2:$A$7027&amp;广告数据!$B$2:$B$7027&amp;广告数据!$C$2:$C$7027,广告数据!$D$2:$D$7027),2,0),"0")</f>
        <v>310</v>
      </c>
      <c r="BR285" s="172">
        <f t="array" ref="BR285">IFERROR(VLOOKUP(A285&amp;B285&amp;C285&amp;LEFT($BQ$1,2),IF({1,0},广告数据!$A$2:$A$7027&amp;广告数据!$B$2:$B$7027&amp;广告数据!$C$2:$C$7027,广告数据!$E$2:$E$7027),2,0),"0")</f>
        <v>3</v>
      </c>
      <c r="BS285" s="172">
        <f t="array" ref="BS285">IFERROR(VLOOKUP(A285&amp;B285&amp;C285&amp;LEFT($BQ$1,2),IF({1,0},广告数据!$A$2:$A$7027&amp;广告数据!$B$2:$B$7027&amp;广告数据!$C$2:$C$7027,广告数据!$I$2:$I$7027),2,0),"0")</f>
        <v>0</v>
      </c>
      <c r="BT285" s="215">
        <f t="shared" si="124"/>
        <v>0.00967741935483871</v>
      </c>
      <c r="BU285" s="215">
        <f t="shared" si="125"/>
        <v>0</v>
      </c>
      <c r="BV285" s="172">
        <f t="array" ref="BV285">IFERROR(VLOOKUP(A285&amp;B285&amp;C285&amp;LEFT($BQ$1,2),IF({1,0},广告数据!$A$2:$A$7027&amp;广告数据!$B$2:$B$7027&amp;广告数据!$C$2:$C$7027,广告数据!$G$2:$G$7027),2,0),"0")</f>
        <v>3.63</v>
      </c>
      <c r="BW285" s="172">
        <f t="array" ref="BW285">IFERROR(VLOOKUP(A285&amp;B285&amp;C285&amp;LEFT($BQ$1,2),IF({1,0},广告数据!$A$2:$A$7027&amp;广告数据!$B$2:$B$7027&amp;广告数据!$C$2:$C$7027,广告数据!$J$2:$J$7027),2,0),"0")</f>
        <v>0</v>
      </c>
      <c r="BX285" s="215" t="str">
        <f t="shared" ref="BX285:BX348" si="141">IFERROR(BV285/BW285,"")</f>
        <v/>
      </c>
    </row>
    <row r="286" s="173" customFormat="1" spans="1:76">
      <c r="A286" s="189">
        <v>44831</v>
      </c>
      <c r="B286" s="192" t="s">
        <v>128</v>
      </c>
      <c r="C286" s="190" t="s">
        <v>450</v>
      </c>
      <c r="D286" s="119" t="s">
        <v>451</v>
      </c>
      <c r="E286" s="194">
        <f>SUMIFS('Business report'!$D$2:$D$9442,'Business report'!$A$2:$A$9442,A286,'Business report'!$B$2:$B$9442,B286,'Business report'!$C$2:$C$9442,D286)</f>
        <v>11</v>
      </c>
      <c r="F286" s="194">
        <f>SUMIFS('Business report'!$F$2:$F$9442,'Business report'!$A$2:$A$9442,A286,'Business report'!$B$2:$B$9442,B286,'Business report'!$C$2:$C$9442,D286)</f>
        <v>13</v>
      </c>
      <c r="G286" s="191">
        <f>SUMIFS('Business report'!$I$2:$I$9442,'Business report'!$A$2:$A$9442,A286,'Business report'!$B$2:$B$9442,B286,'Business report'!$C$2:$C$9442,D286)</f>
        <v>0</v>
      </c>
      <c r="H286" s="195">
        <f>SUMIFS('Business report'!$K$2:$K$9442,'Business report'!$A$2:$A$9442,A286,'Business report'!$B$2:$B$9442,B286,'Business report'!$C$2:$C$9442,D286)</f>
        <v>0</v>
      </c>
      <c r="I286" s="198">
        <v>39.99</v>
      </c>
      <c r="J286" s="178">
        <v>4</v>
      </c>
      <c r="K286" s="198">
        <v>7</v>
      </c>
      <c r="L286" s="198" t="s">
        <v>642</v>
      </c>
      <c r="M286" s="199">
        <v>148344</v>
      </c>
      <c r="N286" s="198" t="s">
        <v>644</v>
      </c>
      <c r="O286" s="198">
        <v>84</v>
      </c>
      <c r="P286" s="203" t="s">
        <v>465</v>
      </c>
      <c r="Q286" s="207" t="s">
        <v>219</v>
      </c>
      <c r="R286" s="207" t="s">
        <v>513</v>
      </c>
      <c r="S286" s="203" t="s">
        <v>646</v>
      </c>
      <c r="T286" s="207" t="s">
        <v>457</v>
      </c>
      <c r="U286" s="207" t="s">
        <v>417</v>
      </c>
      <c r="V286" s="203" t="s">
        <v>466</v>
      </c>
      <c r="W286" s="207" t="s">
        <v>839</v>
      </c>
      <c r="X286" s="207" t="s">
        <v>471</v>
      </c>
      <c r="Y286" s="203" t="s">
        <v>647</v>
      </c>
      <c r="Z286" s="207" t="s">
        <v>193</v>
      </c>
      <c r="AA286" s="207" t="s">
        <v>272</v>
      </c>
      <c r="AB286" s="203" t="s">
        <v>649</v>
      </c>
      <c r="AC286" s="200"/>
      <c r="AD286" s="207" t="s">
        <v>234</v>
      </c>
      <c r="AE286" s="203" t="s">
        <v>469</v>
      </c>
      <c r="AF286" s="207" t="s">
        <v>785</v>
      </c>
      <c r="AG286" s="207" t="s">
        <v>218</v>
      </c>
      <c r="AH286" s="203" t="s">
        <v>651</v>
      </c>
      <c r="AI286" s="200"/>
      <c r="AJ286" s="207" t="s">
        <v>260</v>
      </c>
      <c r="AK286" s="179">
        <f t="array" ref="AK286">IFERROR(VLOOKUP(A286&amp;B286&amp;C286&amp;LEFT($AK$1,2),IF({1,0},广告数据!$A$2:$A$7027&amp;广告数据!$B$2:$B$7027&amp;广告数据!$C$2:$C$7027,广告数据!$D$2:$D$7027),2,0),"0")</f>
        <v>2707</v>
      </c>
      <c r="AL286" s="175">
        <f t="array" ref="AL286">IFERROR(VLOOKUP(A286&amp;B286&amp;C286&amp;LEFT($AK$1,2),IF({1,0},广告数据!$A$2:$A$7027&amp;广告数据!$B$2:$B$7027&amp;广告数据!$C$2:$C$7027,广告数据!$E$2:$E$7027),2,0),"0")</f>
        <v>4</v>
      </c>
      <c r="AM286" s="180">
        <f t="shared" si="138"/>
        <v>0.00147765053564832</v>
      </c>
      <c r="AN286" s="175">
        <f t="array" ref="AN286">IFERROR(VLOOKUP(A286&amp;B286&amp;C286&amp;LEFT($AK$1,2),IF({1,0},广告数据!$A$2:$A$7027&amp;广告数据!$B$2:$B$7027&amp;广告数据!$C$2:$C$7027,广告数据!$I$2:$I$7027),2,0),"0")</f>
        <v>0</v>
      </c>
      <c r="AO286" s="181">
        <f t="shared" si="139"/>
        <v>0</v>
      </c>
      <c r="AP286" s="182">
        <f t="array" ref="AP286">IFERROR(VLOOKUP(A286&amp;B286&amp;C286&amp;LEFT($AK$1,2),IF({1,0},广告数据!$A$2:$A$7027&amp;广告数据!$B$2:$B$7027&amp;广告数据!$C$2:$C$7027,广告数据!$G$2:$G$7027),2,0),"0")</f>
        <v>1.94</v>
      </c>
      <c r="AQ286" s="182">
        <f t="array" ref="AQ286">IFERROR(VLOOKUP(A286&amp;B286&amp;C286&amp;LEFT($AK$1,2),IF({1,0},广告数据!$A$2:$A$7027&amp;广告数据!$B$2:$B$7027&amp;广告数据!$C$2:$C$7027,广告数据!$J$2:$J$7027),2,0),"0")</f>
        <v>0</v>
      </c>
      <c r="AR286" s="183" t="str">
        <f t="shared" si="140"/>
        <v>0</v>
      </c>
      <c r="AS286" s="223" t="str">
        <f t="array" ref="AS286">IFERROR(VLOOKUP(A286&amp;B286&amp;C286&amp;LEFT($AS$1,2),IF({1,0},广告数据!$A$2:$A$7027&amp;广告数据!$B$2:$B$7027&amp;广告数据!$C$2:$C$7027,广告数据!$D$2:$D$7027),2,0),"0")</f>
        <v>0</v>
      </c>
      <c r="AT286" s="179" t="str">
        <f t="array" ref="AT286">IFERROR(VLOOKUP(A286&amp;B286&amp;C286&amp;LEFT($AS$1,2),IF({1,0},广告数据!$A$2:$A$7027&amp;广告数据!$B$2:$B$7027&amp;广告数据!$C$2:$C$7027,广告数据!$E$2:$E$7027),2,0),"0")</f>
        <v>0</v>
      </c>
      <c r="AU286" s="179" t="str">
        <f t="array" ref="AU286">IFERROR(VLOOKUP(A286&amp;B286&amp;C286&amp;LEFT($AS$1,2),IF({1,0},广告数据!$A$2:$A$7027&amp;广告数据!$B$2:$B$7027&amp;广告数据!$C$2:$C$7027,广告数据!$I$2:$I$7027),2,0),"0")</f>
        <v>0</v>
      </c>
      <c r="AV286" s="215" t="str">
        <f t="shared" ref="AV286:AV291" si="142">IFERROR(AT286/AS286,"0")</f>
        <v>0</v>
      </c>
      <c r="AW286" s="215" t="str">
        <f t="array" ref="AW286">IFERROR(AU286/AT286,"0")</f>
        <v>0</v>
      </c>
      <c r="AX286" s="224" t="str">
        <f t="array" ref="AX286">IFERROR(VLOOKUP(A286&amp;B286&amp;C286&amp;LEFT($AS$1,2),IF({1,0},广告数据!$A$2:$A$7027&amp;广告数据!$B$2:$B$7027&amp;广告数据!$C$2:$C$7027,广告数据!$G$2:$G$7027),2,0),"0")</f>
        <v>0</v>
      </c>
      <c r="AY286" s="179" t="str">
        <f t="array" ref="AY286">IFERROR(VLOOKUP(A286&amp;B286&amp;C286&amp;LEFT($AS$1,2),IF({1,0},广告数据!$A$2:$A$7027&amp;广告数据!$B$2:$B$7027&amp;广告数据!$C$2:$C$7027,广告数据!$J$2:$J$7027),2,0),"0")</f>
        <v>0</v>
      </c>
      <c r="AZ286" s="183" t="str">
        <f t="array" ref="AZ286">IFERROR(AX286/AY286,"0")</f>
        <v>0</v>
      </c>
      <c r="BA286" s="179">
        <f t="array" ref="BA286">IFERROR(VLOOKUP(A286&amp;B286&amp;C286&amp;LEFT($BA$1,2),IF({1,0},广告数据!$A$2:$A$7027&amp;广告数据!$B$2:$B$7027&amp;广告数据!$C$2:$C$7027,广告数据!$D$2:$D$7027),2,0),"")</f>
        <v>642</v>
      </c>
      <c r="BB286" s="179">
        <f t="array" ref="BB286">IFERROR(VLOOKUP(A286&amp;B286&amp;C286&amp;LEFT($BA$1,2),IF({1,0},广告数据!$A$2:$A$7027&amp;广告数据!$B$2:$B$7027&amp;广告数据!$C$2:$C$7027,广告数据!$E$2:$E$7027),2,0),"")</f>
        <v>0</v>
      </c>
      <c r="BC286" s="179">
        <f t="array" ref="BC286">IFERROR(VLOOKUP(A286&amp;B286&amp;C286&amp;LEFT($BA$1,2),IF({1,0},广告数据!$A$2:$A$7027&amp;广告数据!$B$2:$B$7027&amp;广告数据!$C$2:$C$7027,广告数据!$I$2:$I$7027),2,0),"")</f>
        <v>0</v>
      </c>
      <c r="BD286" s="215">
        <f t="shared" si="126"/>
        <v>0</v>
      </c>
      <c r="BE286" s="215" t="str">
        <f t="shared" si="127"/>
        <v>0</v>
      </c>
      <c r="BF286" s="186">
        <f t="array" ref="BF286">IFERROR(VLOOKUP(A286&amp;B286&amp;C286&amp;LEFT($BA$1,2),IF({1,0},广告数据!$A$2:$A$7027&amp;广告数据!$B$2:$B$7027&amp;广告数据!$C$2:$C$7027,广告数据!$G$2:$G$7027),2,0),"")</f>
        <v>0</v>
      </c>
      <c r="BG286" s="186">
        <f t="array" ref="BG286">IFERROR(VLOOKUP(A286&amp;B286&amp;C286&amp;LEFT($BA$1,2),IF({1,0},广告数据!$A$2:$A$7027&amp;广告数据!$B$2:$B$7027&amp;广告数据!$C$2:$C$7027,广告数据!$J$2:$J$7027),2,0),"")</f>
        <v>0</v>
      </c>
      <c r="BH286" s="215" t="str">
        <f t="shared" si="128"/>
        <v>0</v>
      </c>
      <c r="BI286" s="172" t="str">
        <f t="array" ref="BI286">IFERROR(VLOOKUP(A286&amp;B286&amp;C286&amp;LEFT($BI$1,2),IF({1,0},广告数据!$A$2:$A$7027&amp;广告数据!$B$2:$B$7027&amp;广告数据!$C$2:$C$7027,广告数据!$D$2:$D$7027),2,0),"0")</f>
        <v>0</v>
      </c>
      <c r="BJ286" s="172" t="str">
        <f t="array" ref="BJ286">IFERROR(VLOOKUP(A286&amp;B286&amp;C286&amp;LEFT($BI$1,2),IF({1,0},广告数据!$A$2:$A$7027&amp;广告数据!$B$2:$B$7027&amp;广告数据!$C$2:$C$7027,广告数据!$E$2:$E$7027),2,0),"0")</f>
        <v>0</v>
      </c>
      <c r="BK286" s="172" t="str">
        <f t="array" ref="BK286">IFERROR(VLOOKUP(A286&amp;B286&amp;C286&amp;LEFT($BI$1,2),IF({1,0},广告数据!$A$2:$A$7027&amp;广告数据!$B$2:$B$7027&amp;广告数据!$C$2:$C$7027,广告数据!$I$2:$I$7027),2,0),"0")</f>
        <v>0</v>
      </c>
      <c r="BL286" s="215" t="str">
        <f t="shared" si="129"/>
        <v>0</v>
      </c>
      <c r="BM286" s="215" t="str">
        <f t="shared" si="130"/>
        <v>0</v>
      </c>
      <c r="BN286" s="172" t="str">
        <f t="array" ref="BN286">IFERROR(VLOOKUP(A286&amp;B286&amp;C286&amp;LEFT($BI$1,2),IF({1,0},广告数据!$A$2:$A$7027&amp;广告数据!$B$2:$B$7027&amp;广告数据!$C$2:$C$7027,广告数据!$G$2:$G$7027),2,0),"0")</f>
        <v>0</v>
      </c>
      <c r="BO286" s="172" t="str">
        <f t="array" ref="BO286">IFERROR(VLOOKUP(A286&amp;B286&amp;C286&amp;LEFT($BI$1,2),IF({1,0},广告数据!$A$2:$A$7027&amp;广告数据!$B$2:$B$7027&amp;广告数据!$C$2:$C$7027,广告数据!$J$2:$J$7027),2,0),"0")</f>
        <v>0</v>
      </c>
      <c r="BP286" s="215" t="str">
        <f t="shared" si="131"/>
        <v/>
      </c>
      <c r="BQ286" s="172">
        <f t="array" ref="BQ286">IFERROR(VLOOKUP(A286&amp;B286&amp;C286&amp;LEFT($BQ$1,2),IF({1,0},广告数据!$A$2:$A$7027&amp;广告数据!$B$2:$B$7027&amp;广告数据!$C$2:$C$7027,广告数据!$D$2:$D$7027),2,0),"0")</f>
        <v>1733</v>
      </c>
      <c r="BR286" s="172">
        <f t="array" ref="BR286">IFERROR(VLOOKUP(A286&amp;B286&amp;C286&amp;LEFT($BQ$1,2),IF({1,0},广告数据!$A$2:$A$7027&amp;广告数据!$B$2:$B$7027&amp;广告数据!$C$2:$C$7027,广告数据!$E$2:$E$7027),2,0),"0")</f>
        <v>3</v>
      </c>
      <c r="BS286" s="172">
        <f t="array" ref="BS286">IFERROR(VLOOKUP(A286&amp;B286&amp;C286&amp;LEFT($BQ$1,2),IF({1,0},广告数据!$A$2:$A$7027&amp;广告数据!$B$2:$B$7027&amp;广告数据!$C$2:$C$7027,广告数据!$I$2:$I$7027),2,0),"0")</f>
        <v>0</v>
      </c>
      <c r="BT286" s="215">
        <f t="shared" si="124"/>
        <v>0.00173110213502597</v>
      </c>
      <c r="BU286" s="215">
        <f t="shared" si="125"/>
        <v>0</v>
      </c>
      <c r="BV286" s="172">
        <f t="array" ref="BV286">IFERROR(VLOOKUP(A286&amp;B286&amp;C286&amp;LEFT($BQ$1,2),IF({1,0},广告数据!$A$2:$A$7027&amp;广告数据!$B$2:$B$7027&amp;广告数据!$C$2:$C$7027,广告数据!$G$2:$G$7027),2,0),"0")</f>
        <v>4.33</v>
      </c>
      <c r="BW286" s="172">
        <f t="array" ref="BW286">IFERROR(VLOOKUP(A286&amp;B286&amp;C286&amp;LEFT($BQ$1,2),IF({1,0},广告数据!$A$2:$A$7027&amp;广告数据!$B$2:$B$7027&amp;广告数据!$C$2:$C$7027,广告数据!$J$2:$J$7027),2,0),"0")</f>
        <v>0</v>
      </c>
      <c r="BX286" s="215" t="str">
        <f t="shared" si="141"/>
        <v/>
      </c>
    </row>
    <row r="287" s="173" customFormat="1" spans="1:76">
      <c r="A287" s="189">
        <v>44831</v>
      </c>
      <c r="B287" s="192" t="s">
        <v>343</v>
      </c>
      <c r="C287" s="190" t="s">
        <v>450</v>
      </c>
      <c r="D287" s="119" t="s">
        <v>451</v>
      </c>
      <c r="E287" s="194">
        <f>SUMIFS('Business report'!$D$2:$D$9442,'Business report'!$A$2:$A$9442,A287,'Business report'!$B$2:$B$9442,B287,'Business report'!$C$2:$C$9442,D287)</f>
        <v>33</v>
      </c>
      <c r="F287" s="194">
        <f>SUMIFS('Business report'!$F$2:$F$9442,'Business report'!$A$2:$A$9442,A287,'Business report'!$B$2:$B$9442,B287,'Business report'!$C$2:$C$9442,D287)</f>
        <v>51</v>
      </c>
      <c r="G287" s="191">
        <f>SUMIFS('Business report'!$I$2:$I$9442,'Business report'!$A$2:$A$9442,A287,'Business report'!$B$2:$B$9442,B287,'Business report'!$C$2:$C$9442,D287)</f>
        <v>2</v>
      </c>
      <c r="H287" s="195">
        <f>SUMIFS('Business report'!$K$2:$K$9442,'Business report'!$A$2:$A$9442,A287,'Business report'!$B$2:$B$9442,B287,'Business report'!$C$2:$C$9442,D287)</f>
        <v>95.98</v>
      </c>
      <c r="I287" s="198">
        <v>47.99</v>
      </c>
      <c r="J287" s="178">
        <v>4</v>
      </c>
      <c r="K287" s="198">
        <v>7</v>
      </c>
      <c r="L287" s="198" t="s">
        <v>851</v>
      </c>
      <c r="M287" s="199">
        <v>25348</v>
      </c>
      <c r="N287" s="198" t="s">
        <v>497</v>
      </c>
      <c r="O287" s="198">
        <v>425</v>
      </c>
      <c r="P287" s="203" t="s">
        <v>467</v>
      </c>
      <c r="Q287" s="207" t="s">
        <v>785</v>
      </c>
      <c r="R287" s="207" t="s">
        <v>384</v>
      </c>
      <c r="S287" s="203" t="s">
        <v>752</v>
      </c>
      <c r="T287" s="207" t="s">
        <v>227</v>
      </c>
      <c r="U287" s="207" t="s">
        <v>384</v>
      </c>
      <c r="V287" s="203" t="s">
        <v>753</v>
      </c>
      <c r="W287" s="207" t="s">
        <v>195</v>
      </c>
      <c r="X287" s="207" t="s">
        <v>387</v>
      </c>
      <c r="Y287" s="203" t="s">
        <v>754</v>
      </c>
      <c r="Z287" s="207" t="s">
        <v>371</v>
      </c>
      <c r="AA287" s="207" t="s">
        <v>396</v>
      </c>
      <c r="AB287" s="203" t="s">
        <v>465</v>
      </c>
      <c r="AC287" s="207" t="s">
        <v>211</v>
      </c>
      <c r="AD287" s="207" t="s">
        <v>487</v>
      </c>
      <c r="AE287" s="203" t="s">
        <v>466</v>
      </c>
      <c r="AF287" s="207" t="s">
        <v>367</v>
      </c>
      <c r="AG287" s="207" t="s">
        <v>396</v>
      </c>
      <c r="AH287" s="203" t="s">
        <v>755</v>
      </c>
      <c r="AI287" s="207" t="s">
        <v>274</v>
      </c>
      <c r="AJ287" s="207" t="s">
        <v>384</v>
      </c>
      <c r="AK287" s="179">
        <f t="array" ref="AK287">IFERROR(VLOOKUP(A287&amp;B287&amp;C287&amp;LEFT($AK$1,2),IF({1,0},广告数据!$A$2:$A$7027&amp;广告数据!$B$2:$B$7027&amp;广告数据!$C$2:$C$7027,广告数据!$D$2:$D$7027),2,0),"0")</f>
        <v>4997</v>
      </c>
      <c r="AL287" s="175">
        <f t="array" ref="AL287">IFERROR(VLOOKUP(A287&amp;B287&amp;C287&amp;LEFT($AK$1,2),IF({1,0},广告数据!$A$2:$A$7027&amp;广告数据!$B$2:$B$7027&amp;广告数据!$C$2:$C$7027,广告数据!$E$2:$E$7027),2,0),"0")</f>
        <v>13</v>
      </c>
      <c r="AM287" s="180">
        <f t="shared" si="138"/>
        <v>0.00260156093656194</v>
      </c>
      <c r="AN287" s="175">
        <f t="array" ref="AN287">IFERROR(VLOOKUP(A287&amp;B287&amp;C287&amp;LEFT($AK$1,2),IF({1,0},广告数据!$A$2:$A$7027&amp;广告数据!$B$2:$B$7027&amp;广告数据!$C$2:$C$7027,广告数据!$I$2:$I$7027),2,0),"0")</f>
        <v>0</v>
      </c>
      <c r="AO287" s="181">
        <f t="shared" si="139"/>
        <v>0</v>
      </c>
      <c r="AP287" s="182">
        <f t="array" ref="AP287">IFERROR(VLOOKUP(A287&amp;B287&amp;C287&amp;LEFT($AK$1,2),IF({1,0},广告数据!$A$2:$A$7027&amp;广告数据!$B$2:$B$7027&amp;广告数据!$C$2:$C$7027,广告数据!$G$2:$G$7027),2,0),"0")</f>
        <v>15.55</v>
      </c>
      <c r="AQ287" s="182">
        <f t="array" ref="AQ287">IFERROR(VLOOKUP(A287&amp;B287&amp;C287&amp;LEFT($AK$1,2),IF({1,0},广告数据!$A$2:$A$7027&amp;广告数据!$B$2:$B$7027&amp;广告数据!$C$2:$C$7027,广告数据!$J$2:$J$7027),2,0),"0")</f>
        <v>0</v>
      </c>
      <c r="AR287" s="183" t="str">
        <f t="shared" si="140"/>
        <v>0</v>
      </c>
      <c r="AS287" s="223" t="str">
        <f t="array" ref="AS287">IFERROR(VLOOKUP(A287&amp;B287&amp;C287&amp;LEFT($AS$1,2),IF({1,0},广告数据!$A$2:$A$7027&amp;广告数据!$B$2:$B$7027&amp;广告数据!$C$2:$C$7027,广告数据!$D$2:$D$7027),2,0),"0")</f>
        <v>0</v>
      </c>
      <c r="AT287" s="179" t="str">
        <f t="array" ref="AT287">IFERROR(VLOOKUP(A287&amp;B287&amp;C287&amp;LEFT($AS$1,2),IF({1,0},广告数据!$A$2:$A$7027&amp;广告数据!$B$2:$B$7027&amp;广告数据!$C$2:$C$7027,广告数据!$E$2:$E$7027),2,0),"0")</f>
        <v>0</v>
      </c>
      <c r="AU287" s="179" t="str">
        <f t="array" ref="AU287">IFERROR(VLOOKUP(A287&amp;B287&amp;C287&amp;LEFT($AS$1,2),IF({1,0},广告数据!$A$2:$A$7027&amp;广告数据!$B$2:$B$7027&amp;广告数据!$C$2:$C$7027,广告数据!$I$2:$I$7027),2,0),"0")</f>
        <v>0</v>
      </c>
      <c r="AV287" s="215" t="str">
        <f t="shared" si="142"/>
        <v>0</v>
      </c>
      <c r="AW287" s="215" t="str">
        <f t="array" ref="AW287">IFERROR(AU287/AT287,"0")</f>
        <v>0</v>
      </c>
      <c r="AX287" s="224" t="str">
        <f t="array" ref="AX287">IFERROR(VLOOKUP(A287&amp;B287&amp;C287&amp;LEFT($AS$1,2),IF({1,0},广告数据!$A$2:$A$7027&amp;广告数据!$B$2:$B$7027&amp;广告数据!$C$2:$C$7027,广告数据!$G$2:$G$7027),2,0),"0")</f>
        <v>0</v>
      </c>
      <c r="AY287" s="179" t="str">
        <f t="array" ref="AY287">IFERROR(VLOOKUP(A287&amp;B287&amp;C287&amp;LEFT($AS$1,2),IF({1,0},广告数据!$A$2:$A$7027&amp;广告数据!$B$2:$B$7027&amp;广告数据!$C$2:$C$7027,广告数据!$J$2:$J$7027),2,0),"0")</f>
        <v>0</v>
      </c>
      <c r="AZ287" s="183" t="str">
        <f t="array" ref="AZ287">IFERROR(AX287/AY287,"0")</f>
        <v>0</v>
      </c>
      <c r="BA287" s="179">
        <f t="array" ref="BA287">IFERROR(VLOOKUP(A287&amp;B287&amp;C287&amp;LEFT($BA$1,2),IF({1,0},广告数据!$A$2:$A$7027&amp;广告数据!$B$2:$B$7027&amp;广告数据!$C$2:$C$7027,广告数据!$D$2:$D$7027),2,0),"")</f>
        <v>741</v>
      </c>
      <c r="BB287" s="179">
        <f t="array" ref="BB287">IFERROR(VLOOKUP(A287&amp;B287&amp;C287&amp;LEFT($BA$1,2),IF({1,0},广告数据!$A$2:$A$7027&amp;广告数据!$B$2:$B$7027&amp;广告数据!$C$2:$C$7027,广告数据!$E$2:$E$7027),2,0),"")</f>
        <v>4</v>
      </c>
      <c r="BC287" s="179">
        <f t="array" ref="BC287">IFERROR(VLOOKUP(A287&amp;B287&amp;C287&amp;LEFT($BA$1,2),IF({1,0},广告数据!$A$2:$A$7027&amp;广告数据!$B$2:$B$7027&amp;广告数据!$C$2:$C$7027,广告数据!$I$2:$I$7027),2,0),"")</f>
        <v>0</v>
      </c>
      <c r="BD287" s="215">
        <f t="shared" si="126"/>
        <v>0.00539811066126856</v>
      </c>
      <c r="BE287" s="215">
        <f t="shared" si="127"/>
        <v>0</v>
      </c>
      <c r="BF287" s="186">
        <f t="array" ref="BF287">IFERROR(VLOOKUP(A287&amp;B287&amp;C287&amp;LEFT($BA$1,2),IF({1,0},广告数据!$A$2:$A$7027&amp;广告数据!$B$2:$B$7027&amp;广告数据!$C$2:$C$7027,广告数据!$G$2:$G$7027),2,0),"")</f>
        <v>3.27</v>
      </c>
      <c r="BG287" s="186">
        <f t="array" ref="BG287">IFERROR(VLOOKUP(A287&amp;B287&amp;C287&amp;LEFT($BA$1,2),IF({1,0},广告数据!$A$2:$A$7027&amp;广告数据!$B$2:$B$7027&amp;广告数据!$C$2:$C$7027,广告数据!$J$2:$J$7027),2,0),"")</f>
        <v>0</v>
      </c>
      <c r="BH287" s="215" t="str">
        <f t="shared" si="128"/>
        <v>0</v>
      </c>
      <c r="BI287" s="172" t="str">
        <f t="array" ref="BI287">IFERROR(VLOOKUP(A287&amp;B287&amp;C287&amp;LEFT($BI$1,2),IF({1,0},广告数据!$A$2:$A$7027&amp;广告数据!$B$2:$B$7027&amp;广告数据!$C$2:$C$7027,广告数据!$D$2:$D$7027),2,0),"0")</f>
        <v>0</v>
      </c>
      <c r="BJ287" s="172" t="str">
        <f t="array" ref="BJ287">IFERROR(VLOOKUP(A287&amp;B287&amp;C287&amp;LEFT($BI$1,2),IF({1,0},广告数据!$A$2:$A$7027&amp;广告数据!$B$2:$B$7027&amp;广告数据!$C$2:$C$7027,广告数据!$E$2:$E$7027),2,0),"0")</f>
        <v>0</v>
      </c>
      <c r="BK287" s="172" t="str">
        <f t="array" ref="BK287">IFERROR(VLOOKUP(A287&amp;B287&amp;C287&amp;LEFT($BI$1,2),IF({1,0},广告数据!$A$2:$A$7027&amp;广告数据!$B$2:$B$7027&amp;广告数据!$C$2:$C$7027,广告数据!$I$2:$I$7027),2,0),"0")</f>
        <v>0</v>
      </c>
      <c r="BL287" s="215" t="str">
        <f t="shared" si="129"/>
        <v>0</v>
      </c>
      <c r="BM287" s="215" t="str">
        <f t="shared" si="130"/>
        <v>0</v>
      </c>
      <c r="BN287" s="172" t="str">
        <f t="array" ref="BN287">IFERROR(VLOOKUP(A287&amp;B287&amp;C287&amp;LEFT($BI$1,2),IF({1,0},广告数据!$A$2:$A$7027&amp;广告数据!$B$2:$B$7027&amp;广告数据!$C$2:$C$7027,广告数据!$G$2:$G$7027),2,0),"0")</f>
        <v>0</v>
      </c>
      <c r="BO287" s="172" t="str">
        <f t="array" ref="BO287">IFERROR(VLOOKUP(A287&amp;B287&amp;C287&amp;LEFT($BI$1,2),IF({1,0},广告数据!$A$2:$A$7027&amp;广告数据!$B$2:$B$7027&amp;广告数据!$C$2:$C$7027,广告数据!$J$2:$J$7027),2,0),"0")</f>
        <v>0</v>
      </c>
      <c r="BP287" s="215" t="str">
        <f t="shared" si="131"/>
        <v/>
      </c>
      <c r="BQ287" s="172">
        <f t="array" ref="BQ287">IFERROR(VLOOKUP(A287&amp;B287&amp;C287&amp;LEFT($BQ$1,2),IF({1,0},广告数据!$A$2:$A$7027&amp;广告数据!$B$2:$B$7027&amp;广告数据!$C$2:$C$7027,广告数据!$D$2:$D$7027),2,0),"0")</f>
        <v>1386</v>
      </c>
      <c r="BR287" s="172">
        <f t="array" ref="BR287">IFERROR(VLOOKUP(A287&amp;B287&amp;C287&amp;LEFT($BQ$1,2),IF({1,0},广告数据!$A$2:$A$7027&amp;广告数据!$B$2:$B$7027&amp;广告数据!$C$2:$C$7027,广告数据!$E$2:$E$7027),2,0),"0")</f>
        <v>7</v>
      </c>
      <c r="BS287" s="172">
        <f t="array" ref="BS287">IFERROR(VLOOKUP(A287&amp;B287&amp;C287&amp;LEFT($BQ$1,2),IF({1,0},广告数据!$A$2:$A$7027&amp;广告数据!$B$2:$B$7027&amp;广告数据!$C$2:$C$7027,广告数据!$I$2:$I$7027),2,0),"0")</f>
        <v>1</v>
      </c>
      <c r="BT287" s="215">
        <f t="shared" si="124"/>
        <v>0.00505050505050505</v>
      </c>
      <c r="BU287" s="215">
        <f t="shared" si="125"/>
        <v>0.142857142857143</v>
      </c>
      <c r="BV287" s="172">
        <f t="array" ref="BV287">IFERROR(VLOOKUP(A287&amp;B287&amp;C287&amp;LEFT($BQ$1,2),IF({1,0},广告数据!$A$2:$A$7027&amp;广告数据!$B$2:$B$7027&amp;广告数据!$C$2:$C$7027,广告数据!$G$2:$G$7027),2,0),"0")</f>
        <v>5.11</v>
      </c>
      <c r="BW287" s="172">
        <f t="array" ref="BW287">IFERROR(VLOOKUP(A287&amp;B287&amp;C287&amp;LEFT($BQ$1,2),IF({1,0},广告数据!$A$2:$A$7027&amp;广告数据!$B$2:$B$7027&amp;广告数据!$C$2:$C$7027,广告数据!$J$2:$J$7027),2,0),"0")</f>
        <v>47.99</v>
      </c>
      <c r="BX287" s="215">
        <f t="shared" si="141"/>
        <v>0.106480516774328</v>
      </c>
    </row>
    <row r="288" s="173" customFormat="1" spans="1:76">
      <c r="A288" s="189">
        <v>44831</v>
      </c>
      <c r="B288" s="192" t="s">
        <v>20</v>
      </c>
      <c r="C288" s="190" t="s">
        <v>543</v>
      </c>
      <c r="D288" s="119" t="s">
        <v>544</v>
      </c>
      <c r="E288" s="194">
        <f>SUMIFS('Business report'!$D$2:$D$9442,'Business report'!$A$2:$A$9442,A288,'Business report'!$B$2:$B$9442,B288,'Business report'!$C$2:$C$9442,D288)</f>
        <v>59</v>
      </c>
      <c r="F288" s="194">
        <f>SUMIFS('Business report'!$F$2:$F$9442,'Business report'!$A$2:$A$9442,A288,'Business report'!$B$2:$B$9442,B288,'Business report'!$C$2:$C$9442,D288)</f>
        <v>93</v>
      </c>
      <c r="G288" s="191">
        <f>SUMIFS('Business report'!$I$2:$I$9442,'Business report'!$A$2:$A$9442,A288,'Business report'!$B$2:$B$9442,B288,'Business report'!$C$2:$C$9442,D288)</f>
        <v>4</v>
      </c>
      <c r="H288" s="195">
        <f>SUMIFS('Business report'!$K$2:$K$9442,'Business report'!$A$2:$A$9442,A288,'Business report'!$B$2:$B$9442,B288,'Business report'!$C$2:$C$9442,D288)</f>
        <v>88.97</v>
      </c>
      <c r="I288" s="198">
        <v>29.99</v>
      </c>
      <c r="J288" s="178">
        <v>4.6</v>
      </c>
      <c r="K288" s="198">
        <v>6</v>
      </c>
      <c r="L288" s="198" t="s">
        <v>570</v>
      </c>
      <c r="M288" s="202" t="s">
        <v>901</v>
      </c>
      <c r="N288" s="198" t="s">
        <v>572</v>
      </c>
      <c r="O288" s="198">
        <v>45</v>
      </c>
      <c r="P288" s="203" t="s">
        <v>579</v>
      </c>
      <c r="Q288" s="207" t="s">
        <v>606</v>
      </c>
      <c r="R288" s="207" t="s">
        <v>718</v>
      </c>
      <c r="S288" s="203" t="s">
        <v>581</v>
      </c>
      <c r="T288" s="207" t="s">
        <v>272</v>
      </c>
      <c r="U288" s="207" t="s">
        <v>249</v>
      </c>
      <c r="V288" s="203" t="s">
        <v>583</v>
      </c>
      <c r="W288" s="207" t="s">
        <v>209</v>
      </c>
      <c r="X288" s="207" t="s">
        <v>221</v>
      </c>
      <c r="Y288" s="203" t="s">
        <v>585</v>
      </c>
      <c r="Z288" s="207" t="s">
        <v>396</v>
      </c>
      <c r="AA288" s="207" t="s">
        <v>292</v>
      </c>
      <c r="AB288" s="203" t="s">
        <v>587</v>
      </c>
      <c r="AC288" s="207" t="s">
        <v>427</v>
      </c>
      <c r="AD288" s="207" t="s">
        <v>820</v>
      </c>
      <c r="AE288" s="203" t="s">
        <v>589</v>
      </c>
      <c r="AF288" s="207" t="s">
        <v>314</v>
      </c>
      <c r="AG288" s="207" t="s">
        <v>392</v>
      </c>
      <c r="AH288" s="203" t="s">
        <v>591</v>
      </c>
      <c r="AI288" s="207" t="s">
        <v>285</v>
      </c>
      <c r="AJ288" s="207" t="s">
        <v>799</v>
      </c>
      <c r="AK288" s="179">
        <f t="array" ref="AK288">IFERROR(VLOOKUP(A288&amp;B288&amp;C288&amp;LEFT($AK$1,2),IF({1,0},广告数据!$A$2:$A$7027&amp;广告数据!$B$2:$B$7027&amp;广告数据!$C$2:$C$7027,广告数据!$D$2:$D$7027),2,0),"0")</f>
        <v>3499</v>
      </c>
      <c r="AL288" s="175">
        <f t="array" ref="AL288">IFERROR(VLOOKUP(A288&amp;B288&amp;C288&amp;LEFT($AK$1,2),IF({1,0},广告数据!$A$2:$A$7027&amp;广告数据!$B$2:$B$7027&amp;广告数据!$C$2:$C$7027,广告数据!$E$2:$E$7027),2,0),"0")</f>
        <v>9</v>
      </c>
      <c r="AM288" s="180">
        <f t="shared" si="138"/>
        <v>0.00257216347527865</v>
      </c>
      <c r="AN288" s="175">
        <f t="array" ref="AN288">IFERROR(VLOOKUP(A288&amp;B288&amp;C288&amp;LEFT($AK$1,2),IF({1,0},广告数据!$A$2:$A$7027&amp;广告数据!$B$2:$B$7027&amp;广告数据!$C$2:$C$7027,广告数据!$I$2:$I$7027),2,0),"0")</f>
        <v>0</v>
      </c>
      <c r="AO288" s="181">
        <f t="shared" si="139"/>
        <v>0</v>
      </c>
      <c r="AP288" s="182">
        <f t="array" ref="AP288">IFERROR(VLOOKUP(A288&amp;B288&amp;C288&amp;LEFT($AK$1,2),IF({1,0},广告数据!$A$2:$A$7027&amp;广告数据!$B$2:$B$7027&amp;广告数据!$C$2:$C$7027,广告数据!$G$2:$G$7027),2,0),"0")</f>
        <v>6.64</v>
      </c>
      <c r="AQ288" s="182">
        <f t="array" ref="AQ288">IFERROR(VLOOKUP(A288&amp;B288&amp;C288&amp;LEFT($AK$1,2),IF({1,0},广告数据!$A$2:$A$7027&amp;广告数据!$B$2:$B$7027&amp;广告数据!$C$2:$C$7027,广告数据!$J$2:$J$7027),2,0),"0")</f>
        <v>0</v>
      </c>
      <c r="AR288" s="183" t="str">
        <f t="shared" si="140"/>
        <v>0</v>
      </c>
      <c r="AS288" s="223">
        <f t="array" ref="AS288">IFERROR(VLOOKUP(A288&amp;B288&amp;C288&amp;LEFT($AS$1,2),IF({1,0},广告数据!$A$2:$A$7027&amp;广告数据!$B$2:$B$7027&amp;广告数据!$C$2:$C$7027,广告数据!$D$2:$D$7027),2,0),"0")</f>
        <v>324</v>
      </c>
      <c r="AT288" s="179">
        <f t="array" ref="AT288">IFERROR(VLOOKUP(A288&amp;B288&amp;C288&amp;LEFT($AS$1,2),IF({1,0},广告数据!$A$2:$A$7027&amp;广告数据!$B$2:$B$7027&amp;广告数据!$C$2:$C$7027,广告数据!$E$2:$E$7027),2,0),"0")</f>
        <v>3</v>
      </c>
      <c r="AU288" s="179">
        <f t="array" ref="AU288">IFERROR(VLOOKUP(A288&amp;B288&amp;C288&amp;LEFT($AS$1,2),IF({1,0},广告数据!$A$2:$A$7027&amp;广告数据!$B$2:$B$7027&amp;广告数据!$C$2:$C$7027,广告数据!$I$2:$I$7027),2,0),"0")</f>
        <v>1</v>
      </c>
      <c r="AV288" s="215">
        <f t="shared" si="142"/>
        <v>0.00925925925925926</v>
      </c>
      <c r="AW288" s="215">
        <f t="array" ref="AW288">IFERROR(AU288/AT288,"0")</f>
        <v>0.333333333333333</v>
      </c>
      <c r="AX288" s="224">
        <f t="array" ref="AX288">IFERROR(VLOOKUP(A288&amp;B288&amp;C288&amp;LEFT($AS$1,2),IF({1,0},广告数据!$A$2:$A$7027&amp;广告数据!$B$2:$B$7027&amp;广告数据!$C$2:$C$7027,广告数据!$G$2:$G$7027),2,0),"0")</f>
        <v>2.13</v>
      </c>
      <c r="AY288" s="179">
        <f t="array" ref="AY288">IFERROR(VLOOKUP(A288&amp;B288&amp;C288&amp;LEFT($AS$1,2),IF({1,0},广告数据!$A$2:$A$7027&amp;广告数据!$B$2:$B$7027&amp;广告数据!$C$2:$C$7027,广告数据!$J$2:$J$7027),2,0),"0")</f>
        <v>28.99</v>
      </c>
      <c r="AZ288" s="183">
        <f t="array" ref="AZ288">IFERROR(AX288/AY288,"0")</f>
        <v>0.0734736115902035</v>
      </c>
      <c r="BA288" s="179">
        <f t="array" ref="BA288">IFERROR(VLOOKUP(A288&amp;B288&amp;C288&amp;LEFT($BA$1,2),IF({1,0},广告数据!$A$2:$A$7027&amp;广告数据!$B$2:$B$7027&amp;广告数据!$C$2:$C$7027,广告数据!$D$2:$D$7027),2,0),"")</f>
        <v>2817</v>
      </c>
      <c r="BB288" s="179">
        <f t="array" ref="BB288">IFERROR(VLOOKUP(A288&amp;B288&amp;C288&amp;LEFT($BA$1,2),IF({1,0},广告数据!$A$2:$A$7027&amp;广告数据!$B$2:$B$7027&amp;广告数据!$C$2:$C$7027,广告数据!$E$2:$E$7027),2,0),"")</f>
        <v>14</v>
      </c>
      <c r="BC288" s="179">
        <f t="array" ref="BC288">IFERROR(VLOOKUP(A288&amp;B288&amp;C288&amp;LEFT($BA$1,2),IF({1,0},广告数据!$A$2:$A$7027&amp;广告数据!$B$2:$B$7027&amp;广告数据!$C$2:$C$7027,广告数据!$I$2:$I$7027),2,0),"")</f>
        <v>2</v>
      </c>
      <c r="BD288" s="215">
        <f t="shared" si="126"/>
        <v>0.00496982605608804</v>
      </c>
      <c r="BE288" s="215">
        <f t="shared" si="127"/>
        <v>0.142857142857143</v>
      </c>
      <c r="BF288" s="186">
        <f t="array" ref="BF288">IFERROR(VLOOKUP(A288&amp;B288&amp;C288&amp;LEFT($BA$1,2),IF({1,0},广告数据!$A$2:$A$7027&amp;广告数据!$B$2:$B$7027&amp;广告数据!$C$2:$C$7027,广告数据!$G$2:$G$7027),2,0),"")</f>
        <v>19.69</v>
      </c>
      <c r="BG288" s="186">
        <f t="array" ref="BG288">IFERROR(VLOOKUP(A288&amp;B288&amp;C288&amp;LEFT($BA$1,2),IF({1,0},广告数据!$A$2:$A$7027&amp;广告数据!$B$2:$B$7027&amp;广告数据!$C$2:$C$7027,广告数据!$J$2:$J$7027),2,0),"")</f>
        <v>59.98</v>
      </c>
      <c r="BH288" s="215">
        <f t="shared" si="128"/>
        <v>0.328276092030677</v>
      </c>
      <c r="BI288" s="172">
        <f t="array" ref="BI288">IFERROR(VLOOKUP(A288&amp;B288&amp;C288&amp;LEFT($BI$1,2),IF({1,0},广告数据!$A$2:$A$7027&amp;广告数据!$B$2:$B$7027&amp;广告数据!$C$2:$C$7027,广告数据!$D$2:$D$7027),2,0),"0")</f>
        <v>215</v>
      </c>
      <c r="BJ288" s="172">
        <f t="array" ref="BJ288">IFERROR(VLOOKUP(A288&amp;B288&amp;C288&amp;LEFT($BI$1,2),IF({1,0},广告数据!$A$2:$A$7027&amp;广告数据!$B$2:$B$7027&amp;广告数据!$C$2:$C$7027,广告数据!$E$2:$E$7027),2,0),"0")</f>
        <v>3</v>
      </c>
      <c r="BK288" s="172">
        <f t="array" ref="BK288">IFERROR(VLOOKUP(A288&amp;B288&amp;C288&amp;LEFT($BI$1,2),IF({1,0},广告数据!$A$2:$A$7027&amp;广告数据!$B$2:$B$7027&amp;广告数据!$C$2:$C$7027,广告数据!$I$2:$I$7027),2,0),"0")</f>
        <v>0</v>
      </c>
      <c r="BL288" s="215">
        <f t="shared" si="129"/>
        <v>0.013953488372093</v>
      </c>
      <c r="BM288" s="215">
        <f t="shared" si="130"/>
        <v>0</v>
      </c>
      <c r="BN288" s="172">
        <f t="array" ref="BN288">IFERROR(VLOOKUP(A288&amp;B288&amp;C288&amp;LEFT($BI$1,2),IF({1,0},广告数据!$A$2:$A$7027&amp;广告数据!$B$2:$B$7027&amp;广告数据!$C$2:$C$7027,广告数据!$G$2:$G$7027),2,0),"0")</f>
        <v>3.04</v>
      </c>
      <c r="BO288" s="172">
        <f t="array" ref="BO288">IFERROR(VLOOKUP(A288&amp;B288&amp;C288&amp;LEFT($BI$1,2),IF({1,0},广告数据!$A$2:$A$7027&amp;广告数据!$B$2:$B$7027&amp;广告数据!$C$2:$C$7027,广告数据!$J$2:$J$7027),2,0),"0")</f>
        <v>0</v>
      </c>
      <c r="BP288" s="215" t="str">
        <f t="shared" si="131"/>
        <v/>
      </c>
      <c r="BQ288" s="172">
        <f t="array" ref="BQ288">IFERROR(VLOOKUP(A288&amp;B288&amp;C288&amp;LEFT($BQ$1,2),IF({1,0},广告数据!$A$2:$A$7027&amp;广告数据!$B$2:$B$7027&amp;广告数据!$C$2:$C$7027,广告数据!$D$2:$D$7027),2,0),"0")</f>
        <v>710</v>
      </c>
      <c r="BR288" s="172">
        <f t="array" ref="BR288">IFERROR(VLOOKUP(A288&amp;B288&amp;C288&amp;LEFT($BQ$1,2),IF({1,0},广告数据!$A$2:$A$7027&amp;广告数据!$B$2:$B$7027&amp;广告数据!$C$2:$C$7027,广告数据!$E$2:$E$7027),2,0),"0")</f>
        <v>2</v>
      </c>
      <c r="BS288" s="172">
        <f t="array" ref="BS288">IFERROR(VLOOKUP(A288&amp;B288&amp;C288&amp;LEFT($BQ$1,2),IF({1,0},广告数据!$A$2:$A$7027&amp;广告数据!$B$2:$B$7027&amp;广告数据!$C$2:$C$7027,广告数据!$I$2:$I$7027),2,0),"0")</f>
        <v>0</v>
      </c>
      <c r="BT288" s="215">
        <f t="shared" si="124"/>
        <v>0.0028169014084507</v>
      </c>
      <c r="BU288" s="215">
        <f t="shared" si="125"/>
        <v>0</v>
      </c>
      <c r="BV288" s="172">
        <f t="array" ref="BV288">IFERROR(VLOOKUP(A288&amp;B288&amp;C288&amp;LEFT($BQ$1,2),IF({1,0},广告数据!$A$2:$A$7027&amp;广告数据!$B$2:$B$7027&amp;广告数据!$C$2:$C$7027,广告数据!$G$2:$G$7027),2,0),"0")</f>
        <v>2.27</v>
      </c>
      <c r="BW288" s="172">
        <f t="array" ref="BW288">IFERROR(VLOOKUP(A288&amp;B288&amp;C288&amp;LEFT($BQ$1,2),IF({1,0},广告数据!$A$2:$A$7027&amp;广告数据!$B$2:$B$7027&amp;广告数据!$C$2:$C$7027,广告数据!$J$2:$J$7027),2,0),"0")</f>
        <v>0</v>
      </c>
      <c r="BX288" s="215" t="str">
        <f t="shared" si="141"/>
        <v/>
      </c>
    </row>
    <row r="289" s="173" customFormat="1" spans="1:76">
      <c r="A289" s="189">
        <v>44831</v>
      </c>
      <c r="B289" s="192" t="s">
        <v>20</v>
      </c>
      <c r="C289" s="190" t="s">
        <v>740</v>
      </c>
      <c r="D289" s="119" t="s">
        <v>741</v>
      </c>
      <c r="E289" s="194">
        <f>SUMIFS('Business report'!$D$2:$D$9442,'Business report'!$A$2:$A$9442,A289,'Business report'!$B$2:$B$9442,B289,'Business report'!$C$2:$C$9442,D289)</f>
        <v>23</v>
      </c>
      <c r="F289" s="194">
        <f>SUMIFS('Business report'!$F$2:$F$9442,'Business report'!$A$2:$A$9442,A289,'Business report'!$B$2:$B$9442,B289,'Business report'!$C$2:$C$9442,D289)</f>
        <v>30</v>
      </c>
      <c r="G289" s="191">
        <f>SUMIFS('Business report'!$I$2:$I$9442,'Business report'!$A$2:$A$9442,A289,'Business report'!$B$2:$B$9442,B289,'Business report'!$C$2:$C$9442,D289)</f>
        <v>0</v>
      </c>
      <c r="H289" s="195">
        <f>SUMIFS('Business report'!$K$2:$K$9442,'Business report'!$A$2:$A$9442,A289,'Business report'!$B$2:$B$9442,B289,'Business report'!$C$2:$C$9442,D289)</f>
        <v>0</v>
      </c>
      <c r="I289" s="198">
        <v>44.99</v>
      </c>
      <c r="J289" s="178">
        <v>5</v>
      </c>
      <c r="K289" s="198">
        <v>1</v>
      </c>
      <c r="L289" s="198" t="s">
        <v>131</v>
      </c>
      <c r="M289" s="202" t="s">
        <v>902</v>
      </c>
      <c r="N289" s="198" t="s">
        <v>742</v>
      </c>
      <c r="O289" s="198">
        <v>485</v>
      </c>
      <c r="P289" s="203" t="s">
        <v>743</v>
      </c>
      <c r="Q289" s="200"/>
      <c r="R289" s="207" t="s">
        <v>135</v>
      </c>
      <c r="S289" s="203" t="s">
        <v>744</v>
      </c>
      <c r="T289" s="200"/>
      <c r="U289" s="207" t="s">
        <v>640</v>
      </c>
      <c r="V289" s="203" t="s">
        <v>745</v>
      </c>
      <c r="W289" s="200"/>
      <c r="X289" s="207" t="s">
        <v>195</v>
      </c>
      <c r="Y289" s="203" t="s">
        <v>746</v>
      </c>
      <c r="Z289" s="200"/>
      <c r="AA289" s="207" t="s">
        <v>182</v>
      </c>
      <c r="AB289" s="203" t="s">
        <v>747</v>
      </c>
      <c r="AC289" s="200"/>
      <c r="AD289" s="207" t="s">
        <v>529</v>
      </c>
      <c r="AE289" s="203" t="s">
        <v>748</v>
      </c>
      <c r="AF289" s="200"/>
      <c r="AG289" s="207" t="s">
        <v>169</v>
      </c>
      <c r="AH289" s="203" t="s">
        <v>749</v>
      </c>
      <c r="AI289" s="200"/>
      <c r="AJ289" s="207" t="s">
        <v>331</v>
      </c>
      <c r="AK289" s="179">
        <f t="array" ref="AK289">IFERROR(VLOOKUP(A289&amp;B289&amp;C289&amp;LEFT($AK$1,2),IF({1,0},广告数据!$A$2:$A$7027&amp;广告数据!$B$2:$B$7027&amp;广告数据!$C$2:$C$7027,广告数据!$D$2:$D$7027),2,0),"0")</f>
        <v>1399</v>
      </c>
      <c r="AL289" s="175">
        <f t="array" ref="AL289">IFERROR(VLOOKUP(A289&amp;B289&amp;C289&amp;LEFT($AK$1,2),IF({1,0},广告数据!$A$2:$A$7027&amp;广告数据!$B$2:$B$7027&amp;广告数据!$C$2:$C$7027,广告数据!$E$2:$E$7027),2,0),"0")</f>
        <v>6</v>
      </c>
      <c r="AM289" s="180">
        <f t="shared" si="138"/>
        <v>0.00428877769835597</v>
      </c>
      <c r="AN289" s="175">
        <f t="array" ref="AN289">IFERROR(VLOOKUP(A289&amp;B289&amp;C289&amp;LEFT($AK$1,2),IF({1,0},广告数据!$A$2:$A$7027&amp;广告数据!$B$2:$B$7027&amp;广告数据!$C$2:$C$7027,广告数据!$I$2:$I$7027),2,0),"0")</f>
        <v>0</v>
      </c>
      <c r="AO289" s="181">
        <f t="shared" si="139"/>
        <v>0</v>
      </c>
      <c r="AP289" s="182">
        <f t="array" ref="AP289">IFERROR(VLOOKUP(A289&amp;B289&amp;C289&amp;LEFT($AK$1,2),IF({1,0},广告数据!$A$2:$A$7027&amp;广告数据!$B$2:$B$7027&amp;广告数据!$C$2:$C$7027,广告数据!$G$2:$G$7027),2,0),"0")</f>
        <v>4.96</v>
      </c>
      <c r="AQ289" s="182">
        <f t="array" ref="AQ289">IFERROR(VLOOKUP(A289&amp;B289&amp;C289&amp;LEFT($AK$1,2),IF({1,0},广告数据!$A$2:$A$7027&amp;广告数据!$B$2:$B$7027&amp;广告数据!$C$2:$C$7027,广告数据!$J$2:$J$7027),2,0),"0")</f>
        <v>0</v>
      </c>
      <c r="AR289" s="183" t="str">
        <f t="shared" si="140"/>
        <v>0</v>
      </c>
      <c r="AS289" s="223" t="str">
        <f t="array" ref="AS289">IFERROR(VLOOKUP(A289&amp;B289&amp;C289&amp;LEFT($AS$1,2),IF({1,0},广告数据!$A$2:$A$7027&amp;广告数据!$B$2:$B$7027&amp;广告数据!$C$2:$C$7027,广告数据!$D$2:$D$7027),2,0),"0")</f>
        <v>0</v>
      </c>
      <c r="AT289" s="179" t="str">
        <f t="array" ref="AT289">IFERROR(VLOOKUP(A289&amp;B289&amp;C289&amp;LEFT($AS$1,2),IF({1,0},广告数据!$A$2:$A$7027&amp;广告数据!$B$2:$B$7027&amp;广告数据!$C$2:$C$7027,广告数据!$E$2:$E$7027),2,0),"0")</f>
        <v>0</v>
      </c>
      <c r="AU289" s="179" t="str">
        <f t="array" ref="AU289">IFERROR(VLOOKUP(A289&amp;B289&amp;C289&amp;LEFT($AS$1,2),IF({1,0},广告数据!$A$2:$A$7027&amp;广告数据!$B$2:$B$7027&amp;广告数据!$C$2:$C$7027,广告数据!$I$2:$I$7027),2,0),"0")</f>
        <v>0</v>
      </c>
      <c r="AV289" s="215" t="str">
        <f t="shared" si="142"/>
        <v>0</v>
      </c>
      <c r="AW289" s="215" t="str">
        <f t="array" ref="AW289">IFERROR(AU289/AT289,"0")</f>
        <v>0</v>
      </c>
      <c r="AX289" s="224" t="str">
        <f t="array" ref="AX289">IFERROR(VLOOKUP(A289&amp;B289&amp;C289&amp;LEFT($AS$1,2),IF({1,0},广告数据!$A$2:$A$7027&amp;广告数据!$B$2:$B$7027&amp;广告数据!$C$2:$C$7027,广告数据!$G$2:$G$7027),2,0),"0")</f>
        <v>0</v>
      </c>
      <c r="AY289" s="179" t="str">
        <f t="array" ref="AY289">IFERROR(VLOOKUP(A289&amp;B289&amp;C289&amp;LEFT($AS$1,2),IF({1,0},广告数据!$A$2:$A$7027&amp;广告数据!$B$2:$B$7027&amp;广告数据!$C$2:$C$7027,广告数据!$J$2:$J$7027),2,0),"0")</f>
        <v>0</v>
      </c>
      <c r="AZ289" s="183" t="str">
        <f t="array" ref="AZ289">IFERROR(AX289/AY289,"0")</f>
        <v>0</v>
      </c>
      <c r="BA289" s="179">
        <f t="array" ref="BA289">IFERROR(VLOOKUP(A289&amp;B289&amp;C289&amp;LEFT($BA$1,2),IF({1,0},广告数据!$A$2:$A$7027&amp;广告数据!$B$2:$B$7027&amp;广告数据!$C$2:$C$7027,广告数据!$D$2:$D$7027),2,0),"")</f>
        <v>2707</v>
      </c>
      <c r="BB289" s="179">
        <f t="array" ref="BB289">IFERROR(VLOOKUP(A289&amp;B289&amp;C289&amp;LEFT($BA$1,2),IF({1,0},广告数据!$A$2:$A$7027&amp;广告数据!$B$2:$B$7027&amp;广告数据!$C$2:$C$7027,广告数据!$E$2:$E$7027),2,0),"")</f>
        <v>3</v>
      </c>
      <c r="BC289" s="179">
        <f t="array" ref="BC289">IFERROR(VLOOKUP(A289&amp;B289&amp;C289&amp;LEFT($BA$1,2),IF({1,0},广告数据!$A$2:$A$7027&amp;广告数据!$B$2:$B$7027&amp;广告数据!$C$2:$C$7027,广告数据!$I$2:$I$7027),2,0),"")</f>
        <v>0</v>
      </c>
      <c r="BD289" s="215">
        <f t="shared" si="126"/>
        <v>0.00110823790173624</v>
      </c>
      <c r="BE289" s="215">
        <f t="shared" si="127"/>
        <v>0</v>
      </c>
      <c r="BF289" s="186">
        <f t="array" ref="BF289">IFERROR(VLOOKUP(A289&amp;B289&amp;C289&amp;LEFT($BA$1,2),IF({1,0},广告数据!$A$2:$A$7027&amp;广告数据!$B$2:$B$7027&amp;广告数据!$C$2:$C$7027,广告数据!$G$2:$G$7027),2,0),"")</f>
        <v>4.08</v>
      </c>
      <c r="BG289" s="186">
        <f t="array" ref="BG289">IFERROR(VLOOKUP(A289&amp;B289&amp;C289&amp;LEFT($BA$1,2),IF({1,0},广告数据!$A$2:$A$7027&amp;广告数据!$B$2:$B$7027&amp;广告数据!$C$2:$C$7027,广告数据!$J$2:$J$7027),2,0),"")</f>
        <v>0</v>
      </c>
      <c r="BH289" s="215" t="str">
        <f t="shared" si="128"/>
        <v>0</v>
      </c>
      <c r="BI289" s="172" t="str">
        <f t="array" ref="BI289">IFERROR(VLOOKUP(A289&amp;B289&amp;C289&amp;LEFT($BI$1,2),IF({1,0},广告数据!$A$2:$A$7027&amp;广告数据!$B$2:$B$7027&amp;广告数据!$C$2:$C$7027,广告数据!$D$2:$D$7027),2,0),"0")</f>
        <v>0</v>
      </c>
      <c r="BJ289" s="172" t="str">
        <f t="array" ref="BJ289">IFERROR(VLOOKUP(A289&amp;B289&amp;C289&amp;LEFT($BI$1,2),IF({1,0},广告数据!$A$2:$A$7027&amp;广告数据!$B$2:$B$7027&amp;广告数据!$C$2:$C$7027,广告数据!$E$2:$E$7027),2,0),"0")</f>
        <v>0</v>
      </c>
      <c r="BK289" s="172" t="str">
        <f t="array" ref="BK289">IFERROR(VLOOKUP(A289&amp;B289&amp;C289&amp;LEFT($BI$1,2),IF({1,0},广告数据!$A$2:$A$7027&amp;广告数据!$B$2:$B$7027&amp;广告数据!$C$2:$C$7027,广告数据!$I$2:$I$7027),2,0),"0")</f>
        <v>0</v>
      </c>
      <c r="BL289" s="215" t="str">
        <f t="shared" si="129"/>
        <v>0</v>
      </c>
      <c r="BM289" s="215" t="str">
        <f t="shared" si="130"/>
        <v>0</v>
      </c>
      <c r="BN289" s="172" t="str">
        <f t="array" ref="BN289">IFERROR(VLOOKUP(A289&amp;B289&amp;C289&amp;LEFT($BI$1,2),IF({1,0},广告数据!$A$2:$A$7027&amp;广告数据!$B$2:$B$7027&amp;广告数据!$C$2:$C$7027,广告数据!$G$2:$G$7027),2,0),"0")</f>
        <v>0</v>
      </c>
      <c r="BO289" s="172" t="str">
        <f t="array" ref="BO289">IFERROR(VLOOKUP(A289&amp;B289&amp;C289&amp;LEFT($BI$1,2),IF({1,0},广告数据!$A$2:$A$7027&amp;广告数据!$B$2:$B$7027&amp;广告数据!$C$2:$C$7027,广告数据!$J$2:$J$7027),2,0),"0")</f>
        <v>0</v>
      </c>
      <c r="BP289" s="215" t="str">
        <f t="shared" si="131"/>
        <v/>
      </c>
      <c r="BQ289" s="172">
        <f t="array" ref="BQ289">IFERROR(VLOOKUP(A289&amp;B289&amp;C289&amp;LEFT($BQ$1,2),IF({1,0},广告数据!$A$2:$A$7027&amp;广告数据!$B$2:$B$7027&amp;广告数据!$C$2:$C$7027,广告数据!$D$2:$D$7027),2,0),"0")</f>
        <v>446</v>
      </c>
      <c r="BR289" s="172">
        <f t="array" ref="BR289">IFERROR(VLOOKUP(A289&amp;B289&amp;C289&amp;LEFT($BQ$1,2),IF({1,0},广告数据!$A$2:$A$7027&amp;广告数据!$B$2:$B$7027&amp;广告数据!$C$2:$C$7027,广告数据!$E$2:$E$7027),2,0),"0")</f>
        <v>3</v>
      </c>
      <c r="BS289" s="172">
        <f t="array" ref="BS289">IFERROR(VLOOKUP(A289&amp;B289&amp;C289&amp;LEFT($BQ$1,2),IF({1,0},广告数据!$A$2:$A$7027&amp;广告数据!$B$2:$B$7027&amp;广告数据!$C$2:$C$7027,广告数据!$I$2:$I$7027),2,0),"0")</f>
        <v>0</v>
      </c>
      <c r="BT289" s="215">
        <f t="shared" si="124"/>
        <v>0.00672645739910314</v>
      </c>
      <c r="BU289" s="215">
        <f t="shared" si="125"/>
        <v>0</v>
      </c>
      <c r="BV289" s="172">
        <f t="array" ref="BV289">IFERROR(VLOOKUP(A289&amp;B289&amp;C289&amp;LEFT($BQ$1,2),IF({1,0},广告数据!$A$2:$A$7027&amp;广告数据!$B$2:$B$7027&amp;广告数据!$C$2:$C$7027,广告数据!$G$2:$G$7027),2,0),"0")</f>
        <v>2.26</v>
      </c>
      <c r="BW289" s="172">
        <f t="array" ref="BW289">IFERROR(VLOOKUP(A289&amp;B289&amp;C289&amp;LEFT($BQ$1,2),IF({1,0},广告数据!$A$2:$A$7027&amp;广告数据!$B$2:$B$7027&amp;广告数据!$C$2:$C$7027,广告数据!$J$2:$J$7027),2,0),"0")</f>
        <v>0</v>
      </c>
      <c r="BX289" s="215" t="str">
        <f t="shared" si="141"/>
        <v/>
      </c>
    </row>
    <row r="290" s="173" customFormat="1" spans="1:76">
      <c r="A290" s="189">
        <v>44831</v>
      </c>
      <c r="B290" s="192" t="s">
        <v>777</v>
      </c>
      <c r="C290" s="190" t="s">
        <v>543</v>
      </c>
      <c r="D290" s="119" t="s">
        <v>544</v>
      </c>
      <c r="E290" s="194">
        <f>SUMIFS('Business report'!$D$2:$D$9442,'Business report'!$A$2:$A$9442,A290,'Business report'!$B$2:$B$9442,B290,'Business report'!$C$2:$C$9442,D290)</f>
        <v>50</v>
      </c>
      <c r="F290" s="194">
        <f>SUMIFS('Business report'!$F$2:$F$9442,'Business report'!$A$2:$A$9442,A290,'Business report'!$B$2:$B$9442,B290,'Business report'!$C$2:$C$9442,D290)</f>
        <v>84</v>
      </c>
      <c r="G290" s="191">
        <f>SUMIFS('Business report'!$I$2:$I$9442,'Business report'!$A$2:$A$9442,A290,'Business report'!$B$2:$B$9442,B290,'Business report'!$C$2:$C$9442,D290)</f>
        <v>1</v>
      </c>
      <c r="H290" s="195">
        <f>SUMIFS('Business report'!$K$2:$K$9442,'Business report'!$A$2:$A$9442,A290,'Business report'!$B$2:$B$9442,B290,'Business report'!$C$2:$C$9442,D290)</f>
        <v>3999</v>
      </c>
      <c r="I290" s="206">
        <v>3999</v>
      </c>
      <c r="J290" s="178">
        <v>5</v>
      </c>
      <c r="K290" s="198">
        <v>1</v>
      </c>
      <c r="L290" s="206" t="s">
        <v>794</v>
      </c>
      <c r="M290" s="202" t="s">
        <v>903</v>
      </c>
      <c r="N290" s="206" t="s">
        <v>796</v>
      </c>
      <c r="O290" s="198">
        <v>23</v>
      </c>
      <c r="P290" s="203" t="s">
        <v>803</v>
      </c>
      <c r="Q290" s="207" t="s">
        <v>341</v>
      </c>
      <c r="R290" s="207" t="s">
        <v>141</v>
      </c>
      <c r="S290" s="203" t="s">
        <v>804</v>
      </c>
      <c r="T290" s="207" t="s">
        <v>513</v>
      </c>
      <c r="U290" s="207" t="s">
        <v>357</v>
      </c>
      <c r="V290" s="203" t="s">
        <v>806</v>
      </c>
      <c r="W290" s="207" t="s">
        <v>314</v>
      </c>
      <c r="X290" s="207" t="s">
        <v>141</v>
      </c>
      <c r="Y290" s="203" t="s">
        <v>807</v>
      </c>
      <c r="Z290" s="207" t="s">
        <v>260</v>
      </c>
      <c r="AA290" s="207" t="s">
        <v>141</v>
      </c>
      <c r="AB290" s="203" t="s">
        <v>808</v>
      </c>
      <c r="AC290" s="207" t="s">
        <v>471</v>
      </c>
      <c r="AD290" s="200"/>
      <c r="AE290" s="203" t="s">
        <v>809</v>
      </c>
      <c r="AF290" s="207" t="s">
        <v>323</v>
      </c>
      <c r="AG290" s="207" t="s">
        <v>141</v>
      </c>
      <c r="AH290" s="203" t="s">
        <v>810</v>
      </c>
      <c r="AI290" s="207" t="s">
        <v>331</v>
      </c>
      <c r="AJ290" s="207" t="s">
        <v>187</v>
      </c>
      <c r="AK290" s="179" t="str">
        <f t="array" ref="AK290">IFERROR(VLOOKUP(A290&amp;B290&amp;C290&amp;LEFT($AK$1,2),IF({1,0},广告数据!$A$2:$A$7027&amp;广告数据!$B$2:$B$7027&amp;广告数据!$C$2:$C$7027,广告数据!$D$2:$D$7027),2,0),"0")</f>
        <v>0</v>
      </c>
      <c r="AL290" s="175" t="str">
        <f t="array" ref="AL290">IFERROR(VLOOKUP(A290&amp;B290&amp;C290&amp;LEFT($AK$1,2),IF({1,0},广告数据!$A$2:$A$7027&amp;广告数据!$B$2:$B$7027&amp;广告数据!$C$2:$C$7027,广告数据!$E$2:$E$7027),2,0),"0")</f>
        <v>0</v>
      </c>
      <c r="AM290" s="180" t="str">
        <f t="shared" ref="AM290:AM295" si="143">IFERROR(AL290/AK290,"0")</f>
        <v>0</v>
      </c>
      <c r="AN290" s="175" t="str">
        <f t="array" ref="AN290">IFERROR(VLOOKUP(A290&amp;B290&amp;C290&amp;LEFT($AK$1,2),IF({1,0},广告数据!$A$2:$A$7027&amp;广告数据!$B$2:$B$7027&amp;广告数据!$C$2:$C$7027,广告数据!$I$2:$I$7027),2,0),"0")</f>
        <v>0</v>
      </c>
      <c r="AO290" s="181" t="str">
        <f t="shared" ref="AO290:AO295" si="144">IFERROR(AN290/AL290,"0")</f>
        <v>0</v>
      </c>
      <c r="AP290" s="182" t="str">
        <f t="array" ref="AP290">IFERROR(VLOOKUP(A290&amp;B290&amp;C290&amp;LEFT($AK$1,2),IF({1,0},广告数据!$A$2:$A$7027&amp;广告数据!$B$2:$B$7027&amp;广告数据!$C$2:$C$7027,广告数据!$G$2:$G$7027),2,0),"0")</f>
        <v>0</v>
      </c>
      <c r="AQ290" s="182" t="str">
        <f t="array" ref="AQ290">IFERROR(VLOOKUP(A290&amp;B290&amp;C290&amp;LEFT($AK$1,2),IF({1,0},广告数据!$A$2:$A$7027&amp;广告数据!$B$2:$B$7027&amp;广告数据!$C$2:$C$7027,广告数据!$J$2:$J$7027),2,0),"0")</f>
        <v>0</v>
      </c>
      <c r="AR290" s="183" t="str">
        <f t="shared" ref="AR290:AR295" si="145">IFERROR(AP290/AQ290,"0")</f>
        <v>0</v>
      </c>
      <c r="AS290" s="223">
        <f t="array" ref="AS290">IFERROR(VLOOKUP(A290&amp;B290&amp;C290&amp;LEFT($AS$1,2),IF({1,0},广告数据!$A$2:$A$7027&amp;广告数据!$B$2:$B$7027&amp;广告数据!$C$2:$C$7027,广告数据!$D$2:$D$7027),2,0),"0")</f>
        <v>1079</v>
      </c>
      <c r="AT290" s="179">
        <f t="array" ref="AT290">IFERROR(VLOOKUP(A290&amp;B290&amp;C290&amp;LEFT($AS$1,2),IF({1,0},广告数据!$A$2:$A$7027&amp;广告数据!$B$2:$B$7027&amp;广告数据!$C$2:$C$7027,广告数据!$E$2:$E$7027),2,0),"0")</f>
        <v>45</v>
      </c>
      <c r="AU290" s="179">
        <f t="array" ref="AU290">IFERROR(VLOOKUP(A290&amp;B290&amp;C290&amp;LEFT($AS$1,2),IF({1,0},广告数据!$A$2:$A$7027&amp;广告数据!$B$2:$B$7027&amp;广告数据!$C$2:$C$7027,广告数据!$I$2:$I$7027),2,0),"0")</f>
        <v>1</v>
      </c>
      <c r="AV290" s="215">
        <f t="shared" si="142"/>
        <v>0.0417052826691381</v>
      </c>
      <c r="AW290" s="215">
        <f t="array" ref="AW290">IFERROR(AU290/AT290,"0")</f>
        <v>0.0222222222222222</v>
      </c>
      <c r="AX290" s="224">
        <f t="array" ref="AX290">IFERROR(VLOOKUP(A290&amp;B290&amp;C290&amp;LEFT($AS$1,2),IF({1,0},广告数据!$A$2:$A$7027&amp;广告数据!$B$2:$B$7027&amp;广告数据!$C$2:$C$7027,广告数据!$G$2:$G$7027),2,0),"0")</f>
        <v>2989</v>
      </c>
      <c r="AY290" s="179">
        <f t="array" ref="AY290">IFERROR(VLOOKUP(A290&amp;B290&amp;C290&amp;LEFT($AS$1,2),IF({1,0},广告数据!$A$2:$A$7027&amp;广告数据!$B$2:$B$7027&amp;广告数据!$C$2:$C$7027,广告数据!$J$2:$J$7027),2,0),"0")</f>
        <v>3635</v>
      </c>
      <c r="AZ290" s="183">
        <f t="array" ref="AZ290">IFERROR(AX290/AY290,"0")</f>
        <v>0.822283356258597</v>
      </c>
      <c r="BA290" s="179">
        <f t="array" ref="BA290">IFERROR(VLOOKUP(A290&amp;B290&amp;C290&amp;LEFT($BA$1,2),IF({1,0},广告数据!$A$2:$A$7027&amp;广告数据!$B$2:$B$7027&amp;广告数据!$C$2:$C$7027,广告数据!$D$2:$D$7027),2,0),"")</f>
        <v>566</v>
      </c>
      <c r="BB290" s="179">
        <f t="array" ref="BB290">IFERROR(VLOOKUP(A290&amp;B290&amp;C290&amp;LEFT($BA$1,2),IF({1,0},广告数据!$A$2:$A$7027&amp;广告数据!$B$2:$B$7027&amp;广告数据!$C$2:$C$7027,广告数据!$E$2:$E$7027),2,0),"")</f>
        <v>3</v>
      </c>
      <c r="BC290" s="179">
        <f t="array" ref="BC290">IFERROR(VLOOKUP(A290&amp;B290&amp;C290&amp;LEFT($BA$1,2),IF({1,0},广告数据!$A$2:$A$7027&amp;广告数据!$B$2:$B$7027&amp;广告数据!$C$2:$C$7027,广告数据!$I$2:$I$7027),2,0),"")</f>
        <v>0</v>
      </c>
      <c r="BD290" s="215">
        <f t="shared" si="126"/>
        <v>0.00530035335689046</v>
      </c>
      <c r="BE290" s="215">
        <f t="shared" si="127"/>
        <v>0</v>
      </c>
      <c r="BF290" s="186">
        <f t="array" ref="BF290">IFERROR(VLOOKUP(A290&amp;B290&amp;C290&amp;LEFT($BA$1,2),IF({1,0},广告数据!$A$2:$A$7027&amp;广告数据!$B$2:$B$7027&amp;广告数据!$C$2:$C$7027,广告数据!$G$2:$G$7027),2,0),"")</f>
        <v>143</v>
      </c>
      <c r="BG290" s="186">
        <f t="array" ref="BG290">IFERROR(VLOOKUP(A290&amp;B290&amp;C290&amp;LEFT($BA$1,2),IF({1,0},广告数据!$A$2:$A$7027&amp;广告数据!$B$2:$B$7027&amp;广告数据!$C$2:$C$7027,广告数据!$J$2:$J$7027),2,0),"")</f>
        <v>0</v>
      </c>
      <c r="BH290" s="215" t="str">
        <f t="shared" si="128"/>
        <v>0</v>
      </c>
      <c r="BI290" s="172" t="str">
        <f t="array" ref="BI290">IFERROR(VLOOKUP(A290&amp;B290&amp;C290&amp;LEFT($BI$1,2),IF({1,0},广告数据!$A$2:$A$7027&amp;广告数据!$B$2:$B$7027&amp;广告数据!$C$2:$C$7027,广告数据!$D$2:$D$7027),2,0),"0")</f>
        <v>0</v>
      </c>
      <c r="BJ290" s="172" t="str">
        <f t="array" ref="BJ290">IFERROR(VLOOKUP(A290&amp;B290&amp;C290&amp;LEFT($BI$1,2),IF({1,0},广告数据!$A$2:$A$7027&amp;广告数据!$B$2:$B$7027&amp;广告数据!$C$2:$C$7027,广告数据!$E$2:$E$7027),2,0),"0")</f>
        <v>0</v>
      </c>
      <c r="BK290" s="172" t="str">
        <f t="array" ref="BK290">IFERROR(VLOOKUP(A290&amp;B290&amp;C290&amp;LEFT($BI$1,2),IF({1,0},广告数据!$A$2:$A$7027&amp;广告数据!$B$2:$B$7027&amp;广告数据!$C$2:$C$7027,广告数据!$I$2:$I$7027),2,0),"0")</f>
        <v>0</v>
      </c>
      <c r="BL290" s="215" t="str">
        <f t="shared" si="129"/>
        <v>0</v>
      </c>
      <c r="BM290" s="215" t="str">
        <f t="shared" si="130"/>
        <v>0</v>
      </c>
      <c r="BN290" s="172" t="str">
        <f t="array" ref="BN290">IFERROR(VLOOKUP(A290&amp;B290&amp;C290&amp;LEFT($BI$1,2),IF({1,0},广告数据!$A$2:$A$7027&amp;广告数据!$B$2:$B$7027&amp;广告数据!$C$2:$C$7027,广告数据!$G$2:$G$7027),2,0),"0")</f>
        <v>0</v>
      </c>
      <c r="BO290" s="172" t="str">
        <f t="array" ref="BO290">IFERROR(VLOOKUP(A290&amp;B290&amp;C290&amp;LEFT($BI$1,2),IF({1,0},广告数据!$A$2:$A$7027&amp;广告数据!$B$2:$B$7027&amp;广告数据!$C$2:$C$7027,广告数据!$J$2:$J$7027),2,0),"0")</f>
        <v>0</v>
      </c>
      <c r="BP290" s="215" t="str">
        <f t="shared" si="131"/>
        <v/>
      </c>
      <c r="BQ290" s="172" t="str">
        <f t="array" ref="BQ290">IFERROR(VLOOKUP(A290&amp;B290&amp;C290&amp;LEFT($BQ$1,2),IF({1,0},广告数据!$A$2:$A$7027&amp;广告数据!$B$2:$B$7027&amp;广告数据!$C$2:$C$7027,广告数据!$D$2:$D$7027),2,0),"0")</f>
        <v>0</v>
      </c>
      <c r="BR290" s="172" t="str">
        <f t="array" ref="BR290">IFERROR(VLOOKUP(A290&amp;B290&amp;C290&amp;LEFT($BQ$1,2),IF({1,0},广告数据!$A$2:$A$7027&amp;广告数据!$B$2:$B$7027&amp;广告数据!$C$2:$C$7027,广告数据!$E$2:$E$7027),2,0),"0")</f>
        <v>0</v>
      </c>
      <c r="BS290" s="172" t="str">
        <f t="array" ref="BS290">IFERROR(VLOOKUP(A290&amp;B290&amp;C290&amp;LEFT($BQ$1,2),IF({1,0},广告数据!$A$2:$A$7027&amp;广告数据!$B$2:$B$7027&amp;广告数据!$C$2:$C$7027,广告数据!$I$2:$I$7027),2,0),"0")</f>
        <v>0</v>
      </c>
      <c r="BT290" s="215" t="str">
        <f t="shared" si="124"/>
        <v>0</v>
      </c>
      <c r="BU290" s="215" t="str">
        <f t="shared" si="125"/>
        <v>0</v>
      </c>
      <c r="BV290" s="172" t="str">
        <f t="array" ref="BV290">IFERROR(VLOOKUP(A290&amp;B290&amp;C290&amp;LEFT($BQ$1,2),IF({1,0},广告数据!$A$2:$A$7027&amp;广告数据!$B$2:$B$7027&amp;广告数据!$C$2:$C$7027,广告数据!$G$2:$G$7027),2,0),"0")</f>
        <v>0</v>
      </c>
      <c r="BW290" s="172" t="str">
        <f t="array" ref="BW290">IFERROR(VLOOKUP(A290&amp;B290&amp;C290&amp;LEFT($BQ$1,2),IF({1,0},广告数据!$A$2:$A$7027&amp;广告数据!$B$2:$B$7027&amp;广告数据!$C$2:$C$7027,广告数据!$J$2:$J$7027),2,0),"0")</f>
        <v>0</v>
      </c>
      <c r="BX290" s="215" t="str">
        <f t="shared" si="141"/>
        <v/>
      </c>
    </row>
    <row r="291" s="173" customFormat="1" spans="1:76">
      <c r="A291" s="189">
        <v>44832</v>
      </c>
      <c r="B291" s="192" t="s">
        <v>20</v>
      </c>
      <c r="C291" s="190" t="s">
        <v>25</v>
      </c>
      <c r="D291" s="119" t="s">
        <v>124</v>
      </c>
      <c r="E291" s="194">
        <f>SUMIFS('Business report'!$D$2:$D$9442,'Business report'!$A$2:$A$9442,A291,'Business report'!$B$2:$B$9442,B291,'Business report'!$C$2:$C$9442,D291)</f>
        <v>505</v>
      </c>
      <c r="F291" s="194">
        <f>SUMIFS('Business report'!$F$2:$F$9442,'Business report'!$A$2:$A$9442,A291,'Business report'!$B$2:$B$9442,B291,'Business report'!$C$2:$C$9442,D291)</f>
        <v>666</v>
      </c>
      <c r="G291" s="191">
        <f>SUMIFS('Business report'!$I$2:$I$9442,'Business report'!$A$2:$A$9442,A291,'Business report'!$B$2:$B$9442,B291,'Business report'!$C$2:$C$9442,D291)</f>
        <v>29</v>
      </c>
      <c r="H291" s="195">
        <f>SUMIFS('Business report'!$K$2:$K$9442,'Business report'!$A$2:$A$9442,A291,'Business report'!$B$2:$B$9442,B291,'Business report'!$C$2:$C$9442,D291)</f>
        <v>347.71</v>
      </c>
      <c r="I291" s="198">
        <v>11.99</v>
      </c>
      <c r="J291" s="178">
        <v>4.5</v>
      </c>
      <c r="K291" s="198">
        <v>107</v>
      </c>
      <c r="L291" s="198" t="s">
        <v>131</v>
      </c>
      <c r="M291" s="202" t="s">
        <v>904</v>
      </c>
      <c r="N291" s="198" t="s">
        <v>133</v>
      </c>
      <c r="O291" s="198">
        <v>96</v>
      </c>
      <c r="P291" s="203" t="s">
        <v>409</v>
      </c>
      <c r="Q291" s="207" t="s">
        <v>218</v>
      </c>
      <c r="R291" s="207" t="s">
        <v>358</v>
      </c>
      <c r="S291" s="203" t="s">
        <v>208</v>
      </c>
      <c r="T291" s="207" t="s">
        <v>348</v>
      </c>
      <c r="U291" s="207" t="s">
        <v>714</v>
      </c>
      <c r="V291" s="203" t="s">
        <v>340</v>
      </c>
      <c r="W291" s="207" t="s">
        <v>258</v>
      </c>
      <c r="X291" s="207" t="s">
        <v>146</v>
      </c>
      <c r="Y291" s="203" t="s">
        <v>527</v>
      </c>
      <c r="Z291" s="207" t="s">
        <v>259</v>
      </c>
      <c r="AA291" s="207" t="s">
        <v>853</v>
      </c>
      <c r="AB291" s="203" t="s">
        <v>528</v>
      </c>
      <c r="AC291" s="207" t="s">
        <v>423</v>
      </c>
      <c r="AD291" s="207" t="s">
        <v>210</v>
      </c>
      <c r="AE291" s="203" t="s">
        <v>244</v>
      </c>
      <c r="AF291" s="207" t="s">
        <v>367</v>
      </c>
      <c r="AG291" s="207" t="s">
        <v>268</v>
      </c>
      <c r="AH291" s="203" t="s">
        <v>144</v>
      </c>
      <c r="AI291" s="207" t="s">
        <v>241</v>
      </c>
      <c r="AJ291" s="207" t="s">
        <v>191</v>
      </c>
      <c r="AK291" s="179">
        <f t="array" ref="AK291">IFERROR(VLOOKUP(A291&amp;B291&amp;C291&amp;LEFT($AK$1,2),IF({1,0},广告数据!$A$2:$A$7027&amp;广告数据!$B$2:$B$7027&amp;广告数据!$C$2:$C$7027,广告数据!$D$2:$D$7027),2,0),"0")</f>
        <v>3535</v>
      </c>
      <c r="AL291" s="175">
        <f t="array" ref="AL291">IFERROR(VLOOKUP(A291&amp;B291&amp;C291&amp;LEFT($AK$1,2),IF({1,0},广告数据!$A$2:$A$7027&amp;广告数据!$B$2:$B$7027&amp;广告数据!$C$2:$C$7027,广告数据!$E$2:$E$7027),2,0),"0")</f>
        <v>20</v>
      </c>
      <c r="AM291" s="180">
        <f t="shared" si="143"/>
        <v>0.00565770862800566</v>
      </c>
      <c r="AN291" s="175">
        <f t="array" ref="AN291">IFERROR(VLOOKUP(A291&amp;B291&amp;C291&amp;LEFT($AK$1,2),IF({1,0},广告数据!$A$2:$A$7027&amp;广告数据!$B$2:$B$7027&amp;广告数据!$C$2:$C$7027,广告数据!$I$2:$I$7027),2,0),"0")</f>
        <v>1</v>
      </c>
      <c r="AO291" s="181">
        <f t="shared" si="144"/>
        <v>0.05</v>
      </c>
      <c r="AP291" s="182">
        <f t="array" ref="AP291">IFERROR(VLOOKUP(A291&amp;B291&amp;C291&amp;LEFT($AK$1,2),IF({1,0},广告数据!$A$2:$A$7027&amp;广告数据!$B$2:$B$7027&amp;广告数据!$C$2:$C$7027,广告数据!$G$2:$G$7027),2,0),"0")</f>
        <v>4.9</v>
      </c>
      <c r="AQ291" s="182">
        <f t="array" ref="AQ291">IFERROR(VLOOKUP(A291&amp;B291&amp;C291&amp;LEFT($AK$1,2),IF({1,0},广告数据!$A$2:$A$7027&amp;广告数据!$B$2:$B$7027&amp;广告数据!$C$2:$C$7027,广告数据!$J$2:$J$7027),2,0),"0")</f>
        <v>11.99</v>
      </c>
      <c r="AR291" s="183">
        <f t="shared" si="145"/>
        <v>0.408673894912427</v>
      </c>
      <c r="AS291" s="223" t="str">
        <f t="array" ref="AS291">IFERROR(VLOOKUP(A291&amp;B291&amp;C291&amp;LEFT($AS$1,2),IF({1,0},广告数据!$A$2:$A$7027&amp;广告数据!$B$2:$B$7027&amp;广告数据!$C$2:$C$7027,广告数据!$D$2:$D$7027),2,0),"0")</f>
        <v>0</v>
      </c>
      <c r="AT291" s="179" t="str">
        <f t="array" ref="AT291">IFERROR(VLOOKUP(A291&amp;B291&amp;C291&amp;LEFT($AS$1,2),IF({1,0},广告数据!$A$2:$A$7027&amp;广告数据!$B$2:$B$7027&amp;广告数据!$C$2:$C$7027,广告数据!$E$2:$E$7027),2,0),"0")</f>
        <v>0</v>
      </c>
      <c r="AU291" s="179" t="str">
        <f t="array" ref="AU291">IFERROR(VLOOKUP(A291&amp;B291&amp;C291&amp;LEFT($AS$1,2),IF({1,0},广告数据!$A$2:$A$7027&amp;广告数据!$B$2:$B$7027&amp;广告数据!$C$2:$C$7027,广告数据!$I$2:$I$7027),2,0),"0")</f>
        <v>0</v>
      </c>
      <c r="AV291" s="215" t="str">
        <f t="shared" si="142"/>
        <v>0</v>
      </c>
      <c r="AW291" s="215" t="str">
        <f t="array" ref="AW291">IFERROR(AU291/AT291,"0")</f>
        <v>0</v>
      </c>
      <c r="AX291" s="224" t="str">
        <f t="array" ref="AX291">IFERROR(VLOOKUP(A291&amp;B291&amp;C291&amp;LEFT($AS$1,2),IF({1,0},广告数据!$A$2:$A$7027&amp;广告数据!$B$2:$B$7027&amp;广告数据!$C$2:$C$7027,广告数据!$G$2:$G$7027),2,0),"0")</f>
        <v>0</v>
      </c>
      <c r="AY291" s="179" t="str">
        <f t="array" ref="AY291">IFERROR(VLOOKUP(A291&amp;B291&amp;C291&amp;LEFT($AS$1,2),IF({1,0},广告数据!$A$2:$A$7027&amp;广告数据!$B$2:$B$7027&amp;广告数据!$C$2:$C$7027,广告数据!$J$2:$J$7027),2,0),"0")</f>
        <v>0</v>
      </c>
      <c r="AZ291" s="183" t="str">
        <f t="array" ref="AZ291">IFERROR(AX291/AY291,"0")</f>
        <v>0</v>
      </c>
      <c r="BA291" s="179">
        <f t="array" ref="BA291">IFERROR(VLOOKUP(A291&amp;B291&amp;C291&amp;LEFT($BA$1,2),IF({1,0},广告数据!$A$2:$A$7027&amp;广告数据!$B$2:$B$7027&amp;广告数据!$C$2:$C$7027,广告数据!$D$2:$D$7027),2,0),"")</f>
        <v>9233</v>
      </c>
      <c r="BB291" s="179">
        <f t="array" ref="BB291">IFERROR(VLOOKUP(A291&amp;B291&amp;C291&amp;LEFT($BA$1,2),IF({1,0},广告数据!$A$2:$A$7027&amp;广告数据!$B$2:$B$7027&amp;广告数据!$C$2:$C$7027,广告数据!$E$2:$E$7027),2,0),"")</f>
        <v>46</v>
      </c>
      <c r="BC291" s="179">
        <f t="array" ref="BC291">IFERROR(VLOOKUP(A291&amp;B291&amp;C291&amp;LEFT($BA$1,2),IF({1,0},广告数据!$A$2:$A$7027&amp;广告数据!$B$2:$B$7027&amp;广告数据!$C$2:$C$7027,广告数据!$I$2:$I$7027),2,0),"")</f>
        <v>4</v>
      </c>
      <c r="BD291" s="215">
        <f t="shared" si="126"/>
        <v>0.00498212931874797</v>
      </c>
      <c r="BE291" s="215">
        <f t="shared" si="127"/>
        <v>0.0869565217391304</v>
      </c>
      <c r="BF291" s="186">
        <f t="array" ref="BF291">IFERROR(VLOOKUP(A291&amp;B291&amp;C291&amp;LEFT($BA$1,2),IF({1,0},广告数据!$A$2:$A$7027&amp;广告数据!$B$2:$B$7027&amp;广告数据!$C$2:$C$7027,广告数据!$G$2:$G$7027),2,0),"")</f>
        <v>21.65</v>
      </c>
      <c r="BG291" s="186">
        <f t="array" ref="BG291">IFERROR(VLOOKUP(A291&amp;B291&amp;C291&amp;LEFT($BA$1,2),IF({1,0},广告数据!$A$2:$A$7027&amp;广告数据!$B$2:$B$7027&amp;广告数据!$C$2:$C$7027,广告数据!$J$2:$J$7027),2,0),"")</f>
        <v>47.96</v>
      </c>
      <c r="BH291" s="215">
        <f t="shared" si="128"/>
        <v>0.451417848206839</v>
      </c>
      <c r="BI291" s="172">
        <f t="array" ref="BI291">IFERROR(VLOOKUP(A291&amp;B291&amp;C291&amp;LEFT($BI$1,2),IF({1,0},广告数据!$A$2:$A$7027&amp;广告数据!$B$2:$B$7027&amp;广告数据!$C$2:$C$7027,广告数据!$D$2:$D$7027),2,0),"0")</f>
        <v>1746</v>
      </c>
      <c r="BJ291" s="172">
        <f t="array" ref="BJ291">IFERROR(VLOOKUP(A291&amp;B291&amp;C291&amp;LEFT($BI$1,2),IF({1,0},广告数据!$A$2:$A$7027&amp;广告数据!$B$2:$B$7027&amp;广告数据!$C$2:$C$7027,广告数据!$E$2:$E$7027),2,0),"0")</f>
        <v>16</v>
      </c>
      <c r="BK291" s="172">
        <f t="array" ref="BK291">IFERROR(VLOOKUP(A291&amp;B291&amp;C291&amp;LEFT($BI$1,2),IF({1,0},广告数据!$A$2:$A$7027&amp;广告数据!$B$2:$B$7027&amp;广告数据!$C$2:$C$7027,广告数据!$I$2:$I$7027),2,0),"0")</f>
        <v>0</v>
      </c>
      <c r="BL291" s="215">
        <f t="shared" si="129"/>
        <v>0.00916380297823597</v>
      </c>
      <c r="BM291" s="215">
        <f t="shared" si="130"/>
        <v>0</v>
      </c>
      <c r="BN291" s="172">
        <f t="array" ref="BN291">IFERROR(VLOOKUP(A291&amp;B291&amp;C291&amp;LEFT($BI$1,2),IF({1,0},广告数据!$A$2:$A$7027&amp;广告数据!$B$2:$B$7027&amp;广告数据!$C$2:$C$7027,广告数据!$G$2:$G$7027),2,0),"0")</f>
        <v>8.62</v>
      </c>
      <c r="BO291" s="172">
        <f t="array" ref="BO291">IFERROR(VLOOKUP(A291&amp;B291&amp;C291&amp;LEFT($BI$1,2),IF({1,0},广告数据!$A$2:$A$7027&amp;广告数据!$B$2:$B$7027&amp;广告数据!$C$2:$C$7027,广告数据!$J$2:$J$7027),2,0),"0")</f>
        <v>0</v>
      </c>
      <c r="BP291" s="215" t="str">
        <f t="shared" si="131"/>
        <v/>
      </c>
      <c r="BQ291" s="172" t="str">
        <f t="array" ref="BQ291">IFERROR(VLOOKUP(A291&amp;B291&amp;C291&amp;LEFT($BQ$1,2),IF({1,0},广告数据!$A$2:$A$7027&amp;广告数据!$B$2:$B$7027&amp;广告数据!$C$2:$C$7027,广告数据!$D$2:$D$7027),2,0),"0")</f>
        <v>0</v>
      </c>
      <c r="BR291" s="172" t="str">
        <f t="array" ref="BR291">IFERROR(VLOOKUP(A291&amp;B291&amp;C291&amp;LEFT($BQ$1,2),IF({1,0},广告数据!$A$2:$A$7027&amp;广告数据!$B$2:$B$7027&amp;广告数据!$C$2:$C$7027,广告数据!$E$2:$E$7027),2,0),"0")</f>
        <v>0</v>
      </c>
      <c r="BS291" s="172" t="str">
        <f t="array" ref="BS291">IFERROR(VLOOKUP(A291&amp;B291&amp;C291&amp;LEFT($BQ$1,2),IF({1,0},广告数据!$A$2:$A$7027&amp;广告数据!$B$2:$B$7027&amp;广告数据!$C$2:$C$7027,广告数据!$I$2:$I$7027),2,0),"0")</f>
        <v>0</v>
      </c>
      <c r="BT291" s="215" t="str">
        <f t="shared" si="124"/>
        <v>0</v>
      </c>
      <c r="BU291" s="215" t="str">
        <f t="shared" si="125"/>
        <v>0</v>
      </c>
      <c r="BV291" s="172" t="str">
        <f t="array" ref="BV291">IFERROR(VLOOKUP(A291&amp;B291&amp;C291&amp;LEFT($BQ$1,2),IF({1,0},广告数据!$A$2:$A$7027&amp;广告数据!$B$2:$B$7027&amp;广告数据!$C$2:$C$7027,广告数据!$G$2:$G$7027),2,0),"0")</f>
        <v>0</v>
      </c>
      <c r="BW291" s="172" t="str">
        <f t="array" ref="BW291">IFERROR(VLOOKUP(A291&amp;B291&amp;C291&amp;LEFT($BQ$1,2),IF({1,0},广告数据!$A$2:$A$7027&amp;广告数据!$B$2:$B$7027&amp;广告数据!$C$2:$C$7027,广告数据!$J$2:$J$7027),2,0),"0")</f>
        <v>0</v>
      </c>
      <c r="BX291" s="215" t="str">
        <f t="shared" si="141"/>
        <v/>
      </c>
    </row>
    <row r="292" s="173" customFormat="1" spans="1:76">
      <c r="A292" s="189">
        <v>44832</v>
      </c>
      <c r="B292" s="192" t="s">
        <v>20</v>
      </c>
      <c r="C292" s="190" t="s">
        <v>450</v>
      </c>
      <c r="D292" s="119" t="s">
        <v>451</v>
      </c>
      <c r="E292" s="194">
        <f>SUMIFS('Business report'!$D$2:$D$9442,'Business report'!$A$2:$A$9442,A292,'Business report'!$B$2:$B$9442,B292,'Business report'!$C$2:$C$9442,D292)</f>
        <v>1</v>
      </c>
      <c r="F292" s="194">
        <f>SUMIFS('Business report'!$F$2:$F$9442,'Business report'!$A$2:$A$9442,A292,'Business report'!$B$2:$B$9442,B292,'Business report'!$C$2:$C$9442,D292)</f>
        <v>1</v>
      </c>
      <c r="G292" s="191">
        <f>SUMIFS('Business report'!$I$2:$I$9442,'Business report'!$A$2:$A$9442,A292,'Business report'!$B$2:$B$9442,B292,'Business report'!$C$2:$C$9442,D292)</f>
        <v>0</v>
      </c>
      <c r="H292" s="195">
        <f>SUMIFS('Business report'!$K$2:$K$9442,'Business report'!$A$2:$A$9442,A292,'Business report'!$B$2:$B$9442,B292,'Business report'!$C$2:$C$9442,D292)</f>
        <v>0</v>
      </c>
      <c r="I292" s="198">
        <v>37.99</v>
      </c>
      <c r="J292" s="178">
        <v>4</v>
      </c>
      <c r="K292" s="198">
        <v>7</v>
      </c>
      <c r="L292" s="198" t="s">
        <v>496</v>
      </c>
      <c r="M292" s="202" t="s">
        <v>905</v>
      </c>
      <c r="N292" s="198" t="s">
        <v>497</v>
      </c>
      <c r="O292" s="199">
        <v>6222</v>
      </c>
      <c r="P292" s="203" t="s">
        <v>465</v>
      </c>
      <c r="Q292" s="200"/>
      <c r="R292" s="207" t="s">
        <v>506</v>
      </c>
      <c r="S292" s="203" t="s">
        <v>466</v>
      </c>
      <c r="T292" s="200"/>
      <c r="U292" s="207" t="s">
        <v>471</v>
      </c>
      <c r="V292" s="203" t="s">
        <v>467</v>
      </c>
      <c r="W292" s="200"/>
      <c r="X292" s="207" t="s">
        <v>486</v>
      </c>
      <c r="Y292" s="203" t="s">
        <v>468</v>
      </c>
      <c r="Z292" s="200"/>
      <c r="AA292" s="207" t="s">
        <v>321</v>
      </c>
      <c r="AB292" s="203" t="s">
        <v>469</v>
      </c>
      <c r="AC292" s="200"/>
      <c r="AD292" s="207" t="s">
        <v>705</v>
      </c>
      <c r="AE292" s="203" t="s">
        <v>470</v>
      </c>
      <c r="AF292" s="200"/>
      <c r="AG292" s="207" t="s">
        <v>482</v>
      </c>
      <c r="AH292" s="203" t="s">
        <v>472</v>
      </c>
      <c r="AI292" s="200"/>
      <c r="AJ292" s="207" t="s">
        <v>906</v>
      </c>
      <c r="AK292" s="179">
        <f t="array" ref="AK292">IFERROR(VLOOKUP(A292&amp;B292&amp;C292&amp;LEFT($AK$1,2),IF({1,0},广告数据!$A$2:$A$7027&amp;广告数据!$B$2:$B$7027&amp;广告数据!$C$2:$C$7027,广告数据!$D$2:$D$7027),2,0),"0")</f>
        <v>1543</v>
      </c>
      <c r="AL292" s="175">
        <f t="array" ref="AL292">IFERROR(VLOOKUP(A292&amp;B292&amp;C292&amp;LEFT($AK$1,2),IF({1,0},广告数据!$A$2:$A$7027&amp;广告数据!$B$2:$B$7027&amp;广告数据!$C$2:$C$7027,广告数据!$E$2:$E$7027),2,0),"0")</f>
        <v>0</v>
      </c>
      <c r="AM292" s="180">
        <f t="shared" si="143"/>
        <v>0</v>
      </c>
      <c r="AN292" s="175">
        <f t="array" ref="AN292">IFERROR(VLOOKUP(A292&amp;B292&amp;C292&amp;LEFT($AK$1,2),IF({1,0},广告数据!$A$2:$A$7027&amp;广告数据!$B$2:$B$7027&amp;广告数据!$C$2:$C$7027,广告数据!$I$2:$I$7027),2,0),"0")</f>
        <v>0</v>
      </c>
      <c r="AO292" s="181" t="str">
        <f t="shared" si="144"/>
        <v>0</v>
      </c>
      <c r="AP292" s="182">
        <f t="array" ref="AP292">IFERROR(VLOOKUP(A292&amp;B292&amp;C292&amp;LEFT($AK$1,2),IF({1,0},广告数据!$A$2:$A$7027&amp;广告数据!$B$2:$B$7027&amp;广告数据!$C$2:$C$7027,广告数据!$G$2:$G$7027),2,0),"0")</f>
        <v>0</v>
      </c>
      <c r="AQ292" s="182">
        <f t="array" ref="AQ292">IFERROR(VLOOKUP(A292&amp;B292&amp;C292&amp;LEFT($AK$1,2),IF({1,0},广告数据!$A$2:$A$7027&amp;广告数据!$B$2:$B$7027&amp;广告数据!$C$2:$C$7027,广告数据!$J$2:$J$7027),2,0),"0")</f>
        <v>0</v>
      </c>
      <c r="AR292" s="183" t="str">
        <f t="shared" si="145"/>
        <v>0</v>
      </c>
      <c r="AS292" s="223" t="str">
        <f t="array" ref="AS292">IFERROR(VLOOKUP(A292&amp;B292&amp;C292&amp;LEFT($AS$1,2),IF({1,0},广告数据!$A$2:$A$7027&amp;广告数据!$B$2:$B$7027&amp;广告数据!$C$2:$C$7027,广告数据!$D$2:$D$7027),2,0),"0")</f>
        <v>0</v>
      </c>
      <c r="AT292" s="179" t="str">
        <f t="array" ref="AT292">IFERROR(VLOOKUP(A292&amp;B292&amp;C292&amp;LEFT($AS$1,2),IF({1,0},广告数据!$A$2:$A$7027&amp;广告数据!$B$2:$B$7027&amp;广告数据!$C$2:$C$7027,广告数据!$E$2:$E$7027),2,0),"0")</f>
        <v>0</v>
      </c>
      <c r="AU292" s="179" t="str">
        <f t="array" ref="AU292">IFERROR(VLOOKUP(A292&amp;B292&amp;C292&amp;LEFT($AS$1,2),IF({1,0},广告数据!$A$2:$A$7027&amp;广告数据!$B$2:$B$7027&amp;广告数据!$C$2:$C$7027,广告数据!$I$2:$I$7027),2,0),"0")</f>
        <v>0</v>
      </c>
      <c r="AV292" s="215" t="str">
        <f t="shared" ref="AV292:AV297" si="146">IFERROR(AT292/AS292,"0")</f>
        <v>0</v>
      </c>
      <c r="AW292" s="215" t="str">
        <f t="array" ref="AW292">IFERROR(AU292/AT292,"0")</f>
        <v>0</v>
      </c>
      <c r="AX292" s="224" t="str">
        <f t="array" ref="AX292">IFERROR(VLOOKUP(A292&amp;B292&amp;C292&amp;LEFT($AS$1,2),IF({1,0},广告数据!$A$2:$A$7027&amp;广告数据!$B$2:$B$7027&amp;广告数据!$C$2:$C$7027,广告数据!$G$2:$G$7027),2,0),"0")</f>
        <v>0</v>
      </c>
      <c r="AY292" s="179" t="str">
        <f t="array" ref="AY292">IFERROR(VLOOKUP(A292&amp;B292&amp;C292&amp;LEFT($AS$1,2),IF({1,0},广告数据!$A$2:$A$7027&amp;广告数据!$B$2:$B$7027&amp;广告数据!$C$2:$C$7027,广告数据!$J$2:$J$7027),2,0),"0")</f>
        <v>0</v>
      </c>
      <c r="AZ292" s="183" t="str">
        <f t="array" ref="AZ292">IFERROR(AX292/AY292,"0")</f>
        <v>0</v>
      </c>
      <c r="BA292" s="179">
        <f t="array" ref="BA292">IFERROR(VLOOKUP(A292&amp;B292&amp;C292&amp;LEFT($BA$1,2),IF({1,0},广告数据!$A$2:$A$7027&amp;广告数据!$B$2:$B$7027&amp;广告数据!$C$2:$C$7027,广告数据!$D$2:$D$7027),2,0),"")</f>
        <v>496</v>
      </c>
      <c r="BB292" s="179">
        <f t="array" ref="BB292">IFERROR(VLOOKUP(A292&amp;B292&amp;C292&amp;LEFT($BA$1,2),IF({1,0},广告数据!$A$2:$A$7027&amp;广告数据!$B$2:$B$7027&amp;广告数据!$C$2:$C$7027,广告数据!$E$2:$E$7027),2,0),"")</f>
        <v>0</v>
      </c>
      <c r="BC292" s="179">
        <f t="array" ref="BC292">IFERROR(VLOOKUP(A292&amp;B292&amp;C292&amp;LEFT($BA$1,2),IF({1,0},广告数据!$A$2:$A$7027&amp;广告数据!$B$2:$B$7027&amp;广告数据!$C$2:$C$7027,广告数据!$I$2:$I$7027),2,0),"")</f>
        <v>0</v>
      </c>
      <c r="BD292" s="215">
        <f t="shared" si="126"/>
        <v>0</v>
      </c>
      <c r="BE292" s="215" t="str">
        <f t="shared" si="127"/>
        <v>0</v>
      </c>
      <c r="BF292" s="186">
        <f t="array" ref="BF292">IFERROR(VLOOKUP(A292&amp;B292&amp;C292&amp;LEFT($BA$1,2),IF({1,0},广告数据!$A$2:$A$7027&amp;广告数据!$B$2:$B$7027&amp;广告数据!$C$2:$C$7027,广告数据!$G$2:$G$7027),2,0),"")</f>
        <v>0</v>
      </c>
      <c r="BG292" s="186">
        <f t="array" ref="BG292">IFERROR(VLOOKUP(A292&amp;B292&amp;C292&amp;LEFT($BA$1,2),IF({1,0},广告数据!$A$2:$A$7027&amp;广告数据!$B$2:$B$7027&amp;广告数据!$C$2:$C$7027,广告数据!$J$2:$J$7027),2,0),"")</f>
        <v>0</v>
      </c>
      <c r="BH292" s="215" t="str">
        <f t="shared" si="128"/>
        <v>0</v>
      </c>
      <c r="BI292" s="172" t="str">
        <f t="array" ref="BI292">IFERROR(VLOOKUP(A292&amp;B292&amp;C292&amp;LEFT($BI$1,2),IF({1,0},广告数据!$A$2:$A$7027&amp;广告数据!$B$2:$B$7027&amp;广告数据!$C$2:$C$7027,广告数据!$D$2:$D$7027),2,0),"0")</f>
        <v>0</v>
      </c>
      <c r="BJ292" s="172" t="str">
        <f t="array" ref="BJ292">IFERROR(VLOOKUP(A292&amp;B292&amp;C292&amp;LEFT($BI$1,2),IF({1,0},广告数据!$A$2:$A$7027&amp;广告数据!$B$2:$B$7027&amp;广告数据!$C$2:$C$7027,广告数据!$E$2:$E$7027),2,0),"0")</f>
        <v>0</v>
      </c>
      <c r="BK292" s="172" t="str">
        <f t="array" ref="BK292">IFERROR(VLOOKUP(A292&amp;B292&amp;C292&amp;LEFT($BI$1,2),IF({1,0},广告数据!$A$2:$A$7027&amp;广告数据!$B$2:$B$7027&amp;广告数据!$C$2:$C$7027,广告数据!$I$2:$I$7027),2,0),"0")</f>
        <v>0</v>
      </c>
      <c r="BL292" s="215" t="str">
        <f t="shared" si="129"/>
        <v>0</v>
      </c>
      <c r="BM292" s="215" t="str">
        <f t="shared" si="130"/>
        <v>0</v>
      </c>
      <c r="BN292" s="172" t="str">
        <f t="array" ref="BN292">IFERROR(VLOOKUP(A292&amp;B292&amp;C292&amp;LEFT($BI$1,2),IF({1,0},广告数据!$A$2:$A$7027&amp;广告数据!$B$2:$B$7027&amp;广告数据!$C$2:$C$7027,广告数据!$G$2:$G$7027),2,0),"0")</f>
        <v>0</v>
      </c>
      <c r="BO292" s="172" t="str">
        <f t="array" ref="BO292">IFERROR(VLOOKUP(A292&amp;B292&amp;C292&amp;LEFT($BI$1,2),IF({1,0},广告数据!$A$2:$A$7027&amp;广告数据!$B$2:$B$7027&amp;广告数据!$C$2:$C$7027,广告数据!$J$2:$J$7027),2,0),"0")</f>
        <v>0</v>
      </c>
      <c r="BP292" s="215" t="str">
        <f t="shared" si="131"/>
        <v/>
      </c>
      <c r="BQ292" s="172">
        <f t="array" ref="BQ292">IFERROR(VLOOKUP(A292&amp;B292&amp;C292&amp;LEFT($BQ$1,2),IF({1,0},广告数据!$A$2:$A$7027&amp;广告数据!$B$2:$B$7027&amp;广告数据!$C$2:$C$7027,广告数据!$D$2:$D$7027),2,0),"0")</f>
        <v>722</v>
      </c>
      <c r="BR292" s="172">
        <f t="array" ref="BR292">IFERROR(VLOOKUP(A292&amp;B292&amp;C292&amp;LEFT($BQ$1,2),IF({1,0},广告数据!$A$2:$A$7027&amp;广告数据!$B$2:$B$7027&amp;广告数据!$C$2:$C$7027,广告数据!$E$2:$E$7027),2,0),"0")</f>
        <v>0</v>
      </c>
      <c r="BS292" s="172">
        <f t="array" ref="BS292">IFERROR(VLOOKUP(A292&amp;B292&amp;C292&amp;LEFT($BQ$1,2),IF({1,0},广告数据!$A$2:$A$7027&amp;广告数据!$B$2:$B$7027&amp;广告数据!$C$2:$C$7027,广告数据!$I$2:$I$7027),2,0),"0")</f>
        <v>0</v>
      </c>
      <c r="BT292" s="215">
        <f t="shared" si="124"/>
        <v>0</v>
      </c>
      <c r="BU292" s="215" t="str">
        <f t="shared" si="125"/>
        <v>0</v>
      </c>
      <c r="BV292" s="172">
        <f t="array" ref="BV292">IFERROR(VLOOKUP(A292&amp;B292&amp;C292&amp;LEFT($BQ$1,2),IF({1,0},广告数据!$A$2:$A$7027&amp;广告数据!$B$2:$B$7027&amp;广告数据!$C$2:$C$7027,广告数据!$G$2:$G$7027),2,0),"0")</f>
        <v>0</v>
      </c>
      <c r="BW292" s="172">
        <f t="array" ref="BW292">IFERROR(VLOOKUP(A292&amp;B292&amp;C292&amp;LEFT($BQ$1,2),IF({1,0},广告数据!$A$2:$A$7027&amp;广告数据!$B$2:$B$7027&amp;广告数据!$C$2:$C$7027,广告数据!$J$2:$J$7027),2,0),"0")</f>
        <v>0</v>
      </c>
      <c r="BX292" s="215" t="str">
        <f t="shared" si="141"/>
        <v/>
      </c>
    </row>
    <row r="293" s="173" customFormat="1" spans="1:76">
      <c r="A293" s="189">
        <v>44832</v>
      </c>
      <c r="B293" s="192" t="s">
        <v>128</v>
      </c>
      <c r="C293" s="190" t="s">
        <v>450</v>
      </c>
      <c r="D293" s="119" t="s">
        <v>451</v>
      </c>
      <c r="E293" s="194">
        <f>SUMIFS('Business report'!$D$2:$D$9442,'Business report'!$A$2:$A$9442,A293,'Business report'!$B$2:$B$9442,B293,'Business report'!$C$2:$C$9442,D293)</f>
        <v>13</v>
      </c>
      <c r="F293" s="194">
        <f>SUMIFS('Business report'!$F$2:$F$9442,'Business report'!$A$2:$A$9442,A293,'Business report'!$B$2:$B$9442,B293,'Business report'!$C$2:$C$9442,D293)</f>
        <v>17</v>
      </c>
      <c r="G293" s="191">
        <f>SUMIFS('Business report'!$I$2:$I$9442,'Business report'!$A$2:$A$9442,A293,'Business report'!$B$2:$B$9442,B293,'Business report'!$C$2:$C$9442,D293)</f>
        <v>0</v>
      </c>
      <c r="H293" s="195">
        <f>SUMIFS('Business report'!$K$2:$K$9442,'Business report'!$A$2:$A$9442,A293,'Business report'!$B$2:$B$9442,B293,'Business report'!$C$2:$C$9442,D293)</f>
        <v>0</v>
      </c>
      <c r="I293" s="198">
        <v>39.99</v>
      </c>
      <c r="J293" s="178">
        <v>4</v>
      </c>
      <c r="K293" s="198">
        <v>7</v>
      </c>
      <c r="L293" s="198" t="s">
        <v>642</v>
      </c>
      <c r="M293" s="202" t="s">
        <v>907</v>
      </c>
      <c r="N293" s="198" t="s">
        <v>644</v>
      </c>
      <c r="O293" s="198">
        <v>92</v>
      </c>
      <c r="P293" s="203" t="s">
        <v>465</v>
      </c>
      <c r="Q293" s="207" t="s">
        <v>357</v>
      </c>
      <c r="R293" s="207" t="s">
        <v>232</v>
      </c>
      <c r="S293" s="203" t="s">
        <v>646</v>
      </c>
      <c r="T293" s="207" t="s">
        <v>196</v>
      </c>
      <c r="U293" s="207" t="s">
        <v>232</v>
      </c>
      <c r="V293" s="203" t="s">
        <v>466</v>
      </c>
      <c r="W293" s="207" t="s">
        <v>854</v>
      </c>
      <c r="X293" s="207" t="s">
        <v>650</v>
      </c>
      <c r="Y293" s="203" t="s">
        <v>647</v>
      </c>
      <c r="Z293" s="207" t="s">
        <v>385</v>
      </c>
      <c r="AA293" s="207" t="s">
        <v>354</v>
      </c>
      <c r="AB293" s="203" t="s">
        <v>649</v>
      </c>
      <c r="AC293" s="200"/>
      <c r="AD293" s="207" t="s">
        <v>169</v>
      </c>
      <c r="AE293" s="203" t="s">
        <v>469</v>
      </c>
      <c r="AF293" s="207" t="s">
        <v>839</v>
      </c>
      <c r="AG293" s="207" t="s">
        <v>232</v>
      </c>
      <c r="AH293" s="203" t="s">
        <v>651</v>
      </c>
      <c r="AI293" s="200"/>
      <c r="AJ293" s="207" t="s">
        <v>169</v>
      </c>
      <c r="AK293" s="179">
        <f t="array" ref="AK293">IFERROR(VLOOKUP(A293&amp;B293&amp;C293&amp;LEFT($AK$1,2),IF({1,0},广告数据!$A$2:$A$7027&amp;广告数据!$B$2:$B$7027&amp;广告数据!$C$2:$C$7027,广告数据!$D$2:$D$7027),2,0),"0")</f>
        <v>1810</v>
      </c>
      <c r="AL293" s="175">
        <f t="array" ref="AL293">IFERROR(VLOOKUP(A293&amp;B293&amp;C293&amp;LEFT($AK$1,2),IF({1,0},广告数据!$A$2:$A$7027&amp;广告数据!$B$2:$B$7027&amp;广告数据!$C$2:$C$7027,广告数据!$E$2:$E$7027),2,0),"0")</f>
        <v>1</v>
      </c>
      <c r="AM293" s="180">
        <f t="shared" si="143"/>
        <v>0.000552486187845304</v>
      </c>
      <c r="AN293" s="175">
        <f t="array" ref="AN293">IFERROR(VLOOKUP(A293&amp;B293&amp;C293&amp;LEFT($AK$1,2),IF({1,0},广告数据!$A$2:$A$7027&amp;广告数据!$B$2:$B$7027&amp;广告数据!$C$2:$C$7027,广告数据!$I$2:$I$7027),2,0),"0")</f>
        <v>0</v>
      </c>
      <c r="AO293" s="181">
        <f t="shared" si="144"/>
        <v>0</v>
      </c>
      <c r="AP293" s="182">
        <f t="array" ref="AP293">IFERROR(VLOOKUP(A293&amp;B293&amp;C293&amp;LEFT($AK$1,2),IF({1,0},广告数据!$A$2:$A$7027&amp;广告数据!$B$2:$B$7027&amp;广告数据!$C$2:$C$7027,广告数据!$G$2:$G$7027),2,0),"0")</f>
        <v>0.54</v>
      </c>
      <c r="AQ293" s="182">
        <f t="array" ref="AQ293">IFERROR(VLOOKUP(A293&amp;B293&amp;C293&amp;LEFT($AK$1,2),IF({1,0},广告数据!$A$2:$A$7027&amp;广告数据!$B$2:$B$7027&amp;广告数据!$C$2:$C$7027,广告数据!$J$2:$J$7027),2,0),"0")</f>
        <v>0</v>
      </c>
      <c r="AR293" s="183" t="str">
        <f t="shared" si="145"/>
        <v>0</v>
      </c>
      <c r="AS293" s="223" t="str">
        <f t="array" ref="AS293">IFERROR(VLOOKUP(A293&amp;B293&amp;C293&amp;LEFT($AS$1,2),IF({1,0},广告数据!$A$2:$A$7027&amp;广告数据!$B$2:$B$7027&amp;广告数据!$C$2:$C$7027,广告数据!$D$2:$D$7027),2,0),"0")</f>
        <v>0</v>
      </c>
      <c r="AT293" s="179" t="str">
        <f t="array" ref="AT293">IFERROR(VLOOKUP(A293&amp;B293&amp;C293&amp;LEFT($AS$1,2),IF({1,0},广告数据!$A$2:$A$7027&amp;广告数据!$B$2:$B$7027&amp;广告数据!$C$2:$C$7027,广告数据!$E$2:$E$7027),2,0),"0")</f>
        <v>0</v>
      </c>
      <c r="AU293" s="179" t="str">
        <f t="array" ref="AU293">IFERROR(VLOOKUP(A293&amp;B293&amp;C293&amp;LEFT($AS$1,2),IF({1,0},广告数据!$A$2:$A$7027&amp;广告数据!$B$2:$B$7027&amp;广告数据!$C$2:$C$7027,广告数据!$I$2:$I$7027),2,0),"0")</f>
        <v>0</v>
      </c>
      <c r="AV293" s="215" t="str">
        <f t="shared" si="146"/>
        <v>0</v>
      </c>
      <c r="AW293" s="215" t="str">
        <f t="array" ref="AW293">IFERROR(AU293/AT293,"0")</f>
        <v>0</v>
      </c>
      <c r="AX293" s="224" t="str">
        <f t="array" ref="AX293">IFERROR(VLOOKUP(A293&amp;B293&amp;C293&amp;LEFT($AS$1,2),IF({1,0},广告数据!$A$2:$A$7027&amp;广告数据!$B$2:$B$7027&amp;广告数据!$C$2:$C$7027,广告数据!$G$2:$G$7027),2,0),"0")</f>
        <v>0</v>
      </c>
      <c r="AY293" s="179" t="str">
        <f t="array" ref="AY293">IFERROR(VLOOKUP(A293&amp;B293&amp;C293&amp;LEFT($AS$1,2),IF({1,0},广告数据!$A$2:$A$7027&amp;广告数据!$B$2:$B$7027&amp;广告数据!$C$2:$C$7027,广告数据!$J$2:$J$7027),2,0),"0")</f>
        <v>0</v>
      </c>
      <c r="AZ293" s="183" t="str">
        <f t="array" ref="AZ293">IFERROR(AX293/AY293,"0")</f>
        <v>0</v>
      </c>
      <c r="BA293" s="179">
        <f t="array" ref="BA293">IFERROR(VLOOKUP(A293&amp;B293&amp;C293&amp;LEFT($BA$1,2),IF({1,0},广告数据!$A$2:$A$7027&amp;广告数据!$B$2:$B$7027&amp;广告数据!$C$2:$C$7027,广告数据!$D$2:$D$7027),2,0),"")</f>
        <v>776</v>
      </c>
      <c r="BB293" s="179">
        <f t="array" ref="BB293">IFERROR(VLOOKUP(A293&amp;B293&amp;C293&amp;LEFT($BA$1,2),IF({1,0},广告数据!$A$2:$A$7027&amp;广告数据!$B$2:$B$7027&amp;广告数据!$C$2:$C$7027,广告数据!$E$2:$E$7027),2,0),"")</f>
        <v>0</v>
      </c>
      <c r="BC293" s="179">
        <f t="array" ref="BC293">IFERROR(VLOOKUP(A293&amp;B293&amp;C293&amp;LEFT($BA$1,2),IF({1,0},广告数据!$A$2:$A$7027&amp;广告数据!$B$2:$B$7027&amp;广告数据!$C$2:$C$7027,广告数据!$I$2:$I$7027),2,0),"")</f>
        <v>0</v>
      </c>
      <c r="BD293" s="215">
        <f t="shared" si="126"/>
        <v>0</v>
      </c>
      <c r="BE293" s="215" t="str">
        <f t="shared" si="127"/>
        <v>0</v>
      </c>
      <c r="BF293" s="186">
        <f t="array" ref="BF293">IFERROR(VLOOKUP(A293&amp;B293&amp;C293&amp;LEFT($BA$1,2),IF({1,0},广告数据!$A$2:$A$7027&amp;广告数据!$B$2:$B$7027&amp;广告数据!$C$2:$C$7027,广告数据!$G$2:$G$7027),2,0),"")</f>
        <v>0</v>
      </c>
      <c r="BG293" s="186">
        <f t="array" ref="BG293">IFERROR(VLOOKUP(A293&amp;B293&amp;C293&amp;LEFT($BA$1,2),IF({1,0},广告数据!$A$2:$A$7027&amp;广告数据!$B$2:$B$7027&amp;广告数据!$C$2:$C$7027,广告数据!$J$2:$J$7027),2,0),"")</f>
        <v>0</v>
      </c>
      <c r="BH293" s="215" t="str">
        <f t="shared" si="128"/>
        <v>0</v>
      </c>
      <c r="BI293" s="172" t="str">
        <f t="array" ref="BI293">IFERROR(VLOOKUP(A293&amp;B293&amp;C293&amp;LEFT($BI$1,2),IF({1,0},广告数据!$A$2:$A$7027&amp;广告数据!$B$2:$B$7027&amp;广告数据!$C$2:$C$7027,广告数据!$D$2:$D$7027),2,0),"0")</f>
        <v>0</v>
      </c>
      <c r="BJ293" s="172" t="str">
        <f t="array" ref="BJ293">IFERROR(VLOOKUP(A293&amp;B293&amp;C293&amp;LEFT($BI$1,2),IF({1,0},广告数据!$A$2:$A$7027&amp;广告数据!$B$2:$B$7027&amp;广告数据!$C$2:$C$7027,广告数据!$E$2:$E$7027),2,0),"0")</f>
        <v>0</v>
      </c>
      <c r="BK293" s="172" t="str">
        <f t="array" ref="BK293">IFERROR(VLOOKUP(A293&amp;B293&amp;C293&amp;LEFT($BI$1,2),IF({1,0},广告数据!$A$2:$A$7027&amp;广告数据!$B$2:$B$7027&amp;广告数据!$C$2:$C$7027,广告数据!$I$2:$I$7027),2,0),"0")</f>
        <v>0</v>
      </c>
      <c r="BL293" s="215" t="str">
        <f t="shared" si="129"/>
        <v>0</v>
      </c>
      <c r="BM293" s="215" t="str">
        <f t="shared" si="130"/>
        <v>0</v>
      </c>
      <c r="BN293" s="172" t="str">
        <f t="array" ref="BN293">IFERROR(VLOOKUP(A293&amp;B293&amp;C293&amp;LEFT($BI$1,2),IF({1,0},广告数据!$A$2:$A$7027&amp;广告数据!$B$2:$B$7027&amp;广告数据!$C$2:$C$7027,广告数据!$G$2:$G$7027),2,0),"0")</f>
        <v>0</v>
      </c>
      <c r="BO293" s="172" t="str">
        <f t="array" ref="BO293">IFERROR(VLOOKUP(A293&amp;B293&amp;C293&amp;LEFT($BI$1,2),IF({1,0},广告数据!$A$2:$A$7027&amp;广告数据!$B$2:$B$7027&amp;广告数据!$C$2:$C$7027,广告数据!$J$2:$J$7027),2,0),"0")</f>
        <v>0</v>
      </c>
      <c r="BP293" s="215" t="str">
        <f t="shared" si="131"/>
        <v/>
      </c>
      <c r="BQ293" s="172">
        <f t="array" ref="BQ293">IFERROR(VLOOKUP(A293&amp;B293&amp;C293&amp;LEFT($BQ$1,2),IF({1,0},广告数据!$A$2:$A$7027&amp;广告数据!$B$2:$B$7027&amp;广告数据!$C$2:$C$7027,广告数据!$D$2:$D$7027),2,0),"0")</f>
        <v>2247</v>
      </c>
      <c r="BR293" s="172">
        <f t="array" ref="BR293">IFERROR(VLOOKUP(A293&amp;B293&amp;C293&amp;LEFT($BQ$1,2),IF({1,0},广告数据!$A$2:$A$7027&amp;广告数据!$B$2:$B$7027&amp;广告数据!$C$2:$C$7027,广告数据!$E$2:$E$7027),2,0),"0")</f>
        <v>3</v>
      </c>
      <c r="BS293" s="172">
        <f t="array" ref="BS293">IFERROR(VLOOKUP(A293&amp;B293&amp;C293&amp;LEFT($BQ$1,2),IF({1,0},广告数据!$A$2:$A$7027&amp;广告数据!$B$2:$B$7027&amp;广告数据!$C$2:$C$7027,广告数据!$I$2:$I$7027),2,0),"0")</f>
        <v>0</v>
      </c>
      <c r="BT293" s="215">
        <f t="shared" si="124"/>
        <v>0.00133511348464619</v>
      </c>
      <c r="BU293" s="215">
        <f t="shared" si="125"/>
        <v>0</v>
      </c>
      <c r="BV293" s="172">
        <f t="array" ref="BV293">IFERROR(VLOOKUP(A293&amp;B293&amp;C293&amp;LEFT($BQ$1,2),IF({1,0},广告数据!$A$2:$A$7027&amp;广告数据!$B$2:$B$7027&amp;广告数据!$C$2:$C$7027,广告数据!$G$2:$G$7027),2,0),"0")</f>
        <v>2.15</v>
      </c>
      <c r="BW293" s="172">
        <f t="array" ref="BW293">IFERROR(VLOOKUP(A293&amp;B293&amp;C293&amp;LEFT($BQ$1,2),IF({1,0},广告数据!$A$2:$A$7027&amp;广告数据!$B$2:$B$7027&amp;广告数据!$C$2:$C$7027,广告数据!$J$2:$J$7027),2,0),"0")</f>
        <v>0</v>
      </c>
      <c r="BX293" s="215" t="str">
        <f t="shared" si="141"/>
        <v/>
      </c>
    </row>
    <row r="294" s="173" customFormat="1" spans="1:76">
      <c r="A294" s="189">
        <v>44832</v>
      </c>
      <c r="B294" s="192" t="s">
        <v>343</v>
      </c>
      <c r="C294" s="190" t="s">
        <v>450</v>
      </c>
      <c r="D294" s="119" t="s">
        <v>451</v>
      </c>
      <c r="E294" s="194">
        <f>SUMIFS('Business report'!$D$2:$D$9442,'Business report'!$A$2:$A$9442,A294,'Business report'!$B$2:$B$9442,B294,'Business report'!$C$2:$C$9442,D294)</f>
        <v>24</v>
      </c>
      <c r="F294" s="194">
        <f>SUMIFS('Business report'!$F$2:$F$9442,'Business report'!$A$2:$A$9442,A294,'Business report'!$B$2:$B$9442,B294,'Business report'!$C$2:$C$9442,D294)</f>
        <v>32</v>
      </c>
      <c r="G294" s="191">
        <f>SUMIFS('Business report'!$I$2:$I$9442,'Business report'!$A$2:$A$9442,A294,'Business report'!$B$2:$B$9442,B294,'Business report'!$C$2:$C$9442,D294)</f>
        <v>0</v>
      </c>
      <c r="H294" s="195">
        <f>SUMIFS('Business report'!$K$2:$K$9442,'Business report'!$A$2:$A$9442,A294,'Business report'!$B$2:$B$9442,B294,'Business report'!$C$2:$C$9442,D294)</f>
        <v>0</v>
      </c>
      <c r="I294" s="198">
        <v>47.99</v>
      </c>
      <c r="J294" s="178">
        <v>4</v>
      </c>
      <c r="K294" s="198">
        <v>7</v>
      </c>
      <c r="L294" s="198" t="s">
        <v>851</v>
      </c>
      <c r="M294" s="202">
        <v>21867</v>
      </c>
      <c r="N294" s="198" t="s">
        <v>497</v>
      </c>
      <c r="O294" s="198">
        <v>325</v>
      </c>
      <c r="P294" s="203" t="s">
        <v>467</v>
      </c>
      <c r="Q294" s="207" t="s">
        <v>277</v>
      </c>
      <c r="R294" s="207" t="s">
        <v>384</v>
      </c>
      <c r="S294" s="203" t="s">
        <v>752</v>
      </c>
      <c r="T294" s="207" t="s">
        <v>354</v>
      </c>
      <c r="U294" s="200"/>
      <c r="V294" s="203" t="s">
        <v>753</v>
      </c>
      <c r="W294" s="207" t="s">
        <v>272</v>
      </c>
      <c r="X294" s="207" t="s">
        <v>487</v>
      </c>
      <c r="Y294" s="203" t="s">
        <v>754</v>
      </c>
      <c r="Z294" s="207" t="s">
        <v>348</v>
      </c>
      <c r="AA294" s="207" t="s">
        <v>163</v>
      </c>
      <c r="AB294" s="203" t="s">
        <v>465</v>
      </c>
      <c r="AC294" s="207" t="s">
        <v>357</v>
      </c>
      <c r="AD294" s="207" t="s">
        <v>404</v>
      </c>
      <c r="AE294" s="203" t="s">
        <v>466</v>
      </c>
      <c r="AF294" s="207" t="s">
        <v>257</v>
      </c>
      <c r="AG294" s="200"/>
      <c r="AH294" s="203" t="s">
        <v>755</v>
      </c>
      <c r="AI294" s="207" t="s">
        <v>274</v>
      </c>
      <c r="AJ294" s="207" t="s">
        <v>193</v>
      </c>
      <c r="AK294" s="179">
        <f t="array" ref="AK294">IFERROR(VLOOKUP(A294&amp;B294&amp;C294&amp;LEFT($AK$1,2),IF({1,0},广告数据!$A$2:$A$7027&amp;广告数据!$B$2:$B$7027&amp;广告数据!$C$2:$C$7027,广告数据!$D$2:$D$7027),2,0),"0")</f>
        <v>1758</v>
      </c>
      <c r="AL294" s="175">
        <f t="array" ref="AL294">IFERROR(VLOOKUP(A294&amp;B294&amp;C294&amp;LEFT($AK$1,2),IF({1,0},广告数据!$A$2:$A$7027&amp;广告数据!$B$2:$B$7027&amp;广告数据!$C$2:$C$7027,广告数据!$E$2:$E$7027),2,0),"0")</f>
        <v>6</v>
      </c>
      <c r="AM294" s="180">
        <f t="shared" si="143"/>
        <v>0.00341296928327645</v>
      </c>
      <c r="AN294" s="175">
        <f t="array" ref="AN294">IFERROR(VLOOKUP(A294&amp;B294&amp;C294&amp;LEFT($AK$1,2),IF({1,0},广告数据!$A$2:$A$7027&amp;广告数据!$B$2:$B$7027&amp;广告数据!$C$2:$C$7027,广告数据!$I$2:$I$7027),2,0),"0")</f>
        <v>0</v>
      </c>
      <c r="AO294" s="181">
        <f t="shared" si="144"/>
        <v>0</v>
      </c>
      <c r="AP294" s="182">
        <f t="array" ref="AP294">IFERROR(VLOOKUP(A294&amp;B294&amp;C294&amp;LEFT($AK$1,2),IF({1,0},广告数据!$A$2:$A$7027&amp;广告数据!$B$2:$B$7027&amp;广告数据!$C$2:$C$7027,广告数据!$G$2:$G$7027),2,0),"0")</f>
        <v>6.41</v>
      </c>
      <c r="AQ294" s="182">
        <f t="array" ref="AQ294">IFERROR(VLOOKUP(A294&amp;B294&amp;C294&amp;LEFT($AK$1,2),IF({1,0},广告数据!$A$2:$A$7027&amp;广告数据!$B$2:$B$7027&amp;广告数据!$C$2:$C$7027,广告数据!$J$2:$J$7027),2,0),"0")</f>
        <v>0</v>
      </c>
      <c r="AR294" s="183" t="str">
        <f t="shared" si="145"/>
        <v>0</v>
      </c>
      <c r="AS294" s="223" t="str">
        <f t="array" ref="AS294">IFERROR(VLOOKUP(A294&amp;B294&amp;C294&amp;LEFT($AS$1,2),IF({1,0},广告数据!$A$2:$A$7027&amp;广告数据!$B$2:$B$7027&amp;广告数据!$C$2:$C$7027,广告数据!$D$2:$D$7027),2,0),"0")</f>
        <v>0</v>
      </c>
      <c r="AT294" s="179" t="str">
        <f t="array" ref="AT294">IFERROR(VLOOKUP(A294&amp;B294&amp;C294&amp;LEFT($AS$1,2),IF({1,0},广告数据!$A$2:$A$7027&amp;广告数据!$B$2:$B$7027&amp;广告数据!$C$2:$C$7027,广告数据!$E$2:$E$7027),2,0),"0")</f>
        <v>0</v>
      </c>
      <c r="AU294" s="179" t="str">
        <f t="array" ref="AU294">IFERROR(VLOOKUP(A294&amp;B294&amp;C294&amp;LEFT($AS$1,2),IF({1,0},广告数据!$A$2:$A$7027&amp;广告数据!$B$2:$B$7027&amp;广告数据!$C$2:$C$7027,广告数据!$I$2:$I$7027),2,0),"0")</f>
        <v>0</v>
      </c>
      <c r="AV294" s="215" t="str">
        <f t="shared" si="146"/>
        <v>0</v>
      </c>
      <c r="AW294" s="215" t="str">
        <f t="array" ref="AW294">IFERROR(AU294/AT294,"0")</f>
        <v>0</v>
      </c>
      <c r="AX294" s="224" t="str">
        <f t="array" ref="AX294">IFERROR(VLOOKUP(A294&amp;B294&amp;C294&amp;LEFT($AS$1,2),IF({1,0},广告数据!$A$2:$A$7027&amp;广告数据!$B$2:$B$7027&amp;广告数据!$C$2:$C$7027,广告数据!$G$2:$G$7027),2,0),"0")</f>
        <v>0</v>
      </c>
      <c r="AY294" s="179" t="str">
        <f t="array" ref="AY294">IFERROR(VLOOKUP(A294&amp;B294&amp;C294&amp;LEFT($AS$1,2),IF({1,0},广告数据!$A$2:$A$7027&amp;广告数据!$B$2:$B$7027&amp;广告数据!$C$2:$C$7027,广告数据!$J$2:$J$7027),2,0),"0")</f>
        <v>0</v>
      </c>
      <c r="AZ294" s="183" t="str">
        <f t="array" ref="AZ294">IFERROR(AX294/AY294,"0")</f>
        <v>0</v>
      </c>
      <c r="BA294" s="179">
        <f t="array" ref="BA294">IFERROR(VLOOKUP(A294&amp;B294&amp;C294&amp;LEFT($BA$1,2),IF({1,0},广告数据!$A$2:$A$7027&amp;广告数据!$B$2:$B$7027&amp;广告数据!$C$2:$C$7027,广告数据!$D$2:$D$7027),2,0),"")</f>
        <v>656</v>
      </c>
      <c r="BB294" s="179">
        <f t="array" ref="BB294">IFERROR(VLOOKUP(A294&amp;B294&amp;C294&amp;LEFT($BA$1,2),IF({1,0},广告数据!$A$2:$A$7027&amp;广告数据!$B$2:$B$7027&amp;广告数据!$C$2:$C$7027,广告数据!$E$2:$E$7027),2,0),"")</f>
        <v>1</v>
      </c>
      <c r="BC294" s="179">
        <f t="array" ref="BC294">IFERROR(VLOOKUP(A294&amp;B294&amp;C294&amp;LEFT($BA$1,2),IF({1,0},广告数据!$A$2:$A$7027&amp;广告数据!$B$2:$B$7027&amp;广告数据!$C$2:$C$7027,广告数据!$I$2:$I$7027),2,0),"")</f>
        <v>0</v>
      </c>
      <c r="BD294" s="215">
        <f t="shared" si="126"/>
        <v>0.00152439024390244</v>
      </c>
      <c r="BE294" s="215">
        <f t="shared" si="127"/>
        <v>0</v>
      </c>
      <c r="BF294" s="186">
        <f t="array" ref="BF294">IFERROR(VLOOKUP(A294&amp;B294&amp;C294&amp;LEFT($BA$1,2),IF({1,0},广告数据!$A$2:$A$7027&amp;广告数据!$B$2:$B$7027&amp;广告数据!$C$2:$C$7027,广告数据!$G$2:$G$7027),2,0),"")</f>
        <v>1.16</v>
      </c>
      <c r="BG294" s="186">
        <f t="array" ref="BG294">IFERROR(VLOOKUP(A294&amp;B294&amp;C294&amp;LEFT($BA$1,2),IF({1,0},广告数据!$A$2:$A$7027&amp;广告数据!$B$2:$B$7027&amp;广告数据!$C$2:$C$7027,广告数据!$J$2:$J$7027),2,0),"")</f>
        <v>0</v>
      </c>
      <c r="BH294" s="215" t="str">
        <f t="shared" si="128"/>
        <v>0</v>
      </c>
      <c r="BI294" s="172" t="str">
        <f t="array" ref="BI294">IFERROR(VLOOKUP(A294&amp;B294&amp;C294&amp;LEFT($BI$1,2),IF({1,0},广告数据!$A$2:$A$7027&amp;广告数据!$B$2:$B$7027&amp;广告数据!$C$2:$C$7027,广告数据!$D$2:$D$7027),2,0),"0")</f>
        <v>0</v>
      </c>
      <c r="BJ294" s="172" t="str">
        <f t="array" ref="BJ294">IFERROR(VLOOKUP(A294&amp;B294&amp;C294&amp;LEFT($BI$1,2),IF({1,0},广告数据!$A$2:$A$7027&amp;广告数据!$B$2:$B$7027&amp;广告数据!$C$2:$C$7027,广告数据!$E$2:$E$7027),2,0),"0")</f>
        <v>0</v>
      </c>
      <c r="BK294" s="172" t="str">
        <f t="array" ref="BK294">IFERROR(VLOOKUP(A294&amp;B294&amp;C294&amp;LEFT($BI$1,2),IF({1,0},广告数据!$A$2:$A$7027&amp;广告数据!$B$2:$B$7027&amp;广告数据!$C$2:$C$7027,广告数据!$I$2:$I$7027),2,0),"0")</f>
        <v>0</v>
      </c>
      <c r="BL294" s="215" t="str">
        <f t="shared" si="129"/>
        <v>0</v>
      </c>
      <c r="BM294" s="215" t="str">
        <f t="shared" si="130"/>
        <v>0</v>
      </c>
      <c r="BN294" s="172" t="str">
        <f t="array" ref="BN294">IFERROR(VLOOKUP(A294&amp;B294&amp;C294&amp;LEFT($BI$1,2),IF({1,0},广告数据!$A$2:$A$7027&amp;广告数据!$B$2:$B$7027&amp;广告数据!$C$2:$C$7027,广告数据!$G$2:$G$7027),2,0),"0")</f>
        <v>0</v>
      </c>
      <c r="BO294" s="172" t="str">
        <f t="array" ref="BO294">IFERROR(VLOOKUP(A294&amp;B294&amp;C294&amp;LEFT($BI$1,2),IF({1,0},广告数据!$A$2:$A$7027&amp;广告数据!$B$2:$B$7027&amp;广告数据!$C$2:$C$7027,广告数据!$J$2:$J$7027),2,0),"0")</f>
        <v>0</v>
      </c>
      <c r="BP294" s="215" t="str">
        <f t="shared" si="131"/>
        <v/>
      </c>
      <c r="BQ294" s="172">
        <f t="array" ref="BQ294">IFERROR(VLOOKUP(A294&amp;B294&amp;C294&amp;LEFT($BQ$1,2),IF({1,0},广告数据!$A$2:$A$7027&amp;广告数据!$B$2:$B$7027&amp;广告数据!$C$2:$C$7027,广告数据!$D$2:$D$7027),2,0),"0")</f>
        <v>1414</v>
      </c>
      <c r="BR294" s="172">
        <f t="array" ref="BR294">IFERROR(VLOOKUP(A294&amp;B294&amp;C294&amp;LEFT($BQ$1,2),IF({1,0},广告数据!$A$2:$A$7027&amp;广告数据!$B$2:$B$7027&amp;广告数据!$C$2:$C$7027,广告数据!$E$2:$E$7027),2,0),"0")</f>
        <v>7</v>
      </c>
      <c r="BS294" s="172">
        <f t="array" ref="BS294">IFERROR(VLOOKUP(A294&amp;B294&amp;C294&amp;LEFT($BQ$1,2),IF({1,0},广告数据!$A$2:$A$7027&amp;广告数据!$B$2:$B$7027&amp;广告数据!$C$2:$C$7027,广告数据!$I$2:$I$7027),2,0),"0")</f>
        <v>0</v>
      </c>
      <c r="BT294" s="215">
        <f t="shared" si="124"/>
        <v>0.00495049504950495</v>
      </c>
      <c r="BU294" s="215">
        <f t="shared" si="125"/>
        <v>0</v>
      </c>
      <c r="BV294" s="172">
        <f t="array" ref="BV294">IFERROR(VLOOKUP(A294&amp;B294&amp;C294&amp;LEFT($BQ$1,2),IF({1,0},广告数据!$A$2:$A$7027&amp;广告数据!$B$2:$B$7027&amp;广告数据!$C$2:$C$7027,广告数据!$G$2:$G$7027),2,0),"0")</f>
        <v>6.98</v>
      </c>
      <c r="BW294" s="172">
        <f t="array" ref="BW294">IFERROR(VLOOKUP(A294&amp;B294&amp;C294&amp;LEFT($BQ$1,2),IF({1,0},广告数据!$A$2:$A$7027&amp;广告数据!$B$2:$B$7027&amp;广告数据!$C$2:$C$7027,广告数据!$J$2:$J$7027),2,0),"0")</f>
        <v>0</v>
      </c>
      <c r="BX294" s="215" t="str">
        <f t="shared" si="141"/>
        <v/>
      </c>
    </row>
    <row r="295" s="173" customFormat="1" spans="1:76">
      <c r="A295" s="189">
        <v>44832</v>
      </c>
      <c r="B295" s="192" t="s">
        <v>20</v>
      </c>
      <c r="C295" s="190" t="s">
        <v>543</v>
      </c>
      <c r="D295" s="119" t="s">
        <v>544</v>
      </c>
      <c r="E295" s="194">
        <f>SUMIFS('Business report'!$D$2:$D$9442,'Business report'!$A$2:$A$9442,A295,'Business report'!$B$2:$B$9442,B295,'Business report'!$C$2:$C$9442,D295)</f>
        <v>49</v>
      </c>
      <c r="F295" s="194">
        <f>SUMIFS('Business report'!$F$2:$F$9442,'Business report'!$A$2:$A$9442,A295,'Business report'!$B$2:$B$9442,B295,'Business report'!$C$2:$C$9442,D295)</f>
        <v>68</v>
      </c>
      <c r="G295" s="191">
        <f>SUMIFS('Business report'!$I$2:$I$9442,'Business report'!$A$2:$A$9442,A295,'Business report'!$B$2:$B$9442,B295,'Business report'!$C$2:$C$9442,D295)</f>
        <v>6</v>
      </c>
      <c r="H295" s="195">
        <f>SUMIFS('Business report'!$K$2:$K$9442,'Business report'!$A$2:$A$9442,A295,'Business report'!$B$2:$B$9442,B295,'Business report'!$C$2:$C$9442,D295)</f>
        <v>119.96</v>
      </c>
      <c r="I295" s="198">
        <v>29.99</v>
      </c>
      <c r="J295" s="178">
        <v>4.6</v>
      </c>
      <c r="K295" s="198">
        <v>6</v>
      </c>
      <c r="L295" s="198" t="s">
        <v>570</v>
      </c>
      <c r="M295" s="202" t="s">
        <v>908</v>
      </c>
      <c r="N295" s="198" t="s">
        <v>572</v>
      </c>
      <c r="O295" s="198">
        <v>39</v>
      </c>
      <c r="P295" s="203" t="s">
        <v>579</v>
      </c>
      <c r="Q295" s="207" t="s">
        <v>434</v>
      </c>
      <c r="R295" s="200"/>
      <c r="S295" s="203" t="s">
        <v>581</v>
      </c>
      <c r="T295" s="207" t="s">
        <v>420</v>
      </c>
      <c r="U295" s="207" t="s">
        <v>266</v>
      </c>
      <c r="V295" s="203" t="s">
        <v>583</v>
      </c>
      <c r="W295" s="207" t="s">
        <v>799</v>
      </c>
      <c r="X295" s="207" t="s">
        <v>446</v>
      </c>
      <c r="Y295" s="203" t="s">
        <v>585</v>
      </c>
      <c r="Z295" s="207" t="s">
        <v>839</v>
      </c>
      <c r="AA295" s="207" t="s">
        <v>597</v>
      </c>
      <c r="AB295" s="203" t="s">
        <v>587</v>
      </c>
      <c r="AC295" s="207" t="s">
        <v>490</v>
      </c>
      <c r="AD295" s="200"/>
      <c r="AE295" s="203" t="s">
        <v>589</v>
      </c>
      <c r="AF295" s="207" t="s">
        <v>221</v>
      </c>
      <c r="AG295" s="200"/>
      <c r="AH295" s="203" t="s">
        <v>591</v>
      </c>
      <c r="AI295" s="207" t="s">
        <v>285</v>
      </c>
      <c r="AJ295" s="200"/>
      <c r="AK295" s="179">
        <f t="array" ref="AK295">IFERROR(VLOOKUP(A295&amp;B295&amp;C295&amp;LEFT($AK$1,2),IF({1,0},广告数据!$A$2:$A$7027&amp;广告数据!$B$2:$B$7027&amp;广告数据!$C$2:$C$7027,广告数据!$D$2:$D$7027),2,0),"0")</f>
        <v>3475</v>
      </c>
      <c r="AL295" s="175">
        <f t="array" ref="AL295">IFERROR(VLOOKUP(A295&amp;B295&amp;C295&amp;LEFT($AK$1,2),IF({1,0},广告数据!$A$2:$A$7027&amp;广告数据!$B$2:$B$7027&amp;广告数据!$C$2:$C$7027,广告数据!$E$2:$E$7027),2,0),"0")</f>
        <v>4</v>
      </c>
      <c r="AM295" s="180">
        <f t="shared" si="143"/>
        <v>0.00115107913669065</v>
      </c>
      <c r="AN295" s="175">
        <f t="array" ref="AN295">IFERROR(VLOOKUP(A295&amp;B295&amp;C295&amp;LEFT($AK$1,2),IF({1,0},广告数据!$A$2:$A$7027&amp;广告数据!$B$2:$B$7027&amp;广告数据!$C$2:$C$7027,广告数据!$I$2:$I$7027),2,0),"0")</f>
        <v>0</v>
      </c>
      <c r="AO295" s="181">
        <f t="shared" si="144"/>
        <v>0</v>
      </c>
      <c r="AP295" s="182">
        <f t="array" ref="AP295">IFERROR(VLOOKUP(A295&amp;B295&amp;C295&amp;LEFT($AK$1,2),IF({1,0},广告数据!$A$2:$A$7027&amp;广告数据!$B$2:$B$7027&amp;广告数据!$C$2:$C$7027,广告数据!$G$2:$G$7027),2,0),"0")</f>
        <v>3.15</v>
      </c>
      <c r="AQ295" s="182">
        <f t="array" ref="AQ295">IFERROR(VLOOKUP(A295&amp;B295&amp;C295&amp;LEFT($AK$1,2),IF({1,0},广告数据!$A$2:$A$7027&amp;广告数据!$B$2:$B$7027&amp;广告数据!$C$2:$C$7027,广告数据!$J$2:$J$7027),2,0),"0")</f>
        <v>0</v>
      </c>
      <c r="AR295" s="183" t="str">
        <f t="shared" si="145"/>
        <v>0</v>
      </c>
      <c r="AS295" s="223">
        <f t="array" ref="AS295">IFERROR(VLOOKUP(A295&amp;B295&amp;C295&amp;LEFT($AS$1,2),IF({1,0},广告数据!$A$2:$A$7027&amp;广告数据!$B$2:$B$7027&amp;广告数据!$C$2:$C$7027,广告数据!$D$2:$D$7027),2,0),"0")</f>
        <v>180</v>
      </c>
      <c r="AT295" s="179">
        <f t="array" ref="AT295">IFERROR(VLOOKUP(A295&amp;B295&amp;C295&amp;LEFT($AS$1,2),IF({1,0},广告数据!$A$2:$A$7027&amp;广告数据!$B$2:$B$7027&amp;广告数据!$C$2:$C$7027,广告数据!$E$2:$E$7027),2,0),"0")</f>
        <v>4</v>
      </c>
      <c r="AU295" s="179">
        <f t="array" ref="AU295">IFERROR(VLOOKUP(A295&amp;B295&amp;C295&amp;LEFT($AS$1,2),IF({1,0},广告数据!$A$2:$A$7027&amp;广告数据!$B$2:$B$7027&amp;广告数据!$C$2:$C$7027,广告数据!$I$2:$I$7027),2,0),"0")</f>
        <v>0</v>
      </c>
      <c r="AV295" s="215">
        <f t="shared" si="146"/>
        <v>0.0222222222222222</v>
      </c>
      <c r="AW295" s="215">
        <f t="array" ref="AW295">IFERROR(AU295/AT295,"0")</f>
        <v>0</v>
      </c>
      <c r="AX295" s="224">
        <f t="array" ref="AX295">IFERROR(VLOOKUP(A295&amp;B295&amp;C295&amp;LEFT($AS$1,2),IF({1,0},广告数据!$A$2:$A$7027&amp;广告数据!$B$2:$B$7027&amp;广告数据!$C$2:$C$7027,广告数据!$G$2:$G$7027),2,0),"0")</f>
        <v>3.75</v>
      </c>
      <c r="AY295" s="179">
        <f t="array" ref="AY295">IFERROR(VLOOKUP(A295&amp;B295&amp;C295&amp;LEFT($AS$1,2),IF({1,0},广告数据!$A$2:$A$7027&amp;广告数据!$B$2:$B$7027&amp;广告数据!$C$2:$C$7027,广告数据!$J$2:$J$7027),2,0),"0")</f>
        <v>0</v>
      </c>
      <c r="AZ295" s="183" t="str">
        <f t="array" ref="AZ295">IFERROR(AX295/AY295,"0")</f>
        <v>0</v>
      </c>
      <c r="BA295" s="179">
        <f t="array" ref="BA295">IFERROR(VLOOKUP(A295&amp;B295&amp;C295&amp;LEFT($BA$1,2),IF({1,0},广告数据!$A$2:$A$7027&amp;广告数据!$B$2:$B$7027&amp;广告数据!$C$2:$C$7027,广告数据!$D$2:$D$7027),2,0),"")</f>
        <v>1766</v>
      </c>
      <c r="BB295" s="179">
        <f t="array" ref="BB295">IFERROR(VLOOKUP(A295&amp;B295&amp;C295&amp;LEFT($BA$1,2),IF({1,0},广告数据!$A$2:$A$7027&amp;广告数据!$B$2:$B$7027&amp;广告数据!$C$2:$C$7027,广告数据!$E$2:$E$7027),2,0),"")</f>
        <v>8</v>
      </c>
      <c r="BC295" s="179">
        <f t="array" ref="BC295">IFERROR(VLOOKUP(A295&amp;B295&amp;C295&amp;LEFT($BA$1,2),IF({1,0},广告数据!$A$2:$A$7027&amp;广告数据!$B$2:$B$7027&amp;广告数据!$C$2:$C$7027,广告数据!$I$2:$I$7027),2,0),"")</f>
        <v>0</v>
      </c>
      <c r="BD295" s="215">
        <f t="shared" si="126"/>
        <v>0.00453001132502831</v>
      </c>
      <c r="BE295" s="215">
        <f t="shared" si="127"/>
        <v>0</v>
      </c>
      <c r="BF295" s="186">
        <f t="array" ref="BF295">IFERROR(VLOOKUP(A295&amp;B295&amp;C295&amp;LEFT($BA$1,2),IF({1,0},广告数据!$A$2:$A$7027&amp;广告数据!$B$2:$B$7027&amp;广告数据!$C$2:$C$7027,广告数据!$G$2:$G$7027),2,0),"")</f>
        <v>9.37</v>
      </c>
      <c r="BG295" s="186">
        <f t="array" ref="BG295">IFERROR(VLOOKUP(A295&amp;B295&amp;C295&amp;LEFT($BA$1,2),IF({1,0},广告数据!$A$2:$A$7027&amp;广告数据!$B$2:$B$7027&amp;广告数据!$C$2:$C$7027,广告数据!$J$2:$J$7027),2,0),"")</f>
        <v>0</v>
      </c>
      <c r="BH295" s="215" t="str">
        <f t="shared" si="128"/>
        <v>0</v>
      </c>
      <c r="BI295" s="172">
        <f t="array" ref="BI295">IFERROR(VLOOKUP(A295&amp;B295&amp;C295&amp;LEFT($BI$1,2),IF({1,0},广告数据!$A$2:$A$7027&amp;广告数据!$B$2:$B$7027&amp;广告数据!$C$2:$C$7027,广告数据!$D$2:$D$7027),2,0),"0")</f>
        <v>241</v>
      </c>
      <c r="BJ295" s="172">
        <f t="array" ref="BJ295">IFERROR(VLOOKUP(A295&amp;B295&amp;C295&amp;LEFT($BI$1,2),IF({1,0},广告数据!$A$2:$A$7027&amp;广告数据!$B$2:$B$7027&amp;广告数据!$C$2:$C$7027,广告数据!$E$2:$E$7027),2,0),"0")</f>
        <v>3</v>
      </c>
      <c r="BK295" s="172">
        <f t="array" ref="BK295">IFERROR(VLOOKUP(A295&amp;B295&amp;C295&amp;LEFT($BI$1,2),IF({1,0},广告数据!$A$2:$A$7027&amp;广告数据!$B$2:$B$7027&amp;广告数据!$C$2:$C$7027,广告数据!$I$2:$I$7027),2,0),"0")</f>
        <v>0</v>
      </c>
      <c r="BL295" s="215">
        <f t="shared" si="129"/>
        <v>0.012448132780083</v>
      </c>
      <c r="BM295" s="215">
        <f t="shared" si="130"/>
        <v>0</v>
      </c>
      <c r="BN295" s="172">
        <f t="array" ref="BN295">IFERROR(VLOOKUP(A295&amp;B295&amp;C295&amp;LEFT($BI$1,2),IF({1,0},广告数据!$A$2:$A$7027&amp;广告数据!$B$2:$B$7027&amp;广告数据!$C$2:$C$7027,广告数据!$G$2:$G$7027),2,0),"0")</f>
        <v>1.99</v>
      </c>
      <c r="BO295" s="172">
        <f t="array" ref="BO295">IFERROR(VLOOKUP(A295&amp;B295&amp;C295&amp;LEFT($BI$1,2),IF({1,0},广告数据!$A$2:$A$7027&amp;广告数据!$B$2:$B$7027&amp;广告数据!$C$2:$C$7027,广告数据!$J$2:$J$7027),2,0),"0")</f>
        <v>0</v>
      </c>
      <c r="BP295" s="215" t="str">
        <f t="shared" si="131"/>
        <v/>
      </c>
      <c r="BQ295" s="172">
        <f t="array" ref="BQ295">IFERROR(VLOOKUP(A295&amp;B295&amp;C295&amp;LEFT($BQ$1,2),IF({1,0},广告数据!$A$2:$A$7027&amp;广告数据!$B$2:$B$7027&amp;广告数据!$C$2:$C$7027,广告数据!$D$2:$D$7027),2,0),"0")</f>
        <v>116</v>
      </c>
      <c r="BR295" s="172">
        <f t="array" ref="BR295">IFERROR(VLOOKUP(A295&amp;B295&amp;C295&amp;LEFT($BQ$1,2),IF({1,0},广告数据!$A$2:$A$7027&amp;广告数据!$B$2:$B$7027&amp;广告数据!$C$2:$C$7027,广告数据!$E$2:$E$7027),2,0),"0")</f>
        <v>1</v>
      </c>
      <c r="BS295" s="172">
        <f t="array" ref="BS295">IFERROR(VLOOKUP(A295&amp;B295&amp;C295&amp;LEFT($BQ$1,2),IF({1,0},广告数据!$A$2:$A$7027&amp;广告数据!$B$2:$B$7027&amp;广告数据!$C$2:$C$7027,广告数据!$I$2:$I$7027),2,0),"0")</f>
        <v>0</v>
      </c>
      <c r="BT295" s="215">
        <f t="shared" si="124"/>
        <v>0.00862068965517241</v>
      </c>
      <c r="BU295" s="215">
        <f t="shared" si="125"/>
        <v>0</v>
      </c>
      <c r="BV295" s="172">
        <f t="array" ref="BV295">IFERROR(VLOOKUP(A295&amp;B295&amp;C295&amp;LEFT($BQ$1,2),IF({1,0},广告数据!$A$2:$A$7027&amp;广告数据!$B$2:$B$7027&amp;广告数据!$C$2:$C$7027,广告数据!$G$2:$G$7027),2,0),"0")</f>
        <v>0.95</v>
      </c>
      <c r="BW295" s="172">
        <f t="array" ref="BW295">IFERROR(VLOOKUP(A295&amp;B295&amp;C295&amp;LEFT($BQ$1,2),IF({1,0},广告数据!$A$2:$A$7027&amp;广告数据!$B$2:$B$7027&amp;广告数据!$C$2:$C$7027,广告数据!$J$2:$J$7027),2,0),"0")</f>
        <v>0</v>
      </c>
      <c r="BX295" s="215" t="str">
        <f t="shared" si="141"/>
        <v/>
      </c>
    </row>
    <row r="296" s="173" customFormat="1" spans="1:76">
      <c r="A296" s="189">
        <v>44832</v>
      </c>
      <c r="B296" s="192" t="s">
        <v>20</v>
      </c>
      <c r="C296" s="190" t="s">
        <v>740</v>
      </c>
      <c r="D296" s="119" t="s">
        <v>741</v>
      </c>
      <c r="E296" s="194">
        <f>SUMIFS('Business report'!$D$2:$D$9442,'Business report'!$A$2:$A$9442,A296,'Business report'!$B$2:$B$9442,B296,'Business report'!$C$2:$C$9442,D296)</f>
        <v>31</v>
      </c>
      <c r="F296" s="194">
        <f>SUMIFS('Business report'!$F$2:$F$9442,'Business report'!$A$2:$A$9442,A296,'Business report'!$B$2:$B$9442,B296,'Business report'!$C$2:$C$9442,D296)</f>
        <v>44</v>
      </c>
      <c r="G296" s="191">
        <f>SUMIFS('Business report'!$I$2:$I$9442,'Business report'!$A$2:$A$9442,A296,'Business report'!$B$2:$B$9442,B296,'Business report'!$C$2:$C$9442,D296)</f>
        <v>1</v>
      </c>
      <c r="H296" s="195">
        <f>SUMIFS('Business report'!$K$2:$K$9442,'Business report'!$A$2:$A$9442,A296,'Business report'!$B$2:$B$9442,B296,'Business report'!$C$2:$C$9442,D296)</f>
        <v>44.99</v>
      </c>
      <c r="I296" s="198">
        <v>44.99</v>
      </c>
      <c r="J296" s="178">
        <v>5</v>
      </c>
      <c r="K296" s="198">
        <v>1</v>
      </c>
      <c r="L296" s="198" t="s">
        <v>131</v>
      </c>
      <c r="M296" s="202" t="s">
        <v>909</v>
      </c>
      <c r="N296" s="198" t="s">
        <v>742</v>
      </c>
      <c r="O296" s="198">
        <v>373</v>
      </c>
      <c r="P296" s="203" t="s">
        <v>744</v>
      </c>
      <c r="Q296" s="200"/>
      <c r="R296" s="207" t="s">
        <v>910</v>
      </c>
      <c r="S296" s="203" t="s">
        <v>745</v>
      </c>
      <c r="T296" s="207" t="s">
        <v>911</v>
      </c>
      <c r="U296" s="207" t="s">
        <v>370</v>
      </c>
      <c r="V296" s="203" t="s">
        <v>746</v>
      </c>
      <c r="W296" s="200"/>
      <c r="X296" s="207" t="s">
        <v>912</v>
      </c>
      <c r="Y296" s="203" t="s">
        <v>747</v>
      </c>
      <c r="Z296" s="200"/>
      <c r="AA296" s="207" t="s">
        <v>529</v>
      </c>
      <c r="AB296" s="203" t="s">
        <v>748</v>
      </c>
      <c r="AC296" s="200"/>
      <c r="AD296" s="207" t="s">
        <v>420</v>
      </c>
      <c r="AE296" s="203" t="s">
        <v>749</v>
      </c>
      <c r="AF296" s="200"/>
      <c r="AG296" s="207" t="s">
        <v>641</v>
      </c>
      <c r="AH296" s="203" t="s">
        <v>871</v>
      </c>
      <c r="AI296" s="200"/>
      <c r="AJ296" s="207" t="s">
        <v>906</v>
      </c>
      <c r="AK296" s="179">
        <f t="array" ref="AK296">IFERROR(VLOOKUP(A296&amp;B296&amp;C296&amp;LEFT($AK$1,2),IF({1,0},广告数据!$A$2:$A$7027&amp;广告数据!$B$2:$B$7027&amp;广告数据!$C$2:$C$7027,广告数据!$D$2:$D$7027),2,0),"0")</f>
        <v>1889</v>
      </c>
      <c r="AL296" s="175">
        <f t="array" ref="AL296">IFERROR(VLOOKUP(A296&amp;B296&amp;C296&amp;LEFT($AK$1,2),IF({1,0},广告数据!$A$2:$A$7027&amp;广告数据!$B$2:$B$7027&amp;广告数据!$C$2:$C$7027,广告数据!$E$2:$E$7027),2,0),"0")</f>
        <v>5</v>
      </c>
      <c r="AM296" s="180">
        <f t="shared" ref="AM296:AM301" si="147">IFERROR(AL296/AK296,"0")</f>
        <v>0.00264690312334569</v>
      </c>
      <c r="AN296" s="175">
        <f t="array" ref="AN296">IFERROR(VLOOKUP(A296&amp;B296&amp;C296&amp;LEFT($AK$1,2),IF({1,0},广告数据!$A$2:$A$7027&amp;广告数据!$B$2:$B$7027&amp;广告数据!$C$2:$C$7027,广告数据!$I$2:$I$7027),2,0),"0")</f>
        <v>0</v>
      </c>
      <c r="AO296" s="181">
        <f t="shared" ref="AO296:AO301" si="148">IFERROR(AN296/AL296,"0")</f>
        <v>0</v>
      </c>
      <c r="AP296" s="182">
        <f t="array" ref="AP296">IFERROR(VLOOKUP(A296&amp;B296&amp;C296&amp;LEFT($AK$1,2),IF({1,0},广告数据!$A$2:$A$7027&amp;广告数据!$B$2:$B$7027&amp;广告数据!$C$2:$C$7027,广告数据!$G$2:$G$7027),2,0),"0")</f>
        <v>5.74</v>
      </c>
      <c r="AQ296" s="182">
        <f t="array" ref="AQ296">IFERROR(VLOOKUP(A296&amp;B296&amp;C296&amp;LEFT($AK$1,2),IF({1,0},广告数据!$A$2:$A$7027&amp;广告数据!$B$2:$B$7027&amp;广告数据!$C$2:$C$7027,广告数据!$J$2:$J$7027),2,0),"0")</f>
        <v>0</v>
      </c>
      <c r="AR296" s="183" t="str">
        <f t="shared" ref="AR296:AR301" si="149">IFERROR(AP296/AQ296,"0")</f>
        <v>0</v>
      </c>
      <c r="AS296" s="223" t="str">
        <f t="array" ref="AS296">IFERROR(VLOOKUP(A296&amp;B296&amp;C296&amp;LEFT($AS$1,2),IF({1,0},广告数据!$A$2:$A$7027&amp;广告数据!$B$2:$B$7027&amp;广告数据!$C$2:$C$7027,广告数据!$D$2:$D$7027),2,0),"0")</f>
        <v>0</v>
      </c>
      <c r="AT296" s="179" t="str">
        <f t="array" ref="AT296">IFERROR(VLOOKUP(A296&amp;B296&amp;C296&amp;LEFT($AS$1,2),IF({1,0},广告数据!$A$2:$A$7027&amp;广告数据!$B$2:$B$7027&amp;广告数据!$C$2:$C$7027,广告数据!$E$2:$E$7027),2,0),"0")</f>
        <v>0</v>
      </c>
      <c r="AU296" s="179" t="str">
        <f t="array" ref="AU296">IFERROR(VLOOKUP(A296&amp;B296&amp;C296&amp;LEFT($AS$1,2),IF({1,0},广告数据!$A$2:$A$7027&amp;广告数据!$B$2:$B$7027&amp;广告数据!$C$2:$C$7027,广告数据!$I$2:$I$7027),2,0),"0")</f>
        <v>0</v>
      </c>
      <c r="AV296" s="215" t="str">
        <f t="shared" si="146"/>
        <v>0</v>
      </c>
      <c r="AW296" s="215" t="str">
        <f t="array" ref="AW296">IFERROR(AU296/AT296,"0")</f>
        <v>0</v>
      </c>
      <c r="AX296" s="224" t="str">
        <f t="array" ref="AX296">IFERROR(VLOOKUP(A296&amp;B296&amp;C296&amp;LEFT($AS$1,2),IF({1,0},广告数据!$A$2:$A$7027&amp;广告数据!$B$2:$B$7027&amp;广告数据!$C$2:$C$7027,广告数据!$G$2:$G$7027),2,0),"0")</f>
        <v>0</v>
      </c>
      <c r="AY296" s="179" t="str">
        <f t="array" ref="AY296">IFERROR(VLOOKUP(A296&amp;B296&amp;C296&amp;LEFT($AS$1,2),IF({1,0},广告数据!$A$2:$A$7027&amp;广告数据!$B$2:$B$7027&amp;广告数据!$C$2:$C$7027,广告数据!$J$2:$J$7027),2,0),"0")</f>
        <v>0</v>
      </c>
      <c r="AZ296" s="183" t="str">
        <f t="array" ref="AZ296">IFERROR(AX296/AY296,"0")</f>
        <v>0</v>
      </c>
      <c r="BA296" s="179">
        <f t="array" ref="BA296">IFERROR(VLOOKUP(A296&amp;B296&amp;C296&amp;LEFT($BA$1,2),IF({1,0},广告数据!$A$2:$A$7027&amp;广告数据!$B$2:$B$7027&amp;广告数据!$C$2:$C$7027,广告数据!$D$2:$D$7027),2,0),"")</f>
        <v>1722</v>
      </c>
      <c r="BB296" s="179">
        <f t="array" ref="BB296">IFERROR(VLOOKUP(A296&amp;B296&amp;C296&amp;LEFT($BA$1,2),IF({1,0},广告数据!$A$2:$A$7027&amp;广告数据!$B$2:$B$7027&amp;广告数据!$C$2:$C$7027,广告数据!$E$2:$E$7027),2,0),"")</f>
        <v>6</v>
      </c>
      <c r="BC296" s="179">
        <f t="array" ref="BC296">IFERROR(VLOOKUP(A296&amp;B296&amp;C296&amp;LEFT($BA$1,2),IF({1,0},广告数据!$A$2:$A$7027&amp;广告数据!$B$2:$B$7027&amp;广告数据!$C$2:$C$7027,广告数据!$I$2:$I$7027),2,0),"")</f>
        <v>0</v>
      </c>
      <c r="BD296" s="215">
        <f t="shared" si="126"/>
        <v>0.00348432055749129</v>
      </c>
      <c r="BE296" s="215">
        <f t="shared" si="127"/>
        <v>0</v>
      </c>
      <c r="BF296" s="186">
        <f t="array" ref="BF296">IFERROR(VLOOKUP(A296&amp;B296&amp;C296&amp;LEFT($BA$1,2),IF({1,0},广告数据!$A$2:$A$7027&amp;广告数据!$B$2:$B$7027&amp;广告数据!$C$2:$C$7027,广告数据!$G$2:$G$7027),2,0),"")</f>
        <v>7.15</v>
      </c>
      <c r="BG296" s="186">
        <f t="array" ref="BG296">IFERROR(VLOOKUP(A296&amp;B296&amp;C296&amp;LEFT($BA$1,2),IF({1,0},广告数据!$A$2:$A$7027&amp;广告数据!$B$2:$B$7027&amp;广告数据!$C$2:$C$7027,广告数据!$J$2:$J$7027),2,0),"")</f>
        <v>0</v>
      </c>
      <c r="BH296" s="215" t="str">
        <f t="shared" si="128"/>
        <v>0</v>
      </c>
      <c r="BI296" s="172" t="str">
        <f t="array" ref="BI296">IFERROR(VLOOKUP(A296&amp;B296&amp;C296&amp;LEFT($BI$1,2),IF({1,0},广告数据!$A$2:$A$7027&amp;广告数据!$B$2:$B$7027&amp;广告数据!$C$2:$C$7027,广告数据!$D$2:$D$7027),2,0),"0")</f>
        <v>0</v>
      </c>
      <c r="BJ296" s="172" t="str">
        <f t="array" ref="BJ296">IFERROR(VLOOKUP(A296&amp;B296&amp;C296&amp;LEFT($BI$1,2),IF({1,0},广告数据!$A$2:$A$7027&amp;广告数据!$B$2:$B$7027&amp;广告数据!$C$2:$C$7027,广告数据!$E$2:$E$7027),2,0),"0")</f>
        <v>0</v>
      </c>
      <c r="BK296" s="172" t="str">
        <f t="array" ref="BK296">IFERROR(VLOOKUP(A296&amp;B296&amp;C296&amp;LEFT($BI$1,2),IF({1,0},广告数据!$A$2:$A$7027&amp;广告数据!$B$2:$B$7027&amp;广告数据!$C$2:$C$7027,广告数据!$I$2:$I$7027),2,0),"0")</f>
        <v>0</v>
      </c>
      <c r="BL296" s="215" t="str">
        <f t="shared" si="129"/>
        <v>0</v>
      </c>
      <c r="BM296" s="215" t="str">
        <f t="shared" si="130"/>
        <v>0</v>
      </c>
      <c r="BN296" s="172" t="str">
        <f t="array" ref="BN296">IFERROR(VLOOKUP(A296&amp;B296&amp;C296&amp;LEFT($BI$1,2),IF({1,0},广告数据!$A$2:$A$7027&amp;广告数据!$B$2:$B$7027&amp;广告数据!$C$2:$C$7027,广告数据!$G$2:$G$7027),2,0),"0")</f>
        <v>0</v>
      </c>
      <c r="BO296" s="172" t="str">
        <f t="array" ref="BO296">IFERROR(VLOOKUP(A296&amp;B296&amp;C296&amp;LEFT($BI$1,2),IF({1,0},广告数据!$A$2:$A$7027&amp;广告数据!$B$2:$B$7027&amp;广告数据!$C$2:$C$7027,广告数据!$J$2:$J$7027),2,0),"0")</f>
        <v>0</v>
      </c>
      <c r="BP296" s="215" t="str">
        <f t="shared" si="131"/>
        <v/>
      </c>
      <c r="BQ296" s="172">
        <f t="array" ref="BQ296">IFERROR(VLOOKUP(A296&amp;B296&amp;C296&amp;LEFT($BQ$1,2),IF({1,0},广告数据!$A$2:$A$7027&amp;广告数据!$B$2:$B$7027&amp;广告数据!$C$2:$C$7027,广告数据!$D$2:$D$7027),2,0),"0")</f>
        <v>363</v>
      </c>
      <c r="BR296" s="172">
        <f t="array" ref="BR296">IFERROR(VLOOKUP(A296&amp;B296&amp;C296&amp;LEFT($BQ$1,2),IF({1,0},广告数据!$A$2:$A$7027&amp;广告数据!$B$2:$B$7027&amp;广告数据!$C$2:$C$7027,广告数据!$E$2:$E$7027),2,0),"0")</f>
        <v>4</v>
      </c>
      <c r="BS296" s="172">
        <f t="array" ref="BS296">IFERROR(VLOOKUP(A296&amp;B296&amp;C296&amp;LEFT($BQ$1,2),IF({1,0},广告数据!$A$2:$A$7027&amp;广告数据!$B$2:$B$7027&amp;广告数据!$C$2:$C$7027,广告数据!$I$2:$I$7027),2,0),"0")</f>
        <v>0</v>
      </c>
      <c r="BT296" s="215">
        <f t="shared" si="124"/>
        <v>0.0110192837465565</v>
      </c>
      <c r="BU296" s="215">
        <f t="shared" si="125"/>
        <v>0</v>
      </c>
      <c r="BV296" s="172">
        <f t="array" ref="BV296">IFERROR(VLOOKUP(A296&amp;B296&amp;C296&amp;LEFT($BQ$1,2),IF({1,0},广告数据!$A$2:$A$7027&amp;广告数据!$B$2:$B$7027&amp;广告数据!$C$2:$C$7027,广告数据!$G$2:$G$7027),2,0),"0")</f>
        <v>1.89</v>
      </c>
      <c r="BW296" s="172">
        <f t="array" ref="BW296">IFERROR(VLOOKUP(A296&amp;B296&amp;C296&amp;LEFT($BQ$1,2),IF({1,0},广告数据!$A$2:$A$7027&amp;广告数据!$B$2:$B$7027&amp;广告数据!$C$2:$C$7027,广告数据!$J$2:$J$7027),2,0),"0")</f>
        <v>0</v>
      </c>
      <c r="BX296" s="215" t="str">
        <f t="shared" si="141"/>
        <v/>
      </c>
    </row>
    <row r="297" s="173" customFormat="1" spans="1:76">
      <c r="A297" s="189">
        <v>44832</v>
      </c>
      <c r="B297" s="192" t="s">
        <v>777</v>
      </c>
      <c r="C297" s="190" t="s">
        <v>543</v>
      </c>
      <c r="D297" s="119" t="s">
        <v>544</v>
      </c>
      <c r="E297" s="194">
        <f>SUMIFS('Business report'!$D$2:$D$9442,'Business report'!$A$2:$A$9442,A297,'Business report'!$B$2:$B$9442,B297,'Business report'!$C$2:$C$9442,D297)</f>
        <v>47</v>
      </c>
      <c r="F297" s="194">
        <f>SUMIFS('Business report'!$F$2:$F$9442,'Business report'!$A$2:$A$9442,A297,'Business report'!$B$2:$B$9442,B297,'Business report'!$C$2:$C$9442,D297)</f>
        <v>70</v>
      </c>
      <c r="G297" s="191">
        <f>SUMIFS('Business report'!$I$2:$I$9442,'Business report'!$A$2:$A$9442,A297,'Business report'!$B$2:$B$9442,B297,'Business report'!$C$2:$C$9442,D297)</f>
        <v>3</v>
      </c>
      <c r="H297" s="195">
        <f>SUMIFS('Business report'!$K$2:$K$9442,'Business report'!$A$2:$A$9442,A297,'Business report'!$B$2:$B$9442,B297,'Business report'!$C$2:$C$9442,D297)</f>
        <v>11997</v>
      </c>
      <c r="I297" s="206">
        <v>3999</v>
      </c>
      <c r="J297" s="178">
        <v>5</v>
      </c>
      <c r="K297" s="198">
        <v>1</v>
      </c>
      <c r="L297" s="206" t="s">
        <v>794</v>
      </c>
      <c r="M297" s="199">
        <v>6243</v>
      </c>
      <c r="N297" s="206" t="s">
        <v>796</v>
      </c>
      <c r="O297" s="198">
        <v>19</v>
      </c>
      <c r="P297" s="203" t="s">
        <v>803</v>
      </c>
      <c r="Q297" s="207" t="s">
        <v>341</v>
      </c>
      <c r="R297" s="207" t="s">
        <v>141</v>
      </c>
      <c r="S297" s="203" t="s">
        <v>804</v>
      </c>
      <c r="T297" s="207" t="s">
        <v>431</v>
      </c>
      <c r="U297" s="207" t="s">
        <v>357</v>
      </c>
      <c r="V297" s="203" t="s">
        <v>806</v>
      </c>
      <c r="W297" s="207" t="s">
        <v>836</v>
      </c>
      <c r="X297" s="207" t="s">
        <v>141</v>
      </c>
      <c r="Y297" s="203" t="s">
        <v>807</v>
      </c>
      <c r="Z297" s="207" t="s">
        <v>341</v>
      </c>
      <c r="AA297" s="207" t="s">
        <v>141</v>
      </c>
      <c r="AB297" s="203" t="s">
        <v>808</v>
      </c>
      <c r="AC297" s="207" t="s">
        <v>563</v>
      </c>
      <c r="AD297" s="200"/>
      <c r="AE297" s="203" t="s">
        <v>809</v>
      </c>
      <c r="AF297" s="207" t="s">
        <v>384</v>
      </c>
      <c r="AG297" s="207" t="s">
        <v>187</v>
      </c>
      <c r="AH297" s="203" t="s">
        <v>810</v>
      </c>
      <c r="AI297" s="207" t="s">
        <v>323</v>
      </c>
      <c r="AJ297" s="207" t="s">
        <v>888</v>
      </c>
      <c r="AK297" s="179" t="str">
        <f t="array" ref="AK297">IFERROR(VLOOKUP(A297&amp;B297&amp;C297&amp;LEFT($AK$1,2),IF({1,0},广告数据!$A$2:$A$7027&amp;广告数据!$B$2:$B$7027&amp;广告数据!$C$2:$C$7027,广告数据!$D$2:$D$7027),2,0),"0")</f>
        <v>0</v>
      </c>
      <c r="AL297" s="175" t="str">
        <f t="array" ref="AL297">IFERROR(VLOOKUP(A297&amp;B297&amp;C297&amp;LEFT($AK$1,2),IF({1,0},广告数据!$A$2:$A$7027&amp;广告数据!$B$2:$B$7027&amp;广告数据!$C$2:$C$7027,广告数据!$E$2:$E$7027),2,0),"0")</f>
        <v>0</v>
      </c>
      <c r="AM297" s="180" t="str">
        <f t="shared" si="147"/>
        <v>0</v>
      </c>
      <c r="AN297" s="175" t="str">
        <f t="array" ref="AN297">IFERROR(VLOOKUP(A297&amp;B297&amp;C297&amp;LEFT($AK$1,2),IF({1,0},广告数据!$A$2:$A$7027&amp;广告数据!$B$2:$B$7027&amp;广告数据!$C$2:$C$7027,广告数据!$I$2:$I$7027),2,0),"0")</f>
        <v>0</v>
      </c>
      <c r="AO297" s="181" t="str">
        <f t="shared" si="148"/>
        <v>0</v>
      </c>
      <c r="AP297" s="182" t="str">
        <f t="array" ref="AP297">IFERROR(VLOOKUP(A297&amp;B297&amp;C297&amp;LEFT($AK$1,2),IF({1,0},广告数据!$A$2:$A$7027&amp;广告数据!$B$2:$B$7027&amp;广告数据!$C$2:$C$7027,广告数据!$G$2:$G$7027),2,0),"0")</f>
        <v>0</v>
      </c>
      <c r="AQ297" s="182" t="str">
        <f t="array" ref="AQ297">IFERROR(VLOOKUP(A297&amp;B297&amp;C297&amp;LEFT($AK$1,2),IF({1,0},广告数据!$A$2:$A$7027&amp;广告数据!$B$2:$B$7027&amp;广告数据!$C$2:$C$7027,广告数据!$J$2:$J$7027),2,0),"0")</f>
        <v>0</v>
      </c>
      <c r="AR297" s="183" t="str">
        <f t="shared" si="149"/>
        <v>0</v>
      </c>
      <c r="AS297" s="223">
        <f t="array" ref="AS297">IFERROR(VLOOKUP(A297&amp;B297&amp;C297&amp;LEFT($AS$1,2),IF({1,0},广告数据!$A$2:$A$7027&amp;广告数据!$B$2:$B$7027&amp;广告数据!$C$2:$C$7027,广告数据!$D$2:$D$7027),2,0),"0")</f>
        <v>935</v>
      </c>
      <c r="AT297" s="179">
        <f t="array" ref="AT297">IFERROR(VLOOKUP(A297&amp;B297&amp;C297&amp;LEFT($AS$1,2),IF({1,0},广告数据!$A$2:$A$7027&amp;广告数据!$B$2:$B$7027&amp;广告数据!$C$2:$C$7027,广告数据!$E$2:$E$7027),2,0),"0")</f>
        <v>35</v>
      </c>
      <c r="AU297" s="179">
        <f t="array" ref="AU297">IFERROR(VLOOKUP(A297&amp;B297&amp;C297&amp;LEFT($AS$1,2),IF({1,0},广告数据!$A$2:$A$7027&amp;广告数据!$B$2:$B$7027&amp;广告数据!$C$2:$C$7027,广告数据!$I$2:$I$7027),2,0),"0")</f>
        <v>2</v>
      </c>
      <c r="AV297" s="215">
        <f t="shared" si="146"/>
        <v>0.0374331550802139</v>
      </c>
      <c r="AW297" s="215">
        <f t="array" ref="AW297">IFERROR(AU297/AT297,"0")</f>
        <v>0.0571428571428571</v>
      </c>
      <c r="AX297" s="224">
        <f t="array" ref="AX297">IFERROR(VLOOKUP(A297&amp;B297&amp;C297&amp;LEFT($AS$1,2),IF({1,0},广告数据!$A$2:$A$7027&amp;广告数据!$B$2:$B$7027&amp;广告数据!$C$2:$C$7027,广告数据!$G$2:$G$7027),2,0),"0")</f>
        <v>2266</v>
      </c>
      <c r="AY297" s="179">
        <f t="array" ref="AY297">IFERROR(VLOOKUP(A297&amp;B297&amp;C297&amp;LEFT($AS$1,2),IF({1,0},广告数据!$A$2:$A$7027&amp;广告数据!$B$2:$B$7027&amp;广告数据!$C$2:$C$7027,广告数据!$J$2:$J$7027),2,0),"0")</f>
        <v>7270</v>
      </c>
      <c r="AZ297" s="183">
        <f t="array" ref="AZ297">IFERROR(AX297/AY297,"0")</f>
        <v>0.311691884456671</v>
      </c>
      <c r="BA297" s="179">
        <f t="array" ref="BA297">IFERROR(VLOOKUP(A297&amp;B297&amp;C297&amp;LEFT($BA$1,2),IF({1,0},广告数据!$A$2:$A$7027&amp;广告数据!$B$2:$B$7027&amp;广告数据!$C$2:$C$7027,广告数据!$D$2:$D$7027),2,0),"")</f>
        <v>456</v>
      </c>
      <c r="BB297" s="179">
        <f t="array" ref="BB297">IFERROR(VLOOKUP(A297&amp;B297&amp;C297&amp;LEFT($BA$1,2),IF({1,0},广告数据!$A$2:$A$7027&amp;广告数据!$B$2:$B$7027&amp;广告数据!$C$2:$C$7027,广告数据!$E$2:$E$7027),2,0),"")</f>
        <v>2</v>
      </c>
      <c r="BC297" s="179">
        <f t="array" ref="BC297">IFERROR(VLOOKUP(A297&amp;B297&amp;C297&amp;LEFT($BA$1,2),IF({1,0},广告数据!$A$2:$A$7027&amp;广告数据!$B$2:$B$7027&amp;广告数据!$C$2:$C$7027,广告数据!$I$2:$I$7027),2,0),"")</f>
        <v>0</v>
      </c>
      <c r="BD297" s="215">
        <f t="shared" si="126"/>
        <v>0.0043859649122807</v>
      </c>
      <c r="BE297" s="215">
        <f t="shared" si="127"/>
        <v>0</v>
      </c>
      <c r="BF297" s="186">
        <f t="array" ref="BF297">IFERROR(VLOOKUP(A297&amp;B297&amp;C297&amp;LEFT($BA$1,2),IF({1,0},广告数据!$A$2:$A$7027&amp;广告数据!$B$2:$B$7027&amp;广告数据!$C$2:$C$7027,广告数据!$G$2:$G$7027),2,0),"")</f>
        <v>62</v>
      </c>
      <c r="BG297" s="186">
        <f t="array" ref="BG297">IFERROR(VLOOKUP(A297&amp;B297&amp;C297&amp;LEFT($BA$1,2),IF({1,0},广告数据!$A$2:$A$7027&amp;广告数据!$B$2:$B$7027&amp;广告数据!$C$2:$C$7027,广告数据!$J$2:$J$7027),2,0),"")</f>
        <v>0</v>
      </c>
      <c r="BH297" s="215" t="str">
        <f t="shared" si="128"/>
        <v>0</v>
      </c>
      <c r="BI297" s="172" t="str">
        <f t="array" ref="BI297">IFERROR(VLOOKUP(A297&amp;B297&amp;C297&amp;LEFT($BI$1,2),IF({1,0},广告数据!$A$2:$A$7027&amp;广告数据!$B$2:$B$7027&amp;广告数据!$C$2:$C$7027,广告数据!$D$2:$D$7027),2,0),"0")</f>
        <v>0</v>
      </c>
      <c r="BJ297" s="172" t="str">
        <f t="array" ref="BJ297">IFERROR(VLOOKUP(A297&amp;B297&amp;C297&amp;LEFT($BI$1,2),IF({1,0},广告数据!$A$2:$A$7027&amp;广告数据!$B$2:$B$7027&amp;广告数据!$C$2:$C$7027,广告数据!$E$2:$E$7027),2,0),"0")</f>
        <v>0</v>
      </c>
      <c r="BK297" s="172" t="str">
        <f t="array" ref="BK297">IFERROR(VLOOKUP(A297&amp;B297&amp;C297&amp;LEFT($BI$1,2),IF({1,0},广告数据!$A$2:$A$7027&amp;广告数据!$B$2:$B$7027&amp;广告数据!$C$2:$C$7027,广告数据!$I$2:$I$7027),2,0),"0")</f>
        <v>0</v>
      </c>
      <c r="BL297" s="215" t="str">
        <f t="shared" si="129"/>
        <v>0</v>
      </c>
      <c r="BM297" s="215" t="str">
        <f t="shared" si="130"/>
        <v>0</v>
      </c>
      <c r="BN297" s="172" t="str">
        <f t="array" ref="BN297">IFERROR(VLOOKUP(A297&amp;B297&amp;C297&amp;LEFT($BI$1,2),IF({1,0},广告数据!$A$2:$A$7027&amp;广告数据!$B$2:$B$7027&amp;广告数据!$C$2:$C$7027,广告数据!$G$2:$G$7027),2,0),"0")</f>
        <v>0</v>
      </c>
      <c r="BO297" s="172" t="str">
        <f t="array" ref="BO297">IFERROR(VLOOKUP(A297&amp;B297&amp;C297&amp;LEFT($BI$1,2),IF({1,0},广告数据!$A$2:$A$7027&amp;广告数据!$B$2:$B$7027&amp;广告数据!$C$2:$C$7027,广告数据!$J$2:$J$7027),2,0),"0")</f>
        <v>0</v>
      </c>
      <c r="BP297" s="215" t="str">
        <f t="shared" si="131"/>
        <v/>
      </c>
      <c r="BQ297" s="172" t="str">
        <f t="array" ref="BQ297">IFERROR(VLOOKUP(A297&amp;B297&amp;C297&amp;LEFT($BQ$1,2),IF({1,0},广告数据!$A$2:$A$7027&amp;广告数据!$B$2:$B$7027&amp;广告数据!$C$2:$C$7027,广告数据!$D$2:$D$7027),2,0),"0")</f>
        <v>0</v>
      </c>
      <c r="BR297" s="172" t="str">
        <f t="array" ref="BR297">IFERROR(VLOOKUP(A297&amp;B297&amp;C297&amp;LEFT($BQ$1,2),IF({1,0},广告数据!$A$2:$A$7027&amp;广告数据!$B$2:$B$7027&amp;广告数据!$C$2:$C$7027,广告数据!$E$2:$E$7027),2,0),"0")</f>
        <v>0</v>
      </c>
      <c r="BS297" s="172" t="str">
        <f t="array" ref="BS297">IFERROR(VLOOKUP(A297&amp;B297&amp;C297&amp;LEFT($BQ$1,2),IF({1,0},广告数据!$A$2:$A$7027&amp;广告数据!$B$2:$B$7027&amp;广告数据!$C$2:$C$7027,广告数据!$I$2:$I$7027),2,0),"0")</f>
        <v>0</v>
      </c>
      <c r="BT297" s="215" t="str">
        <f t="shared" si="124"/>
        <v>0</v>
      </c>
      <c r="BU297" s="215" t="str">
        <f t="shared" si="125"/>
        <v>0</v>
      </c>
      <c r="BV297" s="172" t="str">
        <f t="array" ref="BV297">IFERROR(VLOOKUP(A297&amp;B297&amp;C297&amp;LEFT($BQ$1,2),IF({1,0},广告数据!$A$2:$A$7027&amp;广告数据!$B$2:$B$7027&amp;广告数据!$C$2:$C$7027,广告数据!$G$2:$G$7027),2,0),"0")</f>
        <v>0</v>
      </c>
      <c r="BW297" s="172" t="str">
        <f t="array" ref="BW297">IFERROR(VLOOKUP(A297&amp;B297&amp;C297&amp;LEFT($BQ$1,2),IF({1,0},广告数据!$A$2:$A$7027&amp;广告数据!$B$2:$B$7027&amp;广告数据!$C$2:$C$7027,广告数据!$J$2:$J$7027),2,0),"0")</f>
        <v>0</v>
      </c>
      <c r="BX297" s="215" t="str">
        <f t="shared" si="141"/>
        <v/>
      </c>
    </row>
    <row r="298" s="173" customFormat="1" spans="1:76">
      <c r="A298" s="189">
        <v>44833</v>
      </c>
      <c r="B298" s="192" t="s">
        <v>20</v>
      </c>
      <c r="C298" s="190" t="s">
        <v>25</v>
      </c>
      <c r="D298" s="119" t="s">
        <v>124</v>
      </c>
      <c r="E298" s="194">
        <f>SUMIFS('Business report'!$D$2:$D$9442,'Business report'!$A$2:$A$9442,A298,'Business report'!$B$2:$B$9442,B298,'Business report'!$C$2:$C$9442,D298)</f>
        <v>300</v>
      </c>
      <c r="F298" s="194">
        <f>SUMIFS('Business report'!$F$2:$F$9442,'Business report'!$A$2:$A$9442,A298,'Business report'!$B$2:$B$9442,B298,'Business report'!$C$2:$C$9442,D298)</f>
        <v>389</v>
      </c>
      <c r="G298" s="191">
        <f>SUMIFS('Business report'!$I$2:$I$9442,'Business report'!$A$2:$A$9442,A298,'Business report'!$B$2:$B$9442,B298,'Business report'!$C$2:$C$9442,D298)</f>
        <v>16</v>
      </c>
      <c r="H298" s="195">
        <f>SUMIFS('Business report'!$K$2:$K$9442,'Business report'!$A$2:$A$9442,A298,'Business report'!$B$2:$B$9442,B298,'Business report'!$C$2:$C$9442,D298)</f>
        <v>191.84</v>
      </c>
      <c r="I298" s="198">
        <v>11.99</v>
      </c>
      <c r="J298" s="178">
        <v>4.5</v>
      </c>
      <c r="K298" s="198">
        <v>110</v>
      </c>
      <c r="L298" s="198" t="s">
        <v>131</v>
      </c>
      <c r="M298" s="199">
        <v>35377</v>
      </c>
      <c r="N298" s="198" t="s">
        <v>133</v>
      </c>
      <c r="O298" s="198">
        <v>100</v>
      </c>
      <c r="P298" s="203" t="s">
        <v>409</v>
      </c>
      <c r="Q298" s="207" t="s">
        <v>288</v>
      </c>
      <c r="R298" s="207" t="s">
        <v>473</v>
      </c>
      <c r="S298" s="203" t="s">
        <v>208</v>
      </c>
      <c r="T298" s="207" t="s">
        <v>268</v>
      </c>
      <c r="U298" s="207" t="s">
        <v>149</v>
      </c>
      <c r="V298" s="203" t="s">
        <v>340</v>
      </c>
      <c r="W298" s="207" t="s">
        <v>350</v>
      </c>
      <c r="X298" s="207" t="s">
        <v>149</v>
      </c>
      <c r="Y298" s="203" t="s">
        <v>527</v>
      </c>
      <c r="Z298" s="207" t="s">
        <v>225</v>
      </c>
      <c r="AA298" s="207" t="s">
        <v>149</v>
      </c>
      <c r="AB298" s="203" t="s">
        <v>528</v>
      </c>
      <c r="AC298" s="207" t="s">
        <v>177</v>
      </c>
      <c r="AD298" s="207" t="s">
        <v>146</v>
      </c>
      <c r="AE298" s="203" t="s">
        <v>244</v>
      </c>
      <c r="AF298" s="207" t="s">
        <v>348</v>
      </c>
      <c r="AG298" s="207" t="s">
        <v>390</v>
      </c>
      <c r="AH298" s="203" t="s">
        <v>144</v>
      </c>
      <c r="AI298" s="207" t="s">
        <v>195</v>
      </c>
      <c r="AJ298" s="207" t="s">
        <v>194</v>
      </c>
      <c r="AK298" s="179">
        <f t="array" ref="AK298">IFERROR(VLOOKUP(A298&amp;B298&amp;C298&amp;LEFT($AK$1,2),IF({1,0},广告数据!$A$2:$A$7027&amp;广告数据!$B$2:$B$7027&amp;广告数据!$C$2:$C$7027,广告数据!$D$2:$D$7027),2,0),"0")</f>
        <v>3851</v>
      </c>
      <c r="AL298" s="175">
        <f t="array" ref="AL298">IFERROR(VLOOKUP(A298&amp;B298&amp;C298&amp;LEFT($AK$1,2),IF({1,0},广告数据!$A$2:$A$7027&amp;广告数据!$B$2:$B$7027&amp;广告数据!$C$2:$C$7027,广告数据!$E$2:$E$7027),2,0),"0")</f>
        <v>25</v>
      </c>
      <c r="AM298" s="180">
        <f t="shared" si="147"/>
        <v>0.00649182030641392</v>
      </c>
      <c r="AN298" s="175">
        <f t="array" ref="AN298">IFERROR(VLOOKUP(A298&amp;B298&amp;C298&amp;LEFT($AK$1,2),IF({1,0},广告数据!$A$2:$A$7027&amp;广告数据!$B$2:$B$7027&amp;广告数据!$C$2:$C$7027,广告数据!$I$2:$I$7027),2,0),"0")</f>
        <v>0</v>
      </c>
      <c r="AO298" s="181">
        <f t="shared" si="148"/>
        <v>0</v>
      </c>
      <c r="AP298" s="182">
        <f t="array" ref="AP298">IFERROR(VLOOKUP(A298&amp;B298&amp;C298&amp;LEFT($AK$1,2),IF({1,0},广告数据!$A$2:$A$7027&amp;广告数据!$B$2:$B$7027&amp;广告数据!$C$2:$C$7027,广告数据!$G$2:$G$7027),2,0),"0")</f>
        <v>7.43</v>
      </c>
      <c r="AQ298" s="182">
        <f t="array" ref="AQ298">IFERROR(VLOOKUP(A298&amp;B298&amp;C298&amp;LEFT($AK$1,2),IF({1,0},广告数据!$A$2:$A$7027&amp;广告数据!$B$2:$B$7027&amp;广告数据!$C$2:$C$7027,广告数据!$J$2:$J$7027),2,0),"0")</f>
        <v>0</v>
      </c>
      <c r="AR298" s="183" t="str">
        <f t="shared" si="149"/>
        <v>0</v>
      </c>
      <c r="AS298" s="223" t="str">
        <f t="array" ref="AS298">IFERROR(VLOOKUP(A298&amp;B298&amp;C298&amp;LEFT($AS$1,2),IF({1,0},广告数据!$A$2:$A$7027&amp;广告数据!$B$2:$B$7027&amp;广告数据!$C$2:$C$7027,广告数据!$D$2:$D$7027),2,0),"0")</f>
        <v>0</v>
      </c>
      <c r="AT298" s="179" t="str">
        <f t="array" ref="AT298">IFERROR(VLOOKUP(A298&amp;B298&amp;C298&amp;LEFT($AS$1,2),IF({1,0},广告数据!$A$2:$A$7027&amp;广告数据!$B$2:$B$7027&amp;广告数据!$C$2:$C$7027,广告数据!$E$2:$E$7027),2,0),"0")</f>
        <v>0</v>
      </c>
      <c r="AU298" s="179" t="str">
        <f t="array" ref="AU298">IFERROR(VLOOKUP(A298&amp;B298&amp;C298&amp;LEFT($AS$1,2),IF({1,0},广告数据!$A$2:$A$7027&amp;广告数据!$B$2:$B$7027&amp;广告数据!$C$2:$C$7027,广告数据!$I$2:$I$7027),2,0),"0")</f>
        <v>0</v>
      </c>
      <c r="AV298" s="215" t="str">
        <f t="shared" ref="AV298:AV303" si="150">IFERROR(AT298/AS298,"0")</f>
        <v>0</v>
      </c>
      <c r="AW298" s="215" t="str">
        <f t="array" ref="AW298">IFERROR(AU298/AT298,"0")</f>
        <v>0</v>
      </c>
      <c r="AX298" s="224" t="str">
        <f t="array" ref="AX298">IFERROR(VLOOKUP(A298&amp;B298&amp;C298&amp;LEFT($AS$1,2),IF({1,0},广告数据!$A$2:$A$7027&amp;广告数据!$B$2:$B$7027&amp;广告数据!$C$2:$C$7027,广告数据!$G$2:$G$7027),2,0),"0")</f>
        <v>0</v>
      </c>
      <c r="AY298" s="179" t="str">
        <f t="array" ref="AY298">IFERROR(VLOOKUP(A298&amp;B298&amp;C298&amp;LEFT($AS$1,2),IF({1,0},广告数据!$A$2:$A$7027&amp;广告数据!$B$2:$B$7027&amp;广告数据!$C$2:$C$7027,广告数据!$J$2:$J$7027),2,0),"0")</f>
        <v>0</v>
      </c>
      <c r="AZ298" s="183" t="str">
        <f t="array" ref="AZ298">IFERROR(AX298/AY298,"0")</f>
        <v>0</v>
      </c>
      <c r="BA298" s="179">
        <f t="array" ref="BA298">IFERROR(VLOOKUP(A298&amp;B298&amp;C298&amp;LEFT($BA$1,2),IF({1,0},广告数据!$A$2:$A$7027&amp;广告数据!$B$2:$B$7027&amp;广告数据!$C$2:$C$7027,广告数据!$D$2:$D$7027),2,0),"")</f>
        <v>8487</v>
      </c>
      <c r="BB298" s="179">
        <f t="array" ref="BB298">IFERROR(VLOOKUP(A298&amp;B298&amp;C298&amp;LEFT($BA$1,2),IF({1,0},广告数据!$A$2:$A$7027&amp;广告数据!$B$2:$B$7027&amp;广告数据!$C$2:$C$7027,广告数据!$E$2:$E$7027),2,0),"")</f>
        <v>31</v>
      </c>
      <c r="BC298" s="179">
        <f t="array" ref="BC298">IFERROR(VLOOKUP(A298&amp;B298&amp;C298&amp;LEFT($BA$1,2),IF({1,0},广告数据!$A$2:$A$7027&amp;广告数据!$B$2:$B$7027&amp;广告数据!$C$2:$C$7027,广告数据!$I$2:$I$7027),2,0),"")</f>
        <v>1</v>
      </c>
      <c r="BD298" s="215">
        <f t="shared" si="126"/>
        <v>0.0036526452221044</v>
      </c>
      <c r="BE298" s="215">
        <f t="shared" si="127"/>
        <v>0.032258064516129</v>
      </c>
      <c r="BF298" s="186">
        <f t="array" ref="BF298">IFERROR(VLOOKUP(A298&amp;B298&amp;C298&amp;LEFT($BA$1,2),IF({1,0},广告数据!$A$2:$A$7027&amp;广告数据!$B$2:$B$7027&amp;广告数据!$C$2:$C$7027,广告数据!$G$2:$G$7027),2,0),"")</f>
        <v>18.47</v>
      </c>
      <c r="BG298" s="186">
        <f t="array" ref="BG298">IFERROR(VLOOKUP(A298&amp;B298&amp;C298&amp;LEFT($BA$1,2),IF({1,0},广告数据!$A$2:$A$7027&amp;广告数据!$B$2:$B$7027&amp;广告数据!$C$2:$C$7027,广告数据!$J$2:$J$7027),2,0),"")</f>
        <v>11.99</v>
      </c>
      <c r="BH298" s="215">
        <f t="shared" si="128"/>
        <v>1.54045037531276</v>
      </c>
      <c r="BI298" s="172">
        <f t="array" ref="BI298">IFERROR(VLOOKUP(A298&amp;B298&amp;C298&amp;LEFT($BI$1,2),IF({1,0},广告数据!$A$2:$A$7027&amp;广告数据!$B$2:$B$7027&amp;广告数据!$C$2:$C$7027,广告数据!$D$2:$D$7027),2,0),"0")</f>
        <v>1655</v>
      </c>
      <c r="BJ298" s="172">
        <f t="array" ref="BJ298">IFERROR(VLOOKUP(A298&amp;B298&amp;C298&amp;LEFT($BI$1,2),IF({1,0},广告数据!$A$2:$A$7027&amp;广告数据!$B$2:$B$7027&amp;广告数据!$C$2:$C$7027,广告数据!$E$2:$E$7027),2,0),"0")</f>
        <v>16</v>
      </c>
      <c r="BK298" s="172">
        <f t="array" ref="BK298">IFERROR(VLOOKUP(A298&amp;B298&amp;C298&amp;LEFT($BI$1,2),IF({1,0},广告数据!$A$2:$A$7027&amp;广告数据!$B$2:$B$7027&amp;广告数据!$C$2:$C$7027,广告数据!$I$2:$I$7027),2,0),"0")</f>
        <v>3</v>
      </c>
      <c r="BL298" s="215">
        <f t="shared" si="129"/>
        <v>0.00966767371601208</v>
      </c>
      <c r="BM298" s="215">
        <f t="shared" si="130"/>
        <v>0.1875</v>
      </c>
      <c r="BN298" s="172">
        <f t="array" ref="BN298">IFERROR(VLOOKUP(A298&amp;B298&amp;C298&amp;LEFT($BI$1,2),IF({1,0},广告数据!$A$2:$A$7027&amp;广告数据!$B$2:$B$7027&amp;广告数据!$C$2:$C$7027,广告数据!$G$2:$G$7027),2,0),"0")</f>
        <v>8.97</v>
      </c>
      <c r="BO298" s="172">
        <f t="array" ref="BO298">IFERROR(VLOOKUP(A298&amp;B298&amp;C298&amp;LEFT($BI$1,2),IF({1,0},广告数据!$A$2:$A$7027&amp;广告数据!$B$2:$B$7027&amp;广告数据!$C$2:$C$7027,广告数据!$J$2:$J$7027),2,0),"0")</f>
        <v>35.97</v>
      </c>
      <c r="BP298" s="215">
        <f t="shared" si="131"/>
        <v>0.249374478732277</v>
      </c>
      <c r="BQ298" s="172" t="str">
        <f t="array" ref="BQ298">IFERROR(VLOOKUP(A298&amp;B298&amp;C298&amp;LEFT($BQ$1,2),IF({1,0},广告数据!$A$2:$A$7027&amp;广告数据!$B$2:$B$7027&amp;广告数据!$C$2:$C$7027,广告数据!$D$2:$D$7027),2,0),"0")</f>
        <v>0</v>
      </c>
      <c r="BR298" s="172" t="str">
        <f t="array" ref="BR298">IFERROR(VLOOKUP(A298&amp;B298&amp;C298&amp;LEFT($BQ$1,2),IF({1,0},广告数据!$A$2:$A$7027&amp;广告数据!$B$2:$B$7027&amp;广告数据!$C$2:$C$7027,广告数据!$E$2:$E$7027),2,0),"0")</f>
        <v>0</v>
      </c>
      <c r="BS298" s="172" t="str">
        <f t="array" ref="BS298">IFERROR(VLOOKUP(A298&amp;B298&amp;C298&amp;LEFT($BQ$1,2),IF({1,0},广告数据!$A$2:$A$7027&amp;广告数据!$B$2:$B$7027&amp;广告数据!$C$2:$C$7027,广告数据!$I$2:$I$7027),2,0),"0")</f>
        <v>0</v>
      </c>
      <c r="BT298" s="215" t="str">
        <f t="shared" si="124"/>
        <v>0</v>
      </c>
      <c r="BU298" s="215" t="str">
        <f t="shared" si="125"/>
        <v>0</v>
      </c>
      <c r="BV298" s="172" t="str">
        <f t="array" ref="BV298">IFERROR(VLOOKUP(A298&amp;B298&amp;C298&amp;LEFT($BQ$1,2),IF({1,0},广告数据!$A$2:$A$7027&amp;广告数据!$B$2:$B$7027&amp;广告数据!$C$2:$C$7027,广告数据!$G$2:$G$7027),2,0),"0")</f>
        <v>0</v>
      </c>
      <c r="BW298" s="172" t="str">
        <f t="array" ref="BW298">IFERROR(VLOOKUP(A298&amp;B298&amp;C298&amp;LEFT($BQ$1,2),IF({1,0},广告数据!$A$2:$A$7027&amp;广告数据!$B$2:$B$7027&amp;广告数据!$C$2:$C$7027,广告数据!$J$2:$J$7027),2,0),"0")</f>
        <v>0</v>
      </c>
      <c r="BX298" s="215" t="str">
        <f t="shared" si="141"/>
        <v/>
      </c>
    </row>
    <row r="299" s="173" customFormat="1" spans="1:76">
      <c r="A299" s="189">
        <v>44833</v>
      </c>
      <c r="B299" s="192" t="s">
        <v>20</v>
      </c>
      <c r="C299" s="190" t="s">
        <v>450</v>
      </c>
      <c r="D299" s="119" t="s">
        <v>451</v>
      </c>
      <c r="E299" s="194">
        <f>SUMIFS('Business report'!$D$2:$D$9442,'Business report'!$A$2:$A$9442,A299,'Business report'!$B$2:$B$9442,B299,'Business report'!$C$2:$C$9442,D299)</f>
        <v>1</v>
      </c>
      <c r="F299" s="194">
        <f>SUMIFS('Business report'!$F$2:$F$9442,'Business report'!$A$2:$A$9442,A299,'Business report'!$B$2:$B$9442,B299,'Business report'!$C$2:$C$9442,D299)</f>
        <v>2</v>
      </c>
      <c r="G299" s="191">
        <f>SUMIFS('Business report'!$I$2:$I$9442,'Business report'!$A$2:$A$9442,A299,'Business report'!$B$2:$B$9442,B299,'Business report'!$C$2:$C$9442,D299)</f>
        <v>0</v>
      </c>
      <c r="H299" s="195">
        <f>SUMIFS('Business report'!$K$2:$K$9442,'Business report'!$A$2:$A$9442,A299,'Business report'!$B$2:$B$9442,B299,'Business report'!$C$2:$C$9442,D299)</f>
        <v>0</v>
      </c>
      <c r="I299" s="198">
        <v>37.99</v>
      </c>
      <c r="J299" s="178">
        <v>4</v>
      </c>
      <c r="K299" s="198">
        <v>7</v>
      </c>
      <c r="L299" s="198" t="s">
        <v>496</v>
      </c>
      <c r="M299" s="199">
        <v>479683</v>
      </c>
      <c r="N299" s="198" t="s">
        <v>497</v>
      </c>
      <c r="O299" s="199">
        <v>6388</v>
      </c>
      <c r="P299" s="200"/>
      <c r="Q299" s="200"/>
      <c r="R299" s="200"/>
      <c r="S299" s="200"/>
      <c r="T299" s="200"/>
      <c r="U299" s="200"/>
      <c r="V299" s="200"/>
      <c r="W299" s="200"/>
      <c r="X299" s="200"/>
      <c r="Y299" s="200"/>
      <c r="Z299" s="200"/>
      <c r="AA299" s="200"/>
      <c r="AB299" s="200"/>
      <c r="AC299" s="200"/>
      <c r="AD299" s="200"/>
      <c r="AE299" s="200"/>
      <c r="AF299" s="200"/>
      <c r="AG299" s="200"/>
      <c r="AH299" s="200"/>
      <c r="AI299" s="200"/>
      <c r="AJ299" s="200"/>
      <c r="AK299" s="179">
        <f t="array" ref="AK299">IFERROR(VLOOKUP(A299&amp;B299&amp;C299&amp;LEFT($AK$1,2),IF({1,0},广告数据!$A$2:$A$7027&amp;广告数据!$B$2:$B$7027&amp;广告数据!$C$2:$C$7027,广告数据!$D$2:$D$7027),2,0),"0")</f>
        <v>1436</v>
      </c>
      <c r="AL299" s="175">
        <f t="array" ref="AL299">IFERROR(VLOOKUP(A299&amp;B299&amp;C299&amp;LEFT($AK$1,2),IF({1,0},广告数据!$A$2:$A$7027&amp;广告数据!$B$2:$B$7027&amp;广告数据!$C$2:$C$7027,广告数据!$E$2:$E$7027),2,0),"0")</f>
        <v>0</v>
      </c>
      <c r="AM299" s="180">
        <f t="shared" si="147"/>
        <v>0</v>
      </c>
      <c r="AN299" s="175">
        <f t="array" ref="AN299">IFERROR(VLOOKUP(A299&amp;B299&amp;C299&amp;LEFT($AK$1,2),IF({1,0},广告数据!$A$2:$A$7027&amp;广告数据!$B$2:$B$7027&amp;广告数据!$C$2:$C$7027,广告数据!$I$2:$I$7027),2,0),"0")</f>
        <v>0</v>
      </c>
      <c r="AO299" s="181" t="str">
        <f t="shared" si="148"/>
        <v>0</v>
      </c>
      <c r="AP299" s="182">
        <f t="array" ref="AP299">IFERROR(VLOOKUP(A299&amp;B299&amp;C299&amp;LEFT($AK$1,2),IF({1,0},广告数据!$A$2:$A$7027&amp;广告数据!$B$2:$B$7027&amp;广告数据!$C$2:$C$7027,广告数据!$G$2:$G$7027),2,0),"0")</f>
        <v>0</v>
      </c>
      <c r="AQ299" s="182">
        <f t="array" ref="AQ299">IFERROR(VLOOKUP(A299&amp;B299&amp;C299&amp;LEFT($AK$1,2),IF({1,0},广告数据!$A$2:$A$7027&amp;广告数据!$B$2:$B$7027&amp;广告数据!$C$2:$C$7027,广告数据!$J$2:$J$7027),2,0),"0")</f>
        <v>0</v>
      </c>
      <c r="AR299" s="183" t="str">
        <f t="shared" si="149"/>
        <v>0</v>
      </c>
      <c r="AS299" s="223" t="str">
        <f t="array" ref="AS299">IFERROR(VLOOKUP(A299&amp;B299&amp;C299&amp;LEFT($AS$1,2),IF({1,0},广告数据!$A$2:$A$7027&amp;广告数据!$B$2:$B$7027&amp;广告数据!$C$2:$C$7027,广告数据!$D$2:$D$7027),2,0),"0")</f>
        <v>0</v>
      </c>
      <c r="AT299" s="179" t="str">
        <f t="array" ref="AT299">IFERROR(VLOOKUP(A299&amp;B299&amp;C299&amp;LEFT($AS$1,2),IF({1,0},广告数据!$A$2:$A$7027&amp;广告数据!$B$2:$B$7027&amp;广告数据!$C$2:$C$7027,广告数据!$E$2:$E$7027),2,0),"0")</f>
        <v>0</v>
      </c>
      <c r="AU299" s="179" t="str">
        <f t="array" ref="AU299">IFERROR(VLOOKUP(A299&amp;B299&amp;C299&amp;LEFT($AS$1,2),IF({1,0},广告数据!$A$2:$A$7027&amp;广告数据!$B$2:$B$7027&amp;广告数据!$C$2:$C$7027,广告数据!$I$2:$I$7027),2,0),"0")</f>
        <v>0</v>
      </c>
      <c r="AV299" s="215" t="str">
        <f t="shared" si="150"/>
        <v>0</v>
      </c>
      <c r="AW299" s="215" t="str">
        <f t="array" ref="AW299">IFERROR(AU299/AT299,"0")</f>
        <v>0</v>
      </c>
      <c r="AX299" s="224" t="str">
        <f t="array" ref="AX299">IFERROR(VLOOKUP(A299&amp;B299&amp;C299&amp;LEFT($AS$1,2),IF({1,0},广告数据!$A$2:$A$7027&amp;广告数据!$B$2:$B$7027&amp;广告数据!$C$2:$C$7027,广告数据!$G$2:$G$7027),2,0),"0")</f>
        <v>0</v>
      </c>
      <c r="AY299" s="179" t="str">
        <f t="array" ref="AY299">IFERROR(VLOOKUP(A299&amp;B299&amp;C299&amp;LEFT($AS$1,2),IF({1,0},广告数据!$A$2:$A$7027&amp;广告数据!$B$2:$B$7027&amp;广告数据!$C$2:$C$7027,广告数据!$J$2:$J$7027),2,0),"0")</f>
        <v>0</v>
      </c>
      <c r="AZ299" s="183" t="str">
        <f t="array" ref="AZ299">IFERROR(AX299/AY299,"0")</f>
        <v>0</v>
      </c>
      <c r="BA299" s="179">
        <f t="array" ref="BA299">IFERROR(VLOOKUP(A299&amp;B299&amp;C299&amp;LEFT($BA$1,2),IF({1,0},广告数据!$A$2:$A$7027&amp;广告数据!$B$2:$B$7027&amp;广告数据!$C$2:$C$7027,广告数据!$D$2:$D$7027),2,0),"")</f>
        <v>493</v>
      </c>
      <c r="BB299" s="179">
        <f t="array" ref="BB299">IFERROR(VLOOKUP(A299&amp;B299&amp;C299&amp;LEFT($BA$1,2),IF({1,0},广告数据!$A$2:$A$7027&amp;广告数据!$B$2:$B$7027&amp;广告数据!$C$2:$C$7027,广告数据!$E$2:$E$7027),2,0),"")</f>
        <v>0</v>
      </c>
      <c r="BC299" s="179">
        <f t="array" ref="BC299">IFERROR(VLOOKUP(A299&amp;B299&amp;C299&amp;LEFT($BA$1,2),IF({1,0},广告数据!$A$2:$A$7027&amp;广告数据!$B$2:$B$7027&amp;广告数据!$C$2:$C$7027,广告数据!$I$2:$I$7027),2,0),"")</f>
        <v>0</v>
      </c>
      <c r="BD299" s="215">
        <f t="shared" si="126"/>
        <v>0</v>
      </c>
      <c r="BE299" s="215" t="str">
        <f t="shared" si="127"/>
        <v>0</v>
      </c>
      <c r="BF299" s="186">
        <f t="array" ref="BF299">IFERROR(VLOOKUP(A299&amp;B299&amp;C299&amp;LEFT($BA$1,2),IF({1,0},广告数据!$A$2:$A$7027&amp;广告数据!$B$2:$B$7027&amp;广告数据!$C$2:$C$7027,广告数据!$G$2:$G$7027),2,0),"")</f>
        <v>0</v>
      </c>
      <c r="BG299" s="186">
        <f t="array" ref="BG299">IFERROR(VLOOKUP(A299&amp;B299&amp;C299&amp;LEFT($BA$1,2),IF({1,0},广告数据!$A$2:$A$7027&amp;广告数据!$B$2:$B$7027&amp;广告数据!$C$2:$C$7027,广告数据!$J$2:$J$7027),2,0),"")</f>
        <v>0</v>
      </c>
      <c r="BH299" s="215" t="str">
        <f t="shared" si="128"/>
        <v>0</v>
      </c>
      <c r="BI299" s="172" t="str">
        <f t="array" ref="BI299">IFERROR(VLOOKUP(A299&amp;B299&amp;C299&amp;LEFT($BI$1,2),IF({1,0},广告数据!$A$2:$A$7027&amp;广告数据!$B$2:$B$7027&amp;广告数据!$C$2:$C$7027,广告数据!$D$2:$D$7027),2,0),"0")</f>
        <v>0</v>
      </c>
      <c r="BJ299" s="172" t="str">
        <f t="array" ref="BJ299">IFERROR(VLOOKUP(A299&amp;B299&amp;C299&amp;LEFT($BI$1,2),IF({1,0},广告数据!$A$2:$A$7027&amp;广告数据!$B$2:$B$7027&amp;广告数据!$C$2:$C$7027,广告数据!$E$2:$E$7027),2,0),"0")</f>
        <v>0</v>
      </c>
      <c r="BK299" s="172" t="str">
        <f t="array" ref="BK299">IFERROR(VLOOKUP(A299&amp;B299&amp;C299&amp;LEFT($BI$1,2),IF({1,0},广告数据!$A$2:$A$7027&amp;广告数据!$B$2:$B$7027&amp;广告数据!$C$2:$C$7027,广告数据!$I$2:$I$7027),2,0),"0")</f>
        <v>0</v>
      </c>
      <c r="BL299" s="215" t="str">
        <f t="shared" si="129"/>
        <v>0</v>
      </c>
      <c r="BM299" s="215" t="str">
        <f t="shared" si="130"/>
        <v>0</v>
      </c>
      <c r="BN299" s="172" t="str">
        <f t="array" ref="BN299">IFERROR(VLOOKUP(A299&amp;B299&amp;C299&amp;LEFT($BI$1,2),IF({1,0},广告数据!$A$2:$A$7027&amp;广告数据!$B$2:$B$7027&amp;广告数据!$C$2:$C$7027,广告数据!$G$2:$G$7027),2,0),"0")</f>
        <v>0</v>
      </c>
      <c r="BO299" s="172" t="str">
        <f t="array" ref="BO299">IFERROR(VLOOKUP(A299&amp;B299&amp;C299&amp;LEFT($BI$1,2),IF({1,0},广告数据!$A$2:$A$7027&amp;广告数据!$B$2:$B$7027&amp;广告数据!$C$2:$C$7027,广告数据!$J$2:$J$7027),2,0),"0")</f>
        <v>0</v>
      </c>
      <c r="BP299" s="215" t="str">
        <f t="shared" si="131"/>
        <v/>
      </c>
      <c r="BQ299" s="172">
        <f t="array" ref="BQ299">IFERROR(VLOOKUP(A299&amp;B299&amp;C299&amp;LEFT($BQ$1,2),IF({1,0},广告数据!$A$2:$A$7027&amp;广告数据!$B$2:$B$7027&amp;广告数据!$C$2:$C$7027,广告数据!$D$2:$D$7027),2,0),"0")</f>
        <v>682</v>
      </c>
      <c r="BR299" s="172">
        <f t="array" ref="BR299">IFERROR(VLOOKUP(A299&amp;B299&amp;C299&amp;LEFT($BQ$1,2),IF({1,0},广告数据!$A$2:$A$7027&amp;广告数据!$B$2:$B$7027&amp;广告数据!$C$2:$C$7027,广告数据!$E$2:$E$7027),2,0),"0")</f>
        <v>0</v>
      </c>
      <c r="BS299" s="172">
        <f t="array" ref="BS299">IFERROR(VLOOKUP(A299&amp;B299&amp;C299&amp;LEFT($BQ$1,2),IF({1,0},广告数据!$A$2:$A$7027&amp;广告数据!$B$2:$B$7027&amp;广告数据!$C$2:$C$7027,广告数据!$I$2:$I$7027),2,0),"0")</f>
        <v>0</v>
      </c>
      <c r="BT299" s="215">
        <f t="shared" si="124"/>
        <v>0</v>
      </c>
      <c r="BU299" s="215" t="str">
        <f t="shared" si="125"/>
        <v>0</v>
      </c>
      <c r="BV299" s="172">
        <f t="array" ref="BV299">IFERROR(VLOOKUP(A299&amp;B299&amp;C299&amp;LEFT($BQ$1,2),IF({1,0},广告数据!$A$2:$A$7027&amp;广告数据!$B$2:$B$7027&amp;广告数据!$C$2:$C$7027,广告数据!$G$2:$G$7027),2,0),"0")</f>
        <v>0</v>
      </c>
      <c r="BW299" s="172">
        <f t="array" ref="BW299">IFERROR(VLOOKUP(A299&amp;B299&amp;C299&amp;LEFT($BQ$1,2),IF({1,0},广告数据!$A$2:$A$7027&amp;广告数据!$B$2:$B$7027&amp;广告数据!$C$2:$C$7027,广告数据!$J$2:$J$7027),2,0),"0")</f>
        <v>0</v>
      </c>
      <c r="BX299" s="215" t="str">
        <f t="shared" si="141"/>
        <v/>
      </c>
    </row>
    <row r="300" s="173" customFormat="1" spans="1:76">
      <c r="A300" s="189">
        <v>44833</v>
      </c>
      <c r="B300" s="192" t="s">
        <v>128</v>
      </c>
      <c r="C300" s="190" t="s">
        <v>450</v>
      </c>
      <c r="D300" s="119" t="s">
        <v>451</v>
      </c>
      <c r="E300" s="194">
        <f>SUMIFS('Business report'!$D$2:$D$9442,'Business report'!$A$2:$A$9442,A300,'Business report'!$B$2:$B$9442,B300,'Business report'!$C$2:$C$9442,D300)</f>
        <v>16</v>
      </c>
      <c r="F300" s="194">
        <f>SUMIFS('Business report'!$F$2:$F$9442,'Business report'!$A$2:$A$9442,A300,'Business report'!$B$2:$B$9442,B300,'Business report'!$C$2:$C$9442,D300)</f>
        <v>24</v>
      </c>
      <c r="G300" s="191">
        <f>SUMIFS('Business report'!$I$2:$I$9442,'Business report'!$A$2:$A$9442,A300,'Business report'!$B$2:$B$9442,B300,'Business report'!$C$2:$C$9442,D300)</f>
        <v>0</v>
      </c>
      <c r="H300" s="195">
        <f>SUMIFS('Business report'!$K$2:$K$9442,'Business report'!$A$2:$A$9442,A300,'Business report'!$B$2:$B$9442,B300,'Business report'!$C$2:$C$9442,D300)</f>
        <v>0</v>
      </c>
      <c r="I300" s="198">
        <v>39.99</v>
      </c>
      <c r="J300" s="178">
        <v>4</v>
      </c>
      <c r="K300" s="198">
        <v>7</v>
      </c>
      <c r="L300" s="198" t="s">
        <v>642</v>
      </c>
      <c r="M300" s="202" t="s">
        <v>913</v>
      </c>
      <c r="N300" s="198" t="s">
        <v>644</v>
      </c>
      <c r="O300" s="198">
        <v>104</v>
      </c>
      <c r="P300" s="203" t="s">
        <v>465</v>
      </c>
      <c r="Q300" s="207" t="s">
        <v>350</v>
      </c>
      <c r="R300" s="207" t="s">
        <v>331</v>
      </c>
      <c r="S300" s="203" t="s">
        <v>646</v>
      </c>
      <c r="T300" s="207" t="s">
        <v>785</v>
      </c>
      <c r="U300" s="207" t="s">
        <v>275</v>
      </c>
      <c r="V300" s="203" t="s">
        <v>466</v>
      </c>
      <c r="W300" s="207" t="s">
        <v>489</v>
      </c>
      <c r="X300" s="207" t="s">
        <v>532</v>
      </c>
      <c r="Y300" s="203" t="s">
        <v>647</v>
      </c>
      <c r="Z300" s="207" t="s">
        <v>258</v>
      </c>
      <c r="AA300" s="207" t="s">
        <v>532</v>
      </c>
      <c r="AB300" s="203" t="s">
        <v>649</v>
      </c>
      <c r="AC300" s="207" t="s">
        <v>574</v>
      </c>
      <c r="AD300" s="207" t="s">
        <v>275</v>
      </c>
      <c r="AE300" s="203" t="s">
        <v>469</v>
      </c>
      <c r="AF300" s="207" t="s">
        <v>784</v>
      </c>
      <c r="AG300" s="207" t="s">
        <v>384</v>
      </c>
      <c r="AH300" s="203" t="s">
        <v>651</v>
      </c>
      <c r="AI300" s="207" t="s">
        <v>652</v>
      </c>
      <c r="AJ300" s="207" t="s">
        <v>532</v>
      </c>
      <c r="AK300" s="179">
        <f t="array" ref="AK300">IFERROR(VLOOKUP(A300&amp;B300&amp;C300&amp;LEFT($AK$1,2),IF({1,0},广告数据!$A$2:$A$7027&amp;广告数据!$B$2:$B$7027&amp;广告数据!$C$2:$C$7027,广告数据!$D$2:$D$7027),2,0),"0")</f>
        <v>1811</v>
      </c>
      <c r="AL300" s="175">
        <f t="array" ref="AL300">IFERROR(VLOOKUP(A300&amp;B300&amp;C300&amp;LEFT($AK$1,2),IF({1,0},广告数据!$A$2:$A$7027&amp;广告数据!$B$2:$B$7027&amp;广告数据!$C$2:$C$7027,广告数据!$E$2:$E$7027),2,0),"0")</f>
        <v>1</v>
      </c>
      <c r="AM300" s="180">
        <f t="shared" si="147"/>
        <v>0.000552181115405853</v>
      </c>
      <c r="AN300" s="175">
        <f t="array" ref="AN300">IFERROR(VLOOKUP(A300&amp;B300&amp;C300&amp;LEFT($AK$1,2),IF({1,0},广告数据!$A$2:$A$7027&amp;广告数据!$B$2:$B$7027&amp;广告数据!$C$2:$C$7027,广告数据!$I$2:$I$7027),2,0),"0")</f>
        <v>0</v>
      </c>
      <c r="AO300" s="181">
        <f t="shared" si="148"/>
        <v>0</v>
      </c>
      <c r="AP300" s="182">
        <f t="array" ref="AP300">IFERROR(VLOOKUP(A300&amp;B300&amp;C300&amp;LEFT($AK$1,2),IF({1,0},广告数据!$A$2:$A$7027&amp;广告数据!$B$2:$B$7027&amp;广告数据!$C$2:$C$7027,广告数据!$G$2:$G$7027),2,0),"0")</f>
        <v>0.3</v>
      </c>
      <c r="AQ300" s="182">
        <f t="array" ref="AQ300">IFERROR(VLOOKUP(A300&amp;B300&amp;C300&amp;LEFT($AK$1,2),IF({1,0},广告数据!$A$2:$A$7027&amp;广告数据!$B$2:$B$7027&amp;广告数据!$C$2:$C$7027,广告数据!$J$2:$J$7027),2,0),"0")</f>
        <v>0</v>
      </c>
      <c r="AR300" s="183" t="str">
        <f t="shared" si="149"/>
        <v>0</v>
      </c>
      <c r="AS300" s="223" t="str">
        <f t="array" ref="AS300">IFERROR(VLOOKUP(A300&amp;B300&amp;C300&amp;LEFT($AS$1,2),IF({1,0},广告数据!$A$2:$A$7027&amp;广告数据!$B$2:$B$7027&amp;广告数据!$C$2:$C$7027,广告数据!$D$2:$D$7027),2,0),"0")</f>
        <v>0</v>
      </c>
      <c r="AT300" s="179" t="str">
        <f t="array" ref="AT300">IFERROR(VLOOKUP(A300&amp;B300&amp;C300&amp;LEFT($AS$1,2),IF({1,0},广告数据!$A$2:$A$7027&amp;广告数据!$B$2:$B$7027&amp;广告数据!$C$2:$C$7027,广告数据!$E$2:$E$7027),2,0),"0")</f>
        <v>0</v>
      </c>
      <c r="AU300" s="179" t="str">
        <f t="array" ref="AU300">IFERROR(VLOOKUP(A300&amp;B300&amp;C300&amp;LEFT($AS$1,2),IF({1,0},广告数据!$A$2:$A$7027&amp;广告数据!$B$2:$B$7027&amp;广告数据!$C$2:$C$7027,广告数据!$I$2:$I$7027),2,0),"0")</f>
        <v>0</v>
      </c>
      <c r="AV300" s="215" t="str">
        <f t="shared" si="150"/>
        <v>0</v>
      </c>
      <c r="AW300" s="215" t="str">
        <f t="array" ref="AW300">IFERROR(AU300/AT300,"0")</f>
        <v>0</v>
      </c>
      <c r="AX300" s="224" t="str">
        <f t="array" ref="AX300">IFERROR(VLOOKUP(A300&amp;B300&amp;C300&amp;LEFT($AS$1,2),IF({1,0},广告数据!$A$2:$A$7027&amp;广告数据!$B$2:$B$7027&amp;广告数据!$C$2:$C$7027,广告数据!$G$2:$G$7027),2,0),"0")</f>
        <v>0</v>
      </c>
      <c r="AY300" s="179" t="str">
        <f t="array" ref="AY300">IFERROR(VLOOKUP(A300&amp;B300&amp;C300&amp;LEFT($AS$1,2),IF({1,0},广告数据!$A$2:$A$7027&amp;广告数据!$B$2:$B$7027&amp;广告数据!$C$2:$C$7027,广告数据!$J$2:$J$7027),2,0),"0")</f>
        <v>0</v>
      </c>
      <c r="AZ300" s="183" t="str">
        <f t="array" ref="AZ300">IFERROR(AX300/AY300,"0")</f>
        <v>0</v>
      </c>
      <c r="BA300" s="179">
        <f t="array" ref="BA300">IFERROR(VLOOKUP(A300&amp;B300&amp;C300&amp;LEFT($BA$1,2),IF({1,0},广告数据!$A$2:$A$7027&amp;广告数据!$B$2:$B$7027&amp;广告数据!$C$2:$C$7027,广告数据!$D$2:$D$7027),2,0),"")</f>
        <v>1508</v>
      </c>
      <c r="BB300" s="179">
        <f t="array" ref="BB300">IFERROR(VLOOKUP(A300&amp;B300&amp;C300&amp;LEFT($BA$1,2),IF({1,0},广告数据!$A$2:$A$7027&amp;广告数据!$B$2:$B$7027&amp;广告数据!$C$2:$C$7027,广告数据!$E$2:$E$7027),2,0),"")</f>
        <v>2</v>
      </c>
      <c r="BC300" s="179">
        <f t="array" ref="BC300">IFERROR(VLOOKUP(A300&amp;B300&amp;C300&amp;LEFT($BA$1,2),IF({1,0},广告数据!$A$2:$A$7027&amp;广告数据!$B$2:$B$7027&amp;广告数据!$C$2:$C$7027,广告数据!$I$2:$I$7027),2,0),"")</f>
        <v>0</v>
      </c>
      <c r="BD300" s="215">
        <f t="shared" si="126"/>
        <v>0.0013262599469496</v>
      </c>
      <c r="BE300" s="215">
        <f t="shared" si="127"/>
        <v>0</v>
      </c>
      <c r="BF300" s="186">
        <f t="array" ref="BF300">IFERROR(VLOOKUP(A300&amp;B300&amp;C300&amp;LEFT($BA$1,2),IF({1,0},广告数据!$A$2:$A$7027&amp;广告数据!$B$2:$B$7027&amp;广告数据!$C$2:$C$7027,广告数据!$G$2:$G$7027),2,0),"")</f>
        <v>1.39</v>
      </c>
      <c r="BG300" s="186">
        <f t="array" ref="BG300">IFERROR(VLOOKUP(A300&amp;B300&amp;C300&amp;LEFT($BA$1,2),IF({1,0},广告数据!$A$2:$A$7027&amp;广告数据!$B$2:$B$7027&amp;广告数据!$C$2:$C$7027,广告数据!$J$2:$J$7027),2,0),"")</f>
        <v>0</v>
      </c>
      <c r="BH300" s="215" t="str">
        <f t="shared" si="128"/>
        <v>0</v>
      </c>
      <c r="BI300" s="172" t="str">
        <f t="array" ref="BI300">IFERROR(VLOOKUP(A300&amp;B300&amp;C300&amp;LEFT($BI$1,2),IF({1,0},广告数据!$A$2:$A$7027&amp;广告数据!$B$2:$B$7027&amp;广告数据!$C$2:$C$7027,广告数据!$D$2:$D$7027),2,0),"0")</f>
        <v>0</v>
      </c>
      <c r="BJ300" s="172" t="str">
        <f t="array" ref="BJ300">IFERROR(VLOOKUP(A300&amp;B300&amp;C300&amp;LEFT($BI$1,2),IF({1,0},广告数据!$A$2:$A$7027&amp;广告数据!$B$2:$B$7027&amp;广告数据!$C$2:$C$7027,广告数据!$E$2:$E$7027),2,0),"0")</f>
        <v>0</v>
      </c>
      <c r="BK300" s="172" t="str">
        <f t="array" ref="BK300">IFERROR(VLOOKUP(A300&amp;B300&amp;C300&amp;LEFT($BI$1,2),IF({1,0},广告数据!$A$2:$A$7027&amp;广告数据!$B$2:$B$7027&amp;广告数据!$C$2:$C$7027,广告数据!$I$2:$I$7027),2,0),"0")</f>
        <v>0</v>
      </c>
      <c r="BL300" s="215" t="str">
        <f t="shared" si="129"/>
        <v>0</v>
      </c>
      <c r="BM300" s="215" t="str">
        <f t="shared" si="130"/>
        <v>0</v>
      </c>
      <c r="BN300" s="172" t="str">
        <f t="array" ref="BN300">IFERROR(VLOOKUP(A300&amp;B300&amp;C300&amp;LEFT($BI$1,2),IF({1,0},广告数据!$A$2:$A$7027&amp;广告数据!$B$2:$B$7027&amp;广告数据!$C$2:$C$7027,广告数据!$G$2:$G$7027),2,0),"0")</f>
        <v>0</v>
      </c>
      <c r="BO300" s="172" t="str">
        <f t="array" ref="BO300">IFERROR(VLOOKUP(A300&amp;B300&amp;C300&amp;LEFT($BI$1,2),IF({1,0},广告数据!$A$2:$A$7027&amp;广告数据!$B$2:$B$7027&amp;广告数据!$C$2:$C$7027,广告数据!$J$2:$J$7027),2,0),"0")</f>
        <v>0</v>
      </c>
      <c r="BP300" s="215" t="str">
        <f t="shared" si="131"/>
        <v/>
      </c>
      <c r="BQ300" s="172">
        <f t="array" ref="BQ300">IFERROR(VLOOKUP(A300&amp;B300&amp;C300&amp;LEFT($BQ$1,2),IF({1,0},广告数据!$A$2:$A$7027&amp;广告数据!$B$2:$B$7027&amp;广告数据!$C$2:$C$7027,广告数据!$D$2:$D$7027),2,0),"0")</f>
        <v>4480</v>
      </c>
      <c r="BR300" s="172">
        <f t="array" ref="BR300">IFERROR(VLOOKUP(A300&amp;B300&amp;C300&amp;LEFT($BQ$1,2),IF({1,0},广告数据!$A$2:$A$7027&amp;广告数据!$B$2:$B$7027&amp;广告数据!$C$2:$C$7027,广告数据!$E$2:$E$7027),2,0),"0")</f>
        <v>9</v>
      </c>
      <c r="BS300" s="172">
        <f t="array" ref="BS300">IFERROR(VLOOKUP(A300&amp;B300&amp;C300&amp;LEFT($BQ$1,2),IF({1,0},广告数据!$A$2:$A$7027&amp;广告数据!$B$2:$B$7027&amp;广告数据!$C$2:$C$7027,广告数据!$I$2:$I$7027),2,0),"0")</f>
        <v>0</v>
      </c>
      <c r="BT300" s="215">
        <f t="shared" si="124"/>
        <v>0.00200892857142857</v>
      </c>
      <c r="BU300" s="215">
        <f t="shared" si="125"/>
        <v>0</v>
      </c>
      <c r="BV300" s="172">
        <f t="array" ref="BV300">IFERROR(VLOOKUP(A300&amp;B300&amp;C300&amp;LEFT($BQ$1,2),IF({1,0},广告数据!$A$2:$A$7027&amp;广告数据!$B$2:$B$7027&amp;广告数据!$C$2:$C$7027,广告数据!$G$2:$G$7027),2,0),"0")</f>
        <v>7.74</v>
      </c>
      <c r="BW300" s="172">
        <f t="array" ref="BW300">IFERROR(VLOOKUP(A300&amp;B300&amp;C300&amp;LEFT($BQ$1,2),IF({1,0},广告数据!$A$2:$A$7027&amp;广告数据!$B$2:$B$7027&amp;广告数据!$C$2:$C$7027,广告数据!$J$2:$J$7027),2,0),"0")</f>
        <v>0</v>
      </c>
      <c r="BX300" s="215" t="str">
        <f t="shared" si="141"/>
        <v/>
      </c>
    </row>
    <row r="301" s="173" customFormat="1" spans="1:76">
      <c r="A301" s="189">
        <v>44833</v>
      </c>
      <c r="B301" s="192" t="s">
        <v>343</v>
      </c>
      <c r="C301" s="190" t="s">
        <v>450</v>
      </c>
      <c r="D301" s="119" t="s">
        <v>451</v>
      </c>
      <c r="E301" s="194">
        <f>SUMIFS('Business report'!$D$2:$D$9442,'Business report'!$A$2:$A$9442,A301,'Business report'!$B$2:$B$9442,B301,'Business report'!$C$2:$C$9442,D301)</f>
        <v>23</v>
      </c>
      <c r="F301" s="194">
        <f>SUMIFS('Business report'!$F$2:$F$9442,'Business report'!$A$2:$A$9442,A301,'Business report'!$B$2:$B$9442,B301,'Business report'!$C$2:$C$9442,D301)</f>
        <v>32</v>
      </c>
      <c r="G301" s="191">
        <f>SUMIFS('Business report'!$I$2:$I$9442,'Business report'!$A$2:$A$9442,A301,'Business report'!$B$2:$B$9442,B301,'Business report'!$C$2:$C$9442,D301)</f>
        <v>0</v>
      </c>
      <c r="H301" s="195">
        <f>SUMIFS('Business report'!$K$2:$K$9442,'Business report'!$A$2:$A$9442,A301,'Business report'!$B$2:$B$9442,B301,'Business report'!$C$2:$C$9442,D301)</f>
        <v>0</v>
      </c>
      <c r="I301" s="198">
        <v>47.99</v>
      </c>
      <c r="J301" s="178">
        <v>4</v>
      </c>
      <c r="K301" s="198">
        <v>7</v>
      </c>
      <c r="L301" s="198" t="s">
        <v>851</v>
      </c>
      <c r="M301" s="202" t="s">
        <v>914</v>
      </c>
      <c r="N301" s="198" t="s">
        <v>497</v>
      </c>
      <c r="O301" s="198">
        <v>507</v>
      </c>
      <c r="P301" s="203" t="s">
        <v>467</v>
      </c>
      <c r="Q301" s="207" t="s">
        <v>839</v>
      </c>
      <c r="R301" s="207" t="s">
        <v>384</v>
      </c>
      <c r="S301" s="203" t="s">
        <v>752</v>
      </c>
      <c r="T301" s="207" t="s">
        <v>357</v>
      </c>
      <c r="U301" s="207" t="s">
        <v>384</v>
      </c>
      <c r="V301" s="203" t="s">
        <v>753</v>
      </c>
      <c r="W301" s="207" t="s">
        <v>266</v>
      </c>
      <c r="X301" s="207" t="s">
        <v>487</v>
      </c>
      <c r="Y301" s="203" t="s">
        <v>754</v>
      </c>
      <c r="Z301" s="207" t="s">
        <v>224</v>
      </c>
      <c r="AA301" s="207" t="s">
        <v>253</v>
      </c>
      <c r="AB301" s="203" t="s">
        <v>465</v>
      </c>
      <c r="AC301" s="207" t="s">
        <v>345</v>
      </c>
      <c r="AD301" s="207" t="s">
        <v>396</v>
      </c>
      <c r="AE301" s="203" t="s">
        <v>466</v>
      </c>
      <c r="AF301" s="207" t="s">
        <v>197</v>
      </c>
      <c r="AG301" s="207" t="s">
        <v>323</v>
      </c>
      <c r="AH301" s="203" t="s">
        <v>755</v>
      </c>
      <c r="AI301" s="207" t="s">
        <v>232</v>
      </c>
      <c r="AJ301" s="207" t="s">
        <v>193</v>
      </c>
      <c r="AK301" s="179">
        <f t="array" ref="AK301">IFERROR(VLOOKUP(A301&amp;B301&amp;C301&amp;LEFT($AK$1,2),IF({1,0},广告数据!$A$2:$A$7027&amp;广告数据!$B$2:$B$7027&amp;广告数据!$C$2:$C$7027,广告数据!$D$2:$D$7027),2,0),"0")</f>
        <v>4807</v>
      </c>
      <c r="AL301" s="175">
        <f t="array" ref="AL301">IFERROR(VLOOKUP(A301&amp;B301&amp;C301&amp;LEFT($AK$1,2),IF({1,0},广告数据!$A$2:$A$7027&amp;广告数据!$B$2:$B$7027&amp;广告数据!$C$2:$C$7027,广告数据!$E$2:$E$7027),2,0),"0")</f>
        <v>7</v>
      </c>
      <c r="AM301" s="180">
        <f t="shared" si="147"/>
        <v>0.00145620969419596</v>
      </c>
      <c r="AN301" s="175">
        <f t="array" ref="AN301">IFERROR(VLOOKUP(A301&amp;B301&amp;C301&amp;LEFT($AK$1,2),IF({1,0},广告数据!$A$2:$A$7027&amp;广告数据!$B$2:$B$7027&amp;广告数据!$C$2:$C$7027,广告数据!$I$2:$I$7027),2,0),"0")</f>
        <v>0</v>
      </c>
      <c r="AO301" s="181">
        <f t="shared" si="148"/>
        <v>0</v>
      </c>
      <c r="AP301" s="182">
        <f t="array" ref="AP301">IFERROR(VLOOKUP(A301&amp;B301&amp;C301&amp;LEFT($AK$1,2),IF({1,0},广告数据!$A$2:$A$7027&amp;广告数据!$B$2:$B$7027&amp;广告数据!$C$2:$C$7027,广告数据!$G$2:$G$7027),2,0),"0")</f>
        <v>7.08</v>
      </c>
      <c r="AQ301" s="182">
        <f t="array" ref="AQ301">IFERROR(VLOOKUP(A301&amp;B301&amp;C301&amp;LEFT($AK$1,2),IF({1,0},广告数据!$A$2:$A$7027&amp;广告数据!$B$2:$B$7027&amp;广告数据!$C$2:$C$7027,广告数据!$J$2:$J$7027),2,0),"0")</f>
        <v>0</v>
      </c>
      <c r="AR301" s="183" t="str">
        <f t="shared" si="149"/>
        <v>0</v>
      </c>
      <c r="AS301" s="223" t="str">
        <f t="array" ref="AS301">IFERROR(VLOOKUP(A301&amp;B301&amp;C301&amp;LEFT($AS$1,2),IF({1,0},广告数据!$A$2:$A$7027&amp;广告数据!$B$2:$B$7027&amp;广告数据!$C$2:$C$7027,广告数据!$D$2:$D$7027),2,0),"0")</f>
        <v>0</v>
      </c>
      <c r="AT301" s="179" t="str">
        <f t="array" ref="AT301">IFERROR(VLOOKUP(A301&amp;B301&amp;C301&amp;LEFT($AS$1,2),IF({1,0},广告数据!$A$2:$A$7027&amp;广告数据!$B$2:$B$7027&amp;广告数据!$C$2:$C$7027,广告数据!$E$2:$E$7027),2,0),"0")</f>
        <v>0</v>
      </c>
      <c r="AU301" s="179" t="str">
        <f t="array" ref="AU301">IFERROR(VLOOKUP(A301&amp;B301&amp;C301&amp;LEFT($AS$1,2),IF({1,0},广告数据!$A$2:$A$7027&amp;广告数据!$B$2:$B$7027&amp;广告数据!$C$2:$C$7027,广告数据!$I$2:$I$7027),2,0),"0")</f>
        <v>0</v>
      </c>
      <c r="AV301" s="215" t="str">
        <f t="shared" si="150"/>
        <v>0</v>
      </c>
      <c r="AW301" s="215" t="str">
        <f t="array" ref="AW301">IFERROR(AU301/AT301,"0")</f>
        <v>0</v>
      </c>
      <c r="AX301" s="224" t="str">
        <f t="array" ref="AX301">IFERROR(VLOOKUP(A301&amp;B301&amp;C301&amp;LEFT($AS$1,2),IF({1,0},广告数据!$A$2:$A$7027&amp;广告数据!$B$2:$B$7027&amp;广告数据!$C$2:$C$7027,广告数据!$G$2:$G$7027),2,0),"0")</f>
        <v>0</v>
      </c>
      <c r="AY301" s="179" t="str">
        <f t="array" ref="AY301">IFERROR(VLOOKUP(A301&amp;B301&amp;C301&amp;LEFT($AS$1,2),IF({1,0},广告数据!$A$2:$A$7027&amp;广告数据!$B$2:$B$7027&amp;广告数据!$C$2:$C$7027,广告数据!$J$2:$J$7027),2,0),"0")</f>
        <v>0</v>
      </c>
      <c r="AZ301" s="183" t="str">
        <f t="array" ref="AZ301">IFERROR(AX301/AY301,"0")</f>
        <v>0</v>
      </c>
      <c r="BA301" s="179">
        <f t="array" ref="BA301">IFERROR(VLOOKUP(A301&amp;B301&amp;C301&amp;LEFT($BA$1,2),IF({1,0},广告数据!$A$2:$A$7027&amp;广告数据!$B$2:$B$7027&amp;广告数据!$C$2:$C$7027,广告数据!$D$2:$D$7027),2,0),"")</f>
        <v>686</v>
      </c>
      <c r="BB301" s="179">
        <f t="array" ref="BB301">IFERROR(VLOOKUP(A301&amp;B301&amp;C301&amp;LEFT($BA$1,2),IF({1,0},广告数据!$A$2:$A$7027&amp;广告数据!$B$2:$B$7027&amp;广告数据!$C$2:$C$7027,广告数据!$E$2:$E$7027),2,0),"")</f>
        <v>3</v>
      </c>
      <c r="BC301" s="179">
        <f t="array" ref="BC301">IFERROR(VLOOKUP(A301&amp;B301&amp;C301&amp;LEFT($BA$1,2),IF({1,0},广告数据!$A$2:$A$7027&amp;广告数据!$B$2:$B$7027&amp;广告数据!$C$2:$C$7027,广告数据!$I$2:$I$7027),2,0),"")</f>
        <v>0</v>
      </c>
      <c r="BD301" s="215">
        <f t="shared" si="126"/>
        <v>0.0043731778425656</v>
      </c>
      <c r="BE301" s="215">
        <f t="shared" si="127"/>
        <v>0</v>
      </c>
      <c r="BF301" s="186">
        <f t="array" ref="BF301">IFERROR(VLOOKUP(A301&amp;B301&amp;C301&amp;LEFT($BA$1,2),IF({1,0},广告数据!$A$2:$A$7027&amp;广告数据!$B$2:$B$7027&amp;广告数据!$C$2:$C$7027,广告数据!$G$2:$G$7027),2,0),"")</f>
        <v>2.76</v>
      </c>
      <c r="BG301" s="186">
        <f t="array" ref="BG301">IFERROR(VLOOKUP(A301&amp;B301&amp;C301&amp;LEFT($BA$1,2),IF({1,0},广告数据!$A$2:$A$7027&amp;广告数据!$B$2:$B$7027&amp;广告数据!$C$2:$C$7027,广告数据!$J$2:$J$7027),2,0),"")</f>
        <v>0</v>
      </c>
      <c r="BH301" s="215" t="str">
        <f t="shared" si="128"/>
        <v>0</v>
      </c>
      <c r="BI301" s="172" t="str">
        <f t="array" ref="BI301">IFERROR(VLOOKUP(A301&amp;B301&amp;C301&amp;LEFT($BI$1,2),IF({1,0},广告数据!$A$2:$A$7027&amp;广告数据!$B$2:$B$7027&amp;广告数据!$C$2:$C$7027,广告数据!$D$2:$D$7027),2,0),"0")</f>
        <v>0</v>
      </c>
      <c r="BJ301" s="172" t="str">
        <f t="array" ref="BJ301">IFERROR(VLOOKUP(A301&amp;B301&amp;C301&amp;LEFT($BI$1,2),IF({1,0},广告数据!$A$2:$A$7027&amp;广告数据!$B$2:$B$7027&amp;广告数据!$C$2:$C$7027,广告数据!$E$2:$E$7027),2,0),"0")</f>
        <v>0</v>
      </c>
      <c r="BK301" s="172" t="str">
        <f t="array" ref="BK301">IFERROR(VLOOKUP(A301&amp;B301&amp;C301&amp;LEFT($BI$1,2),IF({1,0},广告数据!$A$2:$A$7027&amp;广告数据!$B$2:$B$7027&amp;广告数据!$C$2:$C$7027,广告数据!$I$2:$I$7027),2,0),"0")</f>
        <v>0</v>
      </c>
      <c r="BL301" s="215" t="str">
        <f t="shared" si="129"/>
        <v>0</v>
      </c>
      <c r="BM301" s="215" t="str">
        <f t="shared" si="130"/>
        <v>0</v>
      </c>
      <c r="BN301" s="172" t="str">
        <f t="array" ref="BN301">IFERROR(VLOOKUP(A301&amp;B301&amp;C301&amp;LEFT($BI$1,2),IF({1,0},广告数据!$A$2:$A$7027&amp;广告数据!$B$2:$B$7027&amp;广告数据!$C$2:$C$7027,广告数据!$G$2:$G$7027),2,0),"0")</f>
        <v>0</v>
      </c>
      <c r="BO301" s="172" t="str">
        <f t="array" ref="BO301">IFERROR(VLOOKUP(A301&amp;B301&amp;C301&amp;LEFT($BI$1,2),IF({1,0},广告数据!$A$2:$A$7027&amp;广告数据!$B$2:$B$7027&amp;广告数据!$C$2:$C$7027,广告数据!$J$2:$J$7027),2,0),"0")</f>
        <v>0</v>
      </c>
      <c r="BP301" s="215" t="str">
        <f t="shared" si="131"/>
        <v/>
      </c>
      <c r="BQ301" s="172">
        <f t="array" ref="BQ301">IFERROR(VLOOKUP(A301&amp;B301&amp;C301&amp;LEFT($BQ$1,2),IF({1,0},广告数据!$A$2:$A$7027&amp;广告数据!$B$2:$B$7027&amp;广告数据!$C$2:$C$7027,广告数据!$D$2:$D$7027),2,0),"0")</f>
        <v>1657</v>
      </c>
      <c r="BR301" s="172">
        <f t="array" ref="BR301">IFERROR(VLOOKUP(A301&amp;B301&amp;C301&amp;LEFT($BQ$1,2),IF({1,0},广告数据!$A$2:$A$7027&amp;广告数据!$B$2:$B$7027&amp;广告数据!$C$2:$C$7027,广告数据!$E$2:$E$7027),2,0),"0")</f>
        <v>2</v>
      </c>
      <c r="BS301" s="172">
        <f t="array" ref="BS301">IFERROR(VLOOKUP(A301&amp;B301&amp;C301&amp;LEFT($BQ$1,2),IF({1,0},广告数据!$A$2:$A$7027&amp;广告数据!$B$2:$B$7027&amp;广告数据!$C$2:$C$7027,广告数据!$I$2:$I$7027),2,0),"0")</f>
        <v>0</v>
      </c>
      <c r="BT301" s="215">
        <f t="shared" si="124"/>
        <v>0.0012070006035003</v>
      </c>
      <c r="BU301" s="215">
        <f t="shared" si="125"/>
        <v>0</v>
      </c>
      <c r="BV301" s="172">
        <f t="array" ref="BV301">IFERROR(VLOOKUP(A301&amp;B301&amp;C301&amp;LEFT($BQ$1,2),IF({1,0},广告数据!$A$2:$A$7027&amp;广告数据!$B$2:$B$7027&amp;广告数据!$C$2:$C$7027,广告数据!$G$2:$G$7027),2,0),"0")</f>
        <v>1.26</v>
      </c>
      <c r="BW301" s="172">
        <f t="array" ref="BW301">IFERROR(VLOOKUP(A301&amp;B301&amp;C301&amp;LEFT($BQ$1,2),IF({1,0},广告数据!$A$2:$A$7027&amp;广告数据!$B$2:$B$7027&amp;广告数据!$C$2:$C$7027,广告数据!$J$2:$J$7027),2,0),"0")</f>
        <v>0</v>
      </c>
      <c r="BX301" s="215" t="str">
        <f t="shared" si="141"/>
        <v/>
      </c>
    </row>
    <row r="302" s="173" customFormat="1" spans="1:76">
      <c r="A302" s="189">
        <v>44833</v>
      </c>
      <c r="B302" s="192" t="s">
        <v>20</v>
      </c>
      <c r="C302" s="190" t="s">
        <v>543</v>
      </c>
      <c r="D302" s="119" t="s">
        <v>544</v>
      </c>
      <c r="E302" s="194">
        <f>SUMIFS('Business report'!$D$2:$D$9442,'Business report'!$A$2:$A$9442,A302,'Business report'!$B$2:$B$9442,B302,'Business report'!$C$2:$C$9442,D302)</f>
        <v>40</v>
      </c>
      <c r="F302" s="194">
        <f>SUMIFS('Business report'!$F$2:$F$9442,'Business report'!$A$2:$A$9442,A302,'Business report'!$B$2:$B$9442,B302,'Business report'!$C$2:$C$9442,D302)</f>
        <v>67</v>
      </c>
      <c r="G302" s="191">
        <f>SUMIFS('Business report'!$I$2:$I$9442,'Business report'!$A$2:$A$9442,A302,'Business report'!$B$2:$B$9442,B302,'Business report'!$C$2:$C$9442,D302)</f>
        <v>4</v>
      </c>
      <c r="H302" s="195">
        <f>SUMIFS('Business report'!$K$2:$K$9442,'Business report'!$A$2:$A$9442,A302,'Business report'!$B$2:$B$9442,B302,'Business report'!$C$2:$C$9442,D302)</f>
        <v>119.96</v>
      </c>
      <c r="I302" s="198">
        <v>29.99</v>
      </c>
      <c r="J302" s="178">
        <v>4.7</v>
      </c>
      <c r="K302" s="198">
        <v>7</v>
      </c>
      <c r="L302" s="198" t="s">
        <v>570</v>
      </c>
      <c r="M302" s="202" t="s">
        <v>915</v>
      </c>
      <c r="N302" s="198" t="s">
        <v>572</v>
      </c>
      <c r="O302" s="198">
        <v>81</v>
      </c>
      <c r="P302" s="203" t="s">
        <v>579</v>
      </c>
      <c r="Q302" s="207" t="s">
        <v>916</v>
      </c>
      <c r="R302" s="200"/>
      <c r="S302" s="203" t="s">
        <v>581</v>
      </c>
      <c r="T302" s="207" t="s">
        <v>606</v>
      </c>
      <c r="U302" s="207" t="s">
        <v>266</v>
      </c>
      <c r="V302" s="203" t="s">
        <v>583</v>
      </c>
      <c r="W302" s="207" t="s">
        <v>917</v>
      </c>
      <c r="X302" s="207" t="s">
        <v>188</v>
      </c>
      <c r="Y302" s="203" t="s">
        <v>585</v>
      </c>
      <c r="Z302" s="207" t="s">
        <v>518</v>
      </c>
      <c r="AA302" s="207" t="s">
        <v>918</v>
      </c>
      <c r="AB302" s="203" t="s">
        <v>587</v>
      </c>
      <c r="AC302" s="207" t="s">
        <v>762</v>
      </c>
      <c r="AD302" s="200"/>
      <c r="AE302" s="203" t="s">
        <v>589</v>
      </c>
      <c r="AF302" s="207" t="s">
        <v>277</v>
      </c>
      <c r="AG302" s="200"/>
      <c r="AH302" s="203" t="s">
        <v>591</v>
      </c>
      <c r="AI302" s="207" t="s">
        <v>639</v>
      </c>
      <c r="AJ302" s="200"/>
      <c r="AK302" s="179">
        <f t="array" ref="AK302">IFERROR(VLOOKUP(A302&amp;B302&amp;C302&amp;LEFT($AK$1,2),IF({1,0},广告数据!$A$2:$A$7027&amp;广告数据!$B$2:$B$7027&amp;广告数据!$C$2:$C$7027,广告数据!$D$2:$D$7027),2,0),"0")</f>
        <v>4105</v>
      </c>
      <c r="AL302" s="175">
        <f t="array" ref="AL302">IFERROR(VLOOKUP(A302&amp;B302&amp;C302&amp;LEFT($AK$1,2),IF({1,0},广告数据!$A$2:$A$7027&amp;广告数据!$B$2:$B$7027&amp;广告数据!$C$2:$C$7027,广告数据!$E$2:$E$7027),2,0),"0")</f>
        <v>4</v>
      </c>
      <c r="AM302" s="180">
        <f t="shared" ref="AM302:AM365" si="151">IFERROR(AL302/AK302,"0")</f>
        <v>0.00097442143727162</v>
      </c>
      <c r="AN302" s="175">
        <f t="array" ref="AN302">IFERROR(VLOOKUP(A302&amp;B302&amp;C302&amp;LEFT($AK$1,2),IF({1,0},广告数据!$A$2:$A$7027&amp;广告数据!$B$2:$B$7027&amp;广告数据!$C$2:$C$7027,广告数据!$I$2:$I$7027),2,0),"0")</f>
        <v>0</v>
      </c>
      <c r="AO302" s="181">
        <f t="shared" ref="AO302:AO365" si="152">IFERROR(AN302/AL302,"0")</f>
        <v>0</v>
      </c>
      <c r="AP302" s="182">
        <f t="array" ref="AP302">IFERROR(VLOOKUP(A302&amp;B302&amp;C302&amp;LEFT($AK$1,2),IF({1,0},广告数据!$A$2:$A$7027&amp;广告数据!$B$2:$B$7027&amp;广告数据!$C$2:$C$7027,广告数据!$G$2:$G$7027),2,0),"0")</f>
        <v>3.5</v>
      </c>
      <c r="AQ302" s="182">
        <f t="array" ref="AQ302">IFERROR(VLOOKUP(A302&amp;B302&amp;C302&amp;LEFT($AK$1,2),IF({1,0},广告数据!$A$2:$A$7027&amp;广告数据!$B$2:$B$7027&amp;广告数据!$C$2:$C$7027,广告数据!$J$2:$J$7027),2,0),"0")</f>
        <v>0</v>
      </c>
      <c r="AR302" s="183" t="str">
        <f t="shared" ref="AR302:AR365" si="153">IFERROR(AP302/AQ302,"0")</f>
        <v>0</v>
      </c>
      <c r="AS302" s="223">
        <f t="array" ref="AS302">IFERROR(VLOOKUP(A302&amp;B302&amp;C302&amp;LEFT($AS$1,2),IF({1,0},广告数据!$A$2:$A$7027&amp;广告数据!$B$2:$B$7027&amp;广告数据!$C$2:$C$7027,广告数据!$D$2:$D$7027),2,0),"0")</f>
        <v>70</v>
      </c>
      <c r="AT302" s="179">
        <f t="array" ref="AT302">IFERROR(VLOOKUP(A302&amp;B302&amp;C302&amp;LEFT($AS$1,2),IF({1,0},广告数据!$A$2:$A$7027&amp;广告数据!$B$2:$B$7027&amp;广告数据!$C$2:$C$7027,广告数据!$E$2:$E$7027),2,0),"0")</f>
        <v>1</v>
      </c>
      <c r="AU302" s="179">
        <f t="array" ref="AU302">IFERROR(VLOOKUP(A302&amp;B302&amp;C302&amp;LEFT($AS$1,2),IF({1,0},广告数据!$A$2:$A$7027&amp;广告数据!$B$2:$B$7027&amp;广告数据!$C$2:$C$7027,广告数据!$I$2:$I$7027),2,0),"0")</f>
        <v>0</v>
      </c>
      <c r="AV302" s="215">
        <f t="shared" si="150"/>
        <v>0.0142857142857143</v>
      </c>
      <c r="AW302" s="215">
        <f t="array" ref="AW302">IFERROR(AU302/AT302,"0")</f>
        <v>0</v>
      </c>
      <c r="AX302" s="224">
        <f t="array" ref="AX302">IFERROR(VLOOKUP(A302&amp;B302&amp;C302&amp;LEFT($AS$1,2),IF({1,0},广告数据!$A$2:$A$7027&amp;广告数据!$B$2:$B$7027&amp;广告数据!$C$2:$C$7027,广告数据!$G$2:$G$7027),2,0),"0")</f>
        <v>1</v>
      </c>
      <c r="AY302" s="179">
        <f t="array" ref="AY302">IFERROR(VLOOKUP(A302&amp;B302&amp;C302&amp;LEFT($AS$1,2),IF({1,0},广告数据!$A$2:$A$7027&amp;广告数据!$B$2:$B$7027&amp;广告数据!$C$2:$C$7027,广告数据!$J$2:$J$7027),2,0),"0")</f>
        <v>0</v>
      </c>
      <c r="AZ302" s="183" t="str">
        <f t="array" ref="AZ302">IFERROR(AX302/AY302,"0")</f>
        <v>0</v>
      </c>
      <c r="BA302" s="179">
        <f t="array" ref="BA302">IFERROR(VLOOKUP(A302&amp;B302&amp;C302&amp;LEFT($BA$1,2),IF({1,0},广告数据!$A$2:$A$7027&amp;广告数据!$B$2:$B$7027&amp;广告数据!$C$2:$C$7027,广告数据!$D$2:$D$7027),2,0),"")</f>
        <v>2285</v>
      </c>
      <c r="BB302" s="179">
        <f t="array" ref="BB302">IFERROR(VLOOKUP(A302&amp;B302&amp;C302&amp;LEFT($BA$1,2),IF({1,0},广告数据!$A$2:$A$7027&amp;广告数据!$B$2:$B$7027&amp;广告数据!$C$2:$C$7027,广告数据!$E$2:$E$7027),2,0),"")</f>
        <v>7</v>
      </c>
      <c r="BC302" s="179">
        <f t="array" ref="BC302">IFERROR(VLOOKUP(A302&amp;B302&amp;C302&amp;LEFT($BA$1,2),IF({1,0},广告数据!$A$2:$A$7027&amp;广告数据!$B$2:$B$7027&amp;广告数据!$C$2:$C$7027,广告数据!$I$2:$I$7027),2,0),"")</f>
        <v>0</v>
      </c>
      <c r="BD302" s="215">
        <f t="shared" si="126"/>
        <v>0.00306345733041575</v>
      </c>
      <c r="BE302" s="215">
        <f t="shared" si="127"/>
        <v>0</v>
      </c>
      <c r="BF302" s="186">
        <f t="array" ref="BF302">IFERROR(VLOOKUP(A302&amp;B302&amp;C302&amp;LEFT($BA$1,2),IF({1,0},广告数据!$A$2:$A$7027&amp;广告数据!$B$2:$B$7027&amp;广告数据!$C$2:$C$7027,广告数据!$G$2:$G$7027),2,0),"")</f>
        <v>10.36</v>
      </c>
      <c r="BG302" s="186">
        <f t="array" ref="BG302">IFERROR(VLOOKUP(A302&amp;B302&amp;C302&amp;LEFT($BA$1,2),IF({1,0},广告数据!$A$2:$A$7027&amp;广告数据!$B$2:$B$7027&amp;广告数据!$C$2:$C$7027,广告数据!$J$2:$J$7027),2,0),"")</f>
        <v>0</v>
      </c>
      <c r="BH302" s="215" t="str">
        <f t="shared" si="128"/>
        <v>0</v>
      </c>
      <c r="BI302" s="172">
        <f t="array" ref="BI302">IFERROR(VLOOKUP(A302&amp;B302&amp;C302&amp;LEFT($BI$1,2),IF({1,0},广告数据!$A$2:$A$7027&amp;广告数据!$B$2:$B$7027&amp;广告数据!$C$2:$C$7027,广告数据!$D$2:$D$7027),2,0),"0")</f>
        <v>280</v>
      </c>
      <c r="BJ302" s="172">
        <f t="array" ref="BJ302">IFERROR(VLOOKUP(A302&amp;B302&amp;C302&amp;LEFT($BI$1,2),IF({1,0},广告数据!$A$2:$A$7027&amp;广告数据!$B$2:$B$7027&amp;广告数据!$C$2:$C$7027,广告数据!$E$2:$E$7027),2,0),"0")</f>
        <v>2</v>
      </c>
      <c r="BK302" s="172">
        <f t="array" ref="BK302">IFERROR(VLOOKUP(A302&amp;B302&amp;C302&amp;LEFT($BI$1,2),IF({1,0},广告数据!$A$2:$A$7027&amp;广告数据!$B$2:$B$7027&amp;广告数据!$C$2:$C$7027,广告数据!$I$2:$I$7027),2,0),"0")</f>
        <v>0</v>
      </c>
      <c r="BL302" s="215">
        <f t="shared" si="129"/>
        <v>0.00714285714285714</v>
      </c>
      <c r="BM302" s="215">
        <f t="shared" si="130"/>
        <v>0</v>
      </c>
      <c r="BN302" s="172">
        <f t="array" ref="BN302">IFERROR(VLOOKUP(A302&amp;B302&amp;C302&amp;LEFT($BI$1,2),IF({1,0},广告数据!$A$2:$A$7027&amp;广告数据!$B$2:$B$7027&amp;广告数据!$C$2:$C$7027,广告数据!$G$2:$G$7027),2,0),"0")</f>
        <v>1.84</v>
      </c>
      <c r="BO302" s="172">
        <f t="array" ref="BO302">IFERROR(VLOOKUP(A302&amp;B302&amp;C302&amp;LEFT($BI$1,2),IF({1,0},广告数据!$A$2:$A$7027&amp;广告数据!$B$2:$B$7027&amp;广告数据!$C$2:$C$7027,广告数据!$J$2:$J$7027),2,0),"0")</f>
        <v>0</v>
      </c>
      <c r="BP302" s="215" t="str">
        <f t="shared" si="131"/>
        <v/>
      </c>
      <c r="BQ302" s="172">
        <f t="array" ref="BQ302">IFERROR(VLOOKUP(A302&amp;B302&amp;C302&amp;LEFT($BQ$1,2),IF({1,0},广告数据!$A$2:$A$7027&amp;广告数据!$B$2:$B$7027&amp;广告数据!$C$2:$C$7027,广告数据!$D$2:$D$7027),2,0),"0")</f>
        <v>734</v>
      </c>
      <c r="BR302" s="172">
        <f t="array" ref="BR302">IFERROR(VLOOKUP(A302&amp;B302&amp;C302&amp;LEFT($BQ$1,2),IF({1,0},广告数据!$A$2:$A$7027&amp;广告数据!$B$2:$B$7027&amp;广告数据!$C$2:$C$7027,广告数据!$E$2:$E$7027),2,0),"0")</f>
        <v>10</v>
      </c>
      <c r="BS302" s="172">
        <f t="array" ref="BS302">IFERROR(VLOOKUP(A302&amp;B302&amp;C302&amp;LEFT($BQ$1,2),IF({1,0},广告数据!$A$2:$A$7027&amp;广告数据!$B$2:$B$7027&amp;广告数据!$C$2:$C$7027,广告数据!$I$2:$I$7027),2,0),"0")</f>
        <v>1</v>
      </c>
      <c r="BT302" s="215">
        <f t="shared" si="124"/>
        <v>0.0136239782016349</v>
      </c>
      <c r="BU302" s="215">
        <f t="shared" si="125"/>
        <v>0.1</v>
      </c>
      <c r="BV302" s="172">
        <f t="array" ref="BV302">IFERROR(VLOOKUP(A302&amp;B302&amp;C302&amp;LEFT($BQ$1,2),IF({1,0},广告数据!$A$2:$A$7027&amp;广告数据!$B$2:$B$7027&amp;广告数据!$C$2:$C$7027,广告数据!$G$2:$G$7027),2,0),"0")</f>
        <v>13.98</v>
      </c>
      <c r="BW302" s="172">
        <f t="array" ref="BW302">IFERROR(VLOOKUP(A302&amp;B302&amp;C302&amp;LEFT($BQ$1,2),IF({1,0},广告数据!$A$2:$A$7027&amp;广告数据!$B$2:$B$7027&amp;广告数据!$C$2:$C$7027,广告数据!$J$2:$J$7027),2,0),"0")</f>
        <v>29.99</v>
      </c>
      <c r="BX302" s="215">
        <f t="shared" si="141"/>
        <v>0.466155385128376</v>
      </c>
    </row>
    <row r="303" s="173" customFormat="1" spans="1:76">
      <c r="A303" s="189">
        <v>44833</v>
      </c>
      <c r="B303" s="192" t="s">
        <v>20</v>
      </c>
      <c r="C303" s="190" t="s">
        <v>740</v>
      </c>
      <c r="D303" s="119" t="s">
        <v>741</v>
      </c>
      <c r="E303" s="194">
        <f>SUMIFS('Business report'!$D$2:$D$9442,'Business report'!$A$2:$A$9442,A303,'Business report'!$B$2:$B$9442,B303,'Business report'!$C$2:$C$9442,D303)</f>
        <v>26</v>
      </c>
      <c r="F303" s="194">
        <f>SUMIFS('Business report'!$F$2:$F$9442,'Business report'!$A$2:$A$9442,A303,'Business report'!$B$2:$B$9442,B303,'Business report'!$C$2:$C$9442,D303)</f>
        <v>35</v>
      </c>
      <c r="G303" s="191">
        <f>SUMIFS('Business report'!$I$2:$I$9442,'Business report'!$A$2:$A$9442,A303,'Business report'!$B$2:$B$9442,B303,'Business report'!$C$2:$C$9442,D303)</f>
        <v>1</v>
      </c>
      <c r="H303" s="195">
        <f>SUMIFS('Business report'!$K$2:$K$9442,'Business report'!$A$2:$A$9442,A303,'Business report'!$B$2:$B$9442,B303,'Business report'!$C$2:$C$9442,D303)</f>
        <v>0</v>
      </c>
      <c r="I303" s="198">
        <v>44.99</v>
      </c>
      <c r="J303" s="178">
        <v>5</v>
      </c>
      <c r="K303" s="198">
        <v>1</v>
      </c>
      <c r="L303" s="198" t="s">
        <v>131</v>
      </c>
      <c r="M303" s="202" t="s">
        <v>919</v>
      </c>
      <c r="N303" s="198" t="s">
        <v>742</v>
      </c>
      <c r="O303" s="198">
        <v>538</v>
      </c>
      <c r="P303" s="203" t="s">
        <v>745</v>
      </c>
      <c r="Q303" s="200"/>
      <c r="R303" s="207" t="s">
        <v>785</v>
      </c>
      <c r="S303" s="203" t="s">
        <v>747</v>
      </c>
      <c r="T303" s="200"/>
      <c r="U303" s="207" t="s">
        <v>785</v>
      </c>
      <c r="V303" s="203" t="s">
        <v>748</v>
      </c>
      <c r="W303" s="200"/>
      <c r="X303" s="207" t="s">
        <v>920</v>
      </c>
      <c r="Y303" s="203" t="s">
        <v>871</v>
      </c>
      <c r="Z303" s="200"/>
      <c r="AA303" s="207" t="s">
        <v>917</v>
      </c>
      <c r="AB303" s="203" t="s">
        <v>921</v>
      </c>
      <c r="AC303" s="200"/>
      <c r="AD303" s="207" t="s">
        <v>922</v>
      </c>
      <c r="AE303" s="200"/>
      <c r="AF303" s="200"/>
      <c r="AG303" s="200"/>
      <c r="AH303" s="200"/>
      <c r="AI303" s="200"/>
      <c r="AJ303" s="200"/>
      <c r="AK303" s="179">
        <f t="array" ref="AK303">IFERROR(VLOOKUP(A303&amp;B303&amp;C303&amp;LEFT($AK$1,2),IF({1,0},广告数据!$A$2:$A$7027&amp;广告数据!$B$2:$B$7027&amp;广告数据!$C$2:$C$7027,广告数据!$D$2:$D$7027),2,0),"0")</f>
        <v>2379</v>
      </c>
      <c r="AL303" s="175">
        <f t="array" ref="AL303">IFERROR(VLOOKUP(A303&amp;B303&amp;C303&amp;LEFT($AK$1,2),IF({1,0},广告数据!$A$2:$A$7027&amp;广告数据!$B$2:$B$7027&amp;广告数据!$C$2:$C$7027,广告数据!$E$2:$E$7027),2,0),"0")</f>
        <v>5</v>
      </c>
      <c r="AM303" s="180">
        <f t="shared" si="151"/>
        <v>0.00210172341319882</v>
      </c>
      <c r="AN303" s="175">
        <f t="array" ref="AN303">IFERROR(VLOOKUP(A303&amp;B303&amp;C303&amp;LEFT($AK$1,2),IF({1,0},广告数据!$A$2:$A$7027&amp;广告数据!$B$2:$B$7027&amp;广告数据!$C$2:$C$7027,广告数据!$I$2:$I$7027),2,0),"0")</f>
        <v>0</v>
      </c>
      <c r="AO303" s="181">
        <f t="shared" si="152"/>
        <v>0</v>
      </c>
      <c r="AP303" s="182">
        <f t="array" ref="AP303">IFERROR(VLOOKUP(A303&amp;B303&amp;C303&amp;LEFT($AK$1,2),IF({1,0},广告数据!$A$2:$A$7027&amp;广告数据!$B$2:$B$7027&amp;广告数据!$C$2:$C$7027,广告数据!$G$2:$G$7027),2,0),"0")</f>
        <v>5.21</v>
      </c>
      <c r="AQ303" s="182">
        <f t="array" ref="AQ303">IFERROR(VLOOKUP(A303&amp;B303&amp;C303&amp;LEFT($AK$1,2),IF({1,0},广告数据!$A$2:$A$7027&amp;广告数据!$B$2:$B$7027&amp;广告数据!$C$2:$C$7027,广告数据!$J$2:$J$7027),2,0),"0")</f>
        <v>0</v>
      </c>
      <c r="AR303" s="183" t="str">
        <f t="shared" si="153"/>
        <v>0</v>
      </c>
      <c r="AS303" s="223" t="str">
        <f t="array" ref="AS303">IFERROR(VLOOKUP(A303&amp;B303&amp;C303&amp;LEFT($AS$1,2),IF({1,0},广告数据!$A$2:$A$7027&amp;广告数据!$B$2:$B$7027&amp;广告数据!$C$2:$C$7027,广告数据!$D$2:$D$7027),2,0),"0")</f>
        <v>0</v>
      </c>
      <c r="AT303" s="179" t="str">
        <f t="array" ref="AT303">IFERROR(VLOOKUP(A303&amp;B303&amp;C303&amp;LEFT($AS$1,2),IF({1,0},广告数据!$A$2:$A$7027&amp;广告数据!$B$2:$B$7027&amp;广告数据!$C$2:$C$7027,广告数据!$E$2:$E$7027),2,0),"0")</f>
        <v>0</v>
      </c>
      <c r="AU303" s="179" t="str">
        <f t="array" ref="AU303">IFERROR(VLOOKUP(A303&amp;B303&amp;C303&amp;LEFT($AS$1,2),IF({1,0},广告数据!$A$2:$A$7027&amp;广告数据!$B$2:$B$7027&amp;广告数据!$C$2:$C$7027,广告数据!$I$2:$I$7027),2,0),"0")</f>
        <v>0</v>
      </c>
      <c r="AV303" s="215" t="str">
        <f t="shared" si="150"/>
        <v>0</v>
      </c>
      <c r="AW303" s="215" t="str">
        <f t="array" ref="AW303">IFERROR(AU303/AT303,"0")</f>
        <v>0</v>
      </c>
      <c r="AX303" s="224" t="str">
        <f t="array" ref="AX303">IFERROR(VLOOKUP(A303&amp;B303&amp;C303&amp;LEFT($AS$1,2),IF({1,0},广告数据!$A$2:$A$7027&amp;广告数据!$B$2:$B$7027&amp;广告数据!$C$2:$C$7027,广告数据!$G$2:$G$7027),2,0),"0")</f>
        <v>0</v>
      </c>
      <c r="AY303" s="179" t="str">
        <f t="array" ref="AY303">IFERROR(VLOOKUP(A303&amp;B303&amp;C303&amp;LEFT($AS$1,2),IF({1,0},广告数据!$A$2:$A$7027&amp;广告数据!$B$2:$B$7027&amp;广告数据!$C$2:$C$7027,广告数据!$J$2:$J$7027),2,0),"0")</f>
        <v>0</v>
      </c>
      <c r="AZ303" s="183" t="str">
        <f t="array" ref="AZ303">IFERROR(AX303/AY303,"0")</f>
        <v>0</v>
      </c>
      <c r="BA303" s="179">
        <f t="array" ref="BA303">IFERROR(VLOOKUP(A303&amp;B303&amp;C303&amp;LEFT($BA$1,2),IF({1,0},广告数据!$A$2:$A$7027&amp;广告数据!$B$2:$B$7027&amp;广告数据!$C$2:$C$7027,广告数据!$D$2:$D$7027),2,0),"")</f>
        <v>1888</v>
      </c>
      <c r="BB303" s="179">
        <f t="array" ref="BB303">IFERROR(VLOOKUP(A303&amp;B303&amp;C303&amp;LEFT($BA$1,2),IF({1,0},广告数据!$A$2:$A$7027&amp;广告数据!$B$2:$B$7027&amp;广告数据!$C$2:$C$7027,广告数据!$E$2:$E$7027),2,0),"")</f>
        <v>4</v>
      </c>
      <c r="BC303" s="179">
        <f t="array" ref="BC303">IFERROR(VLOOKUP(A303&amp;B303&amp;C303&amp;LEFT($BA$1,2),IF({1,0},广告数据!$A$2:$A$7027&amp;广告数据!$B$2:$B$7027&amp;广告数据!$C$2:$C$7027,广告数据!$I$2:$I$7027),2,0),"")</f>
        <v>0</v>
      </c>
      <c r="BD303" s="215">
        <f t="shared" si="126"/>
        <v>0.00211864406779661</v>
      </c>
      <c r="BE303" s="215">
        <f t="shared" si="127"/>
        <v>0</v>
      </c>
      <c r="BF303" s="186">
        <f t="array" ref="BF303">IFERROR(VLOOKUP(A303&amp;B303&amp;C303&amp;LEFT($BA$1,2),IF({1,0},广告数据!$A$2:$A$7027&amp;广告数据!$B$2:$B$7027&amp;广告数据!$C$2:$C$7027,广告数据!$G$2:$G$7027),2,0),"")</f>
        <v>3.59</v>
      </c>
      <c r="BG303" s="186">
        <f t="array" ref="BG303">IFERROR(VLOOKUP(A303&amp;B303&amp;C303&amp;LEFT($BA$1,2),IF({1,0},广告数据!$A$2:$A$7027&amp;广告数据!$B$2:$B$7027&amp;广告数据!$C$2:$C$7027,广告数据!$J$2:$J$7027),2,0),"")</f>
        <v>0</v>
      </c>
      <c r="BH303" s="215" t="str">
        <f t="shared" si="128"/>
        <v>0</v>
      </c>
      <c r="BI303" s="172" t="str">
        <f t="array" ref="BI303">IFERROR(VLOOKUP(A303&amp;B303&amp;C303&amp;LEFT($BI$1,2),IF({1,0},广告数据!$A$2:$A$7027&amp;广告数据!$B$2:$B$7027&amp;广告数据!$C$2:$C$7027,广告数据!$D$2:$D$7027),2,0),"0")</f>
        <v>0</v>
      </c>
      <c r="BJ303" s="172" t="str">
        <f t="array" ref="BJ303">IFERROR(VLOOKUP(A303&amp;B303&amp;C303&amp;LEFT($BI$1,2),IF({1,0},广告数据!$A$2:$A$7027&amp;广告数据!$B$2:$B$7027&amp;广告数据!$C$2:$C$7027,广告数据!$E$2:$E$7027),2,0),"0")</f>
        <v>0</v>
      </c>
      <c r="BK303" s="172" t="str">
        <f t="array" ref="BK303">IFERROR(VLOOKUP(A303&amp;B303&amp;C303&amp;LEFT($BI$1,2),IF({1,0},广告数据!$A$2:$A$7027&amp;广告数据!$B$2:$B$7027&amp;广告数据!$C$2:$C$7027,广告数据!$I$2:$I$7027),2,0),"0")</f>
        <v>0</v>
      </c>
      <c r="BL303" s="215" t="str">
        <f t="shared" si="129"/>
        <v>0</v>
      </c>
      <c r="BM303" s="215" t="str">
        <f t="shared" si="130"/>
        <v>0</v>
      </c>
      <c r="BN303" s="172" t="str">
        <f t="array" ref="BN303">IFERROR(VLOOKUP(A303&amp;B303&amp;C303&amp;LEFT($BI$1,2),IF({1,0},广告数据!$A$2:$A$7027&amp;广告数据!$B$2:$B$7027&amp;广告数据!$C$2:$C$7027,广告数据!$G$2:$G$7027),2,0),"0")</f>
        <v>0</v>
      </c>
      <c r="BO303" s="172" t="str">
        <f t="array" ref="BO303">IFERROR(VLOOKUP(A303&amp;B303&amp;C303&amp;LEFT($BI$1,2),IF({1,0},广告数据!$A$2:$A$7027&amp;广告数据!$B$2:$B$7027&amp;广告数据!$C$2:$C$7027,广告数据!$J$2:$J$7027),2,0),"0")</f>
        <v>0</v>
      </c>
      <c r="BP303" s="215" t="str">
        <f t="shared" si="131"/>
        <v/>
      </c>
      <c r="BQ303" s="172">
        <f t="array" ref="BQ303">IFERROR(VLOOKUP(A303&amp;B303&amp;C303&amp;LEFT($BQ$1,2),IF({1,0},广告数据!$A$2:$A$7027&amp;广告数据!$B$2:$B$7027&amp;广告数据!$C$2:$C$7027,广告数据!$D$2:$D$7027),2,0),"0")</f>
        <v>298</v>
      </c>
      <c r="BR303" s="172">
        <f t="array" ref="BR303">IFERROR(VLOOKUP(A303&amp;B303&amp;C303&amp;LEFT($BQ$1,2),IF({1,0},广告数据!$A$2:$A$7027&amp;广告数据!$B$2:$B$7027&amp;广告数据!$C$2:$C$7027,广告数据!$E$2:$E$7027),2,0),"0")</f>
        <v>0</v>
      </c>
      <c r="BS303" s="172">
        <f t="array" ref="BS303">IFERROR(VLOOKUP(A303&amp;B303&amp;C303&amp;LEFT($BQ$1,2),IF({1,0},广告数据!$A$2:$A$7027&amp;广告数据!$B$2:$B$7027&amp;广告数据!$C$2:$C$7027,广告数据!$I$2:$I$7027),2,0),"0")</f>
        <v>0</v>
      </c>
      <c r="BT303" s="215">
        <f t="shared" si="124"/>
        <v>0</v>
      </c>
      <c r="BU303" s="215" t="str">
        <f t="shared" si="125"/>
        <v>0</v>
      </c>
      <c r="BV303" s="172">
        <f t="array" ref="BV303">IFERROR(VLOOKUP(A303&amp;B303&amp;C303&amp;LEFT($BQ$1,2),IF({1,0},广告数据!$A$2:$A$7027&amp;广告数据!$B$2:$B$7027&amp;广告数据!$C$2:$C$7027,广告数据!$G$2:$G$7027),2,0),"0")</f>
        <v>0</v>
      </c>
      <c r="BW303" s="172">
        <f t="array" ref="BW303">IFERROR(VLOOKUP(A303&amp;B303&amp;C303&amp;LEFT($BQ$1,2),IF({1,0},广告数据!$A$2:$A$7027&amp;广告数据!$B$2:$B$7027&amp;广告数据!$C$2:$C$7027,广告数据!$J$2:$J$7027),2,0),"0")</f>
        <v>0</v>
      </c>
      <c r="BX303" s="215" t="str">
        <f t="shared" si="141"/>
        <v/>
      </c>
    </row>
    <row r="304" s="173" customFormat="1" spans="1:76">
      <c r="A304" s="189">
        <v>44833</v>
      </c>
      <c r="B304" s="192" t="s">
        <v>777</v>
      </c>
      <c r="C304" s="190" t="s">
        <v>543</v>
      </c>
      <c r="D304" s="119" t="s">
        <v>544</v>
      </c>
      <c r="E304" s="194">
        <f>SUMIFS('Business report'!$D$2:$D$9442,'Business report'!$A$2:$A$9442,A304,'Business report'!$B$2:$B$9442,B304,'Business report'!$C$2:$C$9442,D304)</f>
        <v>40</v>
      </c>
      <c r="F304" s="194">
        <f>SUMIFS('Business report'!$F$2:$F$9442,'Business report'!$A$2:$A$9442,A304,'Business report'!$B$2:$B$9442,B304,'Business report'!$C$2:$C$9442,D304)</f>
        <v>60</v>
      </c>
      <c r="G304" s="191">
        <f>SUMIFS('Business report'!$I$2:$I$9442,'Business report'!$A$2:$A$9442,A304,'Business report'!$B$2:$B$9442,B304,'Business report'!$C$2:$C$9442,D304)</f>
        <v>1</v>
      </c>
      <c r="H304" s="195">
        <f>SUMIFS('Business report'!$K$2:$K$9442,'Business report'!$A$2:$A$9442,A304,'Business report'!$B$2:$B$9442,B304,'Business report'!$C$2:$C$9442,D304)</f>
        <v>3999</v>
      </c>
      <c r="I304" s="206">
        <v>3999</v>
      </c>
      <c r="J304" s="178">
        <v>5</v>
      </c>
      <c r="K304" s="198">
        <v>1</v>
      </c>
      <c r="L304" s="206" t="s">
        <v>794</v>
      </c>
      <c r="M304" s="202" t="s">
        <v>923</v>
      </c>
      <c r="N304" s="206" t="s">
        <v>796</v>
      </c>
      <c r="O304" s="198">
        <v>29</v>
      </c>
      <c r="P304" s="203" t="s">
        <v>803</v>
      </c>
      <c r="Q304" s="207" t="s">
        <v>282</v>
      </c>
      <c r="R304" s="207" t="s">
        <v>199</v>
      </c>
      <c r="S304" s="203" t="s">
        <v>804</v>
      </c>
      <c r="T304" s="207" t="s">
        <v>188</v>
      </c>
      <c r="U304" s="207" t="s">
        <v>357</v>
      </c>
      <c r="V304" s="203" t="s">
        <v>806</v>
      </c>
      <c r="W304" s="207" t="s">
        <v>853</v>
      </c>
      <c r="X304" s="207" t="s">
        <v>141</v>
      </c>
      <c r="Y304" s="203" t="s">
        <v>807</v>
      </c>
      <c r="Z304" s="207" t="s">
        <v>180</v>
      </c>
      <c r="AA304" s="207" t="s">
        <v>392</v>
      </c>
      <c r="AB304" s="203" t="s">
        <v>808</v>
      </c>
      <c r="AC304" s="207" t="s">
        <v>278</v>
      </c>
      <c r="AD304" s="200"/>
      <c r="AE304" s="203" t="s">
        <v>809</v>
      </c>
      <c r="AF304" s="207" t="s">
        <v>384</v>
      </c>
      <c r="AG304" s="207" t="s">
        <v>187</v>
      </c>
      <c r="AH304" s="203" t="s">
        <v>810</v>
      </c>
      <c r="AI304" s="207" t="s">
        <v>392</v>
      </c>
      <c r="AJ304" s="207" t="s">
        <v>199</v>
      </c>
      <c r="AK304" s="179" t="str">
        <f t="array" ref="AK304">IFERROR(VLOOKUP(A304&amp;B304&amp;C304&amp;LEFT($AK$1,2),IF({1,0},广告数据!$A$2:$A$7027&amp;广告数据!$B$2:$B$7027&amp;广告数据!$C$2:$C$7027,广告数据!$D$2:$D$7027),2,0),"0")</f>
        <v>0</v>
      </c>
      <c r="AL304" s="175" t="str">
        <f t="array" ref="AL304">IFERROR(VLOOKUP(A304&amp;B304&amp;C304&amp;LEFT($AK$1,2),IF({1,0},广告数据!$A$2:$A$7027&amp;广告数据!$B$2:$B$7027&amp;广告数据!$C$2:$C$7027,广告数据!$E$2:$E$7027),2,0),"0")</f>
        <v>0</v>
      </c>
      <c r="AM304" s="180" t="str">
        <f t="shared" si="151"/>
        <v>0</v>
      </c>
      <c r="AN304" s="175" t="str">
        <f t="array" ref="AN304">IFERROR(VLOOKUP(A304&amp;B304&amp;C304&amp;LEFT($AK$1,2),IF({1,0},广告数据!$A$2:$A$7027&amp;广告数据!$B$2:$B$7027&amp;广告数据!$C$2:$C$7027,广告数据!$I$2:$I$7027),2,0),"0")</f>
        <v>0</v>
      </c>
      <c r="AO304" s="181" t="str">
        <f t="shared" si="152"/>
        <v>0</v>
      </c>
      <c r="AP304" s="182" t="str">
        <f t="array" ref="AP304">IFERROR(VLOOKUP(A304&amp;B304&amp;C304&amp;LEFT($AK$1,2),IF({1,0},广告数据!$A$2:$A$7027&amp;广告数据!$B$2:$B$7027&amp;广告数据!$C$2:$C$7027,广告数据!$G$2:$G$7027),2,0),"0")</f>
        <v>0</v>
      </c>
      <c r="AQ304" s="182" t="str">
        <f t="array" ref="AQ304">IFERROR(VLOOKUP(A304&amp;B304&amp;C304&amp;LEFT($AK$1,2),IF({1,0},广告数据!$A$2:$A$7027&amp;广告数据!$B$2:$B$7027&amp;广告数据!$C$2:$C$7027,广告数据!$J$2:$J$7027),2,0),"0")</f>
        <v>0</v>
      </c>
      <c r="AR304" s="183" t="str">
        <f t="shared" si="153"/>
        <v>0</v>
      </c>
      <c r="AS304" s="223">
        <f t="array" ref="AS304">IFERROR(VLOOKUP(A304&amp;B304&amp;C304&amp;LEFT($AS$1,2),IF({1,0},广告数据!$A$2:$A$7027&amp;广告数据!$B$2:$B$7027&amp;广告数据!$C$2:$C$7027,广告数据!$D$2:$D$7027),2,0),"0")</f>
        <v>879</v>
      </c>
      <c r="AT304" s="179">
        <f t="array" ref="AT304">IFERROR(VLOOKUP(A304&amp;B304&amp;C304&amp;LEFT($AS$1,2),IF({1,0},广告数据!$A$2:$A$7027&amp;广告数据!$B$2:$B$7027&amp;广告数据!$C$2:$C$7027,广告数据!$E$2:$E$7027),2,0),"0")</f>
        <v>30</v>
      </c>
      <c r="AU304" s="179">
        <f t="array" ref="AU304">IFERROR(VLOOKUP(A304&amp;B304&amp;C304&amp;LEFT($AS$1,2),IF({1,0},广告数据!$A$2:$A$7027&amp;广告数据!$B$2:$B$7027&amp;广告数据!$C$2:$C$7027,广告数据!$I$2:$I$7027),2,0),"0")</f>
        <v>0</v>
      </c>
      <c r="AV304" s="215">
        <f t="shared" ref="AV304:AV367" si="154">IFERROR(AT304/AS304,"0")</f>
        <v>0.0341296928327645</v>
      </c>
      <c r="AW304" s="215">
        <f t="array" ref="AW304">IFERROR(AU304/AT304,"0")</f>
        <v>0</v>
      </c>
      <c r="AX304" s="224">
        <f t="array" ref="AX304">IFERROR(VLOOKUP(A304&amp;B304&amp;C304&amp;LEFT($AS$1,2),IF({1,0},广告数据!$A$2:$A$7027&amp;广告数据!$B$2:$B$7027&amp;广告数据!$C$2:$C$7027,广告数据!$G$2:$G$7027),2,0),"0")</f>
        <v>1780</v>
      </c>
      <c r="AY304" s="179">
        <f t="array" ref="AY304">IFERROR(VLOOKUP(A304&amp;B304&amp;C304&amp;LEFT($AS$1,2),IF({1,0},广告数据!$A$2:$A$7027&amp;广告数据!$B$2:$B$7027&amp;广告数据!$C$2:$C$7027,广告数据!$J$2:$J$7027),2,0),"0")</f>
        <v>0</v>
      </c>
      <c r="AZ304" s="183" t="str">
        <f t="array" ref="AZ304">IFERROR(AX304/AY304,"0")</f>
        <v>0</v>
      </c>
      <c r="BA304" s="179">
        <f t="array" ref="BA304">IFERROR(VLOOKUP(A304&amp;B304&amp;C304&amp;LEFT($BA$1,2),IF({1,0},广告数据!$A$2:$A$7027&amp;广告数据!$B$2:$B$7027&amp;广告数据!$C$2:$C$7027,广告数据!$D$2:$D$7027),2,0),"")</f>
        <v>643</v>
      </c>
      <c r="BB304" s="179">
        <f t="array" ref="BB304">IFERROR(VLOOKUP(A304&amp;B304&amp;C304&amp;LEFT($BA$1,2),IF({1,0},广告数据!$A$2:$A$7027&amp;广告数据!$B$2:$B$7027&amp;广告数据!$C$2:$C$7027,广告数据!$E$2:$E$7027),2,0),"")</f>
        <v>2</v>
      </c>
      <c r="BC304" s="179">
        <f t="array" ref="BC304">IFERROR(VLOOKUP(A304&amp;B304&amp;C304&amp;LEFT($BA$1,2),IF({1,0},广告数据!$A$2:$A$7027&amp;广告数据!$B$2:$B$7027&amp;广告数据!$C$2:$C$7027,广告数据!$I$2:$I$7027),2,0),"")</f>
        <v>0</v>
      </c>
      <c r="BD304" s="215">
        <f t="shared" si="126"/>
        <v>0.0031104199066874</v>
      </c>
      <c r="BE304" s="215">
        <f t="shared" si="127"/>
        <v>0</v>
      </c>
      <c r="BF304" s="186">
        <f t="array" ref="BF304">IFERROR(VLOOKUP(A304&amp;B304&amp;C304&amp;LEFT($BA$1,2),IF({1,0},广告数据!$A$2:$A$7027&amp;广告数据!$B$2:$B$7027&amp;广告数据!$C$2:$C$7027,广告数据!$G$2:$G$7027),2,0),"")</f>
        <v>200</v>
      </c>
      <c r="BG304" s="186">
        <f t="array" ref="BG304">IFERROR(VLOOKUP(A304&amp;B304&amp;C304&amp;LEFT($BA$1,2),IF({1,0},广告数据!$A$2:$A$7027&amp;广告数据!$B$2:$B$7027&amp;广告数据!$C$2:$C$7027,广告数据!$J$2:$J$7027),2,0),"")</f>
        <v>0</v>
      </c>
      <c r="BH304" s="215" t="str">
        <f t="shared" si="128"/>
        <v>0</v>
      </c>
      <c r="BI304" s="172" t="str">
        <f t="array" ref="BI304">IFERROR(VLOOKUP(A304&amp;B304&amp;C304&amp;LEFT($BI$1,2),IF({1,0},广告数据!$A$2:$A$7027&amp;广告数据!$B$2:$B$7027&amp;广告数据!$C$2:$C$7027,广告数据!$D$2:$D$7027),2,0),"0")</f>
        <v>0</v>
      </c>
      <c r="BJ304" s="172" t="str">
        <f t="array" ref="BJ304">IFERROR(VLOOKUP(A304&amp;B304&amp;C304&amp;LEFT($BI$1,2),IF({1,0},广告数据!$A$2:$A$7027&amp;广告数据!$B$2:$B$7027&amp;广告数据!$C$2:$C$7027,广告数据!$E$2:$E$7027),2,0),"0")</f>
        <v>0</v>
      </c>
      <c r="BK304" s="172" t="str">
        <f t="array" ref="BK304">IFERROR(VLOOKUP(A304&amp;B304&amp;C304&amp;LEFT($BI$1,2),IF({1,0},广告数据!$A$2:$A$7027&amp;广告数据!$B$2:$B$7027&amp;广告数据!$C$2:$C$7027,广告数据!$I$2:$I$7027),2,0),"0")</f>
        <v>0</v>
      </c>
      <c r="BL304" s="215" t="str">
        <f t="shared" si="129"/>
        <v>0</v>
      </c>
      <c r="BM304" s="215" t="str">
        <f t="shared" si="130"/>
        <v>0</v>
      </c>
      <c r="BN304" s="172" t="str">
        <f t="array" ref="BN304">IFERROR(VLOOKUP(A304&amp;B304&amp;C304&amp;LEFT($BI$1,2),IF({1,0},广告数据!$A$2:$A$7027&amp;广告数据!$B$2:$B$7027&amp;广告数据!$C$2:$C$7027,广告数据!$G$2:$G$7027),2,0),"0")</f>
        <v>0</v>
      </c>
      <c r="BO304" s="172" t="str">
        <f t="array" ref="BO304">IFERROR(VLOOKUP(A304&amp;B304&amp;C304&amp;LEFT($BI$1,2),IF({1,0},广告数据!$A$2:$A$7027&amp;广告数据!$B$2:$B$7027&amp;广告数据!$C$2:$C$7027,广告数据!$J$2:$J$7027),2,0),"0")</f>
        <v>0</v>
      </c>
      <c r="BP304" s="215" t="str">
        <f t="shared" si="131"/>
        <v/>
      </c>
      <c r="BQ304" s="172" t="str">
        <f t="array" ref="BQ304">IFERROR(VLOOKUP(A304&amp;B304&amp;C304&amp;LEFT($BQ$1,2),IF({1,0},广告数据!$A$2:$A$7027&amp;广告数据!$B$2:$B$7027&amp;广告数据!$C$2:$C$7027,广告数据!$D$2:$D$7027),2,0),"0")</f>
        <v>0</v>
      </c>
      <c r="BR304" s="172" t="str">
        <f t="array" ref="BR304">IFERROR(VLOOKUP(A304&amp;B304&amp;C304&amp;LEFT($BQ$1,2),IF({1,0},广告数据!$A$2:$A$7027&amp;广告数据!$B$2:$B$7027&amp;广告数据!$C$2:$C$7027,广告数据!$E$2:$E$7027),2,0),"0")</f>
        <v>0</v>
      </c>
      <c r="BS304" s="172" t="str">
        <f t="array" ref="BS304">IFERROR(VLOOKUP(A304&amp;B304&amp;C304&amp;LEFT($BQ$1,2),IF({1,0},广告数据!$A$2:$A$7027&amp;广告数据!$B$2:$B$7027&amp;广告数据!$C$2:$C$7027,广告数据!$I$2:$I$7027),2,0),"0")</f>
        <v>0</v>
      </c>
      <c r="BT304" s="215" t="str">
        <f t="shared" si="124"/>
        <v>0</v>
      </c>
      <c r="BU304" s="215" t="str">
        <f t="shared" si="125"/>
        <v>0</v>
      </c>
      <c r="BV304" s="172" t="str">
        <f t="array" ref="BV304">IFERROR(VLOOKUP(A304&amp;B304&amp;C304&amp;LEFT($BQ$1,2),IF({1,0},广告数据!$A$2:$A$7027&amp;广告数据!$B$2:$B$7027&amp;广告数据!$C$2:$C$7027,广告数据!$G$2:$G$7027),2,0),"0")</f>
        <v>0</v>
      </c>
      <c r="BW304" s="172" t="str">
        <f t="array" ref="BW304">IFERROR(VLOOKUP(A304&amp;B304&amp;C304&amp;LEFT($BQ$1,2),IF({1,0},广告数据!$A$2:$A$7027&amp;广告数据!$B$2:$B$7027&amp;广告数据!$C$2:$C$7027,广告数据!$J$2:$J$7027),2,0),"0")</f>
        <v>0</v>
      </c>
      <c r="BX304" s="215" t="str">
        <f t="shared" si="141"/>
        <v/>
      </c>
    </row>
    <row r="305" s="173" customFormat="1" spans="1:76">
      <c r="A305" s="189">
        <v>44834</v>
      </c>
      <c r="B305" s="192" t="s">
        <v>20</v>
      </c>
      <c r="C305" s="190" t="s">
        <v>25</v>
      </c>
      <c r="D305" s="119" t="s">
        <v>124</v>
      </c>
      <c r="E305" s="194">
        <f>SUMIFS('Business report'!$D$2:$D$9442,'Business report'!$A$2:$A$9442,A305,'Business report'!$B$2:$B$9442,B305,'Business report'!$C$2:$C$9442,D305)</f>
        <v>303</v>
      </c>
      <c r="F305" s="194">
        <f>SUMIFS('Business report'!$F$2:$F$9442,'Business report'!$A$2:$A$9442,A305,'Business report'!$B$2:$B$9442,B305,'Business report'!$C$2:$C$9442,D305)</f>
        <v>391</v>
      </c>
      <c r="G305" s="191">
        <f>SUMIFS('Business report'!$I$2:$I$9442,'Business report'!$A$2:$A$9442,A305,'Business report'!$B$2:$B$9442,B305,'Business report'!$C$2:$C$9442,D305)</f>
        <v>23</v>
      </c>
      <c r="H305" s="195">
        <f>SUMIFS('Business report'!$K$2:$K$9442,'Business report'!$A$2:$A$9442,A305,'Business report'!$B$2:$B$9442,B305,'Business report'!$C$2:$C$9442,D305)</f>
        <v>275.77</v>
      </c>
      <c r="I305" s="198">
        <v>11.99</v>
      </c>
      <c r="J305" s="178">
        <v>4.5</v>
      </c>
      <c r="K305" s="198">
        <v>111</v>
      </c>
      <c r="L305" s="198" t="s">
        <v>131</v>
      </c>
      <c r="M305" s="202" t="s">
        <v>924</v>
      </c>
      <c r="N305" s="198" t="s">
        <v>133</v>
      </c>
      <c r="O305" s="198">
        <v>110</v>
      </c>
      <c r="P305" s="200"/>
      <c r="Q305" s="200"/>
      <c r="R305" s="200"/>
      <c r="S305" s="200"/>
      <c r="T305" s="200"/>
      <c r="U305" s="200"/>
      <c r="V305" s="200"/>
      <c r="W305" s="200"/>
      <c r="X305" s="200"/>
      <c r="Y305" s="200"/>
      <c r="Z305" s="200"/>
      <c r="AA305" s="200"/>
      <c r="AB305" s="200"/>
      <c r="AC305" s="200"/>
      <c r="AD305" s="200"/>
      <c r="AE305" s="200"/>
      <c r="AF305" s="200"/>
      <c r="AG305" s="200"/>
      <c r="AH305" s="200"/>
      <c r="AI305" s="200"/>
      <c r="AJ305" s="200"/>
      <c r="AK305" s="179">
        <f t="array" ref="AK305">IFERROR(VLOOKUP(A305&amp;B305&amp;C305&amp;LEFT($AK$1,2),IF({1,0},广告数据!$A$2:$A$7027&amp;广告数据!$B$2:$B$7027&amp;广告数据!$C$2:$C$7027,广告数据!$D$2:$D$7027),2,0),"0")</f>
        <v>3567</v>
      </c>
      <c r="AL305" s="175">
        <f t="array" ref="AL305">IFERROR(VLOOKUP(A305&amp;B305&amp;C305&amp;LEFT($AK$1,2),IF({1,0},广告数据!$A$2:$A$7027&amp;广告数据!$B$2:$B$7027&amp;广告数据!$C$2:$C$7027,广告数据!$E$2:$E$7027),2,0),"0")</f>
        <v>16</v>
      </c>
      <c r="AM305" s="180">
        <f t="shared" si="151"/>
        <v>0.00448556209700028</v>
      </c>
      <c r="AN305" s="175">
        <f t="array" ref="AN305">IFERROR(VLOOKUP(A305&amp;B305&amp;C305&amp;LEFT($AK$1,2),IF({1,0},广告数据!$A$2:$A$7027&amp;广告数据!$B$2:$B$7027&amp;广告数据!$C$2:$C$7027,广告数据!$I$2:$I$7027),2,0),"0")</f>
        <v>0</v>
      </c>
      <c r="AO305" s="181">
        <f t="shared" si="152"/>
        <v>0</v>
      </c>
      <c r="AP305" s="182">
        <f t="array" ref="AP305">IFERROR(VLOOKUP(A305&amp;B305&amp;C305&amp;LEFT($AK$1,2),IF({1,0},广告数据!$A$2:$A$7027&amp;广告数据!$B$2:$B$7027&amp;广告数据!$C$2:$C$7027,广告数据!$G$2:$G$7027),2,0),"0")</f>
        <v>4.93</v>
      </c>
      <c r="AQ305" s="182">
        <f t="array" ref="AQ305">IFERROR(VLOOKUP(A305&amp;B305&amp;C305&amp;LEFT($AK$1,2),IF({1,0},广告数据!$A$2:$A$7027&amp;广告数据!$B$2:$B$7027&amp;广告数据!$C$2:$C$7027,广告数据!$J$2:$J$7027),2,0),"0")</f>
        <v>0</v>
      </c>
      <c r="AR305" s="183" t="str">
        <f t="shared" si="153"/>
        <v>0</v>
      </c>
      <c r="AS305" s="223" t="str">
        <f t="array" ref="AS305">IFERROR(VLOOKUP(A305&amp;B305&amp;C305&amp;LEFT($AS$1,2),IF({1,0},广告数据!$A$2:$A$7027&amp;广告数据!$B$2:$B$7027&amp;广告数据!$C$2:$C$7027,广告数据!$D$2:$D$7027),2,0),"0")</f>
        <v>0</v>
      </c>
      <c r="AT305" s="179" t="str">
        <f t="array" ref="AT305">IFERROR(VLOOKUP(A305&amp;B305&amp;C305&amp;LEFT($AS$1,2),IF({1,0},广告数据!$A$2:$A$7027&amp;广告数据!$B$2:$B$7027&amp;广告数据!$C$2:$C$7027,广告数据!$E$2:$E$7027),2,0),"0")</f>
        <v>0</v>
      </c>
      <c r="AU305" s="179" t="str">
        <f t="array" ref="AU305">IFERROR(VLOOKUP(A305&amp;B305&amp;C305&amp;LEFT($AS$1,2),IF({1,0},广告数据!$A$2:$A$7027&amp;广告数据!$B$2:$B$7027&amp;广告数据!$C$2:$C$7027,广告数据!$I$2:$I$7027),2,0),"0")</f>
        <v>0</v>
      </c>
      <c r="AV305" s="215" t="str">
        <f t="shared" si="154"/>
        <v>0</v>
      </c>
      <c r="AW305" s="215" t="str">
        <f t="array" ref="AW305">IFERROR(AU305/AT305,"0")</f>
        <v>0</v>
      </c>
      <c r="AX305" s="224" t="str">
        <f t="array" ref="AX305">IFERROR(VLOOKUP(A305&amp;B305&amp;C305&amp;LEFT($AS$1,2),IF({1,0},广告数据!$A$2:$A$7027&amp;广告数据!$B$2:$B$7027&amp;广告数据!$C$2:$C$7027,广告数据!$G$2:$G$7027),2,0),"0")</f>
        <v>0</v>
      </c>
      <c r="AY305" s="179" t="str">
        <f t="array" ref="AY305">IFERROR(VLOOKUP(A305&amp;B305&amp;C305&amp;LEFT($AS$1,2),IF({1,0},广告数据!$A$2:$A$7027&amp;广告数据!$B$2:$B$7027&amp;广告数据!$C$2:$C$7027,广告数据!$J$2:$J$7027),2,0),"0")</f>
        <v>0</v>
      </c>
      <c r="AZ305" s="183" t="str">
        <f t="array" ref="AZ305">IFERROR(AX305/AY305,"0")</f>
        <v>0</v>
      </c>
      <c r="BA305" s="179">
        <f t="array" ref="BA305">IFERROR(VLOOKUP(A305&amp;B305&amp;C305&amp;LEFT($BA$1,2),IF({1,0},广告数据!$A$2:$A$7027&amp;广告数据!$B$2:$B$7027&amp;广告数据!$C$2:$C$7027,广告数据!$D$2:$D$7027),2,0),"")</f>
        <v>8088</v>
      </c>
      <c r="BB305" s="179">
        <f t="array" ref="BB305">IFERROR(VLOOKUP(A305&amp;B305&amp;C305&amp;LEFT($BA$1,2),IF({1,0},广告数据!$A$2:$A$7027&amp;广告数据!$B$2:$B$7027&amp;广告数据!$C$2:$C$7027,广告数据!$E$2:$E$7027),2,0),"")</f>
        <v>35</v>
      </c>
      <c r="BC305" s="179">
        <f t="array" ref="BC305">IFERROR(VLOOKUP(A305&amp;B305&amp;C305&amp;LEFT($BA$1,2),IF({1,0},广告数据!$A$2:$A$7027&amp;广告数据!$B$2:$B$7027&amp;广告数据!$C$2:$C$7027,广告数据!$I$2:$I$7027),2,0),"")</f>
        <v>2</v>
      </c>
      <c r="BD305" s="215">
        <f t="shared" si="126"/>
        <v>0.00432739861523244</v>
      </c>
      <c r="BE305" s="215">
        <f t="shared" si="127"/>
        <v>0.0571428571428571</v>
      </c>
      <c r="BF305" s="186">
        <f t="array" ref="BF305">IFERROR(VLOOKUP(A305&amp;B305&amp;C305&amp;LEFT($BA$1,2),IF({1,0},广告数据!$A$2:$A$7027&amp;广告数据!$B$2:$B$7027&amp;广告数据!$C$2:$C$7027,广告数据!$G$2:$G$7027),2,0),"")</f>
        <v>18.56</v>
      </c>
      <c r="BG305" s="186">
        <f t="array" ref="BG305">IFERROR(VLOOKUP(A305&amp;B305&amp;C305&amp;LEFT($BA$1,2),IF({1,0},广告数据!$A$2:$A$7027&amp;广告数据!$B$2:$B$7027&amp;广告数据!$C$2:$C$7027,广告数据!$J$2:$J$7027),2,0),"")</f>
        <v>23.98</v>
      </c>
      <c r="BH305" s="215">
        <f t="shared" si="128"/>
        <v>0.773978315262719</v>
      </c>
      <c r="BI305" s="172">
        <f t="array" ref="BI305">IFERROR(VLOOKUP(A305&amp;B305&amp;C305&amp;LEFT($BI$1,2),IF({1,0},广告数据!$A$2:$A$7027&amp;广告数据!$B$2:$B$7027&amp;广告数据!$C$2:$C$7027,广告数据!$D$2:$D$7027),2,0),"0")</f>
        <v>1604</v>
      </c>
      <c r="BJ305" s="172">
        <f t="array" ref="BJ305">IFERROR(VLOOKUP(A305&amp;B305&amp;C305&amp;LEFT($BI$1,2),IF({1,0},广告数据!$A$2:$A$7027&amp;广告数据!$B$2:$B$7027&amp;广告数据!$C$2:$C$7027,广告数据!$E$2:$E$7027),2,0),"0")</f>
        <v>16</v>
      </c>
      <c r="BK305" s="172">
        <f t="array" ref="BK305">IFERROR(VLOOKUP(A305&amp;B305&amp;C305&amp;LEFT($BI$1,2),IF({1,0},广告数据!$A$2:$A$7027&amp;广告数据!$B$2:$B$7027&amp;广告数据!$C$2:$C$7027,广告数据!$I$2:$I$7027),2,0),"0")</f>
        <v>3</v>
      </c>
      <c r="BL305" s="215">
        <f t="shared" si="129"/>
        <v>0.00997506234413965</v>
      </c>
      <c r="BM305" s="215">
        <f t="shared" si="130"/>
        <v>0.1875</v>
      </c>
      <c r="BN305" s="172">
        <f t="array" ref="BN305">IFERROR(VLOOKUP(A305&amp;B305&amp;C305&amp;LEFT($BI$1,2),IF({1,0},广告数据!$A$2:$A$7027&amp;广告数据!$B$2:$B$7027&amp;广告数据!$C$2:$C$7027,广告数据!$G$2:$G$7027),2,0),"0")</f>
        <v>10.45</v>
      </c>
      <c r="BO305" s="172">
        <f t="array" ref="BO305">IFERROR(VLOOKUP(A305&amp;B305&amp;C305&amp;LEFT($BI$1,2),IF({1,0},广告数据!$A$2:$A$7027&amp;广告数据!$B$2:$B$7027&amp;广告数据!$C$2:$C$7027,广告数据!$J$2:$J$7027),2,0),"0")</f>
        <v>35.97</v>
      </c>
      <c r="BP305" s="215">
        <f t="shared" si="131"/>
        <v>0.290519877675841</v>
      </c>
      <c r="BQ305" s="172" t="str">
        <f t="array" ref="BQ305">IFERROR(VLOOKUP(A305&amp;B305&amp;C305&amp;LEFT($BQ$1,2),IF({1,0},广告数据!$A$2:$A$7027&amp;广告数据!$B$2:$B$7027&amp;广告数据!$C$2:$C$7027,广告数据!$D$2:$D$7027),2,0),"0")</f>
        <v>0</v>
      </c>
      <c r="BR305" s="172" t="str">
        <f t="array" ref="BR305">IFERROR(VLOOKUP(A305&amp;B305&amp;C305&amp;LEFT($BQ$1,2),IF({1,0},广告数据!$A$2:$A$7027&amp;广告数据!$B$2:$B$7027&amp;广告数据!$C$2:$C$7027,广告数据!$E$2:$E$7027),2,0),"0")</f>
        <v>0</v>
      </c>
      <c r="BS305" s="172" t="str">
        <f t="array" ref="BS305">IFERROR(VLOOKUP(A305&amp;B305&amp;C305&amp;LEFT($BQ$1,2),IF({1,0},广告数据!$A$2:$A$7027&amp;广告数据!$B$2:$B$7027&amp;广告数据!$C$2:$C$7027,广告数据!$I$2:$I$7027),2,0),"0")</f>
        <v>0</v>
      </c>
      <c r="BT305" s="215" t="str">
        <f t="shared" si="124"/>
        <v>0</v>
      </c>
      <c r="BU305" s="215" t="str">
        <f t="shared" si="125"/>
        <v>0</v>
      </c>
      <c r="BV305" s="172" t="str">
        <f t="array" ref="BV305">IFERROR(VLOOKUP(A305&amp;B305&amp;C305&amp;LEFT($BQ$1,2),IF({1,0},广告数据!$A$2:$A$7027&amp;广告数据!$B$2:$B$7027&amp;广告数据!$C$2:$C$7027,广告数据!$G$2:$G$7027),2,0),"0")</f>
        <v>0</v>
      </c>
      <c r="BW305" s="172" t="str">
        <f t="array" ref="BW305">IFERROR(VLOOKUP(A305&amp;B305&amp;C305&amp;LEFT($BQ$1,2),IF({1,0},广告数据!$A$2:$A$7027&amp;广告数据!$B$2:$B$7027&amp;广告数据!$C$2:$C$7027,广告数据!$J$2:$J$7027),2,0),"0")</f>
        <v>0</v>
      </c>
      <c r="BX305" s="215" t="str">
        <f t="shared" si="141"/>
        <v/>
      </c>
    </row>
    <row r="306" s="173" customFormat="1" spans="1:76">
      <c r="A306" s="189">
        <v>44834</v>
      </c>
      <c r="B306" s="192" t="s">
        <v>20</v>
      </c>
      <c r="C306" s="190" t="s">
        <v>450</v>
      </c>
      <c r="D306" s="119" t="s">
        <v>451</v>
      </c>
      <c r="E306" s="194">
        <f>SUMIFS('Business report'!$D$2:$D$9442,'Business report'!$A$2:$A$9442,A306,'Business report'!$B$2:$B$9442,B306,'Business report'!$C$2:$C$9442,D306)</f>
        <v>3</v>
      </c>
      <c r="F306" s="194">
        <f>SUMIFS('Business report'!$F$2:$F$9442,'Business report'!$A$2:$A$9442,A306,'Business report'!$B$2:$B$9442,B306,'Business report'!$C$2:$C$9442,D306)</f>
        <v>3</v>
      </c>
      <c r="G306" s="191">
        <f>SUMIFS('Business report'!$I$2:$I$9442,'Business report'!$A$2:$A$9442,A306,'Business report'!$B$2:$B$9442,B306,'Business report'!$C$2:$C$9442,D306)</f>
        <v>0</v>
      </c>
      <c r="H306" s="195">
        <f>SUMIFS('Business report'!$K$2:$K$9442,'Business report'!$A$2:$A$9442,A306,'Business report'!$B$2:$B$9442,B306,'Business report'!$C$2:$C$9442,D306)</f>
        <v>0</v>
      </c>
      <c r="I306" s="198">
        <v>37.99</v>
      </c>
      <c r="J306" s="178">
        <v>4</v>
      </c>
      <c r="K306" s="198">
        <v>7</v>
      </c>
      <c r="L306" s="198" t="s">
        <v>496</v>
      </c>
      <c r="M306" s="222">
        <v>493915</v>
      </c>
      <c r="N306" s="198" t="s">
        <v>497</v>
      </c>
      <c r="O306" s="198">
        <v>6632</v>
      </c>
      <c r="P306" s="200"/>
      <c r="Q306" s="200"/>
      <c r="R306" s="200"/>
      <c r="S306" s="200"/>
      <c r="T306" s="200"/>
      <c r="U306" s="200"/>
      <c r="V306" s="200"/>
      <c r="W306" s="200"/>
      <c r="X306" s="200"/>
      <c r="Y306" s="200"/>
      <c r="Z306" s="200"/>
      <c r="AA306" s="200"/>
      <c r="AB306" s="200"/>
      <c r="AC306" s="200"/>
      <c r="AD306" s="200"/>
      <c r="AE306" s="200"/>
      <c r="AF306" s="200"/>
      <c r="AG306" s="200"/>
      <c r="AH306" s="200"/>
      <c r="AI306" s="200"/>
      <c r="AJ306" s="200"/>
      <c r="AK306" s="179">
        <f t="array" ref="AK306">IFERROR(VLOOKUP(A306&amp;B306&amp;C306&amp;LEFT($AK$1,2),IF({1,0},广告数据!$A$2:$A$7027&amp;广告数据!$B$2:$B$7027&amp;广告数据!$C$2:$C$7027,广告数据!$D$2:$D$7027),2,0),"0")</f>
        <v>1222</v>
      </c>
      <c r="AL306" s="175">
        <f t="array" ref="AL306">IFERROR(VLOOKUP(A306&amp;B306&amp;C306&amp;LEFT($AK$1,2),IF({1,0},广告数据!$A$2:$A$7027&amp;广告数据!$B$2:$B$7027&amp;广告数据!$C$2:$C$7027,广告数据!$E$2:$E$7027),2,0),"0")</f>
        <v>0</v>
      </c>
      <c r="AM306" s="180">
        <f t="shared" si="151"/>
        <v>0</v>
      </c>
      <c r="AN306" s="175">
        <f t="array" ref="AN306">IFERROR(VLOOKUP(A306&amp;B306&amp;C306&amp;LEFT($AK$1,2),IF({1,0},广告数据!$A$2:$A$7027&amp;广告数据!$B$2:$B$7027&amp;广告数据!$C$2:$C$7027,广告数据!$I$2:$I$7027),2,0),"0")</f>
        <v>0</v>
      </c>
      <c r="AO306" s="181" t="str">
        <f t="shared" si="152"/>
        <v>0</v>
      </c>
      <c r="AP306" s="182">
        <f t="array" ref="AP306">IFERROR(VLOOKUP(A306&amp;B306&amp;C306&amp;LEFT($AK$1,2),IF({1,0},广告数据!$A$2:$A$7027&amp;广告数据!$B$2:$B$7027&amp;广告数据!$C$2:$C$7027,广告数据!$G$2:$G$7027),2,0),"0")</f>
        <v>0</v>
      </c>
      <c r="AQ306" s="182">
        <f t="array" ref="AQ306">IFERROR(VLOOKUP(A306&amp;B306&amp;C306&amp;LEFT($AK$1,2),IF({1,0},广告数据!$A$2:$A$7027&amp;广告数据!$B$2:$B$7027&amp;广告数据!$C$2:$C$7027,广告数据!$J$2:$J$7027),2,0),"0")</f>
        <v>0</v>
      </c>
      <c r="AR306" s="183" t="str">
        <f t="shared" si="153"/>
        <v>0</v>
      </c>
      <c r="AS306" s="223" t="str">
        <f t="array" ref="AS306">IFERROR(VLOOKUP(A306&amp;B306&amp;C306&amp;LEFT($AS$1,2),IF({1,0},广告数据!$A$2:$A$7027&amp;广告数据!$B$2:$B$7027&amp;广告数据!$C$2:$C$7027,广告数据!$D$2:$D$7027),2,0),"0")</f>
        <v>0</v>
      </c>
      <c r="AT306" s="179" t="str">
        <f t="array" ref="AT306">IFERROR(VLOOKUP(A306&amp;B306&amp;C306&amp;LEFT($AS$1,2),IF({1,0},广告数据!$A$2:$A$7027&amp;广告数据!$B$2:$B$7027&amp;广告数据!$C$2:$C$7027,广告数据!$E$2:$E$7027),2,0),"0")</f>
        <v>0</v>
      </c>
      <c r="AU306" s="179" t="str">
        <f t="array" ref="AU306">IFERROR(VLOOKUP(A306&amp;B306&amp;C306&amp;LEFT($AS$1,2),IF({1,0},广告数据!$A$2:$A$7027&amp;广告数据!$B$2:$B$7027&amp;广告数据!$C$2:$C$7027,广告数据!$I$2:$I$7027),2,0),"0")</f>
        <v>0</v>
      </c>
      <c r="AV306" s="215" t="str">
        <f t="shared" si="154"/>
        <v>0</v>
      </c>
      <c r="AW306" s="215" t="str">
        <f t="array" ref="AW306">IFERROR(AU306/AT306,"0")</f>
        <v>0</v>
      </c>
      <c r="AX306" s="224" t="str">
        <f t="array" ref="AX306">IFERROR(VLOOKUP(A306&amp;B306&amp;C306&amp;LEFT($AS$1,2),IF({1,0},广告数据!$A$2:$A$7027&amp;广告数据!$B$2:$B$7027&amp;广告数据!$C$2:$C$7027,广告数据!$G$2:$G$7027),2,0),"0")</f>
        <v>0</v>
      </c>
      <c r="AY306" s="179" t="str">
        <f t="array" ref="AY306">IFERROR(VLOOKUP(A306&amp;B306&amp;C306&amp;LEFT($AS$1,2),IF({1,0},广告数据!$A$2:$A$7027&amp;广告数据!$B$2:$B$7027&amp;广告数据!$C$2:$C$7027,广告数据!$J$2:$J$7027),2,0),"0")</f>
        <v>0</v>
      </c>
      <c r="AZ306" s="183" t="str">
        <f t="array" ref="AZ306">IFERROR(AX306/AY306,"0")</f>
        <v>0</v>
      </c>
      <c r="BA306" s="179">
        <f t="array" ref="BA306">IFERROR(VLOOKUP(A306&amp;B306&amp;C306&amp;LEFT($BA$1,2),IF({1,0},广告数据!$A$2:$A$7027&amp;广告数据!$B$2:$B$7027&amp;广告数据!$C$2:$C$7027,广告数据!$D$2:$D$7027),2,0),"")</f>
        <v>388</v>
      </c>
      <c r="BB306" s="179">
        <f t="array" ref="BB306">IFERROR(VLOOKUP(A306&amp;B306&amp;C306&amp;LEFT($BA$1,2),IF({1,0},广告数据!$A$2:$A$7027&amp;广告数据!$B$2:$B$7027&amp;广告数据!$C$2:$C$7027,广告数据!$E$2:$E$7027),2,0),"")</f>
        <v>1</v>
      </c>
      <c r="BC306" s="179">
        <f t="array" ref="BC306">IFERROR(VLOOKUP(A306&amp;B306&amp;C306&amp;LEFT($BA$1,2),IF({1,0},广告数据!$A$2:$A$7027&amp;广告数据!$B$2:$B$7027&amp;广告数据!$C$2:$C$7027,广告数据!$I$2:$I$7027),2,0),"")</f>
        <v>0</v>
      </c>
      <c r="BD306" s="215">
        <f t="shared" si="126"/>
        <v>0.00257731958762887</v>
      </c>
      <c r="BE306" s="215">
        <f t="shared" si="127"/>
        <v>0</v>
      </c>
      <c r="BF306" s="186">
        <f t="array" ref="BF306">IFERROR(VLOOKUP(A306&amp;B306&amp;C306&amp;LEFT($BA$1,2),IF({1,0},广告数据!$A$2:$A$7027&amp;广告数据!$B$2:$B$7027&amp;广告数据!$C$2:$C$7027,广告数据!$G$2:$G$7027),2,0),"")</f>
        <v>1.83</v>
      </c>
      <c r="BG306" s="186">
        <f t="array" ref="BG306">IFERROR(VLOOKUP(A306&amp;B306&amp;C306&amp;LEFT($BA$1,2),IF({1,0},广告数据!$A$2:$A$7027&amp;广告数据!$B$2:$B$7027&amp;广告数据!$C$2:$C$7027,广告数据!$J$2:$J$7027),2,0),"")</f>
        <v>0</v>
      </c>
      <c r="BH306" s="215" t="str">
        <f t="shared" si="128"/>
        <v>0</v>
      </c>
      <c r="BI306" s="172" t="str">
        <f t="array" ref="BI306">IFERROR(VLOOKUP(A306&amp;B306&amp;C306&amp;LEFT($BI$1,2),IF({1,0},广告数据!$A$2:$A$7027&amp;广告数据!$B$2:$B$7027&amp;广告数据!$C$2:$C$7027,广告数据!$D$2:$D$7027),2,0),"0")</f>
        <v>0</v>
      </c>
      <c r="BJ306" s="172" t="str">
        <f t="array" ref="BJ306">IFERROR(VLOOKUP(A306&amp;B306&amp;C306&amp;LEFT($BI$1,2),IF({1,0},广告数据!$A$2:$A$7027&amp;广告数据!$B$2:$B$7027&amp;广告数据!$C$2:$C$7027,广告数据!$E$2:$E$7027),2,0),"0")</f>
        <v>0</v>
      </c>
      <c r="BK306" s="172" t="str">
        <f t="array" ref="BK306">IFERROR(VLOOKUP(A306&amp;B306&amp;C306&amp;LEFT($BI$1,2),IF({1,0},广告数据!$A$2:$A$7027&amp;广告数据!$B$2:$B$7027&amp;广告数据!$C$2:$C$7027,广告数据!$I$2:$I$7027),2,0),"0")</f>
        <v>0</v>
      </c>
      <c r="BL306" s="215" t="str">
        <f t="shared" si="129"/>
        <v>0</v>
      </c>
      <c r="BM306" s="215" t="str">
        <f t="shared" si="130"/>
        <v>0</v>
      </c>
      <c r="BN306" s="172" t="str">
        <f t="array" ref="BN306">IFERROR(VLOOKUP(A306&amp;B306&amp;C306&amp;LEFT($BI$1,2),IF({1,0},广告数据!$A$2:$A$7027&amp;广告数据!$B$2:$B$7027&amp;广告数据!$C$2:$C$7027,广告数据!$G$2:$G$7027),2,0),"0")</f>
        <v>0</v>
      </c>
      <c r="BO306" s="172" t="str">
        <f t="array" ref="BO306">IFERROR(VLOOKUP(A306&amp;B306&amp;C306&amp;LEFT($BI$1,2),IF({1,0},广告数据!$A$2:$A$7027&amp;广告数据!$B$2:$B$7027&amp;广告数据!$C$2:$C$7027,广告数据!$J$2:$J$7027),2,0),"0")</f>
        <v>0</v>
      </c>
      <c r="BP306" s="215" t="str">
        <f t="shared" si="131"/>
        <v/>
      </c>
      <c r="BQ306" s="172">
        <f t="array" ref="BQ306">IFERROR(VLOOKUP(A306&amp;B306&amp;C306&amp;LEFT($BQ$1,2),IF({1,0},广告数据!$A$2:$A$7027&amp;广告数据!$B$2:$B$7027&amp;广告数据!$C$2:$C$7027,广告数据!$D$2:$D$7027),2,0),"0")</f>
        <v>436</v>
      </c>
      <c r="BR306" s="172">
        <f t="array" ref="BR306">IFERROR(VLOOKUP(A306&amp;B306&amp;C306&amp;LEFT($BQ$1,2),IF({1,0},广告数据!$A$2:$A$7027&amp;广告数据!$B$2:$B$7027&amp;广告数据!$C$2:$C$7027,广告数据!$E$2:$E$7027),2,0),"0")</f>
        <v>0</v>
      </c>
      <c r="BS306" s="172">
        <f t="array" ref="BS306">IFERROR(VLOOKUP(A306&amp;B306&amp;C306&amp;LEFT($BQ$1,2),IF({1,0},广告数据!$A$2:$A$7027&amp;广告数据!$B$2:$B$7027&amp;广告数据!$C$2:$C$7027,广告数据!$I$2:$I$7027),2,0),"0")</f>
        <v>0</v>
      </c>
      <c r="BT306" s="215">
        <f t="shared" si="124"/>
        <v>0</v>
      </c>
      <c r="BU306" s="215" t="str">
        <f t="shared" si="125"/>
        <v>0</v>
      </c>
      <c r="BV306" s="172">
        <f t="array" ref="BV306">IFERROR(VLOOKUP(A306&amp;B306&amp;C306&amp;LEFT($BQ$1,2),IF({1,0},广告数据!$A$2:$A$7027&amp;广告数据!$B$2:$B$7027&amp;广告数据!$C$2:$C$7027,广告数据!$G$2:$G$7027),2,0),"0")</f>
        <v>0</v>
      </c>
      <c r="BW306" s="172">
        <f t="array" ref="BW306">IFERROR(VLOOKUP(A306&amp;B306&amp;C306&amp;LEFT($BQ$1,2),IF({1,0},广告数据!$A$2:$A$7027&amp;广告数据!$B$2:$B$7027&amp;广告数据!$C$2:$C$7027,广告数据!$J$2:$J$7027),2,0),"0")</f>
        <v>0</v>
      </c>
      <c r="BX306" s="215" t="str">
        <f t="shared" si="141"/>
        <v/>
      </c>
    </row>
    <row r="307" s="173" customFormat="1" spans="1:76">
      <c r="A307" s="189">
        <v>44834</v>
      </c>
      <c r="B307" s="192" t="s">
        <v>128</v>
      </c>
      <c r="C307" s="190" t="s">
        <v>450</v>
      </c>
      <c r="D307" s="119" t="s">
        <v>451</v>
      </c>
      <c r="E307" s="194">
        <f>SUMIFS('Business report'!$D$2:$D$9442,'Business report'!$A$2:$A$9442,A307,'Business report'!$B$2:$B$9442,B307,'Business report'!$C$2:$C$9442,D307)</f>
        <v>18</v>
      </c>
      <c r="F307" s="194">
        <f>SUMIFS('Business report'!$F$2:$F$9442,'Business report'!$A$2:$A$9442,A307,'Business report'!$B$2:$B$9442,B307,'Business report'!$C$2:$C$9442,D307)</f>
        <v>25</v>
      </c>
      <c r="G307" s="191">
        <f>SUMIFS('Business report'!$I$2:$I$9442,'Business report'!$A$2:$A$9442,A307,'Business report'!$B$2:$B$9442,B307,'Business report'!$C$2:$C$9442,D307)</f>
        <v>0</v>
      </c>
      <c r="H307" s="195">
        <f>SUMIFS('Business report'!$K$2:$K$9442,'Business report'!$A$2:$A$9442,A307,'Business report'!$B$2:$B$9442,B307,'Business report'!$C$2:$C$9442,D307)</f>
        <v>0</v>
      </c>
      <c r="I307" s="198">
        <v>39.99</v>
      </c>
      <c r="J307" s="178">
        <v>4</v>
      </c>
      <c r="K307" s="198">
        <v>7</v>
      </c>
      <c r="L307" s="198" t="s">
        <v>642</v>
      </c>
      <c r="M307" s="202" t="s">
        <v>925</v>
      </c>
      <c r="N307" s="198" t="s">
        <v>644</v>
      </c>
      <c r="O307" s="198">
        <v>98</v>
      </c>
      <c r="P307" s="200"/>
      <c r="Q307" s="200"/>
      <c r="R307" s="200"/>
      <c r="S307" s="200"/>
      <c r="T307" s="200"/>
      <c r="U307" s="200"/>
      <c r="V307" s="200"/>
      <c r="W307" s="200"/>
      <c r="X307" s="200"/>
      <c r="Y307" s="200"/>
      <c r="Z307" s="200"/>
      <c r="AA307" s="200"/>
      <c r="AB307" s="200"/>
      <c r="AC307" s="200"/>
      <c r="AD307" s="200"/>
      <c r="AE307" s="200"/>
      <c r="AF307" s="200"/>
      <c r="AG307" s="200"/>
      <c r="AH307" s="200"/>
      <c r="AI307" s="200"/>
      <c r="AJ307" s="200"/>
      <c r="AK307" s="179">
        <f t="array" ref="AK307">IFERROR(VLOOKUP(A307&amp;B307&amp;C307&amp;LEFT($AK$1,2),IF({1,0},广告数据!$A$2:$A$7027&amp;广告数据!$B$2:$B$7027&amp;广告数据!$C$2:$C$7027,广告数据!$D$2:$D$7027),2,0),"0")</f>
        <v>1288</v>
      </c>
      <c r="AL307" s="175">
        <f t="array" ref="AL307">IFERROR(VLOOKUP(A307&amp;B307&amp;C307&amp;LEFT($AK$1,2),IF({1,0},广告数据!$A$2:$A$7027&amp;广告数据!$B$2:$B$7027&amp;广告数据!$C$2:$C$7027,广告数据!$E$2:$E$7027),2,0),"0")</f>
        <v>1</v>
      </c>
      <c r="AM307" s="180">
        <f t="shared" si="151"/>
        <v>0.00077639751552795</v>
      </c>
      <c r="AN307" s="175">
        <f t="array" ref="AN307">IFERROR(VLOOKUP(A307&amp;B307&amp;C307&amp;LEFT($AK$1,2),IF({1,0},广告数据!$A$2:$A$7027&amp;广告数据!$B$2:$B$7027&amp;广告数据!$C$2:$C$7027,广告数据!$I$2:$I$7027),2,0),"0")</f>
        <v>0</v>
      </c>
      <c r="AO307" s="181">
        <f t="shared" si="152"/>
        <v>0</v>
      </c>
      <c r="AP307" s="182">
        <f t="array" ref="AP307">IFERROR(VLOOKUP(A307&amp;B307&amp;C307&amp;LEFT($AK$1,2),IF({1,0},广告数据!$A$2:$A$7027&amp;广告数据!$B$2:$B$7027&amp;广告数据!$C$2:$C$7027,广告数据!$G$2:$G$7027),2,0),"0")</f>
        <v>0.47</v>
      </c>
      <c r="AQ307" s="182">
        <f t="array" ref="AQ307">IFERROR(VLOOKUP(A307&amp;B307&amp;C307&amp;LEFT($AK$1,2),IF({1,0},广告数据!$A$2:$A$7027&amp;广告数据!$B$2:$B$7027&amp;广告数据!$C$2:$C$7027,广告数据!$J$2:$J$7027),2,0),"0")</f>
        <v>0</v>
      </c>
      <c r="AR307" s="183" t="str">
        <f t="shared" si="153"/>
        <v>0</v>
      </c>
      <c r="AS307" s="223" t="str">
        <f t="array" ref="AS307">IFERROR(VLOOKUP(A307&amp;B307&amp;C307&amp;LEFT($AS$1,2),IF({1,0},广告数据!$A$2:$A$7027&amp;广告数据!$B$2:$B$7027&amp;广告数据!$C$2:$C$7027,广告数据!$D$2:$D$7027),2,0),"0")</f>
        <v>0</v>
      </c>
      <c r="AT307" s="179" t="str">
        <f t="array" ref="AT307">IFERROR(VLOOKUP(A307&amp;B307&amp;C307&amp;LEFT($AS$1,2),IF({1,0},广告数据!$A$2:$A$7027&amp;广告数据!$B$2:$B$7027&amp;广告数据!$C$2:$C$7027,广告数据!$E$2:$E$7027),2,0),"0")</f>
        <v>0</v>
      </c>
      <c r="AU307" s="179" t="str">
        <f t="array" ref="AU307">IFERROR(VLOOKUP(A307&amp;B307&amp;C307&amp;LEFT($AS$1,2),IF({1,0},广告数据!$A$2:$A$7027&amp;广告数据!$B$2:$B$7027&amp;广告数据!$C$2:$C$7027,广告数据!$I$2:$I$7027),2,0),"0")</f>
        <v>0</v>
      </c>
      <c r="AV307" s="215" t="str">
        <f t="shared" si="154"/>
        <v>0</v>
      </c>
      <c r="AW307" s="215" t="str">
        <f t="array" ref="AW307">IFERROR(AU307/AT307,"0")</f>
        <v>0</v>
      </c>
      <c r="AX307" s="224" t="str">
        <f t="array" ref="AX307">IFERROR(VLOOKUP(A307&amp;B307&amp;C307&amp;LEFT($AS$1,2),IF({1,0},广告数据!$A$2:$A$7027&amp;广告数据!$B$2:$B$7027&amp;广告数据!$C$2:$C$7027,广告数据!$G$2:$G$7027),2,0),"0")</f>
        <v>0</v>
      </c>
      <c r="AY307" s="179" t="str">
        <f t="array" ref="AY307">IFERROR(VLOOKUP(A307&amp;B307&amp;C307&amp;LEFT($AS$1,2),IF({1,0},广告数据!$A$2:$A$7027&amp;广告数据!$B$2:$B$7027&amp;广告数据!$C$2:$C$7027,广告数据!$J$2:$J$7027),2,0),"0")</f>
        <v>0</v>
      </c>
      <c r="AZ307" s="183" t="str">
        <f t="array" ref="AZ307">IFERROR(AX307/AY307,"0")</f>
        <v>0</v>
      </c>
      <c r="BA307" s="179">
        <f t="array" ref="BA307">IFERROR(VLOOKUP(A307&amp;B307&amp;C307&amp;LEFT($BA$1,2),IF({1,0},广告数据!$A$2:$A$7027&amp;广告数据!$B$2:$B$7027&amp;广告数据!$C$2:$C$7027,广告数据!$D$2:$D$7027),2,0),"")</f>
        <v>864</v>
      </c>
      <c r="BB307" s="179">
        <f t="array" ref="BB307">IFERROR(VLOOKUP(A307&amp;B307&amp;C307&amp;LEFT($BA$1,2),IF({1,0},广告数据!$A$2:$A$7027&amp;广告数据!$B$2:$B$7027&amp;广告数据!$C$2:$C$7027,广告数据!$E$2:$E$7027),2,0),"")</f>
        <v>1</v>
      </c>
      <c r="BC307" s="179">
        <f t="array" ref="BC307">IFERROR(VLOOKUP(A307&amp;B307&amp;C307&amp;LEFT($BA$1,2),IF({1,0},广告数据!$A$2:$A$7027&amp;广告数据!$B$2:$B$7027&amp;广告数据!$C$2:$C$7027,广告数据!$I$2:$I$7027),2,0),"")</f>
        <v>0</v>
      </c>
      <c r="BD307" s="215">
        <f t="shared" si="126"/>
        <v>0.00115740740740741</v>
      </c>
      <c r="BE307" s="215">
        <f t="shared" si="127"/>
        <v>0</v>
      </c>
      <c r="BF307" s="186">
        <f t="array" ref="BF307">IFERROR(VLOOKUP(A307&amp;B307&amp;C307&amp;LEFT($BA$1,2),IF({1,0},广告数据!$A$2:$A$7027&amp;广告数据!$B$2:$B$7027&amp;广告数据!$C$2:$C$7027,广告数据!$G$2:$G$7027),2,0),"")</f>
        <v>0.43</v>
      </c>
      <c r="BG307" s="186">
        <f t="array" ref="BG307">IFERROR(VLOOKUP(A307&amp;B307&amp;C307&amp;LEFT($BA$1,2),IF({1,0},广告数据!$A$2:$A$7027&amp;广告数据!$B$2:$B$7027&amp;广告数据!$C$2:$C$7027,广告数据!$J$2:$J$7027),2,0),"")</f>
        <v>0</v>
      </c>
      <c r="BH307" s="215" t="str">
        <f t="shared" si="128"/>
        <v>0</v>
      </c>
      <c r="BI307" s="172" t="str">
        <f t="array" ref="BI307">IFERROR(VLOOKUP(A307&amp;B307&amp;C307&amp;LEFT($BI$1,2),IF({1,0},广告数据!$A$2:$A$7027&amp;广告数据!$B$2:$B$7027&amp;广告数据!$C$2:$C$7027,广告数据!$D$2:$D$7027),2,0),"0")</f>
        <v>0</v>
      </c>
      <c r="BJ307" s="172" t="str">
        <f t="array" ref="BJ307">IFERROR(VLOOKUP(A307&amp;B307&amp;C307&amp;LEFT($BI$1,2),IF({1,0},广告数据!$A$2:$A$7027&amp;广告数据!$B$2:$B$7027&amp;广告数据!$C$2:$C$7027,广告数据!$E$2:$E$7027),2,0),"0")</f>
        <v>0</v>
      </c>
      <c r="BK307" s="172" t="str">
        <f t="array" ref="BK307">IFERROR(VLOOKUP(A307&amp;B307&amp;C307&amp;LEFT($BI$1,2),IF({1,0},广告数据!$A$2:$A$7027&amp;广告数据!$B$2:$B$7027&amp;广告数据!$C$2:$C$7027,广告数据!$I$2:$I$7027),2,0),"0")</f>
        <v>0</v>
      </c>
      <c r="BL307" s="215" t="str">
        <f t="shared" si="129"/>
        <v>0</v>
      </c>
      <c r="BM307" s="215" t="str">
        <f t="shared" si="130"/>
        <v>0</v>
      </c>
      <c r="BN307" s="172" t="str">
        <f t="array" ref="BN307">IFERROR(VLOOKUP(A307&amp;B307&amp;C307&amp;LEFT($BI$1,2),IF({1,0},广告数据!$A$2:$A$7027&amp;广告数据!$B$2:$B$7027&amp;广告数据!$C$2:$C$7027,广告数据!$G$2:$G$7027),2,0),"0")</f>
        <v>0</v>
      </c>
      <c r="BO307" s="172" t="str">
        <f t="array" ref="BO307">IFERROR(VLOOKUP(A307&amp;B307&amp;C307&amp;LEFT($BI$1,2),IF({1,0},广告数据!$A$2:$A$7027&amp;广告数据!$B$2:$B$7027&amp;广告数据!$C$2:$C$7027,广告数据!$J$2:$J$7027),2,0),"0")</f>
        <v>0</v>
      </c>
      <c r="BP307" s="215" t="str">
        <f t="shared" si="131"/>
        <v/>
      </c>
      <c r="BQ307" s="172">
        <f t="array" ref="BQ307">IFERROR(VLOOKUP(A307&amp;B307&amp;C307&amp;LEFT($BQ$1,2),IF({1,0},广告数据!$A$2:$A$7027&amp;广告数据!$B$2:$B$7027&amp;广告数据!$C$2:$C$7027,广告数据!$D$2:$D$7027),2,0),"0")</f>
        <v>2541</v>
      </c>
      <c r="BR307" s="172">
        <f t="array" ref="BR307">IFERROR(VLOOKUP(A307&amp;B307&amp;C307&amp;LEFT($BQ$1,2),IF({1,0},广告数据!$A$2:$A$7027&amp;广告数据!$B$2:$B$7027&amp;广告数据!$C$2:$C$7027,广告数据!$E$2:$E$7027),2,0),"0")</f>
        <v>10</v>
      </c>
      <c r="BS307" s="172">
        <f t="array" ref="BS307">IFERROR(VLOOKUP(A307&amp;B307&amp;C307&amp;LEFT($BQ$1,2),IF({1,0},广告数据!$A$2:$A$7027&amp;广告数据!$B$2:$B$7027&amp;广告数据!$C$2:$C$7027,广告数据!$I$2:$I$7027),2,0),"0")</f>
        <v>0</v>
      </c>
      <c r="BT307" s="215">
        <f t="shared" si="124"/>
        <v>0.00393545848091303</v>
      </c>
      <c r="BU307" s="215">
        <f t="shared" si="125"/>
        <v>0</v>
      </c>
      <c r="BV307" s="172">
        <f t="array" ref="BV307">IFERROR(VLOOKUP(A307&amp;B307&amp;C307&amp;LEFT($BQ$1,2),IF({1,0},广告数据!$A$2:$A$7027&amp;广告数据!$B$2:$B$7027&amp;广告数据!$C$2:$C$7027,广告数据!$G$2:$G$7027),2,0),"0")</f>
        <v>9.77</v>
      </c>
      <c r="BW307" s="172">
        <f t="array" ref="BW307">IFERROR(VLOOKUP(A307&amp;B307&amp;C307&amp;LEFT($BQ$1,2),IF({1,0},广告数据!$A$2:$A$7027&amp;广告数据!$B$2:$B$7027&amp;广告数据!$C$2:$C$7027,广告数据!$J$2:$J$7027),2,0),"0")</f>
        <v>0</v>
      </c>
      <c r="BX307" s="215" t="str">
        <f t="shared" si="141"/>
        <v/>
      </c>
    </row>
    <row r="308" s="173" customFormat="1" spans="1:76">
      <c r="A308" s="189">
        <v>44834</v>
      </c>
      <c r="B308" s="192" t="s">
        <v>343</v>
      </c>
      <c r="C308" s="190" t="s">
        <v>450</v>
      </c>
      <c r="D308" s="119" t="s">
        <v>451</v>
      </c>
      <c r="E308" s="194">
        <f>SUMIFS('Business report'!$D$2:$D$9442,'Business report'!$A$2:$A$9442,A308,'Business report'!$B$2:$B$9442,B308,'Business report'!$C$2:$C$9442,D308)</f>
        <v>30</v>
      </c>
      <c r="F308" s="194">
        <f>SUMIFS('Business report'!$F$2:$F$9442,'Business report'!$A$2:$A$9442,A308,'Business report'!$B$2:$B$9442,B308,'Business report'!$C$2:$C$9442,D308)</f>
        <v>36</v>
      </c>
      <c r="G308" s="191">
        <f>SUMIFS('Business report'!$I$2:$I$9442,'Business report'!$A$2:$A$9442,A308,'Business report'!$B$2:$B$9442,B308,'Business report'!$C$2:$C$9442,D308)</f>
        <v>2</v>
      </c>
      <c r="H308" s="195">
        <f>SUMIFS('Business report'!$K$2:$K$9442,'Business report'!$A$2:$A$9442,A308,'Business report'!$B$2:$B$9442,B308,'Business report'!$C$2:$C$9442,D308)</f>
        <v>95.98</v>
      </c>
      <c r="I308" s="198">
        <v>47.99</v>
      </c>
      <c r="J308" s="178">
        <v>4</v>
      </c>
      <c r="K308" s="198">
        <v>7</v>
      </c>
      <c r="L308" s="198" t="s">
        <v>851</v>
      </c>
      <c r="M308" s="202" t="s">
        <v>926</v>
      </c>
      <c r="N308" s="198" t="s">
        <v>497</v>
      </c>
      <c r="O308" s="198">
        <v>530</v>
      </c>
      <c r="P308" s="200"/>
      <c r="Q308" s="200"/>
      <c r="R308" s="200"/>
      <c r="S308" s="200"/>
      <c r="T308" s="200"/>
      <c r="U308" s="200"/>
      <c r="V308" s="200"/>
      <c r="W308" s="200"/>
      <c r="X308" s="200"/>
      <c r="Y308" s="200"/>
      <c r="Z308" s="200"/>
      <c r="AA308" s="200"/>
      <c r="AB308" s="200"/>
      <c r="AC308" s="200"/>
      <c r="AD308" s="200"/>
      <c r="AE308" s="200"/>
      <c r="AF308" s="200"/>
      <c r="AG308" s="200"/>
      <c r="AH308" s="200"/>
      <c r="AI308" s="200"/>
      <c r="AJ308" s="200"/>
      <c r="AK308" s="179">
        <f t="array" ref="AK308">IFERROR(VLOOKUP(A308&amp;B308&amp;C308&amp;LEFT($AK$1,2),IF({1,0},广告数据!$A$2:$A$7027&amp;广告数据!$B$2:$B$7027&amp;广告数据!$C$2:$C$7027,广告数据!$D$2:$D$7027),2,0),"0")</f>
        <v>2842</v>
      </c>
      <c r="AL308" s="175">
        <f t="array" ref="AL308">IFERROR(VLOOKUP(A308&amp;B308&amp;C308&amp;LEFT($AK$1,2),IF({1,0},广告数据!$A$2:$A$7027&amp;广告数据!$B$2:$B$7027&amp;广告数据!$C$2:$C$7027,广告数据!$E$2:$E$7027),2,0),"0")</f>
        <v>5</v>
      </c>
      <c r="AM308" s="180">
        <f t="shared" si="151"/>
        <v>0.00175932441942294</v>
      </c>
      <c r="AN308" s="175">
        <f t="array" ref="AN308">IFERROR(VLOOKUP(A308&amp;B308&amp;C308&amp;LEFT($AK$1,2),IF({1,0},广告数据!$A$2:$A$7027&amp;广告数据!$B$2:$B$7027&amp;广告数据!$C$2:$C$7027,广告数据!$I$2:$I$7027),2,0),"0")</f>
        <v>0</v>
      </c>
      <c r="AO308" s="181">
        <f t="shared" si="152"/>
        <v>0</v>
      </c>
      <c r="AP308" s="182">
        <f t="array" ref="AP308">IFERROR(VLOOKUP(A308&amp;B308&amp;C308&amp;LEFT($AK$1,2),IF({1,0},广告数据!$A$2:$A$7027&amp;广告数据!$B$2:$B$7027&amp;广告数据!$C$2:$C$7027,广告数据!$G$2:$G$7027),2,0),"0")</f>
        <v>5.36</v>
      </c>
      <c r="AQ308" s="182">
        <f t="array" ref="AQ308">IFERROR(VLOOKUP(A308&amp;B308&amp;C308&amp;LEFT($AK$1,2),IF({1,0},广告数据!$A$2:$A$7027&amp;广告数据!$B$2:$B$7027&amp;广告数据!$C$2:$C$7027,广告数据!$J$2:$J$7027),2,0),"0")</f>
        <v>0</v>
      </c>
      <c r="AR308" s="183" t="str">
        <f t="shared" si="153"/>
        <v>0</v>
      </c>
      <c r="AS308" s="223" t="str">
        <f t="array" ref="AS308">IFERROR(VLOOKUP(A308&amp;B308&amp;C308&amp;LEFT($AS$1,2),IF({1,0},广告数据!$A$2:$A$7027&amp;广告数据!$B$2:$B$7027&amp;广告数据!$C$2:$C$7027,广告数据!$D$2:$D$7027),2,0),"0")</f>
        <v>0</v>
      </c>
      <c r="AT308" s="179" t="str">
        <f t="array" ref="AT308">IFERROR(VLOOKUP(A308&amp;B308&amp;C308&amp;LEFT($AS$1,2),IF({1,0},广告数据!$A$2:$A$7027&amp;广告数据!$B$2:$B$7027&amp;广告数据!$C$2:$C$7027,广告数据!$E$2:$E$7027),2,0),"0")</f>
        <v>0</v>
      </c>
      <c r="AU308" s="179" t="str">
        <f t="array" ref="AU308">IFERROR(VLOOKUP(A308&amp;B308&amp;C308&amp;LEFT($AS$1,2),IF({1,0},广告数据!$A$2:$A$7027&amp;广告数据!$B$2:$B$7027&amp;广告数据!$C$2:$C$7027,广告数据!$I$2:$I$7027),2,0),"0")</f>
        <v>0</v>
      </c>
      <c r="AV308" s="215" t="str">
        <f t="shared" si="154"/>
        <v>0</v>
      </c>
      <c r="AW308" s="215" t="str">
        <f t="array" ref="AW308">IFERROR(AU308/AT308,"0")</f>
        <v>0</v>
      </c>
      <c r="AX308" s="224" t="str">
        <f t="array" ref="AX308">IFERROR(VLOOKUP(A308&amp;B308&amp;C308&amp;LEFT($AS$1,2),IF({1,0},广告数据!$A$2:$A$7027&amp;广告数据!$B$2:$B$7027&amp;广告数据!$C$2:$C$7027,广告数据!$G$2:$G$7027),2,0),"0")</f>
        <v>0</v>
      </c>
      <c r="AY308" s="179" t="str">
        <f t="array" ref="AY308">IFERROR(VLOOKUP(A308&amp;B308&amp;C308&amp;LEFT($AS$1,2),IF({1,0},广告数据!$A$2:$A$7027&amp;广告数据!$B$2:$B$7027&amp;广告数据!$C$2:$C$7027,广告数据!$J$2:$J$7027),2,0),"0")</f>
        <v>0</v>
      </c>
      <c r="AZ308" s="183" t="str">
        <f t="array" ref="AZ308">IFERROR(AX308/AY308,"0")</f>
        <v>0</v>
      </c>
      <c r="BA308" s="179">
        <f t="array" ref="BA308">IFERROR(VLOOKUP(A308&amp;B308&amp;C308&amp;LEFT($BA$1,2),IF({1,0},广告数据!$A$2:$A$7027&amp;广告数据!$B$2:$B$7027&amp;广告数据!$C$2:$C$7027,广告数据!$D$2:$D$7027),2,0),"")</f>
        <v>551</v>
      </c>
      <c r="BB308" s="179">
        <f t="array" ref="BB308">IFERROR(VLOOKUP(A308&amp;B308&amp;C308&amp;LEFT($BA$1,2),IF({1,0},广告数据!$A$2:$A$7027&amp;广告数据!$B$2:$B$7027&amp;广告数据!$C$2:$C$7027,广告数据!$E$2:$E$7027),2,0),"")</f>
        <v>1</v>
      </c>
      <c r="BC308" s="179">
        <f t="array" ref="BC308">IFERROR(VLOOKUP(A308&amp;B308&amp;C308&amp;LEFT($BA$1,2),IF({1,0},广告数据!$A$2:$A$7027&amp;广告数据!$B$2:$B$7027&amp;广告数据!$C$2:$C$7027,广告数据!$I$2:$I$7027),2,0),"")</f>
        <v>0</v>
      </c>
      <c r="BD308" s="215">
        <f t="shared" si="126"/>
        <v>0.00181488203266788</v>
      </c>
      <c r="BE308" s="215">
        <f t="shared" si="127"/>
        <v>0</v>
      </c>
      <c r="BF308" s="186">
        <f t="array" ref="BF308">IFERROR(VLOOKUP(A308&amp;B308&amp;C308&amp;LEFT($BA$1,2),IF({1,0},广告数据!$A$2:$A$7027&amp;广告数据!$B$2:$B$7027&amp;广告数据!$C$2:$C$7027,广告数据!$G$2:$G$7027),2,0),"")</f>
        <v>0.97</v>
      </c>
      <c r="BG308" s="186">
        <f t="array" ref="BG308">IFERROR(VLOOKUP(A308&amp;B308&amp;C308&amp;LEFT($BA$1,2),IF({1,0},广告数据!$A$2:$A$7027&amp;广告数据!$B$2:$B$7027&amp;广告数据!$C$2:$C$7027,广告数据!$J$2:$J$7027),2,0),"")</f>
        <v>0</v>
      </c>
      <c r="BH308" s="215" t="str">
        <f t="shared" si="128"/>
        <v>0</v>
      </c>
      <c r="BI308" s="172" t="str">
        <f t="array" ref="BI308">IFERROR(VLOOKUP(A308&amp;B308&amp;C308&amp;LEFT($BI$1,2),IF({1,0},广告数据!$A$2:$A$7027&amp;广告数据!$B$2:$B$7027&amp;广告数据!$C$2:$C$7027,广告数据!$D$2:$D$7027),2,0),"0")</f>
        <v>0</v>
      </c>
      <c r="BJ308" s="172" t="str">
        <f t="array" ref="BJ308">IFERROR(VLOOKUP(A308&amp;B308&amp;C308&amp;LEFT($BI$1,2),IF({1,0},广告数据!$A$2:$A$7027&amp;广告数据!$B$2:$B$7027&amp;广告数据!$C$2:$C$7027,广告数据!$E$2:$E$7027),2,0),"0")</f>
        <v>0</v>
      </c>
      <c r="BK308" s="172" t="str">
        <f t="array" ref="BK308">IFERROR(VLOOKUP(A308&amp;B308&amp;C308&amp;LEFT($BI$1,2),IF({1,0},广告数据!$A$2:$A$7027&amp;广告数据!$B$2:$B$7027&amp;广告数据!$C$2:$C$7027,广告数据!$I$2:$I$7027),2,0),"0")</f>
        <v>0</v>
      </c>
      <c r="BL308" s="215" t="str">
        <f t="shared" si="129"/>
        <v>0</v>
      </c>
      <c r="BM308" s="215" t="str">
        <f t="shared" si="130"/>
        <v>0</v>
      </c>
      <c r="BN308" s="172" t="str">
        <f t="array" ref="BN308">IFERROR(VLOOKUP(A308&amp;B308&amp;C308&amp;LEFT($BI$1,2),IF({1,0},广告数据!$A$2:$A$7027&amp;广告数据!$B$2:$B$7027&amp;广告数据!$C$2:$C$7027,广告数据!$G$2:$G$7027),2,0),"0")</f>
        <v>0</v>
      </c>
      <c r="BO308" s="172" t="str">
        <f t="array" ref="BO308">IFERROR(VLOOKUP(A308&amp;B308&amp;C308&amp;LEFT($BI$1,2),IF({1,0},广告数据!$A$2:$A$7027&amp;广告数据!$B$2:$B$7027&amp;广告数据!$C$2:$C$7027,广告数据!$J$2:$J$7027),2,0),"0")</f>
        <v>0</v>
      </c>
      <c r="BP308" s="215" t="str">
        <f t="shared" si="131"/>
        <v/>
      </c>
      <c r="BQ308" s="172">
        <f t="array" ref="BQ308">IFERROR(VLOOKUP(A308&amp;B308&amp;C308&amp;LEFT($BQ$1,2),IF({1,0},广告数据!$A$2:$A$7027&amp;广告数据!$B$2:$B$7027&amp;广告数据!$C$2:$C$7027,广告数据!$D$2:$D$7027),2,0),"0")</f>
        <v>1278</v>
      </c>
      <c r="BR308" s="172">
        <f t="array" ref="BR308">IFERROR(VLOOKUP(A308&amp;B308&amp;C308&amp;LEFT($BQ$1,2),IF({1,0},广告数据!$A$2:$A$7027&amp;广告数据!$B$2:$B$7027&amp;广告数据!$C$2:$C$7027,广告数据!$E$2:$E$7027),2,0),"0")</f>
        <v>7</v>
      </c>
      <c r="BS308" s="172">
        <f t="array" ref="BS308">IFERROR(VLOOKUP(A308&amp;B308&amp;C308&amp;LEFT($BQ$1,2),IF({1,0},广告数据!$A$2:$A$7027&amp;广告数据!$B$2:$B$7027&amp;广告数据!$C$2:$C$7027,广告数据!$I$2:$I$7027),2,0),"0")</f>
        <v>0</v>
      </c>
      <c r="BT308" s="215">
        <f t="shared" si="124"/>
        <v>0.0054773082942097</v>
      </c>
      <c r="BU308" s="215">
        <f t="shared" si="125"/>
        <v>0</v>
      </c>
      <c r="BV308" s="172">
        <f t="array" ref="BV308">IFERROR(VLOOKUP(A308&amp;B308&amp;C308&amp;LEFT($BQ$1,2),IF({1,0},广告数据!$A$2:$A$7027&amp;广告数据!$B$2:$B$7027&amp;广告数据!$C$2:$C$7027,广告数据!$G$2:$G$7027),2,0),"0")</f>
        <v>5.88</v>
      </c>
      <c r="BW308" s="172">
        <f t="array" ref="BW308">IFERROR(VLOOKUP(A308&amp;B308&amp;C308&amp;LEFT($BQ$1,2),IF({1,0},广告数据!$A$2:$A$7027&amp;广告数据!$B$2:$B$7027&amp;广告数据!$C$2:$C$7027,广告数据!$J$2:$J$7027),2,0),"0")</f>
        <v>0</v>
      </c>
      <c r="BX308" s="215" t="str">
        <f t="shared" si="141"/>
        <v/>
      </c>
    </row>
    <row r="309" s="173" customFormat="1" spans="1:76">
      <c r="A309" s="189">
        <v>44834</v>
      </c>
      <c r="B309" s="192" t="s">
        <v>20</v>
      </c>
      <c r="C309" s="190" t="s">
        <v>543</v>
      </c>
      <c r="D309" s="119" t="s">
        <v>544</v>
      </c>
      <c r="E309" s="194">
        <f>SUMIFS('Business report'!$D$2:$D$9442,'Business report'!$A$2:$A$9442,A309,'Business report'!$B$2:$B$9442,B309,'Business report'!$C$2:$C$9442,D309)</f>
        <v>43</v>
      </c>
      <c r="F309" s="194">
        <f>SUMIFS('Business report'!$F$2:$F$9442,'Business report'!$A$2:$A$9442,A309,'Business report'!$B$2:$B$9442,B309,'Business report'!$C$2:$C$9442,D309)</f>
        <v>72</v>
      </c>
      <c r="G309" s="191">
        <f>SUMIFS('Business report'!$I$2:$I$9442,'Business report'!$A$2:$A$9442,A309,'Business report'!$B$2:$B$9442,B309,'Business report'!$C$2:$C$9442,D309)</f>
        <v>2</v>
      </c>
      <c r="H309" s="195">
        <f>SUMIFS('Business report'!$K$2:$K$9442,'Business report'!$A$2:$A$9442,A309,'Business report'!$B$2:$B$9442,B309,'Business report'!$C$2:$C$9442,D309)</f>
        <v>29.99</v>
      </c>
      <c r="I309" s="198">
        <v>29.99</v>
      </c>
      <c r="J309" s="178">
        <v>4.7</v>
      </c>
      <c r="K309" s="198">
        <v>9</v>
      </c>
      <c r="L309" s="198" t="s">
        <v>570</v>
      </c>
      <c r="M309" s="199">
        <v>28349</v>
      </c>
      <c r="N309" s="198" t="s">
        <v>572</v>
      </c>
      <c r="O309" s="198">
        <v>46</v>
      </c>
      <c r="P309" s="200"/>
      <c r="Q309" s="200"/>
      <c r="R309" s="200"/>
      <c r="S309" s="200"/>
      <c r="T309" s="200"/>
      <c r="U309" s="200"/>
      <c r="V309" s="200"/>
      <c r="W309" s="200"/>
      <c r="X309" s="200"/>
      <c r="Y309" s="200"/>
      <c r="Z309" s="200"/>
      <c r="AA309" s="200"/>
      <c r="AB309" s="200"/>
      <c r="AC309" s="200"/>
      <c r="AD309" s="200"/>
      <c r="AE309" s="200"/>
      <c r="AF309" s="200"/>
      <c r="AG309" s="200"/>
      <c r="AH309" s="200"/>
      <c r="AI309" s="200"/>
      <c r="AJ309" s="200"/>
      <c r="AK309" s="179">
        <f t="array" ref="AK309">IFERROR(VLOOKUP(A309&amp;B309&amp;C309&amp;LEFT($AK$1,2),IF({1,0},广告数据!$A$2:$A$7027&amp;广告数据!$B$2:$B$7027&amp;广告数据!$C$2:$C$7027,广告数据!$D$2:$D$7027),2,0),"0")</f>
        <v>4284</v>
      </c>
      <c r="AL309" s="175">
        <f t="array" ref="AL309">IFERROR(VLOOKUP(A309&amp;B309&amp;C309&amp;LEFT($AK$1,2),IF({1,0},广告数据!$A$2:$A$7027&amp;广告数据!$B$2:$B$7027&amp;广告数据!$C$2:$C$7027,广告数据!$E$2:$E$7027),2,0),"0")</f>
        <v>0</v>
      </c>
      <c r="AM309" s="180">
        <f t="shared" si="151"/>
        <v>0</v>
      </c>
      <c r="AN309" s="175">
        <f t="array" ref="AN309">IFERROR(VLOOKUP(A309&amp;B309&amp;C309&amp;LEFT($AK$1,2),IF({1,0},广告数据!$A$2:$A$7027&amp;广告数据!$B$2:$B$7027&amp;广告数据!$C$2:$C$7027,广告数据!$I$2:$I$7027),2,0),"0")</f>
        <v>0</v>
      </c>
      <c r="AO309" s="181" t="str">
        <f t="shared" si="152"/>
        <v>0</v>
      </c>
      <c r="AP309" s="182">
        <f t="array" ref="AP309">IFERROR(VLOOKUP(A309&amp;B309&amp;C309&amp;LEFT($AK$1,2),IF({1,0},广告数据!$A$2:$A$7027&amp;广告数据!$B$2:$B$7027&amp;广告数据!$C$2:$C$7027,广告数据!$G$2:$G$7027),2,0),"0")</f>
        <v>0</v>
      </c>
      <c r="AQ309" s="182">
        <f t="array" ref="AQ309">IFERROR(VLOOKUP(A309&amp;B309&amp;C309&amp;LEFT($AK$1,2),IF({1,0},广告数据!$A$2:$A$7027&amp;广告数据!$B$2:$B$7027&amp;广告数据!$C$2:$C$7027,广告数据!$J$2:$J$7027),2,0),"0")</f>
        <v>0</v>
      </c>
      <c r="AR309" s="183" t="str">
        <f t="shared" si="153"/>
        <v>0</v>
      </c>
      <c r="AS309" s="223">
        <f t="array" ref="AS309">IFERROR(VLOOKUP(A309&amp;B309&amp;C309&amp;LEFT($AS$1,2),IF({1,0},广告数据!$A$2:$A$7027&amp;广告数据!$B$2:$B$7027&amp;广告数据!$C$2:$C$7027,广告数据!$D$2:$D$7027),2,0),"0")</f>
        <v>335</v>
      </c>
      <c r="AT309" s="179">
        <f t="array" ref="AT309">IFERROR(VLOOKUP(A309&amp;B309&amp;C309&amp;LEFT($AS$1,2),IF({1,0},广告数据!$A$2:$A$7027&amp;广告数据!$B$2:$B$7027&amp;广告数据!$C$2:$C$7027,广告数据!$E$2:$E$7027),2,0),"0")</f>
        <v>2</v>
      </c>
      <c r="AU309" s="179">
        <f t="array" ref="AU309">IFERROR(VLOOKUP(A309&amp;B309&amp;C309&amp;LEFT($AS$1,2),IF({1,0},广告数据!$A$2:$A$7027&amp;广告数据!$B$2:$B$7027&amp;广告数据!$C$2:$C$7027,广告数据!$I$2:$I$7027),2,0),"0")</f>
        <v>0</v>
      </c>
      <c r="AV309" s="215">
        <f t="shared" si="154"/>
        <v>0.00597014925373134</v>
      </c>
      <c r="AW309" s="215">
        <f t="array" ref="AW309">IFERROR(AU309/AT309,"0")</f>
        <v>0</v>
      </c>
      <c r="AX309" s="224">
        <f t="array" ref="AX309">IFERROR(VLOOKUP(A309&amp;B309&amp;C309&amp;LEFT($AS$1,2),IF({1,0},广告数据!$A$2:$A$7027&amp;广告数据!$B$2:$B$7027&amp;广告数据!$C$2:$C$7027,广告数据!$G$2:$G$7027),2,0),"0")</f>
        <v>1.55</v>
      </c>
      <c r="AY309" s="179">
        <f t="array" ref="AY309">IFERROR(VLOOKUP(A309&amp;B309&amp;C309&amp;LEFT($AS$1,2),IF({1,0},广告数据!$A$2:$A$7027&amp;广告数据!$B$2:$B$7027&amp;广告数据!$C$2:$C$7027,广告数据!$J$2:$J$7027),2,0),"0")</f>
        <v>0</v>
      </c>
      <c r="AZ309" s="183" t="str">
        <f t="array" ref="AZ309">IFERROR(AX309/AY309,"0")</f>
        <v>0</v>
      </c>
      <c r="BA309" s="179">
        <f t="array" ref="BA309">IFERROR(VLOOKUP(A309&amp;B309&amp;C309&amp;LEFT($BA$1,2),IF({1,0},广告数据!$A$2:$A$7027&amp;广告数据!$B$2:$B$7027&amp;广告数据!$C$2:$C$7027,广告数据!$D$2:$D$7027),2,0),"")</f>
        <v>2584</v>
      </c>
      <c r="BB309" s="179">
        <f t="array" ref="BB309">IFERROR(VLOOKUP(A309&amp;B309&amp;C309&amp;LEFT($BA$1,2),IF({1,0},广告数据!$A$2:$A$7027&amp;广告数据!$B$2:$B$7027&amp;广告数据!$C$2:$C$7027,广告数据!$E$2:$E$7027),2,0),"")</f>
        <v>11</v>
      </c>
      <c r="BC309" s="179">
        <f t="array" ref="BC309">IFERROR(VLOOKUP(A309&amp;B309&amp;C309&amp;LEFT($BA$1,2),IF({1,0},广告数据!$A$2:$A$7027&amp;广告数据!$B$2:$B$7027&amp;广告数据!$C$2:$C$7027,广告数据!$I$2:$I$7027),2,0),"")</f>
        <v>1</v>
      </c>
      <c r="BD309" s="215">
        <f t="shared" si="126"/>
        <v>0.00425696594427245</v>
      </c>
      <c r="BE309" s="215">
        <f t="shared" si="127"/>
        <v>0.0909090909090909</v>
      </c>
      <c r="BF309" s="186">
        <f t="array" ref="BF309">IFERROR(VLOOKUP(A309&amp;B309&amp;C309&amp;LEFT($BA$1,2),IF({1,0},广告数据!$A$2:$A$7027&amp;广告数据!$B$2:$B$7027&amp;广告数据!$C$2:$C$7027,广告数据!$G$2:$G$7027),2,0),"")</f>
        <v>16.79</v>
      </c>
      <c r="BG309" s="186">
        <f t="array" ref="BG309">IFERROR(VLOOKUP(A309&amp;B309&amp;C309&amp;LEFT($BA$1,2),IF({1,0},广告数据!$A$2:$A$7027&amp;广告数据!$B$2:$B$7027&amp;广告数据!$C$2:$C$7027,广告数据!$J$2:$J$7027),2,0),"")</f>
        <v>29.99</v>
      </c>
      <c r="BH309" s="215">
        <f t="shared" si="128"/>
        <v>0.559853284428143</v>
      </c>
      <c r="BI309" s="172">
        <f t="array" ref="BI309">IFERROR(VLOOKUP(A309&amp;B309&amp;C309&amp;LEFT($BI$1,2),IF({1,0},广告数据!$A$2:$A$7027&amp;广告数据!$B$2:$B$7027&amp;广告数据!$C$2:$C$7027,广告数据!$D$2:$D$7027),2,0),"0")</f>
        <v>422</v>
      </c>
      <c r="BJ309" s="172">
        <f t="array" ref="BJ309">IFERROR(VLOOKUP(A309&amp;B309&amp;C309&amp;LEFT($BI$1,2),IF({1,0},广告数据!$A$2:$A$7027&amp;广告数据!$B$2:$B$7027&amp;广告数据!$C$2:$C$7027,广告数据!$E$2:$E$7027),2,0),"0")</f>
        <v>1</v>
      </c>
      <c r="BK309" s="172">
        <f t="array" ref="BK309">IFERROR(VLOOKUP(A309&amp;B309&amp;C309&amp;LEFT($BI$1,2),IF({1,0},广告数据!$A$2:$A$7027&amp;广告数据!$B$2:$B$7027&amp;广告数据!$C$2:$C$7027,广告数据!$I$2:$I$7027),2,0),"0")</f>
        <v>0</v>
      </c>
      <c r="BL309" s="215">
        <f t="shared" si="129"/>
        <v>0.0023696682464455</v>
      </c>
      <c r="BM309" s="215">
        <f t="shared" si="130"/>
        <v>0</v>
      </c>
      <c r="BN309" s="172">
        <f t="array" ref="BN309">IFERROR(VLOOKUP(A309&amp;B309&amp;C309&amp;LEFT($BI$1,2),IF({1,0},广告数据!$A$2:$A$7027&amp;广告数据!$B$2:$B$7027&amp;广告数据!$C$2:$C$7027,广告数据!$G$2:$G$7027),2,0),"0")</f>
        <v>0.62</v>
      </c>
      <c r="BO309" s="172">
        <f t="array" ref="BO309">IFERROR(VLOOKUP(A309&amp;B309&amp;C309&amp;LEFT($BI$1,2),IF({1,0},广告数据!$A$2:$A$7027&amp;广告数据!$B$2:$B$7027&amp;广告数据!$C$2:$C$7027,广告数据!$J$2:$J$7027),2,0),"0")</f>
        <v>0</v>
      </c>
      <c r="BP309" s="215" t="str">
        <f t="shared" si="131"/>
        <v/>
      </c>
      <c r="BQ309" s="172">
        <f t="array" ref="BQ309">IFERROR(VLOOKUP(A309&amp;B309&amp;C309&amp;LEFT($BQ$1,2),IF({1,0},广告数据!$A$2:$A$7027&amp;广告数据!$B$2:$B$7027&amp;广告数据!$C$2:$C$7027,广告数据!$D$2:$D$7027),2,0),"0")</f>
        <v>1311</v>
      </c>
      <c r="BR309" s="172">
        <f t="array" ref="BR309">IFERROR(VLOOKUP(A309&amp;B309&amp;C309&amp;LEFT($BQ$1,2),IF({1,0},广告数据!$A$2:$A$7027&amp;广告数据!$B$2:$B$7027&amp;广告数据!$C$2:$C$7027,广告数据!$E$2:$E$7027),2,0),"0")</f>
        <v>13</v>
      </c>
      <c r="BS309" s="172">
        <f t="array" ref="BS309">IFERROR(VLOOKUP(A309&amp;B309&amp;C309&amp;LEFT($BQ$1,2),IF({1,0},广告数据!$A$2:$A$7027&amp;广告数据!$B$2:$B$7027&amp;广告数据!$C$2:$C$7027,广告数据!$I$2:$I$7027),2,0),"0")</f>
        <v>0</v>
      </c>
      <c r="BT309" s="215">
        <f t="shared" si="124"/>
        <v>0.0099160945842868</v>
      </c>
      <c r="BU309" s="215">
        <f t="shared" si="125"/>
        <v>0</v>
      </c>
      <c r="BV309" s="172">
        <f t="array" ref="BV309">IFERROR(VLOOKUP(A309&amp;B309&amp;C309&amp;LEFT($BQ$1,2),IF({1,0},广告数据!$A$2:$A$7027&amp;广告数据!$B$2:$B$7027&amp;广告数据!$C$2:$C$7027,广告数据!$G$2:$G$7027),2,0),"0")</f>
        <v>19.24</v>
      </c>
      <c r="BW309" s="172">
        <f t="array" ref="BW309">IFERROR(VLOOKUP(A309&amp;B309&amp;C309&amp;LEFT($BQ$1,2),IF({1,0},广告数据!$A$2:$A$7027&amp;广告数据!$B$2:$B$7027&amp;广告数据!$C$2:$C$7027,广告数据!$J$2:$J$7027),2,0),"0")</f>
        <v>0</v>
      </c>
      <c r="BX309" s="215" t="str">
        <f t="shared" si="141"/>
        <v/>
      </c>
    </row>
    <row r="310" s="173" customFormat="1" spans="1:76">
      <c r="A310" s="189">
        <v>44834</v>
      </c>
      <c r="B310" s="192" t="s">
        <v>20</v>
      </c>
      <c r="C310" s="190" t="s">
        <v>740</v>
      </c>
      <c r="D310" s="119" t="s">
        <v>741</v>
      </c>
      <c r="E310" s="194">
        <f>SUMIFS('Business report'!$D$2:$D$9442,'Business report'!$A$2:$A$9442,A310,'Business report'!$B$2:$B$9442,B310,'Business report'!$C$2:$C$9442,D310)</f>
        <v>16</v>
      </c>
      <c r="F310" s="194">
        <f>SUMIFS('Business report'!$F$2:$F$9442,'Business report'!$A$2:$A$9442,A310,'Business report'!$B$2:$B$9442,B310,'Business report'!$C$2:$C$9442,D310)</f>
        <v>20</v>
      </c>
      <c r="G310" s="191">
        <f>SUMIFS('Business report'!$I$2:$I$9442,'Business report'!$A$2:$A$9442,A310,'Business report'!$B$2:$B$9442,B310,'Business report'!$C$2:$C$9442,D310)</f>
        <v>2</v>
      </c>
      <c r="H310" s="195">
        <f>SUMIFS('Business report'!$K$2:$K$9442,'Business report'!$A$2:$A$9442,A310,'Business report'!$B$2:$B$9442,B310,'Business report'!$C$2:$C$9442,D310)</f>
        <v>0</v>
      </c>
      <c r="I310" s="198">
        <v>44.99</v>
      </c>
      <c r="J310" s="178">
        <v>5</v>
      </c>
      <c r="K310" s="198">
        <v>1</v>
      </c>
      <c r="L310" s="198" t="s">
        <v>131</v>
      </c>
      <c r="M310" s="199">
        <v>869317</v>
      </c>
      <c r="N310" s="198" t="s">
        <v>742</v>
      </c>
      <c r="O310" s="198">
        <v>696</v>
      </c>
      <c r="P310" s="200"/>
      <c r="Q310" s="200"/>
      <c r="R310" s="200"/>
      <c r="S310" s="200"/>
      <c r="T310" s="200"/>
      <c r="U310" s="200"/>
      <c r="V310" s="200"/>
      <c r="W310" s="200"/>
      <c r="X310" s="200"/>
      <c r="Y310" s="200"/>
      <c r="Z310" s="200"/>
      <c r="AA310" s="200"/>
      <c r="AB310" s="200"/>
      <c r="AC310" s="200"/>
      <c r="AD310" s="200"/>
      <c r="AE310" s="200"/>
      <c r="AF310" s="200"/>
      <c r="AG310" s="200"/>
      <c r="AH310" s="200"/>
      <c r="AI310" s="200"/>
      <c r="AJ310" s="200"/>
      <c r="AK310" s="179">
        <f t="array" ref="AK310">IFERROR(VLOOKUP(A310&amp;B310&amp;C310&amp;LEFT($AK$1,2),IF({1,0},广告数据!$A$2:$A$7027&amp;广告数据!$B$2:$B$7027&amp;广告数据!$C$2:$C$7027,广告数据!$D$2:$D$7027),2,0),"0")</f>
        <v>4852</v>
      </c>
      <c r="AL310" s="175">
        <f t="array" ref="AL310">IFERROR(VLOOKUP(A310&amp;B310&amp;C310&amp;LEFT($AK$1,2),IF({1,0},广告数据!$A$2:$A$7027&amp;广告数据!$B$2:$B$7027&amp;广告数据!$C$2:$C$7027,广告数据!$E$2:$E$7027),2,0),"0")</f>
        <v>0</v>
      </c>
      <c r="AM310" s="180">
        <f t="shared" si="151"/>
        <v>0</v>
      </c>
      <c r="AN310" s="175">
        <f t="array" ref="AN310">IFERROR(VLOOKUP(A310&amp;B310&amp;C310&amp;LEFT($AK$1,2),IF({1,0},广告数据!$A$2:$A$7027&amp;广告数据!$B$2:$B$7027&amp;广告数据!$C$2:$C$7027,广告数据!$I$2:$I$7027),2,0),"0")</f>
        <v>0</v>
      </c>
      <c r="AO310" s="181" t="str">
        <f t="shared" si="152"/>
        <v>0</v>
      </c>
      <c r="AP310" s="182">
        <f t="array" ref="AP310">IFERROR(VLOOKUP(A310&amp;B310&amp;C310&amp;LEFT($AK$1,2),IF({1,0},广告数据!$A$2:$A$7027&amp;广告数据!$B$2:$B$7027&amp;广告数据!$C$2:$C$7027,广告数据!$G$2:$G$7027),2,0),"0")</f>
        <v>0</v>
      </c>
      <c r="AQ310" s="182">
        <f t="array" ref="AQ310">IFERROR(VLOOKUP(A310&amp;B310&amp;C310&amp;LEFT($AK$1,2),IF({1,0},广告数据!$A$2:$A$7027&amp;广告数据!$B$2:$B$7027&amp;广告数据!$C$2:$C$7027,广告数据!$J$2:$J$7027),2,0),"0")</f>
        <v>0</v>
      </c>
      <c r="AR310" s="183" t="str">
        <f t="shared" si="153"/>
        <v>0</v>
      </c>
      <c r="AS310" s="223" t="str">
        <f t="array" ref="AS310">IFERROR(VLOOKUP(A310&amp;B310&amp;C310&amp;LEFT($AS$1,2),IF({1,0},广告数据!$A$2:$A$7027&amp;广告数据!$B$2:$B$7027&amp;广告数据!$C$2:$C$7027,广告数据!$D$2:$D$7027),2,0),"0")</f>
        <v>0</v>
      </c>
      <c r="AT310" s="179" t="str">
        <f t="array" ref="AT310">IFERROR(VLOOKUP(A310&amp;B310&amp;C310&amp;LEFT($AS$1,2),IF({1,0},广告数据!$A$2:$A$7027&amp;广告数据!$B$2:$B$7027&amp;广告数据!$C$2:$C$7027,广告数据!$E$2:$E$7027),2,0),"0")</f>
        <v>0</v>
      </c>
      <c r="AU310" s="179" t="str">
        <f t="array" ref="AU310">IFERROR(VLOOKUP(A310&amp;B310&amp;C310&amp;LEFT($AS$1,2),IF({1,0},广告数据!$A$2:$A$7027&amp;广告数据!$B$2:$B$7027&amp;广告数据!$C$2:$C$7027,广告数据!$I$2:$I$7027),2,0),"0")</f>
        <v>0</v>
      </c>
      <c r="AV310" s="215" t="str">
        <f t="shared" si="154"/>
        <v>0</v>
      </c>
      <c r="AW310" s="215" t="str">
        <f t="array" ref="AW310">IFERROR(AU310/AT310,"0")</f>
        <v>0</v>
      </c>
      <c r="AX310" s="224" t="str">
        <f t="array" ref="AX310">IFERROR(VLOOKUP(A310&amp;B310&amp;C310&amp;LEFT($AS$1,2),IF({1,0},广告数据!$A$2:$A$7027&amp;广告数据!$B$2:$B$7027&amp;广告数据!$C$2:$C$7027,广告数据!$G$2:$G$7027),2,0),"0")</f>
        <v>0</v>
      </c>
      <c r="AY310" s="179" t="str">
        <f t="array" ref="AY310">IFERROR(VLOOKUP(A310&amp;B310&amp;C310&amp;LEFT($AS$1,2),IF({1,0},广告数据!$A$2:$A$7027&amp;广告数据!$B$2:$B$7027&amp;广告数据!$C$2:$C$7027,广告数据!$J$2:$J$7027),2,0),"0")</f>
        <v>0</v>
      </c>
      <c r="AZ310" s="183" t="str">
        <f t="array" ref="AZ310">IFERROR(AX310/AY310,"0")</f>
        <v>0</v>
      </c>
      <c r="BA310" s="179">
        <f t="array" ref="BA310">IFERROR(VLOOKUP(A310&amp;B310&amp;C310&amp;LEFT($BA$1,2),IF({1,0},广告数据!$A$2:$A$7027&amp;广告数据!$B$2:$B$7027&amp;广告数据!$C$2:$C$7027,广告数据!$D$2:$D$7027),2,0),"")</f>
        <v>2486</v>
      </c>
      <c r="BB310" s="179">
        <f t="array" ref="BB310">IFERROR(VLOOKUP(A310&amp;B310&amp;C310&amp;LEFT($BA$1,2),IF({1,0},广告数据!$A$2:$A$7027&amp;广告数据!$B$2:$B$7027&amp;广告数据!$C$2:$C$7027,广告数据!$E$2:$E$7027),2,0),"")</f>
        <v>1</v>
      </c>
      <c r="BC310" s="179">
        <f t="array" ref="BC310">IFERROR(VLOOKUP(A310&amp;B310&amp;C310&amp;LEFT($BA$1,2),IF({1,0},广告数据!$A$2:$A$7027&amp;广告数据!$B$2:$B$7027&amp;广告数据!$C$2:$C$7027,广告数据!$I$2:$I$7027),2,0),"")</f>
        <v>0</v>
      </c>
      <c r="BD310" s="215">
        <f t="shared" si="126"/>
        <v>0.000402252614641995</v>
      </c>
      <c r="BE310" s="215">
        <f t="shared" si="127"/>
        <v>0</v>
      </c>
      <c r="BF310" s="186">
        <f t="array" ref="BF310">IFERROR(VLOOKUP(A310&amp;B310&amp;C310&amp;LEFT($BA$1,2),IF({1,0},广告数据!$A$2:$A$7027&amp;广告数据!$B$2:$B$7027&amp;广告数据!$C$2:$C$7027,广告数据!$G$2:$G$7027),2,0),"")</f>
        <v>0.9</v>
      </c>
      <c r="BG310" s="186">
        <f t="array" ref="BG310">IFERROR(VLOOKUP(A310&amp;B310&amp;C310&amp;LEFT($BA$1,2),IF({1,0},广告数据!$A$2:$A$7027&amp;广告数据!$B$2:$B$7027&amp;广告数据!$C$2:$C$7027,广告数据!$J$2:$J$7027),2,0),"")</f>
        <v>0</v>
      </c>
      <c r="BH310" s="215" t="str">
        <f t="shared" si="128"/>
        <v>0</v>
      </c>
      <c r="BI310" s="172" t="str">
        <f t="array" ref="BI310">IFERROR(VLOOKUP(A310&amp;B310&amp;C310&amp;LEFT($BI$1,2),IF({1,0},广告数据!$A$2:$A$7027&amp;广告数据!$B$2:$B$7027&amp;广告数据!$C$2:$C$7027,广告数据!$D$2:$D$7027),2,0),"0")</f>
        <v>0</v>
      </c>
      <c r="BJ310" s="172" t="str">
        <f t="array" ref="BJ310">IFERROR(VLOOKUP(A310&amp;B310&amp;C310&amp;LEFT($BI$1,2),IF({1,0},广告数据!$A$2:$A$7027&amp;广告数据!$B$2:$B$7027&amp;广告数据!$C$2:$C$7027,广告数据!$E$2:$E$7027),2,0),"0")</f>
        <v>0</v>
      </c>
      <c r="BK310" s="172" t="str">
        <f t="array" ref="BK310">IFERROR(VLOOKUP(A310&amp;B310&amp;C310&amp;LEFT($BI$1,2),IF({1,0},广告数据!$A$2:$A$7027&amp;广告数据!$B$2:$B$7027&amp;广告数据!$C$2:$C$7027,广告数据!$I$2:$I$7027),2,0),"0")</f>
        <v>0</v>
      </c>
      <c r="BL310" s="215" t="str">
        <f t="shared" si="129"/>
        <v>0</v>
      </c>
      <c r="BM310" s="215" t="str">
        <f t="shared" si="130"/>
        <v>0</v>
      </c>
      <c r="BN310" s="172" t="str">
        <f t="array" ref="BN310">IFERROR(VLOOKUP(A310&amp;B310&amp;C310&amp;LEFT($BI$1,2),IF({1,0},广告数据!$A$2:$A$7027&amp;广告数据!$B$2:$B$7027&amp;广告数据!$C$2:$C$7027,广告数据!$G$2:$G$7027),2,0),"0")</f>
        <v>0</v>
      </c>
      <c r="BO310" s="172" t="str">
        <f t="array" ref="BO310">IFERROR(VLOOKUP(A310&amp;B310&amp;C310&amp;LEFT($BI$1,2),IF({1,0},广告数据!$A$2:$A$7027&amp;广告数据!$B$2:$B$7027&amp;广告数据!$C$2:$C$7027,广告数据!$J$2:$J$7027),2,0),"0")</f>
        <v>0</v>
      </c>
      <c r="BP310" s="215" t="str">
        <f t="shared" si="131"/>
        <v/>
      </c>
      <c r="BQ310" s="172">
        <f t="array" ref="BQ310">IFERROR(VLOOKUP(A310&amp;B310&amp;C310&amp;LEFT($BQ$1,2),IF({1,0},广告数据!$A$2:$A$7027&amp;广告数据!$B$2:$B$7027&amp;广告数据!$C$2:$C$7027,广告数据!$D$2:$D$7027),2,0),"0")</f>
        <v>164</v>
      </c>
      <c r="BR310" s="172">
        <f t="array" ref="BR310">IFERROR(VLOOKUP(A310&amp;B310&amp;C310&amp;LEFT($BQ$1,2),IF({1,0},广告数据!$A$2:$A$7027&amp;广告数据!$B$2:$B$7027&amp;广告数据!$C$2:$C$7027,广告数据!$E$2:$E$7027),2,0),"0")</f>
        <v>1</v>
      </c>
      <c r="BS310" s="172">
        <f t="array" ref="BS310">IFERROR(VLOOKUP(A310&amp;B310&amp;C310&amp;LEFT($BQ$1,2),IF({1,0},广告数据!$A$2:$A$7027&amp;广告数据!$B$2:$B$7027&amp;广告数据!$C$2:$C$7027,广告数据!$I$2:$I$7027),2,0),"0")</f>
        <v>0</v>
      </c>
      <c r="BT310" s="215">
        <f t="shared" si="124"/>
        <v>0.00609756097560976</v>
      </c>
      <c r="BU310" s="215">
        <f t="shared" si="125"/>
        <v>0</v>
      </c>
      <c r="BV310" s="172">
        <f t="array" ref="BV310">IFERROR(VLOOKUP(A310&amp;B310&amp;C310&amp;LEFT($BQ$1,2),IF({1,0},广告数据!$A$2:$A$7027&amp;广告数据!$B$2:$B$7027&amp;广告数据!$C$2:$C$7027,广告数据!$G$2:$G$7027),2,0),"0")</f>
        <v>0.88</v>
      </c>
      <c r="BW310" s="172">
        <f t="array" ref="BW310">IFERROR(VLOOKUP(A310&amp;B310&amp;C310&amp;LEFT($BQ$1,2),IF({1,0},广告数据!$A$2:$A$7027&amp;广告数据!$B$2:$B$7027&amp;广告数据!$C$2:$C$7027,广告数据!$J$2:$J$7027),2,0),"0")</f>
        <v>0</v>
      </c>
      <c r="BX310" s="215" t="str">
        <f t="shared" si="141"/>
        <v/>
      </c>
    </row>
    <row r="311" s="173" customFormat="1" spans="1:76">
      <c r="A311" s="189">
        <v>44834</v>
      </c>
      <c r="B311" s="192" t="s">
        <v>777</v>
      </c>
      <c r="C311" s="190" t="s">
        <v>543</v>
      </c>
      <c r="D311" s="119" t="s">
        <v>544</v>
      </c>
      <c r="E311" s="194">
        <f>SUMIFS('Business report'!$D$2:$D$9442,'Business report'!$A$2:$A$9442,A311,'Business report'!$B$2:$B$9442,B311,'Business report'!$C$2:$C$9442,D311)</f>
        <v>41</v>
      </c>
      <c r="F311" s="194">
        <f>SUMIFS('Business report'!$F$2:$F$9442,'Business report'!$A$2:$A$9442,A311,'Business report'!$B$2:$B$9442,B311,'Business report'!$C$2:$C$9442,D311)</f>
        <v>53</v>
      </c>
      <c r="G311" s="191">
        <f>SUMIFS('Business report'!$I$2:$I$9442,'Business report'!$A$2:$A$9442,A311,'Business report'!$B$2:$B$9442,B311,'Business report'!$C$2:$C$9442,D311)</f>
        <v>0</v>
      </c>
      <c r="H311" s="195">
        <f>SUMIFS('Business report'!$K$2:$K$9442,'Business report'!$A$2:$A$9442,A311,'Business report'!$B$2:$B$9442,B311,'Business report'!$C$2:$C$9442,D311)</f>
        <v>0</v>
      </c>
      <c r="I311" s="206">
        <v>3999</v>
      </c>
      <c r="J311" s="178">
        <v>5</v>
      </c>
      <c r="K311" s="198">
        <v>1</v>
      </c>
      <c r="L311" s="206" t="s">
        <v>794</v>
      </c>
      <c r="M311" s="199">
        <v>18521</v>
      </c>
      <c r="N311" s="206" t="s">
        <v>796</v>
      </c>
      <c r="O311" s="198">
        <v>47</v>
      </c>
      <c r="P311" s="200"/>
      <c r="Q311" s="200"/>
      <c r="R311" s="200"/>
      <c r="S311" s="200"/>
      <c r="T311" s="200"/>
      <c r="U311" s="200"/>
      <c r="V311" s="200"/>
      <c r="W311" s="200"/>
      <c r="X311" s="200"/>
      <c r="Y311" s="200"/>
      <c r="Z311" s="200"/>
      <c r="AA311" s="200"/>
      <c r="AB311" s="200"/>
      <c r="AC311" s="200"/>
      <c r="AD311" s="200"/>
      <c r="AE311" s="200"/>
      <c r="AF311" s="200"/>
      <c r="AG311" s="200"/>
      <c r="AH311" s="200"/>
      <c r="AI311" s="200"/>
      <c r="AJ311" s="200"/>
      <c r="AK311" s="179" t="str">
        <f t="array" ref="AK311">IFERROR(VLOOKUP(A311&amp;B311&amp;C311&amp;LEFT($AK$1,2),IF({1,0},广告数据!$A$2:$A$7027&amp;广告数据!$B$2:$B$7027&amp;广告数据!$C$2:$C$7027,广告数据!$D$2:$D$7027),2,0),"0")</f>
        <v>0</v>
      </c>
      <c r="AL311" s="175" t="str">
        <f t="array" ref="AL311">IFERROR(VLOOKUP(A311&amp;B311&amp;C311&amp;LEFT($AK$1,2),IF({1,0},广告数据!$A$2:$A$7027&amp;广告数据!$B$2:$B$7027&amp;广告数据!$C$2:$C$7027,广告数据!$E$2:$E$7027),2,0),"0")</f>
        <v>0</v>
      </c>
      <c r="AM311" s="180" t="str">
        <f t="shared" si="151"/>
        <v>0</v>
      </c>
      <c r="AN311" s="175" t="str">
        <f t="array" ref="AN311">IFERROR(VLOOKUP(A311&amp;B311&amp;C311&amp;LEFT($AK$1,2),IF({1,0},广告数据!$A$2:$A$7027&amp;广告数据!$B$2:$B$7027&amp;广告数据!$C$2:$C$7027,广告数据!$I$2:$I$7027),2,0),"0")</f>
        <v>0</v>
      </c>
      <c r="AO311" s="181" t="str">
        <f t="shared" si="152"/>
        <v>0</v>
      </c>
      <c r="AP311" s="182" t="str">
        <f t="array" ref="AP311">IFERROR(VLOOKUP(A311&amp;B311&amp;C311&amp;LEFT($AK$1,2),IF({1,0},广告数据!$A$2:$A$7027&amp;广告数据!$B$2:$B$7027&amp;广告数据!$C$2:$C$7027,广告数据!$G$2:$G$7027),2,0),"0")</f>
        <v>0</v>
      </c>
      <c r="AQ311" s="182" t="str">
        <f t="array" ref="AQ311">IFERROR(VLOOKUP(A311&amp;B311&amp;C311&amp;LEFT($AK$1,2),IF({1,0},广告数据!$A$2:$A$7027&amp;广告数据!$B$2:$B$7027&amp;广告数据!$C$2:$C$7027,广告数据!$J$2:$J$7027),2,0),"0")</f>
        <v>0</v>
      </c>
      <c r="AR311" s="183" t="str">
        <f t="shared" si="153"/>
        <v>0</v>
      </c>
      <c r="AS311" s="223">
        <f t="array" ref="AS311">IFERROR(VLOOKUP(A311&amp;B311&amp;C311&amp;LEFT($AS$1,2),IF({1,0},广告数据!$A$2:$A$7027&amp;广告数据!$B$2:$B$7027&amp;广告数据!$C$2:$C$7027,广告数据!$D$2:$D$7027),2,0),"0")</f>
        <v>792</v>
      </c>
      <c r="AT311" s="179">
        <f t="array" ref="AT311">IFERROR(VLOOKUP(A311&amp;B311&amp;C311&amp;LEFT($AS$1,2),IF({1,0},广告数据!$A$2:$A$7027&amp;广告数据!$B$2:$B$7027&amp;广告数据!$C$2:$C$7027,广告数据!$E$2:$E$7027),2,0),"0")</f>
        <v>29</v>
      </c>
      <c r="AU311" s="179">
        <f t="array" ref="AU311">IFERROR(VLOOKUP(A311&amp;B311&amp;C311&amp;LEFT($AS$1,2),IF({1,0},广告数据!$A$2:$A$7027&amp;广告数据!$B$2:$B$7027&amp;广告数据!$C$2:$C$7027,广告数据!$I$2:$I$7027),2,0),"0")</f>
        <v>0</v>
      </c>
      <c r="AV311" s="215">
        <f t="shared" si="154"/>
        <v>0.0366161616161616</v>
      </c>
      <c r="AW311" s="215">
        <f t="array" ref="AW311">IFERROR(AU311/AT311,"0")</f>
        <v>0</v>
      </c>
      <c r="AX311" s="224">
        <f t="array" ref="AX311">IFERROR(VLOOKUP(A311&amp;B311&amp;C311&amp;LEFT($AS$1,2),IF({1,0},广告数据!$A$2:$A$7027&amp;广告数据!$B$2:$B$7027&amp;广告数据!$C$2:$C$7027,广告数据!$G$2:$G$7027),2,0),"0")</f>
        <v>1639</v>
      </c>
      <c r="AY311" s="179">
        <f t="array" ref="AY311">IFERROR(VLOOKUP(A311&amp;B311&amp;C311&amp;LEFT($AS$1,2),IF({1,0},广告数据!$A$2:$A$7027&amp;广告数据!$B$2:$B$7027&amp;广告数据!$C$2:$C$7027,广告数据!$J$2:$J$7027),2,0),"0")</f>
        <v>0</v>
      </c>
      <c r="AZ311" s="183" t="str">
        <f t="array" ref="AZ311">IFERROR(AX311/AY311,"0")</f>
        <v>0</v>
      </c>
      <c r="BA311" s="179">
        <f t="array" ref="BA311">IFERROR(VLOOKUP(A311&amp;B311&amp;C311&amp;LEFT($BA$1,2),IF({1,0},广告数据!$A$2:$A$7027&amp;广告数据!$B$2:$B$7027&amp;广告数据!$C$2:$C$7027,广告数据!$D$2:$D$7027),2,0),"")</f>
        <v>654</v>
      </c>
      <c r="BB311" s="179">
        <f t="array" ref="BB311">IFERROR(VLOOKUP(A311&amp;B311&amp;C311&amp;LEFT($BA$1,2),IF({1,0},广告数据!$A$2:$A$7027&amp;广告数据!$B$2:$B$7027&amp;广告数据!$C$2:$C$7027,广告数据!$E$2:$E$7027),2,0),"")</f>
        <v>8</v>
      </c>
      <c r="BC311" s="179">
        <f t="array" ref="BC311">IFERROR(VLOOKUP(A311&amp;B311&amp;C311&amp;LEFT($BA$1,2),IF({1,0},广告数据!$A$2:$A$7027&amp;广告数据!$B$2:$B$7027&amp;广告数据!$C$2:$C$7027,广告数据!$I$2:$I$7027),2,0),"")</f>
        <v>0</v>
      </c>
      <c r="BD311" s="215">
        <f t="shared" si="126"/>
        <v>0.0122324159021407</v>
      </c>
      <c r="BE311" s="215">
        <f t="shared" si="127"/>
        <v>0</v>
      </c>
      <c r="BF311" s="186">
        <f t="array" ref="BF311">IFERROR(VLOOKUP(A311&amp;B311&amp;C311&amp;LEFT($BA$1,2),IF({1,0},广告数据!$A$2:$A$7027&amp;广告数据!$B$2:$B$7027&amp;广告数据!$C$2:$C$7027,广告数据!$G$2:$G$7027),2,0),"")</f>
        <v>979</v>
      </c>
      <c r="BG311" s="186">
        <f t="array" ref="BG311">IFERROR(VLOOKUP(A311&amp;B311&amp;C311&amp;LEFT($BA$1,2),IF({1,0},广告数据!$A$2:$A$7027&amp;广告数据!$B$2:$B$7027&amp;广告数据!$C$2:$C$7027,广告数据!$J$2:$J$7027),2,0),"")</f>
        <v>0</v>
      </c>
      <c r="BH311" s="215" t="str">
        <f t="shared" si="128"/>
        <v>0</v>
      </c>
      <c r="BI311" s="172" t="str">
        <f t="array" ref="BI311">IFERROR(VLOOKUP(A311&amp;B311&amp;C311&amp;LEFT($BI$1,2),IF({1,0},广告数据!$A$2:$A$7027&amp;广告数据!$B$2:$B$7027&amp;广告数据!$C$2:$C$7027,广告数据!$D$2:$D$7027),2,0),"0")</f>
        <v>0</v>
      </c>
      <c r="BJ311" s="172" t="str">
        <f t="array" ref="BJ311">IFERROR(VLOOKUP(A311&amp;B311&amp;C311&amp;LEFT($BI$1,2),IF({1,0},广告数据!$A$2:$A$7027&amp;广告数据!$B$2:$B$7027&amp;广告数据!$C$2:$C$7027,广告数据!$E$2:$E$7027),2,0),"0")</f>
        <v>0</v>
      </c>
      <c r="BK311" s="172" t="str">
        <f t="array" ref="BK311">IFERROR(VLOOKUP(A311&amp;B311&amp;C311&amp;LEFT($BI$1,2),IF({1,0},广告数据!$A$2:$A$7027&amp;广告数据!$B$2:$B$7027&amp;广告数据!$C$2:$C$7027,广告数据!$I$2:$I$7027),2,0),"0")</f>
        <v>0</v>
      </c>
      <c r="BL311" s="215" t="str">
        <f t="shared" si="129"/>
        <v>0</v>
      </c>
      <c r="BM311" s="215" t="str">
        <f t="shared" si="130"/>
        <v>0</v>
      </c>
      <c r="BN311" s="172" t="str">
        <f t="array" ref="BN311">IFERROR(VLOOKUP(A311&amp;B311&amp;C311&amp;LEFT($BI$1,2),IF({1,0},广告数据!$A$2:$A$7027&amp;广告数据!$B$2:$B$7027&amp;广告数据!$C$2:$C$7027,广告数据!$G$2:$G$7027),2,0),"0")</f>
        <v>0</v>
      </c>
      <c r="BO311" s="172" t="str">
        <f t="array" ref="BO311">IFERROR(VLOOKUP(A311&amp;B311&amp;C311&amp;LEFT($BI$1,2),IF({1,0},广告数据!$A$2:$A$7027&amp;广告数据!$B$2:$B$7027&amp;广告数据!$C$2:$C$7027,广告数据!$J$2:$J$7027),2,0),"0")</f>
        <v>0</v>
      </c>
      <c r="BP311" s="215" t="str">
        <f t="shared" si="131"/>
        <v/>
      </c>
      <c r="BQ311" s="172" t="str">
        <f t="array" ref="BQ311">IFERROR(VLOOKUP(A311&amp;B311&amp;C311&amp;LEFT($BQ$1,2),IF({1,0},广告数据!$A$2:$A$7027&amp;广告数据!$B$2:$B$7027&amp;广告数据!$C$2:$C$7027,广告数据!$D$2:$D$7027),2,0),"0")</f>
        <v>0</v>
      </c>
      <c r="BR311" s="172" t="str">
        <f t="array" ref="BR311">IFERROR(VLOOKUP(A311&amp;B311&amp;C311&amp;LEFT($BQ$1,2),IF({1,0},广告数据!$A$2:$A$7027&amp;广告数据!$B$2:$B$7027&amp;广告数据!$C$2:$C$7027,广告数据!$E$2:$E$7027),2,0),"0")</f>
        <v>0</v>
      </c>
      <c r="BS311" s="172" t="str">
        <f t="array" ref="BS311">IFERROR(VLOOKUP(A311&amp;B311&amp;C311&amp;LEFT($BQ$1,2),IF({1,0},广告数据!$A$2:$A$7027&amp;广告数据!$B$2:$B$7027&amp;广告数据!$C$2:$C$7027,广告数据!$I$2:$I$7027),2,0),"0")</f>
        <v>0</v>
      </c>
      <c r="BT311" s="215" t="str">
        <f t="shared" si="124"/>
        <v>0</v>
      </c>
      <c r="BU311" s="215" t="str">
        <f t="shared" si="125"/>
        <v>0</v>
      </c>
      <c r="BV311" s="172" t="str">
        <f t="array" ref="BV311">IFERROR(VLOOKUP(A311&amp;B311&amp;C311&amp;LEFT($BQ$1,2),IF({1,0},广告数据!$A$2:$A$7027&amp;广告数据!$B$2:$B$7027&amp;广告数据!$C$2:$C$7027,广告数据!$G$2:$G$7027),2,0),"0")</f>
        <v>0</v>
      </c>
      <c r="BW311" s="172" t="str">
        <f t="array" ref="BW311">IFERROR(VLOOKUP(A311&amp;B311&amp;C311&amp;LEFT($BQ$1,2),IF({1,0},广告数据!$A$2:$A$7027&amp;广告数据!$B$2:$B$7027&amp;广告数据!$C$2:$C$7027,广告数据!$J$2:$J$7027),2,0),"0")</f>
        <v>0</v>
      </c>
      <c r="BX311" s="215" t="str">
        <f t="shared" si="141"/>
        <v/>
      </c>
    </row>
    <row r="312" s="173" customFormat="1" spans="1:76">
      <c r="A312" s="189">
        <v>44835</v>
      </c>
      <c r="B312" s="192" t="s">
        <v>20</v>
      </c>
      <c r="C312" s="190" t="s">
        <v>25</v>
      </c>
      <c r="D312" s="119" t="s">
        <v>124</v>
      </c>
      <c r="E312" s="194">
        <f>SUMIFS('Business report'!$D$2:$D$9442,'Business report'!$A$2:$A$9442,A312,'Business report'!$B$2:$B$9442,B312,'Business report'!$C$2:$C$9442,D312)</f>
        <v>386</v>
      </c>
      <c r="F312" s="194">
        <f>SUMIFS('Business report'!$F$2:$F$9442,'Business report'!$A$2:$A$9442,A312,'Business report'!$B$2:$B$9442,B312,'Business report'!$C$2:$C$9442,D312)</f>
        <v>555</v>
      </c>
      <c r="G312" s="191">
        <f>SUMIFS('Business report'!$I$2:$I$9442,'Business report'!$A$2:$A$9442,A312,'Business report'!$B$2:$B$9442,B312,'Business report'!$C$2:$C$9442,D312)</f>
        <v>29</v>
      </c>
      <c r="H312" s="195">
        <f>SUMIFS('Business report'!$K$2:$K$9442,'Business report'!$A$2:$A$9442,A312,'Business report'!$B$2:$B$9442,B312,'Business report'!$C$2:$C$9442,D312)</f>
        <v>347.71</v>
      </c>
      <c r="I312" s="198">
        <v>11.99</v>
      </c>
      <c r="J312" s="178">
        <v>4.4</v>
      </c>
      <c r="K312" s="198">
        <v>113</v>
      </c>
      <c r="L312" s="198" t="s">
        <v>131</v>
      </c>
      <c r="M312" s="202" t="s">
        <v>927</v>
      </c>
      <c r="N312" s="198" t="s">
        <v>133</v>
      </c>
      <c r="O312" s="198">
        <v>102</v>
      </c>
      <c r="P312" s="200"/>
      <c r="Q312" s="200"/>
      <c r="R312" s="200"/>
      <c r="S312" s="200"/>
      <c r="T312" s="200"/>
      <c r="U312" s="200"/>
      <c r="V312" s="200"/>
      <c r="W312" s="200"/>
      <c r="X312" s="200"/>
      <c r="Y312" s="200"/>
      <c r="Z312" s="200"/>
      <c r="AA312" s="200"/>
      <c r="AB312" s="200"/>
      <c r="AC312" s="200"/>
      <c r="AD312" s="200"/>
      <c r="AE312" s="200"/>
      <c r="AF312" s="200"/>
      <c r="AG312" s="200"/>
      <c r="AH312" s="200"/>
      <c r="AI312" s="200"/>
      <c r="AJ312" s="200"/>
      <c r="AK312" s="179">
        <f t="array" ref="AK312">IFERROR(VLOOKUP(A312&amp;B312&amp;C312&amp;LEFT($AK$1,2),IF({1,0},广告数据!$A$2:$A$7027&amp;广告数据!$B$2:$B$7027&amp;广告数据!$C$2:$C$7027,广告数据!$D$2:$D$7027),2,0),"0")</f>
        <v>8122</v>
      </c>
      <c r="AL312" s="175">
        <f t="array" ref="AL312">IFERROR(VLOOKUP(A312&amp;B312&amp;C312&amp;LEFT($AK$1,2),IF({1,0},广告数据!$A$2:$A$7027&amp;广告数据!$B$2:$B$7027&amp;广告数据!$C$2:$C$7027,广告数据!$E$2:$E$7027),2,0),"0")</f>
        <v>44</v>
      </c>
      <c r="AM312" s="180">
        <f t="shared" si="151"/>
        <v>0.00541738488057129</v>
      </c>
      <c r="AN312" s="175">
        <f t="array" ref="AN312">IFERROR(VLOOKUP(A312&amp;B312&amp;C312&amp;LEFT($AK$1,2),IF({1,0},广告数据!$A$2:$A$7027&amp;广告数据!$B$2:$B$7027&amp;广告数据!$C$2:$C$7027,广告数据!$I$2:$I$7027),2,0),"0")</f>
        <v>3</v>
      </c>
      <c r="AO312" s="181">
        <f t="shared" si="152"/>
        <v>0.0681818181818182</v>
      </c>
      <c r="AP312" s="182">
        <f t="array" ref="AP312">IFERROR(VLOOKUP(A312&amp;B312&amp;C312&amp;LEFT($AK$1,2),IF({1,0},广告数据!$A$2:$A$7027&amp;广告数据!$B$2:$B$7027&amp;广告数据!$C$2:$C$7027,广告数据!$G$2:$G$7027),2,0),"0")</f>
        <v>13.17</v>
      </c>
      <c r="AQ312" s="182">
        <f t="array" ref="AQ312">IFERROR(VLOOKUP(A312&amp;B312&amp;C312&amp;LEFT($AK$1,2),IF({1,0},广告数据!$A$2:$A$7027&amp;广告数据!$B$2:$B$7027&amp;广告数据!$C$2:$C$7027,广告数据!$J$2:$J$7027),2,0),"0")</f>
        <v>35.97</v>
      </c>
      <c r="AR312" s="183">
        <f t="shared" si="153"/>
        <v>0.366138448707256</v>
      </c>
      <c r="AS312" s="223" t="str">
        <f t="array" ref="AS312">IFERROR(VLOOKUP(A312&amp;B312&amp;C312&amp;LEFT($AS$1,2),IF({1,0},广告数据!$A$2:$A$7027&amp;广告数据!$B$2:$B$7027&amp;广告数据!$C$2:$C$7027,广告数据!$D$2:$D$7027),2,0),"0")</f>
        <v>0</v>
      </c>
      <c r="AT312" s="179" t="str">
        <f t="array" ref="AT312">IFERROR(VLOOKUP(A312&amp;B312&amp;C312&amp;LEFT($AS$1,2),IF({1,0},广告数据!$A$2:$A$7027&amp;广告数据!$B$2:$B$7027&amp;广告数据!$C$2:$C$7027,广告数据!$E$2:$E$7027),2,0),"0")</f>
        <v>0</v>
      </c>
      <c r="AU312" s="179" t="str">
        <f t="array" ref="AU312">IFERROR(VLOOKUP(A312&amp;B312&amp;C312&amp;LEFT($AS$1,2),IF({1,0},广告数据!$A$2:$A$7027&amp;广告数据!$B$2:$B$7027&amp;广告数据!$C$2:$C$7027,广告数据!$I$2:$I$7027),2,0),"0")</f>
        <v>0</v>
      </c>
      <c r="AV312" s="215" t="str">
        <f t="shared" si="154"/>
        <v>0</v>
      </c>
      <c r="AW312" s="215" t="str">
        <f t="array" ref="AW312">IFERROR(AU312/AT312,"0")</f>
        <v>0</v>
      </c>
      <c r="AX312" s="224" t="str">
        <f t="array" ref="AX312">IFERROR(VLOOKUP(A312&amp;B312&amp;C312&amp;LEFT($AS$1,2),IF({1,0},广告数据!$A$2:$A$7027&amp;广告数据!$B$2:$B$7027&amp;广告数据!$C$2:$C$7027,广告数据!$G$2:$G$7027),2,0),"0")</f>
        <v>0</v>
      </c>
      <c r="AY312" s="179" t="str">
        <f t="array" ref="AY312">IFERROR(VLOOKUP(A312&amp;B312&amp;C312&amp;LEFT($AS$1,2),IF({1,0},广告数据!$A$2:$A$7027&amp;广告数据!$B$2:$B$7027&amp;广告数据!$C$2:$C$7027,广告数据!$J$2:$J$7027),2,0),"0")</f>
        <v>0</v>
      </c>
      <c r="AZ312" s="183" t="str">
        <f t="array" ref="AZ312">IFERROR(AX312/AY312,"0")</f>
        <v>0</v>
      </c>
      <c r="BA312" s="179">
        <f t="array" ref="BA312">IFERROR(VLOOKUP(A312&amp;B312&amp;C312&amp;LEFT($BA$1,2),IF({1,0},广告数据!$A$2:$A$7027&amp;广告数据!$B$2:$B$7027&amp;广告数据!$C$2:$C$7027,广告数据!$D$2:$D$7027),2,0),"")</f>
        <v>10843</v>
      </c>
      <c r="BB312" s="179">
        <f t="array" ref="BB312">IFERROR(VLOOKUP(A312&amp;B312&amp;C312&amp;LEFT($BA$1,2),IF({1,0},广告数据!$A$2:$A$7027&amp;广告数据!$B$2:$B$7027&amp;广告数据!$C$2:$C$7027,广告数据!$E$2:$E$7027),2,0),"")</f>
        <v>28</v>
      </c>
      <c r="BC312" s="179">
        <f t="array" ref="BC312">IFERROR(VLOOKUP(A312&amp;B312&amp;C312&amp;LEFT($BA$1,2),IF({1,0},广告数据!$A$2:$A$7027&amp;广告数据!$B$2:$B$7027&amp;广告数据!$C$2:$C$7027,广告数据!$I$2:$I$7027),2,0),"")</f>
        <v>3</v>
      </c>
      <c r="BD312" s="215">
        <f t="shared" si="126"/>
        <v>0.0025823111684958</v>
      </c>
      <c r="BE312" s="215">
        <f t="shared" si="127"/>
        <v>0.107142857142857</v>
      </c>
      <c r="BF312" s="186">
        <f t="array" ref="BF312">IFERROR(VLOOKUP(A312&amp;B312&amp;C312&amp;LEFT($BA$1,2),IF({1,0},广告数据!$A$2:$A$7027&amp;广告数据!$B$2:$B$7027&amp;广告数据!$C$2:$C$7027,广告数据!$G$2:$G$7027),2,0),"")</f>
        <v>15.66</v>
      </c>
      <c r="BG312" s="186">
        <f t="array" ref="BG312">IFERROR(VLOOKUP(A312&amp;B312&amp;C312&amp;LEFT($BA$1,2),IF({1,0},广告数据!$A$2:$A$7027&amp;广告数据!$B$2:$B$7027&amp;广告数据!$C$2:$C$7027,广告数据!$J$2:$J$7027),2,0),"")</f>
        <v>35.97</v>
      </c>
      <c r="BH312" s="215">
        <f t="shared" si="128"/>
        <v>0.435362802335279</v>
      </c>
      <c r="BI312" s="172">
        <f t="array" ref="BI312">IFERROR(VLOOKUP(A312&amp;B312&amp;C312&amp;LEFT($BI$1,2),IF({1,0},广告数据!$A$2:$A$7027&amp;广告数据!$B$2:$B$7027&amp;广告数据!$C$2:$C$7027,广告数据!$D$2:$D$7027),2,0),"0")</f>
        <v>2251</v>
      </c>
      <c r="BJ312" s="172">
        <f t="array" ref="BJ312">IFERROR(VLOOKUP(A312&amp;B312&amp;C312&amp;LEFT($BI$1,2),IF({1,0},广告数据!$A$2:$A$7027&amp;广告数据!$B$2:$B$7027&amp;广告数据!$C$2:$C$7027,广告数据!$E$2:$E$7027),2,0),"0")</f>
        <v>15</v>
      </c>
      <c r="BK312" s="172">
        <f t="array" ref="BK312">IFERROR(VLOOKUP(A312&amp;B312&amp;C312&amp;LEFT($BI$1,2),IF({1,0},广告数据!$A$2:$A$7027&amp;广告数据!$B$2:$B$7027&amp;广告数据!$C$2:$C$7027,广告数据!$I$2:$I$7027),2,0),"0")</f>
        <v>3</v>
      </c>
      <c r="BL312" s="215">
        <f t="shared" si="129"/>
        <v>0.00666370501999112</v>
      </c>
      <c r="BM312" s="215">
        <f t="shared" si="130"/>
        <v>0.2</v>
      </c>
      <c r="BN312" s="172">
        <f t="array" ref="BN312">IFERROR(VLOOKUP(A312&amp;B312&amp;C312&amp;LEFT($BI$1,2),IF({1,0},广告数据!$A$2:$A$7027&amp;广告数据!$B$2:$B$7027&amp;广告数据!$C$2:$C$7027,广告数据!$G$2:$G$7027),2,0),"0")</f>
        <v>9.77</v>
      </c>
      <c r="BO312" s="172">
        <f t="array" ref="BO312">IFERROR(VLOOKUP(A312&amp;B312&amp;C312&amp;LEFT($BI$1,2),IF({1,0},广告数据!$A$2:$A$7027&amp;广告数据!$B$2:$B$7027&amp;广告数据!$C$2:$C$7027,广告数据!$J$2:$J$7027),2,0),"0")</f>
        <v>35.97</v>
      </c>
      <c r="BP312" s="215">
        <f t="shared" si="131"/>
        <v>0.271615234917987</v>
      </c>
      <c r="BQ312" s="172" t="str">
        <f t="array" ref="BQ312">IFERROR(VLOOKUP(A312&amp;B312&amp;C312&amp;LEFT($BQ$1,2),IF({1,0},广告数据!$A$2:$A$7027&amp;广告数据!$B$2:$B$7027&amp;广告数据!$C$2:$C$7027,广告数据!$D$2:$D$7027),2,0),"0")</f>
        <v>0</v>
      </c>
      <c r="BR312" s="172" t="str">
        <f t="array" ref="BR312">IFERROR(VLOOKUP(A312&amp;B312&amp;C312&amp;LEFT($BQ$1,2),IF({1,0},广告数据!$A$2:$A$7027&amp;广告数据!$B$2:$B$7027&amp;广告数据!$C$2:$C$7027,广告数据!$E$2:$E$7027),2,0),"0")</f>
        <v>0</v>
      </c>
      <c r="BS312" s="172" t="str">
        <f t="array" ref="BS312">IFERROR(VLOOKUP(A312&amp;B312&amp;C312&amp;LEFT($BQ$1,2),IF({1,0},广告数据!$A$2:$A$7027&amp;广告数据!$B$2:$B$7027&amp;广告数据!$C$2:$C$7027,广告数据!$I$2:$I$7027),2,0),"0")</f>
        <v>0</v>
      </c>
      <c r="BT312" s="215" t="str">
        <f t="shared" si="124"/>
        <v>0</v>
      </c>
      <c r="BU312" s="215" t="str">
        <f t="shared" si="125"/>
        <v>0</v>
      </c>
      <c r="BV312" s="172" t="str">
        <f t="array" ref="BV312">IFERROR(VLOOKUP(A312&amp;B312&amp;C312&amp;LEFT($BQ$1,2),IF({1,0},广告数据!$A$2:$A$7027&amp;广告数据!$B$2:$B$7027&amp;广告数据!$C$2:$C$7027,广告数据!$G$2:$G$7027),2,0),"0")</f>
        <v>0</v>
      </c>
      <c r="BW312" s="172" t="str">
        <f t="array" ref="BW312">IFERROR(VLOOKUP(A312&amp;B312&amp;C312&amp;LEFT($BQ$1,2),IF({1,0},广告数据!$A$2:$A$7027&amp;广告数据!$B$2:$B$7027&amp;广告数据!$C$2:$C$7027,广告数据!$J$2:$J$7027),2,0),"0")</f>
        <v>0</v>
      </c>
      <c r="BX312" s="215" t="str">
        <f t="shared" si="141"/>
        <v/>
      </c>
    </row>
    <row r="313" s="173" customFormat="1" spans="1:76">
      <c r="A313" s="189">
        <v>44835</v>
      </c>
      <c r="B313" s="192" t="s">
        <v>20</v>
      </c>
      <c r="C313" s="190" t="s">
        <v>450</v>
      </c>
      <c r="D313" s="119" t="s">
        <v>451</v>
      </c>
      <c r="E313" s="194">
        <f>SUMIFS('Business report'!$D$2:$D$9442,'Business report'!$A$2:$A$9442,A313,'Business report'!$B$2:$B$9442,B313,'Business report'!$C$2:$C$9442,D313)</f>
        <v>4</v>
      </c>
      <c r="F313" s="194">
        <f>SUMIFS('Business report'!$F$2:$F$9442,'Business report'!$A$2:$A$9442,A313,'Business report'!$B$2:$B$9442,B313,'Business report'!$C$2:$C$9442,D313)</f>
        <v>5</v>
      </c>
      <c r="G313" s="191">
        <f>SUMIFS('Business report'!$I$2:$I$9442,'Business report'!$A$2:$A$9442,A313,'Business report'!$B$2:$B$9442,B313,'Business report'!$C$2:$C$9442,D313)</f>
        <v>0</v>
      </c>
      <c r="H313" s="195">
        <f>SUMIFS('Business report'!$K$2:$K$9442,'Business report'!$A$2:$A$9442,A313,'Business report'!$B$2:$B$9442,B313,'Business report'!$C$2:$C$9442,D313)</f>
        <v>0</v>
      </c>
      <c r="I313" s="198">
        <v>37.99</v>
      </c>
      <c r="J313" s="178">
        <v>4.1</v>
      </c>
      <c r="K313" s="198">
        <v>8</v>
      </c>
      <c r="L313" s="198" t="s">
        <v>496</v>
      </c>
      <c r="M313" s="202" t="s">
        <v>928</v>
      </c>
      <c r="N313" s="198" t="s">
        <v>497</v>
      </c>
      <c r="O313" s="198">
        <v>6761</v>
      </c>
      <c r="P313" s="200"/>
      <c r="Q313" s="200"/>
      <c r="R313" s="200"/>
      <c r="S313" s="200"/>
      <c r="T313" s="200"/>
      <c r="U313" s="200"/>
      <c r="V313" s="200"/>
      <c r="W313" s="200"/>
      <c r="X313" s="200"/>
      <c r="Y313" s="200"/>
      <c r="Z313" s="200"/>
      <c r="AA313" s="200"/>
      <c r="AB313" s="200"/>
      <c r="AC313" s="200"/>
      <c r="AD313" s="200"/>
      <c r="AE313" s="200"/>
      <c r="AF313" s="200"/>
      <c r="AG313" s="200"/>
      <c r="AH313" s="200"/>
      <c r="AI313" s="200"/>
      <c r="AJ313" s="200"/>
      <c r="AK313" s="179">
        <f t="array" ref="AK313">IFERROR(VLOOKUP(A313&amp;B313&amp;C313&amp;LEFT($AK$1,2),IF({1,0},广告数据!$A$2:$A$7027&amp;广告数据!$B$2:$B$7027&amp;广告数据!$C$2:$C$7027,广告数据!$D$2:$D$7027),2,0),"0")</f>
        <v>1944</v>
      </c>
      <c r="AL313" s="175">
        <f t="array" ref="AL313">IFERROR(VLOOKUP(A313&amp;B313&amp;C313&amp;LEFT($AK$1,2),IF({1,0},广告数据!$A$2:$A$7027&amp;广告数据!$B$2:$B$7027&amp;广告数据!$C$2:$C$7027,广告数据!$E$2:$E$7027),2,0),"0")</f>
        <v>0</v>
      </c>
      <c r="AM313" s="180">
        <f t="shared" si="151"/>
        <v>0</v>
      </c>
      <c r="AN313" s="175">
        <f t="array" ref="AN313">IFERROR(VLOOKUP(A313&amp;B313&amp;C313&amp;LEFT($AK$1,2),IF({1,0},广告数据!$A$2:$A$7027&amp;广告数据!$B$2:$B$7027&amp;广告数据!$C$2:$C$7027,广告数据!$I$2:$I$7027),2,0),"0")</f>
        <v>0</v>
      </c>
      <c r="AO313" s="181" t="str">
        <f t="shared" si="152"/>
        <v>0</v>
      </c>
      <c r="AP313" s="182">
        <f t="array" ref="AP313">IFERROR(VLOOKUP(A313&amp;B313&amp;C313&amp;LEFT($AK$1,2),IF({1,0},广告数据!$A$2:$A$7027&amp;广告数据!$B$2:$B$7027&amp;广告数据!$C$2:$C$7027,广告数据!$G$2:$G$7027),2,0),"0")</f>
        <v>0</v>
      </c>
      <c r="AQ313" s="182">
        <f t="array" ref="AQ313">IFERROR(VLOOKUP(A313&amp;B313&amp;C313&amp;LEFT($AK$1,2),IF({1,0},广告数据!$A$2:$A$7027&amp;广告数据!$B$2:$B$7027&amp;广告数据!$C$2:$C$7027,广告数据!$J$2:$J$7027),2,0),"0")</f>
        <v>0</v>
      </c>
      <c r="AR313" s="183" t="str">
        <f t="shared" si="153"/>
        <v>0</v>
      </c>
      <c r="AS313" s="223" t="str">
        <f t="array" ref="AS313">IFERROR(VLOOKUP(A313&amp;B313&amp;C313&amp;LEFT($AS$1,2),IF({1,0},广告数据!$A$2:$A$7027&amp;广告数据!$B$2:$B$7027&amp;广告数据!$C$2:$C$7027,广告数据!$D$2:$D$7027),2,0),"0")</f>
        <v>0</v>
      </c>
      <c r="AT313" s="179" t="str">
        <f t="array" ref="AT313">IFERROR(VLOOKUP(A313&amp;B313&amp;C313&amp;LEFT($AS$1,2),IF({1,0},广告数据!$A$2:$A$7027&amp;广告数据!$B$2:$B$7027&amp;广告数据!$C$2:$C$7027,广告数据!$E$2:$E$7027),2,0),"0")</f>
        <v>0</v>
      </c>
      <c r="AU313" s="179" t="str">
        <f t="array" ref="AU313">IFERROR(VLOOKUP(A313&amp;B313&amp;C313&amp;LEFT($AS$1,2),IF({1,0},广告数据!$A$2:$A$7027&amp;广告数据!$B$2:$B$7027&amp;广告数据!$C$2:$C$7027,广告数据!$I$2:$I$7027),2,0),"0")</f>
        <v>0</v>
      </c>
      <c r="AV313" s="215" t="str">
        <f t="shared" si="154"/>
        <v>0</v>
      </c>
      <c r="AW313" s="215" t="str">
        <f t="array" ref="AW313">IFERROR(AU313/AT313,"0")</f>
        <v>0</v>
      </c>
      <c r="AX313" s="224" t="str">
        <f t="array" ref="AX313">IFERROR(VLOOKUP(A313&amp;B313&amp;C313&amp;LEFT($AS$1,2),IF({1,0},广告数据!$A$2:$A$7027&amp;广告数据!$B$2:$B$7027&amp;广告数据!$C$2:$C$7027,广告数据!$G$2:$G$7027),2,0),"0")</f>
        <v>0</v>
      </c>
      <c r="AY313" s="179" t="str">
        <f t="array" ref="AY313">IFERROR(VLOOKUP(A313&amp;B313&amp;C313&amp;LEFT($AS$1,2),IF({1,0},广告数据!$A$2:$A$7027&amp;广告数据!$B$2:$B$7027&amp;广告数据!$C$2:$C$7027,广告数据!$J$2:$J$7027),2,0),"0")</f>
        <v>0</v>
      </c>
      <c r="AZ313" s="183" t="str">
        <f t="array" ref="AZ313">IFERROR(AX313/AY313,"0")</f>
        <v>0</v>
      </c>
      <c r="BA313" s="179">
        <f t="array" ref="BA313">IFERROR(VLOOKUP(A313&amp;B313&amp;C313&amp;LEFT($BA$1,2),IF({1,0},广告数据!$A$2:$A$7027&amp;广告数据!$B$2:$B$7027&amp;广告数据!$C$2:$C$7027,广告数据!$D$2:$D$7027),2,0),"")</f>
        <v>1421</v>
      </c>
      <c r="BB313" s="179">
        <f t="array" ref="BB313">IFERROR(VLOOKUP(A313&amp;B313&amp;C313&amp;LEFT($BA$1,2),IF({1,0},广告数据!$A$2:$A$7027&amp;广告数据!$B$2:$B$7027&amp;广告数据!$C$2:$C$7027,广告数据!$E$2:$E$7027),2,0),"")</f>
        <v>2</v>
      </c>
      <c r="BC313" s="179">
        <f t="array" ref="BC313">IFERROR(VLOOKUP(A313&amp;B313&amp;C313&amp;LEFT($BA$1,2),IF({1,0},广告数据!$A$2:$A$7027&amp;广告数据!$B$2:$B$7027&amp;广告数据!$C$2:$C$7027,广告数据!$I$2:$I$7027),2,0),"")</f>
        <v>0</v>
      </c>
      <c r="BD313" s="215">
        <f t="shared" si="126"/>
        <v>0.00140745953553835</v>
      </c>
      <c r="BE313" s="215">
        <f t="shared" si="127"/>
        <v>0</v>
      </c>
      <c r="BF313" s="186">
        <f t="array" ref="BF313">IFERROR(VLOOKUP(A313&amp;B313&amp;C313&amp;LEFT($BA$1,2),IF({1,0},广告数据!$A$2:$A$7027&amp;广告数据!$B$2:$B$7027&amp;广告数据!$C$2:$C$7027,广告数据!$G$2:$G$7027),2,0),"")</f>
        <v>3.35</v>
      </c>
      <c r="BG313" s="186">
        <f t="array" ref="BG313">IFERROR(VLOOKUP(A313&amp;B313&amp;C313&amp;LEFT($BA$1,2),IF({1,0},广告数据!$A$2:$A$7027&amp;广告数据!$B$2:$B$7027&amp;广告数据!$C$2:$C$7027,广告数据!$J$2:$J$7027),2,0),"")</f>
        <v>0</v>
      </c>
      <c r="BH313" s="215" t="str">
        <f t="shared" si="128"/>
        <v>0</v>
      </c>
      <c r="BI313" s="172" t="str">
        <f t="array" ref="BI313">IFERROR(VLOOKUP(A313&amp;B313&amp;C313&amp;LEFT($BI$1,2),IF({1,0},广告数据!$A$2:$A$7027&amp;广告数据!$B$2:$B$7027&amp;广告数据!$C$2:$C$7027,广告数据!$D$2:$D$7027),2,0),"0")</f>
        <v>0</v>
      </c>
      <c r="BJ313" s="172" t="str">
        <f t="array" ref="BJ313">IFERROR(VLOOKUP(A313&amp;B313&amp;C313&amp;LEFT($BI$1,2),IF({1,0},广告数据!$A$2:$A$7027&amp;广告数据!$B$2:$B$7027&amp;广告数据!$C$2:$C$7027,广告数据!$E$2:$E$7027),2,0),"0")</f>
        <v>0</v>
      </c>
      <c r="BK313" s="172" t="str">
        <f t="array" ref="BK313">IFERROR(VLOOKUP(A313&amp;B313&amp;C313&amp;LEFT($BI$1,2),IF({1,0},广告数据!$A$2:$A$7027&amp;广告数据!$B$2:$B$7027&amp;广告数据!$C$2:$C$7027,广告数据!$I$2:$I$7027),2,0),"0")</f>
        <v>0</v>
      </c>
      <c r="BL313" s="215" t="str">
        <f t="shared" si="129"/>
        <v>0</v>
      </c>
      <c r="BM313" s="215" t="str">
        <f t="shared" si="130"/>
        <v>0</v>
      </c>
      <c r="BN313" s="172" t="str">
        <f t="array" ref="BN313">IFERROR(VLOOKUP(A313&amp;B313&amp;C313&amp;LEFT($BI$1,2),IF({1,0},广告数据!$A$2:$A$7027&amp;广告数据!$B$2:$B$7027&amp;广告数据!$C$2:$C$7027,广告数据!$G$2:$G$7027),2,0),"0")</f>
        <v>0</v>
      </c>
      <c r="BO313" s="172" t="str">
        <f t="array" ref="BO313">IFERROR(VLOOKUP(A313&amp;B313&amp;C313&amp;LEFT($BI$1,2),IF({1,0},广告数据!$A$2:$A$7027&amp;广告数据!$B$2:$B$7027&amp;广告数据!$C$2:$C$7027,广告数据!$J$2:$J$7027),2,0),"0")</f>
        <v>0</v>
      </c>
      <c r="BP313" s="215" t="str">
        <f t="shared" si="131"/>
        <v/>
      </c>
      <c r="BQ313" s="172">
        <f t="array" ref="BQ313">IFERROR(VLOOKUP(A313&amp;B313&amp;C313&amp;LEFT($BQ$1,2),IF({1,0},广告数据!$A$2:$A$7027&amp;广告数据!$B$2:$B$7027&amp;广告数据!$C$2:$C$7027,广告数据!$D$2:$D$7027),2,0),"0")</f>
        <v>955</v>
      </c>
      <c r="BR313" s="172">
        <f t="array" ref="BR313">IFERROR(VLOOKUP(A313&amp;B313&amp;C313&amp;LEFT($BQ$1,2),IF({1,0},广告数据!$A$2:$A$7027&amp;广告数据!$B$2:$B$7027&amp;广告数据!$C$2:$C$7027,广告数据!$E$2:$E$7027),2,0),"0")</f>
        <v>1</v>
      </c>
      <c r="BS313" s="172">
        <f t="array" ref="BS313">IFERROR(VLOOKUP(A313&amp;B313&amp;C313&amp;LEFT($BQ$1,2),IF({1,0},广告数据!$A$2:$A$7027&amp;广告数据!$B$2:$B$7027&amp;广告数据!$C$2:$C$7027,广告数据!$I$2:$I$7027),2,0),"0")</f>
        <v>0</v>
      </c>
      <c r="BT313" s="215">
        <f t="shared" si="124"/>
        <v>0.00104712041884817</v>
      </c>
      <c r="BU313" s="215">
        <f t="shared" si="125"/>
        <v>0</v>
      </c>
      <c r="BV313" s="172">
        <f t="array" ref="BV313">IFERROR(VLOOKUP(A313&amp;B313&amp;C313&amp;LEFT($BQ$1,2),IF({1,0},广告数据!$A$2:$A$7027&amp;广告数据!$B$2:$B$7027&amp;广告数据!$C$2:$C$7027,广告数据!$G$2:$G$7027),2,0),"0")</f>
        <v>1.25</v>
      </c>
      <c r="BW313" s="172">
        <f t="array" ref="BW313">IFERROR(VLOOKUP(A313&amp;B313&amp;C313&amp;LEFT($BQ$1,2),IF({1,0},广告数据!$A$2:$A$7027&amp;广告数据!$B$2:$B$7027&amp;广告数据!$C$2:$C$7027,广告数据!$J$2:$J$7027),2,0),"0")</f>
        <v>0</v>
      </c>
      <c r="BX313" s="215" t="str">
        <f t="shared" si="141"/>
        <v/>
      </c>
    </row>
    <row r="314" s="173" customFormat="1" spans="1:76">
      <c r="A314" s="189">
        <v>44835</v>
      </c>
      <c r="B314" s="192" t="s">
        <v>128</v>
      </c>
      <c r="C314" s="190" t="s">
        <v>450</v>
      </c>
      <c r="D314" s="119" t="s">
        <v>451</v>
      </c>
      <c r="E314" s="194">
        <f>SUMIFS('Business report'!$D$2:$D$9442,'Business report'!$A$2:$A$9442,A314,'Business report'!$B$2:$B$9442,B314,'Business report'!$C$2:$C$9442,D314)</f>
        <v>18</v>
      </c>
      <c r="F314" s="194">
        <f>SUMIFS('Business report'!$F$2:$F$9442,'Business report'!$A$2:$A$9442,A314,'Business report'!$B$2:$B$9442,B314,'Business report'!$C$2:$C$9442,D314)</f>
        <v>21</v>
      </c>
      <c r="G314" s="191">
        <f>SUMIFS('Business report'!$I$2:$I$9442,'Business report'!$A$2:$A$9442,A314,'Business report'!$B$2:$B$9442,B314,'Business report'!$C$2:$C$9442,D314)</f>
        <v>2</v>
      </c>
      <c r="H314" s="195">
        <f>SUMIFS('Business report'!$K$2:$K$9442,'Business report'!$A$2:$A$9442,A314,'Business report'!$B$2:$B$9442,B314,'Business report'!$C$2:$C$9442,D314)</f>
        <v>79.98</v>
      </c>
      <c r="I314" s="198">
        <v>39.99</v>
      </c>
      <c r="J314" s="178">
        <v>4.1</v>
      </c>
      <c r="K314" s="198">
        <v>8</v>
      </c>
      <c r="L314" s="198" t="s">
        <v>642</v>
      </c>
      <c r="M314" s="202" t="s">
        <v>929</v>
      </c>
      <c r="N314" s="198" t="s">
        <v>644</v>
      </c>
      <c r="O314" s="198">
        <v>104</v>
      </c>
      <c r="P314" s="200"/>
      <c r="Q314" s="200"/>
      <c r="R314" s="200"/>
      <c r="S314" s="200"/>
      <c r="T314" s="200"/>
      <c r="U314" s="200"/>
      <c r="V314" s="200"/>
      <c r="W314" s="200"/>
      <c r="X314" s="200"/>
      <c r="Y314" s="200"/>
      <c r="Z314" s="200"/>
      <c r="AA314" s="200"/>
      <c r="AB314" s="200"/>
      <c r="AC314" s="200"/>
      <c r="AD314" s="200"/>
      <c r="AE314" s="200"/>
      <c r="AF314" s="200"/>
      <c r="AG314" s="200"/>
      <c r="AH314" s="200"/>
      <c r="AI314" s="200"/>
      <c r="AJ314" s="200"/>
      <c r="AK314" s="179">
        <f t="array" ref="AK314">IFERROR(VLOOKUP(A314&amp;B314&amp;C314&amp;LEFT($AK$1,2),IF({1,0},广告数据!$A$2:$A$7027&amp;广告数据!$B$2:$B$7027&amp;广告数据!$C$2:$C$7027,广告数据!$D$2:$D$7027),2,0),"0")</f>
        <v>2194</v>
      </c>
      <c r="AL314" s="175">
        <f t="array" ref="AL314">IFERROR(VLOOKUP(A314&amp;B314&amp;C314&amp;LEFT($AK$1,2),IF({1,0},广告数据!$A$2:$A$7027&amp;广告数据!$B$2:$B$7027&amp;广告数据!$C$2:$C$7027,广告数据!$E$2:$E$7027),2,0),"0")</f>
        <v>1</v>
      </c>
      <c r="AM314" s="180">
        <f t="shared" si="151"/>
        <v>0.000455788514129444</v>
      </c>
      <c r="AN314" s="175">
        <f t="array" ref="AN314">IFERROR(VLOOKUP(A314&amp;B314&amp;C314&amp;LEFT($AK$1,2),IF({1,0},广告数据!$A$2:$A$7027&amp;广告数据!$B$2:$B$7027&amp;广告数据!$C$2:$C$7027,广告数据!$I$2:$I$7027),2,0),"0")</f>
        <v>0</v>
      </c>
      <c r="AO314" s="181">
        <f t="shared" si="152"/>
        <v>0</v>
      </c>
      <c r="AP314" s="182">
        <f t="array" ref="AP314">IFERROR(VLOOKUP(A314&amp;B314&amp;C314&amp;LEFT($AK$1,2),IF({1,0},广告数据!$A$2:$A$7027&amp;广告数据!$B$2:$B$7027&amp;广告数据!$C$2:$C$7027,广告数据!$G$2:$G$7027),2,0),"0")</f>
        <v>0.29</v>
      </c>
      <c r="AQ314" s="182">
        <f t="array" ref="AQ314">IFERROR(VLOOKUP(A314&amp;B314&amp;C314&amp;LEFT($AK$1,2),IF({1,0},广告数据!$A$2:$A$7027&amp;广告数据!$B$2:$B$7027&amp;广告数据!$C$2:$C$7027,广告数据!$J$2:$J$7027),2,0),"0")</f>
        <v>0</v>
      </c>
      <c r="AR314" s="183" t="str">
        <f t="shared" si="153"/>
        <v>0</v>
      </c>
      <c r="AS314" s="223" t="str">
        <f t="array" ref="AS314">IFERROR(VLOOKUP(A314&amp;B314&amp;C314&amp;LEFT($AS$1,2),IF({1,0},广告数据!$A$2:$A$7027&amp;广告数据!$B$2:$B$7027&amp;广告数据!$C$2:$C$7027,广告数据!$D$2:$D$7027),2,0),"0")</f>
        <v>0</v>
      </c>
      <c r="AT314" s="179" t="str">
        <f t="array" ref="AT314">IFERROR(VLOOKUP(A314&amp;B314&amp;C314&amp;LEFT($AS$1,2),IF({1,0},广告数据!$A$2:$A$7027&amp;广告数据!$B$2:$B$7027&amp;广告数据!$C$2:$C$7027,广告数据!$E$2:$E$7027),2,0),"0")</f>
        <v>0</v>
      </c>
      <c r="AU314" s="179" t="str">
        <f t="array" ref="AU314">IFERROR(VLOOKUP(A314&amp;B314&amp;C314&amp;LEFT($AS$1,2),IF({1,0},广告数据!$A$2:$A$7027&amp;广告数据!$B$2:$B$7027&amp;广告数据!$C$2:$C$7027,广告数据!$I$2:$I$7027),2,0),"0")</f>
        <v>0</v>
      </c>
      <c r="AV314" s="215" t="str">
        <f t="shared" si="154"/>
        <v>0</v>
      </c>
      <c r="AW314" s="215" t="str">
        <f t="array" ref="AW314">IFERROR(AU314/AT314,"0")</f>
        <v>0</v>
      </c>
      <c r="AX314" s="224" t="str">
        <f t="array" ref="AX314">IFERROR(VLOOKUP(A314&amp;B314&amp;C314&amp;LEFT($AS$1,2),IF({1,0},广告数据!$A$2:$A$7027&amp;广告数据!$B$2:$B$7027&amp;广告数据!$C$2:$C$7027,广告数据!$G$2:$G$7027),2,0),"0")</f>
        <v>0</v>
      </c>
      <c r="AY314" s="179" t="str">
        <f t="array" ref="AY314">IFERROR(VLOOKUP(A314&amp;B314&amp;C314&amp;LEFT($AS$1,2),IF({1,0},广告数据!$A$2:$A$7027&amp;广告数据!$B$2:$B$7027&amp;广告数据!$C$2:$C$7027,广告数据!$J$2:$J$7027),2,0),"0")</f>
        <v>0</v>
      </c>
      <c r="AZ314" s="183" t="str">
        <f t="array" ref="AZ314">IFERROR(AX314/AY314,"0")</f>
        <v>0</v>
      </c>
      <c r="BA314" s="179">
        <f t="array" ref="BA314">IFERROR(VLOOKUP(A314&amp;B314&amp;C314&amp;LEFT($BA$1,2),IF({1,0},广告数据!$A$2:$A$7027&amp;广告数据!$B$2:$B$7027&amp;广告数据!$C$2:$C$7027,广告数据!$D$2:$D$7027),2,0),"")</f>
        <v>1120</v>
      </c>
      <c r="BB314" s="179">
        <f t="array" ref="BB314">IFERROR(VLOOKUP(A314&amp;B314&amp;C314&amp;LEFT($BA$1,2),IF({1,0},广告数据!$A$2:$A$7027&amp;广告数据!$B$2:$B$7027&amp;广告数据!$C$2:$C$7027,广告数据!$E$2:$E$7027),2,0),"")</f>
        <v>1</v>
      </c>
      <c r="BC314" s="179">
        <f t="array" ref="BC314">IFERROR(VLOOKUP(A314&amp;B314&amp;C314&amp;LEFT($BA$1,2),IF({1,0},广告数据!$A$2:$A$7027&amp;广告数据!$B$2:$B$7027&amp;广告数据!$C$2:$C$7027,广告数据!$I$2:$I$7027),2,0),"")</f>
        <v>0</v>
      </c>
      <c r="BD314" s="215">
        <f t="shared" si="126"/>
        <v>0.000892857142857143</v>
      </c>
      <c r="BE314" s="215">
        <f t="shared" si="127"/>
        <v>0</v>
      </c>
      <c r="BF314" s="186">
        <f t="array" ref="BF314">IFERROR(VLOOKUP(A314&amp;B314&amp;C314&amp;LEFT($BA$1,2),IF({1,0},广告数据!$A$2:$A$7027&amp;广告数据!$B$2:$B$7027&amp;广告数据!$C$2:$C$7027,广告数据!$G$2:$G$7027),2,0),"")</f>
        <v>0.75</v>
      </c>
      <c r="BG314" s="186">
        <f t="array" ref="BG314">IFERROR(VLOOKUP(A314&amp;B314&amp;C314&amp;LEFT($BA$1,2),IF({1,0},广告数据!$A$2:$A$7027&amp;广告数据!$B$2:$B$7027&amp;广告数据!$C$2:$C$7027,广告数据!$J$2:$J$7027),2,0),"")</f>
        <v>0</v>
      </c>
      <c r="BH314" s="215" t="str">
        <f t="shared" si="128"/>
        <v>0</v>
      </c>
      <c r="BI314" s="172" t="str">
        <f t="array" ref="BI314">IFERROR(VLOOKUP(A314&amp;B314&amp;C314&amp;LEFT($BI$1,2),IF({1,0},广告数据!$A$2:$A$7027&amp;广告数据!$B$2:$B$7027&amp;广告数据!$C$2:$C$7027,广告数据!$D$2:$D$7027),2,0),"0")</f>
        <v>0</v>
      </c>
      <c r="BJ314" s="172" t="str">
        <f t="array" ref="BJ314">IFERROR(VLOOKUP(A314&amp;B314&amp;C314&amp;LEFT($BI$1,2),IF({1,0},广告数据!$A$2:$A$7027&amp;广告数据!$B$2:$B$7027&amp;广告数据!$C$2:$C$7027,广告数据!$E$2:$E$7027),2,0),"0")</f>
        <v>0</v>
      </c>
      <c r="BK314" s="172" t="str">
        <f t="array" ref="BK314">IFERROR(VLOOKUP(A314&amp;B314&amp;C314&amp;LEFT($BI$1,2),IF({1,0},广告数据!$A$2:$A$7027&amp;广告数据!$B$2:$B$7027&amp;广告数据!$C$2:$C$7027,广告数据!$I$2:$I$7027),2,0),"0")</f>
        <v>0</v>
      </c>
      <c r="BL314" s="215" t="str">
        <f t="shared" si="129"/>
        <v>0</v>
      </c>
      <c r="BM314" s="215" t="str">
        <f t="shared" si="130"/>
        <v>0</v>
      </c>
      <c r="BN314" s="172" t="str">
        <f t="array" ref="BN314">IFERROR(VLOOKUP(A314&amp;B314&amp;C314&amp;LEFT($BI$1,2),IF({1,0},广告数据!$A$2:$A$7027&amp;广告数据!$B$2:$B$7027&amp;广告数据!$C$2:$C$7027,广告数据!$G$2:$G$7027),2,0),"0")</f>
        <v>0</v>
      </c>
      <c r="BO314" s="172" t="str">
        <f t="array" ref="BO314">IFERROR(VLOOKUP(A314&amp;B314&amp;C314&amp;LEFT($BI$1,2),IF({1,0},广告数据!$A$2:$A$7027&amp;广告数据!$B$2:$B$7027&amp;广告数据!$C$2:$C$7027,广告数据!$J$2:$J$7027),2,0),"0")</f>
        <v>0</v>
      </c>
      <c r="BP314" s="215" t="str">
        <f t="shared" si="131"/>
        <v/>
      </c>
      <c r="BQ314" s="172">
        <f t="array" ref="BQ314">IFERROR(VLOOKUP(A314&amp;B314&amp;C314&amp;LEFT($BQ$1,2),IF({1,0},广告数据!$A$2:$A$7027&amp;广告数据!$B$2:$B$7027&amp;广告数据!$C$2:$C$7027,广告数据!$D$2:$D$7027),2,0),"0")</f>
        <v>5058</v>
      </c>
      <c r="BR314" s="172">
        <f t="array" ref="BR314">IFERROR(VLOOKUP(A314&amp;B314&amp;C314&amp;LEFT($BQ$1,2),IF({1,0},广告数据!$A$2:$A$7027&amp;广告数据!$B$2:$B$7027&amp;广告数据!$C$2:$C$7027,广告数据!$E$2:$E$7027),2,0),"0")</f>
        <v>9</v>
      </c>
      <c r="BS314" s="172">
        <f t="array" ref="BS314">IFERROR(VLOOKUP(A314&amp;B314&amp;C314&amp;LEFT($BQ$1,2),IF({1,0},广告数据!$A$2:$A$7027&amp;广告数据!$B$2:$B$7027&amp;广告数据!$C$2:$C$7027,广告数据!$I$2:$I$7027),2,0),"0")</f>
        <v>0</v>
      </c>
      <c r="BT314" s="215">
        <f t="shared" si="124"/>
        <v>0.00177935943060498</v>
      </c>
      <c r="BU314" s="215">
        <f t="shared" si="125"/>
        <v>0</v>
      </c>
      <c r="BV314" s="172">
        <f t="array" ref="BV314">IFERROR(VLOOKUP(A314&amp;B314&amp;C314&amp;LEFT($BQ$1,2),IF({1,0},广告数据!$A$2:$A$7027&amp;广告数据!$B$2:$B$7027&amp;广告数据!$C$2:$C$7027,广告数据!$G$2:$G$7027),2,0),"0")</f>
        <v>7.55</v>
      </c>
      <c r="BW314" s="172">
        <f t="array" ref="BW314">IFERROR(VLOOKUP(A314&amp;B314&amp;C314&amp;LEFT($BQ$1,2),IF({1,0},广告数据!$A$2:$A$7027&amp;广告数据!$B$2:$B$7027&amp;广告数据!$C$2:$C$7027,广告数据!$J$2:$J$7027),2,0),"0")</f>
        <v>0</v>
      </c>
      <c r="BX314" s="215" t="str">
        <f t="shared" si="141"/>
        <v/>
      </c>
    </row>
    <row r="315" s="173" customFormat="1" spans="1:76">
      <c r="A315" s="189">
        <v>44835</v>
      </c>
      <c r="B315" s="192" t="s">
        <v>343</v>
      </c>
      <c r="C315" s="190" t="s">
        <v>450</v>
      </c>
      <c r="D315" s="119" t="s">
        <v>451</v>
      </c>
      <c r="E315" s="194">
        <f>SUMIFS('Business report'!$D$2:$D$9442,'Business report'!$A$2:$A$9442,A315,'Business report'!$B$2:$B$9442,B315,'Business report'!$C$2:$C$9442,D315)</f>
        <v>36</v>
      </c>
      <c r="F315" s="194">
        <f>SUMIFS('Business report'!$F$2:$F$9442,'Business report'!$A$2:$A$9442,A315,'Business report'!$B$2:$B$9442,B315,'Business report'!$C$2:$C$9442,D315)</f>
        <v>48</v>
      </c>
      <c r="G315" s="191">
        <f>SUMIFS('Business report'!$I$2:$I$9442,'Business report'!$A$2:$A$9442,A315,'Business report'!$B$2:$B$9442,B315,'Business report'!$C$2:$C$9442,D315)</f>
        <v>1</v>
      </c>
      <c r="H315" s="195">
        <f>SUMIFS('Business report'!$K$2:$K$9442,'Business report'!$A$2:$A$9442,A315,'Business report'!$B$2:$B$9442,B315,'Business report'!$C$2:$C$9442,D315)</f>
        <v>47.99</v>
      </c>
      <c r="I315" s="198">
        <v>47.99</v>
      </c>
      <c r="J315" s="178">
        <v>4.1</v>
      </c>
      <c r="K315" s="198">
        <v>8</v>
      </c>
      <c r="L315" s="198" t="s">
        <v>851</v>
      </c>
      <c r="M315" s="202" t="s">
        <v>926</v>
      </c>
      <c r="N315" s="198" t="s">
        <v>497</v>
      </c>
      <c r="O315" s="198">
        <v>530</v>
      </c>
      <c r="P315" s="200"/>
      <c r="Q315" s="200"/>
      <c r="R315" s="200"/>
      <c r="S315" s="200"/>
      <c r="T315" s="200"/>
      <c r="U315" s="200"/>
      <c r="V315" s="200"/>
      <c r="W315" s="200"/>
      <c r="X315" s="200"/>
      <c r="Y315" s="200"/>
      <c r="Z315" s="200"/>
      <c r="AA315" s="200"/>
      <c r="AB315" s="200"/>
      <c r="AC315" s="200"/>
      <c r="AD315" s="200"/>
      <c r="AE315" s="200"/>
      <c r="AF315" s="200"/>
      <c r="AG315" s="200"/>
      <c r="AH315" s="200"/>
      <c r="AI315" s="200"/>
      <c r="AJ315" s="200"/>
      <c r="AK315" s="179">
        <f t="array" ref="AK315">IFERROR(VLOOKUP(A315&amp;B315&amp;C315&amp;LEFT($AK$1,2),IF({1,0},广告数据!$A$2:$A$7027&amp;广告数据!$B$2:$B$7027&amp;广告数据!$C$2:$C$7027,广告数据!$D$2:$D$7027),2,0),"0")</f>
        <v>3222</v>
      </c>
      <c r="AL315" s="175">
        <f t="array" ref="AL315">IFERROR(VLOOKUP(A315&amp;B315&amp;C315&amp;LEFT($AK$1,2),IF({1,0},广告数据!$A$2:$A$7027&amp;广告数据!$B$2:$B$7027&amp;广告数据!$C$2:$C$7027,广告数据!$E$2:$E$7027),2,0),"0")</f>
        <v>12</v>
      </c>
      <c r="AM315" s="180">
        <f t="shared" si="151"/>
        <v>0.0037243947858473</v>
      </c>
      <c r="AN315" s="175">
        <f t="array" ref="AN315">IFERROR(VLOOKUP(A315&amp;B315&amp;C315&amp;LEFT($AK$1,2),IF({1,0},广告数据!$A$2:$A$7027&amp;广告数据!$B$2:$B$7027&amp;广告数据!$C$2:$C$7027,广告数据!$I$2:$I$7027),2,0),"0")</f>
        <v>1</v>
      </c>
      <c r="AO315" s="181">
        <f t="shared" si="152"/>
        <v>0.0833333333333333</v>
      </c>
      <c r="AP315" s="182">
        <f t="array" ref="AP315">IFERROR(VLOOKUP(A315&amp;B315&amp;C315&amp;LEFT($AK$1,2),IF({1,0},广告数据!$A$2:$A$7027&amp;广告数据!$B$2:$B$7027&amp;广告数据!$C$2:$C$7027,广告数据!$G$2:$G$7027),2,0),"0")</f>
        <v>12.23</v>
      </c>
      <c r="AQ315" s="182">
        <f t="array" ref="AQ315">IFERROR(VLOOKUP(A315&amp;B315&amp;C315&amp;LEFT($AK$1,2),IF({1,0},广告数据!$A$2:$A$7027&amp;广告数据!$B$2:$B$7027&amp;广告数据!$C$2:$C$7027,广告数据!$J$2:$J$7027),2,0),"0")</f>
        <v>47.99</v>
      </c>
      <c r="AR315" s="183">
        <f t="shared" si="153"/>
        <v>0.254844759324859</v>
      </c>
      <c r="AS315" s="223" t="str">
        <f t="array" ref="AS315">IFERROR(VLOOKUP(A315&amp;B315&amp;C315&amp;LEFT($AS$1,2),IF({1,0},广告数据!$A$2:$A$7027&amp;广告数据!$B$2:$B$7027&amp;广告数据!$C$2:$C$7027,广告数据!$D$2:$D$7027),2,0),"0")</f>
        <v>0</v>
      </c>
      <c r="AT315" s="179" t="str">
        <f t="array" ref="AT315">IFERROR(VLOOKUP(A315&amp;B315&amp;C315&amp;LEFT($AS$1,2),IF({1,0},广告数据!$A$2:$A$7027&amp;广告数据!$B$2:$B$7027&amp;广告数据!$C$2:$C$7027,广告数据!$E$2:$E$7027),2,0),"0")</f>
        <v>0</v>
      </c>
      <c r="AU315" s="179" t="str">
        <f t="array" ref="AU315">IFERROR(VLOOKUP(A315&amp;B315&amp;C315&amp;LEFT($AS$1,2),IF({1,0},广告数据!$A$2:$A$7027&amp;广告数据!$B$2:$B$7027&amp;广告数据!$C$2:$C$7027,广告数据!$I$2:$I$7027),2,0),"0")</f>
        <v>0</v>
      </c>
      <c r="AV315" s="215" t="str">
        <f t="shared" si="154"/>
        <v>0</v>
      </c>
      <c r="AW315" s="215" t="str">
        <f t="array" ref="AW315">IFERROR(AU315/AT315,"0")</f>
        <v>0</v>
      </c>
      <c r="AX315" s="224" t="str">
        <f t="array" ref="AX315">IFERROR(VLOOKUP(A315&amp;B315&amp;C315&amp;LEFT($AS$1,2),IF({1,0},广告数据!$A$2:$A$7027&amp;广告数据!$B$2:$B$7027&amp;广告数据!$C$2:$C$7027,广告数据!$G$2:$G$7027),2,0),"0")</f>
        <v>0</v>
      </c>
      <c r="AY315" s="179" t="str">
        <f t="array" ref="AY315">IFERROR(VLOOKUP(A315&amp;B315&amp;C315&amp;LEFT($AS$1,2),IF({1,0},广告数据!$A$2:$A$7027&amp;广告数据!$B$2:$B$7027&amp;广告数据!$C$2:$C$7027,广告数据!$J$2:$J$7027),2,0),"0")</f>
        <v>0</v>
      </c>
      <c r="AZ315" s="183" t="str">
        <f t="array" ref="AZ315">IFERROR(AX315/AY315,"0")</f>
        <v>0</v>
      </c>
      <c r="BA315" s="179">
        <f t="array" ref="BA315">IFERROR(VLOOKUP(A315&amp;B315&amp;C315&amp;LEFT($BA$1,2),IF({1,0},广告数据!$A$2:$A$7027&amp;广告数据!$B$2:$B$7027&amp;广告数据!$C$2:$C$7027,广告数据!$D$2:$D$7027),2,0),"")</f>
        <v>763</v>
      </c>
      <c r="BB315" s="179">
        <f t="array" ref="BB315">IFERROR(VLOOKUP(A315&amp;B315&amp;C315&amp;LEFT($BA$1,2),IF({1,0},广告数据!$A$2:$A$7027&amp;广告数据!$B$2:$B$7027&amp;广告数据!$C$2:$C$7027,广告数据!$E$2:$E$7027),2,0),"")</f>
        <v>3</v>
      </c>
      <c r="BC315" s="179">
        <f t="array" ref="BC315">IFERROR(VLOOKUP(A315&amp;B315&amp;C315&amp;LEFT($BA$1,2),IF({1,0},广告数据!$A$2:$A$7027&amp;广告数据!$B$2:$B$7027&amp;广告数据!$C$2:$C$7027,广告数据!$I$2:$I$7027),2,0),"")</f>
        <v>0</v>
      </c>
      <c r="BD315" s="215">
        <f t="shared" si="126"/>
        <v>0.00393184796854522</v>
      </c>
      <c r="BE315" s="215">
        <f t="shared" si="127"/>
        <v>0</v>
      </c>
      <c r="BF315" s="186">
        <f t="array" ref="BF315">IFERROR(VLOOKUP(A315&amp;B315&amp;C315&amp;LEFT($BA$1,2),IF({1,0},广告数据!$A$2:$A$7027&amp;广告数据!$B$2:$B$7027&amp;广告数据!$C$2:$C$7027,广告数据!$G$2:$G$7027),2,0),"")</f>
        <v>1.86</v>
      </c>
      <c r="BG315" s="186">
        <f t="array" ref="BG315">IFERROR(VLOOKUP(A315&amp;B315&amp;C315&amp;LEFT($BA$1,2),IF({1,0},广告数据!$A$2:$A$7027&amp;广告数据!$B$2:$B$7027&amp;广告数据!$C$2:$C$7027,广告数据!$J$2:$J$7027),2,0),"")</f>
        <v>0</v>
      </c>
      <c r="BH315" s="215" t="str">
        <f t="shared" si="128"/>
        <v>0</v>
      </c>
      <c r="BI315" s="172" t="str">
        <f t="array" ref="BI315">IFERROR(VLOOKUP(A315&amp;B315&amp;C315&amp;LEFT($BI$1,2),IF({1,0},广告数据!$A$2:$A$7027&amp;广告数据!$B$2:$B$7027&amp;广告数据!$C$2:$C$7027,广告数据!$D$2:$D$7027),2,0),"0")</f>
        <v>0</v>
      </c>
      <c r="BJ315" s="172" t="str">
        <f t="array" ref="BJ315">IFERROR(VLOOKUP(A315&amp;B315&amp;C315&amp;LEFT($BI$1,2),IF({1,0},广告数据!$A$2:$A$7027&amp;广告数据!$B$2:$B$7027&amp;广告数据!$C$2:$C$7027,广告数据!$E$2:$E$7027),2,0),"0")</f>
        <v>0</v>
      </c>
      <c r="BK315" s="172" t="str">
        <f t="array" ref="BK315">IFERROR(VLOOKUP(A315&amp;B315&amp;C315&amp;LEFT($BI$1,2),IF({1,0},广告数据!$A$2:$A$7027&amp;广告数据!$B$2:$B$7027&amp;广告数据!$C$2:$C$7027,广告数据!$I$2:$I$7027),2,0),"0")</f>
        <v>0</v>
      </c>
      <c r="BL315" s="215" t="str">
        <f t="shared" si="129"/>
        <v>0</v>
      </c>
      <c r="BM315" s="215" t="str">
        <f t="shared" si="130"/>
        <v>0</v>
      </c>
      <c r="BN315" s="172" t="str">
        <f t="array" ref="BN315">IFERROR(VLOOKUP(A315&amp;B315&amp;C315&amp;LEFT($BI$1,2),IF({1,0},广告数据!$A$2:$A$7027&amp;广告数据!$B$2:$B$7027&amp;广告数据!$C$2:$C$7027,广告数据!$G$2:$G$7027),2,0),"0")</f>
        <v>0</v>
      </c>
      <c r="BO315" s="172" t="str">
        <f t="array" ref="BO315">IFERROR(VLOOKUP(A315&amp;B315&amp;C315&amp;LEFT($BI$1,2),IF({1,0},广告数据!$A$2:$A$7027&amp;广告数据!$B$2:$B$7027&amp;广告数据!$C$2:$C$7027,广告数据!$J$2:$J$7027),2,0),"0")</f>
        <v>0</v>
      </c>
      <c r="BP315" s="215" t="str">
        <f t="shared" si="131"/>
        <v/>
      </c>
      <c r="BQ315" s="172">
        <f t="array" ref="BQ315">IFERROR(VLOOKUP(A315&amp;B315&amp;C315&amp;LEFT($BQ$1,2),IF({1,0},广告数据!$A$2:$A$7027&amp;广告数据!$B$2:$B$7027&amp;广告数据!$C$2:$C$7027,广告数据!$D$2:$D$7027),2,0),"0")</f>
        <v>1685</v>
      </c>
      <c r="BR315" s="172">
        <f t="array" ref="BR315">IFERROR(VLOOKUP(A315&amp;B315&amp;C315&amp;LEFT($BQ$1,2),IF({1,0},广告数据!$A$2:$A$7027&amp;广告数据!$B$2:$B$7027&amp;广告数据!$C$2:$C$7027,广告数据!$E$2:$E$7027),2,0),"0")</f>
        <v>11</v>
      </c>
      <c r="BS315" s="172">
        <f t="array" ref="BS315">IFERROR(VLOOKUP(A315&amp;B315&amp;C315&amp;LEFT($BQ$1,2),IF({1,0},广告数据!$A$2:$A$7027&amp;广告数据!$B$2:$B$7027&amp;广告数据!$C$2:$C$7027,广告数据!$I$2:$I$7027),2,0),"0")</f>
        <v>0</v>
      </c>
      <c r="BT315" s="215">
        <f t="shared" si="124"/>
        <v>0.00652818991097923</v>
      </c>
      <c r="BU315" s="215">
        <f t="shared" si="125"/>
        <v>0</v>
      </c>
      <c r="BV315" s="172">
        <f t="array" ref="BV315">IFERROR(VLOOKUP(A315&amp;B315&amp;C315&amp;LEFT($BQ$1,2),IF({1,0},广告数据!$A$2:$A$7027&amp;广告数据!$B$2:$B$7027&amp;广告数据!$C$2:$C$7027,广告数据!$G$2:$G$7027),2,0),"0")</f>
        <v>8.36</v>
      </c>
      <c r="BW315" s="172">
        <f t="array" ref="BW315">IFERROR(VLOOKUP(A315&amp;B315&amp;C315&amp;LEFT($BQ$1,2),IF({1,0},广告数据!$A$2:$A$7027&amp;广告数据!$B$2:$B$7027&amp;广告数据!$C$2:$C$7027,广告数据!$J$2:$J$7027),2,0),"0")</f>
        <v>0</v>
      </c>
      <c r="BX315" s="215" t="str">
        <f t="shared" si="141"/>
        <v/>
      </c>
    </row>
    <row r="316" s="173" customFormat="1" spans="1:76">
      <c r="A316" s="189">
        <v>44835</v>
      </c>
      <c r="B316" s="192" t="s">
        <v>20</v>
      </c>
      <c r="C316" s="190" t="s">
        <v>543</v>
      </c>
      <c r="D316" s="119" t="s">
        <v>544</v>
      </c>
      <c r="E316" s="194">
        <f>SUMIFS('Business report'!$D$2:$D$9442,'Business report'!$A$2:$A$9442,A316,'Business report'!$B$2:$B$9442,B316,'Business report'!$C$2:$C$9442,D316)</f>
        <v>65</v>
      </c>
      <c r="F316" s="194">
        <f>SUMIFS('Business report'!$F$2:$F$9442,'Business report'!$A$2:$A$9442,A316,'Business report'!$B$2:$B$9442,B316,'Business report'!$C$2:$C$9442,D316)</f>
        <v>112</v>
      </c>
      <c r="G316" s="191">
        <f>SUMIFS('Business report'!$I$2:$I$9442,'Business report'!$A$2:$A$9442,A316,'Business report'!$B$2:$B$9442,B316,'Business report'!$C$2:$C$9442,D316)</f>
        <v>5</v>
      </c>
      <c r="H316" s="195">
        <f>SUMIFS('Business report'!$K$2:$K$9442,'Business report'!$A$2:$A$9442,A316,'Business report'!$B$2:$B$9442,B316,'Business report'!$C$2:$C$9442,D316)</f>
        <v>149.95</v>
      </c>
      <c r="I316" s="198">
        <v>29.99</v>
      </c>
      <c r="J316" s="178">
        <v>4.7</v>
      </c>
      <c r="K316" s="198">
        <v>9</v>
      </c>
      <c r="L316" s="198" t="s">
        <v>570</v>
      </c>
      <c r="M316" s="202" t="s">
        <v>930</v>
      </c>
      <c r="N316" s="198" t="s">
        <v>572</v>
      </c>
      <c r="O316" s="198">
        <v>73</v>
      </c>
      <c r="P316" s="200"/>
      <c r="Q316" s="200"/>
      <c r="R316" s="200"/>
      <c r="S316" s="200"/>
      <c r="T316" s="200"/>
      <c r="U316" s="200"/>
      <c r="V316" s="200"/>
      <c r="W316" s="200"/>
      <c r="X316" s="200"/>
      <c r="Y316" s="200"/>
      <c r="Z316" s="200"/>
      <c r="AA316" s="200"/>
      <c r="AB316" s="200"/>
      <c r="AC316" s="200"/>
      <c r="AD316" s="200"/>
      <c r="AE316" s="200"/>
      <c r="AF316" s="200"/>
      <c r="AG316" s="200"/>
      <c r="AH316" s="200"/>
      <c r="AI316" s="200"/>
      <c r="AJ316" s="200"/>
      <c r="AK316" s="179">
        <f t="array" ref="AK316">IFERROR(VLOOKUP(A316&amp;B316&amp;C316&amp;LEFT($AK$1,2),IF({1,0},广告数据!$A$2:$A$7027&amp;广告数据!$B$2:$B$7027&amp;广告数据!$C$2:$C$7027,广告数据!$D$2:$D$7027),2,0),"0")</f>
        <v>4579</v>
      </c>
      <c r="AL316" s="175">
        <f t="array" ref="AL316">IFERROR(VLOOKUP(A316&amp;B316&amp;C316&amp;LEFT($AK$1,2),IF({1,0},广告数据!$A$2:$A$7027&amp;广告数据!$B$2:$B$7027&amp;广告数据!$C$2:$C$7027,广告数据!$E$2:$E$7027),2,0),"0")</f>
        <v>6</v>
      </c>
      <c r="AM316" s="180">
        <f t="shared" si="151"/>
        <v>0.00131032976632452</v>
      </c>
      <c r="AN316" s="175">
        <f t="array" ref="AN316">IFERROR(VLOOKUP(A316&amp;B316&amp;C316&amp;LEFT($AK$1,2),IF({1,0},广告数据!$A$2:$A$7027&amp;广告数据!$B$2:$B$7027&amp;广告数据!$C$2:$C$7027,广告数据!$I$2:$I$7027),2,0),"0")</f>
        <v>0</v>
      </c>
      <c r="AO316" s="181">
        <f t="shared" si="152"/>
        <v>0</v>
      </c>
      <c r="AP316" s="182">
        <f t="array" ref="AP316">IFERROR(VLOOKUP(A316&amp;B316&amp;C316&amp;LEFT($AK$1,2),IF({1,0},广告数据!$A$2:$A$7027&amp;广告数据!$B$2:$B$7027&amp;广告数据!$C$2:$C$7027,广告数据!$G$2:$G$7027),2,0),"0")</f>
        <v>4.92</v>
      </c>
      <c r="AQ316" s="182">
        <f t="array" ref="AQ316">IFERROR(VLOOKUP(A316&amp;B316&amp;C316&amp;LEFT($AK$1,2),IF({1,0},广告数据!$A$2:$A$7027&amp;广告数据!$B$2:$B$7027&amp;广告数据!$C$2:$C$7027,广告数据!$J$2:$J$7027),2,0),"0")</f>
        <v>0</v>
      </c>
      <c r="AR316" s="183" t="str">
        <f t="shared" si="153"/>
        <v>0</v>
      </c>
      <c r="AS316" s="223">
        <f t="array" ref="AS316">IFERROR(VLOOKUP(A316&amp;B316&amp;C316&amp;LEFT($AS$1,2),IF({1,0},广告数据!$A$2:$A$7027&amp;广告数据!$B$2:$B$7027&amp;广告数据!$C$2:$C$7027,广告数据!$D$2:$D$7027),2,0),"0")</f>
        <v>824</v>
      </c>
      <c r="AT316" s="179">
        <f t="array" ref="AT316">IFERROR(VLOOKUP(A316&amp;B316&amp;C316&amp;LEFT($AS$1,2),IF({1,0},广告数据!$A$2:$A$7027&amp;广告数据!$B$2:$B$7027&amp;广告数据!$C$2:$C$7027,广告数据!$E$2:$E$7027),2,0),"0")</f>
        <v>10</v>
      </c>
      <c r="AU316" s="179">
        <f t="array" ref="AU316">IFERROR(VLOOKUP(A316&amp;B316&amp;C316&amp;LEFT($AS$1,2),IF({1,0},广告数据!$A$2:$A$7027&amp;广告数据!$B$2:$B$7027&amp;广告数据!$C$2:$C$7027,广告数据!$I$2:$I$7027),2,0),"0")</f>
        <v>1</v>
      </c>
      <c r="AV316" s="215">
        <f t="shared" si="154"/>
        <v>0.0121359223300971</v>
      </c>
      <c r="AW316" s="215">
        <f t="array" ref="AW316">IFERROR(AU316/AT316,"0")</f>
        <v>0.1</v>
      </c>
      <c r="AX316" s="224">
        <f t="array" ref="AX316">IFERROR(VLOOKUP(A316&amp;B316&amp;C316&amp;LEFT($AS$1,2),IF({1,0},广告数据!$A$2:$A$7027&amp;广告数据!$B$2:$B$7027&amp;广告数据!$C$2:$C$7027,广告数据!$G$2:$G$7027),2,0),"0")</f>
        <v>7.51</v>
      </c>
      <c r="AY316" s="179">
        <f t="array" ref="AY316">IFERROR(VLOOKUP(A316&amp;B316&amp;C316&amp;LEFT($AS$1,2),IF({1,0},广告数据!$A$2:$A$7027&amp;广告数据!$B$2:$B$7027&amp;广告数据!$C$2:$C$7027,广告数据!$J$2:$J$7027),2,0),"0")</f>
        <v>29.99</v>
      </c>
      <c r="AZ316" s="183">
        <f t="array" ref="AZ316">IFERROR(AX316/AY316,"0")</f>
        <v>0.250416805601867</v>
      </c>
      <c r="BA316" s="179">
        <f t="array" ref="BA316">IFERROR(VLOOKUP(A316&amp;B316&amp;C316&amp;LEFT($BA$1,2),IF({1,0},广告数据!$A$2:$A$7027&amp;广告数据!$B$2:$B$7027&amp;广告数据!$C$2:$C$7027,广告数据!$D$2:$D$7027),2,0),"")</f>
        <v>3380</v>
      </c>
      <c r="BB316" s="179">
        <f t="array" ref="BB316">IFERROR(VLOOKUP(A316&amp;B316&amp;C316&amp;LEFT($BA$1,2),IF({1,0},广告数据!$A$2:$A$7027&amp;广告数据!$B$2:$B$7027&amp;广告数据!$C$2:$C$7027,广告数据!$E$2:$E$7027),2,0),"")</f>
        <v>19</v>
      </c>
      <c r="BC316" s="179">
        <f t="array" ref="BC316">IFERROR(VLOOKUP(A316&amp;B316&amp;C316&amp;LEFT($BA$1,2),IF({1,0},广告数据!$A$2:$A$7027&amp;广告数据!$B$2:$B$7027&amp;广告数据!$C$2:$C$7027,广告数据!$I$2:$I$7027),2,0),"")</f>
        <v>0</v>
      </c>
      <c r="BD316" s="215">
        <f t="shared" si="126"/>
        <v>0.00562130177514793</v>
      </c>
      <c r="BE316" s="215">
        <f t="shared" si="127"/>
        <v>0</v>
      </c>
      <c r="BF316" s="186">
        <f t="array" ref="BF316">IFERROR(VLOOKUP(A316&amp;B316&amp;C316&amp;LEFT($BA$1,2),IF({1,0},广告数据!$A$2:$A$7027&amp;广告数据!$B$2:$B$7027&amp;广告数据!$C$2:$C$7027,广告数据!$G$2:$G$7027),2,0),"")</f>
        <v>26</v>
      </c>
      <c r="BG316" s="186">
        <f t="array" ref="BG316">IFERROR(VLOOKUP(A316&amp;B316&amp;C316&amp;LEFT($BA$1,2),IF({1,0},广告数据!$A$2:$A$7027&amp;广告数据!$B$2:$B$7027&amp;广告数据!$C$2:$C$7027,广告数据!$J$2:$J$7027),2,0),"")</f>
        <v>0</v>
      </c>
      <c r="BH316" s="215" t="str">
        <f t="shared" si="128"/>
        <v>0</v>
      </c>
      <c r="BI316" s="172">
        <f t="array" ref="BI316">IFERROR(VLOOKUP(A316&amp;B316&amp;C316&amp;LEFT($BI$1,2),IF({1,0},广告数据!$A$2:$A$7027&amp;广告数据!$B$2:$B$7027&amp;广告数据!$C$2:$C$7027,广告数据!$D$2:$D$7027),2,0),"0")</f>
        <v>353</v>
      </c>
      <c r="BJ316" s="172">
        <f t="array" ref="BJ316">IFERROR(VLOOKUP(A316&amp;B316&amp;C316&amp;LEFT($BI$1,2),IF({1,0},广告数据!$A$2:$A$7027&amp;广告数据!$B$2:$B$7027&amp;广告数据!$C$2:$C$7027,广告数据!$E$2:$E$7027),2,0),"0")</f>
        <v>1</v>
      </c>
      <c r="BK316" s="172">
        <f t="array" ref="BK316">IFERROR(VLOOKUP(A316&amp;B316&amp;C316&amp;LEFT($BI$1,2),IF({1,0},广告数据!$A$2:$A$7027&amp;广告数据!$B$2:$B$7027&amp;广告数据!$C$2:$C$7027,广告数据!$I$2:$I$7027),2,0),"0")</f>
        <v>0</v>
      </c>
      <c r="BL316" s="215">
        <f t="shared" si="129"/>
        <v>0.0028328611898017</v>
      </c>
      <c r="BM316" s="215">
        <f t="shared" si="130"/>
        <v>0</v>
      </c>
      <c r="BN316" s="172">
        <f t="array" ref="BN316">IFERROR(VLOOKUP(A316&amp;B316&amp;C316&amp;LEFT($BI$1,2),IF({1,0},广告数据!$A$2:$A$7027&amp;广告数据!$B$2:$B$7027&amp;广告数据!$C$2:$C$7027,广告数据!$G$2:$G$7027),2,0),"0")</f>
        <v>1.28</v>
      </c>
      <c r="BO316" s="172">
        <f t="array" ref="BO316">IFERROR(VLOOKUP(A316&amp;B316&amp;C316&amp;LEFT($BI$1,2),IF({1,0},广告数据!$A$2:$A$7027&amp;广告数据!$B$2:$B$7027&amp;广告数据!$C$2:$C$7027,广告数据!$J$2:$J$7027),2,0),"0")</f>
        <v>0</v>
      </c>
      <c r="BP316" s="215" t="str">
        <f t="shared" si="131"/>
        <v/>
      </c>
      <c r="BQ316" s="172">
        <f t="array" ref="BQ316">IFERROR(VLOOKUP(A316&amp;B316&amp;C316&amp;LEFT($BQ$1,2),IF({1,0},广告数据!$A$2:$A$7027&amp;广告数据!$B$2:$B$7027&amp;广告数据!$C$2:$C$7027,广告数据!$D$2:$D$7027),2,0),"0")</f>
        <v>1541</v>
      </c>
      <c r="BR316" s="172">
        <f t="array" ref="BR316">IFERROR(VLOOKUP(A316&amp;B316&amp;C316&amp;LEFT($BQ$1,2),IF({1,0},广告数据!$A$2:$A$7027&amp;广告数据!$B$2:$B$7027&amp;广告数据!$C$2:$C$7027,广告数据!$E$2:$E$7027),2,0),"0")</f>
        <v>21</v>
      </c>
      <c r="BS316" s="172">
        <f t="array" ref="BS316">IFERROR(VLOOKUP(A316&amp;B316&amp;C316&amp;LEFT($BQ$1,2),IF({1,0},广告数据!$A$2:$A$7027&amp;广告数据!$B$2:$B$7027&amp;广告数据!$C$2:$C$7027,广告数据!$I$2:$I$7027),2,0),"0")</f>
        <v>2</v>
      </c>
      <c r="BT316" s="215">
        <f t="shared" si="124"/>
        <v>0.0136275146009085</v>
      </c>
      <c r="BU316" s="215">
        <f t="shared" si="125"/>
        <v>0.0952380952380952</v>
      </c>
      <c r="BV316" s="172">
        <f t="array" ref="BV316">IFERROR(VLOOKUP(A316&amp;B316&amp;C316&amp;LEFT($BQ$1,2),IF({1,0},广告数据!$A$2:$A$7027&amp;广告数据!$B$2:$B$7027&amp;广告数据!$C$2:$C$7027,广告数据!$G$2:$G$7027),2,0),"0")</f>
        <v>25.32</v>
      </c>
      <c r="BW316" s="172">
        <f t="array" ref="BW316">IFERROR(VLOOKUP(A316&amp;B316&amp;C316&amp;LEFT($BQ$1,2),IF({1,0},广告数据!$A$2:$A$7027&amp;广告数据!$B$2:$B$7027&amp;广告数据!$C$2:$C$7027,广告数据!$J$2:$J$7027),2,0),"0")</f>
        <v>59.98</v>
      </c>
      <c r="BX316" s="215">
        <f t="shared" si="141"/>
        <v>0.42214071357119</v>
      </c>
    </row>
    <row r="317" s="173" customFormat="1" spans="1:76">
      <c r="A317" s="189">
        <v>44835</v>
      </c>
      <c r="B317" s="192" t="s">
        <v>20</v>
      </c>
      <c r="C317" s="190" t="s">
        <v>740</v>
      </c>
      <c r="D317" s="119" t="s">
        <v>741</v>
      </c>
      <c r="E317" s="194">
        <f>SUMIFS('Business report'!$D$2:$D$9442,'Business report'!$A$2:$A$9442,A317,'Business report'!$B$2:$B$9442,B317,'Business report'!$C$2:$C$9442,D317)</f>
        <v>28</v>
      </c>
      <c r="F317" s="194">
        <f>SUMIFS('Business report'!$F$2:$F$9442,'Business report'!$A$2:$A$9442,A317,'Business report'!$B$2:$B$9442,B317,'Business report'!$C$2:$C$9442,D317)</f>
        <v>32</v>
      </c>
      <c r="G317" s="191">
        <f>SUMIFS('Business report'!$I$2:$I$9442,'Business report'!$A$2:$A$9442,A317,'Business report'!$B$2:$B$9442,B317,'Business report'!$C$2:$C$9442,D317)</f>
        <v>2</v>
      </c>
      <c r="H317" s="195">
        <f>SUMIFS('Business report'!$K$2:$K$9442,'Business report'!$A$2:$A$9442,A317,'Business report'!$B$2:$B$9442,B317,'Business report'!$C$2:$C$9442,D317)</f>
        <v>0</v>
      </c>
      <c r="I317" s="198">
        <v>44.99</v>
      </c>
      <c r="J317" s="178">
        <v>5</v>
      </c>
      <c r="K317" s="198">
        <v>1</v>
      </c>
      <c r="L317" s="198" t="s">
        <v>131</v>
      </c>
      <c r="M317" s="202" t="s">
        <v>931</v>
      </c>
      <c r="N317" s="198" t="s">
        <v>742</v>
      </c>
      <c r="O317" s="198">
        <v>729</v>
      </c>
      <c r="P317" s="200"/>
      <c r="Q317" s="200"/>
      <c r="R317" s="200"/>
      <c r="S317" s="200"/>
      <c r="T317" s="200"/>
      <c r="U317" s="200"/>
      <c r="V317" s="200"/>
      <c r="W317" s="200"/>
      <c r="X317" s="200"/>
      <c r="Y317" s="200"/>
      <c r="Z317" s="200"/>
      <c r="AA317" s="200"/>
      <c r="AB317" s="200"/>
      <c r="AC317" s="200"/>
      <c r="AD317" s="200"/>
      <c r="AE317" s="200"/>
      <c r="AF317" s="200"/>
      <c r="AG317" s="200"/>
      <c r="AH317" s="200"/>
      <c r="AI317" s="200"/>
      <c r="AJ317" s="200"/>
      <c r="AK317" s="179">
        <f t="array" ref="AK317">IFERROR(VLOOKUP(A317&amp;B317&amp;C317&amp;LEFT($AK$1,2),IF({1,0},广告数据!$A$2:$A$7027&amp;广告数据!$B$2:$B$7027&amp;广告数据!$C$2:$C$7027,广告数据!$D$2:$D$7027),2,0),"0")</f>
        <v>9382</v>
      </c>
      <c r="AL317" s="175">
        <f t="array" ref="AL317">IFERROR(VLOOKUP(A317&amp;B317&amp;C317&amp;LEFT($AK$1,2),IF({1,0},广告数据!$A$2:$A$7027&amp;广告数据!$B$2:$B$7027&amp;广告数据!$C$2:$C$7027,广告数据!$E$2:$E$7027),2,0),"0")</f>
        <v>6</v>
      </c>
      <c r="AM317" s="180">
        <f t="shared" si="151"/>
        <v>0.000639522489874227</v>
      </c>
      <c r="AN317" s="175">
        <f t="array" ref="AN317">IFERROR(VLOOKUP(A317&amp;B317&amp;C317&amp;LEFT($AK$1,2),IF({1,0},广告数据!$A$2:$A$7027&amp;广告数据!$B$2:$B$7027&amp;广告数据!$C$2:$C$7027,广告数据!$I$2:$I$7027),2,0),"0")</f>
        <v>0</v>
      </c>
      <c r="AO317" s="181">
        <f t="shared" si="152"/>
        <v>0</v>
      </c>
      <c r="AP317" s="182">
        <f t="array" ref="AP317">IFERROR(VLOOKUP(A317&amp;B317&amp;C317&amp;LEFT($AK$1,2),IF({1,0},广告数据!$A$2:$A$7027&amp;广告数据!$B$2:$B$7027&amp;广告数据!$C$2:$C$7027,广告数据!$G$2:$G$7027),2,0),"0")</f>
        <v>6.03</v>
      </c>
      <c r="AQ317" s="182">
        <f t="array" ref="AQ317">IFERROR(VLOOKUP(A317&amp;B317&amp;C317&amp;LEFT($AK$1,2),IF({1,0},广告数据!$A$2:$A$7027&amp;广告数据!$B$2:$B$7027&amp;广告数据!$C$2:$C$7027,广告数据!$J$2:$J$7027),2,0),"0")</f>
        <v>0</v>
      </c>
      <c r="AR317" s="183" t="str">
        <f t="shared" si="153"/>
        <v>0</v>
      </c>
      <c r="AS317" s="223" t="str">
        <f t="array" ref="AS317">IFERROR(VLOOKUP(A317&amp;B317&amp;C317&amp;LEFT($AS$1,2),IF({1,0},广告数据!$A$2:$A$7027&amp;广告数据!$B$2:$B$7027&amp;广告数据!$C$2:$C$7027,广告数据!$D$2:$D$7027),2,0),"0")</f>
        <v>0</v>
      </c>
      <c r="AT317" s="179" t="str">
        <f t="array" ref="AT317">IFERROR(VLOOKUP(A317&amp;B317&amp;C317&amp;LEFT($AS$1,2),IF({1,0},广告数据!$A$2:$A$7027&amp;广告数据!$B$2:$B$7027&amp;广告数据!$C$2:$C$7027,广告数据!$E$2:$E$7027),2,0),"0")</f>
        <v>0</v>
      </c>
      <c r="AU317" s="179" t="str">
        <f t="array" ref="AU317">IFERROR(VLOOKUP(A317&amp;B317&amp;C317&amp;LEFT($AS$1,2),IF({1,0},广告数据!$A$2:$A$7027&amp;广告数据!$B$2:$B$7027&amp;广告数据!$C$2:$C$7027,广告数据!$I$2:$I$7027),2,0),"0")</f>
        <v>0</v>
      </c>
      <c r="AV317" s="215" t="str">
        <f t="shared" si="154"/>
        <v>0</v>
      </c>
      <c r="AW317" s="215" t="str">
        <f t="array" ref="AW317">IFERROR(AU317/AT317,"0")</f>
        <v>0</v>
      </c>
      <c r="AX317" s="224" t="str">
        <f t="array" ref="AX317">IFERROR(VLOOKUP(A317&amp;B317&amp;C317&amp;LEFT($AS$1,2),IF({1,0},广告数据!$A$2:$A$7027&amp;广告数据!$B$2:$B$7027&amp;广告数据!$C$2:$C$7027,广告数据!$G$2:$G$7027),2,0),"0")</f>
        <v>0</v>
      </c>
      <c r="AY317" s="179" t="str">
        <f t="array" ref="AY317">IFERROR(VLOOKUP(A317&amp;B317&amp;C317&amp;LEFT($AS$1,2),IF({1,0},广告数据!$A$2:$A$7027&amp;广告数据!$B$2:$B$7027&amp;广告数据!$C$2:$C$7027,广告数据!$J$2:$J$7027),2,0),"0")</f>
        <v>0</v>
      </c>
      <c r="AZ317" s="183" t="str">
        <f t="array" ref="AZ317">IFERROR(AX317/AY317,"0")</f>
        <v>0</v>
      </c>
      <c r="BA317" s="179">
        <f t="array" ref="BA317">IFERROR(VLOOKUP(A317&amp;B317&amp;C317&amp;LEFT($BA$1,2),IF({1,0},广告数据!$A$2:$A$7027&amp;广告数据!$B$2:$B$7027&amp;广告数据!$C$2:$C$7027,广告数据!$D$2:$D$7027),2,0),"")</f>
        <v>5658</v>
      </c>
      <c r="BB317" s="179">
        <f t="array" ref="BB317">IFERROR(VLOOKUP(A317&amp;B317&amp;C317&amp;LEFT($BA$1,2),IF({1,0},广告数据!$A$2:$A$7027&amp;广告数据!$B$2:$B$7027&amp;广告数据!$C$2:$C$7027,广告数据!$E$2:$E$7027),2,0),"")</f>
        <v>3</v>
      </c>
      <c r="BC317" s="179">
        <f t="array" ref="BC317">IFERROR(VLOOKUP(A317&amp;B317&amp;C317&amp;LEFT($BA$1,2),IF({1,0},广告数据!$A$2:$A$7027&amp;广告数据!$B$2:$B$7027&amp;广告数据!$C$2:$C$7027,广告数据!$I$2:$I$7027),2,0),"")</f>
        <v>0</v>
      </c>
      <c r="BD317" s="215">
        <f t="shared" si="126"/>
        <v>0.000530222693531283</v>
      </c>
      <c r="BE317" s="215">
        <f t="shared" si="127"/>
        <v>0</v>
      </c>
      <c r="BF317" s="186">
        <f t="array" ref="BF317">IFERROR(VLOOKUP(A317&amp;B317&amp;C317&amp;LEFT($BA$1,2),IF({1,0},广告数据!$A$2:$A$7027&amp;广告数据!$B$2:$B$7027&amp;广告数据!$C$2:$C$7027,广告数据!$G$2:$G$7027),2,0),"")</f>
        <v>3.08</v>
      </c>
      <c r="BG317" s="186">
        <f t="array" ref="BG317">IFERROR(VLOOKUP(A317&amp;B317&amp;C317&amp;LEFT($BA$1,2),IF({1,0},广告数据!$A$2:$A$7027&amp;广告数据!$B$2:$B$7027&amp;广告数据!$C$2:$C$7027,广告数据!$J$2:$J$7027),2,0),"")</f>
        <v>0</v>
      </c>
      <c r="BH317" s="215" t="str">
        <f t="shared" si="128"/>
        <v>0</v>
      </c>
      <c r="BI317" s="172" t="str">
        <f t="array" ref="BI317">IFERROR(VLOOKUP(A317&amp;B317&amp;C317&amp;LEFT($BI$1,2),IF({1,0},广告数据!$A$2:$A$7027&amp;广告数据!$B$2:$B$7027&amp;广告数据!$C$2:$C$7027,广告数据!$D$2:$D$7027),2,0),"0")</f>
        <v>0</v>
      </c>
      <c r="BJ317" s="172" t="str">
        <f t="array" ref="BJ317">IFERROR(VLOOKUP(A317&amp;B317&amp;C317&amp;LEFT($BI$1,2),IF({1,0},广告数据!$A$2:$A$7027&amp;广告数据!$B$2:$B$7027&amp;广告数据!$C$2:$C$7027,广告数据!$E$2:$E$7027),2,0),"0")</f>
        <v>0</v>
      </c>
      <c r="BK317" s="172" t="str">
        <f t="array" ref="BK317">IFERROR(VLOOKUP(A317&amp;B317&amp;C317&amp;LEFT($BI$1,2),IF({1,0},广告数据!$A$2:$A$7027&amp;广告数据!$B$2:$B$7027&amp;广告数据!$C$2:$C$7027,广告数据!$I$2:$I$7027),2,0),"0")</f>
        <v>0</v>
      </c>
      <c r="BL317" s="215" t="str">
        <f t="shared" si="129"/>
        <v>0</v>
      </c>
      <c r="BM317" s="215" t="str">
        <f t="shared" si="130"/>
        <v>0</v>
      </c>
      <c r="BN317" s="172" t="str">
        <f t="array" ref="BN317">IFERROR(VLOOKUP(A317&amp;B317&amp;C317&amp;LEFT($BI$1,2),IF({1,0},广告数据!$A$2:$A$7027&amp;广告数据!$B$2:$B$7027&amp;广告数据!$C$2:$C$7027,广告数据!$G$2:$G$7027),2,0),"0")</f>
        <v>0</v>
      </c>
      <c r="BO317" s="172" t="str">
        <f t="array" ref="BO317">IFERROR(VLOOKUP(A317&amp;B317&amp;C317&amp;LEFT($BI$1,2),IF({1,0},广告数据!$A$2:$A$7027&amp;广告数据!$B$2:$B$7027&amp;广告数据!$C$2:$C$7027,广告数据!$J$2:$J$7027),2,0),"0")</f>
        <v>0</v>
      </c>
      <c r="BP317" s="215" t="str">
        <f t="shared" si="131"/>
        <v/>
      </c>
      <c r="BQ317" s="172">
        <f t="array" ref="BQ317">IFERROR(VLOOKUP(A317&amp;B317&amp;C317&amp;LEFT($BQ$1,2),IF({1,0},广告数据!$A$2:$A$7027&amp;广告数据!$B$2:$B$7027&amp;广告数据!$C$2:$C$7027,广告数据!$D$2:$D$7027),2,0),"0")</f>
        <v>286</v>
      </c>
      <c r="BR317" s="172">
        <f t="array" ref="BR317">IFERROR(VLOOKUP(A317&amp;B317&amp;C317&amp;LEFT($BQ$1,2),IF({1,0},广告数据!$A$2:$A$7027&amp;广告数据!$B$2:$B$7027&amp;广告数据!$C$2:$C$7027,广告数据!$E$2:$E$7027),2,0),"0")</f>
        <v>0</v>
      </c>
      <c r="BS317" s="172">
        <f t="array" ref="BS317">IFERROR(VLOOKUP(A317&amp;B317&amp;C317&amp;LEFT($BQ$1,2),IF({1,0},广告数据!$A$2:$A$7027&amp;广告数据!$B$2:$B$7027&amp;广告数据!$C$2:$C$7027,广告数据!$I$2:$I$7027),2,0),"0")</f>
        <v>0</v>
      </c>
      <c r="BT317" s="215">
        <f t="shared" si="124"/>
        <v>0</v>
      </c>
      <c r="BU317" s="215" t="str">
        <f t="shared" si="125"/>
        <v>0</v>
      </c>
      <c r="BV317" s="172">
        <f t="array" ref="BV317">IFERROR(VLOOKUP(A317&amp;B317&amp;C317&amp;LEFT($BQ$1,2),IF({1,0},广告数据!$A$2:$A$7027&amp;广告数据!$B$2:$B$7027&amp;广告数据!$C$2:$C$7027,广告数据!$G$2:$G$7027),2,0),"0")</f>
        <v>0</v>
      </c>
      <c r="BW317" s="172">
        <f t="array" ref="BW317">IFERROR(VLOOKUP(A317&amp;B317&amp;C317&amp;LEFT($BQ$1,2),IF({1,0},广告数据!$A$2:$A$7027&amp;广告数据!$B$2:$B$7027&amp;广告数据!$C$2:$C$7027,广告数据!$J$2:$J$7027),2,0),"0")</f>
        <v>0</v>
      </c>
      <c r="BX317" s="215" t="str">
        <f t="shared" si="141"/>
        <v/>
      </c>
    </row>
    <row r="318" s="173" customFormat="1" spans="1:76">
      <c r="A318" s="189">
        <v>44835</v>
      </c>
      <c r="B318" s="192" t="s">
        <v>777</v>
      </c>
      <c r="C318" s="190" t="s">
        <v>543</v>
      </c>
      <c r="D318" s="119" t="s">
        <v>544</v>
      </c>
      <c r="E318" s="194">
        <f>SUMIFS('Business report'!$D$2:$D$9442,'Business report'!$A$2:$A$9442,A318,'Business report'!$B$2:$B$9442,B318,'Business report'!$C$2:$C$9442,D318)</f>
        <v>45</v>
      </c>
      <c r="F318" s="194">
        <f>SUMIFS('Business report'!$F$2:$F$9442,'Business report'!$A$2:$A$9442,A318,'Business report'!$B$2:$B$9442,B318,'Business report'!$C$2:$C$9442,D318)</f>
        <v>73</v>
      </c>
      <c r="G318" s="191">
        <f>SUMIFS('Business report'!$I$2:$I$9442,'Business report'!$A$2:$A$9442,A318,'Business report'!$B$2:$B$9442,B318,'Business report'!$C$2:$C$9442,D318)</f>
        <v>3</v>
      </c>
      <c r="H318" s="195">
        <f>SUMIFS('Business report'!$K$2:$K$9442,'Business report'!$A$2:$A$9442,A318,'Business report'!$B$2:$B$9442,B318,'Business report'!$C$2:$C$9442,D318)</f>
        <v>11997</v>
      </c>
      <c r="I318" s="206">
        <v>3999</v>
      </c>
      <c r="J318" s="178">
        <v>5</v>
      </c>
      <c r="K318" s="198">
        <v>1</v>
      </c>
      <c r="L318" s="206" t="s">
        <v>794</v>
      </c>
      <c r="M318" s="222">
        <v>6296</v>
      </c>
      <c r="N318" s="206" t="s">
        <v>796</v>
      </c>
      <c r="O318" s="198">
        <v>23</v>
      </c>
      <c r="P318" s="200"/>
      <c r="Q318" s="200"/>
      <c r="R318" s="200"/>
      <c r="S318" s="200"/>
      <c r="T318" s="200"/>
      <c r="U318" s="200"/>
      <c r="V318" s="200"/>
      <c r="W318" s="200"/>
      <c r="X318" s="200"/>
      <c r="Y318" s="200"/>
      <c r="Z318" s="200"/>
      <c r="AA318" s="200"/>
      <c r="AB318" s="200"/>
      <c r="AC318" s="200"/>
      <c r="AD318" s="200"/>
      <c r="AE318" s="200"/>
      <c r="AF318" s="200"/>
      <c r="AG318" s="200"/>
      <c r="AH318" s="200"/>
      <c r="AI318" s="200"/>
      <c r="AJ318" s="200"/>
      <c r="AK318" s="179" t="str">
        <f t="array" ref="AK318">IFERROR(VLOOKUP(A318&amp;B318&amp;C318&amp;LEFT($AK$1,2),IF({1,0},广告数据!$A$2:$A$7027&amp;广告数据!$B$2:$B$7027&amp;广告数据!$C$2:$C$7027,广告数据!$D$2:$D$7027),2,0),"0")</f>
        <v>0</v>
      </c>
      <c r="AL318" s="175" t="str">
        <f t="array" ref="AL318">IFERROR(VLOOKUP(A318&amp;B318&amp;C318&amp;LEFT($AK$1,2),IF({1,0},广告数据!$A$2:$A$7027&amp;广告数据!$B$2:$B$7027&amp;广告数据!$C$2:$C$7027,广告数据!$E$2:$E$7027),2,0),"0")</f>
        <v>0</v>
      </c>
      <c r="AM318" s="180" t="str">
        <f t="shared" si="151"/>
        <v>0</v>
      </c>
      <c r="AN318" s="175" t="str">
        <f t="array" ref="AN318">IFERROR(VLOOKUP(A318&amp;B318&amp;C318&amp;LEFT($AK$1,2),IF({1,0},广告数据!$A$2:$A$7027&amp;广告数据!$B$2:$B$7027&amp;广告数据!$C$2:$C$7027,广告数据!$I$2:$I$7027),2,0),"0")</f>
        <v>0</v>
      </c>
      <c r="AO318" s="181" t="str">
        <f t="shared" si="152"/>
        <v>0</v>
      </c>
      <c r="AP318" s="182" t="str">
        <f t="array" ref="AP318">IFERROR(VLOOKUP(A318&amp;B318&amp;C318&amp;LEFT($AK$1,2),IF({1,0},广告数据!$A$2:$A$7027&amp;广告数据!$B$2:$B$7027&amp;广告数据!$C$2:$C$7027,广告数据!$G$2:$G$7027),2,0),"0")</f>
        <v>0</v>
      </c>
      <c r="AQ318" s="182" t="str">
        <f t="array" ref="AQ318">IFERROR(VLOOKUP(A318&amp;B318&amp;C318&amp;LEFT($AK$1,2),IF({1,0},广告数据!$A$2:$A$7027&amp;广告数据!$B$2:$B$7027&amp;广告数据!$C$2:$C$7027,广告数据!$J$2:$J$7027),2,0),"0")</f>
        <v>0</v>
      </c>
      <c r="AR318" s="183" t="str">
        <f t="shared" si="153"/>
        <v>0</v>
      </c>
      <c r="AS318" s="223">
        <f t="array" ref="AS318">IFERROR(VLOOKUP(A318&amp;B318&amp;C318&amp;LEFT($AS$1,2),IF({1,0},广告数据!$A$2:$A$7027&amp;广告数据!$B$2:$B$7027&amp;广告数据!$C$2:$C$7027,广告数据!$D$2:$D$7027),2,0),"0")</f>
        <v>918</v>
      </c>
      <c r="AT318" s="179">
        <f t="array" ref="AT318">IFERROR(VLOOKUP(A318&amp;B318&amp;C318&amp;LEFT($AS$1,2),IF({1,0},广告数据!$A$2:$A$7027&amp;广告数据!$B$2:$B$7027&amp;广告数据!$C$2:$C$7027,广告数据!$E$2:$E$7027),2,0),"0")</f>
        <v>31</v>
      </c>
      <c r="AU318" s="179">
        <f t="array" ref="AU318">IFERROR(VLOOKUP(A318&amp;B318&amp;C318&amp;LEFT($AS$1,2),IF({1,0},广告数据!$A$2:$A$7027&amp;广告数据!$B$2:$B$7027&amp;广告数据!$C$2:$C$7027,广告数据!$I$2:$I$7027),2,0),"0")</f>
        <v>2</v>
      </c>
      <c r="AV318" s="215">
        <f t="shared" si="154"/>
        <v>0.0337690631808279</v>
      </c>
      <c r="AW318" s="215">
        <f t="array" ref="AW318">IFERROR(AU318/AT318,"0")</f>
        <v>0.0645161290322581</v>
      </c>
      <c r="AX318" s="224">
        <f t="array" ref="AX318">IFERROR(VLOOKUP(A318&amp;B318&amp;C318&amp;LEFT($AS$1,2),IF({1,0},广告数据!$A$2:$A$7027&amp;广告数据!$B$2:$B$7027&amp;广告数据!$C$2:$C$7027,广告数据!$G$2:$G$7027),2,0),"0")</f>
        <v>1730</v>
      </c>
      <c r="AY318" s="179">
        <f t="array" ref="AY318">IFERROR(VLOOKUP(A318&amp;B318&amp;C318&amp;LEFT($AS$1,2),IF({1,0},广告数据!$A$2:$A$7027&amp;广告数据!$B$2:$B$7027&amp;广告数据!$C$2:$C$7027,广告数据!$J$2:$J$7027),2,0),"0")</f>
        <v>7270</v>
      </c>
      <c r="AZ318" s="183">
        <f t="array" ref="AZ318">IFERROR(AX318/AY318,"0")</f>
        <v>0.237964236588721</v>
      </c>
      <c r="BA318" s="179">
        <f t="array" ref="BA318">IFERROR(VLOOKUP(A318&amp;B318&amp;C318&amp;LEFT($BA$1,2),IF({1,0},广告数据!$A$2:$A$7027&amp;广告数据!$B$2:$B$7027&amp;广告数据!$C$2:$C$7027,广告数据!$D$2:$D$7027),2,0),"")</f>
        <v>750</v>
      </c>
      <c r="BB318" s="179">
        <f t="array" ref="BB318">IFERROR(VLOOKUP(A318&amp;B318&amp;C318&amp;LEFT($BA$1,2),IF({1,0},广告数据!$A$2:$A$7027&amp;广告数据!$B$2:$B$7027&amp;广告数据!$C$2:$C$7027,广告数据!$E$2:$E$7027),2,0),"")</f>
        <v>7</v>
      </c>
      <c r="BC318" s="179">
        <f t="array" ref="BC318">IFERROR(VLOOKUP(A318&amp;B318&amp;C318&amp;LEFT($BA$1,2),IF({1,0},广告数据!$A$2:$A$7027&amp;广告数据!$B$2:$B$7027&amp;广告数据!$C$2:$C$7027,广告数据!$I$2:$I$7027),2,0),"")</f>
        <v>1</v>
      </c>
      <c r="BD318" s="215">
        <f t="shared" si="126"/>
        <v>0.00933333333333333</v>
      </c>
      <c r="BE318" s="215">
        <f t="shared" si="127"/>
        <v>0.142857142857143</v>
      </c>
      <c r="BF318" s="186">
        <f t="array" ref="BF318">IFERROR(VLOOKUP(A318&amp;B318&amp;C318&amp;LEFT($BA$1,2),IF({1,0},广告数据!$A$2:$A$7027&amp;广告数据!$B$2:$B$7027&amp;广告数据!$C$2:$C$7027,广告数据!$G$2:$G$7027),2,0),"")</f>
        <v>671</v>
      </c>
      <c r="BG318" s="186">
        <f t="array" ref="BG318">IFERROR(VLOOKUP(A318&amp;B318&amp;C318&amp;LEFT($BA$1,2),IF({1,0},广告数据!$A$2:$A$7027&amp;广告数据!$B$2:$B$7027&amp;广告数据!$C$2:$C$7027,广告数据!$J$2:$J$7027),2,0),"")</f>
        <v>3635</v>
      </c>
      <c r="BH318" s="215">
        <f t="shared" si="128"/>
        <v>0.184594222833563</v>
      </c>
      <c r="BI318" s="172" t="str">
        <f t="array" ref="BI318">IFERROR(VLOOKUP(A318&amp;B318&amp;C318&amp;LEFT($BI$1,2),IF({1,0},广告数据!$A$2:$A$7027&amp;广告数据!$B$2:$B$7027&amp;广告数据!$C$2:$C$7027,广告数据!$D$2:$D$7027),2,0),"0")</f>
        <v>0</v>
      </c>
      <c r="BJ318" s="172" t="str">
        <f t="array" ref="BJ318">IFERROR(VLOOKUP(A318&amp;B318&amp;C318&amp;LEFT($BI$1,2),IF({1,0},广告数据!$A$2:$A$7027&amp;广告数据!$B$2:$B$7027&amp;广告数据!$C$2:$C$7027,广告数据!$E$2:$E$7027),2,0),"0")</f>
        <v>0</v>
      </c>
      <c r="BK318" s="172" t="str">
        <f t="array" ref="BK318">IFERROR(VLOOKUP(A318&amp;B318&amp;C318&amp;LEFT($BI$1,2),IF({1,0},广告数据!$A$2:$A$7027&amp;广告数据!$B$2:$B$7027&amp;广告数据!$C$2:$C$7027,广告数据!$I$2:$I$7027),2,0),"0")</f>
        <v>0</v>
      </c>
      <c r="BL318" s="215" t="str">
        <f t="shared" si="129"/>
        <v>0</v>
      </c>
      <c r="BM318" s="215" t="str">
        <f t="shared" si="130"/>
        <v>0</v>
      </c>
      <c r="BN318" s="172" t="str">
        <f t="array" ref="BN318">IFERROR(VLOOKUP(A318&amp;B318&amp;C318&amp;LEFT($BI$1,2),IF({1,0},广告数据!$A$2:$A$7027&amp;广告数据!$B$2:$B$7027&amp;广告数据!$C$2:$C$7027,广告数据!$G$2:$G$7027),2,0),"0")</f>
        <v>0</v>
      </c>
      <c r="BO318" s="172" t="str">
        <f t="array" ref="BO318">IFERROR(VLOOKUP(A318&amp;B318&amp;C318&amp;LEFT($BI$1,2),IF({1,0},广告数据!$A$2:$A$7027&amp;广告数据!$B$2:$B$7027&amp;广告数据!$C$2:$C$7027,广告数据!$J$2:$J$7027),2,0),"0")</f>
        <v>0</v>
      </c>
      <c r="BP318" s="215" t="str">
        <f t="shared" si="131"/>
        <v/>
      </c>
      <c r="BQ318" s="172" t="str">
        <f t="array" ref="BQ318">IFERROR(VLOOKUP(A318&amp;B318&amp;C318&amp;LEFT($BQ$1,2),IF({1,0},广告数据!$A$2:$A$7027&amp;广告数据!$B$2:$B$7027&amp;广告数据!$C$2:$C$7027,广告数据!$D$2:$D$7027),2,0),"0")</f>
        <v>0</v>
      </c>
      <c r="BR318" s="172" t="str">
        <f t="array" ref="BR318">IFERROR(VLOOKUP(A318&amp;B318&amp;C318&amp;LEFT($BQ$1,2),IF({1,0},广告数据!$A$2:$A$7027&amp;广告数据!$B$2:$B$7027&amp;广告数据!$C$2:$C$7027,广告数据!$E$2:$E$7027),2,0),"0")</f>
        <v>0</v>
      </c>
      <c r="BS318" s="172" t="str">
        <f t="array" ref="BS318">IFERROR(VLOOKUP(A318&amp;B318&amp;C318&amp;LEFT($BQ$1,2),IF({1,0},广告数据!$A$2:$A$7027&amp;广告数据!$B$2:$B$7027&amp;广告数据!$C$2:$C$7027,广告数据!$I$2:$I$7027),2,0),"0")</f>
        <v>0</v>
      </c>
      <c r="BT318" s="215" t="str">
        <f t="shared" si="124"/>
        <v>0</v>
      </c>
      <c r="BU318" s="215" t="str">
        <f t="shared" si="125"/>
        <v>0</v>
      </c>
      <c r="BV318" s="172" t="str">
        <f t="array" ref="BV318">IFERROR(VLOOKUP(A318&amp;B318&amp;C318&amp;LEFT($BQ$1,2),IF({1,0},广告数据!$A$2:$A$7027&amp;广告数据!$B$2:$B$7027&amp;广告数据!$C$2:$C$7027,广告数据!$G$2:$G$7027),2,0),"0")</f>
        <v>0</v>
      </c>
      <c r="BW318" s="172" t="str">
        <f t="array" ref="BW318">IFERROR(VLOOKUP(A318&amp;B318&amp;C318&amp;LEFT($BQ$1,2),IF({1,0},广告数据!$A$2:$A$7027&amp;广告数据!$B$2:$B$7027&amp;广告数据!$C$2:$C$7027,广告数据!$J$2:$J$7027),2,0),"0")</f>
        <v>0</v>
      </c>
      <c r="BX318" s="215" t="str">
        <f t="shared" si="141"/>
        <v/>
      </c>
    </row>
    <row r="319" s="173" customFormat="1" spans="1:76">
      <c r="A319" s="189">
        <v>44836</v>
      </c>
      <c r="B319" s="192" t="s">
        <v>20</v>
      </c>
      <c r="C319" s="190" t="s">
        <v>25</v>
      </c>
      <c r="D319" s="119" t="s">
        <v>124</v>
      </c>
      <c r="E319" s="194">
        <f>SUMIFS('Business report'!$D$2:$D$9442,'Business report'!$A$2:$A$9442,A319,'Business report'!$B$2:$B$9442,B319,'Business report'!$C$2:$C$9442,D319)</f>
        <v>689</v>
      </c>
      <c r="F319" s="194">
        <f>SUMIFS('Business report'!$F$2:$F$9442,'Business report'!$A$2:$A$9442,A319,'Business report'!$B$2:$B$9442,B319,'Business report'!$C$2:$C$9442,D319)</f>
        <v>947</v>
      </c>
      <c r="G319" s="191">
        <f>SUMIFS('Business report'!$I$2:$I$9442,'Business report'!$A$2:$A$9442,A319,'Business report'!$B$2:$B$9442,B319,'Business report'!$C$2:$C$9442,D319)</f>
        <v>38</v>
      </c>
      <c r="H319" s="195">
        <f>SUMIFS('Business report'!$K$2:$K$9442,'Business report'!$A$2:$A$9442,A319,'Business report'!$B$2:$B$9442,B319,'Business report'!$C$2:$C$9442,D319)</f>
        <v>455.62</v>
      </c>
      <c r="I319" s="198">
        <v>11.99</v>
      </c>
      <c r="J319" s="178">
        <v>4.5</v>
      </c>
      <c r="K319" s="198">
        <v>115</v>
      </c>
      <c r="L319" s="198" t="s">
        <v>131</v>
      </c>
      <c r="M319" s="202" t="s">
        <v>932</v>
      </c>
      <c r="N319" s="198" t="s">
        <v>133</v>
      </c>
      <c r="O319" s="198">
        <v>97</v>
      </c>
      <c r="P319" s="200"/>
      <c r="Q319" s="200"/>
      <c r="R319" s="200"/>
      <c r="S319" s="200"/>
      <c r="T319" s="200"/>
      <c r="U319" s="200"/>
      <c r="V319" s="200"/>
      <c r="W319" s="200"/>
      <c r="X319" s="200"/>
      <c r="Y319" s="200"/>
      <c r="Z319" s="200"/>
      <c r="AA319" s="200"/>
      <c r="AB319" s="200"/>
      <c r="AC319" s="200"/>
      <c r="AD319" s="200"/>
      <c r="AE319" s="200"/>
      <c r="AF319" s="200"/>
      <c r="AG319" s="200"/>
      <c r="AH319" s="200"/>
      <c r="AI319" s="200"/>
      <c r="AJ319" s="200"/>
      <c r="AK319" s="179">
        <f t="array" ref="AK319">IFERROR(VLOOKUP(A319&amp;B319&amp;C319&amp;LEFT($AK$1,2),IF({1,0},广告数据!$A$2:$A$7027&amp;广告数据!$B$2:$B$7027&amp;广告数据!$C$2:$C$7027,广告数据!$D$2:$D$7027),2,0),"0")</f>
        <v>10642</v>
      </c>
      <c r="AL319" s="175">
        <f t="array" ref="AL319">IFERROR(VLOOKUP(A319&amp;B319&amp;C319&amp;LEFT($AK$1,2),IF({1,0},广告数据!$A$2:$A$7027&amp;广告数据!$B$2:$B$7027&amp;广告数据!$C$2:$C$7027,广告数据!$E$2:$E$7027),2,0),"0")</f>
        <v>48</v>
      </c>
      <c r="AM319" s="180">
        <f t="shared" si="151"/>
        <v>0.00451043037023116</v>
      </c>
      <c r="AN319" s="175">
        <f t="array" ref="AN319">IFERROR(VLOOKUP(A319&amp;B319&amp;C319&amp;LEFT($AK$1,2),IF({1,0},广告数据!$A$2:$A$7027&amp;广告数据!$B$2:$B$7027&amp;广告数据!$C$2:$C$7027,广告数据!$I$2:$I$7027),2,0),"0")</f>
        <v>1</v>
      </c>
      <c r="AO319" s="181">
        <f t="shared" si="152"/>
        <v>0.0208333333333333</v>
      </c>
      <c r="AP319" s="182">
        <f t="array" ref="AP319">IFERROR(VLOOKUP(A319&amp;B319&amp;C319&amp;LEFT($AK$1,2),IF({1,0},广告数据!$A$2:$A$7027&amp;广告数据!$B$2:$B$7027&amp;广告数据!$C$2:$C$7027,广告数据!$G$2:$G$7027),2,0),"0")</f>
        <v>14.27</v>
      </c>
      <c r="AQ319" s="182">
        <f t="array" ref="AQ319">IFERROR(VLOOKUP(A319&amp;B319&amp;C319&amp;LEFT($AK$1,2),IF({1,0},广告数据!$A$2:$A$7027&amp;广告数据!$B$2:$B$7027&amp;广告数据!$C$2:$C$7027,广告数据!$J$2:$J$7027),2,0),"0")</f>
        <v>11.99</v>
      </c>
      <c r="AR319" s="183">
        <f t="shared" si="153"/>
        <v>1.19015846538782</v>
      </c>
      <c r="AS319" s="223" t="str">
        <f t="array" ref="AS319">IFERROR(VLOOKUP(A319&amp;B319&amp;C319&amp;LEFT($AS$1,2),IF({1,0},广告数据!$A$2:$A$7027&amp;广告数据!$B$2:$B$7027&amp;广告数据!$C$2:$C$7027,广告数据!$D$2:$D$7027),2,0),"0")</f>
        <v>0</v>
      </c>
      <c r="AT319" s="179" t="str">
        <f t="array" ref="AT319">IFERROR(VLOOKUP(A319&amp;B319&amp;C319&amp;LEFT($AS$1,2),IF({1,0},广告数据!$A$2:$A$7027&amp;广告数据!$B$2:$B$7027&amp;广告数据!$C$2:$C$7027,广告数据!$E$2:$E$7027),2,0),"0")</f>
        <v>0</v>
      </c>
      <c r="AU319" s="179" t="str">
        <f t="array" ref="AU319">IFERROR(VLOOKUP(A319&amp;B319&amp;C319&amp;LEFT($AS$1,2),IF({1,0},广告数据!$A$2:$A$7027&amp;广告数据!$B$2:$B$7027&amp;广告数据!$C$2:$C$7027,广告数据!$I$2:$I$7027),2,0),"0")</f>
        <v>0</v>
      </c>
      <c r="AV319" s="215" t="str">
        <f t="shared" si="154"/>
        <v>0</v>
      </c>
      <c r="AW319" s="215" t="str">
        <f t="array" ref="AW319">IFERROR(AU319/AT319,"0")</f>
        <v>0</v>
      </c>
      <c r="AX319" s="224" t="str">
        <f t="array" ref="AX319">IFERROR(VLOOKUP(A319&amp;B319&amp;C319&amp;LEFT($AS$1,2),IF({1,0},广告数据!$A$2:$A$7027&amp;广告数据!$B$2:$B$7027&amp;广告数据!$C$2:$C$7027,广告数据!$G$2:$G$7027),2,0),"0")</f>
        <v>0</v>
      </c>
      <c r="AY319" s="179" t="str">
        <f t="array" ref="AY319">IFERROR(VLOOKUP(A319&amp;B319&amp;C319&amp;LEFT($AS$1,2),IF({1,0},广告数据!$A$2:$A$7027&amp;广告数据!$B$2:$B$7027&amp;广告数据!$C$2:$C$7027,广告数据!$J$2:$J$7027),2,0),"0")</f>
        <v>0</v>
      </c>
      <c r="AZ319" s="183" t="str">
        <f t="array" ref="AZ319">IFERROR(AX319/AY319,"0")</f>
        <v>0</v>
      </c>
      <c r="BA319" s="179">
        <f t="array" ref="BA319">IFERROR(VLOOKUP(A319&amp;B319&amp;C319&amp;LEFT($BA$1,2),IF({1,0},广告数据!$A$2:$A$7027&amp;广告数据!$B$2:$B$7027&amp;广告数据!$C$2:$C$7027,广告数据!$D$2:$D$7027),2,0),"")</f>
        <v>14073</v>
      </c>
      <c r="BB319" s="179">
        <f t="array" ref="BB319">IFERROR(VLOOKUP(A319&amp;B319&amp;C319&amp;LEFT($BA$1,2),IF({1,0},广告数据!$A$2:$A$7027&amp;广告数据!$B$2:$B$7027&amp;广告数据!$C$2:$C$7027,广告数据!$E$2:$E$7027),2,0),"")</f>
        <v>40</v>
      </c>
      <c r="BC319" s="179">
        <f t="array" ref="BC319">IFERROR(VLOOKUP(A319&amp;B319&amp;C319&amp;LEFT($BA$1,2),IF({1,0},广告数据!$A$2:$A$7027&amp;广告数据!$B$2:$B$7027&amp;广告数据!$C$2:$C$7027,广告数据!$I$2:$I$7027),2,0),"")</f>
        <v>6</v>
      </c>
      <c r="BD319" s="215">
        <f t="shared" si="126"/>
        <v>0.00284232217721879</v>
      </c>
      <c r="BE319" s="215">
        <f t="shared" si="127"/>
        <v>0.15</v>
      </c>
      <c r="BF319" s="186">
        <f t="array" ref="BF319">IFERROR(VLOOKUP(A319&amp;B319&amp;C319&amp;LEFT($BA$1,2),IF({1,0},广告数据!$A$2:$A$7027&amp;广告数据!$B$2:$B$7027&amp;广告数据!$C$2:$C$7027,广告数据!$G$2:$G$7027),2,0),"")</f>
        <v>18.17</v>
      </c>
      <c r="BG319" s="186">
        <f t="array" ref="BG319">IFERROR(VLOOKUP(A319&amp;B319&amp;C319&amp;LEFT($BA$1,2),IF({1,0},广告数据!$A$2:$A$7027&amp;广告数据!$B$2:$B$7027&amp;广告数据!$C$2:$C$7027,广告数据!$J$2:$J$7027),2,0),"")</f>
        <v>71.94</v>
      </c>
      <c r="BH319" s="215">
        <f t="shared" si="128"/>
        <v>0.252571587433973</v>
      </c>
      <c r="BI319" s="172">
        <f t="array" ref="BI319">IFERROR(VLOOKUP(A319&amp;B319&amp;C319&amp;LEFT($BI$1,2),IF({1,0},广告数据!$A$2:$A$7027&amp;广告数据!$B$2:$B$7027&amp;广告数据!$C$2:$C$7027,广告数据!$D$2:$D$7027),2,0),"0")</f>
        <v>2778</v>
      </c>
      <c r="BJ319" s="172">
        <f t="array" ref="BJ319">IFERROR(VLOOKUP(A319&amp;B319&amp;C319&amp;LEFT($BI$1,2),IF({1,0},广告数据!$A$2:$A$7027&amp;广告数据!$B$2:$B$7027&amp;广告数据!$C$2:$C$7027,广告数据!$E$2:$E$7027),2,0),"0")</f>
        <v>33</v>
      </c>
      <c r="BK319" s="172">
        <f t="array" ref="BK319">IFERROR(VLOOKUP(A319&amp;B319&amp;C319&amp;LEFT($BI$1,2),IF({1,0},广告数据!$A$2:$A$7027&amp;广告数据!$B$2:$B$7027&amp;广告数据!$C$2:$C$7027,广告数据!$I$2:$I$7027),2,0),"0")</f>
        <v>3</v>
      </c>
      <c r="BL319" s="215">
        <f t="shared" si="129"/>
        <v>0.0118790496760259</v>
      </c>
      <c r="BM319" s="215">
        <f t="shared" si="130"/>
        <v>0.0909090909090909</v>
      </c>
      <c r="BN319" s="172">
        <f t="array" ref="BN319">IFERROR(VLOOKUP(A319&amp;B319&amp;C319&amp;LEFT($BI$1,2),IF({1,0},广告数据!$A$2:$A$7027&amp;广告数据!$B$2:$B$7027&amp;广告数据!$C$2:$C$7027,广告数据!$G$2:$G$7027),2,0),"0")</f>
        <v>18.9</v>
      </c>
      <c r="BO319" s="172">
        <f t="array" ref="BO319">IFERROR(VLOOKUP(A319&amp;B319&amp;C319&amp;LEFT($BI$1,2),IF({1,0},广告数据!$A$2:$A$7027&amp;广告数据!$B$2:$B$7027&amp;广告数据!$C$2:$C$7027,广告数据!$J$2:$J$7027),2,0),"0")</f>
        <v>35.97</v>
      </c>
      <c r="BP319" s="215">
        <f t="shared" si="131"/>
        <v>0.525437864887406</v>
      </c>
      <c r="BQ319" s="172" t="str">
        <f t="array" ref="BQ319">IFERROR(VLOOKUP(A319&amp;B319&amp;C319&amp;LEFT($BQ$1,2),IF({1,0},广告数据!$A$2:$A$7027&amp;广告数据!$B$2:$B$7027&amp;广告数据!$C$2:$C$7027,广告数据!$D$2:$D$7027),2,0),"0")</f>
        <v>0</v>
      </c>
      <c r="BR319" s="172" t="str">
        <f t="array" ref="BR319">IFERROR(VLOOKUP(A319&amp;B319&amp;C319&amp;LEFT($BQ$1,2),IF({1,0},广告数据!$A$2:$A$7027&amp;广告数据!$B$2:$B$7027&amp;广告数据!$C$2:$C$7027,广告数据!$E$2:$E$7027),2,0),"0")</f>
        <v>0</v>
      </c>
      <c r="BS319" s="172" t="str">
        <f t="array" ref="BS319">IFERROR(VLOOKUP(A319&amp;B319&amp;C319&amp;LEFT($BQ$1,2),IF({1,0},广告数据!$A$2:$A$7027&amp;广告数据!$B$2:$B$7027&amp;广告数据!$C$2:$C$7027,广告数据!$I$2:$I$7027),2,0),"0")</f>
        <v>0</v>
      </c>
      <c r="BT319" s="215" t="str">
        <f t="shared" si="124"/>
        <v>0</v>
      </c>
      <c r="BU319" s="215" t="str">
        <f t="shared" si="125"/>
        <v>0</v>
      </c>
      <c r="BV319" s="172" t="str">
        <f t="array" ref="BV319">IFERROR(VLOOKUP(A319&amp;B319&amp;C319&amp;LEFT($BQ$1,2),IF({1,0},广告数据!$A$2:$A$7027&amp;广告数据!$B$2:$B$7027&amp;广告数据!$C$2:$C$7027,广告数据!$G$2:$G$7027),2,0),"0")</f>
        <v>0</v>
      </c>
      <c r="BW319" s="172" t="str">
        <f t="array" ref="BW319">IFERROR(VLOOKUP(A319&amp;B319&amp;C319&amp;LEFT($BQ$1,2),IF({1,0},广告数据!$A$2:$A$7027&amp;广告数据!$B$2:$B$7027&amp;广告数据!$C$2:$C$7027,广告数据!$J$2:$J$7027),2,0),"0")</f>
        <v>0</v>
      </c>
      <c r="BX319" s="215" t="str">
        <f t="shared" si="141"/>
        <v/>
      </c>
    </row>
    <row r="320" s="173" customFormat="1" spans="1:76">
      <c r="A320" s="189">
        <v>44836</v>
      </c>
      <c r="B320" s="192" t="s">
        <v>20</v>
      </c>
      <c r="C320" s="190" t="s">
        <v>450</v>
      </c>
      <c r="D320" s="119" t="s">
        <v>451</v>
      </c>
      <c r="E320" s="194">
        <f>SUMIFS('Business report'!$D$2:$D$9442,'Business report'!$A$2:$A$9442,A320,'Business report'!$B$2:$B$9442,B320,'Business report'!$C$2:$C$9442,D320)</f>
        <v>6</v>
      </c>
      <c r="F320" s="194">
        <f>SUMIFS('Business report'!$F$2:$F$9442,'Business report'!$A$2:$A$9442,A320,'Business report'!$B$2:$B$9442,B320,'Business report'!$C$2:$C$9442,D320)</f>
        <v>6</v>
      </c>
      <c r="G320" s="191">
        <f>SUMIFS('Business report'!$I$2:$I$9442,'Business report'!$A$2:$A$9442,A320,'Business report'!$B$2:$B$9442,B320,'Business report'!$C$2:$C$9442,D320)</f>
        <v>0</v>
      </c>
      <c r="H320" s="195">
        <f>SUMIFS('Business report'!$K$2:$K$9442,'Business report'!$A$2:$A$9442,A320,'Business report'!$B$2:$B$9442,B320,'Business report'!$C$2:$C$9442,D320)</f>
        <v>0</v>
      </c>
      <c r="I320" s="198">
        <v>37.99</v>
      </c>
      <c r="J320" s="178">
        <v>4.1</v>
      </c>
      <c r="K320" s="198">
        <v>8</v>
      </c>
      <c r="L320" s="198" t="s">
        <v>496</v>
      </c>
      <c r="M320" s="202" t="s">
        <v>933</v>
      </c>
      <c r="N320" s="198" t="s">
        <v>497</v>
      </c>
      <c r="O320" s="198">
        <v>6937</v>
      </c>
      <c r="P320" s="200"/>
      <c r="Q320" s="200"/>
      <c r="R320" s="200"/>
      <c r="S320" s="200"/>
      <c r="T320" s="200"/>
      <c r="U320" s="200"/>
      <c r="V320" s="200"/>
      <c r="W320" s="200"/>
      <c r="X320" s="200"/>
      <c r="Y320" s="200"/>
      <c r="Z320" s="200"/>
      <c r="AA320" s="200"/>
      <c r="AB320" s="200"/>
      <c r="AC320" s="200"/>
      <c r="AD320" s="200"/>
      <c r="AE320" s="200"/>
      <c r="AF320" s="200"/>
      <c r="AG320" s="200"/>
      <c r="AH320" s="200"/>
      <c r="AI320" s="200"/>
      <c r="AJ320" s="200"/>
      <c r="AK320" s="179">
        <f t="array" ref="AK320">IFERROR(VLOOKUP(A320&amp;B320&amp;C320&amp;LEFT($AK$1,2),IF({1,0},广告数据!$A$2:$A$7027&amp;广告数据!$B$2:$B$7027&amp;广告数据!$C$2:$C$7027,广告数据!$D$2:$D$7027),2,0),"0")</f>
        <v>2365</v>
      </c>
      <c r="AL320" s="175">
        <f t="array" ref="AL320">IFERROR(VLOOKUP(A320&amp;B320&amp;C320&amp;LEFT($AK$1,2),IF({1,0},广告数据!$A$2:$A$7027&amp;广告数据!$B$2:$B$7027&amp;广告数据!$C$2:$C$7027,广告数据!$E$2:$E$7027),2,0),"0")</f>
        <v>0</v>
      </c>
      <c r="AM320" s="180">
        <f t="shared" si="151"/>
        <v>0</v>
      </c>
      <c r="AN320" s="175">
        <f t="array" ref="AN320">IFERROR(VLOOKUP(A320&amp;B320&amp;C320&amp;LEFT($AK$1,2),IF({1,0},广告数据!$A$2:$A$7027&amp;广告数据!$B$2:$B$7027&amp;广告数据!$C$2:$C$7027,广告数据!$I$2:$I$7027),2,0),"0")</f>
        <v>0</v>
      </c>
      <c r="AO320" s="181" t="str">
        <f t="shared" si="152"/>
        <v>0</v>
      </c>
      <c r="AP320" s="182">
        <f t="array" ref="AP320">IFERROR(VLOOKUP(A320&amp;B320&amp;C320&amp;LEFT($AK$1,2),IF({1,0},广告数据!$A$2:$A$7027&amp;广告数据!$B$2:$B$7027&amp;广告数据!$C$2:$C$7027,广告数据!$G$2:$G$7027),2,0),"0")</f>
        <v>0</v>
      </c>
      <c r="AQ320" s="182">
        <f t="array" ref="AQ320">IFERROR(VLOOKUP(A320&amp;B320&amp;C320&amp;LEFT($AK$1,2),IF({1,0},广告数据!$A$2:$A$7027&amp;广告数据!$B$2:$B$7027&amp;广告数据!$C$2:$C$7027,广告数据!$J$2:$J$7027),2,0),"0")</f>
        <v>0</v>
      </c>
      <c r="AR320" s="183" t="str">
        <f t="shared" si="153"/>
        <v>0</v>
      </c>
      <c r="AS320" s="223" t="str">
        <f t="array" ref="AS320">IFERROR(VLOOKUP(A320&amp;B320&amp;C320&amp;LEFT($AS$1,2),IF({1,0},广告数据!$A$2:$A$7027&amp;广告数据!$B$2:$B$7027&amp;广告数据!$C$2:$C$7027,广告数据!$D$2:$D$7027),2,0),"0")</f>
        <v>0</v>
      </c>
      <c r="AT320" s="179" t="str">
        <f t="array" ref="AT320">IFERROR(VLOOKUP(A320&amp;B320&amp;C320&amp;LEFT($AS$1,2),IF({1,0},广告数据!$A$2:$A$7027&amp;广告数据!$B$2:$B$7027&amp;广告数据!$C$2:$C$7027,广告数据!$E$2:$E$7027),2,0),"0")</f>
        <v>0</v>
      </c>
      <c r="AU320" s="179" t="str">
        <f t="array" ref="AU320">IFERROR(VLOOKUP(A320&amp;B320&amp;C320&amp;LEFT($AS$1,2),IF({1,0},广告数据!$A$2:$A$7027&amp;广告数据!$B$2:$B$7027&amp;广告数据!$C$2:$C$7027,广告数据!$I$2:$I$7027),2,0),"0")</f>
        <v>0</v>
      </c>
      <c r="AV320" s="215" t="str">
        <f t="shared" si="154"/>
        <v>0</v>
      </c>
      <c r="AW320" s="215" t="str">
        <f t="array" ref="AW320">IFERROR(AU320/AT320,"0")</f>
        <v>0</v>
      </c>
      <c r="AX320" s="224" t="str">
        <f t="array" ref="AX320">IFERROR(VLOOKUP(A320&amp;B320&amp;C320&amp;LEFT($AS$1,2),IF({1,0},广告数据!$A$2:$A$7027&amp;广告数据!$B$2:$B$7027&amp;广告数据!$C$2:$C$7027,广告数据!$G$2:$G$7027),2,0),"0")</f>
        <v>0</v>
      </c>
      <c r="AY320" s="179" t="str">
        <f t="array" ref="AY320">IFERROR(VLOOKUP(A320&amp;B320&amp;C320&amp;LEFT($AS$1,2),IF({1,0},广告数据!$A$2:$A$7027&amp;广告数据!$B$2:$B$7027&amp;广告数据!$C$2:$C$7027,广告数据!$J$2:$J$7027),2,0),"0")</f>
        <v>0</v>
      </c>
      <c r="AZ320" s="183" t="str">
        <f t="array" ref="AZ320">IFERROR(AX320/AY320,"0")</f>
        <v>0</v>
      </c>
      <c r="BA320" s="179">
        <f t="array" ref="BA320">IFERROR(VLOOKUP(A320&amp;B320&amp;C320&amp;LEFT($BA$1,2),IF({1,0},广告数据!$A$2:$A$7027&amp;广告数据!$B$2:$B$7027&amp;广告数据!$C$2:$C$7027,广告数据!$D$2:$D$7027),2,0),"")</f>
        <v>1738</v>
      </c>
      <c r="BB320" s="179">
        <f t="array" ref="BB320">IFERROR(VLOOKUP(A320&amp;B320&amp;C320&amp;LEFT($BA$1,2),IF({1,0},广告数据!$A$2:$A$7027&amp;广告数据!$B$2:$B$7027&amp;广告数据!$C$2:$C$7027,广告数据!$E$2:$E$7027),2,0),"")</f>
        <v>0</v>
      </c>
      <c r="BC320" s="179">
        <f t="array" ref="BC320">IFERROR(VLOOKUP(A320&amp;B320&amp;C320&amp;LEFT($BA$1,2),IF({1,0},广告数据!$A$2:$A$7027&amp;广告数据!$B$2:$B$7027&amp;广告数据!$C$2:$C$7027,广告数据!$I$2:$I$7027),2,0),"")</f>
        <v>0</v>
      </c>
      <c r="BD320" s="215">
        <f t="shared" si="126"/>
        <v>0</v>
      </c>
      <c r="BE320" s="215" t="str">
        <f t="shared" si="127"/>
        <v>0</v>
      </c>
      <c r="BF320" s="186">
        <f t="array" ref="BF320">IFERROR(VLOOKUP(A320&amp;B320&amp;C320&amp;LEFT($BA$1,2),IF({1,0},广告数据!$A$2:$A$7027&amp;广告数据!$B$2:$B$7027&amp;广告数据!$C$2:$C$7027,广告数据!$G$2:$G$7027),2,0),"")</f>
        <v>0</v>
      </c>
      <c r="BG320" s="186">
        <f t="array" ref="BG320">IFERROR(VLOOKUP(A320&amp;B320&amp;C320&amp;LEFT($BA$1,2),IF({1,0},广告数据!$A$2:$A$7027&amp;广告数据!$B$2:$B$7027&amp;广告数据!$C$2:$C$7027,广告数据!$J$2:$J$7027),2,0),"")</f>
        <v>0</v>
      </c>
      <c r="BH320" s="215" t="str">
        <f t="shared" si="128"/>
        <v>0</v>
      </c>
      <c r="BI320" s="172" t="str">
        <f t="array" ref="BI320">IFERROR(VLOOKUP(A320&amp;B320&amp;C320&amp;LEFT($BI$1,2),IF({1,0},广告数据!$A$2:$A$7027&amp;广告数据!$B$2:$B$7027&amp;广告数据!$C$2:$C$7027,广告数据!$D$2:$D$7027),2,0),"0")</f>
        <v>0</v>
      </c>
      <c r="BJ320" s="172" t="str">
        <f t="array" ref="BJ320">IFERROR(VLOOKUP(A320&amp;B320&amp;C320&amp;LEFT($BI$1,2),IF({1,0},广告数据!$A$2:$A$7027&amp;广告数据!$B$2:$B$7027&amp;广告数据!$C$2:$C$7027,广告数据!$E$2:$E$7027),2,0),"0")</f>
        <v>0</v>
      </c>
      <c r="BK320" s="172" t="str">
        <f t="array" ref="BK320">IFERROR(VLOOKUP(A320&amp;B320&amp;C320&amp;LEFT($BI$1,2),IF({1,0},广告数据!$A$2:$A$7027&amp;广告数据!$B$2:$B$7027&amp;广告数据!$C$2:$C$7027,广告数据!$I$2:$I$7027),2,0),"0")</f>
        <v>0</v>
      </c>
      <c r="BL320" s="215" t="str">
        <f t="shared" si="129"/>
        <v>0</v>
      </c>
      <c r="BM320" s="215" t="str">
        <f t="shared" si="130"/>
        <v>0</v>
      </c>
      <c r="BN320" s="172" t="str">
        <f t="array" ref="BN320">IFERROR(VLOOKUP(A320&amp;B320&amp;C320&amp;LEFT($BI$1,2),IF({1,0},广告数据!$A$2:$A$7027&amp;广告数据!$B$2:$B$7027&amp;广告数据!$C$2:$C$7027,广告数据!$G$2:$G$7027),2,0),"0")</f>
        <v>0</v>
      </c>
      <c r="BO320" s="172" t="str">
        <f t="array" ref="BO320">IFERROR(VLOOKUP(A320&amp;B320&amp;C320&amp;LEFT($BI$1,2),IF({1,0},广告数据!$A$2:$A$7027&amp;广告数据!$B$2:$B$7027&amp;广告数据!$C$2:$C$7027,广告数据!$J$2:$J$7027),2,0),"0")</f>
        <v>0</v>
      </c>
      <c r="BP320" s="215" t="str">
        <f t="shared" si="131"/>
        <v/>
      </c>
      <c r="BQ320" s="172">
        <f t="array" ref="BQ320">IFERROR(VLOOKUP(A320&amp;B320&amp;C320&amp;LEFT($BQ$1,2),IF({1,0},广告数据!$A$2:$A$7027&amp;广告数据!$B$2:$B$7027&amp;广告数据!$C$2:$C$7027,广告数据!$D$2:$D$7027),2,0),"0")</f>
        <v>1377</v>
      </c>
      <c r="BR320" s="172">
        <f t="array" ref="BR320">IFERROR(VLOOKUP(A320&amp;B320&amp;C320&amp;LEFT($BQ$1,2),IF({1,0},广告数据!$A$2:$A$7027&amp;广告数据!$B$2:$B$7027&amp;广告数据!$C$2:$C$7027,广告数据!$E$2:$E$7027),2,0),"0")</f>
        <v>2</v>
      </c>
      <c r="BS320" s="172">
        <f t="array" ref="BS320">IFERROR(VLOOKUP(A320&amp;B320&amp;C320&amp;LEFT($BQ$1,2),IF({1,0},广告数据!$A$2:$A$7027&amp;广告数据!$B$2:$B$7027&amp;广告数据!$C$2:$C$7027,广告数据!$I$2:$I$7027),2,0),"0")</f>
        <v>0</v>
      </c>
      <c r="BT320" s="215">
        <f t="shared" si="124"/>
        <v>0.00145243282498184</v>
      </c>
      <c r="BU320" s="215">
        <f t="shared" si="125"/>
        <v>0</v>
      </c>
      <c r="BV320" s="172">
        <f t="array" ref="BV320">IFERROR(VLOOKUP(A320&amp;B320&amp;C320&amp;LEFT($BQ$1,2),IF({1,0},广告数据!$A$2:$A$7027&amp;广告数据!$B$2:$B$7027&amp;广告数据!$C$2:$C$7027,广告数据!$G$2:$G$7027),2,0),"0")</f>
        <v>3.38</v>
      </c>
      <c r="BW320" s="172">
        <f t="array" ref="BW320">IFERROR(VLOOKUP(A320&amp;B320&amp;C320&amp;LEFT($BQ$1,2),IF({1,0},广告数据!$A$2:$A$7027&amp;广告数据!$B$2:$B$7027&amp;广告数据!$C$2:$C$7027,广告数据!$J$2:$J$7027),2,0),"0")</f>
        <v>0</v>
      </c>
      <c r="BX320" s="215" t="str">
        <f t="shared" si="141"/>
        <v/>
      </c>
    </row>
    <row r="321" s="173" customFormat="1" spans="1:76">
      <c r="A321" s="189">
        <v>44836</v>
      </c>
      <c r="B321" s="192" t="s">
        <v>128</v>
      </c>
      <c r="C321" s="190" t="s">
        <v>450</v>
      </c>
      <c r="D321" s="119" t="s">
        <v>451</v>
      </c>
      <c r="E321" s="194">
        <f>SUMIFS('Business report'!$D$2:$D$9442,'Business report'!$A$2:$A$9442,A321,'Business report'!$B$2:$B$9442,B321,'Business report'!$C$2:$C$9442,D321)</f>
        <v>12</v>
      </c>
      <c r="F321" s="194">
        <f>SUMIFS('Business report'!$F$2:$F$9442,'Business report'!$A$2:$A$9442,A321,'Business report'!$B$2:$B$9442,B321,'Business report'!$C$2:$C$9442,D321)</f>
        <v>12</v>
      </c>
      <c r="G321" s="191">
        <f>SUMIFS('Business report'!$I$2:$I$9442,'Business report'!$A$2:$A$9442,A321,'Business report'!$B$2:$B$9442,B321,'Business report'!$C$2:$C$9442,D321)</f>
        <v>0</v>
      </c>
      <c r="H321" s="195">
        <f>SUMIFS('Business report'!$K$2:$K$9442,'Business report'!$A$2:$A$9442,A321,'Business report'!$B$2:$B$9442,B321,'Business report'!$C$2:$C$9442,D321)</f>
        <v>0</v>
      </c>
      <c r="I321" s="198">
        <v>39.99</v>
      </c>
      <c r="J321" s="178">
        <v>4.1</v>
      </c>
      <c r="K321" s="198">
        <v>8</v>
      </c>
      <c r="L321" s="198" t="s">
        <v>642</v>
      </c>
      <c r="M321" s="199">
        <v>61346</v>
      </c>
      <c r="N321" s="198" t="s">
        <v>644</v>
      </c>
      <c r="O321" s="198">
        <v>33</v>
      </c>
      <c r="P321" s="200"/>
      <c r="Q321" s="200"/>
      <c r="R321" s="200"/>
      <c r="S321" s="200"/>
      <c r="T321" s="200"/>
      <c r="U321" s="200"/>
      <c r="V321" s="200"/>
      <c r="W321" s="200"/>
      <c r="X321" s="200"/>
      <c r="Y321" s="200"/>
      <c r="Z321" s="200"/>
      <c r="AA321" s="200"/>
      <c r="AB321" s="200"/>
      <c r="AC321" s="200"/>
      <c r="AD321" s="200"/>
      <c r="AE321" s="200"/>
      <c r="AF321" s="200"/>
      <c r="AG321" s="200"/>
      <c r="AH321" s="200"/>
      <c r="AI321" s="200"/>
      <c r="AJ321" s="200"/>
      <c r="AK321" s="179">
        <f t="array" ref="AK321">IFERROR(VLOOKUP(A321&amp;B321&amp;C321&amp;LEFT($AK$1,2),IF({1,0},广告数据!$A$2:$A$7027&amp;广告数据!$B$2:$B$7027&amp;广告数据!$C$2:$C$7027,广告数据!$D$2:$D$7027),2,0),"0")</f>
        <v>784</v>
      </c>
      <c r="AL321" s="175">
        <f t="array" ref="AL321">IFERROR(VLOOKUP(A321&amp;B321&amp;C321&amp;LEFT($AK$1,2),IF({1,0},广告数据!$A$2:$A$7027&amp;广告数据!$B$2:$B$7027&amp;广告数据!$C$2:$C$7027,广告数据!$E$2:$E$7027),2,0),"0")</f>
        <v>1</v>
      </c>
      <c r="AM321" s="180">
        <f t="shared" si="151"/>
        <v>0.00127551020408163</v>
      </c>
      <c r="AN321" s="175">
        <f t="array" ref="AN321">IFERROR(VLOOKUP(A321&amp;B321&amp;C321&amp;LEFT($AK$1,2),IF({1,0},广告数据!$A$2:$A$7027&amp;广告数据!$B$2:$B$7027&amp;广告数据!$C$2:$C$7027,广告数据!$I$2:$I$7027),2,0),"0")</f>
        <v>0</v>
      </c>
      <c r="AO321" s="181">
        <f t="shared" si="152"/>
        <v>0</v>
      </c>
      <c r="AP321" s="182">
        <f t="array" ref="AP321">IFERROR(VLOOKUP(A321&amp;B321&amp;C321&amp;LEFT($AK$1,2),IF({1,0},广告数据!$A$2:$A$7027&amp;广告数据!$B$2:$B$7027&amp;广告数据!$C$2:$C$7027,广告数据!$G$2:$G$7027),2,0),"0")</f>
        <v>0.69</v>
      </c>
      <c r="AQ321" s="182">
        <f t="array" ref="AQ321">IFERROR(VLOOKUP(A321&amp;B321&amp;C321&amp;LEFT($AK$1,2),IF({1,0},广告数据!$A$2:$A$7027&amp;广告数据!$B$2:$B$7027&amp;广告数据!$C$2:$C$7027,广告数据!$J$2:$J$7027),2,0),"0")</f>
        <v>0</v>
      </c>
      <c r="AR321" s="183" t="str">
        <f t="shared" si="153"/>
        <v>0</v>
      </c>
      <c r="AS321" s="223" t="str">
        <f t="array" ref="AS321">IFERROR(VLOOKUP(A321&amp;B321&amp;C321&amp;LEFT($AS$1,2),IF({1,0},广告数据!$A$2:$A$7027&amp;广告数据!$B$2:$B$7027&amp;广告数据!$C$2:$C$7027,广告数据!$D$2:$D$7027),2,0),"0")</f>
        <v>0</v>
      </c>
      <c r="AT321" s="179" t="str">
        <f t="array" ref="AT321">IFERROR(VLOOKUP(A321&amp;B321&amp;C321&amp;LEFT($AS$1,2),IF({1,0},广告数据!$A$2:$A$7027&amp;广告数据!$B$2:$B$7027&amp;广告数据!$C$2:$C$7027,广告数据!$E$2:$E$7027),2,0),"0")</f>
        <v>0</v>
      </c>
      <c r="AU321" s="179" t="str">
        <f t="array" ref="AU321">IFERROR(VLOOKUP(A321&amp;B321&amp;C321&amp;LEFT($AS$1,2),IF({1,0},广告数据!$A$2:$A$7027&amp;广告数据!$B$2:$B$7027&amp;广告数据!$C$2:$C$7027,广告数据!$I$2:$I$7027),2,0),"0")</f>
        <v>0</v>
      </c>
      <c r="AV321" s="215" t="str">
        <f t="shared" si="154"/>
        <v>0</v>
      </c>
      <c r="AW321" s="215" t="str">
        <f t="array" ref="AW321">IFERROR(AU321/AT321,"0")</f>
        <v>0</v>
      </c>
      <c r="AX321" s="224" t="str">
        <f t="array" ref="AX321">IFERROR(VLOOKUP(A321&amp;B321&amp;C321&amp;LEFT($AS$1,2),IF({1,0},广告数据!$A$2:$A$7027&amp;广告数据!$B$2:$B$7027&amp;广告数据!$C$2:$C$7027,广告数据!$G$2:$G$7027),2,0),"0")</f>
        <v>0</v>
      </c>
      <c r="AY321" s="179" t="str">
        <f t="array" ref="AY321">IFERROR(VLOOKUP(A321&amp;B321&amp;C321&amp;LEFT($AS$1,2),IF({1,0},广告数据!$A$2:$A$7027&amp;广告数据!$B$2:$B$7027&amp;广告数据!$C$2:$C$7027,广告数据!$J$2:$J$7027),2,0),"0")</f>
        <v>0</v>
      </c>
      <c r="AZ321" s="183" t="str">
        <f t="array" ref="AZ321">IFERROR(AX321/AY321,"0")</f>
        <v>0</v>
      </c>
      <c r="BA321" s="179">
        <f t="array" ref="BA321">IFERROR(VLOOKUP(A321&amp;B321&amp;C321&amp;LEFT($BA$1,2),IF({1,0},广告数据!$A$2:$A$7027&amp;广告数据!$B$2:$B$7027&amp;广告数据!$C$2:$C$7027,广告数据!$D$2:$D$7027),2,0),"")</f>
        <v>484</v>
      </c>
      <c r="BB321" s="179">
        <f t="array" ref="BB321">IFERROR(VLOOKUP(A321&amp;B321&amp;C321&amp;LEFT($BA$1,2),IF({1,0},广告数据!$A$2:$A$7027&amp;广告数据!$B$2:$B$7027&amp;广告数据!$C$2:$C$7027,广告数据!$E$2:$E$7027),2,0),"")</f>
        <v>0</v>
      </c>
      <c r="BC321" s="179">
        <f t="array" ref="BC321">IFERROR(VLOOKUP(A321&amp;B321&amp;C321&amp;LEFT($BA$1,2),IF({1,0},广告数据!$A$2:$A$7027&amp;广告数据!$B$2:$B$7027&amp;广告数据!$C$2:$C$7027,广告数据!$I$2:$I$7027),2,0),"")</f>
        <v>0</v>
      </c>
      <c r="BD321" s="215">
        <f t="shared" si="126"/>
        <v>0</v>
      </c>
      <c r="BE321" s="215" t="str">
        <f t="shared" si="127"/>
        <v>0</v>
      </c>
      <c r="BF321" s="186">
        <f t="array" ref="BF321">IFERROR(VLOOKUP(A321&amp;B321&amp;C321&amp;LEFT($BA$1,2),IF({1,0},广告数据!$A$2:$A$7027&amp;广告数据!$B$2:$B$7027&amp;广告数据!$C$2:$C$7027,广告数据!$G$2:$G$7027),2,0),"")</f>
        <v>0</v>
      </c>
      <c r="BG321" s="186">
        <f t="array" ref="BG321">IFERROR(VLOOKUP(A321&amp;B321&amp;C321&amp;LEFT($BA$1,2),IF({1,0},广告数据!$A$2:$A$7027&amp;广告数据!$B$2:$B$7027&amp;广告数据!$C$2:$C$7027,广告数据!$J$2:$J$7027),2,0),"")</f>
        <v>0</v>
      </c>
      <c r="BH321" s="215" t="str">
        <f t="shared" si="128"/>
        <v>0</v>
      </c>
      <c r="BI321" s="172" t="str">
        <f t="array" ref="BI321">IFERROR(VLOOKUP(A321&amp;B321&amp;C321&amp;LEFT($BI$1,2),IF({1,0},广告数据!$A$2:$A$7027&amp;广告数据!$B$2:$B$7027&amp;广告数据!$C$2:$C$7027,广告数据!$D$2:$D$7027),2,0),"0")</f>
        <v>0</v>
      </c>
      <c r="BJ321" s="172" t="str">
        <f t="array" ref="BJ321">IFERROR(VLOOKUP(A321&amp;B321&amp;C321&amp;LEFT($BI$1,2),IF({1,0},广告数据!$A$2:$A$7027&amp;广告数据!$B$2:$B$7027&amp;广告数据!$C$2:$C$7027,广告数据!$E$2:$E$7027),2,0),"0")</f>
        <v>0</v>
      </c>
      <c r="BK321" s="172" t="str">
        <f t="array" ref="BK321">IFERROR(VLOOKUP(A321&amp;B321&amp;C321&amp;LEFT($BI$1,2),IF({1,0},广告数据!$A$2:$A$7027&amp;广告数据!$B$2:$B$7027&amp;广告数据!$C$2:$C$7027,广告数据!$I$2:$I$7027),2,0),"0")</f>
        <v>0</v>
      </c>
      <c r="BL321" s="215" t="str">
        <f t="shared" si="129"/>
        <v>0</v>
      </c>
      <c r="BM321" s="215" t="str">
        <f t="shared" si="130"/>
        <v>0</v>
      </c>
      <c r="BN321" s="172" t="str">
        <f t="array" ref="BN321">IFERROR(VLOOKUP(A321&amp;B321&amp;C321&amp;LEFT($BI$1,2),IF({1,0},广告数据!$A$2:$A$7027&amp;广告数据!$B$2:$B$7027&amp;广告数据!$C$2:$C$7027,广告数据!$G$2:$G$7027),2,0),"0")</f>
        <v>0</v>
      </c>
      <c r="BO321" s="172" t="str">
        <f t="array" ref="BO321">IFERROR(VLOOKUP(A321&amp;B321&amp;C321&amp;LEFT($BI$1,2),IF({1,0},广告数据!$A$2:$A$7027&amp;广告数据!$B$2:$B$7027&amp;广告数据!$C$2:$C$7027,广告数据!$J$2:$J$7027),2,0),"0")</f>
        <v>0</v>
      </c>
      <c r="BP321" s="215" t="str">
        <f t="shared" si="131"/>
        <v/>
      </c>
      <c r="BQ321" s="172">
        <f t="array" ref="BQ321">IFERROR(VLOOKUP(A321&amp;B321&amp;C321&amp;LEFT($BQ$1,2),IF({1,0},广告数据!$A$2:$A$7027&amp;广告数据!$B$2:$B$7027&amp;广告数据!$C$2:$C$7027,广告数据!$D$2:$D$7027),2,0),"0")</f>
        <v>2268</v>
      </c>
      <c r="BR321" s="172">
        <f t="array" ref="BR321">IFERROR(VLOOKUP(A321&amp;B321&amp;C321&amp;LEFT($BQ$1,2),IF({1,0},广告数据!$A$2:$A$7027&amp;广告数据!$B$2:$B$7027&amp;广告数据!$C$2:$C$7027,广告数据!$E$2:$E$7027),2,0),"0")</f>
        <v>10</v>
      </c>
      <c r="BS321" s="172">
        <f t="array" ref="BS321">IFERROR(VLOOKUP(A321&amp;B321&amp;C321&amp;LEFT($BQ$1,2),IF({1,0},广告数据!$A$2:$A$7027&amp;广告数据!$B$2:$B$7027&amp;广告数据!$C$2:$C$7027,广告数据!$I$2:$I$7027),2,0),"0")</f>
        <v>0</v>
      </c>
      <c r="BT321" s="215">
        <f t="shared" si="124"/>
        <v>0.00440917107583774</v>
      </c>
      <c r="BU321" s="215">
        <f t="shared" si="125"/>
        <v>0</v>
      </c>
      <c r="BV321" s="172">
        <f t="array" ref="BV321">IFERROR(VLOOKUP(A321&amp;B321&amp;C321&amp;LEFT($BQ$1,2),IF({1,0},广告数据!$A$2:$A$7027&amp;广告数据!$B$2:$B$7027&amp;广告数据!$C$2:$C$7027,广告数据!$G$2:$G$7027),2,0),"0")</f>
        <v>8.35</v>
      </c>
      <c r="BW321" s="172">
        <f t="array" ref="BW321">IFERROR(VLOOKUP(A321&amp;B321&amp;C321&amp;LEFT($BQ$1,2),IF({1,0},广告数据!$A$2:$A$7027&amp;广告数据!$B$2:$B$7027&amp;广告数据!$C$2:$C$7027,广告数据!$J$2:$J$7027),2,0),"0")</f>
        <v>0</v>
      </c>
      <c r="BX321" s="215" t="str">
        <f t="shared" si="141"/>
        <v/>
      </c>
    </row>
    <row r="322" s="173" customFormat="1" spans="1:76">
      <c r="A322" s="189">
        <v>44836</v>
      </c>
      <c r="B322" s="192" t="s">
        <v>343</v>
      </c>
      <c r="C322" s="190" t="s">
        <v>450</v>
      </c>
      <c r="D322" s="119" t="s">
        <v>451</v>
      </c>
      <c r="E322" s="194">
        <f>SUMIFS('Business report'!$D$2:$D$9442,'Business report'!$A$2:$A$9442,A322,'Business report'!$B$2:$B$9442,B322,'Business report'!$C$2:$C$9442,D322)</f>
        <v>41</v>
      </c>
      <c r="F322" s="194">
        <f>SUMIFS('Business report'!$F$2:$F$9442,'Business report'!$A$2:$A$9442,A322,'Business report'!$B$2:$B$9442,B322,'Business report'!$C$2:$C$9442,D322)</f>
        <v>56</v>
      </c>
      <c r="G322" s="191">
        <f>SUMIFS('Business report'!$I$2:$I$9442,'Business report'!$A$2:$A$9442,A322,'Business report'!$B$2:$B$9442,B322,'Business report'!$C$2:$C$9442,D322)</f>
        <v>0</v>
      </c>
      <c r="H322" s="195">
        <f>SUMIFS('Business report'!$K$2:$K$9442,'Business report'!$A$2:$A$9442,A322,'Business report'!$B$2:$B$9442,B322,'Business report'!$C$2:$C$9442,D322)</f>
        <v>0</v>
      </c>
      <c r="I322" s="198">
        <v>47.99</v>
      </c>
      <c r="J322" s="178">
        <v>4.1</v>
      </c>
      <c r="K322" s="198">
        <v>8</v>
      </c>
      <c r="L322" s="198" t="s">
        <v>851</v>
      </c>
      <c r="M322" s="199">
        <v>30445</v>
      </c>
      <c r="N322" s="198" t="s">
        <v>497</v>
      </c>
      <c r="O322" s="198">
        <v>508</v>
      </c>
      <c r="P322" s="200"/>
      <c r="Q322" s="200"/>
      <c r="R322" s="200"/>
      <c r="S322" s="200"/>
      <c r="T322" s="200"/>
      <c r="U322" s="200"/>
      <c r="V322" s="200"/>
      <c r="W322" s="200"/>
      <c r="X322" s="200"/>
      <c r="Y322" s="200"/>
      <c r="Z322" s="200"/>
      <c r="AA322" s="200"/>
      <c r="AB322" s="200"/>
      <c r="AC322" s="200"/>
      <c r="AD322" s="200"/>
      <c r="AE322" s="200"/>
      <c r="AF322" s="200"/>
      <c r="AG322" s="200"/>
      <c r="AH322" s="200"/>
      <c r="AI322" s="200"/>
      <c r="AJ322" s="200"/>
      <c r="AK322" s="179">
        <f t="array" ref="AK322">IFERROR(VLOOKUP(A322&amp;B322&amp;C322&amp;LEFT($AK$1,2),IF({1,0},广告数据!$A$2:$A$7027&amp;广告数据!$B$2:$B$7027&amp;广告数据!$C$2:$C$7027,广告数据!$D$2:$D$7027),2,0),"0")</f>
        <v>4630</v>
      </c>
      <c r="AL322" s="175">
        <f t="array" ref="AL322">IFERROR(VLOOKUP(A322&amp;B322&amp;C322&amp;LEFT($AK$1,2),IF({1,0},广告数据!$A$2:$A$7027&amp;广告数据!$B$2:$B$7027&amp;广告数据!$C$2:$C$7027,广告数据!$E$2:$E$7027),2,0),"0")</f>
        <v>11</v>
      </c>
      <c r="AM322" s="180">
        <f t="shared" si="151"/>
        <v>0.00237580993520518</v>
      </c>
      <c r="AN322" s="175">
        <f t="array" ref="AN322">IFERROR(VLOOKUP(A322&amp;B322&amp;C322&amp;LEFT($AK$1,2),IF({1,0},广告数据!$A$2:$A$7027&amp;广告数据!$B$2:$B$7027&amp;广告数据!$C$2:$C$7027,广告数据!$I$2:$I$7027),2,0),"0")</f>
        <v>1</v>
      </c>
      <c r="AO322" s="181">
        <f t="shared" si="152"/>
        <v>0.0909090909090909</v>
      </c>
      <c r="AP322" s="182">
        <f t="array" ref="AP322">IFERROR(VLOOKUP(A322&amp;B322&amp;C322&amp;LEFT($AK$1,2),IF({1,0},广告数据!$A$2:$A$7027&amp;广告数据!$B$2:$B$7027&amp;广告数据!$C$2:$C$7027,广告数据!$G$2:$G$7027),2,0),"0")</f>
        <v>11.74</v>
      </c>
      <c r="AQ322" s="182">
        <f t="array" ref="AQ322">IFERROR(VLOOKUP(A322&amp;B322&amp;C322&amp;LEFT($AK$1,2),IF({1,0},广告数据!$A$2:$A$7027&amp;广告数据!$B$2:$B$7027&amp;广告数据!$C$2:$C$7027,广告数据!$J$2:$J$7027),2,0),"0")</f>
        <v>47.99</v>
      </c>
      <c r="AR322" s="183">
        <f t="shared" si="153"/>
        <v>0.244634298812253</v>
      </c>
      <c r="AS322" s="223" t="str">
        <f t="array" ref="AS322">IFERROR(VLOOKUP(A322&amp;B322&amp;C322&amp;LEFT($AS$1,2),IF({1,0},广告数据!$A$2:$A$7027&amp;广告数据!$B$2:$B$7027&amp;广告数据!$C$2:$C$7027,广告数据!$D$2:$D$7027),2,0),"0")</f>
        <v>0</v>
      </c>
      <c r="AT322" s="179" t="str">
        <f t="array" ref="AT322">IFERROR(VLOOKUP(A322&amp;B322&amp;C322&amp;LEFT($AS$1,2),IF({1,0},广告数据!$A$2:$A$7027&amp;广告数据!$B$2:$B$7027&amp;广告数据!$C$2:$C$7027,广告数据!$E$2:$E$7027),2,0),"0")</f>
        <v>0</v>
      </c>
      <c r="AU322" s="179" t="str">
        <f t="array" ref="AU322">IFERROR(VLOOKUP(A322&amp;B322&amp;C322&amp;LEFT($AS$1,2),IF({1,0},广告数据!$A$2:$A$7027&amp;广告数据!$B$2:$B$7027&amp;广告数据!$C$2:$C$7027,广告数据!$I$2:$I$7027),2,0),"0")</f>
        <v>0</v>
      </c>
      <c r="AV322" s="215" t="str">
        <f t="shared" si="154"/>
        <v>0</v>
      </c>
      <c r="AW322" s="215" t="str">
        <f t="array" ref="AW322">IFERROR(AU322/AT322,"0")</f>
        <v>0</v>
      </c>
      <c r="AX322" s="224" t="str">
        <f t="array" ref="AX322">IFERROR(VLOOKUP(A322&amp;B322&amp;C322&amp;LEFT($AS$1,2),IF({1,0},广告数据!$A$2:$A$7027&amp;广告数据!$B$2:$B$7027&amp;广告数据!$C$2:$C$7027,广告数据!$G$2:$G$7027),2,0),"0")</f>
        <v>0</v>
      </c>
      <c r="AY322" s="179" t="str">
        <f t="array" ref="AY322">IFERROR(VLOOKUP(A322&amp;B322&amp;C322&amp;LEFT($AS$1,2),IF({1,0},广告数据!$A$2:$A$7027&amp;广告数据!$B$2:$B$7027&amp;广告数据!$C$2:$C$7027,广告数据!$J$2:$J$7027),2,0),"0")</f>
        <v>0</v>
      </c>
      <c r="AZ322" s="183" t="str">
        <f t="array" ref="AZ322">IFERROR(AX322/AY322,"0")</f>
        <v>0</v>
      </c>
      <c r="BA322" s="179">
        <f t="array" ref="BA322">IFERROR(VLOOKUP(A322&amp;B322&amp;C322&amp;LEFT($BA$1,2),IF({1,0},广告数据!$A$2:$A$7027&amp;广告数据!$B$2:$B$7027&amp;广告数据!$C$2:$C$7027,广告数据!$D$2:$D$7027),2,0),"")</f>
        <v>1380</v>
      </c>
      <c r="BB322" s="179">
        <f t="array" ref="BB322">IFERROR(VLOOKUP(A322&amp;B322&amp;C322&amp;LEFT($BA$1,2),IF({1,0},广告数据!$A$2:$A$7027&amp;广告数据!$B$2:$B$7027&amp;广告数据!$C$2:$C$7027,广告数据!$E$2:$E$7027),2,0),"")</f>
        <v>6</v>
      </c>
      <c r="BC322" s="179">
        <f t="array" ref="BC322">IFERROR(VLOOKUP(A322&amp;B322&amp;C322&amp;LEFT($BA$1,2),IF({1,0},广告数据!$A$2:$A$7027&amp;广告数据!$B$2:$B$7027&amp;广告数据!$C$2:$C$7027,广告数据!$I$2:$I$7027),2,0),"")</f>
        <v>0</v>
      </c>
      <c r="BD322" s="215">
        <f t="shared" si="126"/>
        <v>0.00434782608695652</v>
      </c>
      <c r="BE322" s="215">
        <f t="shared" si="127"/>
        <v>0</v>
      </c>
      <c r="BF322" s="186">
        <f t="array" ref="BF322">IFERROR(VLOOKUP(A322&amp;B322&amp;C322&amp;LEFT($BA$1,2),IF({1,0},广告数据!$A$2:$A$7027&amp;广告数据!$B$2:$B$7027&amp;广告数据!$C$2:$C$7027,广告数据!$G$2:$G$7027),2,0),"")</f>
        <v>4.09</v>
      </c>
      <c r="BG322" s="186">
        <f t="array" ref="BG322">IFERROR(VLOOKUP(A322&amp;B322&amp;C322&amp;LEFT($BA$1,2),IF({1,0},广告数据!$A$2:$A$7027&amp;广告数据!$B$2:$B$7027&amp;广告数据!$C$2:$C$7027,广告数据!$J$2:$J$7027),2,0),"")</f>
        <v>0</v>
      </c>
      <c r="BH322" s="215" t="str">
        <f t="shared" si="128"/>
        <v>0</v>
      </c>
      <c r="BI322" s="172" t="str">
        <f t="array" ref="BI322">IFERROR(VLOOKUP(A322&amp;B322&amp;C322&amp;LEFT($BI$1,2),IF({1,0},广告数据!$A$2:$A$7027&amp;广告数据!$B$2:$B$7027&amp;广告数据!$C$2:$C$7027,广告数据!$D$2:$D$7027),2,0),"0")</f>
        <v>0</v>
      </c>
      <c r="BJ322" s="172" t="str">
        <f t="array" ref="BJ322">IFERROR(VLOOKUP(A322&amp;B322&amp;C322&amp;LEFT($BI$1,2),IF({1,0},广告数据!$A$2:$A$7027&amp;广告数据!$B$2:$B$7027&amp;广告数据!$C$2:$C$7027,广告数据!$E$2:$E$7027),2,0),"0")</f>
        <v>0</v>
      </c>
      <c r="BK322" s="172" t="str">
        <f t="array" ref="BK322">IFERROR(VLOOKUP(A322&amp;B322&amp;C322&amp;LEFT($BI$1,2),IF({1,0},广告数据!$A$2:$A$7027&amp;广告数据!$B$2:$B$7027&amp;广告数据!$C$2:$C$7027,广告数据!$I$2:$I$7027),2,0),"0")</f>
        <v>0</v>
      </c>
      <c r="BL322" s="215" t="str">
        <f t="shared" si="129"/>
        <v>0</v>
      </c>
      <c r="BM322" s="215" t="str">
        <f t="shared" si="130"/>
        <v>0</v>
      </c>
      <c r="BN322" s="172" t="str">
        <f t="array" ref="BN322">IFERROR(VLOOKUP(A322&amp;B322&amp;C322&amp;LEFT($BI$1,2),IF({1,0},广告数据!$A$2:$A$7027&amp;广告数据!$B$2:$B$7027&amp;广告数据!$C$2:$C$7027,广告数据!$G$2:$G$7027),2,0),"0")</f>
        <v>0</v>
      </c>
      <c r="BO322" s="172" t="str">
        <f t="array" ref="BO322">IFERROR(VLOOKUP(A322&amp;B322&amp;C322&amp;LEFT($BI$1,2),IF({1,0},广告数据!$A$2:$A$7027&amp;广告数据!$B$2:$B$7027&amp;广告数据!$C$2:$C$7027,广告数据!$J$2:$J$7027),2,0),"0")</f>
        <v>0</v>
      </c>
      <c r="BP322" s="215" t="str">
        <f t="shared" si="131"/>
        <v/>
      </c>
      <c r="BQ322" s="172">
        <f t="array" ref="BQ322">IFERROR(VLOOKUP(A322&amp;B322&amp;C322&amp;LEFT($BQ$1,2),IF({1,0},广告数据!$A$2:$A$7027&amp;广告数据!$B$2:$B$7027&amp;广告数据!$C$2:$C$7027,广告数据!$D$2:$D$7027),2,0),"0")</f>
        <v>2927</v>
      </c>
      <c r="BR322" s="172">
        <f t="array" ref="BR322">IFERROR(VLOOKUP(A322&amp;B322&amp;C322&amp;LEFT($BQ$1,2),IF({1,0},广告数据!$A$2:$A$7027&amp;广告数据!$B$2:$B$7027&amp;广告数据!$C$2:$C$7027,广告数据!$E$2:$E$7027),2,0),"0")</f>
        <v>14</v>
      </c>
      <c r="BS322" s="172">
        <f t="array" ref="BS322">IFERROR(VLOOKUP(A322&amp;B322&amp;C322&amp;LEFT($BQ$1,2),IF({1,0},广告数据!$A$2:$A$7027&amp;广告数据!$B$2:$B$7027&amp;广告数据!$C$2:$C$7027,广告数据!$I$2:$I$7027),2,0),"0")</f>
        <v>0</v>
      </c>
      <c r="BT322" s="215">
        <f t="shared" si="124"/>
        <v>0.00478305432183123</v>
      </c>
      <c r="BU322" s="215">
        <f t="shared" si="125"/>
        <v>0</v>
      </c>
      <c r="BV322" s="172">
        <f t="array" ref="BV322">IFERROR(VLOOKUP(A322&amp;B322&amp;C322&amp;LEFT($BQ$1,2),IF({1,0},广告数据!$A$2:$A$7027&amp;广告数据!$B$2:$B$7027&amp;广告数据!$C$2:$C$7027,广告数据!$G$2:$G$7027),2,0),"0")</f>
        <v>12.67</v>
      </c>
      <c r="BW322" s="172">
        <f t="array" ref="BW322">IFERROR(VLOOKUP(A322&amp;B322&amp;C322&amp;LEFT($BQ$1,2),IF({1,0},广告数据!$A$2:$A$7027&amp;广告数据!$B$2:$B$7027&amp;广告数据!$C$2:$C$7027,广告数据!$J$2:$J$7027),2,0),"0")</f>
        <v>0</v>
      </c>
      <c r="BX322" s="215" t="str">
        <f t="shared" si="141"/>
        <v/>
      </c>
    </row>
    <row r="323" s="173" customFormat="1" spans="1:76">
      <c r="A323" s="189">
        <v>44836</v>
      </c>
      <c r="B323" s="192" t="s">
        <v>20</v>
      </c>
      <c r="C323" s="190" t="s">
        <v>543</v>
      </c>
      <c r="D323" s="119" t="s">
        <v>544</v>
      </c>
      <c r="E323" s="194">
        <f>SUMIFS('Business report'!$D$2:$D$9442,'Business report'!$A$2:$A$9442,A323,'Business report'!$B$2:$B$9442,B323,'Business report'!$C$2:$C$9442,D323)</f>
        <v>82</v>
      </c>
      <c r="F323" s="194">
        <f>SUMIFS('Business report'!$F$2:$F$9442,'Business report'!$A$2:$A$9442,A323,'Business report'!$B$2:$B$9442,B323,'Business report'!$C$2:$C$9442,D323)</f>
        <v>114</v>
      </c>
      <c r="G323" s="191">
        <f>SUMIFS('Business report'!$I$2:$I$9442,'Business report'!$A$2:$A$9442,A323,'Business report'!$B$2:$B$9442,B323,'Business report'!$C$2:$C$9442,D323)</f>
        <v>7</v>
      </c>
      <c r="H323" s="195">
        <f>SUMIFS('Business report'!$K$2:$K$9442,'Business report'!$A$2:$A$9442,A323,'Business report'!$B$2:$B$9442,B323,'Business report'!$C$2:$C$9442,D323)</f>
        <v>209.93</v>
      </c>
      <c r="I323" s="198">
        <v>29.99</v>
      </c>
      <c r="J323" s="178">
        <v>4.8</v>
      </c>
      <c r="K323" s="198">
        <v>11</v>
      </c>
      <c r="L323" s="198" t="s">
        <v>570</v>
      </c>
      <c r="M323" s="199">
        <v>31728</v>
      </c>
      <c r="N323" s="198" t="s">
        <v>572</v>
      </c>
      <c r="O323" s="198">
        <v>51</v>
      </c>
      <c r="P323" s="200"/>
      <c r="Q323" s="200"/>
      <c r="R323" s="200"/>
      <c r="S323" s="200"/>
      <c r="T323" s="200"/>
      <c r="U323" s="200"/>
      <c r="V323" s="200"/>
      <c r="W323" s="200"/>
      <c r="X323" s="200"/>
      <c r="Y323" s="200"/>
      <c r="Z323" s="200"/>
      <c r="AA323" s="200"/>
      <c r="AB323" s="200"/>
      <c r="AC323" s="200"/>
      <c r="AD323" s="200"/>
      <c r="AE323" s="200"/>
      <c r="AF323" s="200"/>
      <c r="AG323" s="200"/>
      <c r="AH323" s="200"/>
      <c r="AI323" s="200"/>
      <c r="AJ323" s="200"/>
      <c r="AK323" s="179">
        <f t="array" ref="AK323">IFERROR(VLOOKUP(A323&amp;B323&amp;C323&amp;LEFT($AK$1,2),IF({1,0},广告数据!$A$2:$A$7027&amp;广告数据!$B$2:$B$7027&amp;广告数据!$C$2:$C$7027,广告数据!$D$2:$D$7027),2,0),"0")</f>
        <v>6403</v>
      </c>
      <c r="AL323" s="175">
        <f t="array" ref="AL323">IFERROR(VLOOKUP(A323&amp;B323&amp;C323&amp;LEFT($AK$1,2),IF({1,0},广告数据!$A$2:$A$7027&amp;广告数据!$B$2:$B$7027&amp;广告数据!$C$2:$C$7027,广告数据!$E$2:$E$7027),2,0),"0")</f>
        <v>16</v>
      </c>
      <c r="AM323" s="180">
        <f t="shared" si="151"/>
        <v>0.00249882867405903</v>
      </c>
      <c r="AN323" s="175">
        <f t="array" ref="AN323">IFERROR(VLOOKUP(A323&amp;B323&amp;C323&amp;LEFT($AK$1,2),IF({1,0},广告数据!$A$2:$A$7027&amp;广告数据!$B$2:$B$7027&amp;广告数据!$C$2:$C$7027,广告数据!$I$2:$I$7027),2,0),"0")</f>
        <v>2</v>
      </c>
      <c r="AO323" s="181">
        <f t="shared" si="152"/>
        <v>0.125</v>
      </c>
      <c r="AP323" s="182">
        <f t="array" ref="AP323">IFERROR(VLOOKUP(A323&amp;B323&amp;C323&amp;LEFT($AK$1,2),IF({1,0},广告数据!$A$2:$A$7027&amp;广告数据!$B$2:$B$7027&amp;广告数据!$C$2:$C$7027,广告数据!$G$2:$G$7027),2,0),"0")</f>
        <v>13.39</v>
      </c>
      <c r="AQ323" s="182">
        <f t="array" ref="AQ323">IFERROR(VLOOKUP(A323&amp;B323&amp;C323&amp;LEFT($AK$1,2),IF({1,0},广告数据!$A$2:$A$7027&amp;广告数据!$B$2:$B$7027&amp;广告数据!$C$2:$C$7027,广告数据!$J$2:$J$7027),2,0),"0")</f>
        <v>59.98</v>
      </c>
      <c r="AR323" s="183">
        <f t="shared" si="153"/>
        <v>0.22324108036012</v>
      </c>
      <c r="AS323" s="223">
        <f t="array" ref="AS323">IFERROR(VLOOKUP(A323&amp;B323&amp;C323&amp;LEFT($AS$1,2),IF({1,0},广告数据!$A$2:$A$7027&amp;广告数据!$B$2:$B$7027&amp;广告数据!$C$2:$C$7027,广告数据!$D$2:$D$7027),2,0),"0")</f>
        <v>715</v>
      </c>
      <c r="AT323" s="179">
        <f t="array" ref="AT323">IFERROR(VLOOKUP(A323&amp;B323&amp;C323&amp;LEFT($AS$1,2),IF({1,0},广告数据!$A$2:$A$7027&amp;广告数据!$B$2:$B$7027&amp;广告数据!$C$2:$C$7027,广告数据!$E$2:$E$7027),2,0),"0")</f>
        <v>9</v>
      </c>
      <c r="AU323" s="179">
        <f t="array" ref="AU323">IFERROR(VLOOKUP(A323&amp;B323&amp;C323&amp;LEFT($AS$1,2),IF({1,0},广告数据!$A$2:$A$7027&amp;广告数据!$B$2:$B$7027&amp;广告数据!$C$2:$C$7027,广告数据!$I$2:$I$7027),2,0),"0")</f>
        <v>1</v>
      </c>
      <c r="AV323" s="215">
        <f t="shared" si="154"/>
        <v>0.0125874125874126</v>
      </c>
      <c r="AW323" s="215">
        <f t="array" ref="AW323">IFERROR(AU323/AT323,"0")</f>
        <v>0.111111111111111</v>
      </c>
      <c r="AX323" s="224">
        <f t="array" ref="AX323">IFERROR(VLOOKUP(A323&amp;B323&amp;C323&amp;LEFT($AS$1,2),IF({1,0},广告数据!$A$2:$A$7027&amp;广告数据!$B$2:$B$7027&amp;广告数据!$C$2:$C$7027,广告数据!$G$2:$G$7027),2,0),"0")</f>
        <v>6.28</v>
      </c>
      <c r="AY323" s="179">
        <f t="array" ref="AY323">IFERROR(VLOOKUP(A323&amp;B323&amp;C323&amp;LEFT($AS$1,2),IF({1,0},广告数据!$A$2:$A$7027&amp;广告数据!$B$2:$B$7027&amp;广告数据!$C$2:$C$7027,广告数据!$J$2:$J$7027),2,0),"0")</f>
        <v>29.99</v>
      </c>
      <c r="AZ323" s="183">
        <f t="array" ref="AZ323">IFERROR(AX323/AY323,"0")</f>
        <v>0.209403134378126</v>
      </c>
      <c r="BA323" s="179">
        <f t="array" ref="BA323">IFERROR(VLOOKUP(A323&amp;B323&amp;C323&amp;LEFT($BA$1,2),IF({1,0},广告数据!$A$2:$A$7027&amp;广告数据!$B$2:$B$7027&amp;广告数据!$C$2:$C$7027,广告数据!$D$2:$D$7027),2,0),"")</f>
        <v>4551</v>
      </c>
      <c r="BB323" s="179">
        <f t="array" ref="BB323">IFERROR(VLOOKUP(A323&amp;B323&amp;C323&amp;LEFT($BA$1,2),IF({1,0},广告数据!$A$2:$A$7027&amp;广告数据!$B$2:$B$7027&amp;广告数据!$C$2:$C$7027,广告数据!$E$2:$E$7027),2,0),"")</f>
        <v>17</v>
      </c>
      <c r="BC323" s="179">
        <f t="array" ref="BC323">IFERROR(VLOOKUP(A323&amp;B323&amp;C323&amp;LEFT($BA$1,2),IF({1,0},广告数据!$A$2:$A$7027&amp;广告数据!$B$2:$B$7027&amp;广告数据!$C$2:$C$7027,广告数据!$I$2:$I$7027),2,0),"")</f>
        <v>1</v>
      </c>
      <c r="BD323" s="215">
        <f t="shared" si="126"/>
        <v>0.003735442759833</v>
      </c>
      <c r="BE323" s="215">
        <f t="shared" si="127"/>
        <v>0.0588235294117647</v>
      </c>
      <c r="BF323" s="186">
        <f t="array" ref="BF323">IFERROR(VLOOKUP(A323&amp;B323&amp;C323&amp;LEFT($BA$1,2),IF({1,0},广告数据!$A$2:$A$7027&amp;广告数据!$B$2:$B$7027&amp;广告数据!$C$2:$C$7027,广告数据!$G$2:$G$7027),2,0),"")</f>
        <v>24.72</v>
      </c>
      <c r="BG323" s="186">
        <f t="array" ref="BG323">IFERROR(VLOOKUP(A323&amp;B323&amp;C323&amp;LEFT($BA$1,2),IF({1,0},广告数据!$A$2:$A$7027&amp;广告数据!$B$2:$B$7027&amp;广告数据!$C$2:$C$7027,广告数据!$J$2:$J$7027),2,0),"")</f>
        <v>29.99</v>
      </c>
      <c r="BH323" s="215">
        <f t="shared" si="128"/>
        <v>0.824274758252751</v>
      </c>
      <c r="BI323" s="172">
        <f t="array" ref="BI323">IFERROR(VLOOKUP(A323&amp;B323&amp;C323&amp;LEFT($BI$1,2),IF({1,0},广告数据!$A$2:$A$7027&amp;广告数据!$B$2:$B$7027&amp;广告数据!$C$2:$C$7027,广告数据!$D$2:$D$7027),2,0),"0")</f>
        <v>301</v>
      </c>
      <c r="BJ323" s="172">
        <f t="array" ref="BJ323">IFERROR(VLOOKUP(A323&amp;B323&amp;C323&amp;LEFT($BI$1,2),IF({1,0},广告数据!$A$2:$A$7027&amp;广告数据!$B$2:$B$7027&amp;广告数据!$C$2:$C$7027,广告数据!$E$2:$E$7027),2,0),"0")</f>
        <v>0</v>
      </c>
      <c r="BK323" s="172">
        <f t="array" ref="BK323">IFERROR(VLOOKUP(A323&amp;B323&amp;C323&amp;LEFT($BI$1,2),IF({1,0},广告数据!$A$2:$A$7027&amp;广告数据!$B$2:$B$7027&amp;广告数据!$C$2:$C$7027,广告数据!$I$2:$I$7027),2,0),"0")</f>
        <v>0</v>
      </c>
      <c r="BL323" s="215">
        <f t="shared" si="129"/>
        <v>0</v>
      </c>
      <c r="BM323" s="215" t="str">
        <f t="shared" si="130"/>
        <v>0</v>
      </c>
      <c r="BN323" s="172">
        <f t="array" ref="BN323">IFERROR(VLOOKUP(A323&amp;B323&amp;C323&amp;LEFT($BI$1,2),IF({1,0},广告数据!$A$2:$A$7027&amp;广告数据!$B$2:$B$7027&amp;广告数据!$C$2:$C$7027,广告数据!$G$2:$G$7027),2,0),"0")</f>
        <v>0</v>
      </c>
      <c r="BO323" s="172">
        <f t="array" ref="BO323">IFERROR(VLOOKUP(A323&amp;B323&amp;C323&amp;LEFT($BI$1,2),IF({1,0},广告数据!$A$2:$A$7027&amp;广告数据!$B$2:$B$7027&amp;广告数据!$C$2:$C$7027,广告数据!$J$2:$J$7027),2,0),"0")</f>
        <v>0</v>
      </c>
      <c r="BP323" s="215" t="str">
        <f t="shared" si="131"/>
        <v/>
      </c>
      <c r="BQ323" s="172">
        <f t="array" ref="BQ323">IFERROR(VLOOKUP(A323&amp;B323&amp;C323&amp;LEFT($BQ$1,2),IF({1,0},广告数据!$A$2:$A$7027&amp;广告数据!$B$2:$B$7027&amp;广告数据!$C$2:$C$7027,广告数据!$D$2:$D$7027),2,0),"0")</f>
        <v>1964</v>
      </c>
      <c r="BR323" s="172">
        <f t="array" ref="BR323">IFERROR(VLOOKUP(A323&amp;B323&amp;C323&amp;LEFT($BQ$1,2),IF({1,0},广告数据!$A$2:$A$7027&amp;广告数据!$B$2:$B$7027&amp;广告数据!$C$2:$C$7027,广告数据!$E$2:$E$7027),2,0),"0")</f>
        <v>18</v>
      </c>
      <c r="BS323" s="172">
        <f t="array" ref="BS323">IFERROR(VLOOKUP(A323&amp;B323&amp;C323&amp;LEFT($BQ$1,2),IF({1,0},广告数据!$A$2:$A$7027&amp;广告数据!$B$2:$B$7027&amp;广告数据!$C$2:$C$7027,广告数据!$I$2:$I$7027),2,0),"0")</f>
        <v>1</v>
      </c>
      <c r="BT323" s="215">
        <f t="shared" si="124"/>
        <v>0.00916496945010183</v>
      </c>
      <c r="BU323" s="215">
        <f t="shared" si="125"/>
        <v>0.0555555555555556</v>
      </c>
      <c r="BV323" s="172">
        <f t="array" ref="BV323">IFERROR(VLOOKUP(A323&amp;B323&amp;C323&amp;LEFT($BQ$1,2),IF({1,0},广告数据!$A$2:$A$7027&amp;广告数据!$B$2:$B$7027&amp;广告数据!$C$2:$C$7027,广告数据!$G$2:$G$7027),2,0),"0")</f>
        <v>25.46</v>
      </c>
      <c r="BW323" s="172">
        <f t="array" ref="BW323">IFERROR(VLOOKUP(A323&amp;B323&amp;C323&amp;LEFT($BQ$1,2),IF({1,0},广告数据!$A$2:$A$7027&amp;广告数据!$B$2:$B$7027&amp;广告数据!$C$2:$C$7027,广告数据!$J$2:$J$7027),2,0),"0")</f>
        <v>29.99</v>
      </c>
      <c r="BX323" s="215">
        <f t="shared" si="141"/>
        <v>0.848949649883294</v>
      </c>
    </row>
    <row r="324" s="173" customFormat="1" spans="1:76">
      <c r="A324" s="189">
        <v>44836</v>
      </c>
      <c r="B324" s="192" t="s">
        <v>20</v>
      </c>
      <c r="C324" s="190" t="s">
        <v>740</v>
      </c>
      <c r="D324" s="119" t="s">
        <v>741</v>
      </c>
      <c r="E324" s="194">
        <f>SUMIFS('Business report'!$D$2:$D$9442,'Business report'!$A$2:$A$9442,A324,'Business report'!$B$2:$B$9442,B324,'Business report'!$C$2:$C$9442,D324)</f>
        <v>39</v>
      </c>
      <c r="F324" s="194">
        <f>SUMIFS('Business report'!$F$2:$F$9442,'Business report'!$A$2:$A$9442,A324,'Business report'!$B$2:$B$9442,B324,'Business report'!$C$2:$C$9442,D324)</f>
        <v>47</v>
      </c>
      <c r="G324" s="191">
        <f>SUMIFS('Business report'!$I$2:$I$9442,'Business report'!$A$2:$A$9442,A324,'Business report'!$B$2:$B$9442,B324,'Business report'!$C$2:$C$9442,D324)</f>
        <v>2</v>
      </c>
      <c r="H324" s="195">
        <f>SUMIFS('Business report'!$K$2:$K$9442,'Business report'!$A$2:$A$9442,A324,'Business report'!$B$2:$B$9442,B324,'Business report'!$C$2:$C$9442,D324)</f>
        <v>0</v>
      </c>
      <c r="I324" s="198">
        <v>44.99</v>
      </c>
      <c r="J324" s="178">
        <v>4</v>
      </c>
      <c r="K324" s="198">
        <v>2</v>
      </c>
      <c r="L324" s="198" t="s">
        <v>131</v>
      </c>
      <c r="M324" s="202" t="s">
        <v>934</v>
      </c>
      <c r="N324" s="198" t="s">
        <v>742</v>
      </c>
      <c r="O324" s="198">
        <v>741</v>
      </c>
      <c r="P324" s="200"/>
      <c r="Q324" s="200"/>
      <c r="R324" s="200"/>
      <c r="S324" s="200"/>
      <c r="T324" s="200"/>
      <c r="U324" s="200"/>
      <c r="V324" s="200"/>
      <c r="W324" s="200"/>
      <c r="X324" s="200"/>
      <c r="Y324" s="200"/>
      <c r="Z324" s="200"/>
      <c r="AA324" s="200"/>
      <c r="AB324" s="200"/>
      <c r="AC324" s="200"/>
      <c r="AD324" s="200"/>
      <c r="AE324" s="200"/>
      <c r="AF324" s="200"/>
      <c r="AG324" s="200"/>
      <c r="AH324" s="200"/>
      <c r="AI324" s="200"/>
      <c r="AJ324" s="200"/>
      <c r="AK324" s="179">
        <f t="array" ref="AK324">IFERROR(VLOOKUP(A324&amp;B324&amp;C324&amp;LEFT($AK$1,2),IF({1,0},广告数据!$A$2:$A$7027&amp;广告数据!$B$2:$B$7027&amp;广告数据!$C$2:$C$7027,广告数据!$D$2:$D$7027),2,0),"0")</f>
        <v>7630</v>
      </c>
      <c r="AL324" s="175">
        <f t="array" ref="AL324">IFERROR(VLOOKUP(A324&amp;B324&amp;C324&amp;LEFT($AK$1,2),IF({1,0},广告数据!$A$2:$A$7027&amp;广告数据!$B$2:$B$7027&amp;广告数据!$C$2:$C$7027,广告数据!$E$2:$E$7027),2,0),"0")</f>
        <v>12</v>
      </c>
      <c r="AM324" s="180">
        <f t="shared" si="151"/>
        <v>0.00157273918741809</v>
      </c>
      <c r="AN324" s="175">
        <f t="array" ref="AN324">IFERROR(VLOOKUP(A324&amp;B324&amp;C324&amp;LEFT($AK$1,2),IF({1,0},广告数据!$A$2:$A$7027&amp;广告数据!$B$2:$B$7027&amp;广告数据!$C$2:$C$7027,广告数据!$I$2:$I$7027),2,0),"0")</f>
        <v>0</v>
      </c>
      <c r="AO324" s="181">
        <f t="shared" si="152"/>
        <v>0</v>
      </c>
      <c r="AP324" s="182">
        <f t="array" ref="AP324">IFERROR(VLOOKUP(A324&amp;B324&amp;C324&amp;LEFT($AK$1,2),IF({1,0},广告数据!$A$2:$A$7027&amp;广告数据!$B$2:$B$7027&amp;广告数据!$C$2:$C$7027,广告数据!$G$2:$G$7027),2,0),"0")</f>
        <v>12.94</v>
      </c>
      <c r="AQ324" s="182">
        <f t="array" ref="AQ324">IFERROR(VLOOKUP(A324&amp;B324&amp;C324&amp;LEFT($AK$1,2),IF({1,0},广告数据!$A$2:$A$7027&amp;广告数据!$B$2:$B$7027&amp;广告数据!$C$2:$C$7027,广告数据!$J$2:$J$7027),2,0),"0")</f>
        <v>0</v>
      </c>
      <c r="AR324" s="183" t="str">
        <f t="shared" si="153"/>
        <v>0</v>
      </c>
      <c r="AS324" s="223" t="str">
        <f t="array" ref="AS324">IFERROR(VLOOKUP(A324&amp;B324&amp;C324&amp;LEFT($AS$1,2),IF({1,0},广告数据!$A$2:$A$7027&amp;广告数据!$B$2:$B$7027&amp;广告数据!$C$2:$C$7027,广告数据!$D$2:$D$7027),2,0),"0")</f>
        <v>0</v>
      </c>
      <c r="AT324" s="179" t="str">
        <f t="array" ref="AT324">IFERROR(VLOOKUP(A324&amp;B324&amp;C324&amp;LEFT($AS$1,2),IF({1,0},广告数据!$A$2:$A$7027&amp;广告数据!$B$2:$B$7027&amp;广告数据!$C$2:$C$7027,广告数据!$E$2:$E$7027),2,0),"0")</f>
        <v>0</v>
      </c>
      <c r="AU324" s="179" t="str">
        <f t="array" ref="AU324">IFERROR(VLOOKUP(A324&amp;B324&amp;C324&amp;LEFT($AS$1,2),IF({1,0},广告数据!$A$2:$A$7027&amp;广告数据!$B$2:$B$7027&amp;广告数据!$C$2:$C$7027,广告数据!$I$2:$I$7027),2,0),"0")</f>
        <v>0</v>
      </c>
      <c r="AV324" s="215" t="str">
        <f t="shared" si="154"/>
        <v>0</v>
      </c>
      <c r="AW324" s="215" t="str">
        <f t="array" ref="AW324">IFERROR(AU324/AT324,"0")</f>
        <v>0</v>
      </c>
      <c r="AX324" s="224" t="str">
        <f t="array" ref="AX324">IFERROR(VLOOKUP(A324&amp;B324&amp;C324&amp;LEFT($AS$1,2),IF({1,0},广告数据!$A$2:$A$7027&amp;广告数据!$B$2:$B$7027&amp;广告数据!$C$2:$C$7027,广告数据!$G$2:$G$7027),2,0),"0")</f>
        <v>0</v>
      </c>
      <c r="AY324" s="179" t="str">
        <f t="array" ref="AY324">IFERROR(VLOOKUP(A324&amp;B324&amp;C324&amp;LEFT($AS$1,2),IF({1,0},广告数据!$A$2:$A$7027&amp;广告数据!$B$2:$B$7027&amp;广告数据!$C$2:$C$7027,广告数据!$J$2:$J$7027),2,0),"0")</f>
        <v>0</v>
      </c>
      <c r="AZ324" s="183" t="str">
        <f t="array" ref="AZ324">IFERROR(AX324/AY324,"0")</f>
        <v>0</v>
      </c>
      <c r="BA324" s="179">
        <f t="array" ref="BA324">IFERROR(VLOOKUP(A324&amp;B324&amp;C324&amp;LEFT($BA$1,2),IF({1,0},广告数据!$A$2:$A$7027&amp;广告数据!$B$2:$B$7027&amp;广告数据!$C$2:$C$7027,广告数据!$D$2:$D$7027),2,0),"")</f>
        <v>8151</v>
      </c>
      <c r="BB324" s="179">
        <f t="array" ref="BB324">IFERROR(VLOOKUP(A324&amp;B324&amp;C324&amp;LEFT($BA$1,2),IF({1,0},广告数据!$A$2:$A$7027&amp;广告数据!$B$2:$B$7027&amp;广告数据!$C$2:$C$7027,广告数据!$E$2:$E$7027),2,0),"")</f>
        <v>5</v>
      </c>
      <c r="BC324" s="179">
        <f t="array" ref="BC324">IFERROR(VLOOKUP(A324&amp;B324&amp;C324&amp;LEFT($BA$1,2),IF({1,0},广告数据!$A$2:$A$7027&amp;广告数据!$B$2:$B$7027&amp;广告数据!$C$2:$C$7027,广告数据!$I$2:$I$7027),2,0),"")</f>
        <v>0</v>
      </c>
      <c r="BD324" s="215">
        <f t="shared" si="126"/>
        <v>0.000613421666053245</v>
      </c>
      <c r="BE324" s="215">
        <f t="shared" si="127"/>
        <v>0</v>
      </c>
      <c r="BF324" s="186">
        <f t="array" ref="BF324">IFERROR(VLOOKUP(A324&amp;B324&amp;C324&amp;LEFT($BA$1,2),IF({1,0},广告数据!$A$2:$A$7027&amp;广告数据!$B$2:$B$7027&amp;广告数据!$C$2:$C$7027,广告数据!$G$2:$G$7027),2,0),"")</f>
        <v>5.55</v>
      </c>
      <c r="BG324" s="186">
        <f t="array" ref="BG324">IFERROR(VLOOKUP(A324&amp;B324&amp;C324&amp;LEFT($BA$1,2),IF({1,0},广告数据!$A$2:$A$7027&amp;广告数据!$B$2:$B$7027&amp;广告数据!$C$2:$C$7027,广告数据!$J$2:$J$7027),2,0),"")</f>
        <v>0</v>
      </c>
      <c r="BH324" s="215" t="str">
        <f t="shared" si="128"/>
        <v>0</v>
      </c>
      <c r="BI324" s="172" t="str">
        <f t="array" ref="BI324">IFERROR(VLOOKUP(A324&amp;B324&amp;C324&amp;LEFT($BI$1,2),IF({1,0},广告数据!$A$2:$A$7027&amp;广告数据!$B$2:$B$7027&amp;广告数据!$C$2:$C$7027,广告数据!$D$2:$D$7027),2,0),"0")</f>
        <v>0</v>
      </c>
      <c r="BJ324" s="172" t="str">
        <f t="array" ref="BJ324">IFERROR(VLOOKUP(A324&amp;B324&amp;C324&amp;LEFT($BI$1,2),IF({1,0},广告数据!$A$2:$A$7027&amp;广告数据!$B$2:$B$7027&amp;广告数据!$C$2:$C$7027,广告数据!$E$2:$E$7027),2,0),"0")</f>
        <v>0</v>
      </c>
      <c r="BK324" s="172" t="str">
        <f t="array" ref="BK324">IFERROR(VLOOKUP(A324&amp;B324&amp;C324&amp;LEFT($BI$1,2),IF({1,0},广告数据!$A$2:$A$7027&amp;广告数据!$B$2:$B$7027&amp;广告数据!$C$2:$C$7027,广告数据!$I$2:$I$7027),2,0),"0")</f>
        <v>0</v>
      </c>
      <c r="BL324" s="215" t="str">
        <f t="shared" si="129"/>
        <v>0</v>
      </c>
      <c r="BM324" s="215" t="str">
        <f t="shared" si="130"/>
        <v>0</v>
      </c>
      <c r="BN324" s="172" t="str">
        <f t="array" ref="BN324">IFERROR(VLOOKUP(A324&amp;B324&amp;C324&amp;LEFT($BI$1,2),IF({1,0},广告数据!$A$2:$A$7027&amp;广告数据!$B$2:$B$7027&amp;广告数据!$C$2:$C$7027,广告数据!$G$2:$G$7027),2,0),"0")</f>
        <v>0</v>
      </c>
      <c r="BO324" s="172" t="str">
        <f t="array" ref="BO324">IFERROR(VLOOKUP(A324&amp;B324&amp;C324&amp;LEFT($BI$1,2),IF({1,0},广告数据!$A$2:$A$7027&amp;广告数据!$B$2:$B$7027&amp;广告数据!$C$2:$C$7027,广告数据!$J$2:$J$7027),2,0),"0")</f>
        <v>0</v>
      </c>
      <c r="BP324" s="215" t="str">
        <f t="shared" si="131"/>
        <v/>
      </c>
      <c r="BQ324" s="172">
        <f t="array" ref="BQ324">IFERROR(VLOOKUP(A324&amp;B324&amp;C324&amp;LEFT($BQ$1,2),IF({1,0},广告数据!$A$2:$A$7027&amp;广告数据!$B$2:$B$7027&amp;广告数据!$C$2:$C$7027,广告数据!$D$2:$D$7027),2,0),"0")</f>
        <v>378</v>
      </c>
      <c r="BR324" s="172">
        <f t="array" ref="BR324">IFERROR(VLOOKUP(A324&amp;B324&amp;C324&amp;LEFT($BQ$1,2),IF({1,0},广告数据!$A$2:$A$7027&amp;广告数据!$B$2:$B$7027&amp;广告数据!$C$2:$C$7027,广告数据!$E$2:$E$7027),2,0),"0")</f>
        <v>3</v>
      </c>
      <c r="BS324" s="172">
        <f t="array" ref="BS324">IFERROR(VLOOKUP(A324&amp;B324&amp;C324&amp;LEFT($BQ$1,2),IF({1,0},广告数据!$A$2:$A$7027&amp;广告数据!$B$2:$B$7027&amp;广告数据!$C$2:$C$7027,广告数据!$I$2:$I$7027),2,0),"0")</f>
        <v>0</v>
      </c>
      <c r="BT324" s="215">
        <f t="shared" si="124"/>
        <v>0.00793650793650794</v>
      </c>
      <c r="BU324" s="215">
        <f t="shared" si="125"/>
        <v>0</v>
      </c>
      <c r="BV324" s="172">
        <f t="array" ref="BV324">IFERROR(VLOOKUP(A324&amp;B324&amp;C324&amp;LEFT($BQ$1,2),IF({1,0},广告数据!$A$2:$A$7027&amp;广告数据!$B$2:$B$7027&amp;广告数据!$C$2:$C$7027,广告数据!$G$2:$G$7027),2,0),"0")</f>
        <v>2.47</v>
      </c>
      <c r="BW324" s="172">
        <f t="array" ref="BW324">IFERROR(VLOOKUP(A324&amp;B324&amp;C324&amp;LEFT($BQ$1,2),IF({1,0},广告数据!$A$2:$A$7027&amp;广告数据!$B$2:$B$7027&amp;广告数据!$C$2:$C$7027,广告数据!$J$2:$J$7027),2,0),"0")</f>
        <v>0</v>
      </c>
      <c r="BX324" s="215" t="str">
        <f t="shared" si="141"/>
        <v/>
      </c>
    </row>
    <row r="325" s="173" customFormat="1" spans="1:76">
      <c r="A325" s="189">
        <v>44836</v>
      </c>
      <c r="B325" s="192" t="s">
        <v>777</v>
      </c>
      <c r="C325" s="190" t="s">
        <v>543</v>
      </c>
      <c r="D325" s="119" t="s">
        <v>544</v>
      </c>
      <c r="E325" s="194">
        <f>SUMIFS('Business report'!$D$2:$D$9442,'Business report'!$A$2:$A$9442,A325,'Business report'!$B$2:$B$9442,B325,'Business report'!$C$2:$C$9442,D325)</f>
        <v>42</v>
      </c>
      <c r="F325" s="194">
        <f>SUMIFS('Business report'!$F$2:$F$9442,'Business report'!$A$2:$A$9442,A325,'Business report'!$B$2:$B$9442,B325,'Business report'!$C$2:$C$9442,D325)</f>
        <v>55</v>
      </c>
      <c r="G325" s="191">
        <f>SUMIFS('Business report'!$I$2:$I$9442,'Business report'!$A$2:$A$9442,A325,'Business report'!$B$2:$B$9442,B325,'Business report'!$C$2:$C$9442,D325)</f>
        <v>3</v>
      </c>
      <c r="H325" s="195">
        <f>SUMIFS('Business report'!$K$2:$K$9442,'Business report'!$A$2:$A$9442,A325,'Business report'!$B$2:$B$9442,B325,'Business report'!$C$2:$C$9442,D325)</f>
        <v>11997</v>
      </c>
      <c r="I325" s="206">
        <v>3999</v>
      </c>
      <c r="J325" s="178">
        <v>5</v>
      </c>
      <c r="K325" s="198">
        <v>1</v>
      </c>
      <c r="L325" s="206" t="s">
        <v>794</v>
      </c>
      <c r="M325" s="202" t="s">
        <v>935</v>
      </c>
      <c r="N325" s="206" t="s">
        <v>796</v>
      </c>
      <c r="O325" s="198">
        <v>19</v>
      </c>
      <c r="P325" s="200"/>
      <c r="Q325" s="200"/>
      <c r="R325" s="200"/>
      <c r="S325" s="200"/>
      <c r="T325" s="200"/>
      <c r="U325" s="200"/>
      <c r="V325" s="200"/>
      <c r="W325" s="200"/>
      <c r="X325" s="200"/>
      <c r="Y325" s="200"/>
      <c r="Z325" s="200"/>
      <c r="AA325" s="200"/>
      <c r="AB325" s="200"/>
      <c r="AC325" s="200"/>
      <c r="AD325" s="200"/>
      <c r="AE325" s="200"/>
      <c r="AF325" s="200"/>
      <c r="AG325" s="200"/>
      <c r="AH325" s="200"/>
      <c r="AI325" s="200"/>
      <c r="AJ325" s="200"/>
      <c r="AK325" s="179" t="str">
        <f t="array" ref="AK325">IFERROR(VLOOKUP(A325&amp;B325&amp;C325&amp;LEFT($AK$1,2),IF({1,0},广告数据!$A$2:$A$7027&amp;广告数据!$B$2:$B$7027&amp;广告数据!$C$2:$C$7027,广告数据!$D$2:$D$7027),2,0),"0")</f>
        <v>0</v>
      </c>
      <c r="AL325" s="175" t="str">
        <f t="array" ref="AL325">IFERROR(VLOOKUP(A325&amp;B325&amp;C325&amp;LEFT($AK$1,2),IF({1,0},广告数据!$A$2:$A$7027&amp;广告数据!$B$2:$B$7027&amp;广告数据!$C$2:$C$7027,广告数据!$E$2:$E$7027),2,0),"0")</f>
        <v>0</v>
      </c>
      <c r="AM325" s="180" t="str">
        <f t="shared" si="151"/>
        <v>0</v>
      </c>
      <c r="AN325" s="175" t="str">
        <f t="array" ref="AN325">IFERROR(VLOOKUP(A325&amp;B325&amp;C325&amp;LEFT($AK$1,2),IF({1,0},广告数据!$A$2:$A$7027&amp;广告数据!$B$2:$B$7027&amp;广告数据!$C$2:$C$7027,广告数据!$I$2:$I$7027),2,0),"0")</f>
        <v>0</v>
      </c>
      <c r="AO325" s="181" t="str">
        <f t="shared" si="152"/>
        <v>0</v>
      </c>
      <c r="AP325" s="182" t="str">
        <f t="array" ref="AP325">IFERROR(VLOOKUP(A325&amp;B325&amp;C325&amp;LEFT($AK$1,2),IF({1,0},广告数据!$A$2:$A$7027&amp;广告数据!$B$2:$B$7027&amp;广告数据!$C$2:$C$7027,广告数据!$G$2:$G$7027),2,0),"0")</f>
        <v>0</v>
      </c>
      <c r="AQ325" s="182" t="str">
        <f t="array" ref="AQ325">IFERROR(VLOOKUP(A325&amp;B325&amp;C325&amp;LEFT($AK$1,2),IF({1,0},广告数据!$A$2:$A$7027&amp;广告数据!$B$2:$B$7027&amp;广告数据!$C$2:$C$7027,广告数据!$J$2:$J$7027),2,0),"0")</f>
        <v>0</v>
      </c>
      <c r="AR325" s="183" t="str">
        <f t="shared" si="153"/>
        <v>0</v>
      </c>
      <c r="AS325" s="223">
        <f t="array" ref="AS325">IFERROR(VLOOKUP(A325&amp;B325&amp;C325&amp;LEFT($AS$1,2),IF({1,0},广告数据!$A$2:$A$7027&amp;广告数据!$B$2:$B$7027&amp;广告数据!$C$2:$C$7027,广告数据!$D$2:$D$7027),2,0),"0")</f>
        <v>1121</v>
      </c>
      <c r="AT325" s="179">
        <f t="array" ref="AT325">IFERROR(VLOOKUP(A325&amp;B325&amp;C325&amp;LEFT($AS$1,2),IF({1,0},广告数据!$A$2:$A$7027&amp;广告数据!$B$2:$B$7027&amp;广告数据!$C$2:$C$7027,广告数据!$E$2:$E$7027),2,0),"0")</f>
        <v>29</v>
      </c>
      <c r="AU325" s="179">
        <f t="array" ref="AU325">IFERROR(VLOOKUP(A325&amp;B325&amp;C325&amp;LEFT($AS$1,2),IF({1,0},广告数据!$A$2:$A$7027&amp;广告数据!$B$2:$B$7027&amp;广告数据!$C$2:$C$7027,广告数据!$I$2:$I$7027),2,0),"0")</f>
        <v>3</v>
      </c>
      <c r="AV325" s="215">
        <f t="shared" si="154"/>
        <v>0.0258697591436218</v>
      </c>
      <c r="AW325" s="215">
        <f t="array" ref="AW325">IFERROR(AU325/AT325,"0")</f>
        <v>0.103448275862069</v>
      </c>
      <c r="AX325" s="224">
        <f t="array" ref="AX325">IFERROR(VLOOKUP(A325&amp;B325&amp;C325&amp;LEFT($AS$1,2),IF({1,0},广告数据!$A$2:$A$7027&amp;广告数据!$B$2:$B$7027&amp;广告数据!$C$2:$C$7027,广告数据!$G$2:$G$7027),2,0),"0")</f>
        <v>1615</v>
      </c>
      <c r="AY325" s="179">
        <f t="array" ref="AY325">IFERROR(VLOOKUP(A325&amp;B325&amp;C325&amp;LEFT($AS$1,2),IF({1,0},广告数据!$A$2:$A$7027&amp;广告数据!$B$2:$B$7027&amp;广告数据!$C$2:$C$7027,广告数据!$J$2:$J$7027),2,0),"0")</f>
        <v>10905</v>
      </c>
      <c r="AZ325" s="183">
        <f t="array" ref="AZ325">IFERROR(AX325/AY325,"0")</f>
        <v>0.148097203117836</v>
      </c>
      <c r="BA325" s="179">
        <f t="array" ref="BA325">IFERROR(VLOOKUP(A325&amp;B325&amp;C325&amp;LEFT($BA$1,2),IF({1,0},广告数据!$A$2:$A$7027&amp;广告数据!$B$2:$B$7027&amp;广告数据!$C$2:$C$7027,广告数据!$D$2:$D$7027),2,0),"")</f>
        <v>674</v>
      </c>
      <c r="BB325" s="179">
        <f t="array" ref="BB325">IFERROR(VLOOKUP(A325&amp;B325&amp;C325&amp;LEFT($BA$1,2),IF({1,0},广告数据!$A$2:$A$7027&amp;广告数据!$B$2:$B$7027&amp;广告数据!$C$2:$C$7027,广告数据!$E$2:$E$7027),2,0),"")</f>
        <v>3</v>
      </c>
      <c r="BC325" s="179">
        <f t="array" ref="BC325">IFERROR(VLOOKUP(A325&amp;B325&amp;C325&amp;LEFT($BA$1,2),IF({1,0},广告数据!$A$2:$A$7027&amp;广告数据!$B$2:$B$7027&amp;广告数据!$C$2:$C$7027,广告数据!$I$2:$I$7027),2,0),"")</f>
        <v>0</v>
      </c>
      <c r="BD325" s="215">
        <f t="shared" si="126"/>
        <v>0.00445103857566766</v>
      </c>
      <c r="BE325" s="215">
        <f t="shared" si="127"/>
        <v>0</v>
      </c>
      <c r="BF325" s="186">
        <f t="array" ref="BF325">IFERROR(VLOOKUP(A325&amp;B325&amp;C325&amp;LEFT($BA$1,2),IF({1,0},广告数据!$A$2:$A$7027&amp;广告数据!$B$2:$B$7027&amp;广告数据!$C$2:$C$7027,广告数据!$G$2:$G$7027),2,0),"")</f>
        <v>228</v>
      </c>
      <c r="BG325" s="186">
        <f t="array" ref="BG325">IFERROR(VLOOKUP(A325&amp;B325&amp;C325&amp;LEFT($BA$1,2),IF({1,0},广告数据!$A$2:$A$7027&amp;广告数据!$B$2:$B$7027&amp;广告数据!$C$2:$C$7027,广告数据!$J$2:$J$7027),2,0),"")</f>
        <v>0</v>
      </c>
      <c r="BH325" s="215" t="str">
        <f t="shared" si="128"/>
        <v>0</v>
      </c>
      <c r="BI325" s="172" t="str">
        <f t="array" ref="BI325">IFERROR(VLOOKUP(A325&amp;B325&amp;C325&amp;LEFT($BI$1,2),IF({1,0},广告数据!$A$2:$A$7027&amp;广告数据!$B$2:$B$7027&amp;广告数据!$C$2:$C$7027,广告数据!$D$2:$D$7027),2,0),"0")</f>
        <v>0</v>
      </c>
      <c r="BJ325" s="172" t="str">
        <f t="array" ref="BJ325">IFERROR(VLOOKUP(A325&amp;B325&amp;C325&amp;LEFT($BI$1,2),IF({1,0},广告数据!$A$2:$A$7027&amp;广告数据!$B$2:$B$7027&amp;广告数据!$C$2:$C$7027,广告数据!$E$2:$E$7027),2,0),"0")</f>
        <v>0</v>
      </c>
      <c r="BK325" s="172" t="str">
        <f t="array" ref="BK325">IFERROR(VLOOKUP(A325&amp;B325&amp;C325&amp;LEFT($BI$1,2),IF({1,0},广告数据!$A$2:$A$7027&amp;广告数据!$B$2:$B$7027&amp;广告数据!$C$2:$C$7027,广告数据!$I$2:$I$7027),2,0),"0")</f>
        <v>0</v>
      </c>
      <c r="BL325" s="215" t="str">
        <f t="shared" si="129"/>
        <v>0</v>
      </c>
      <c r="BM325" s="215" t="str">
        <f t="shared" si="130"/>
        <v>0</v>
      </c>
      <c r="BN325" s="172" t="str">
        <f t="array" ref="BN325">IFERROR(VLOOKUP(A325&amp;B325&amp;C325&amp;LEFT($BI$1,2),IF({1,0},广告数据!$A$2:$A$7027&amp;广告数据!$B$2:$B$7027&amp;广告数据!$C$2:$C$7027,广告数据!$G$2:$G$7027),2,0),"0")</f>
        <v>0</v>
      </c>
      <c r="BO325" s="172" t="str">
        <f t="array" ref="BO325">IFERROR(VLOOKUP(A325&amp;B325&amp;C325&amp;LEFT($BI$1,2),IF({1,0},广告数据!$A$2:$A$7027&amp;广告数据!$B$2:$B$7027&amp;广告数据!$C$2:$C$7027,广告数据!$J$2:$J$7027),2,0),"0")</f>
        <v>0</v>
      </c>
      <c r="BP325" s="215" t="str">
        <f t="shared" si="131"/>
        <v/>
      </c>
      <c r="BQ325" s="172" t="str">
        <f t="array" ref="BQ325">IFERROR(VLOOKUP(A325&amp;B325&amp;C325&amp;LEFT($BQ$1,2),IF({1,0},广告数据!$A$2:$A$7027&amp;广告数据!$B$2:$B$7027&amp;广告数据!$C$2:$C$7027,广告数据!$D$2:$D$7027),2,0),"0")</f>
        <v>0</v>
      </c>
      <c r="BR325" s="172" t="str">
        <f t="array" ref="BR325">IFERROR(VLOOKUP(A325&amp;B325&amp;C325&amp;LEFT($BQ$1,2),IF({1,0},广告数据!$A$2:$A$7027&amp;广告数据!$B$2:$B$7027&amp;广告数据!$C$2:$C$7027,广告数据!$E$2:$E$7027),2,0),"0")</f>
        <v>0</v>
      </c>
      <c r="BS325" s="172" t="str">
        <f t="array" ref="BS325">IFERROR(VLOOKUP(A325&amp;B325&amp;C325&amp;LEFT($BQ$1,2),IF({1,0},广告数据!$A$2:$A$7027&amp;广告数据!$B$2:$B$7027&amp;广告数据!$C$2:$C$7027,广告数据!$I$2:$I$7027),2,0),"0")</f>
        <v>0</v>
      </c>
      <c r="BT325" s="215" t="str">
        <f t="shared" si="124"/>
        <v>0</v>
      </c>
      <c r="BU325" s="215" t="str">
        <f t="shared" si="125"/>
        <v>0</v>
      </c>
      <c r="BV325" s="172" t="str">
        <f t="array" ref="BV325">IFERROR(VLOOKUP(A325&amp;B325&amp;C325&amp;LEFT($BQ$1,2),IF({1,0},广告数据!$A$2:$A$7027&amp;广告数据!$B$2:$B$7027&amp;广告数据!$C$2:$C$7027,广告数据!$G$2:$G$7027),2,0),"0")</f>
        <v>0</v>
      </c>
      <c r="BW325" s="172" t="str">
        <f t="array" ref="BW325">IFERROR(VLOOKUP(A325&amp;B325&amp;C325&amp;LEFT($BQ$1,2),IF({1,0},广告数据!$A$2:$A$7027&amp;广告数据!$B$2:$B$7027&amp;广告数据!$C$2:$C$7027,广告数据!$J$2:$J$7027),2,0),"0")</f>
        <v>0</v>
      </c>
      <c r="BX325" s="215" t="str">
        <f t="shared" si="141"/>
        <v/>
      </c>
    </row>
    <row r="326" s="173" customFormat="1" spans="1:76">
      <c r="A326" s="189">
        <v>44837</v>
      </c>
      <c r="B326" s="192" t="s">
        <v>20</v>
      </c>
      <c r="C326" s="190" t="s">
        <v>25</v>
      </c>
      <c r="D326" s="119" t="s">
        <v>124</v>
      </c>
      <c r="E326" s="194">
        <f>SUMIFS('Business report'!$D$2:$D$9442,'Business report'!$A$2:$A$9442,A326,'Business report'!$B$2:$B$9442,B326,'Business report'!$C$2:$C$9442,D326)</f>
        <v>631</v>
      </c>
      <c r="F326" s="194">
        <f>SUMIFS('Business report'!$F$2:$F$9442,'Business report'!$A$2:$A$9442,A326,'Business report'!$B$2:$B$9442,B326,'Business report'!$C$2:$C$9442,D326)</f>
        <v>812</v>
      </c>
      <c r="G326" s="191">
        <f>SUMIFS('Business report'!$I$2:$I$9442,'Business report'!$A$2:$A$9442,A326,'Business report'!$B$2:$B$9442,B326,'Business report'!$C$2:$C$9442,D326)</f>
        <v>39</v>
      </c>
      <c r="H326" s="195">
        <f>SUMIFS('Business report'!$K$2:$K$9442,'Business report'!$A$2:$A$9442,A326,'Business report'!$B$2:$B$9442,B326,'Business report'!$C$2:$C$9442,D326)</f>
        <v>467.61</v>
      </c>
      <c r="I326" s="198">
        <v>11.99</v>
      </c>
      <c r="J326" s="178">
        <v>4.5</v>
      </c>
      <c r="K326" s="198">
        <v>118</v>
      </c>
      <c r="L326" s="198" t="s">
        <v>131</v>
      </c>
      <c r="M326" s="202" t="s">
        <v>936</v>
      </c>
      <c r="N326" s="198" t="s">
        <v>133</v>
      </c>
      <c r="O326" s="198">
        <v>83</v>
      </c>
      <c r="P326" s="200"/>
      <c r="Q326" s="200"/>
      <c r="R326" s="200"/>
      <c r="S326" s="200"/>
      <c r="T326" s="200"/>
      <c r="U326" s="200"/>
      <c r="V326" s="200"/>
      <c r="W326" s="200"/>
      <c r="X326" s="200"/>
      <c r="Y326" s="200"/>
      <c r="Z326" s="200"/>
      <c r="AA326" s="200"/>
      <c r="AB326" s="200"/>
      <c r="AC326" s="200"/>
      <c r="AD326" s="200"/>
      <c r="AE326" s="200"/>
      <c r="AF326" s="200"/>
      <c r="AG326" s="200"/>
      <c r="AH326" s="200"/>
      <c r="AI326" s="200"/>
      <c r="AJ326" s="200"/>
      <c r="AK326" s="179">
        <f t="array" ref="AK326">IFERROR(VLOOKUP(A326&amp;B326&amp;C326&amp;LEFT($AK$1,2),IF({1,0},广告数据!$A$2:$A$7027&amp;广告数据!$B$2:$B$7027&amp;广告数据!$C$2:$C$7027,广告数据!$D$2:$D$7027),2,0),"0")</f>
        <v>5386</v>
      </c>
      <c r="AL326" s="175">
        <f t="array" ref="AL326">IFERROR(VLOOKUP(A326&amp;B326&amp;C326&amp;LEFT($AK$1,2),IF({1,0},广告数据!$A$2:$A$7027&amp;广告数据!$B$2:$B$7027&amp;广告数据!$C$2:$C$7027,广告数据!$E$2:$E$7027),2,0),"0")</f>
        <v>41</v>
      </c>
      <c r="AM326" s="180">
        <f t="shared" si="151"/>
        <v>0.00761232825844783</v>
      </c>
      <c r="AN326" s="175">
        <f t="array" ref="AN326">IFERROR(VLOOKUP(A326&amp;B326&amp;C326&amp;LEFT($AK$1,2),IF({1,0},广告数据!$A$2:$A$7027&amp;广告数据!$B$2:$B$7027&amp;广告数据!$C$2:$C$7027,广告数据!$I$2:$I$7027),2,0),"0")</f>
        <v>5</v>
      </c>
      <c r="AO326" s="181">
        <f t="shared" si="152"/>
        <v>0.121951219512195</v>
      </c>
      <c r="AP326" s="182">
        <f t="array" ref="AP326">IFERROR(VLOOKUP(A326&amp;B326&amp;C326&amp;LEFT($AK$1,2),IF({1,0},广告数据!$A$2:$A$7027&amp;广告数据!$B$2:$B$7027&amp;广告数据!$C$2:$C$7027,广告数据!$G$2:$G$7027),2,0),"0")</f>
        <v>11.97</v>
      </c>
      <c r="AQ326" s="182">
        <f t="array" ref="AQ326">IFERROR(VLOOKUP(A326&amp;B326&amp;C326&amp;LEFT($AK$1,2),IF({1,0},广告数据!$A$2:$A$7027&amp;广告数据!$B$2:$B$7027&amp;广告数据!$C$2:$C$7027,广告数据!$J$2:$J$7027),2,0),"0")</f>
        <v>59.95</v>
      </c>
      <c r="AR326" s="183">
        <f t="shared" si="153"/>
        <v>0.199666388657214</v>
      </c>
      <c r="AS326" s="223" t="str">
        <f t="array" ref="AS326">IFERROR(VLOOKUP(A326&amp;B326&amp;C326&amp;LEFT($AS$1,2),IF({1,0},广告数据!$A$2:$A$7027&amp;广告数据!$B$2:$B$7027&amp;广告数据!$C$2:$C$7027,广告数据!$D$2:$D$7027),2,0),"0")</f>
        <v>0</v>
      </c>
      <c r="AT326" s="179" t="str">
        <f t="array" ref="AT326">IFERROR(VLOOKUP(A326&amp;B326&amp;C326&amp;LEFT($AS$1,2),IF({1,0},广告数据!$A$2:$A$7027&amp;广告数据!$B$2:$B$7027&amp;广告数据!$C$2:$C$7027,广告数据!$E$2:$E$7027),2,0),"0")</f>
        <v>0</v>
      </c>
      <c r="AU326" s="179" t="str">
        <f t="array" ref="AU326">IFERROR(VLOOKUP(A326&amp;B326&amp;C326&amp;LEFT($AS$1,2),IF({1,0},广告数据!$A$2:$A$7027&amp;广告数据!$B$2:$B$7027&amp;广告数据!$C$2:$C$7027,广告数据!$I$2:$I$7027),2,0),"0")</f>
        <v>0</v>
      </c>
      <c r="AV326" s="215" t="str">
        <f t="shared" si="154"/>
        <v>0</v>
      </c>
      <c r="AW326" s="215" t="str">
        <f t="array" ref="AW326">IFERROR(AU326/AT326,"0")</f>
        <v>0</v>
      </c>
      <c r="AX326" s="224" t="str">
        <f t="array" ref="AX326">IFERROR(VLOOKUP(A326&amp;B326&amp;C326&amp;LEFT($AS$1,2),IF({1,0},广告数据!$A$2:$A$7027&amp;广告数据!$B$2:$B$7027&amp;广告数据!$C$2:$C$7027,广告数据!$G$2:$G$7027),2,0),"0")</f>
        <v>0</v>
      </c>
      <c r="AY326" s="179" t="str">
        <f t="array" ref="AY326">IFERROR(VLOOKUP(A326&amp;B326&amp;C326&amp;LEFT($AS$1,2),IF({1,0},广告数据!$A$2:$A$7027&amp;广告数据!$B$2:$B$7027&amp;广告数据!$C$2:$C$7027,广告数据!$J$2:$J$7027),2,0),"0")</f>
        <v>0</v>
      </c>
      <c r="AZ326" s="183" t="str">
        <f t="array" ref="AZ326">IFERROR(AX326/AY326,"0")</f>
        <v>0</v>
      </c>
      <c r="BA326" s="179">
        <f t="array" ref="BA326">IFERROR(VLOOKUP(A326&amp;B326&amp;C326&amp;LEFT($BA$1,2),IF({1,0},广告数据!$A$2:$A$7027&amp;广告数据!$B$2:$B$7027&amp;广告数据!$C$2:$C$7027,广告数据!$D$2:$D$7027),2,0),"")</f>
        <v>10648</v>
      </c>
      <c r="BB326" s="179">
        <f t="array" ref="BB326">IFERROR(VLOOKUP(A326&amp;B326&amp;C326&amp;LEFT($BA$1,2),IF({1,0},广告数据!$A$2:$A$7027&amp;广告数据!$B$2:$B$7027&amp;广告数据!$C$2:$C$7027,广告数据!$E$2:$E$7027),2,0),"")</f>
        <v>33</v>
      </c>
      <c r="BC326" s="179">
        <f t="array" ref="BC326">IFERROR(VLOOKUP(A326&amp;B326&amp;C326&amp;LEFT($BA$1,2),IF({1,0},广告数据!$A$2:$A$7027&amp;广告数据!$B$2:$B$7027&amp;广告数据!$C$2:$C$7027,广告数据!$I$2:$I$7027),2,0),"")</f>
        <v>3</v>
      </c>
      <c r="BD326" s="215">
        <f t="shared" si="126"/>
        <v>0.00309917355371901</v>
      </c>
      <c r="BE326" s="215">
        <f t="shared" si="127"/>
        <v>0.0909090909090909</v>
      </c>
      <c r="BF326" s="186">
        <f t="array" ref="BF326">IFERROR(VLOOKUP(A326&amp;B326&amp;C326&amp;LEFT($BA$1,2),IF({1,0},广告数据!$A$2:$A$7027&amp;广告数据!$B$2:$B$7027&amp;广告数据!$C$2:$C$7027,广告数据!$G$2:$G$7027),2,0),"")</f>
        <v>17.2</v>
      </c>
      <c r="BG326" s="186">
        <f t="array" ref="BG326">IFERROR(VLOOKUP(A326&amp;B326&amp;C326&amp;LEFT($BA$1,2),IF({1,0},广告数据!$A$2:$A$7027&amp;广告数据!$B$2:$B$7027&amp;广告数据!$C$2:$C$7027,广告数据!$J$2:$J$7027),2,0),"")</f>
        <v>35.97</v>
      </c>
      <c r="BH326" s="215">
        <f t="shared" si="128"/>
        <v>0.478176257992772</v>
      </c>
      <c r="BI326" s="172">
        <f t="array" ref="BI326">IFERROR(VLOOKUP(A326&amp;B326&amp;C326&amp;LEFT($BI$1,2),IF({1,0},广告数据!$A$2:$A$7027&amp;广告数据!$B$2:$B$7027&amp;广告数据!$C$2:$C$7027,广告数据!$D$2:$D$7027),2,0),"0")</f>
        <v>1854</v>
      </c>
      <c r="BJ326" s="172">
        <f t="array" ref="BJ326">IFERROR(VLOOKUP(A326&amp;B326&amp;C326&amp;LEFT($BI$1,2),IF({1,0},广告数据!$A$2:$A$7027&amp;广告数据!$B$2:$B$7027&amp;广告数据!$C$2:$C$7027,广告数据!$E$2:$E$7027),2,0),"0")</f>
        <v>16</v>
      </c>
      <c r="BK326" s="172">
        <f t="array" ref="BK326">IFERROR(VLOOKUP(A326&amp;B326&amp;C326&amp;LEFT($BI$1,2),IF({1,0},广告数据!$A$2:$A$7027&amp;广告数据!$B$2:$B$7027&amp;广告数据!$C$2:$C$7027,广告数据!$I$2:$I$7027),2,0),"0")</f>
        <v>3</v>
      </c>
      <c r="BL326" s="215">
        <f t="shared" si="129"/>
        <v>0.00862998921251348</v>
      </c>
      <c r="BM326" s="215">
        <f t="shared" si="130"/>
        <v>0.1875</v>
      </c>
      <c r="BN326" s="172">
        <f t="array" ref="BN326">IFERROR(VLOOKUP(A326&amp;B326&amp;C326&amp;LEFT($BI$1,2),IF({1,0},广告数据!$A$2:$A$7027&amp;广告数据!$B$2:$B$7027&amp;广告数据!$C$2:$C$7027,广告数据!$G$2:$G$7027),2,0),"0")</f>
        <v>9.61</v>
      </c>
      <c r="BO326" s="172">
        <f t="array" ref="BO326">IFERROR(VLOOKUP(A326&amp;B326&amp;C326&amp;LEFT($BI$1,2),IF({1,0},广告数据!$A$2:$A$7027&amp;广告数据!$B$2:$B$7027&amp;广告数据!$C$2:$C$7027,广告数据!$J$2:$J$7027),2,0),"0")</f>
        <v>35.97</v>
      </c>
      <c r="BP326" s="215">
        <f t="shared" si="131"/>
        <v>0.267167083680845</v>
      </c>
      <c r="BQ326" s="172" t="str">
        <f t="array" ref="BQ326">IFERROR(VLOOKUP(A326&amp;B326&amp;C326&amp;LEFT($BQ$1,2),IF({1,0},广告数据!$A$2:$A$7027&amp;广告数据!$B$2:$B$7027&amp;广告数据!$C$2:$C$7027,广告数据!$D$2:$D$7027),2,0),"0")</f>
        <v>0</v>
      </c>
      <c r="BR326" s="172" t="str">
        <f t="array" ref="BR326">IFERROR(VLOOKUP(A326&amp;B326&amp;C326&amp;LEFT($BQ$1,2),IF({1,0},广告数据!$A$2:$A$7027&amp;广告数据!$B$2:$B$7027&amp;广告数据!$C$2:$C$7027,广告数据!$E$2:$E$7027),2,0),"0")</f>
        <v>0</v>
      </c>
      <c r="BS326" s="172" t="str">
        <f t="array" ref="BS326">IFERROR(VLOOKUP(A326&amp;B326&amp;C326&amp;LEFT($BQ$1,2),IF({1,0},广告数据!$A$2:$A$7027&amp;广告数据!$B$2:$B$7027&amp;广告数据!$C$2:$C$7027,广告数据!$I$2:$I$7027),2,0),"0")</f>
        <v>0</v>
      </c>
      <c r="BT326" s="215" t="str">
        <f t="shared" si="124"/>
        <v>0</v>
      </c>
      <c r="BU326" s="215" t="str">
        <f t="shared" si="125"/>
        <v>0</v>
      </c>
      <c r="BV326" s="172" t="str">
        <f t="array" ref="BV326">IFERROR(VLOOKUP(A326&amp;B326&amp;C326&amp;LEFT($BQ$1,2),IF({1,0},广告数据!$A$2:$A$7027&amp;广告数据!$B$2:$B$7027&amp;广告数据!$C$2:$C$7027,广告数据!$G$2:$G$7027),2,0),"0")</f>
        <v>0</v>
      </c>
      <c r="BW326" s="172" t="str">
        <f t="array" ref="BW326">IFERROR(VLOOKUP(A326&amp;B326&amp;C326&amp;LEFT($BQ$1,2),IF({1,0},广告数据!$A$2:$A$7027&amp;广告数据!$B$2:$B$7027&amp;广告数据!$C$2:$C$7027,广告数据!$J$2:$J$7027),2,0),"0")</f>
        <v>0</v>
      </c>
      <c r="BX326" s="215" t="str">
        <f t="shared" si="141"/>
        <v/>
      </c>
    </row>
    <row r="327" s="173" customFormat="1" spans="1:76">
      <c r="A327" s="189">
        <v>44837</v>
      </c>
      <c r="B327" s="192" t="s">
        <v>20</v>
      </c>
      <c r="C327" s="190" t="s">
        <v>450</v>
      </c>
      <c r="D327" s="119" t="s">
        <v>451</v>
      </c>
      <c r="E327" s="194">
        <f>SUMIFS('Business report'!$D$2:$D$9442,'Business report'!$A$2:$A$9442,A327,'Business report'!$B$2:$B$9442,B327,'Business report'!$C$2:$C$9442,D327)</f>
        <v>6</v>
      </c>
      <c r="F327" s="194">
        <f>SUMIFS('Business report'!$F$2:$F$9442,'Business report'!$A$2:$A$9442,A327,'Business report'!$B$2:$B$9442,B327,'Business report'!$C$2:$C$9442,D327)</f>
        <v>6</v>
      </c>
      <c r="G327" s="191">
        <f>SUMIFS('Business report'!$I$2:$I$9442,'Business report'!$A$2:$A$9442,A327,'Business report'!$B$2:$B$9442,B327,'Business report'!$C$2:$C$9442,D327)</f>
        <v>0</v>
      </c>
      <c r="H327" s="195">
        <f>SUMIFS('Business report'!$K$2:$K$9442,'Business report'!$A$2:$A$9442,A327,'Business report'!$B$2:$B$9442,B327,'Business report'!$C$2:$C$9442,D327)</f>
        <v>0</v>
      </c>
      <c r="I327" s="198">
        <v>37.99</v>
      </c>
      <c r="J327" s="178">
        <v>4.1</v>
      </c>
      <c r="K327" s="198">
        <v>8</v>
      </c>
      <c r="L327" s="198" t="s">
        <v>496</v>
      </c>
      <c r="M327" s="202" t="s">
        <v>937</v>
      </c>
      <c r="N327" s="198" t="s">
        <v>497</v>
      </c>
      <c r="O327" s="198">
        <v>7050</v>
      </c>
      <c r="P327" s="200"/>
      <c r="Q327" s="200"/>
      <c r="R327" s="200"/>
      <c r="S327" s="200"/>
      <c r="T327" s="200"/>
      <c r="U327" s="200"/>
      <c r="V327" s="200"/>
      <c r="W327" s="200"/>
      <c r="X327" s="200"/>
      <c r="Y327" s="200"/>
      <c r="Z327" s="200"/>
      <c r="AA327" s="200"/>
      <c r="AB327" s="200"/>
      <c r="AC327" s="200"/>
      <c r="AD327" s="200"/>
      <c r="AE327" s="200"/>
      <c r="AF327" s="200"/>
      <c r="AG327" s="200"/>
      <c r="AH327" s="200"/>
      <c r="AI327" s="200"/>
      <c r="AJ327" s="200"/>
      <c r="AK327" s="179">
        <f t="array" ref="AK327">IFERROR(VLOOKUP(A327&amp;B327&amp;C327&amp;LEFT($AK$1,2),IF({1,0},广告数据!$A$2:$A$7027&amp;广告数据!$B$2:$B$7027&amp;广告数据!$C$2:$C$7027,广告数据!$D$2:$D$7027),2,0),"0")</f>
        <v>2574</v>
      </c>
      <c r="AL327" s="175">
        <f t="array" ref="AL327">IFERROR(VLOOKUP(A327&amp;B327&amp;C327&amp;LEFT($AK$1,2),IF({1,0},广告数据!$A$2:$A$7027&amp;广告数据!$B$2:$B$7027&amp;广告数据!$C$2:$C$7027,广告数据!$E$2:$E$7027),2,0),"0")</f>
        <v>0</v>
      </c>
      <c r="AM327" s="180">
        <f t="shared" si="151"/>
        <v>0</v>
      </c>
      <c r="AN327" s="175">
        <f t="array" ref="AN327">IFERROR(VLOOKUP(A327&amp;B327&amp;C327&amp;LEFT($AK$1,2),IF({1,0},广告数据!$A$2:$A$7027&amp;广告数据!$B$2:$B$7027&amp;广告数据!$C$2:$C$7027,广告数据!$I$2:$I$7027),2,0),"0")</f>
        <v>0</v>
      </c>
      <c r="AO327" s="181" t="str">
        <f t="shared" si="152"/>
        <v>0</v>
      </c>
      <c r="AP327" s="182">
        <f t="array" ref="AP327">IFERROR(VLOOKUP(A327&amp;B327&amp;C327&amp;LEFT($AK$1,2),IF({1,0},广告数据!$A$2:$A$7027&amp;广告数据!$B$2:$B$7027&amp;广告数据!$C$2:$C$7027,广告数据!$G$2:$G$7027),2,0),"0")</f>
        <v>0</v>
      </c>
      <c r="AQ327" s="182">
        <f t="array" ref="AQ327">IFERROR(VLOOKUP(A327&amp;B327&amp;C327&amp;LEFT($AK$1,2),IF({1,0},广告数据!$A$2:$A$7027&amp;广告数据!$B$2:$B$7027&amp;广告数据!$C$2:$C$7027,广告数据!$J$2:$J$7027),2,0),"0")</f>
        <v>0</v>
      </c>
      <c r="AR327" s="183" t="str">
        <f t="shared" si="153"/>
        <v>0</v>
      </c>
      <c r="AS327" s="223" t="str">
        <f t="array" ref="AS327">IFERROR(VLOOKUP(A327&amp;B327&amp;C327&amp;LEFT($AS$1,2),IF({1,0},广告数据!$A$2:$A$7027&amp;广告数据!$B$2:$B$7027&amp;广告数据!$C$2:$C$7027,广告数据!$D$2:$D$7027),2,0),"0")</f>
        <v>0</v>
      </c>
      <c r="AT327" s="179" t="str">
        <f t="array" ref="AT327">IFERROR(VLOOKUP(A327&amp;B327&amp;C327&amp;LEFT($AS$1,2),IF({1,0},广告数据!$A$2:$A$7027&amp;广告数据!$B$2:$B$7027&amp;广告数据!$C$2:$C$7027,广告数据!$E$2:$E$7027),2,0),"0")</f>
        <v>0</v>
      </c>
      <c r="AU327" s="179" t="str">
        <f t="array" ref="AU327">IFERROR(VLOOKUP(A327&amp;B327&amp;C327&amp;LEFT($AS$1,2),IF({1,0},广告数据!$A$2:$A$7027&amp;广告数据!$B$2:$B$7027&amp;广告数据!$C$2:$C$7027,广告数据!$I$2:$I$7027),2,0),"0")</f>
        <v>0</v>
      </c>
      <c r="AV327" s="215" t="str">
        <f t="shared" si="154"/>
        <v>0</v>
      </c>
      <c r="AW327" s="215" t="str">
        <f t="array" ref="AW327">IFERROR(AU327/AT327,"0")</f>
        <v>0</v>
      </c>
      <c r="AX327" s="224" t="str">
        <f t="array" ref="AX327">IFERROR(VLOOKUP(A327&amp;B327&amp;C327&amp;LEFT($AS$1,2),IF({1,0},广告数据!$A$2:$A$7027&amp;广告数据!$B$2:$B$7027&amp;广告数据!$C$2:$C$7027,广告数据!$G$2:$G$7027),2,0),"0")</f>
        <v>0</v>
      </c>
      <c r="AY327" s="179" t="str">
        <f t="array" ref="AY327">IFERROR(VLOOKUP(A327&amp;B327&amp;C327&amp;LEFT($AS$1,2),IF({1,0},广告数据!$A$2:$A$7027&amp;广告数据!$B$2:$B$7027&amp;广告数据!$C$2:$C$7027,广告数据!$J$2:$J$7027),2,0),"0")</f>
        <v>0</v>
      </c>
      <c r="AZ327" s="183" t="str">
        <f t="array" ref="AZ327">IFERROR(AX327/AY327,"0")</f>
        <v>0</v>
      </c>
      <c r="BA327" s="179">
        <f t="array" ref="BA327">IFERROR(VLOOKUP(A327&amp;B327&amp;C327&amp;LEFT($BA$1,2),IF({1,0},广告数据!$A$2:$A$7027&amp;广告数据!$B$2:$B$7027&amp;广告数据!$C$2:$C$7027,广告数据!$D$2:$D$7027),2,0),"")</f>
        <v>1131</v>
      </c>
      <c r="BB327" s="179">
        <f t="array" ref="BB327">IFERROR(VLOOKUP(A327&amp;B327&amp;C327&amp;LEFT($BA$1,2),IF({1,0},广告数据!$A$2:$A$7027&amp;广告数据!$B$2:$B$7027&amp;广告数据!$C$2:$C$7027,广告数据!$E$2:$E$7027),2,0),"")</f>
        <v>1</v>
      </c>
      <c r="BC327" s="179">
        <f t="array" ref="BC327">IFERROR(VLOOKUP(A327&amp;B327&amp;C327&amp;LEFT($BA$1,2),IF({1,0},广告数据!$A$2:$A$7027&amp;广告数据!$B$2:$B$7027&amp;广告数据!$C$2:$C$7027,广告数据!$I$2:$I$7027),2,0),"")</f>
        <v>0</v>
      </c>
      <c r="BD327" s="215">
        <f t="shared" si="126"/>
        <v>0.000884173297966401</v>
      </c>
      <c r="BE327" s="215">
        <f t="shared" si="127"/>
        <v>0</v>
      </c>
      <c r="BF327" s="186">
        <f t="array" ref="BF327">IFERROR(VLOOKUP(A327&amp;B327&amp;C327&amp;LEFT($BA$1,2),IF({1,0},广告数据!$A$2:$A$7027&amp;广告数据!$B$2:$B$7027&amp;广告数据!$C$2:$C$7027,广告数据!$G$2:$G$7027),2,0),"")</f>
        <v>1.83</v>
      </c>
      <c r="BG327" s="186">
        <f t="array" ref="BG327">IFERROR(VLOOKUP(A327&amp;B327&amp;C327&amp;LEFT($BA$1,2),IF({1,0},广告数据!$A$2:$A$7027&amp;广告数据!$B$2:$B$7027&amp;广告数据!$C$2:$C$7027,广告数据!$J$2:$J$7027),2,0),"")</f>
        <v>0</v>
      </c>
      <c r="BH327" s="215" t="str">
        <f t="shared" si="128"/>
        <v>0</v>
      </c>
      <c r="BI327" s="172" t="str">
        <f t="array" ref="BI327">IFERROR(VLOOKUP(A327&amp;B327&amp;C327&amp;LEFT($BI$1,2),IF({1,0},广告数据!$A$2:$A$7027&amp;广告数据!$B$2:$B$7027&amp;广告数据!$C$2:$C$7027,广告数据!$D$2:$D$7027),2,0),"0")</f>
        <v>0</v>
      </c>
      <c r="BJ327" s="172" t="str">
        <f t="array" ref="BJ327">IFERROR(VLOOKUP(A327&amp;B327&amp;C327&amp;LEFT($BI$1,2),IF({1,0},广告数据!$A$2:$A$7027&amp;广告数据!$B$2:$B$7027&amp;广告数据!$C$2:$C$7027,广告数据!$E$2:$E$7027),2,0),"0")</f>
        <v>0</v>
      </c>
      <c r="BK327" s="172" t="str">
        <f t="array" ref="BK327">IFERROR(VLOOKUP(A327&amp;B327&amp;C327&amp;LEFT($BI$1,2),IF({1,0},广告数据!$A$2:$A$7027&amp;广告数据!$B$2:$B$7027&amp;广告数据!$C$2:$C$7027,广告数据!$I$2:$I$7027),2,0),"0")</f>
        <v>0</v>
      </c>
      <c r="BL327" s="215" t="str">
        <f t="shared" si="129"/>
        <v>0</v>
      </c>
      <c r="BM327" s="215" t="str">
        <f t="shared" si="130"/>
        <v>0</v>
      </c>
      <c r="BN327" s="172" t="str">
        <f t="array" ref="BN327">IFERROR(VLOOKUP(A327&amp;B327&amp;C327&amp;LEFT($BI$1,2),IF({1,0},广告数据!$A$2:$A$7027&amp;广告数据!$B$2:$B$7027&amp;广告数据!$C$2:$C$7027,广告数据!$G$2:$G$7027),2,0),"0")</f>
        <v>0</v>
      </c>
      <c r="BO327" s="172" t="str">
        <f t="array" ref="BO327">IFERROR(VLOOKUP(A327&amp;B327&amp;C327&amp;LEFT($BI$1,2),IF({1,0},广告数据!$A$2:$A$7027&amp;广告数据!$B$2:$B$7027&amp;广告数据!$C$2:$C$7027,广告数据!$J$2:$J$7027),2,0),"0")</f>
        <v>0</v>
      </c>
      <c r="BP327" s="215" t="str">
        <f t="shared" si="131"/>
        <v/>
      </c>
      <c r="BQ327" s="172">
        <f t="array" ref="BQ327">IFERROR(VLOOKUP(A327&amp;B327&amp;C327&amp;LEFT($BQ$1,2),IF({1,0},广告数据!$A$2:$A$7027&amp;广告数据!$B$2:$B$7027&amp;广告数据!$C$2:$C$7027,广告数据!$D$2:$D$7027),2,0),"0")</f>
        <v>1326</v>
      </c>
      <c r="BR327" s="172">
        <f t="array" ref="BR327">IFERROR(VLOOKUP(A327&amp;B327&amp;C327&amp;LEFT($BQ$1,2),IF({1,0},广告数据!$A$2:$A$7027&amp;广告数据!$B$2:$B$7027&amp;广告数据!$C$2:$C$7027,广告数据!$E$2:$E$7027),2,0),"0")</f>
        <v>2</v>
      </c>
      <c r="BS327" s="172">
        <f t="array" ref="BS327">IFERROR(VLOOKUP(A327&amp;B327&amp;C327&amp;LEFT($BQ$1,2),IF({1,0},广告数据!$A$2:$A$7027&amp;广告数据!$B$2:$B$7027&amp;广告数据!$C$2:$C$7027,广告数据!$I$2:$I$7027),2,0),"0")</f>
        <v>0</v>
      </c>
      <c r="BT327" s="215">
        <f t="shared" ref="BT327:BT390" si="155">IFERROR(BR327/BQ327,"0")</f>
        <v>0.00150829562594268</v>
      </c>
      <c r="BU327" s="215">
        <f t="shared" ref="BU327:BU390" si="156">IFERROR(BS327/BR327,"0")</f>
        <v>0</v>
      </c>
      <c r="BV327" s="172">
        <f t="array" ref="BV327">IFERROR(VLOOKUP(A327&amp;B327&amp;C327&amp;LEFT($BQ$1,2),IF({1,0},广告数据!$A$2:$A$7027&amp;广告数据!$B$2:$B$7027&amp;广告数据!$C$2:$C$7027,广告数据!$G$2:$G$7027),2,0),"0")</f>
        <v>2.8</v>
      </c>
      <c r="BW327" s="172">
        <f t="array" ref="BW327">IFERROR(VLOOKUP(A327&amp;B327&amp;C327&amp;LEFT($BQ$1,2),IF({1,0},广告数据!$A$2:$A$7027&amp;广告数据!$B$2:$B$7027&amp;广告数据!$C$2:$C$7027,广告数据!$J$2:$J$7027),2,0),"0")</f>
        <v>0</v>
      </c>
      <c r="BX327" s="215" t="str">
        <f t="shared" si="141"/>
        <v/>
      </c>
    </row>
    <row r="328" s="173" customFormat="1" spans="1:76">
      <c r="A328" s="189">
        <v>44837</v>
      </c>
      <c r="B328" s="192" t="s">
        <v>128</v>
      </c>
      <c r="C328" s="190" t="s">
        <v>450</v>
      </c>
      <c r="D328" s="119" t="s">
        <v>451</v>
      </c>
      <c r="E328" s="194">
        <f>SUMIFS('Business report'!$D$2:$D$9442,'Business report'!$A$2:$A$9442,A328,'Business report'!$B$2:$B$9442,B328,'Business report'!$C$2:$C$9442,D328)</f>
        <v>8</v>
      </c>
      <c r="F328" s="194">
        <f>SUMIFS('Business report'!$F$2:$F$9442,'Business report'!$A$2:$A$9442,A328,'Business report'!$B$2:$B$9442,B328,'Business report'!$C$2:$C$9442,D328)</f>
        <v>9</v>
      </c>
      <c r="G328" s="191">
        <f>SUMIFS('Business report'!$I$2:$I$9442,'Business report'!$A$2:$A$9442,A328,'Business report'!$B$2:$B$9442,B328,'Business report'!$C$2:$C$9442,D328)</f>
        <v>0</v>
      </c>
      <c r="H328" s="195">
        <f>SUMIFS('Business report'!$K$2:$K$9442,'Business report'!$A$2:$A$9442,A328,'Business report'!$B$2:$B$9442,B328,'Business report'!$C$2:$C$9442,D328)</f>
        <v>0</v>
      </c>
      <c r="I328" s="198">
        <v>39.99</v>
      </c>
      <c r="J328" s="178">
        <v>4.1</v>
      </c>
      <c r="K328" s="198">
        <v>8</v>
      </c>
      <c r="L328" s="198" t="s">
        <v>642</v>
      </c>
      <c r="M328" s="202" t="s">
        <v>938</v>
      </c>
      <c r="N328" s="198" t="s">
        <v>644</v>
      </c>
      <c r="O328" s="198">
        <v>52</v>
      </c>
      <c r="P328" s="200"/>
      <c r="Q328" s="200"/>
      <c r="R328" s="200"/>
      <c r="S328" s="200"/>
      <c r="T328" s="200"/>
      <c r="U328" s="200"/>
      <c r="V328" s="200"/>
      <c r="W328" s="200"/>
      <c r="X328" s="200"/>
      <c r="Y328" s="200"/>
      <c r="Z328" s="200"/>
      <c r="AA328" s="200"/>
      <c r="AB328" s="200"/>
      <c r="AC328" s="200"/>
      <c r="AD328" s="200"/>
      <c r="AE328" s="200"/>
      <c r="AF328" s="200"/>
      <c r="AG328" s="200"/>
      <c r="AH328" s="200"/>
      <c r="AI328" s="200"/>
      <c r="AJ328" s="200"/>
      <c r="AK328" s="179">
        <f t="array" ref="AK328">IFERROR(VLOOKUP(A328&amp;B328&amp;C328&amp;LEFT($AK$1,2),IF({1,0},广告数据!$A$2:$A$7027&amp;广告数据!$B$2:$B$7027&amp;广告数据!$C$2:$C$7027,广告数据!$D$2:$D$7027),2,0),"0")</f>
        <v>2530</v>
      </c>
      <c r="AL328" s="175">
        <f t="array" ref="AL328">IFERROR(VLOOKUP(A328&amp;B328&amp;C328&amp;LEFT($AK$1,2),IF({1,0},广告数据!$A$2:$A$7027&amp;广告数据!$B$2:$B$7027&amp;广告数据!$C$2:$C$7027,广告数据!$E$2:$E$7027),2,0),"0")</f>
        <v>2</v>
      </c>
      <c r="AM328" s="180">
        <f t="shared" si="151"/>
        <v>0.000790513833992095</v>
      </c>
      <c r="AN328" s="175">
        <f t="array" ref="AN328">IFERROR(VLOOKUP(A328&amp;B328&amp;C328&amp;LEFT($AK$1,2),IF({1,0},广告数据!$A$2:$A$7027&amp;广告数据!$B$2:$B$7027&amp;广告数据!$C$2:$C$7027,广告数据!$I$2:$I$7027),2,0),"0")</f>
        <v>0</v>
      </c>
      <c r="AO328" s="181">
        <f t="shared" si="152"/>
        <v>0</v>
      </c>
      <c r="AP328" s="182">
        <f t="array" ref="AP328">IFERROR(VLOOKUP(A328&amp;B328&amp;C328&amp;LEFT($AK$1,2),IF({1,0},广告数据!$A$2:$A$7027&amp;广告数据!$B$2:$B$7027&amp;广告数据!$C$2:$C$7027,广告数据!$G$2:$G$7027),2,0),"0")</f>
        <v>0.86</v>
      </c>
      <c r="AQ328" s="182">
        <f t="array" ref="AQ328">IFERROR(VLOOKUP(A328&amp;B328&amp;C328&amp;LEFT($AK$1,2),IF({1,0},广告数据!$A$2:$A$7027&amp;广告数据!$B$2:$B$7027&amp;广告数据!$C$2:$C$7027,广告数据!$J$2:$J$7027),2,0),"0")</f>
        <v>0</v>
      </c>
      <c r="AR328" s="183" t="str">
        <f t="shared" si="153"/>
        <v>0</v>
      </c>
      <c r="AS328" s="223" t="str">
        <f t="array" ref="AS328">IFERROR(VLOOKUP(A328&amp;B328&amp;C328&amp;LEFT($AS$1,2),IF({1,0},广告数据!$A$2:$A$7027&amp;广告数据!$B$2:$B$7027&amp;广告数据!$C$2:$C$7027,广告数据!$D$2:$D$7027),2,0),"0")</f>
        <v>0</v>
      </c>
      <c r="AT328" s="179" t="str">
        <f t="array" ref="AT328">IFERROR(VLOOKUP(A328&amp;B328&amp;C328&amp;LEFT($AS$1,2),IF({1,0},广告数据!$A$2:$A$7027&amp;广告数据!$B$2:$B$7027&amp;广告数据!$C$2:$C$7027,广告数据!$E$2:$E$7027),2,0),"0")</f>
        <v>0</v>
      </c>
      <c r="AU328" s="179" t="str">
        <f t="array" ref="AU328">IFERROR(VLOOKUP(A328&amp;B328&amp;C328&amp;LEFT($AS$1,2),IF({1,0},广告数据!$A$2:$A$7027&amp;广告数据!$B$2:$B$7027&amp;广告数据!$C$2:$C$7027,广告数据!$I$2:$I$7027),2,0),"0")</f>
        <v>0</v>
      </c>
      <c r="AV328" s="215" t="str">
        <f t="shared" si="154"/>
        <v>0</v>
      </c>
      <c r="AW328" s="215" t="str">
        <f t="array" ref="AW328">IFERROR(AU328/AT328,"0")</f>
        <v>0</v>
      </c>
      <c r="AX328" s="224" t="str">
        <f t="array" ref="AX328">IFERROR(VLOOKUP(A328&amp;B328&amp;C328&amp;LEFT($AS$1,2),IF({1,0},广告数据!$A$2:$A$7027&amp;广告数据!$B$2:$B$7027&amp;广告数据!$C$2:$C$7027,广告数据!$G$2:$G$7027),2,0),"0")</f>
        <v>0</v>
      </c>
      <c r="AY328" s="179" t="str">
        <f t="array" ref="AY328">IFERROR(VLOOKUP(A328&amp;B328&amp;C328&amp;LEFT($AS$1,2),IF({1,0},广告数据!$A$2:$A$7027&amp;广告数据!$B$2:$B$7027&amp;广告数据!$C$2:$C$7027,广告数据!$J$2:$J$7027),2,0),"0")</f>
        <v>0</v>
      </c>
      <c r="AZ328" s="183" t="str">
        <f t="array" ref="AZ328">IFERROR(AX328/AY328,"0")</f>
        <v>0</v>
      </c>
      <c r="BA328" s="179">
        <f t="array" ref="BA328">IFERROR(VLOOKUP(A328&amp;B328&amp;C328&amp;LEFT($BA$1,2),IF({1,0},广告数据!$A$2:$A$7027&amp;广告数据!$B$2:$B$7027&amp;广告数据!$C$2:$C$7027,广告数据!$D$2:$D$7027),2,0),"")</f>
        <v>1233</v>
      </c>
      <c r="BB328" s="179">
        <f t="array" ref="BB328">IFERROR(VLOOKUP(A328&amp;B328&amp;C328&amp;LEFT($BA$1,2),IF({1,0},广告数据!$A$2:$A$7027&amp;广告数据!$B$2:$B$7027&amp;广告数据!$C$2:$C$7027,广告数据!$E$2:$E$7027),2,0),"")</f>
        <v>3</v>
      </c>
      <c r="BC328" s="179">
        <f t="array" ref="BC328">IFERROR(VLOOKUP(A328&amp;B328&amp;C328&amp;LEFT($BA$1,2),IF({1,0},广告数据!$A$2:$A$7027&amp;广告数据!$B$2:$B$7027&amp;广告数据!$C$2:$C$7027,广告数据!$I$2:$I$7027),2,0),"")</f>
        <v>0</v>
      </c>
      <c r="BD328" s="215">
        <f t="shared" si="126"/>
        <v>0.0024330900243309</v>
      </c>
      <c r="BE328" s="215">
        <f t="shared" si="127"/>
        <v>0</v>
      </c>
      <c r="BF328" s="186">
        <f t="array" ref="BF328">IFERROR(VLOOKUP(A328&amp;B328&amp;C328&amp;LEFT($BA$1,2),IF({1,0},广告数据!$A$2:$A$7027&amp;广告数据!$B$2:$B$7027&amp;广告数据!$C$2:$C$7027,广告数据!$G$2:$G$7027),2,0),"")</f>
        <v>1.91</v>
      </c>
      <c r="BG328" s="186">
        <f t="array" ref="BG328">IFERROR(VLOOKUP(A328&amp;B328&amp;C328&amp;LEFT($BA$1,2),IF({1,0},广告数据!$A$2:$A$7027&amp;广告数据!$B$2:$B$7027&amp;广告数据!$C$2:$C$7027,广告数据!$J$2:$J$7027),2,0),"")</f>
        <v>0</v>
      </c>
      <c r="BH328" s="215" t="str">
        <f t="shared" si="128"/>
        <v>0</v>
      </c>
      <c r="BI328" s="172" t="str">
        <f t="array" ref="BI328">IFERROR(VLOOKUP(A328&amp;B328&amp;C328&amp;LEFT($BI$1,2),IF({1,0},广告数据!$A$2:$A$7027&amp;广告数据!$B$2:$B$7027&amp;广告数据!$C$2:$C$7027,广告数据!$D$2:$D$7027),2,0),"0")</f>
        <v>0</v>
      </c>
      <c r="BJ328" s="172" t="str">
        <f t="array" ref="BJ328">IFERROR(VLOOKUP(A328&amp;B328&amp;C328&amp;LEFT($BI$1,2),IF({1,0},广告数据!$A$2:$A$7027&amp;广告数据!$B$2:$B$7027&amp;广告数据!$C$2:$C$7027,广告数据!$E$2:$E$7027),2,0),"0")</f>
        <v>0</v>
      </c>
      <c r="BK328" s="172" t="str">
        <f t="array" ref="BK328">IFERROR(VLOOKUP(A328&amp;B328&amp;C328&amp;LEFT($BI$1,2),IF({1,0},广告数据!$A$2:$A$7027&amp;广告数据!$B$2:$B$7027&amp;广告数据!$C$2:$C$7027,广告数据!$I$2:$I$7027),2,0),"0")</f>
        <v>0</v>
      </c>
      <c r="BL328" s="215" t="str">
        <f t="shared" si="129"/>
        <v>0</v>
      </c>
      <c r="BM328" s="215" t="str">
        <f t="shared" si="130"/>
        <v>0</v>
      </c>
      <c r="BN328" s="172" t="str">
        <f t="array" ref="BN328">IFERROR(VLOOKUP(A328&amp;B328&amp;C328&amp;LEFT($BI$1,2),IF({1,0},广告数据!$A$2:$A$7027&amp;广告数据!$B$2:$B$7027&amp;广告数据!$C$2:$C$7027,广告数据!$G$2:$G$7027),2,0),"0")</f>
        <v>0</v>
      </c>
      <c r="BO328" s="172" t="str">
        <f t="array" ref="BO328">IFERROR(VLOOKUP(A328&amp;B328&amp;C328&amp;LEFT($BI$1,2),IF({1,0},广告数据!$A$2:$A$7027&amp;广告数据!$B$2:$B$7027&amp;广告数据!$C$2:$C$7027,广告数据!$J$2:$J$7027),2,0),"0")</f>
        <v>0</v>
      </c>
      <c r="BP328" s="215" t="str">
        <f t="shared" si="131"/>
        <v/>
      </c>
      <c r="BQ328" s="172">
        <f t="array" ref="BQ328">IFERROR(VLOOKUP(A328&amp;B328&amp;C328&amp;LEFT($BQ$1,2),IF({1,0},广告数据!$A$2:$A$7027&amp;广告数据!$B$2:$B$7027&amp;广告数据!$C$2:$C$7027,广告数据!$D$2:$D$7027),2,0),"0")</f>
        <v>241</v>
      </c>
      <c r="BR328" s="172">
        <f t="array" ref="BR328">IFERROR(VLOOKUP(A328&amp;B328&amp;C328&amp;LEFT($BQ$1,2),IF({1,0},广告数据!$A$2:$A$7027&amp;广告数据!$B$2:$B$7027&amp;广告数据!$C$2:$C$7027,广告数据!$E$2:$E$7027),2,0),"0")</f>
        <v>2</v>
      </c>
      <c r="BS328" s="172">
        <f t="array" ref="BS328">IFERROR(VLOOKUP(A328&amp;B328&amp;C328&amp;LEFT($BQ$1,2),IF({1,0},广告数据!$A$2:$A$7027&amp;广告数据!$B$2:$B$7027&amp;广告数据!$C$2:$C$7027,广告数据!$I$2:$I$7027),2,0),"0")</f>
        <v>0</v>
      </c>
      <c r="BT328" s="215">
        <f t="shared" si="155"/>
        <v>0.00829875518672199</v>
      </c>
      <c r="BU328" s="215">
        <f t="shared" si="156"/>
        <v>0</v>
      </c>
      <c r="BV328" s="172">
        <f t="array" ref="BV328">IFERROR(VLOOKUP(A328&amp;B328&amp;C328&amp;LEFT($BQ$1,2),IF({1,0},广告数据!$A$2:$A$7027&amp;广告数据!$B$2:$B$7027&amp;广告数据!$C$2:$C$7027,广告数据!$G$2:$G$7027),2,0),"0")</f>
        <v>2.37</v>
      </c>
      <c r="BW328" s="172">
        <f t="array" ref="BW328">IFERROR(VLOOKUP(A328&amp;B328&amp;C328&amp;LEFT($BQ$1,2),IF({1,0},广告数据!$A$2:$A$7027&amp;广告数据!$B$2:$B$7027&amp;广告数据!$C$2:$C$7027,广告数据!$J$2:$J$7027),2,0),"0")</f>
        <v>0</v>
      </c>
      <c r="BX328" s="215" t="str">
        <f t="shared" si="141"/>
        <v/>
      </c>
    </row>
    <row r="329" s="173" customFormat="1" spans="1:76">
      <c r="A329" s="189">
        <v>44837</v>
      </c>
      <c r="B329" s="192" t="s">
        <v>343</v>
      </c>
      <c r="C329" s="190" t="s">
        <v>450</v>
      </c>
      <c r="D329" s="119" t="s">
        <v>451</v>
      </c>
      <c r="E329" s="194">
        <f>SUMIFS('Business report'!$D$2:$D$9442,'Business report'!$A$2:$A$9442,A329,'Business report'!$B$2:$B$9442,B329,'Business report'!$C$2:$C$9442,D329)</f>
        <v>40</v>
      </c>
      <c r="F329" s="194">
        <f>SUMIFS('Business report'!$F$2:$F$9442,'Business report'!$A$2:$A$9442,A329,'Business report'!$B$2:$B$9442,B329,'Business report'!$C$2:$C$9442,D329)</f>
        <v>52</v>
      </c>
      <c r="G329" s="191">
        <f>SUMIFS('Business report'!$I$2:$I$9442,'Business report'!$A$2:$A$9442,A329,'Business report'!$B$2:$B$9442,B329,'Business report'!$C$2:$C$9442,D329)</f>
        <v>2</v>
      </c>
      <c r="H329" s="195">
        <f>SUMIFS('Business report'!$K$2:$K$9442,'Business report'!$A$2:$A$9442,A329,'Business report'!$B$2:$B$9442,B329,'Business report'!$C$2:$C$9442,D329)</f>
        <v>95.98</v>
      </c>
      <c r="I329" s="198">
        <v>47.99</v>
      </c>
      <c r="J329" s="178">
        <v>4.1</v>
      </c>
      <c r="K329" s="198">
        <v>8</v>
      </c>
      <c r="L329" s="198" t="s">
        <v>851</v>
      </c>
      <c r="M329" s="202" t="s">
        <v>939</v>
      </c>
      <c r="N329" s="198" t="s">
        <v>497</v>
      </c>
      <c r="O329" s="198">
        <v>246</v>
      </c>
      <c r="P329" s="200"/>
      <c r="Q329" s="200"/>
      <c r="R329" s="200"/>
      <c r="S329" s="200"/>
      <c r="T329" s="200"/>
      <c r="U329" s="200"/>
      <c r="V329" s="200"/>
      <c r="W329" s="200"/>
      <c r="X329" s="200"/>
      <c r="Y329" s="200"/>
      <c r="Z329" s="200"/>
      <c r="AA329" s="200"/>
      <c r="AB329" s="200"/>
      <c r="AC329" s="200"/>
      <c r="AD329" s="200"/>
      <c r="AE329" s="200"/>
      <c r="AF329" s="200"/>
      <c r="AG329" s="200"/>
      <c r="AH329" s="200"/>
      <c r="AI329" s="200"/>
      <c r="AJ329" s="200"/>
      <c r="AK329" s="179">
        <f t="array" ref="AK329">IFERROR(VLOOKUP(A329&amp;B329&amp;C329&amp;LEFT($AK$1,2),IF({1,0},广告数据!$A$2:$A$7027&amp;广告数据!$B$2:$B$7027&amp;广告数据!$C$2:$C$7027,广告数据!$D$2:$D$7027),2,0),"0")</f>
        <v>4199</v>
      </c>
      <c r="AL329" s="175">
        <f t="array" ref="AL329">IFERROR(VLOOKUP(A329&amp;B329&amp;C329&amp;LEFT($AK$1,2),IF({1,0},广告数据!$A$2:$A$7027&amp;广告数据!$B$2:$B$7027&amp;广告数据!$C$2:$C$7027,广告数据!$E$2:$E$7027),2,0),"0")</f>
        <v>10</v>
      </c>
      <c r="AM329" s="180">
        <f t="shared" si="151"/>
        <v>0.00238151940938319</v>
      </c>
      <c r="AN329" s="175">
        <f t="array" ref="AN329">IFERROR(VLOOKUP(A329&amp;B329&amp;C329&amp;LEFT($AK$1,2),IF({1,0},广告数据!$A$2:$A$7027&amp;广告数据!$B$2:$B$7027&amp;广告数据!$C$2:$C$7027,广告数据!$I$2:$I$7027),2,0),"0")</f>
        <v>0</v>
      </c>
      <c r="AO329" s="181">
        <f t="shared" si="152"/>
        <v>0</v>
      </c>
      <c r="AP329" s="182">
        <f t="array" ref="AP329">IFERROR(VLOOKUP(A329&amp;B329&amp;C329&amp;LEFT($AK$1,2),IF({1,0},广告数据!$A$2:$A$7027&amp;广告数据!$B$2:$B$7027&amp;广告数据!$C$2:$C$7027,广告数据!$G$2:$G$7027),2,0),"0")</f>
        <v>9.9</v>
      </c>
      <c r="AQ329" s="182">
        <f t="array" ref="AQ329">IFERROR(VLOOKUP(A329&amp;B329&amp;C329&amp;LEFT($AK$1,2),IF({1,0},广告数据!$A$2:$A$7027&amp;广告数据!$B$2:$B$7027&amp;广告数据!$C$2:$C$7027,广告数据!$J$2:$J$7027),2,0),"0")</f>
        <v>0</v>
      </c>
      <c r="AR329" s="183" t="str">
        <f t="shared" si="153"/>
        <v>0</v>
      </c>
      <c r="AS329" s="223" t="str">
        <f t="array" ref="AS329">IFERROR(VLOOKUP(A329&amp;B329&amp;C329&amp;LEFT($AS$1,2),IF({1,0},广告数据!$A$2:$A$7027&amp;广告数据!$B$2:$B$7027&amp;广告数据!$C$2:$C$7027,广告数据!$D$2:$D$7027),2,0),"0")</f>
        <v>0</v>
      </c>
      <c r="AT329" s="179" t="str">
        <f t="array" ref="AT329">IFERROR(VLOOKUP(A329&amp;B329&amp;C329&amp;LEFT($AS$1,2),IF({1,0},广告数据!$A$2:$A$7027&amp;广告数据!$B$2:$B$7027&amp;广告数据!$C$2:$C$7027,广告数据!$E$2:$E$7027),2,0),"0")</f>
        <v>0</v>
      </c>
      <c r="AU329" s="179" t="str">
        <f t="array" ref="AU329">IFERROR(VLOOKUP(A329&amp;B329&amp;C329&amp;LEFT($AS$1,2),IF({1,0},广告数据!$A$2:$A$7027&amp;广告数据!$B$2:$B$7027&amp;广告数据!$C$2:$C$7027,广告数据!$I$2:$I$7027),2,0),"0")</f>
        <v>0</v>
      </c>
      <c r="AV329" s="215" t="str">
        <f t="shared" si="154"/>
        <v>0</v>
      </c>
      <c r="AW329" s="215" t="str">
        <f t="array" ref="AW329">IFERROR(AU329/AT329,"0")</f>
        <v>0</v>
      </c>
      <c r="AX329" s="224" t="str">
        <f t="array" ref="AX329">IFERROR(VLOOKUP(A329&amp;B329&amp;C329&amp;LEFT($AS$1,2),IF({1,0},广告数据!$A$2:$A$7027&amp;广告数据!$B$2:$B$7027&amp;广告数据!$C$2:$C$7027,广告数据!$G$2:$G$7027),2,0),"0")</f>
        <v>0</v>
      </c>
      <c r="AY329" s="179" t="str">
        <f t="array" ref="AY329">IFERROR(VLOOKUP(A329&amp;B329&amp;C329&amp;LEFT($AS$1,2),IF({1,0},广告数据!$A$2:$A$7027&amp;广告数据!$B$2:$B$7027&amp;广告数据!$C$2:$C$7027,广告数据!$J$2:$J$7027),2,0),"0")</f>
        <v>0</v>
      </c>
      <c r="AZ329" s="183" t="str">
        <f t="array" ref="AZ329">IFERROR(AX329/AY329,"0")</f>
        <v>0</v>
      </c>
      <c r="BA329" s="179">
        <f t="array" ref="BA329">IFERROR(VLOOKUP(A329&amp;B329&amp;C329&amp;LEFT($BA$1,2),IF({1,0},广告数据!$A$2:$A$7027&amp;广告数据!$B$2:$B$7027&amp;广告数据!$C$2:$C$7027,广告数据!$D$2:$D$7027),2,0),"")</f>
        <v>859</v>
      </c>
      <c r="BB329" s="179">
        <f t="array" ref="BB329">IFERROR(VLOOKUP(A329&amp;B329&amp;C329&amp;LEFT($BA$1,2),IF({1,0},广告数据!$A$2:$A$7027&amp;广告数据!$B$2:$B$7027&amp;广告数据!$C$2:$C$7027,广告数据!$E$2:$E$7027),2,0),"")</f>
        <v>3</v>
      </c>
      <c r="BC329" s="179">
        <f t="array" ref="BC329">IFERROR(VLOOKUP(A329&amp;B329&amp;C329&amp;LEFT($BA$1,2),IF({1,0},广告数据!$A$2:$A$7027&amp;广告数据!$B$2:$B$7027&amp;广告数据!$C$2:$C$7027,广告数据!$I$2:$I$7027),2,0),"")</f>
        <v>0</v>
      </c>
      <c r="BD329" s="215">
        <f t="shared" ref="BD329:BD392" si="157">IFERROR(BB329/BA329,"0")</f>
        <v>0.00349243306169965</v>
      </c>
      <c r="BE329" s="215">
        <f t="shared" ref="BE329:BE392" si="158">IFERROR(BC329/BB329,"0")</f>
        <v>0</v>
      </c>
      <c r="BF329" s="186">
        <f t="array" ref="BF329">IFERROR(VLOOKUP(A329&amp;B329&amp;C329&amp;LEFT($BA$1,2),IF({1,0},广告数据!$A$2:$A$7027&amp;广告数据!$B$2:$B$7027&amp;广告数据!$C$2:$C$7027,广告数据!$G$2:$G$7027),2,0),"")</f>
        <v>3.69</v>
      </c>
      <c r="BG329" s="186">
        <f t="array" ref="BG329">IFERROR(VLOOKUP(A329&amp;B329&amp;C329&amp;LEFT($BA$1,2),IF({1,0},广告数据!$A$2:$A$7027&amp;广告数据!$B$2:$B$7027&amp;广告数据!$C$2:$C$7027,广告数据!$J$2:$J$7027),2,0),"")</f>
        <v>0</v>
      </c>
      <c r="BH329" s="215" t="str">
        <f t="shared" ref="BH329:BH392" si="159">IFERROR(BF329/BG329,"0")</f>
        <v>0</v>
      </c>
      <c r="BI329" s="172" t="str">
        <f t="array" ref="BI329">IFERROR(VLOOKUP(A329&amp;B329&amp;C329&amp;LEFT($BI$1,2),IF({1,0},广告数据!$A$2:$A$7027&amp;广告数据!$B$2:$B$7027&amp;广告数据!$C$2:$C$7027,广告数据!$D$2:$D$7027),2,0),"0")</f>
        <v>0</v>
      </c>
      <c r="BJ329" s="172" t="str">
        <f t="array" ref="BJ329">IFERROR(VLOOKUP(A329&amp;B329&amp;C329&amp;LEFT($BI$1,2),IF({1,0},广告数据!$A$2:$A$7027&amp;广告数据!$B$2:$B$7027&amp;广告数据!$C$2:$C$7027,广告数据!$E$2:$E$7027),2,0),"0")</f>
        <v>0</v>
      </c>
      <c r="BK329" s="172" t="str">
        <f t="array" ref="BK329">IFERROR(VLOOKUP(A329&amp;B329&amp;C329&amp;LEFT($BI$1,2),IF({1,0},广告数据!$A$2:$A$7027&amp;广告数据!$B$2:$B$7027&amp;广告数据!$C$2:$C$7027,广告数据!$I$2:$I$7027),2,0),"0")</f>
        <v>0</v>
      </c>
      <c r="BL329" s="215" t="str">
        <f t="shared" ref="BL329:BL392" si="160">IFERROR(BJ329/BI329,"0")</f>
        <v>0</v>
      </c>
      <c r="BM329" s="215" t="str">
        <f t="shared" ref="BM329:BM392" si="161">IFERROR(BK329/BJ329,"0")</f>
        <v>0</v>
      </c>
      <c r="BN329" s="172" t="str">
        <f t="array" ref="BN329">IFERROR(VLOOKUP(A329&amp;B329&amp;C329&amp;LEFT($BI$1,2),IF({1,0},广告数据!$A$2:$A$7027&amp;广告数据!$B$2:$B$7027&amp;广告数据!$C$2:$C$7027,广告数据!$G$2:$G$7027),2,0),"0")</f>
        <v>0</v>
      </c>
      <c r="BO329" s="172" t="str">
        <f t="array" ref="BO329">IFERROR(VLOOKUP(A329&amp;B329&amp;C329&amp;LEFT($BI$1,2),IF({1,0},广告数据!$A$2:$A$7027&amp;广告数据!$B$2:$B$7027&amp;广告数据!$C$2:$C$7027,广告数据!$J$2:$J$7027),2,0),"0")</f>
        <v>0</v>
      </c>
      <c r="BP329" s="215" t="str">
        <f t="shared" ref="BP329:BP392" si="162">IFERROR(BN329/BO329,"")</f>
        <v/>
      </c>
      <c r="BQ329" s="172">
        <f t="array" ref="BQ329">IFERROR(VLOOKUP(A329&amp;B329&amp;C329&amp;LEFT($BQ$1,2),IF({1,0},广告数据!$A$2:$A$7027&amp;广告数据!$B$2:$B$7027&amp;广告数据!$C$2:$C$7027,广告数据!$D$2:$D$7027),2,0),"0")</f>
        <v>2494</v>
      </c>
      <c r="BR329" s="172">
        <f t="array" ref="BR329">IFERROR(VLOOKUP(A329&amp;B329&amp;C329&amp;LEFT($BQ$1,2),IF({1,0},广告数据!$A$2:$A$7027&amp;广告数据!$B$2:$B$7027&amp;广告数据!$C$2:$C$7027,广告数据!$E$2:$E$7027),2,0),"0")</f>
        <v>15</v>
      </c>
      <c r="BS329" s="172">
        <f t="array" ref="BS329">IFERROR(VLOOKUP(A329&amp;B329&amp;C329&amp;LEFT($BQ$1,2),IF({1,0},广告数据!$A$2:$A$7027&amp;广告数据!$B$2:$B$7027&amp;广告数据!$C$2:$C$7027,广告数据!$I$2:$I$7027),2,0),"0")</f>
        <v>0</v>
      </c>
      <c r="BT329" s="215">
        <f t="shared" si="155"/>
        <v>0.00601443464314354</v>
      </c>
      <c r="BU329" s="215">
        <f t="shared" si="156"/>
        <v>0</v>
      </c>
      <c r="BV329" s="172">
        <f t="array" ref="BV329">IFERROR(VLOOKUP(A329&amp;B329&amp;C329&amp;LEFT($BQ$1,2),IF({1,0},广告数据!$A$2:$A$7027&amp;广告数据!$B$2:$B$7027&amp;广告数据!$C$2:$C$7027,广告数据!$G$2:$G$7027),2,0),"0")</f>
        <v>13.18</v>
      </c>
      <c r="BW329" s="172">
        <f t="array" ref="BW329">IFERROR(VLOOKUP(A329&amp;B329&amp;C329&amp;LEFT($BQ$1,2),IF({1,0},广告数据!$A$2:$A$7027&amp;广告数据!$B$2:$B$7027&amp;广告数据!$C$2:$C$7027,广告数据!$J$2:$J$7027),2,0),"0")</f>
        <v>0</v>
      </c>
      <c r="BX329" s="215" t="str">
        <f t="shared" si="141"/>
        <v/>
      </c>
    </row>
    <row r="330" s="173" customFormat="1" spans="1:76">
      <c r="A330" s="189">
        <v>44837</v>
      </c>
      <c r="B330" s="192" t="s">
        <v>20</v>
      </c>
      <c r="C330" s="190" t="s">
        <v>543</v>
      </c>
      <c r="D330" s="119" t="s">
        <v>544</v>
      </c>
      <c r="E330" s="194">
        <f>SUMIFS('Business report'!$D$2:$D$9442,'Business report'!$A$2:$A$9442,A330,'Business report'!$B$2:$B$9442,B330,'Business report'!$C$2:$C$9442,D330)</f>
        <v>72</v>
      </c>
      <c r="F330" s="194">
        <f>SUMIFS('Business report'!$F$2:$F$9442,'Business report'!$A$2:$A$9442,A330,'Business report'!$B$2:$B$9442,B330,'Business report'!$C$2:$C$9442,D330)</f>
        <v>108</v>
      </c>
      <c r="G330" s="191">
        <f>SUMIFS('Business report'!$I$2:$I$9442,'Business report'!$A$2:$A$9442,A330,'Business report'!$B$2:$B$9442,B330,'Business report'!$C$2:$C$9442,D330)</f>
        <v>8</v>
      </c>
      <c r="H330" s="195">
        <f>SUMIFS('Business report'!$K$2:$K$9442,'Business report'!$A$2:$A$9442,A330,'Business report'!$B$2:$B$9442,B330,'Business report'!$C$2:$C$9442,D330)</f>
        <v>209.93</v>
      </c>
      <c r="I330" s="198">
        <v>29.99</v>
      </c>
      <c r="J330" s="178">
        <v>4.8</v>
      </c>
      <c r="K330" s="198">
        <v>11</v>
      </c>
      <c r="L330" s="198" t="s">
        <v>570</v>
      </c>
      <c r="M330" s="222">
        <v>18889</v>
      </c>
      <c r="N330" s="198" t="s">
        <v>572</v>
      </c>
      <c r="O330" s="198">
        <v>31</v>
      </c>
      <c r="P330" s="200"/>
      <c r="Q330" s="200"/>
      <c r="R330" s="200"/>
      <c r="S330" s="200"/>
      <c r="T330" s="200"/>
      <c r="U330" s="200"/>
      <c r="V330" s="200"/>
      <c r="W330" s="200"/>
      <c r="X330" s="200"/>
      <c r="Y330" s="200"/>
      <c r="Z330" s="200"/>
      <c r="AA330" s="200"/>
      <c r="AB330" s="200"/>
      <c r="AC330" s="200"/>
      <c r="AD330" s="200"/>
      <c r="AE330" s="200"/>
      <c r="AF330" s="200"/>
      <c r="AG330" s="200"/>
      <c r="AH330" s="200"/>
      <c r="AI330" s="200"/>
      <c r="AJ330" s="200"/>
      <c r="AK330" s="179">
        <f t="array" ref="AK330">IFERROR(VLOOKUP(A330&amp;B330&amp;C330&amp;LEFT($AK$1,2),IF({1,0},广告数据!$A$2:$A$7027&amp;广告数据!$B$2:$B$7027&amp;广告数据!$C$2:$C$7027,广告数据!$D$2:$D$7027),2,0),"0")</f>
        <v>4588</v>
      </c>
      <c r="AL330" s="175">
        <f t="array" ref="AL330">IFERROR(VLOOKUP(A330&amp;B330&amp;C330&amp;LEFT($AK$1,2),IF({1,0},广告数据!$A$2:$A$7027&amp;广告数据!$B$2:$B$7027&amp;广告数据!$C$2:$C$7027,广告数据!$E$2:$E$7027),2,0),"0")</f>
        <v>14</v>
      </c>
      <c r="AM330" s="180">
        <f t="shared" si="151"/>
        <v>0.0030514385353095</v>
      </c>
      <c r="AN330" s="175">
        <f t="array" ref="AN330">IFERROR(VLOOKUP(A330&amp;B330&amp;C330&amp;LEFT($AK$1,2),IF({1,0},广告数据!$A$2:$A$7027&amp;广告数据!$B$2:$B$7027&amp;广告数据!$C$2:$C$7027,广告数据!$I$2:$I$7027),2,0),"0")</f>
        <v>0</v>
      </c>
      <c r="AO330" s="181">
        <f t="shared" si="152"/>
        <v>0</v>
      </c>
      <c r="AP330" s="182">
        <f t="array" ref="AP330">IFERROR(VLOOKUP(A330&amp;B330&amp;C330&amp;LEFT($AK$1,2),IF({1,0},广告数据!$A$2:$A$7027&amp;广告数据!$B$2:$B$7027&amp;广告数据!$C$2:$C$7027,广告数据!$G$2:$G$7027),2,0),"0")</f>
        <v>10.35</v>
      </c>
      <c r="AQ330" s="182">
        <f t="array" ref="AQ330">IFERROR(VLOOKUP(A330&amp;B330&amp;C330&amp;LEFT($AK$1,2),IF({1,0},广告数据!$A$2:$A$7027&amp;广告数据!$B$2:$B$7027&amp;广告数据!$C$2:$C$7027,广告数据!$J$2:$J$7027),2,0),"0")</f>
        <v>0</v>
      </c>
      <c r="AR330" s="183" t="str">
        <f t="shared" si="153"/>
        <v>0</v>
      </c>
      <c r="AS330" s="223">
        <f t="array" ref="AS330">IFERROR(VLOOKUP(A330&amp;B330&amp;C330&amp;LEFT($AS$1,2),IF({1,0},广告数据!$A$2:$A$7027&amp;广告数据!$B$2:$B$7027&amp;广告数据!$C$2:$C$7027,广告数据!$D$2:$D$7027),2,0),"0")</f>
        <v>137</v>
      </c>
      <c r="AT330" s="179">
        <f t="array" ref="AT330">IFERROR(VLOOKUP(A330&amp;B330&amp;C330&amp;LEFT($AS$1,2),IF({1,0},广告数据!$A$2:$A$7027&amp;广告数据!$B$2:$B$7027&amp;广告数据!$C$2:$C$7027,广告数据!$E$2:$E$7027),2,0),"0")</f>
        <v>1</v>
      </c>
      <c r="AU330" s="179">
        <f t="array" ref="AU330">IFERROR(VLOOKUP(A330&amp;B330&amp;C330&amp;LEFT($AS$1,2),IF({1,0},广告数据!$A$2:$A$7027&amp;广告数据!$B$2:$B$7027&amp;广告数据!$C$2:$C$7027,广告数据!$I$2:$I$7027),2,0),"0")</f>
        <v>0</v>
      </c>
      <c r="AV330" s="215">
        <f t="shared" si="154"/>
        <v>0.0072992700729927</v>
      </c>
      <c r="AW330" s="215">
        <f t="array" ref="AW330">IFERROR(AU330/AT330,"0")</f>
        <v>0</v>
      </c>
      <c r="AX330" s="224">
        <f t="array" ref="AX330">IFERROR(VLOOKUP(A330&amp;B330&amp;C330&amp;LEFT($AS$1,2),IF({1,0},广告数据!$A$2:$A$7027&amp;广告数据!$B$2:$B$7027&amp;广告数据!$C$2:$C$7027,广告数据!$G$2:$G$7027),2,0),"0")</f>
        <v>0.7</v>
      </c>
      <c r="AY330" s="179">
        <f t="array" ref="AY330">IFERROR(VLOOKUP(A330&amp;B330&amp;C330&amp;LEFT($AS$1,2),IF({1,0},广告数据!$A$2:$A$7027&amp;广告数据!$B$2:$B$7027&amp;广告数据!$C$2:$C$7027,广告数据!$J$2:$J$7027),2,0),"0")</f>
        <v>0</v>
      </c>
      <c r="AZ330" s="183" t="str">
        <f t="array" ref="AZ330">IFERROR(AX330/AY330,"0")</f>
        <v>0</v>
      </c>
      <c r="BA330" s="179">
        <f t="array" ref="BA330">IFERROR(VLOOKUP(A330&amp;B330&amp;C330&amp;LEFT($BA$1,2),IF({1,0},广告数据!$A$2:$A$7027&amp;广告数据!$B$2:$B$7027&amp;广告数据!$C$2:$C$7027,广告数据!$D$2:$D$7027),2,0),"")</f>
        <v>2565</v>
      </c>
      <c r="BB330" s="179">
        <f t="array" ref="BB330">IFERROR(VLOOKUP(A330&amp;B330&amp;C330&amp;LEFT($BA$1,2),IF({1,0},广告数据!$A$2:$A$7027&amp;广告数据!$B$2:$B$7027&amp;广告数据!$C$2:$C$7027,广告数据!$E$2:$E$7027),2,0),"")</f>
        <v>17</v>
      </c>
      <c r="BC330" s="179">
        <f t="array" ref="BC330">IFERROR(VLOOKUP(A330&amp;B330&amp;C330&amp;LEFT($BA$1,2),IF({1,0},广告数据!$A$2:$A$7027&amp;广告数据!$B$2:$B$7027&amp;广告数据!$C$2:$C$7027,广告数据!$I$2:$I$7027),2,0),"")</f>
        <v>5</v>
      </c>
      <c r="BD330" s="215">
        <f t="shared" si="157"/>
        <v>0.00662768031189084</v>
      </c>
      <c r="BE330" s="215">
        <f t="shared" si="158"/>
        <v>0.294117647058824</v>
      </c>
      <c r="BF330" s="186">
        <f t="array" ref="BF330">IFERROR(VLOOKUP(A330&amp;B330&amp;C330&amp;LEFT($BA$1,2),IF({1,0},广告数据!$A$2:$A$7027&amp;广告数据!$B$2:$B$7027&amp;广告数据!$C$2:$C$7027,广告数据!$G$2:$G$7027),2,0),"")</f>
        <v>23.05</v>
      </c>
      <c r="BG330" s="186">
        <f t="array" ref="BG330">IFERROR(VLOOKUP(A330&amp;B330&amp;C330&amp;LEFT($BA$1,2),IF({1,0},广告数据!$A$2:$A$7027&amp;广告数据!$B$2:$B$7027&amp;广告数据!$C$2:$C$7027,广告数据!$J$2:$J$7027),2,0),"")</f>
        <v>149.95</v>
      </c>
      <c r="BH330" s="215">
        <f t="shared" si="159"/>
        <v>0.153717905968656</v>
      </c>
      <c r="BI330" s="172">
        <f t="array" ref="BI330">IFERROR(VLOOKUP(A330&amp;B330&amp;C330&amp;LEFT($BI$1,2),IF({1,0},广告数据!$A$2:$A$7027&amp;广告数据!$B$2:$B$7027&amp;广告数据!$C$2:$C$7027,广告数据!$D$2:$D$7027),2,0),"0")</f>
        <v>50</v>
      </c>
      <c r="BJ330" s="172">
        <f t="array" ref="BJ330">IFERROR(VLOOKUP(A330&amp;B330&amp;C330&amp;LEFT($BI$1,2),IF({1,0},广告数据!$A$2:$A$7027&amp;广告数据!$B$2:$B$7027&amp;广告数据!$C$2:$C$7027,广告数据!$E$2:$E$7027),2,0),"0")</f>
        <v>0</v>
      </c>
      <c r="BK330" s="172">
        <f t="array" ref="BK330">IFERROR(VLOOKUP(A330&amp;B330&amp;C330&amp;LEFT($BI$1,2),IF({1,0},广告数据!$A$2:$A$7027&amp;广告数据!$B$2:$B$7027&amp;广告数据!$C$2:$C$7027,广告数据!$I$2:$I$7027),2,0),"0")</f>
        <v>0</v>
      </c>
      <c r="BL330" s="215">
        <f t="shared" si="160"/>
        <v>0</v>
      </c>
      <c r="BM330" s="215" t="str">
        <f t="shared" si="161"/>
        <v>0</v>
      </c>
      <c r="BN330" s="172">
        <f t="array" ref="BN330">IFERROR(VLOOKUP(A330&amp;B330&amp;C330&amp;LEFT($BI$1,2),IF({1,0},广告数据!$A$2:$A$7027&amp;广告数据!$B$2:$B$7027&amp;广告数据!$C$2:$C$7027,广告数据!$G$2:$G$7027),2,0),"0")</f>
        <v>0</v>
      </c>
      <c r="BO330" s="172">
        <f t="array" ref="BO330">IFERROR(VLOOKUP(A330&amp;B330&amp;C330&amp;LEFT($BI$1,2),IF({1,0},广告数据!$A$2:$A$7027&amp;广告数据!$B$2:$B$7027&amp;广告数据!$C$2:$C$7027,广告数据!$J$2:$J$7027),2,0),"0")</f>
        <v>0</v>
      </c>
      <c r="BP330" s="215" t="str">
        <f t="shared" si="162"/>
        <v/>
      </c>
      <c r="BQ330" s="172">
        <f t="array" ref="BQ330">IFERROR(VLOOKUP(A330&amp;B330&amp;C330&amp;LEFT($BQ$1,2),IF({1,0},广告数据!$A$2:$A$7027&amp;广告数据!$B$2:$B$7027&amp;广告数据!$C$2:$C$7027,广告数据!$D$2:$D$7027),2,0),"0")</f>
        <v>1117</v>
      </c>
      <c r="BR330" s="172">
        <f t="array" ref="BR330">IFERROR(VLOOKUP(A330&amp;B330&amp;C330&amp;LEFT($BQ$1,2),IF({1,0},广告数据!$A$2:$A$7027&amp;广告数据!$B$2:$B$7027&amp;广告数据!$C$2:$C$7027,广告数据!$E$2:$E$7027),2,0),"0")</f>
        <v>6</v>
      </c>
      <c r="BS330" s="172">
        <f t="array" ref="BS330">IFERROR(VLOOKUP(A330&amp;B330&amp;C330&amp;LEFT($BQ$1,2),IF({1,0},广告数据!$A$2:$A$7027&amp;广告数据!$B$2:$B$7027&amp;广告数据!$C$2:$C$7027,广告数据!$I$2:$I$7027),2,0),"0")</f>
        <v>1</v>
      </c>
      <c r="BT330" s="215">
        <f t="shared" si="155"/>
        <v>0.0053715308863026</v>
      </c>
      <c r="BU330" s="215">
        <f t="shared" si="156"/>
        <v>0.166666666666667</v>
      </c>
      <c r="BV330" s="172">
        <f t="array" ref="BV330">IFERROR(VLOOKUP(A330&amp;B330&amp;C330&amp;LEFT($BQ$1,2),IF({1,0},广告数据!$A$2:$A$7027&amp;广告数据!$B$2:$B$7027&amp;广告数据!$C$2:$C$7027,广告数据!$G$2:$G$7027),2,0),"0")</f>
        <v>7.52</v>
      </c>
      <c r="BW330" s="172">
        <f t="array" ref="BW330">IFERROR(VLOOKUP(A330&amp;B330&amp;C330&amp;LEFT($BQ$1,2),IF({1,0},广告数据!$A$2:$A$7027&amp;广告数据!$B$2:$B$7027&amp;广告数据!$C$2:$C$7027,广告数据!$J$2:$J$7027),2,0),"0")</f>
        <v>29.99</v>
      </c>
      <c r="BX330" s="215">
        <f t="shared" si="141"/>
        <v>0.250750250083361</v>
      </c>
    </row>
    <row r="331" s="173" customFormat="1" spans="1:76">
      <c r="A331" s="189">
        <v>44837</v>
      </c>
      <c r="B331" s="192" t="s">
        <v>20</v>
      </c>
      <c r="C331" s="190" t="s">
        <v>740</v>
      </c>
      <c r="D331" s="119" t="s">
        <v>741</v>
      </c>
      <c r="E331" s="194">
        <f>SUMIFS('Business report'!$D$2:$D$9442,'Business report'!$A$2:$A$9442,A331,'Business report'!$B$2:$B$9442,B331,'Business report'!$C$2:$C$9442,D331)</f>
        <v>16</v>
      </c>
      <c r="F331" s="194">
        <f>SUMIFS('Business report'!$F$2:$F$9442,'Business report'!$A$2:$A$9442,A331,'Business report'!$B$2:$B$9442,B331,'Business report'!$C$2:$C$9442,D331)</f>
        <v>23</v>
      </c>
      <c r="G331" s="191">
        <f>SUMIFS('Business report'!$I$2:$I$9442,'Business report'!$A$2:$A$9442,A331,'Business report'!$B$2:$B$9442,B331,'Business report'!$C$2:$C$9442,D331)</f>
        <v>1</v>
      </c>
      <c r="H331" s="195">
        <f>SUMIFS('Business report'!$K$2:$K$9442,'Business report'!$A$2:$A$9442,A331,'Business report'!$B$2:$B$9442,B331,'Business report'!$C$2:$C$9442,D331)</f>
        <v>0</v>
      </c>
      <c r="I331" s="198">
        <v>44.99</v>
      </c>
      <c r="J331" s="178">
        <v>4</v>
      </c>
      <c r="K331" s="198">
        <v>2</v>
      </c>
      <c r="L331" s="198" t="s">
        <v>131</v>
      </c>
      <c r="M331" s="202" t="s">
        <v>940</v>
      </c>
      <c r="N331" s="198" t="s">
        <v>742</v>
      </c>
      <c r="O331" s="198">
        <v>899</v>
      </c>
      <c r="P331" s="200"/>
      <c r="Q331" s="200"/>
      <c r="R331" s="200"/>
      <c r="S331" s="200"/>
      <c r="T331" s="200"/>
      <c r="U331" s="200"/>
      <c r="V331" s="200"/>
      <c r="W331" s="200"/>
      <c r="X331" s="200"/>
      <c r="Y331" s="200"/>
      <c r="Z331" s="200"/>
      <c r="AA331" s="200"/>
      <c r="AB331" s="200"/>
      <c r="AC331" s="200"/>
      <c r="AD331" s="200"/>
      <c r="AE331" s="200"/>
      <c r="AF331" s="200"/>
      <c r="AG331" s="200"/>
      <c r="AH331" s="200"/>
      <c r="AI331" s="200"/>
      <c r="AJ331" s="200"/>
      <c r="AK331" s="179">
        <f t="array" ref="AK331">IFERROR(VLOOKUP(A331&amp;B331&amp;C331&amp;LEFT($AK$1,2),IF({1,0},广告数据!$A$2:$A$7027&amp;广告数据!$B$2:$B$7027&amp;广告数据!$C$2:$C$7027,广告数据!$D$2:$D$7027),2,0),"0")</f>
        <v>2749</v>
      </c>
      <c r="AL331" s="175">
        <f t="array" ref="AL331">IFERROR(VLOOKUP(A331&amp;B331&amp;C331&amp;LEFT($AK$1,2),IF({1,0},广告数据!$A$2:$A$7027&amp;广告数据!$B$2:$B$7027&amp;广告数据!$C$2:$C$7027,广告数据!$E$2:$E$7027),2,0),"0")</f>
        <v>3</v>
      </c>
      <c r="AM331" s="180">
        <f t="shared" si="151"/>
        <v>0.00109130592942888</v>
      </c>
      <c r="AN331" s="175">
        <f t="array" ref="AN331">IFERROR(VLOOKUP(A331&amp;B331&amp;C331&amp;LEFT($AK$1,2),IF({1,0},广告数据!$A$2:$A$7027&amp;广告数据!$B$2:$B$7027&amp;广告数据!$C$2:$C$7027,广告数据!$I$2:$I$7027),2,0),"0")</f>
        <v>0</v>
      </c>
      <c r="AO331" s="181">
        <f t="shared" si="152"/>
        <v>0</v>
      </c>
      <c r="AP331" s="182">
        <f t="array" ref="AP331">IFERROR(VLOOKUP(A331&amp;B331&amp;C331&amp;LEFT($AK$1,2),IF({1,0},广告数据!$A$2:$A$7027&amp;广告数据!$B$2:$B$7027&amp;广告数据!$C$2:$C$7027,广告数据!$G$2:$G$7027),2,0),"0")</f>
        <v>2.99</v>
      </c>
      <c r="AQ331" s="182">
        <f t="array" ref="AQ331">IFERROR(VLOOKUP(A331&amp;B331&amp;C331&amp;LEFT($AK$1,2),IF({1,0},广告数据!$A$2:$A$7027&amp;广告数据!$B$2:$B$7027&amp;广告数据!$C$2:$C$7027,广告数据!$J$2:$J$7027),2,0),"0")</f>
        <v>0</v>
      </c>
      <c r="AR331" s="183" t="str">
        <f t="shared" si="153"/>
        <v>0</v>
      </c>
      <c r="AS331" s="223" t="str">
        <f t="array" ref="AS331">IFERROR(VLOOKUP(A331&amp;B331&amp;C331&amp;LEFT($AS$1,2),IF({1,0},广告数据!$A$2:$A$7027&amp;广告数据!$B$2:$B$7027&amp;广告数据!$C$2:$C$7027,广告数据!$D$2:$D$7027),2,0),"0")</f>
        <v>0</v>
      </c>
      <c r="AT331" s="179" t="str">
        <f t="array" ref="AT331">IFERROR(VLOOKUP(A331&amp;B331&amp;C331&amp;LEFT($AS$1,2),IF({1,0},广告数据!$A$2:$A$7027&amp;广告数据!$B$2:$B$7027&amp;广告数据!$C$2:$C$7027,广告数据!$E$2:$E$7027),2,0),"0")</f>
        <v>0</v>
      </c>
      <c r="AU331" s="179" t="str">
        <f t="array" ref="AU331">IFERROR(VLOOKUP(A331&amp;B331&amp;C331&amp;LEFT($AS$1,2),IF({1,0},广告数据!$A$2:$A$7027&amp;广告数据!$B$2:$B$7027&amp;广告数据!$C$2:$C$7027,广告数据!$I$2:$I$7027),2,0),"0")</f>
        <v>0</v>
      </c>
      <c r="AV331" s="215" t="str">
        <f t="shared" si="154"/>
        <v>0</v>
      </c>
      <c r="AW331" s="215" t="str">
        <f t="array" ref="AW331">IFERROR(AU331/AT331,"0")</f>
        <v>0</v>
      </c>
      <c r="AX331" s="224" t="str">
        <f t="array" ref="AX331">IFERROR(VLOOKUP(A331&amp;B331&amp;C331&amp;LEFT($AS$1,2),IF({1,0},广告数据!$A$2:$A$7027&amp;广告数据!$B$2:$B$7027&amp;广告数据!$C$2:$C$7027,广告数据!$G$2:$G$7027),2,0),"0")</f>
        <v>0</v>
      </c>
      <c r="AY331" s="179" t="str">
        <f t="array" ref="AY331">IFERROR(VLOOKUP(A331&amp;B331&amp;C331&amp;LEFT($AS$1,2),IF({1,0},广告数据!$A$2:$A$7027&amp;广告数据!$B$2:$B$7027&amp;广告数据!$C$2:$C$7027,广告数据!$J$2:$J$7027),2,0),"0")</f>
        <v>0</v>
      </c>
      <c r="AZ331" s="183" t="str">
        <f t="array" ref="AZ331">IFERROR(AX331/AY331,"0")</f>
        <v>0</v>
      </c>
      <c r="BA331" s="179">
        <f t="array" ref="BA331">IFERROR(VLOOKUP(A331&amp;B331&amp;C331&amp;LEFT($BA$1,2),IF({1,0},广告数据!$A$2:$A$7027&amp;广告数据!$B$2:$B$7027&amp;广告数据!$C$2:$C$7027,广告数据!$D$2:$D$7027),2,0),"")</f>
        <v>5294</v>
      </c>
      <c r="BB331" s="179">
        <f t="array" ref="BB331">IFERROR(VLOOKUP(A331&amp;B331&amp;C331&amp;LEFT($BA$1,2),IF({1,0},广告数据!$A$2:$A$7027&amp;广告数据!$B$2:$B$7027&amp;广告数据!$C$2:$C$7027,广告数据!$E$2:$E$7027),2,0),"")</f>
        <v>0</v>
      </c>
      <c r="BC331" s="179">
        <f t="array" ref="BC331">IFERROR(VLOOKUP(A331&amp;B331&amp;C331&amp;LEFT($BA$1,2),IF({1,0},广告数据!$A$2:$A$7027&amp;广告数据!$B$2:$B$7027&amp;广告数据!$C$2:$C$7027,广告数据!$I$2:$I$7027),2,0),"")</f>
        <v>0</v>
      </c>
      <c r="BD331" s="215">
        <f t="shared" si="157"/>
        <v>0</v>
      </c>
      <c r="BE331" s="215" t="str">
        <f t="shared" si="158"/>
        <v>0</v>
      </c>
      <c r="BF331" s="186">
        <f t="array" ref="BF331">IFERROR(VLOOKUP(A331&amp;B331&amp;C331&amp;LEFT($BA$1,2),IF({1,0},广告数据!$A$2:$A$7027&amp;广告数据!$B$2:$B$7027&amp;广告数据!$C$2:$C$7027,广告数据!$G$2:$G$7027),2,0),"")</f>
        <v>0</v>
      </c>
      <c r="BG331" s="186">
        <f t="array" ref="BG331">IFERROR(VLOOKUP(A331&amp;B331&amp;C331&amp;LEFT($BA$1,2),IF({1,0},广告数据!$A$2:$A$7027&amp;广告数据!$B$2:$B$7027&amp;广告数据!$C$2:$C$7027,广告数据!$J$2:$J$7027),2,0),"")</f>
        <v>0</v>
      </c>
      <c r="BH331" s="215" t="str">
        <f t="shared" si="159"/>
        <v>0</v>
      </c>
      <c r="BI331" s="172" t="str">
        <f t="array" ref="BI331">IFERROR(VLOOKUP(A331&amp;B331&amp;C331&amp;LEFT($BI$1,2),IF({1,0},广告数据!$A$2:$A$7027&amp;广告数据!$B$2:$B$7027&amp;广告数据!$C$2:$C$7027,广告数据!$D$2:$D$7027),2,0),"0")</f>
        <v>0</v>
      </c>
      <c r="BJ331" s="172" t="str">
        <f t="array" ref="BJ331">IFERROR(VLOOKUP(A331&amp;B331&amp;C331&amp;LEFT($BI$1,2),IF({1,0},广告数据!$A$2:$A$7027&amp;广告数据!$B$2:$B$7027&amp;广告数据!$C$2:$C$7027,广告数据!$E$2:$E$7027),2,0),"0")</f>
        <v>0</v>
      </c>
      <c r="BK331" s="172" t="str">
        <f t="array" ref="BK331">IFERROR(VLOOKUP(A331&amp;B331&amp;C331&amp;LEFT($BI$1,2),IF({1,0},广告数据!$A$2:$A$7027&amp;广告数据!$B$2:$B$7027&amp;广告数据!$C$2:$C$7027,广告数据!$I$2:$I$7027),2,0),"0")</f>
        <v>0</v>
      </c>
      <c r="BL331" s="215" t="str">
        <f t="shared" si="160"/>
        <v>0</v>
      </c>
      <c r="BM331" s="215" t="str">
        <f t="shared" si="161"/>
        <v>0</v>
      </c>
      <c r="BN331" s="172" t="str">
        <f t="array" ref="BN331">IFERROR(VLOOKUP(A331&amp;B331&amp;C331&amp;LEFT($BI$1,2),IF({1,0},广告数据!$A$2:$A$7027&amp;广告数据!$B$2:$B$7027&amp;广告数据!$C$2:$C$7027,广告数据!$G$2:$G$7027),2,0),"0")</f>
        <v>0</v>
      </c>
      <c r="BO331" s="172" t="str">
        <f t="array" ref="BO331">IFERROR(VLOOKUP(A331&amp;B331&amp;C331&amp;LEFT($BI$1,2),IF({1,0},广告数据!$A$2:$A$7027&amp;广告数据!$B$2:$B$7027&amp;广告数据!$C$2:$C$7027,广告数据!$J$2:$J$7027),2,0),"0")</f>
        <v>0</v>
      </c>
      <c r="BP331" s="215" t="str">
        <f t="shared" si="162"/>
        <v/>
      </c>
      <c r="BQ331" s="172">
        <f t="array" ref="BQ331">IFERROR(VLOOKUP(A331&amp;B331&amp;C331&amp;LEFT($BQ$1,2),IF({1,0},广告数据!$A$2:$A$7027&amp;广告数据!$B$2:$B$7027&amp;广告数据!$C$2:$C$7027,广告数据!$D$2:$D$7027),2,0),"0")</f>
        <v>258</v>
      </c>
      <c r="BR331" s="172">
        <f t="array" ref="BR331">IFERROR(VLOOKUP(A331&amp;B331&amp;C331&amp;LEFT($BQ$1,2),IF({1,0},广告数据!$A$2:$A$7027&amp;广告数据!$B$2:$B$7027&amp;广告数据!$C$2:$C$7027,广告数据!$E$2:$E$7027),2,0),"0")</f>
        <v>1</v>
      </c>
      <c r="BS331" s="172">
        <f t="array" ref="BS331">IFERROR(VLOOKUP(A331&amp;B331&amp;C331&amp;LEFT($BQ$1,2),IF({1,0},广告数据!$A$2:$A$7027&amp;广告数据!$B$2:$B$7027&amp;广告数据!$C$2:$C$7027,广告数据!$I$2:$I$7027),2,0),"0")</f>
        <v>0</v>
      </c>
      <c r="BT331" s="215">
        <f t="shared" si="155"/>
        <v>0.00387596899224806</v>
      </c>
      <c r="BU331" s="215">
        <f t="shared" si="156"/>
        <v>0</v>
      </c>
      <c r="BV331" s="172">
        <f t="array" ref="BV331">IFERROR(VLOOKUP(A331&amp;B331&amp;C331&amp;LEFT($BQ$1,2),IF({1,0},广告数据!$A$2:$A$7027&amp;广告数据!$B$2:$B$7027&amp;广告数据!$C$2:$C$7027,广告数据!$G$2:$G$7027),2,0),"0")</f>
        <v>0.88</v>
      </c>
      <c r="BW331" s="172">
        <f t="array" ref="BW331">IFERROR(VLOOKUP(A331&amp;B331&amp;C331&amp;LEFT($BQ$1,2),IF({1,0},广告数据!$A$2:$A$7027&amp;广告数据!$B$2:$B$7027&amp;广告数据!$C$2:$C$7027,广告数据!$J$2:$J$7027),2,0),"0")</f>
        <v>0</v>
      </c>
      <c r="BX331" s="215" t="str">
        <f t="shared" si="141"/>
        <v/>
      </c>
    </row>
    <row r="332" s="173" customFormat="1" spans="1:76">
      <c r="A332" s="189">
        <v>44837</v>
      </c>
      <c r="B332" s="192" t="s">
        <v>777</v>
      </c>
      <c r="C332" s="190" t="s">
        <v>543</v>
      </c>
      <c r="D332" s="119" t="s">
        <v>544</v>
      </c>
      <c r="E332" s="194">
        <f>SUMIFS('Business report'!$D$2:$D$9442,'Business report'!$A$2:$A$9442,A332,'Business report'!$B$2:$B$9442,B332,'Business report'!$C$2:$C$9442,D332)</f>
        <v>38</v>
      </c>
      <c r="F332" s="194">
        <f>SUMIFS('Business report'!$F$2:$F$9442,'Business report'!$A$2:$A$9442,A332,'Business report'!$B$2:$B$9442,B332,'Business report'!$C$2:$C$9442,D332)</f>
        <v>50</v>
      </c>
      <c r="G332" s="191">
        <f>SUMIFS('Business report'!$I$2:$I$9442,'Business report'!$A$2:$A$9442,A332,'Business report'!$B$2:$B$9442,B332,'Business report'!$C$2:$C$9442,D332)</f>
        <v>3</v>
      </c>
      <c r="H332" s="195">
        <f>SUMIFS('Business report'!$K$2:$K$9442,'Business report'!$A$2:$A$9442,A332,'Business report'!$B$2:$B$9442,B332,'Business report'!$C$2:$C$9442,D332)</f>
        <v>11997</v>
      </c>
      <c r="I332" s="206">
        <v>3999</v>
      </c>
      <c r="J332" s="178">
        <v>5</v>
      </c>
      <c r="K332" s="198">
        <v>1</v>
      </c>
      <c r="L332" s="206" t="s">
        <v>794</v>
      </c>
      <c r="M332" s="202" t="s">
        <v>941</v>
      </c>
      <c r="N332" s="206" t="s">
        <v>796</v>
      </c>
      <c r="O332" s="198">
        <v>14</v>
      </c>
      <c r="P332" s="200"/>
      <c r="Q332" s="200"/>
      <c r="R332" s="200"/>
      <c r="S332" s="200"/>
      <c r="T332" s="200"/>
      <c r="U332" s="200"/>
      <c r="V332" s="200"/>
      <c r="W332" s="200"/>
      <c r="X332" s="200"/>
      <c r="Y332" s="200"/>
      <c r="Z332" s="200"/>
      <c r="AA332" s="200"/>
      <c r="AB332" s="200"/>
      <c r="AC332" s="200"/>
      <c r="AD332" s="200"/>
      <c r="AE332" s="200"/>
      <c r="AF332" s="200"/>
      <c r="AG332" s="200"/>
      <c r="AH332" s="200"/>
      <c r="AI332" s="200"/>
      <c r="AJ332" s="200"/>
      <c r="AK332" s="179" t="str">
        <f t="array" ref="AK332">IFERROR(VLOOKUP(A332&amp;B332&amp;C332&amp;LEFT($AK$1,2),IF({1,0},广告数据!$A$2:$A$7027&amp;广告数据!$B$2:$B$7027&amp;广告数据!$C$2:$C$7027,广告数据!$D$2:$D$7027),2,0),"0")</f>
        <v>0</v>
      </c>
      <c r="AL332" s="175" t="str">
        <f t="array" ref="AL332">IFERROR(VLOOKUP(A332&amp;B332&amp;C332&amp;LEFT($AK$1,2),IF({1,0},广告数据!$A$2:$A$7027&amp;广告数据!$B$2:$B$7027&amp;广告数据!$C$2:$C$7027,广告数据!$E$2:$E$7027),2,0),"0")</f>
        <v>0</v>
      </c>
      <c r="AM332" s="180" t="str">
        <f t="shared" si="151"/>
        <v>0</v>
      </c>
      <c r="AN332" s="175" t="str">
        <f t="array" ref="AN332">IFERROR(VLOOKUP(A332&amp;B332&amp;C332&amp;LEFT($AK$1,2),IF({1,0},广告数据!$A$2:$A$7027&amp;广告数据!$B$2:$B$7027&amp;广告数据!$C$2:$C$7027,广告数据!$I$2:$I$7027),2,0),"0")</f>
        <v>0</v>
      </c>
      <c r="AO332" s="181" t="str">
        <f t="shared" si="152"/>
        <v>0</v>
      </c>
      <c r="AP332" s="182" t="str">
        <f t="array" ref="AP332">IFERROR(VLOOKUP(A332&amp;B332&amp;C332&amp;LEFT($AK$1,2),IF({1,0},广告数据!$A$2:$A$7027&amp;广告数据!$B$2:$B$7027&amp;广告数据!$C$2:$C$7027,广告数据!$G$2:$G$7027),2,0),"0")</f>
        <v>0</v>
      </c>
      <c r="AQ332" s="182" t="str">
        <f t="array" ref="AQ332">IFERROR(VLOOKUP(A332&amp;B332&amp;C332&amp;LEFT($AK$1,2),IF({1,0},广告数据!$A$2:$A$7027&amp;广告数据!$B$2:$B$7027&amp;广告数据!$C$2:$C$7027,广告数据!$J$2:$J$7027),2,0),"0")</f>
        <v>0</v>
      </c>
      <c r="AR332" s="183" t="str">
        <f t="shared" si="153"/>
        <v>0</v>
      </c>
      <c r="AS332" s="223">
        <f t="array" ref="AS332">IFERROR(VLOOKUP(A332&amp;B332&amp;C332&amp;LEFT($AS$1,2),IF({1,0},广告数据!$A$2:$A$7027&amp;广告数据!$B$2:$B$7027&amp;广告数据!$C$2:$C$7027,广告数据!$D$2:$D$7027),2,0),"0")</f>
        <v>781</v>
      </c>
      <c r="AT332" s="179">
        <f t="array" ref="AT332">IFERROR(VLOOKUP(A332&amp;B332&amp;C332&amp;LEFT($AS$1,2),IF({1,0},广告数据!$A$2:$A$7027&amp;广告数据!$B$2:$B$7027&amp;广告数据!$C$2:$C$7027,广告数据!$E$2:$E$7027),2,0),"0")</f>
        <v>24</v>
      </c>
      <c r="AU332" s="179">
        <f t="array" ref="AU332">IFERROR(VLOOKUP(A332&amp;B332&amp;C332&amp;LEFT($AS$1,2),IF({1,0},广告数据!$A$2:$A$7027&amp;广告数据!$B$2:$B$7027&amp;广告数据!$C$2:$C$7027,广告数据!$I$2:$I$7027),2,0),"0")</f>
        <v>3</v>
      </c>
      <c r="AV332" s="215">
        <f t="shared" si="154"/>
        <v>0.030729833546735</v>
      </c>
      <c r="AW332" s="215">
        <f t="array" ref="AW332">IFERROR(AU332/AT332,"0")</f>
        <v>0.125</v>
      </c>
      <c r="AX332" s="224">
        <f t="array" ref="AX332">IFERROR(VLOOKUP(A332&amp;B332&amp;C332&amp;LEFT($AS$1,2),IF({1,0},广告数据!$A$2:$A$7027&amp;广告数据!$B$2:$B$7027&amp;广告数据!$C$2:$C$7027,广告数据!$G$2:$G$7027),2,0),"0")</f>
        <v>1350</v>
      </c>
      <c r="AY332" s="179">
        <f t="array" ref="AY332">IFERROR(VLOOKUP(A332&amp;B332&amp;C332&amp;LEFT($AS$1,2),IF({1,0},广告数据!$A$2:$A$7027&amp;广告数据!$B$2:$B$7027&amp;广告数据!$C$2:$C$7027,广告数据!$J$2:$J$7027),2,0),"0")</f>
        <v>10905</v>
      </c>
      <c r="AZ332" s="183">
        <f t="array" ref="AZ332">IFERROR(AX332/AY332,"0")</f>
        <v>0.123796423658872</v>
      </c>
      <c r="BA332" s="179">
        <f t="array" ref="BA332">IFERROR(VLOOKUP(A332&amp;B332&amp;C332&amp;LEFT($BA$1,2),IF({1,0},广告数据!$A$2:$A$7027&amp;广告数据!$B$2:$B$7027&amp;广告数据!$C$2:$C$7027,广告数据!$D$2:$D$7027),2,0),"")</f>
        <v>310</v>
      </c>
      <c r="BB332" s="179">
        <f t="array" ref="BB332">IFERROR(VLOOKUP(A332&amp;B332&amp;C332&amp;LEFT($BA$1,2),IF({1,0},广告数据!$A$2:$A$7027&amp;广告数据!$B$2:$B$7027&amp;广告数据!$C$2:$C$7027,广告数据!$E$2:$E$7027),2,0),"")</f>
        <v>5</v>
      </c>
      <c r="BC332" s="179">
        <f t="array" ref="BC332">IFERROR(VLOOKUP(A332&amp;B332&amp;C332&amp;LEFT($BA$1,2),IF({1,0},广告数据!$A$2:$A$7027&amp;广告数据!$B$2:$B$7027&amp;广告数据!$C$2:$C$7027,广告数据!$I$2:$I$7027),2,0),"")</f>
        <v>0</v>
      </c>
      <c r="BD332" s="215">
        <f t="shared" si="157"/>
        <v>0.0161290322580645</v>
      </c>
      <c r="BE332" s="215">
        <f t="shared" si="158"/>
        <v>0</v>
      </c>
      <c r="BF332" s="186">
        <f t="array" ref="BF332">IFERROR(VLOOKUP(A332&amp;B332&amp;C332&amp;LEFT($BA$1,2),IF({1,0},广告数据!$A$2:$A$7027&amp;广告数据!$B$2:$B$7027&amp;广告数据!$C$2:$C$7027,广告数据!$G$2:$G$7027),2,0),"")</f>
        <v>370</v>
      </c>
      <c r="BG332" s="186">
        <f t="array" ref="BG332">IFERROR(VLOOKUP(A332&amp;B332&amp;C332&amp;LEFT($BA$1,2),IF({1,0},广告数据!$A$2:$A$7027&amp;广告数据!$B$2:$B$7027&amp;广告数据!$C$2:$C$7027,广告数据!$J$2:$J$7027),2,0),"")</f>
        <v>0</v>
      </c>
      <c r="BH332" s="215" t="str">
        <f t="shared" si="159"/>
        <v>0</v>
      </c>
      <c r="BI332" s="172" t="str">
        <f t="array" ref="BI332">IFERROR(VLOOKUP(A332&amp;B332&amp;C332&amp;LEFT($BI$1,2),IF({1,0},广告数据!$A$2:$A$7027&amp;广告数据!$B$2:$B$7027&amp;广告数据!$C$2:$C$7027,广告数据!$D$2:$D$7027),2,0),"0")</f>
        <v>0</v>
      </c>
      <c r="BJ332" s="172" t="str">
        <f t="array" ref="BJ332">IFERROR(VLOOKUP(A332&amp;B332&amp;C332&amp;LEFT($BI$1,2),IF({1,0},广告数据!$A$2:$A$7027&amp;广告数据!$B$2:$B$7027&amp;广告数据!$C$2:$C$7027,广告数据!$E$2:$E$7027),2,0),"0")</f>
        <v>0</v>
      </c>
      <c r="BK332" s="172" t="str">
        <f t="array" ref="BK332">IFERROR(VLOOKUP(A332&amp;B332&amp;C332&amp;LEFT($BI$1,2),IF({1,0},广告数据!$A$2:$A$7027&amp;广告数据!$B$2:$B$7027&amp;广告数据!$C$2:$C$7027,广告数据!$I$2:$I$7027),2,0),"0")</f>
        <v>0</v>
      </c>
      <c r="BL332" s="215" t="str">
        <f t="shared" si="160"/>
        <v>0</v>
      </c>
      <c r="BM332" s="215" t="str">
        <f t="shared" si="161"/>
        <v>0</v>
      </c>
      <c r="BN332" s="172" t="str">
        <f t="array" ref="BN332">IFERROR(VLOOKUP(A332&amp;B332&amp;C332&amp;LEFT($BI$1,2),IF({1,0},广告数据!$A$2:$A$7027&amp;广告数据!$B$2:$B$7027&amp;广告数据!$C$2:$C$7027,广告数据!$G$2:$G$7027),2,0),"0")</f>
        <v>0</v>
      </c>
      <c r="BO332" s="172" t="str">
        <f t="array" ref="BO332">IFERROR(VLOOKUP(A332&amp;B332&amp;C332&amp;LEFT($BI$1,2),IF({1,0},广告数据!$A$2:$A$7027&amp;广告数据!$B$2:$B$7027&amp;广告数据!$C$2:$C$7027,广告数据!$J$2:$J$7027),2,0),"0")</f>
        <v>0</v>
      </c>
      <c r="BP332" s="215" t="str">
        <f t="shared" si="162"/>
        <v/>
      </c>
      <c r="BQ332" s="172" t="str">
        <f t="array" ref="BQ332">IFERROR(VLOOKUP(A332&amp;B332&amp;C332&amp;LEFT($BQ$1,2),IF({1,0},广告数据!$A$2:$A$7027&amp;广告数据!$B$2:$B$7027&amp;广告数据!$C$2:$C$7027,广告数据!$D$2:$D$7027),2,0),"0")</f>
        <v>0</v>
      </c>
      <c r="BR332" s="172" t="str">
        <f t="array" ref="BR332">IFERROR(VLOOKUP(A332&amp;B332&amp;C332&amp;LEFT($BQ$1,2),IF({1,0},广告数据!$A$2:$A$7027&amp;广告数据!$B$2:$B$7027&amp;广告数据!$C$2:$C$7027,广告数据!$E$2:$E$7027),2,0),"0")</f>
        <v>0</v>
      </c>
      <c r="BS332" s="172" t="str">
        <f t="array" ref="BS332">IFERROR(VLOOKUP(A332&amp;B332&amp;C332&amp;LEFT($BQ$1,2),IF({1,0},广告数据!$A$2:$A$7027&amp;广告数据!$B$2:$B$7027&amp;广告数据!$C$2:$C$7027,广告数据!$I$2:$I$7027),2,0),"0")</f>
        <v>0</v>
      </c>
      <c r="BT332" s="215" t="str">
        <f t="shared" si="155"/>
        <v>0</v>
      </c>
      <c r="BU332" s="215" t="str">
        <f t="shared" si="156"/>
        <v>0</v>
      </c>
      <c r="BV332" s="172" t="str">
        <f t="array" ref="BV332">IFERROR(VLOOKUP(A332&amp;B332&amp;C332&amp;LEFT($BQ$1,2),IF({1,0},广告数据!$A$2:$A$7027&amp;广告数据!$B$2:$B$7027&amp;广告数据!$C$2:$C$7027,广告数据!$G$2:$G$7027),2,0),"0")</f>
        <v>0</v>
      </c>
      <c r="BW332" s="172" t="str">
        <f t="array" ref="BW332">IFERROR(VLOOKUP(A332&amp;B332&amp;C332&amp;LEFT($BQ$1,2),IF({1,0},广告数据!$A$2:$A$7027&amp;广告数据!$B$2:$B$7027&amp;广告数据!$C$2:$C$7027,广告数据!$J$2:$J$7027),2,0),"0")</f>
        <v>0</v>
      </c>
      <c r="BX332" s="215" t="str">
        <f t="shared" si="141"/>
        <v/>
      </c>
    </row>
    <row r="333" s="173" customFormat="1" spans="1:76">
      <c r="A333" s="189">
        <v>44838</v>
      </c>
      <c r="B333" s="192" t="s">
        <v>20</v>
      </c>
      <c r="C333" s="190" t="s">
        <v>25</v>
      </c>
      <c r="D333" s="119" t="s">
        <v>124</v>
      </c>
      <c r="E333" s="194">
        <f>SUMIFS('Business report'!$D$2:$D$9442,'Business report'!$A$2:$A$9442,A333,'Business report'!$B$2:$B$9442,B333,'Business report'!$C$2:$C$9442,D333)</f>
        <v>474</v>
      </c>
      <c r="F333" s="194">
        <f>SUMIFS('Business report'!$F$2:$F$9442,'Business report'!$A$2:$A$9442,A333,'Business report'!$B$2:$B$9442,B333,'Business report'!$C$2:$C$9442,D333)</f>
        <v>639</v>
      </c>
      <c r="G333" s="191">
        <f>SUMIFS('Business report'!$I$2:$I$9442,'Business report'!$A$2:$A$9442,A333,'Business report'!$B$2:$B$9442,B333,'Business report'!$C$2:$C$9442,D333)</f>
        <v>36</v>
      </c>
      <c r="H333" s="195">
        <f>SUMIFS('Business report'!$K$2:$K$9442,'Business report'!$A$2:$A$9442,A333,'Business report'!$B$2:$B$9442,B333,'Business report'!$C$2:$C$9442,D333)</f>
        <v>431.64</v>
      </c>
      <c r="I333" s="198">
        <v>11.99</v>
      </c>
      <c r="J333" s="178">
        <v>4.5</v>
      </c>
      <c r="K333" s="198">
        <v>118</v>
      </c>
      <c r="L333" s="198" t="s">
        <v>131</v>
      </c>
      <c r="M333" s="199">
        <v>25653</v>
      </c>
      <c r="N333" s="198" t="s">
        <v>133</v>
      </c>
      <c r="O333" s="198">
        <v>73</v>
      </c>
      <c r="P333" s="200"/>
      <c r="Q333" s="200"/>
      <c r="R333" s="200"/>
      <c r="S333" s="200"/>
      <c r="T333" s="200"/>
      <c r="U333" s="200"/>
      <c r="V333" s="200"/>
      <c r="W333" s="200"/>
      <c r="X333" s="200"/>
      <c r="Y333" s="200"/>
      <c r="Z333" s="200"/>
      <c r="AA333" s="200"/>
      <c r="AB333" s="200"/>
      <c r="AC333" s="200"/>
      <c r="AD333" s="200"/>
      <c r="AE333" s="200"/>
      <c r="AF333" s="200"/>
      <c r="AG333" s="200"/>
      <c r="AH333" s="200"/>
      <c r="AI333" s="200"/>
      <c r="AJ333" s="200"/>
      <c r="AK333" s="179">
        <f t="array" ref="AK333">IFERROR(VLOOKUP(A333&amp;B333&amp;C333&amp;LEFT($AK$1,2),IF({1,0},广告数据!$A$2:$A$7027&amp;广告数据!$B$2:$B$7027&amp;广告数据!$C$2:$C$7027,广告数据!$D$2:$D$7027),2,0),"0")</f>
        <v>5079</v>
      </c>
      <c r="AL333" s="175">
        <f t="array" ref="AL333">IFERROR(VLOOKUP(A333&amp;B333&amp;C333&amp;LEFT($AK$1,2),IF({1,0},广告数据!$A$2:$A$7027&amp;广告数据!$B$2:$B$7027&amp;广告数据!$C$2:$C$7027,广告数据!$E$2:$E$7027),2,0),"0")</f>
        <v>35</v>
      </c>
      <c r="AM333" s="180">
        <f t="shared" si="151"/>
        <v>0.00689112029927151</v>
      </c>
      <c r="AN333" s="175">
        <f t="array" ref="AN333">IFERROR(VLOOKUP(A333&amp;B333&amp;C333&amp;LEFT($AK$1,2),IF({1,0},广告数据!$A$2:$A$7027&amp;广告数据!$B$2:$B$7027&amp;广告数据!$C$2:$C$7027,广告数据!$I$2:$I$7027),2,0),"0")</f>
        <v>3</v>
      </c>
      <c r="AO333" s="181">
        <f t="shared" si="152"/>
        <v>0.0857142857142857</v>
      </c>
      <c r="AP333" s="182">
        <f t="array" ref="AP333">IFERROR(VLOOKUP(A333&amp;B333&amp;C333&amp;LEFT($AK$1,2),IF({1,0},广告数据!$A$2:$A$7027&amp;广告数据!$B$2:$B$7027&amp;广告数据!$C$2:$C$7027,广告数据!$G$2:$G$7027),2,0),"0")</f>
        <v>10.77</v>
      </c>
      <c r="AQ333" s="182">
        <f t="array" ref="AQ333">IFERROR(VLOOKUP(A333&amp;B333&amp;C333&amp;LEFT($AK$1,2),IF({1,0},广告数据!$A$2:$A$7027&amp;广告数据!$B$2:$B$7027&amp;广告数据!$C$2:$C$7027,广告数据!$J$2:$J$7027),2,0),"0")</f>
        <v>35.97</v>
      </c>
      <c r="AR333" s="183">
        <f t="shared" si="153"/>
        <v>0.299416180150125</v>
      </c>
      <c r="AS333" s="223" t="str">
        <f t="array" ref="AS333">IFERROR(VLOOKUP(A333&amp;B333&amp;C333&amp;LEFT($AS$1,2),IF({1,0},广告数据!$A$2:$A$7027&amp;广告数据!$B$2:$B$7027&amp;广告数据!$C$2:$C$7027,广告数据!$D$2:$D$7027),2,0),"0")</f>
        <v>0</v>
      </c>
      <c r="AT333" s="179" t="str">
        <f t="array" ref="AT333">IFERROR(VLOOKUP(A333&amp;B333&amp;C333&amp;LEFT($AS$1,2),IF({1,0},广告数据!$A$2:$A$7027&amp;广告数据!$B$2:$B$7027&amp;广告数据!$C$2:$C$7027,广告数据!$E$2:$E$7027),2,0),"0")</f>
        <v>0</v>
      </c>
      <c r="AU333" s="179" t="str">
        <f t="array" ref="AU333">IFERROR(VLOOKUP(A333&amp;B333&amp;C333&amp;LEFT($AS$1,2),IF({1,0},广告数据!$A$2:$A$7027&amp;广告数据!$B$2:$B$7027&amp;广告数据!$C$2:$C$7027,广告数据!$I$2:$I$7027),2,0),"0")</f>
        <v>0</v>
      </c>
      <c r="AV333" s="215" t="str">
        <f t="shared" si="154"/>
        <v>0</v>
      </c>
      <c r="AW333" s="215" t="str">
        <f t="array" ref="AW333">IFERROR(AU333/AT333,"0")</f>
        <v>0</v>
      </c>
      <c r="AX333" s="224" t="str">
        <f t="array" ref="AX333">IFERROR(VLOOKUP(A333&amp;B333&amp;C333&amp;LEFT($AS$1,2),IF({1,0},广告数据!$A$2:$A$7027&amp;广告数据!$B$2:$B$7027&amp;广告数据!$C$2:$C$7027,广告数据!$G$2:$G$7027),2,0),"0")</f>
        <v>0</v>
      </c>
      <c r="AY333" s="179" t="str">
        <f t="array" ref="AY333">IFERROR(VLOOKUP(A333&amp;B333&amp;C333&amp;LEFT($AS$1,2),IF({1,0},广告数据!$A$2:$A$7027&amp;广告数据!$B$2:$B$7027&amp;广告数据!$C$2:$C$7027,广告数据!$J$2:$J$7027),2,0),"0")</f>
        <v>0</v>
      </c>
      <c r="AZ333" s="183" t="str">
        <f t="array" ref="AZ333">IFERROR(AX333/AY333,"0")</f>
        <v>0</v>
      </c>
      <c r="BA333" s="179">
        <f t="array" ref="BA333">IFERROR(VLOOKUP(A333&amp;B333&amp;C333&amp;LEFT($BA$1,2),IF({1,0},广告数据!$A$2:$A$7027&amp;广告数据!$B$2:$B$7027&amp;广告数据!$C$2:$C$7027,广告数据!$D$2:$D$7027),2,0),"")</f>
        <v>10674</v>
      </c>
      <c r="BB333" s="179">
        <f t="array" ref="BB333">IFERROR(VLOOKUP(A333&amp;B333&amp;C333&amp;LEFT($BA$1,2),IF({1,0},广告数据!$A$2:$A$7027&amp;广告数据!$B$2:$B$7027&amp;广告数据!$C$2:$C$7027,广告数据!$E$2:$E$7027),2,0),"")</f>
        <v>41</v>
      </c>
      <c r="BC333" s="179">
        <f t="array" ref="BC333">IFERROR(VLOOKUP(A333&amp;B333&amp;C333&amp;LEFT($BA$1,2),IF({1,0},广告数据!$A$2:$A$7027&amp;广告数据!$B$2:$B$7027&amp;广告数据!$C$2:$C$7027,广告数据!$I$2:$I$7027),2,0),"")</f>
        <v>7</v>
      </c>
      <c r="BD333" s="215">
        <f t="shared" si="157"/>
        <v>0.00384110923739929</v>
      </c>
      <c r="BE333" s="215">
        <f t="shared" si="158"/>
        <v>0.170731707317073</v>
      </c>
      <c r="BF333" s="186">
        <f t="array" ref="BF333">IFERROR(VLOOKUP(A333&amp;B333&amp;C333&amp;LEFT($BA$1,2),IF({1,0},广告数据!$A$2:$A$7027&amp;广告数据!$B$2:$B$7027&amp;广告数据!$C$2:$C$7027,广告数据!$G$2:$G$7027),2,0),"")</f>
        <v>23.96</v>
      </c>
      <c r="BG333" s="186">
        <f t="array" ref="BG333">IFERROR(VLOOKUP(A333&amp;B333&amp;C333&amp;LEFT($BA$1,2),IF({1,0},广告数据!$A$2:$A$7027&amp;广告数据!$B$2:$B$7027&amp;广告数据!$C$2:$C$7027,广告数据!$J$2:$J$7027),2,0),"")</f>
        <v>83.93</v>
      </c>
      <c r="BH333" s="215">
        <f t="shared" si="159"/>
        <v>0.28547599189801</v>
      </c>
      <c r="BI333" s="172">
        <f t="array" ref="BI333">IFERROR(VLOOKUP(A333&amp;B333&amp;C333&amp;LEFT($BI$1,2),IF({1,0},广告数据!$A$2:$A$7027&amp;广告数据!$B$2:$B$7027&amp;广告数据!$C$2:$C$7027,广告数据!$D$2:$D$7027),2,0),"0")</f>
        <v>1736</v>
      </c>
      <c r="BJ333" s="172">
        <f t="array" ref="BJ333">IFERROR(VLOOKUP(A333&amp;B333&amp;C333&amp;LEFT($BI$1,2),IF({1,0},广告数据!$A$2:$A$7027&amp;广告数据!$B$2:$B$7027&amp;广告数据!$C$2:$C$7027,广告数据!$E$2:$E$7027),2,0),"0")</f>
        <v>12</v>
      </c>
      <c r="BK333" s="172">
        <f t="array" ref="BK333">IFERROR(VLOOKUP(A333&amp;B333&amp;C333&amp;LEFT($BI$1,2),IF({1,0},广告数据!$A$2:$A$7027&amp;广告数据!$B$2:$B$7027&amp;广告数据!$C$2:$C$7027,广告数据!$I$2:$I$7027),2,0),"0")</f>
        <v>0</v>
      </c>
      <c r="BL333" s="215">
        <f t="shared" si="160"/>
        <v>0.00691244239631336</v>
      </c>
      <c r="BM333" s="215">
        <f t="shared" si="161"/>
        <v>0</v>
      </c>
      <c r="BN333" s="172">
        <f t="array" ref="BN333">IFERROR(VLOOKUP(A333&amp;B333&amp;C333&amp;LEFT($BI$1,2),IF({1,0},广告数据!$A$2:$A$7027&amp;广告数据!$B$2:$B$7027&amp;广告数据!$C$2:$C$7027,广告数据!$G$2:$G$7027),2,0),"0")</f>
        <v>6.6</v>
      </c>
      <c r="BO333" s="172">
        <f t="array" ref="BO333">IFERROR(VLOOKUP(A333&amp;B333&amp;C333&amp;LEFT($BI$1,2),IF({1,0},广告数据!$A$2:$A$7027&amp;广告数据!$B$2:$B$7027&amp;广告数据!$C$2:$C$7027,广告数据!$J$2:$J$7027),2,0),"0")</f>
        <v>0</v>
      </c>
      <c r="BP333" s="215" t="str">
        <f t="shared" si="162"/>
        <v/>
      </c>
      <c r="BQ333" s="172" t="str">
        <f t="array" ref="BQ333">IFERROR(VLOOKUP(A333&amp;B333&amp;C333&amp;LEFT($BQ$1,2),IF({1,0},广告数据!$A$2:$A$7027&amp;广告数据!$B$2:$B$7027&amp;广告数据!$C$2:$C$7027,广告数据!$D$2:$D$7027),2,0),"0")</f>
        <v>0</v>
      </c>
      <c r="BR333" s="172" t="str">
        <f t="array" ref="BR333">IFERROR(VLOOKUP(A333&amp;B333&amp;C333&amp;LEFT($BQ$1,2),IF({1,0},广告数据!$A$2:$A$7027&amp;广告数据!$B$2:$B$7027&amp;广告数据!$C$2:$C$7027,广告数据!$E$2:$E$7027),2,0),"0")</f>
        <v>0</v>
      </c>
      <c r="BS333" s="172" t="str">
        <f t="array" ref="BS333">IFERROR(VLOOKUP(A333&amp;B333&amp;C333&amp;LEFT($BQ$1,2),IF({1,0},广告数据!$A$2:$A$7027&amp;广告数据!$B$2:$B$7027&amp;广告数据!$C$2:$C$7027,广告数据!$I$2:$I$7027),2,0),"0")</f>
        <v>0</v>
      </c>
      <c r="BT333" s="215" t="str">
        <f t="shared" si="155"/>
        <v>0</v>
      </c>
      <c r="BU333" s="215" t="str">
        <f t="shared" si="156"/>
        <v>0</v>
      </c>
      <c r="BV333" s="172" t="str">
        <f t="array" ref="BV333">IFERROR(VLOOKUP(A333&amp;B333&amp;C333&amp;LEFT($BQ$1,2),IF({1,0},广告数据!$A$2:$A$7027&amp;广告数据!$B$2:$B$7027&amp;广告数据!$C$2:$C$7027,广告数据!$G$2:$G$7027),2,0),"0")</f>
        <v>0</v>
      </c>
      <c r="BW333" s="172" t="str">
        <f t="array" ref="BW333">IFERROR(VLOOKUP(A333&amp;B333&amp;C333&amp;LEFT($BQ$1,2),IF({1,0},广告数据!$A$2:$A$7027&amp;广告数据!$B$2:$B$7027&amp;广告数据!$C$2:$C$7027,广告数据!$J$2:$J$7027),2,0),"0")</f>
        <v>0</v>
      </c>
      <c r="BX333" s="215" t="str">
        <f t="shared" si="141"/>
        <v/>
      </c>
    </row>
    <row r="334" s="173" customFormat="1" spans="1:76">
      <c r="A334" s="189">
        <v>44838</v>
      </c>
      <c r="B334" s="192" t="s">
        <v>20</v>
      </c>
      <c r="C334" s="190" t="s">
        <v>450</v>
      </c>
      <c r="D334" s="119" t="s">
        <v>451</v>
      </c>
      <c r="E334" s="194">
        <f>SUMIFS('Business report'!$D$2:$D$9442,'Business report'!$A$2:$A$9442,A334,'Business report'!$B$2:$B$9442,B334,'Business report'!$C$2:$C$9442,D334)</f>
        <v>3</v>
      </c>
      <c r="F334" s="194">
        <f>SUMIFS('Business report'!$F$2:$F$9442,'Business report'!$A$2:$A$9442,A334,'Business report'!$B$2:$B$9442,B334,'Business report'!$C$2:$C$9442,D334)</f>
        <v>4</v>
      </c>
      <c r="G334" s="191">
        <f>SUMIFS('Business report'!$I$2:$I$9442,'Business report'!$A$2:$A$9442,A334,'Business report'!$B$2:$B$9442,B334,'Business report'!$C$2:$C$9442,D334)</f>
        <v>0</v>
      </c>
      <c r="H334" s="195">
        <f>SUMIFS('Business report'!$K$2:$K$9442,'Business report'!$A$2:$A$9442,A334,'Business report'!$B$2:$B$9442,B334,'Business report'!$C$2:$C$9442,D334)</f>
        <v>0</v>
      </c>
      <c r="I334" s="198">
        <v>37.99</v>
      </c>
      <c r="J334" s="178">
        <v>4.1</v>
      </c>
      <c r="K334" s="198">
        <v>8</v>
      </c>
      <c r="L334" s="198" t="s">
        <v>496</v>
      </c>
      <c r="M334" s="199">
        <v>528786</v>
      </c>
      <c r="N334" s="198" t="s">
        <v>497</v>
      </c>
      <c r="O334" s="198">
        <v>7158</v>
      </c>
      <c r="P334" s="200"/>
      <c r="Q334" s="200"/>
      <c r="R334" s="200"/>
      <c r="S334" s="200"/>
      <c r="T334" s="200"/>
      <c r="U334" s="200"/>
      <c r="V334" s="200"/>
      <c r="W334" s="200"/>
      <c r="X334" s="200"/>
      <c r="Y334" s="200"/>
      <c r="Z334" s="200"/>
      <c r="AA334" s="200"/>
      <c r="AB334" s="200"/>
      <c r="AC334" s="200"/>
      <c r="AD334" s="200"/>
      <c r="AE334" s="200"/>
      <c r="AF334" s="200"/>
      <c r="AG334" s="200"/>
      <c r="AH334" s="200"/>
      <c r="AI334" s="200"/>
      <c r="AJ334" s="200"/>
      <c r="AK334" s="179">
        <f t="array" ref="AK334">IFERROR(VLOOKUP(A334&amp;B334&amp;C334&amp;LEFT($AK$1,2),IF({1,0},广告数据!$A$2:$A$7027&amp;广告数据!$B$2:$B$7027&amp;广告数据!$C$2:$C$7027,广告数据!$D$2:$D$7027),2,0),"0")</f>
        <v>2489</v>
      </c>
      <c r="AL334" s="175">
        <f t="array" ref="AL334">IFERROR(VLOOKUP(A334&amp;B334&amp;C334&amp;LEFT($AK$1,2),IF({1,0},广告数据!$A$2:$A$7027&amp;广告数据!$B$2:$B$7027&amp;广告数据!$C$2:$C$7027,广告数据!$E$2:$E$7027),2,0),"0")</f>
        <v>0</v>
      </c>
      <c r="AM334" s="180">
        <f t="shared" si="151"/>
        <v>0</v>
      </c>
      <c r="AN334" s="175">
        <f t="array" ref="AN334">IFERROR(VLOOKUP(A334&amp;B334&amp;C334&amp;LEFT($AK$1,2),IF({1,0},广告数据!$A$2:$A$7027&amp;广告数据!$B$2:$B$7027&amp;广告数据!$C$2:$C$7027,广告数据!$I$2:$I$7027),2,0),"0")</f>
        <v>0</v>
      </c>
      <c r="AO334" s="181" t="str">
        <f t="shared" si="152"/>
        <v>0</v>
      </c>
      <c r="AP334" s="182">
        <f t="array" ref="AP334">IFERROR(VLOOKUP(A334&amp;B334&amp;C334&amp;LEFT($AK$1,2),IF({1,0},广告数据!$A$2:$A$7027&amp;广告数据!$B$2:$B$7027&amp;广告数据!$C$2:$C$7027,广告数据!$G$2:$G$7027),2,0),"0")</f>
        <v>0</v>
      </c>
      <c r="AQ334" s="182">
        <f t="array" ref="AQ334">IFERROR(VLOOKUP(A334&amp;B334&amp;C334&amp;LEFT($AK$1,2),IF({1,0},广告数据!$A$2:$A$7027&amp;广告数据!$B$2:$B$7027&amp;广告数据!$C$2:$C$7027,广告数据!$J$2:$J$7027),2,0),"0")</f>
        <v>0</v>
      </c>
      <c r="AR334" s="183" t="str">
        <f t="shared" si="153"/>
        <v>0</v>
      </c>
      <c r="AS334" s="223" t="str">
        <f t="array" ref="AS334">IFERROR(VLOOKUP(A334&amp;B334&amp;C334&amp;LEFT($AS$1,2),IF({1,0},广告数据!$A$2:$A$7027&amp;广告数据!$B$2:$B$7027&amp;广告数据!$C$2:$C$7027,广告数据!$D$2:$D$7027),2,0),"0")</f>
        <v>0</v>
      </c>
      <c r="AT334" s="179" t="str">
        <f t="array" ref="AT334">IFERROR(VLOOKUP(A334&amp;B334&amp;C334&amp;LEFT($AS$1,2),IF({1,0},广告数据!$A$2:$A$7027&amp;广告数据!$B$2:$B$7027&amp;广告数据!$C$2:$C$7027,广告数据!$E$2:$E$7027),2,0),"0")</f>
        <v>0</v>
      </c>
      <c r="AU334" s="179" t="str">
        <f t="array" ref="AU334">IFERROR(VLOOKUP(A334&amp;B334&amp;C334&amp;LEFT($AS$1,2),IF({1,0},广告数据!$A$2:$A$7027&amp;广告数据!$B$2:$B$7027&amp;广告数据!$C$2:$C$7027,广告数据!$I$2:$I$7027),2,0),"0")</f>
        <v>0</v>
      </c>
      <c r="AV334" s="215" t="str">
        <f t="shared" si="154"/>
        <v>0</v>
      </c>
      <c r="AW334" s="215" t="str">
        <f t="array" ref="AW334">IFERROR(AU334/AT334,"0")</f>
        <v>0</v>
      </c>
      <c r="AX334" s="224" t="str">
        <f t="array" ref="AX334">IFERROR(VLOOKUP(A334&amp;B334&amp;C334&amp;LEFT($AS$1,2),IF({1,0},广告数据!$A$2:$A$7027&amp;广告数据!$B$2:$B$7027&amp;广告数据!$C$2:$C$7027,广告数据!$G$2:$G$7027),2,0),"0")</f>
        <v>0</v>
      </c>
      <c r="AY334" s="179" t="str">
        <f t="array" ref="AY334">IFERROR(VLOOKUP(A334&amp;B334&amp;C334&amp;LEFT($AS$1,2),IF({1,0},广告数据!$A$2:$A$7027&amp;广告数据!$B$2:$B$7027&amp;广告数据!$C$2:$C$7027,广告数据!$J$2:$J$7027),2,0),"0")</f>
        <v>0</v>
      </c>
      <c r="AZ334" s="183" t="str">
        <f t="array" ref="AZ334">IFERROR(AX334/AY334,"0")</f>
        <v>0</v>
      </c>
      <c r="BA334" s="179">
        <f t="array" ref="BA334">IFERROR(VLOOKUP(A334&amp;B334&amp;C334&amp;LEFT($BA$1,2),IF({1,0},广告数据!$A$2:$A$7027&amp;广告数据!$B$2:$B$7027&amp;广告数据!$C$2:$C$7027,广告数据!$D$2:$D$7027),2,0),"")</f>
        <v>1255</v>
      </c>
      <c r="BB334" s="179">
        <f t="array" ref="BB334">IFERROR(VLOOKUP(A334&amp;B334&amp;C334&amp;LEFT($BA$1,2),IF({1,0},广告数据!$A$2:$A$7027&amp;广告数据!$B$2:$B$7027&amp;广告数据!$C$2:$C$7027,广告数据!$E$2:$E$7027),2,0),"")</f>
        <v>0</v>
      </c>
      <c r="BC334" s="179">
        <f t="array" ref="BC334">IFERROR(VLOOKUP(A334&amp;B334&amp;C334&amp;LEFT($BA$1,2),IF({1,0},广告数据!$A$2:$A$7027&amp;广告数据!$B$2:$B$7027&amp;广告数据!$C$2:$C$7027,广告数据!$I$2:$I$7027),2,0),"")</f>
        <v>0</v>
      </c>
      <c r="BD334" s="215">
        <f t="shared" si="157"/>
        <v>0</v>
      </c>
      <c r="BE334" s="215" t="str">
        <f t="shared" si="158"/>
        <v>0</v>
      </c>
      <c r="BF334" s="186">
        <f t="array" ref="BF334">IFERROR(VLOOKUP(A334&amp;B334&amp;C334&amp;LEFT($BA$1,2),IF({1,0},广告数据!$A$2:$A$7027&amp;广告数据!$B$2:$B$7027&amp;广告数据!$C$2:$C$7027,广告数据!$G$2:$G$7027),2,0),"")</f>
        <v>0</v>
      </c>
      <c r="BG334" s="186">
        <f t="array" ref="BG334">IFERROR(VLOOKUP(A334&amp;B334&amp;C334&amp;LEFT($BA$1,2),IF({1,0},广告数据!$A$2:$A$7027&amp;广告数据!$B$2:$B$7027&amp;广告数据!$C$2:$C$7027,广告数据!$J$2:$J$7027),2,0),"")</f>
        <v>0</v>
      </c>
      <c r="BH334" s="215" t="str">
        <f t="shared" si="159"/>
        <v>0</v>
      </c>
      <c r="BI334" s="172" t="str">
        <f t="array" ref="BI334">IFERROR(VLOOKUP(A334&amp;B334&amp;C334&amp;LEFT($BI$1,2),IF({1,0},广告数据!$A$2:$A$7027&amp;广告数据!$B$2:$B$7027&amp;广告数据!$C$2:$C$7027,广告数据!$D$2:$D$7027),2,0),"0")</f>
        <v>0</v>
      </c>
      <c r="BJ334" s="172" t="str">
        <f t="array" ref="BJ334">IFERROR(VLOOKUP(A334&amp;B334&amp;C334&amp;LEFT($BI$1,2),IF({1,0},广告数据!$A$2:$A$7027&amp;广告数据!$B$2:$B$7027&amp;广告数据!$C$2:$C$7027,广告数据!$E$2:$E$7027),2,0),"0")</f>
        <v>0</v>
      </c>
      <c r="BK334" s="172" t="str">
        <f t="array" ref="BK334">IFERROR(VLOOKUP(A334&amp;B334&amp;C334&amp;LEFT($BI$1,2),IF({1,0},广告数据!$A$2:$A$7027&amp;广告数据!$B$2:$B$7027&amp;广告数据!$C$2:$C$7027,广告数据!$I$2:$I$7027),2,0),"0")</f>
        <v>0</v>
      </c>
      <c r="BL334" s="215" t="str">
        <f t="shared" si="160"/>
        <v>0</v>
      </c>
      <c r="BM334" s="215" t="str">
        <f t="shared" si="161"/>
        <v>0</v>
      </c>
      <c r="BN334" s="172" t="str">
        <f t="array" ref="BN334">IFERROR(VLOOKUP(A334&amp;B334&amp;C334&amp;LEFT($BI$1,2),IF({1,0},广告数据!$A$2:$A$7027&amp;广告数据!$B$2:$B$7027&amp;广告数据!$C$2:$C$7027,广告数据!$G$2:$G$7027),2,0),"0")</f>
        <v>0</v>
      </c>
      <c r="BO334" s="172" t="str">
        <f t="array" ref="BO334">IFERROR(VLOOKUP(A334&amp;B334&amp;C334&amp;LEFT($BI$1,2),IF({1,0},广告数据!$A$2:$A$7027&amp;广告数据!$B$2:$B$7027&amp;广告数据!$C$2:$C$7027,广告数据!$J$2:$J$7027),2,0),"0")</f>
        <v>0</v>
      </c>
      <c r="BP334" s="215" t="str">
        <f t="shared" si="162"/>
        <v/>
      </c>
      <c r="BQ334" s="172">
        <f t="array" ref="BQ334">IFERROR(VLOOKUP(A334&amp;B334&amp;C334&amp;LEFT($BQ$1,2),IF({1,0},广告数据!$A$2:$A$7027&amp;广告数据!$B$2:$B$7027&amp;广告数据!$C$2:$C$7027,广告数据!$D$2:$D$7027),2,0),"0")</f>
        <v>786</v>
      </c>
      <c r="BR334" s="172">
        <f t="array" ref="BR334">IFERROR(VLOOKUP(A334&amp;B334&amp;C334&amp;LEFT($BQ$1,2),IF({1,0},广告数据!$A$2:$A$7027&amp;广告数据!$B$2:$B$7027&amp;广告数据!$C$2:$C$7027,广告数据!$E$2:$E$7027),2,0),"0")</f>
        <v>1</v>
      </c>
      <c r="BS334" s="172">
        <f t="array" ref="BS334">IFERROR(VLOOKUP(A334&amp;B334&amp;C334&amp;LEFT($BQ$1,2),IF({1,0},广告数据!$A$2:$A$7027&amp;广告数据!$B$2:$B$7027&amp;广告数据!$C$2:$C$7027,广告数据!$I$2:$I$7027),2,0),"0")</f>
        <v>0</v>
      </c>
      <c r="BT334" s="215">
        <f t="shared" si="155"/>
        <v>0.00127226463104326</v>
      </c>
      <c r="BU334" s="215">
        <f t="shared" si="156"/>
        <v>0</v>
      </c>
      <c r="BV334" s="172">
        <f t="array" ref="BV334">IFERROR(VLOOKUP(A334&amp;B334&amp;C334&amp;LEFT($BQ$1,2),IF({1,0},广告数据!$A$2:$A$7027&amp;广告数据!$B$2:$B$7027&amp;广告数据!$C$2:$C$7027,广告数据!$G$2:$G$7027),2,0),"0")</f>
        <v>0.8</v>
      </c>
      <c r="BW334" s="172">
        <f t="array" ref="BW334">IFERROR(VLOOKUP(A334&amp;B334&amp;C334&amp;LEFT($BQ$1,2),IF({1,0},广告数据!$A$2:$A$7027&amp;广告数据!$B$2:$B$7027&amp;广告数据!$C$2:$C$7027,广告数据!$J$2:$J$7027),2,0),"0")</f>
        <v>0</v>
      </c>
      <c r="BX334" s="215" t="str">
        <f t="shared" si="141"/>
        <v/>
      </c>
    </row>
    <row r="335" s="173" customFormat="1" spans="1:76">
      <c r="A335" s="189">
        <v>44838</v>
      </c>
      <c r="B335" s="192" t="s">
        <v>128</v>
      </c>
      <c r="C335" s="190" t="s">
        <v>450</v>
      </c>
      <c r="D335" s="119" t="s">
        <v>451</v>
      </c>
      <c r="E335" s="194">
        <f>SUMIFS('Business report'!$D$2:$D$9442,'Business report'!$A$2:$A$9442,A335,'Business report'!$B$2:$B$9442,B335,'Business report'!$C$2:$C$9442,D335)</f>
        <v>8</v>
      </c>
      <c r="F335" s="194">
        <f>SUMIFS('Business report'!$F$2:$F$9442,'Business report'!$A$2:$A$9442,A335,'Business report'!$B$2:$B$9442,B335,'Business report'!$C$2:$C$9442,D335)</f>
        <v>8</v>
      </c>
      <c r="G335" s="191">
        <f>SUMIFS('Business report'!$I$2:$I$9442,'Business report'!$A$2:$A$9442,A335,'Business report'!$B$2:$B$9442,B335,'Business report'!$C$2:$C$9442,D335)</f>
        <v>0</v>
      </c>
      <c r="H335" s="195">
        <f>SUMIFS('Business report'!$K$2:$K$9442,'Business report'!$A$2:$A$9442,A335,'Business report'!$B$2:$B$9442,B335,'Business report'!$C$2:$C$9442,D335)</f>
        <v>0</v>
      </c>
      <c r="I335" s="198">
        <v>39.99</v>
      </c>
      <c r="J335" s="178">
        <v>4.1</v>
      </c>
      <c r="K335" s="198">
        <v>8</v>
      </c>
      <c r="L335" s="198" t="s">
        <v>642</v>
      </c>
      <c r="M335" s="199">
        <v>143989</v>
      </c>
      <c r="N335" s="198" t="s">
        <v>644</v>
      </c>
      <c r="O335" s="198">
        <v>77</v>
      </c>
      <c r="P335" s="200"/>
      <c r="Q335" s="200"/>
      <c r="R335" s="200"/>
      <c r="S335" s="200"/>
      <c r="T335" s="200"/>
      <c r="U335" s="200"/>
      <c r="V335" s="200"/>
      <c r="W335" s="200"/>
      <c r="X335" s="200"/>
      <c r="Y335" s="200"/>
      <c r="Z335" s="200"/>
      <c r="AA335" s="200"/>
      <c r="AB335" s="200"/>
      <c r="AC335" s="200"/>
      <c r="AD335" s="200"/>
      <c r="AE335" s="200"/>
      <c r="AF335" s="200"/>
      <c r="AG335" s="200"/>
      <c r="AH335" s="200"/>
      <c r="AI335" s="200"/>
      <c r="AJ335" s="200"/>
      <c r="AK335" s="179">
        <f t="array" ref="AK335">IFERROR(VLOOKUP(A335&amp;B335&amp;C335&amp;LEFT($AK$1,2),IF({1,0},广告数据!$A$2:$A$7027&amp;广告数据!$B$2:$B$7027&amp;广告数据!$C$2:$C$7027,广告数据!$D$2:$D$7027),2,0),"0")</f>
        <v>2530</v>
      </c>
      <c r="AL335" s="175">
        <f t="array" ref="AL335">IFERROR(VLOOKUP(A335&amp;B335&amp;C335&amp;LEFT($AK$1,2),IF({1,0},广告数据!$A$2:$A$7027&amp;广告数据!$B$2:$B$7027&amp;广告数据!$C$2:$C$7027,广告数据!$E$2:$E$7027),2,0),"0")</f>
        <v>2</v>
      </c>
      <c r="AM335" s="180">
        <f t="shared" si="151"/>
        <v>0.000790513833992095</v>
      </c>
      <c r="AN335" s="175">
        <f t="array" ref="AN335">IFERROR(VLOOKUP(A335&amp;B335&amp;C335&amp;LEFT($AK$1,2),IF({1,0},广告数据!$A$2:$A$7027&amp;广告数据!$B$2:$B$7027&amp;广告数据!$C$2:$C$7027,广告数据!$I$2:$I$7027),2,0),"0")</f>
        <v>0</v>
      </c>
      <c r="AO335" s="181">
        <f t="shared" si="152"/>
        <v>0</v>
      </c>
      <c r="AP335" s="182">
        <f t="array" ref="AP335">IFERROR(VLOOKUP(A335&amp;B335&amp;C335&amp;LEFT($AK$1,2),IF({1,0},广告数据!$A$2:$A$7027&amp;广告数据!$B$2:$B$7027&amp;广告数据!$C$2:$C$7027,广告数据!$G$2:$G$7027),2,0),"0")</f>
        <v>0.86</v>
      </c>
      <c r="AQ335" s="182">
        <f t="array" ref="AQ335">IFERROR(VLOOKUP(A335&amp;B335&amp;C335&amp;LEFT($AK$1,2),IF({1,0},广告数据!$A$2:$A$7027&amp;广告数据!$B$2:$B$7027&amp;广告数据!$C$2:$C$7027,广告数据!$J$2:$J$7027),2,0),"0")</f>
        <v>0</v>
      </c>
      <c r="AR335" s="183" t="str">
        <f t="shared" si="153"/>
        <v>0</v>
      </c>
      <c r="AS335" s="223" t="str">
        <f t="array" ref="AS335">IFERROR(VLOOKUP(A335&amp;B335&amp;C335&amp;LEFT($AS$1,2),IF({1,0},广告数据!$A$2:$A$7027&amp;广告数据!$B$2:$B$7027&amp;广告数据!$C$2:$C$7027,广告数据!$D$2:$D$7027),2,0),"0")</f>
        <v>0</v>
      </c>
      <c r="AT335" s="179" t="str">
        <f t="array" ref="AT335">IFERROR(VLOOKUP(A335&amp;B335&amp;C335&amp;LEFT($AS$1,2),IF({1,0},广告数据!$A$2:$A$7027&amp;广告数据!$B$2:$B$7027&amp;广告数据!$C$2:$C$7027,广告数据!$E$2:$E$7027),2,0),"0")</f>
        <v>0</v>
      </c>
      <c r="AU335" s="179" t="str">
        <f t="array" ref="AU335">IFERROR(VLOOKUP(A335&amp;B335&amp;C335&amp;LEFT($AS$1,2),IF({1,0},广告数据!$A$2:$A$7027&amp;广告数据!$B$2:$B$7027&amp;广告数据!$C$2:$C$7027,广告数据!$I$2:$I$7027),2,0),"0")</f>
        <v>0</v>
      </c>
      <c r="AV335" s="215" t="str">
        <f t="shared" si="154"/>
        <v>0</v>
      </c>
      <c r="AW335" s="215" t="str">
        <f t="array" ref="AW335">IFERROR(AU335/AT335,"0")</f>
        <v>0</v>
      </c>
      <c r="AX335" s="224" t="str">
        <f t="array" ref="AX335">IFERROR(VLOOKUP(A335&amp;B335&amp;C335&amp;LEFT($AS$1,2),IF({1,0},广告数据!$A$2:$A$7027&amp;广告数据!$B$2:$B$7027&amp;广告数据!$C$2:$C$7027,广告数据!$G$2:$G$7027),2,0),"0")</f>
        <v>0</v>
      </c>
      <c r="AY335" s="179" t="str">
        <f t="array" ref="AY335">IFERROR(VLOOKUP(A335&amp;B335&amp;C335&amp;LEFT($AS$1,2),IF({1,0},广告数据!$A$2:$A$7027&amp;广告数据!$B$2:$B$7027&amp;广告数据!$C$2:$C$7027,广告数据!$J$2:$J$7027),2,0),"0")</f>
        <v>0</v>
      </c>
      <c r="AZ335" s="183" t="str">
        <f t="array" ref="AZ335">IFERROR(AX335/AY335,"0")</f>
        <v>0</v>
      </c>
      <c r="BA335" s="179">
        <f t="array" ref="BA335">IFERROR(VLOOKUP(A335&amp;B335&amp;C335&amp;LEFT($BA$1,2),IF({1,0},广告数据!$A$2:$A$7027&amp;广告数据!$B$2:$B$7027&amp;广告数据!$C$2:$C$7027,广告数据!$D$2:$D$7027),2,0),"")</f>
        <v>1233</v>
      </c>
      <c r="BB335" s="179">
        <f t="array" ref="BB335">IFERROR(VLOOKUP(A335&amp;B335&amp;C335&amp;LEFT($BA$1,2),IF({1,0},广告数据!$A$2:$A$7027&amp;广告数据!$B$2:$B$7027&amp;广告数据!$C$2:$C$7027,广告数据!$E$2:$E$7027),2,0),"")</f>
        <v>3</v>
      </c>
      <c r="BC335" s="179">
        <f t="array" ref="BC335">IFERROR(VLOOKUP(A335&amp;B335&amp;C335&amp;LEFT($BA$1,2),IF({1,0},广告数据!$A$2:$A$7027&amp;广告数据!$B$2:$B$7027&amp;广告数据!$C$2:$C$7027,广告数据!$I$2:$I$7027),2,0),"")</f>
        <v>0</v>
      </c>
      <c r="BD335" s="215">
        <f t="shared" si="157"/>
        <v>0.0024330900243309</v>
      </c>
      <c r="BE335" s="215">
        <f t="shared" si="158"/>
        <v>0</v>
      </c>
      <c r="BF335" s="186">
        <f t="array" ref="BF335">IFERROR(VLOOKUP(A335&amp;B335&amp;C335&amp;LEFT($BA$1,2),IF({1,0},广告数据!$A$2:$A$7027&amp;广告数据!$B$2:$B$7027&amp;广告数据!$C$2:$C$7027,广告数据!$G$2:$G$7027),2,0),"")</f>
        <v>1.91</v>
      </c>
      <c r="BG335" s="186">
        <f t="array" ref="BG335">IFERROR(VLOOKUP(A335&amp;B335&amp;C335&amp;LEFT($BA$1,2),IF({1,0},广告数据!$A$2:$A$7027&amp;广告数据!$B$2:$B$7027&amp;广告数据!$C$2:$C$7027,广告数据!$J$2:$J$7027),2,0),"")</f>
        <v>0</v>
      </c>
      <c r="BH335" s="215" t="str">
        <f t="shared" si="159"/>
        <v>0</v>
      </c>
      <c r="BI335" s="172" t="str">
        <f t="array" ref="BI335">IFERROR(VLOOKUP(A335&amp;B335&amp;C335&amp;LEFT($BI$1,2),IF({1,0},广告数据!$A$2:$A$7027&amp;广告数据!$B$2:$B$7027&amp;广告数据!$C$2:$C$7027,广告数据!$D$2:$D$7027),2,0),"0")</f>
        <v>0</v>
      </c>
      <c r="BJ335" s="172" t="str">
        <f t="array" ref="BJ335">IFERROR(VLOOKUP(A335&amp;B335&amp;C335&amp;LEFT($BI$1,2),IF({1,0},广告数据!$A$2:$A$7027&amp;广告数据!$B$2:$B$7027&amp;广告数据!$C$2:$C$7027,广告数据!$E$2:$E$7027),2,0),"0")</f>
        <v>0</v>
      </c>
      <c r="BK335" s="172" t="str">
        <f t="array" ref="BK335">IFERROR(VLOOKUP(A335&amp;B335&amp;C335&amp;LEFT($BI$1,2),IF({1,0},广告数据!$A$2:$A$7027&amp;广告数据!$B$2:$B$7027&amp;广告数据!$C$2:$C$7027,广告数据!$I$2:$I$7027),2,0),"0")</f>
        <v>0</v>
      </c>
      <c r="BL335" s="215" t="str">
        <f t="shared" si="160"/>
        <v>0</v>
      </c>
      <c r="BM335" s="215" t="str">
        <f t="shared" si="161"/>
        <v>0</v>
      </c>
      <c r="BN335" s="172" t="str">
        <f t="array" ref="BN335">IFERROR(VLOOKUP(A335&amp;B335&amp;C335&amp;LEFT($BI$1,2),IF({1,0},广告数据!$A$2:$A$7027&amp;广告数据!$B$2:$B$7027&amp;广告数据!$C$2:$C$7027,广告数据!$G$2:$G$7027),2,0),"0")</f>
        <v>0</v>
      </c>
      <c r="BO335" s="172" t="str">
        <f t="array" ref="BO335">IFERROR(VLOOKUP(A335&amp;B335&amp;C335&amp;LEFT($BI$1,2),IF({1,0},广告数据!$A$2:$A$7027&amp;广告数据!$B$2:$B$7027&amp;广告数据!$C$2:$C$7027,广告数据!$J$2:$J$7027),2,0),"0")</f>
        <v>0</v>
      </c>
      <c r="BP335" s="215" t="str">
        <f t="shared" si="162"/>
        <v/>
      </c>
      <c r="BQ335" s="172">
        <f t="array" ref="BQ335">IFERROR(VLOOKUP(A335&amp;B335&amp;C335&amp;LEFT($BQ$1,2),IF({1,0},广告数据!$A$2:$A$7027&amp;广告数据!$B$2:$B$7027&amp;广告数据!$C$2:$C$7027,广告数据!$D$2:$D$7027),2,0),"0")</f>
        <v>241</v>
      </c>
      <c r="BR335" s="172">
        <f t="array" ref="BR335">IFERROR(VLOOKUP(A335&amp;B335&amp;C335&amp;LEFT($BQ$1,2),IF({1,0},广告数据!$A$2:$A$7027&amp;广告数据!$B$2:$B$7027&amp;广告数据!$C$2:$C$7027,广告数据!$E$2:$E$7027),2,0),"0")</f>
        <v>2</v>
      </c>
      <c r="BS335" s="172">
        <f t="array" ref="BS335">IFERROR(VLOOKUP(A335&amp;B335&amp;C335&amp;LEFT($BQ$1,2),IF({1,0},广告数据!$A$2:$A$7027&amp;广告数据!$B$2:$B$7027&amp;广告数据!$C$2:$C$7027,广告数据!$I$2:$I$7027),2,0),"0")</f>
        <v>0</v>
      </c>
      <c r="BT335" s="215">
        <f t="shared" si="155"/>
        <v>0.00829875518672199</v>
      </c>
      <c r="BU335" s="215">
        <f t="shared" si="156"/>
        <v>0</v>
      </c>
      <c r="BV335" s="172">
        <f t="array" ref="BV335">IFERROR(VLOOKUP(A335&amp;B335&amp;C335&amp;LEFT($BQ$1,2),IF({1,0},广告数据!$A$2:$A$7027&amp;广告数据!$B$2:$B$7027&amp;广告数据!$C$2:$C$7027,广告数据!$G$2:$G$7027),2,0),"0")</f>
        <v>2.37</v>
      </c>
      <c r="BW335" s="172">
        <f t="array" ref="BW335">IFERROR(VLOOKUP(A335&amp;B335&amp;C335&amp;LEFT($BQ$1,2),IF({1,0},广告数据!$A$2:$A$7027&amp;广告数据!$B$2:$B$7027&amp;广告数据!$C$2:$C$7027,广告数据!$J$2:$J$7027),2,0),"0")</f>
        <v>0</v>
      </c>
      <c r="BX335" s="215" t="str">
        <f t="shared" si="141"/>
        <v/>
      </c>
    </row>
    <row r="336" s="173" customFormat="1" spans="1:76">
      <c r="A336" s="189">
        <v>44838</v>
      </c>
      <c r="B336" s="192" t="s">
        <v>343</v>
      </c>
      <c r="C336" s="190" t="s">
        <v>450</v>
      </c>
      <c r="D336" s="119" t="s">
        <v>451</v>
      </c>
      <c r="E336" s="194">
        <f>SUMIFS('Business report'!$D$2:$D$9442,'Business report'!$A$2:$A$9442,A336,'Business report'!$B$2:$B$9442,B336,'Business report'!$C$2:$C$9442,D336)</f>
        <v>33</v>
      </c>
      <c r="F336" s="194">
        <f>SUMIFS('Business report'!$F$2:$F$9442,'Business report'!$A$2:$A$9442,A336,'Business report'!$B$2:$B$9442,B336,'Business report'!$C$2:$C$9442,D336)</f>
        <v>41</v>
      </c>
      <c r="G336" s="191">
        <f>SUMIFS('Business report'!$I$2:$I$9442,'Business report'!$A$2:$A$9442,A336,'Business report'!$B$2:$B$9442,B336,'Business report'!$C$2:$C$9442,D336)</f>
        <v>1</v>
      </c>
      <c r="H336" s="195">
        <f>SUMIFS('Business report'!$K$2:$K$9442,'Business report'!$A$2:$A$9442,A336,'Business report'!$B$2:$B$9442,B336,'Business report'!$C$2:$C$9442,D336)</f>
        <v>47.99</v>
      </c>
      <c r="I336" s="198">
        <v>47.99</v>
      </c>
      <c r="J336" s="178">
        <v>4.1</v>
      </c>
      <c r="K336" s="198">
        <v>8</v>
      </c>
      <c r="L336" s="198" t="s">
        <v>851</v>
      </c>
      <c r="M336" s="202" t="s">
        <v>942</v>
      </c>
      <c r="N336" s="198" t="s">
        <v>497</v>
      </c>
      <c r="O336" s="198">
        <v>417</v>
      </c>
      <c r="P336" s="200"/>
      <c r="Q336" s="200"/>
      <c r="R336" s="200"/>
      <c r="S336" s="200"/>
      <c r="T336" s="200"/>
      <c r="U336" s="200"/>
      <c r="V336" s="200"/>
      <c r="W336" s="200"/>
      <c r="X336" s="200"/>
      <c r="Y336" s="200"/>
      <c r="Z336" s="200"/>
      <c r="AA336" s="200"/>
      <c r="AB336" s="200"/>
      <c r="AC336" s="200"/>
      <c r="AD336" s="200"/>
      <c r="AE336" s="200"/>
      <c r="AF336" s="200"/>
      <c r="AG336" s="200"/>
      <c r="AH336" s="200"/>
      <c r="AI336" s="200"/>
      <c r="AJ336" s="200"/>
      <c r="AK336" s="179">
        <f t="array" ref="AK336">IFERROR(VLOOKUP(A336&amp;B336&amp;C336&amp;LEFT($AK$1,2),IF({1,0},广告数据!$A$2:$A$7027&amp;广告数据!$B$2:$B$7027&amp;广告数据!$C$2:$C$7027,广告数据!$D$2:$D$7027),2,0),"0")</f>
        <v>3562</v>
      </c>
      <c r="AL336" s="175">
        <f t="array" ref="AL336">IFERROR(VLOOKUP(A336&amp;B336&amp;C336&amp;LEFT($AK$1,2),IF({1,0},广告数据!$A$2:$A$7027&amp;广告数据!$B$2:$B$7027&amp;广告数据!$C$2:$C$7027,广告数据!$E$2:$E$7027),2,0),"0")</f>
        <v>10</v>
      </c>
      <c r="AM336" s="180">
        <f t="shared" si="151"/>
        <v>0.00280741156653565</v>
      </c>
      <c r="AN336" s="175">
        <f t="array" ref="AN336">IFERROR(VLOOKUP(A336&amp;B336&amp;C336&amp;LEFT($AK$1,2),IF({1,0},广告数据!$A$2:$A$7027&amp;广告数据!$B$2:$B$7027&amp;广告数据!$C$2:$C$7027,广告数据!$I$2:$I$7027),2,0),"0")</f>
        <v>0</v>
      </c>
      <c r="AO336" s="181">
        <f t="shared" si="152"/>
        <v>0</v>
      </c>
      <c r="AP336" s="182">
        <f t="array" ref="AP336">IFERROR(VLOOKUP(A336&amp;B336&amp;C336&amp;LEFT($AK$1,2),IF({1,0},广告数据!$A$2:$A$7027&amp;广告数据!$B$2:$B$7027&amp;广告数据!$C$2:$C$7027,广告数据!$G$2:$G$7027),2,0),"0")</f>
        <v>10.72</v>
      </c>
      <c r="AQ336" s="182">
        <f t="array" ref="AQ336">IFERROR(VLOOKUP(A336&amp;B336&amp;C336&amp;LEFT($AK$1,2),IF({1,0},广告数据!$A$2:$A$7027&amp;广告数据!$B$2:$B$7027&amp;广告数据!$C$2:$C$7027,广告数据!$J$2:$J$7027),2,0),"0")</f>
        <v>0</v>
      </c>
      <c r="AR336" s="183" t="str">
        <f t="shared" si="153"/>
        <v>0</v>
      </c>
      <c r="AS336" s="223" t="str">
        <f t="array" ref="AS336">IFERROR(VLOOKUP(A336&amp;B336&amp;C336&amp;LEFT($AS$1,2),IF({1,0},广告数据!$A$2:$A$7027&amp;广告数据!$B$2:$B$7027&amp;广告数据!$C$2:$C$7027,广告数据!$D$2:$D$7027),2,0),"0")</f>
        <v>0</v>
      </c>
      <c r="AT336" s="179" t="str">
        <f t="array" ref="AT336">IFERROR(VLOOKUP(A336&amp;B336&amp;C336&amp;LEFT($AS$1,2),IF({1,0},广告数据!$A$2:$A$7027&amp;广告数据!$B$2:$B$7027&amp;广告数据!$C$2:$C$7027,广告数据!$E$2:$E$7027),2,0),"0")</f>
        <v>0</v>
      </c>
      <c r="AU336" s="179" t="str">
        <f t="array" ref="AU336">IFERROR(VLOOKUP(A336&amp;B336&amp;C336&amp;LEFT($AS$1,2),IF({1,0},广告数据!$A$2:$A$7027&amp;广告数据!$B$2:$B$7027&amp;广告数据!$C$2:$C$7027,广告数据!$I$2:$I$7027),2,0),"0")</f>
        <v>0</v>
      </c>
      <c r="AV336" s="215" t="str">
        <f t="shared" si="154"/>
        <v>0</v>
      </c>
      <c r="AW336" s="215" t="str">
        <f t="array" ref="AW336">IFERROR(AU336/AT336,"0")</f>
        <v>0</v>
      </c>
      <c r="AX336" s="224" t="str">
        <f t="array" ref="AX336">IFERROR(VLOOKUP(A336&amp;B336&amp;C336&amp;LEFT($AS$1,2),IF({1,0},广告数据!$A$2:$A$7027&amp;广告数据!$B$2:$B$7027&amp;广告数据!$C$2:$C$7027,广告数据!$G$2:$G$7027),2,0),"0")</f>
        <v>0</v>
      </c>
      <c r="AY336" s="179" t="str">
        <f t="array" ref="AY336">IFERROR(VLOOKUP(A336&amp;B336&amp;C336&amp;LEFT($AS$1,2),IF({1,0},广告数据!$A$2:$A$7027&amp;广告数据!$B$2:$B$7027&amp;广告数据!$C$2:$C$7027,广告数据!$J$2:$J$7027),2,0),"0")</f>
        <v>0</v>
      </c>
      <c r="AZ336" s="183" t="str">
        <f t="array" ref="AZ336">IFERROR(AX336/AY336,"0")</f>
        <v>0</v>
      </c>
      <c r="BA336" s="179">
        <f t="array" ref="BA336">IFERROR(VLOOKUP(A336&amp;B336&amp;C336&amp;LEFT($BA$1,2),IF({1,0},广告数据!$A$2:$A$7027&amp;广告数据!$B$2:$B$7027&amp;广告数据!$C$2:$C$7027,广告数据!$D$2:$D$7027),2,0),"")</f>
        <v>619</v>
      </c>
      <c r="BB336" s="179">
        <f t="array" ref="BB336">IFERROR(VLOOKUP(A336&amp;B336&amp;C336&amp;LEFT($BA$1,2),IF({1,0},广告数据!$A$2:$A$7027&amp;广告数据!$B$2:$B$7027&amp;广告数据!$C$2:$C$7027,广告数据!$E$2:$E$7027),2,0),"")</f>
        <v>4</v>
      </c>
      <c r="BC336" s="179">
        <f t="array" ref="BC336">IFERROR(VLOOKUP(A336&amp;B336&amp;C336&amp;LEFT($BA$1,2),IF({1,0},广告数据!$A$2:$A$7027&amp;广告数据!$B$2:$B$7027&amp;广告数据!$C$2:$C$7027,广告数据!$I$2:$I$7027),2,0),"")</f>
        <v>0</v>
      </c>
      <c r="BD336" s="215">
        <f t="shared" si="157"/>
        <v>0.00646203554119548</v>
      </c>
      <c r="BE336" s="215">
        <f t="shared" si="158"/>
        <v>0</v>
      </c>
      <c r="BF336" s="186">
        <f t="array" ref="BF336">IFERROR(VLOOKUP(A336&amp;B336&amp;C336&amp;LEFT($BA$1,2),IF({1,0},广告数据!$A$2:$A$7027&amp;广告数据!$B$2:$B$7027&amp;广告数据!$C$2:$C$7027,广告数据!$G$2:$G$7027),2,0),"")</f>
        <v>2.57</v>
      </c>
      <c r="BG336" s="186">
        <f t="array" ref="BG336">IFERROR(VLOOKUP(A336&amp;B336&amp;C336&amp;LEFT($BA$1,2),IF({1,0},广告数据!$A$2:$A$7027&amp;广告数据!$B$2:$B$7027&amp;广告数据!$C$2:$C$7027,广告数据!$J$2:$J$7027),2,0),"")</f>
        <v>0</v>
      </c>
      <c r="BH336" s="215" t="str">
        <f t="shared" si="159"/>
        <v>0</v>
      </c>
      <c r="BI336" s="172" t="str">
        <f t="array" ref="BI336">IFERROR(VLOOKUP(A336&amp;B336&amp;C336&amp;LEFT($BI$1,2),IF({1,0},广告数据!$A$2:$A$7027&amp;广告数据!$B$2:$B$7027&amp;广告数据!$C$2:$C$7027,广告数据!$D$2:$D$7027),2,0),"0")</f>
        <v>0</v>
      </c>
      <c r="BJ336" s="172" t="str">
        <f t="array" ref="BJ336">IFERROR(VLOOKUP(A336&amp;B336&amp;C336&amp;LEFT($BI$1,2),IF({1,0},广告数据!$A$2:$A$7027&amp;广告数据!$B$2:$B$7027&amp;广告数据!$C$2:$C$7027,广告数据!$E$2:$E$7027),2,0),"0")</f>
        <v>0</v>
      </c>
      <c r="BK336" s="172" t="str">
        <f t="array" ref="BK336">IFERROR(VLOOKUP(A336&amp;B336&amp;C336&amp;LEFT($BI$1,2),IF({1,0},广告数据!$A$2:$A$7027&amp;广告数据!$B$2:$B$7027&amp;广告数据!$C$2:$C$7027,广告数据!$I$2:$I$7027),2,0),"0")</f>
        <v>0</v>
      </c>
      <c r="BL336" s="215" t="str">
        <f t="shared" si="160"/>
        <v>0</v>
      </c>
      <c r="BM336" s="215" t="str">
        <f t="shared" si="161"/>
        <v>0</v>
      </c>
      <c r="BN336" s="172" t="str">
        <f t="array" ref="BN336">IFERROR(VLOOKUP(A336&amp;B336&amp;C336&amp;LEFT($BI$1,2),IF({1,0},广告数据!$A$2:$A$7027&amp;广告数据!$B$2:$B$7027&amp;广告数据!$C$2:$C$7027,广告数据!$G$2:$G$7027),2,0),"0")</f>
        <v>0</v>
      </c>
      <c r="BO336" s="172" t="str">
        <f t="array" ref="BO336">IFERROR(VLOOKUP(A336&amp;B336&amp;C336&amp;LEFT($BI$1,2),IF({1,0},广告数据!$A$2:$A$7027&amp;广告数据!$B$2:$B$7027&amp;广告数据!$C$2:$C$7027,广告数据!$J$2:$J$7027),2,0),"0")</f>
        <v>0</v>
      </c>
      <c r="BP336" s="215" t="str">
        <f t="shared" si="162"/>
        <v/>
      </c>
      <c r="BQ336" s="172">
        <f t="array" ref="BQ336">IFERROR(VLOOKUP(A336&amp;B336&amp;C336&amp;LEFT($BQ$1,2),IF({1,0},广告数据!$A$2:$A$7027&amp;广告数据!$B$2:$B$7027&amp;广告数据!$C$2:$C$7027,广告数据!$D$2:$D$7027),2,0),"0")</f>
        <v>1631</v>
      </c>
      <c r="BR336" s="172">
        <f t="array" ref="BR336">IFERROR(VLOOKUP(A336&amp;B336&amp;C336&amp;LEFT($BQ$1,2),IF({1,0},广告数据!$A$2:$A$7027&amp;广告数据!$B$2:$B$7027&amp;广告数据!$C$2:$C$7027,广告数据!$E$2:$E$7027),2,0),"0")</f>
        <v>6</v>
      </c>
      <c r="BS336" s="172">
        <f t="array" ref="BS336">IFERROR(VLOOKUP(A336&amp;B336&amp;C336&amp;LEFT($BQ$1,2),IF({1,0},广告数据!$A$2:$A$7027&amp;广告数据!$B$2:$B$7027&amp;广告数据!$C$2:$C$7027,广告数据!$I$2:$I$7027),2,0),"0")</f>
        <v>0</v>
      </c>
      <c r="BT336" s="215">
        <f t="shared" si="155"/>
        <v>0.00367872470876763</v>
      </c>
      <c r="BU336" s="215">
        <f t="shared" si="156"/>
        <v>0</v>
      </c>
      <c r="BV336" s="172">
        <f t="array" ref="BV336">IFERROR(VLOOKUP(A336&amp;B336&amp;C336&amp;LEFT($BQ$1,2),IF({1,0},广告数据!$A$2:$A$7027&amp;广告数据!$B$2:$B$7027&amp;广告数据!$C$2:$C$7027,广告数据!$G$2:$G$7027),2,0),"0")</f>
        <v>4.33</v>
      </c>
      <c r="BW336" s="172">
        <f t="array" ref="BW336">IFERROR(VLOOKUP(A336&amp;B336&amp;C336&amp;LEFT($BQ$1,2),IF({1,0},广告数据!$A$2:$A$7027&amp;广告数据!$B$2:$B$7027&amp;广告数据!$C$2:$C$7027,广告数据!$J$2:$J$7027),2,0),"0")</f>
        <v>0</v>
      </c>
      <c r="BX336" s="215" t="str">
        <f t="shared" si="141"/>
        <v/>
      </c>
    </row>
    <row r="337" spans="1:79">
      <c r="A337" s="189">
        <v>44838</v>
      </c>
      <c r="B337" s="192" t="s">
        <v>20</v>
      </c>
      <c r="C337" s="190" t="s">
        <v>543</v>
      </c>
      <c r="D337" s="119" t="s">
        <v>544</v>
      </c>
      <c r="E337" s="194">
        <f>SUMIFS('Business report'!$D$2:$D$9442,'Business report'!$A$2:$A$9442,A337,'Business report'!$B$2:$B$9442,B337,'Business report'!$C$2:$C$9442,D337)</f>
        <v>58</v>
      </c>
      <c r="F337" s="194">
        <f>SUMIFS('Business report'!$F$2:$F$9442,'Business report'!$A$2:$A$9442,A337,'Business report'!$B$2:$B$9442,B337,'Business report'!$C$2:$C$9442,D337)</f>
        <v>103</v>
      </c>
      <c r="G337" s="191">
        <f>SUMIFS('Business report'!$I$2:$I$9442,'Business report'!$A$2:$A$9442,A337,'Business report'!$B$2:$B$9442,B337,'Business report'!$C$2:$C$9442,D337)</f>
        <v>10</v>
      </c>
      <c r="H337" s="195">
        <f>SUMIFS('Business report'!$K$2:$K$9442,'Business report'!$A$2:$A$9442,A337,'Business report'!$B$2:$B$9442,B337,'Business report'!$C$2:$C$9442,D337)</f>
        <v>239.92</v>
      </c>
      <c r="I337" s="198">
        <v>29.99</v>
      </c>
      <c r="J337" s="178">
        <v>4.8</v>
      </c>
      <c r="K337" s="198">
        <v>13</v>
      </c>
      <c r="L337" s="198" t="s">
        <v>570</v>
      </c>
      <c r="M337" s="202" t="s">
        <v>943</v>
      </c>
      <c r="N337" s="198" t="s">
        <v>572</v>
      </c>
      <c r="O337" s="198">
        <v>39</v>
      </c>
      <c r="P337" s="200"/>
      <c r="Q337" s="200"/>
      <c r="R337" s="200"/>
      <c r="S337" s="200"/>
      <c r="T337" s="200"/>
      <c r="U337" s="200"/>
      <c r="V337" s="200"/>
      <c r="W337" s="200"/>
      <c r="X337" s="200"/>
      <c r="Y337" s="200"/>
      <c r="Z337" s="200"/>
      <c r="AA337" s="200"/>
      <c r="AB337" s="200"/>
      <c r="AC337" s="200"/>
      <c r="AD337" s="200"/>
      <c r="AE337" s="200"/>
      <c r="AF337" s="200"/>
      <c r="AG337" s="200"/>
      <c r="AH337" s="200"/>
      <c r="AI337" s="200"/>
      <c r="AJ337" s="200"/>
      <c r="AK337" s="179">
        <f t="array" ref="AK337">IFERROR(VLOOKUP(A337&amp;B337&amp;C337&amp;LEFT($AK$1,2),IF({1,0},广告数据!$A$2:$A$7027&amp;广告数据!$B$2:$B$7027&amp;广告数据!$C$2:$C$7027,广告数据!$D$2:$D$7027),2,0),"0")</f>
        <v>4746</v>
      </c>
      <c r="AL337" s="175">
        <f t="array" ref="AL337">IFERROR(VLOOKUP(A337&amp;B337&amp;C337&amp;LEFT($AK$1,2),IF({1,0},广告数据!$A$2:$A$7027&amp;广告数据!$B$2:$B$7027&amp;广告数据!$C$2:$C$7027,广告数据!$E$2:$E$7027),2,0),"0")</f>
        <v>7</v>
      </c>
      <c r="AM337" s="180">
        <f t="shared" si="151"/>
        <v>0.00147492625368732</v>
      </c>
      <c r="AN337" s="175">
        <f t="array" ref="AN337">IFERROR(VLOOKUP(A337&amp;B337&amp;C337&amp;LEFT($AK$1,2),IF({1,0},广告数据!$A$2:$A$7027&amp;广告数据!$B$2:$B$7027&amp;广告数据!$C$2:$C$7027,广告数据!$I$2:$I$7027),2,0),"0")</f>
        <v>1</v>
      </c>
      <c r="AO337" s="181">
        <f t="shared" si="152"/>
        <v>0.142857142857143</v>
      </c>
      <c r="AP337" s="182">
        <f t="array" ref="AP337">IFERROR(VLOOKUP(A337&amp;B337&amp;C337&amp;LEFT($AK$1,2),IF({1,0},广告数据!$A$2:$A$7027&amp;广告数据!$B$2:$B$7027&amp;广告数据!$C$2:$C$7027,广告数据!$G$2:$G$7027),2,0),"0")</f>
        <v>5.25</v>
      </c>
      <c r="AQ337" s="182">
        <f t="array" ref="AQ337">IFERROR(VLOOKUP(A337&amp;B337&amp;C337&amp;LEFT($AK$1,2),IF({1,0},广告数据!$A$2:$A$7027&amp;广告数据!$B$2:$B$7027&amp;广告数据!$C$2:$C$7027,广告数据!$J$2:$J$7027),2,0),"0")</f>
        <v>29.99</v>
      </c>
      <c r="AR337" s="183">
        <f t="shared" si="153"/>
        <v>0.175058352784261</v>
      </c>
      <c r="AS337" s="223">
        <f t="array" ref="AS337">IFERROR(VLOOKUP(A337&amp;B337&amp;C337&amp;LEFT($AS$1,2),IF({1,0},广告数据!$A$2:$A$7027&amp;广告数据!$B$2:$B$7027&amp;广告数据!$C$2:$C$7027,广告数据!$D$2:$D$7027),2,0),"0")</f>
        <v>209</v>
      </c>
      <c r="AT337" s="179">
        <f t="array" ref="AT337">IFERROR(VLOOKUP(A337&amp;B337&amp;C337&amp;LEFT($AS$1,2),IF({1,0},广告数据!$A$2:$A$7027&amp;广告数据!$B$2:$B$7027&amp;广告数据!$C$2:$C$7027,广告数据!$E$2:$E$7027),2,0),"0")</f>
        <v>3</v>
      </c>
      <c r="AU337" s="179">
        <f t="array" ref="AU337">IFERROR(VLOOKUP(A337&amp;B337&amp;C337&amp;LEFT($AS$1,2),IF({1,0},广告数据!$A$2:$A$7027&amp;广告数据!$B$2:$B$7027&amp;广告数据!$C$2:$C$7027,广告数据!$I$2:$I$7027),2,0),"0")</f>
        <v>0</v>
      </c>
      <c r="AV337" s="215">
        <f t="shared" si="154"/>
        <v>0.0143540669856459</v>
      </c>
      <c r="AW337" s="215">
        <f t="array" ref="AW337">IFERROR(AU337/AT337,"0")</f>
        <v>0</v>
      </c>
      <c r="AX337" s="224">
        <f t="array" ref="AX337">IFERROR(VLOOKUP(A337&amp;B337&amp;C337&amp;LEFT($AS$1,2),IF({1,0},广告数据!$A$2:$A$7027&amp;广告数据!$B$2:$B$7027&amp;广告数据!$C$2:$C$7027,广告数据!$G$2:$G$7027),2,0),"0")</f>
        <v>2.77</v>
      </c>
      <c r="AY337" s="179">
        <f t="array" ref="AY337">IFERROR(VLOOKUP(A337&amp;B337&amp;C337&amp;LEFT($AS$1,2),IF({1,0},广告数据!$A$2:$A$7027&amp;广告数据!$B$2:$B$7027&amp;广告数据!$C$2:$C$7027,广告数据!$J$2:$J$7027),2,0),"0")</f>
        <v>0</v>
      </c>
      <c r="AZ337" s="183" t="str">
        <f t="array" ref="AZ337">IFERROR(AX337/AY337,"0")</f>
        <v>0</v>
      </c>
      <c r="BA337" s="179">
        <f t="array" ref="BA337">IFERROR(VLOOKUP(A337&amp;B337&amp;C337&amp;LEFT($BA$1,2),IF({1,0},广告数据!$A$2:$A$7027&amp;广告数据!$B$2:$B$7027&amp;广告数据!$C$2:$C$7027,广告数据!$D$2:$D$7027),2,0),"")</f>
        <v>1560</v>
      </c>
      <c r="BB337" s="179">
        <f t="array" ref="BB337">IFERROR(VLOOKUP(A337&amp;B337&amp;C337&amp;LEFT($BA$1,2),IF({1,0},广告数据!$A$2:$A$7027&amp;广告数据!$B$2:$B$7027&amp;广告数据!$C$2:$C$7027,广告数据!$E$2:$E$7027),2,0),"")</f>
        <v>6</v>
      </c>
      <c r="BC337" s="179">
        <f t="array" ref="BC337">IFERROR(VLOOKUP(A337&amp;B337&amp;C337&amp;LEFT($BA$1,2),IF({1,0},广告数据!$A$2:$A$7027&amp;广告数据!$B$2:$B$7027&amp;广告数据!$C$2:$C$7027,广告数据!$I$2:$I$7027),2,0),"")</f>
        <v>2</v>
      </c>
      <c r="BD337" s="215">
        <f t="shared" si="157"/>
        <v>0.00384615384615385</v>
      </c>
      <c r="BE337" s="215">
        <f t="shared" si="158"/>
        <v>0.333333333333333</v>
      </c>
      <c r="BF337" s="186">
        <f t="array" ref="BF337">IFERROR(VLOOKUP(A337&amp;B337&amp;C337&amp;LEFT($BA$1,2),IF({1,0},广告数据!$A$2:$A$7027&amp;广告数据!$B$2:$B$7027&amp;广告数据!$C$2:$C$7027,广告数据!$G$2:$G$7027),2,0),"")</f>
        <v>8.26</v>
      </c>
      <c r="BG337" s="186">
        <f t="array" ref="BG337">IFERROR(VLOOKUP(A337&amp;B337&amp;C337&amp;LEFT($BA$1,2),IF({1,0},广告数据!$A$2:$A$7027&amp;广告数据!$B$2:$B$7027&amp;广告数据!$C$2:$C$7027,广告数据!$J$2:$J$7027),2,0),"")</f>
        <v>59.98</v>
      </c>
      <c r="BH337" s="215">
        <f t="shared" si="159"/>
        <v>0.137712570856952</v>
      </c>
      <c r="BI337" s="172">
        <f t="array" ref="BI337">IFERROR(VLOOKUP(A337&amp;B337&amp;C337&amp;LEFT($BI$1,2),IF({1,0},广告数据!$A$2:$A$7027&amp;广告数据!$B$2:$B$7027&amp;广告数据!$C$2:$C$7027,广告数据!$D$2:$D$7027),2,0),"0")</f>
        <v>25</v>
      </c>
      <c r="BJ337" s="172">
        <f t="array" ref="BJ337">IFERROR(VLOOKUP(A337&amp;B337&amp;C337&amp;LEFT($BI$1,2),IF({1,0},广告数据!$A$2:$A$7027&amp;广告数据!$B$2:$B$7027&amp;广告数据!$C$2:$C$7027,广告数据!$E$2:$E$7027),2,0),"0")</f>
        <v>0</v>
      </c>
      <c r="BK337" s="172">
        <f t="array" ref="BK337">IFERROR(VLOOKUP(A337&amp;B337&amp;C337&amp;LEFT($BI$1,2),IF({1,0},广告数据!$A$2:$A$7027&amp;广告数据!$B$2:$B$7027&amp;广告数据!$C$2:$C$7027,广告数据!$I$2:$I$7027),2,0),"0")</f>
        <v>0</v>
      </c>
      <c r="BL337" s="215">
        <f t="shared" si="160"/>
        <v>0</v>
      </c>
      <c r="BM337" s="215" t="str">
        <f t="shared" si="161"/>
        <v>0</v>
      </c>
      <c r="BN337" s="172">
        <f t="array" ref="BN337">IFERROR(VLOOKUP(A337&amp;B337&amp;C337&amp;LEFT($BI$1,2),IF({1,0},广告数据!$A$2:$A$7027&amp;广告数据!$B$2:$B$7027&amp;广告数据!$C$2:$C$7027,广告数据!$G$2:$G$7027),2,0),"0")</f>
        <v>0</v>
      </c>
      <c r="BO337" s="172">
        <f t="array" ref="BO337">IFERROR(VLOOKUP(A337&amp;B337&amp;C337&amp;LEFT($BI$1,2),IF({1,0},广告数据!$A$2:$A$7027&amp;广告数据!$B$2:$B$7027&amp;广告数据!$C$2:$C$7027,广告数据!$J$2:$J$7027),2,0),"0")</f>
        <v>0</v>
      </c>
      <c r="BP337" s="215" t="str">
        <f t="shared" si="162"/>
        <v/>
      </c>
      <c r="BQ337" s="172">
        <f t="array" ref="BQ337">IFERROR(VLOOKUP(A337&amp;B337&amp;C337&amp;LEFT($BQ$1,2),IF({1,0},广告数据!$A$2:$A$7027&amp;广告数据!$B$2:$B$7027&amp;广告数据!$C$2:$C$7027,广告数据!$D$2:$D$7027),2,0),"0")</f>
        <v>965</v>
      </c>
      <c r="BR337" s="172">
        <f t="array" ref="BR337">IFERROR(VLOOKUP(A337&amp;B337&amp;C337&amp;LEFT($BQ$1,2),IF({1,0},广告数据!$A$2:$A$7027&amp;广告数据!$B$2:$B$7027&amp;广告数据!$C$2:$C$7027,广告数据!$E$2:$E$7027),2,0),"0")</f>
        <v>14</v>
      </c>
      <c r="BS337" s="172">
        <f t="array" ref="BS337">IFERROR(VLOOKUP(A337&amp;B337&amp;C337&amp;LEFT($BQ$1,2),IF({1,0},广告数据!$A$2:$A$7027&amp;广告数据!$B$2:$B$7027&amp;广告数据!$C$2:$C$7027,广告数据!$I$2:$I$7027),2,0),"0")</f>
        <v>2</v>
      </c>
      <c r="BT337" s="215">
        <f t="shared" si="155"/>
        <v>0.0145077720207254</v>
      </c>
      <c r="BU337" s="215">
        <f t="shared" si="156"/>
        <v>0.142857142857143</v>
      </c>
      <c r="BV337" s="172">
        <f t="array" ref="BV337">IFERROR(VLOOKUP(A337&amp;B337&amp;C337&amp;LEFT($BQ$1,2),IF({1,0},广告数据!$A$2:$A$7027&amp;广告数据!$B$2:$B$7027&amp;广告数据!$C$2:$C$7027,广告数据!$G$2:$G$7027),2,0),"0")</f>
        <v>18</v>
      </c>
      <c r="BW337" s="172">
        <f t="array" ref="BW337">IFERROR(VLOOKUP(A337&amp;B337&amp;C337&amp;LEFT($BQ$1,2),IF({1,0},广告数据!$A$2:$A$7027&amp;广告数据!$B$2:$B$7027&amp;广告数据!$C$2:$C$7027,广告数据!$J$2:$J$7027),2,0),"0")</f>
        <v>59.98</v>
      </c>
      <c r="BX337" s="215">
        <f t="shared" si="141"/>
        <v>0.300100033344448</v>
      </c>
      <c r="BY337" s="173"/>
      <c r="BZ337" s="173"/>
      <c r="CA337" s="173"/>
    </row>
    <row r="338" spans="1:79">
      <c r="A338" s="189">
        <v>44838</v>
      </c>
      <c r="B338" s="192" t="s">
        <v>20</v>
      </c>
      <c r="C338" s="190" t="s">
        <v>740</v>
      </c>
      <c r="D338" s="119" t="s">
        <v>741</v>
      </c>
      <c r="E338" s="194">
        <f>SUMIFS('Business report'!$D$2:$D$9442,'Business report'!$A$2:$A$9442,A338,'Business report'!$B$2:$B$9442,B338,'Business report'!$C$2:$C$9442,D338)</f>
        <v>61</v>
      </c>
      <c r="F338" s="194">
        <f>SUMIFS('Business report'!$F$2:$F$9442,'Business report'!$A$2:$A$9442,A338,'Business report'!$B$2:$B$9442,B338,'Business report'!$C$2:$C$9442,D338)</f>
        <v>93</v>
      </c>
      <c r="G338" s="191">
        <f>SUMIFS('Business report'!$I$2:$I$9442,'Business report'!$A$2:$A$9442,A338,'Business report'!$B$2:$B$9442,B338,'Business report'!$C$2:$C$9442,D338)</f>
        <v>2</v>
      </c>
      <c r="H338" s="195">
        <f>SUMIFS('Business report'!$K$2:$K$9442,'Business report'!$A$2:$A$9442,A338,'Business report'!$B$2:$B$9442,B338,'Business report'!$C$2:$C$9442,D338)</f>
        <v>0</v>
      </c>
      <c r="I338" s="198">
        <v>44.99</v>
      </c>
      <c r="J338" s="178">
        <v>4</v>
      </c>
      <c r="K338" s="198">
        <v>2</v>
      </c>
      <c r="L338" s="198" t="s">
        <v>131</v>
      </c>
      <c r="M338" s="202" t="s">
        <v>944</v>
      </c>
      <c r="N338" s="198" t="s">
        <v>742</v>
      </c>
      <c r="O338" s="198">
        <v>929</v>
      </c>
      <c r="P338" s="200"/>
      <c r="Q338" s="200"/>
      <c r="R338" s="200"/>
      <c r="S338" s="200"/>
      <c r="T338" s="200"/>
      <c r="U338" s="200"/>
      <c r="V338" s="200"/>
      <c r="W338" s="200"/>
      <c r="X338" s="200"/>
      <c r="Y338" s="200"/>
      <c r="Z338" s="200"/>
      <c r="AA338" s="200"/>
      <c r="AB338" s="200"/>
      <c r="AC338" s="200"/>
      <c r="AD338" s="200"/>
      <c r="AE338" s="200"/>
      <c r="AF338" s="200"/>
      <c r="AG338" s="200"/>
      <c r="AH338" s="200"/>
      <c r="AI338" s="200"/>
      <c r="AJ338" s="200"/>
      <c r="AK338" s="179">
        <f t="array" ref="AK338">IFERROR(VLOOKUP(A338&amp;B338&amp;C338&amp;LEFT($AK$1,2),IF({1,0},广告数据!$A$2:$A$7027&amp;广告数据!$B$2:$B$7027&amp;广告数据!$C$2:$C$7027,广告数据!$D$2:$D$7027),2,0),"0")</f>
        <v>11509</v>
      </c>
      <c r="AL338" s="175">
        <f t="array" ref="AL338">IFERROR(VLOOKUP(A338&amp;B338&amp;C338&amp;LEFT($AK$1,2),IF({1,0},广告数据!$A$2:$A$7027&amp;广告数据!$B$2:$B$7027&amp;广告数据!$C$2:$C$7027,广告数据!$E$2:$E$7027),2,0),"0")</f>
        <v>16</v>
      </c>
      <c r="AM338" s="180">
        <f t="shared" si="151"/>
        <v>0.00139021635241985</v>
      </c>
      <c r="AN338" s="175">
        <f t="array" ref="AN338">IFERROR(VLOOKUP(A338&amp;B338&amp;C338&amp;LEFT($AK$1,2),IF({1,0},广告数据!$A$2:$A$7027&amp;广告数据!$B$2:$B$7027&amp;广告数据!$C$2:$C$7027,广告数据!$I$2:$I$7027),2,0),"0")</f>
        <v>0</v>
      </c>
      <c r="AO338" s="181">
        <f t="shared" si="152"/>
        <v>0</v>
      </c>
      <c r="AP338" s="182">
        <f t="array" ref="AP338">IFERROR(VLOOKUP(A338&amp;B338&amp;C338&amp;LEFT($AK$1,2),IF({1,0},广告数据!$A$2:$A$7027&amp;广告数据!$B$2:$B$7027&amp;广告数据!$C$2:$C$7027,广告数据!$G$2:$G$7027),2,0),"0")</f>
        <v>19.36</v>
      </c>
      <c r="AQ338" s="182">
        <f t="array" ref="AQ338">IFERROR(VLOOKUP(A338&amp;B338&amp;C338&amp;LEFT($AK$1,2),IF({1,0},广告数据!$A$2:$A$7027&amp;广告数据!$B$2:$B$7027&amp;广告数据!$C$2:$C$7027,广告数据!$J$2:$J$7027),2,0),"0")</f>
        <v>0</v>
      </c>
      <c r="AR338" s="183" t="str">
        <f t="shared" si="153"/>
        <v>0</v>
      </c>
      <c r="AS338" s="223" t="str">
        <f t="array" ref="AS338">IFERROR(VLOOKUP(A338&amp;B338&amp;C338&amp;LEFT($AS$1,2),IF({1,0},广告数据!$A$2:$A$7027&amp;广告数据!$B$2:$B$7027&amp;广告数据!$C$2:$C$7027,广告数据!$D$2:$D$7027),2,0),"0")</f>
        <v>0</v>
      </c>
      <c r="AT338" s="179" t="str">
        <f t="array" ref="AT338">IFERROR(VLOOKUP(A338&amp;B338&amp;C338&amp;LEFT($AS$1,2),IF({1,0},广告数据!$A$2:$A$7027&amp;广告数据!$B$2:$B$7027&amp;广告数据!$C$2:$C$7027,广告数据!$E$2:$E$7027),2,0),"0")</f>
        <v>0</v>
      </c>
      <c r="AU338" s="179" t="str">
        <f t="array" ref="AU338">IFERROR(VLOOKUP(A338&amp;B338&amp;C338&amp;LEFT($AS$1,2),IF({1,0},广告数据!$A$2:$A$7027&amp;广告数据!$B$2:$B$7027&amp;广告数据!$C$2:$C$7027,广告数据!$I$2:$I$7027),2,0),"0")</f>
        <v>0</v>
      </c>
      <c r="AV338" s="215" t="str">
        <f t="shared" si="154"/>
        <v>0</v>
      </c>
      <c r="AW338" s="215" t="str">
        <f t="array" ref="AW338">IFERROR(AU338/AT338,"0")</f>
        <v>0</v>
      </c>
      <c r="AX338" s="224" t="str">
        <f t="array" ref="AX338">IFERROR(VLOOKUP(A338&amp;B338&amp;C338&amp;LEFT($AS$1,2),IF({1,0},广告数据!$A$2:$A$7027&amp;广告数据!$B$2:$B$7027&amp;广告数据!$C$2:$C$7027,广告数据!$G$2:$G$7027),2,0),"0")</f>
        <v>0</v>
      </c>
      <c r="AY338" s="179" t="str">
        <f t="array" ref="AY338">IFERROR(VLOOKUP(A338&amp;B338&amp;C338&amp;LEFT($AS$1,2),IF({1,0},广告数据!$A$2:$A$7027&amp;广告数据!$B$2:$B$7027&amp;广告数据!$C$2:$C$7027,广告数据!$J$2:$J$7027),2,0),"0")</f>
        <v>0</v>
      </c>
      <c r="AZ338" s="183" t="str">
        <f t="array" ref="AZ338">IFERROR(AX338/AY338,"0")</f>
        <v>0</v>
      </c>
      <c r="BA338" s="179">
        <f t="array" ref="BA338">IFERROR(VLOOKUP(A338&amp;B338&amp;C338&amp;LEFT($BA$1,2),IF({1,0},广告数据!$A$2:$A$7027&amp;广告数据!$B$2:$B$7027&amp;广告数据!$C$2:$C$7027,广告数据!$D$2:$D$7027),2,0),"")</f>
        <v>24446</v>
      </c>
      <c r="BB338" s="179">
        <f t="array" ref="BB338">IFERROR(VLOOKUP(A338&amp;B338&amp;C338&amp;LEFT($BA$1,2),IF({1,0},广告数据!$A$2:$A$7027&amp;广告数据!$B$2:$B$7027&amp;广告数据!$C$2:$C$7027,广告数据!$E$2:$E$7027),2,0),"")</f>
        <v>7</v>
      </c>
      <c r="BC338" s="179">
        <f t="array" ref="BC338">IFERROR(VLOOKUP(A338&amp;B338&amp;C338&amp;LEFT($BA$1,2),IF({1,0},广告数据!$A$2:$A$7027&amp;广告数据!$B$2:$B$7027&amp;广告数据!$C$2:$C$7027,广告数据!$I$2:$I$7027),2,0),"")</f>
        <v>0</v>
      </c>
      <c r="BD338" s="215">
        <f t="shared" si="157"/>
        <v>0.000286345414382721</v>
      </c>
      <c r="BE338" s="215">
        <f t="shared" si="158"/>
        <v>0</v>
      </c>
      <c r="BF338" s="186">
        <f t="array" ref="BF338">IFERROR(VLOOKUP(A338&amp;B338&amp;C338&amp;LEFT($BA$1,2),IF({1,0},广告数据!$A$2:$A$7027&amp;广告数据!$B$2:$B$7027&amp;广告数据!$C$2:$C$7027,广告数据!$G$2:$G$7027),2,0),"")</f>
        <v>5.99</v>
      </c>
      <c r="BG338" s="186">
        <f t="array" ref="BG338">IFERROR(VLOOKUP(A338&amp;B338&amp;C338&amp;LEFT($BA$1,2),IF({1,0},广告数据!$A$2:$A$7027&amp;广告数据!$B$2:$B$7027&amp;广告数据!$C$2:$C$7027,广告数据!$J$2:$J$7027),2,0),"")</f>
        <v>0</v>
      </c>
      <c r="BH338" s="215" t="str">
        <f t="shared" si="159"/>
        <v>0</v>
      </c>
      <c r="BI338" s="172" t="str">
        <f t="array" ref="BI338">IFERROR(VLOOKUP(A338&amp;B338&amp;C338&amp;LEFT($BI$1,2),IF({1,0},广告数据!$A$2:$A$7027&amp;广告数据!$B$2:$B$7027&amp;广告数据!$C$2:$C$7027,广告数据!$D$2:$D$7027),2,0),"0")</f>
        <v>0</v>
      </c>
      <c r="BJ338" s="172" t="str">
        <f t="array" ref="BJ338">IFERROR(VLOOKUP(A338&amp;B338&amp;C338&amp;LEFT($BI$1,2),IF({1,0},广告数据!$A$2:$A$7027&amp;广告数据!$B$2:$B$7027&amp;广告数据!$C$2:$C$7027,广告数据!$E$2:$E$7027),2,0),"0")</f>
        <v>0</v>
      </c>
      <c r="BK338" s="172" t="str">
        <f t="array" ref="BK338">IFERROR(VLOOKUP(A338&amp;B338&amp;C338&amp;LEFT($BI$1,2),IF({1,0},广告数据!$A$2:$A$7027&amp;广告数据!$B$2:$B$7027&amp;广告数据!$C$2:$C$7027,广告数据!$I$2:$I$7027),2,0),"0")</f>
        <v>0</v>
      </c>
      <c r="BL338" s="215" t="str">
        <f t="shared" si="160"/>
        <v>0</v>
      </c>
      <c r="BM338" s="215" t="str">
        <f t="shared" si="161"/>
        <v>0</v>
      </c>
      <c r="BN338" s="172" t="str">
        <f t="array" ref="BN338">IFERROR(VLOOKUP(A338&amp;B338&amp;C338&amp;LEFT($BI$1,2),IF({1,0},广告数据!$A$2:$A$7027&amp;广告数据!$B$2:$B$7027&amp;广告数据!$C$2:$C$7027,广告数据!$G$2:$G$7027),2,0),"0")</f>
        <v>0</v>
      </c>
      <c r="BO338" s="172" t="str">
        <f t="array" ref="BO338">IFERROR(VLOOKUP(A338&amp;B338&amp;C338&amp;LEFT($BI$1,2),IF({1,0},广告数据!$A$2:$A$7027&amp;广告数据!$B$2:$B$7027&amp;广告数据!$C$2:$C$7027,广告数据!$J$2:$J$7027),2,0),"0")</f>
        <v>0</v>
      </c>
      <c r="BP338" s="215" t="str">
        <f t="shared" si="162"/>
        <v/>
      </c>
      <c r="BQ338" s="172">
        <f t="array" ref="BQ338">IFERROR(VLOOKUP(A338&amp;B338&amp;C338&amp;LEFT($BQ$1,2),IF({1,0},广告数据!$A$2:$A$7027&amp;广告数据!$B$2:$B$7027&amp;广告数据!$C$2:$C$7027,广告数据!$D$2:$D$7027),2,0),"0")</f>
        <v>753</v>
      </c>
      <c r="BR338" s="172">
        <f t="array" ref="BR338">IFERROR(VLOOKUP(A338&amp;B338&amp;C338&amp;LEFT($BQ$1,2),IF({1,0},广告数据!$A$2:$A$7027&amp;广告数据!$B$2:$B$7027&amp;广告数据!$C$2:$C$7027,广告数据!$E$2:$E$7027),2,0),"0")</f>
        <v>1</v>
      </c>
      <c r="BS338" s="172">
        <f t="array" ref="BS338">IFERROR(VLOOKUP(A338&amp;B338&amp;C338&amp;LEFT($BQ$1,2),IF({1,0},广告数据!$A$2:$A$7027&amp;广告数据!$B$2:$B$7027&amp;广告数据!$C$2:$C$7027,广告数据!$I$2:$I$7027),2,0),"0")</f>
        <v>0</v>
      </c>
      <c r="BT338" s="215">
        <f t="shared" si="155"/>
        <v>0.00132802124833997</v>
      </c>
      <c r="BU338" s="215">
        <f t="shared" si="156"/>
        <v>0</v>
      </c>
      <c r="BV338" s="172">
        <f t="array" ref="BV338">IFERROR(VLOOKUP(A338&amp;B338&amp;C338&amp;LEFT($BQ$1,2),IF({1,0},广告数据!$A$2:$A$7027&amp;广告数据!$B$2:$B$7027&amp;广告数据!$C$2:$C$7027,广告数据!$G$2:$G$7027),2,0),"0")</f>
        <v>0.52</v>
      </c>
      <c r="BW338" s="172">
        <f t="array" ref="BW338">IFERROR(VLOOKUP(A338&amp;B338&amp;C338&amp;LEFT($BQ$1,2),IF({1,0},广告数据!$A$2:$A$7027&amp;广告数据!$B$2:$B$7027&amp;广告数据!$C$2:$C$7027,广告数据!$J$2:$J$7027),2,0),"0")</f>
        <v>0</v>
      </c>
      <c r="BX338" s="215" t="str">
        <f t="shared" si="141"/>
        <v/>
      </c>
      <c r="BY338" s="173"/>
      <c r="BZ338" s="173"/>
      <c r="CA338" s="173"/>
    </row>
    <row r="339" spans="1:79">
      <c r="A339" s="189">
        <v>44838</v>
      </c>
      <c r="B339" s="192" t="s">
        <v>777</v>
      </c>
      <c r="C339" s="190" t="s">
        <v>543</v>
      </c>
      <c r="D339" s="119" t="s">
        <v>544</v>
      </c>
      <c r="E339" s="194">
        <f>SUMIFS('Business report'!$D$2:$D$9442,'Business report'!$A$2:$A$9442,A339,'Business report'!$B$2:$B$9442,B339,'Business report'!$C$2:$C$9442,D339)</f>
        <v>38</v>
      </c>
      <c r="F339" s="194">
        <f>SUMIFS('Business report'!$F$2:$F$9442,'Business report'!$A$2:$A$9442,A339,'Business report'!$B$2:$B$9442,B339,'Business report'!$C$2:$C$9442,D339)</f>
        <v>48</v>
      </c>
      <c r="G339" s="191">
        <f>SUMIFS('Business report'!$I$2:$I$9442,'Business report'!$A$2:$A$9442,A339,'Business report'!$B$2:$B$9442,B339,'Business report'!$C$2:$C$9442,D339)</f>
        <v>1</v>
      </c>
      <c r="H339" s="195">
        <f>SUMIFS('Business report'!$K$2:$K$9442,'Business report'!$A$2:$A$9442,A339,'Business report'!$B$2:$B$9442,B339,'Business report'!$C$2:$C$9442,D339)</f>
        <v>3999</v>
      </c>
      <c r="I339" s="206">
        <v>3999</v>
      </c>
      <c r="J339" s="178">
        <v>5</v>
      </c>
      <c r="K339" s="198">
        <v>2</v>
      </c>
      <c r="L339" s="206" t="s">
        <v>794</v>
      </c>
      <c r="M339" s="202" t="s">
        <v>945</v>
      </c>
      <c r="N339" s="206" t="s">
        <v>796</v>
      </c>
      <c r="O339" s="198">
        <v>24</v>
      </c>
      <c r="P339" s="200"/>
      <c r="Q339" s="200"/>
      <c r="R339" s="200"/>
      <c r="S339" s="200"/>
      <c r="T339" s="200"/>
      <c r="U339" s="200"/>
      <c r="V339" s="200"/>
      <c r="W339" s="200"/>
      <c r="X339" s="200"/>
      <c r="Y339" s="200"/>
      <c r="Z339" s="200"/>
      <c r="AA339" s="200"/>
      <c r="AB339" s="200"/>
      <c r="AC339" s="200"/>
      <c r="AD339" s="200"/>
      <c r="AE339" s="200"/>
      <c r="AF339" s="200"/>
      <c r="AG339" s="200"/>
      <c r="AH339" s="200"/>
      <c r="AI339" s="200"/>
      <c r="AJ339" s="200"/>
      <c r="AK339" s="179" t="str">
        <f t="array" ref="AK339">IFERROR(VLOOKUP(A339&amp;B339&amp;C339&amp;LEFT($AK$1,2),IF({1,0},广告数据!$A$2:$A$7027&amp;广告数据!$B$2:$B$7027&amp;广告数据!$C$2:$C$7027,广告数据!$D$2:$D$7027),2,0),"0")</f>
        <v>0</v>
      </c>
      <c r="AL339" s="175" t="str">
        <f t="array" ref="AL339">IFERROR(VLOOKUP(A339&amp;B339&amp;C339&amp;LEFT($AK$1,2),IF({1,0},广告数据!$A$2:$A$7027&amp;广告数据!$B$2:$B$7027&amp;广告数据!$C$2:$C$7027,广告数据!$E$2:$E$7027),2,0),"0")</f>
        <v>0</v>
      </c>
      <c r="AM339" s="180" t="str">
        <f t="shared" si="151"/>
        <v>0</v>
      </c>
      <c r="AN339" s="175" t="str">
        <f t="array" ref="AN339">IFERROR(VLOOKUP(A339&amp;B339&amp;C339&amp;LEFT($AK$1,2),IF({1,0},广告数据!$A$2:$A$7027&amp;广告数据!$B$2:$B$7027&amp;广告数据!$C$2:$C$7027,广告数据!$I$2:$I$7027),2,0),"0")</f>
        <v>0</v>
      </c>
      <c r="AO339" s="181" t="str">
        <f t="shared" si="152"/>
        <v>0</v>
      </c>
      <c r="AP339" s="182" t="str">
        <f t="array" ref="AP339">IFERROR(VLOOKUP(A339&amp;B339&amp;C339&amp;LEFT($AK$1,2),IF({1,0},广告数据!$A$2:$A$7027&amp;广告数据!$B$2:$B$7027&amp;广告数据!$C$2:$C$7027,广告数据!$G$2:$G$7027),2,0),"0")</f>
        <v>0</v>
      </c>
      <c r="AQ339" s="182" t="str">
        <f t="array" ref="AQ339">IFERROR(VLOOKUP(A339&amp;B339&amp;C339&amp;LEFT($AK$1,2),IF({1,0},广告数据!$A$2:$A$7027&amp;广告数据!$B$2:$B$7027&amp;广告数据!$C$2:$C$7027,广告数据!$J$2:$J$7027),2,0),"0")</f>
        <v>0</v>
      </c>
      <c r="AR339" s="183" t="str">
        <f t="shared" si="153"/>
        <v>0</v>
      </c>
      <c r="AS339" s="223">
        <f t="array" ref="AS339">IFERROR(VLOOKUP(A339&amp;B339&amp;C339&amp;LEFT($AS$1,2),IF({1,0},广告数据!$A$2:$A$7027&amp;广告数据!$B$2:$B$7027&amp;广告数据!$C$2:$C$7027,广告数据!$D$2:$D$7027),2,0),"0")</f>
        <v>866</v>
      </c>
      <c r="AT339" s="179">
        <f t="array" ref="AT339">IFERROR(VLOOKUP(A339&amp;B339&amp;C339&amp;LEFT($AS$1,2),IF({1,0},广告数据!$A$2:$A$7027&amp;广告数据!$B$2:$B$7027&amp;广告数据!$C$2:$C$7027,广告数据!$E$2:$E$7027),2,0),"0")</f>
        <v>25</v>
      </c>
      <c r="AU339" s="179">
        <f t="array" ref="AU339">IFERROR(VLOOKUP(A339&amp;B339&amp;C339&amp;LEFT($AS$1,2),IF({1,0},广告数据!$A$2:$A$7027&amp;广告数据!$B$2:$B$7027&amp;广告数据!$C$2:$C$7027,广告数据!$I$2:$I$7027),2,0),"0")</f>
        <v>0</v>
      </c>
      <c r="AV339" s="215">
        <f t="shared" si="154"/>
        <v>0.0288683602771363</v>
      </c>
      <c r="AW339" s="215">
        <f t="array" ref="AW339">IFERROR(AU339/AT339,"0")</f>
        <v>0</v>
      </c>
      <c r="AX339" s="224">
        <f t="array" ref="AX339">IFERROR(VLOOKUP(A339&amp;B339&amp;C339&amp;LEFT($AS$1,2),IF({1,0},广告数据!$A$2:$A$7027&amp;广告数据!$B$2:$B$7027&amp;广告数据!$C$2:$C$7027,广告数据!$G$2:$G$7027),2,0),"0")</f>
        <v>1424</v>
      </c>
      <c r="AY339" s="179">
        <f t="array" ref="AY339">IFERROR(VLOOKUP(A339&amp;B339&amp;C339&amp;LEFT($AS$1,2),IF({1,0},广告数据!$A$2:$A$7027&amp;广告数据!$B$2:$B$7027&amp;广告数据!$C$2:$C$7027,广告数据!$J$2:$J$7027),2,0),"0")</f>
        <v>0</v>
      </c>
      <c r="AZ339" s="183" t="str">
        <f t="array" ref="AZ339">IFERROR(AX339/AY339,"0")</f>
        <v>0</v>
      </c>
      <c r="BA339" s="179">
        <f t="array" ref="BA339">IFERROR(VLOOKUP(A339&amp;B339&amp;C339&amp;LEFT($BA$1,2),IF({1,0},广告数据!$A$2:$A$7027&amp;广告数据!$B$2:$B$7027&amp;广告数据!$C$2:$C$7027,广告数据!$D$2:$D$7027),2,0),"")</f>
        <v>357</v>
      </c>
      <c r="BB339" s="179">
        <f t="array" ref="BB339">IFERROR(VLOOKUP(A339&amp;B339&amp;C339&amp;LEFT($BA$1,2),IF({1,0},广告数据!$A$2:$A$7027&amp;广告数据!$B$2:$B$7027&amp;广告数据!$C$2:$C$7027,广告数据!$E$2:$E$7027),2,0),"")</f>
        <v>2</v>
      </c>
      <c r="BC339" s="179">
        <f t="array" ref="BC339">IFERROR(VLOOKUP(A339&amp;B339&amp;C339&amp;LEFT($BA$1,2),IF({1,0},广告数据!$A$2:$A$7027&amp;广告数据!$B$2:$B$7027&amp;广告数据!$C$2:$C$7027,广告数据!$I$2:$I$7027),2,0),"")</f>
        <v>0</v>
      </c>
      <c r="BD339" s="215">
        <f t="shared" si="157"/>
        <v>0.00560224089635854</v>
      </c>
      <c r="BE339" s="215">
        <f t="shared" si="158"/>
        <v>0</v>
      </c>
      <c r="BF339" s="186">
        <f t="array" ref="BF339">IFERROR(VLOOKUP(A339&amp;B339&amp;C339&amp;LEFT($BA$1,2),IF({1,0},广告数据!$A$2:$A$7027&amp;广告数据!$B$2:$B$7027&amp;广告数据!$C$2:$C$7027,广告数据!$G$2:$G$7027),2,0),"")</f>
        <v>184</v>
      </c>
      <c r="BG339" s="186">
        <f t="array" ref="BG339">IFERROR(VLOOKUP(A339&amp;B339&amp;C339&amp;LEFT($BA$1,2),IF({1,0},广告数据!$A$2:$A$7027&amp;广告数据!$B$2:$B$7027&amp;广告数据!$C$2:$C$7027,广告数据!$J$2:$J$7027),2,0),"")</f>
        <v>0</v>
      </c>
      <c r="BH339" s="215" t="str">
        <f t="shared" si="159"/>
        <v>0</v>
      </c>
      <c r="BI339" s="172" t="str">
        <f t="array" ref="BI339">IFERROR(VLOOKUP(A339&amp;B339&amp;C339&amp;LEFT($BI$1,2),IF({1,0},广告数据!$A$2:$A$7027&amp;广告数据!$B$2:$B$7027&amp;广告数据!$C$2:$C$7027,广告数据!$D$2:$D$7027),2,0),"0")</f>
        <v>0</v>
      </c>
      <c r="BJ339" s="172" t="str">
        <f t="array" ref="BJ339">IFERROR(VLOOKUP(A339&amp;B339&amp;C339&amp;LEFT($BI$1,2),IF({1,0},广告数据!$A$2:$A$7027&amp;广告数据!$B$2:$B$7027&amp;广告数据!$C$2:$C$7027,广告数据!$E$2:$E$7027),2,0),"0")</f>
        <v>0</v>
      </c>
      <c r="BK339" s="172" t="str">
        <f t="array" ref="BK339">IFERROR(VLOOKUP(A339&amp;B339&amp;C339&amp;LEFT($BI$1,2),IF({1,0},广告数据!$A$2:$A$7027&amp;广告数据!$B$2:$B$7027&amp;广告数据!$C$2:$C$7027,广告数据!$I$2:$I$7027),2,0),"0")</f>
        <v>0</v>
      </c>
      <c r="BL339" s="215" t="str">
        <f t="shared" si="160"/>
        <v>0</v>
      </c>
      <c r="BM339" s="215" t="str">
        <f t="shared" si="161"/>
        <v>0</v>
      </c>
      <c r="BN339" s="172" t="str">
        <f t="array" ref="BN339">IFERROR(VLOOKUP(A339&amp;B339&amp;C339&amp;LEFT($BI$1,2),IF({1,0},广告数据!$A$2:$A$7027&amp;广告数据!$B$2:$B$7027&amp;广告数据!$C$2:$C$7027,广告数据!$G$2:$G$7027),2,0),"0")</f>
        <v>0</v>
      </c>
      <c r="BO339" s="172" t="str">
        <f t="array" ref="BO339">IFERROR(VLOOKUP(A339&amp;B339&amp;C339&amp;LEFT($BI$1,2),IF({1,0},广告数据!$A$2:$A$7027&amp;广告数据!$B$2:$B$7027&amp;广告数据!$C$2:$C$7027,广告数据!$J$2:$J$7027),2,0),"0")</f>
        <v>0</v>
      </c>
      <c r="BP339" s="215" t="str">
        <f t="shared" si="162"/>
        <v/>
      </c>
      <c r="BQ339" s="172" t="str">
        <f t="array" ref="BQ339">IFERROR(VLOOKUP(A339&amp;B339&amp;C339&amp;LEFT($BQ$1,2),IF({1,0},广告数据!$A$2:$A$7027&amp;广告数据!$B$2:$B$7027&amp;广告数据!$C$2:$C$7027,广告数据!$D$2:$D$7027),2,0),"0")</f>
        <v>0</v>
      </c>
      <c r="BR339" s="172" t="str">
        <f t="array" ref="BR339">IFERROR(VLOOKUP(A339&amp;B339&amp;C339&amp;LEFT($BQ$1,2),IF({1,0},广告数据!$A$2:$A$7027&amp;广告数据!$B$2:$B$7027&amp;广告数据!$C$2:$C$7027,广告数据!$E$2:$E$7027),2,0),"0")</f>
        <v>0</v>
      </c>
      <c r="BS339" s="172" t="str">
        <f t="array" ref="BS339">IFERROR(VLOOKUP(A339&amp;B339&amp;C339&amp;LEFT($BQ$1,2),IF({1,0},广告数据!$A$2:$A$7027&amp;广告数据!$B$2:$B$7027&amp;广告数据!$C$2:$C$7027,广告数据!$I$2:$I$7027),2,0),"0")</f>
        <v>0</v>
      </c>
      <c r="BT339" s="215" t="str">
        <f t="shared" si="155"/>
        <v>0</v>
      </c>
      <c r="BU339" s="215" t="str">
        <f t="shared" si="156"/>
        <v>0</v>
      </c>
      <c r="BV339" s="172" t="str">
        <f t="array" ref="BV339">IFERROR(VLOOKUP(A339&amp;B339&amp;C339&amp;LEFT($BQ$1,2),IF({1,0},广告数据!$A$2:$A$7027&amp;广告数据!$B$2:$B$7027&amp;广告数据!$C$2:$C$7027,广告数据!$G$2:$G$7027),2,0),"0")</f>
        <v>0</v>
      </c>
      <c r="BW339" s="172" t="str">
        <f t="array" ref="BW339">IFERROR(VLOOKUP(A339&amp;B339&amp;C339&amp;LEFT($BQ$1,2),IF({1,0},广告数据!$A$2:$A$7027&amp;广告数据!$B$2:$B$7027&amp;广告数据!$C$2:$C$7027,广告数据!$J$2:$J$7027),2,0),"0")</f>
        <v>0</v>
      </c>
      <c r="BX339" s="215" t="str">
        <f t="shared" si="141"/>
        <v/>
      </c>
      <c r="BY339" s="173"/>
      <c r="BZ339" s="173"/>
      <c r="CA339" s="173"/>
    </row>
    <row r="340" spans="1:79">
      <c r="A340" s="189">
        <v>44839</v>
      </c>
      <c r="B340" s="192" t="s">
        <v>20</v>
      </c>
      <c r="C340" s="190" t="s">
        <v>25</v>
      </c>
      <c r="D340" s="119" t="s">
        <v>124</v>
      </c>
      <c r="E340" s="194">
        <f>SUMIFS('Business report'!$D$2:$D$9442,'Business report'!$A$2:$A$9442,A340,'Business report'!$B$2:$B$9442,B340,'Business report'!$C$2:$C$9442,D340)</f>
        <v>632</v>
      </c>
      <c r="F340" s="194">
        <f>SUMIFS('Business report'!$F$2:$F$9442,'Business report'!$A$2:$A$9442,A340,'Business report'!$B$2:$B$9442,B340,'Business report'!$C$2:$C$9442,D340)</f>
        <v>827</v>
      </c>
      <c r="G340" s="191">
        <f>SUMIFS('Business report'!$I$2:$I$9442,'Business report'!$A$2:$A$9442,A340,'Business report'!$B$2:$B$9442,B340,'Business report'!$C$2:$C$9442,D340)</f>
        <v>28</v>
      </c>
      <c r="H340" s="195">
        <f>SUMIFS('Business report'!$K$2:$K$9442,'Business report'!$A$2:$A$9442,A340,'Business report'!$B$2:$B$9442,B340,'Business report'!$C$2:$C$9442,D340)</f>
        <v>335.72</v>
      </c>
      <c r="I340" s="198">
        <v>11.99</v>
      </c>
      <c r="J340" s="178">
        <v>4.5</v>
      </c>
      <c r="K340" s="198">
        <v>118</v>
      </c>
      <c r="L340" s="198" t="s">
        <v>131</v>
      </c>
      <c r="M340" s="202" t="s">
        <v>946</v>
      </c>
      <c r="N340" s="198" t="s">
        <v>133</v>
      </c>
      <c r="O340" s="198">
        <v>82</v>
      </c>
      <c r="P340" s="200"/>
      <c r="Q340" s="200"/>
      <c r="R340" s="200"/>
      <c r="S340" s="200"/>
      <c r="T340" s="200"/>
      <c r="U340" s="200"/>
      <c r="V340" s="200"/>
      <c r="W340" s="200"/>
      <c r="X340" s="200"/>
      <c r="Y340" s="200"/>
      <c r="Z340" s="200"/>
      <c r="AA340" s="200"/>
      <c r="AB340" s="200"/>
      <c r="AC340" s="200"/>
      <c r="AD340" s="200"/>
      <c r="AE340" s="200"/>
      <c r="AF340" s="200"/>
      <c r="AG340" s="200"/>
      <c r="AH340" s="200"/>
      <c r="AI340" s="200"/>
      <c r="AJ340" s="200"/>
      <c r="AK340" s="179">
        <f t="array" ref="AK340">IFERROR(VLOOKUP(A340&amp;B340&amp;C340&amp;LEFT($AK$1,2),IF({1,0},广告数据!$A$2:$A$7027&amp;广告数据!$B$2:$B$7027&amp;广告数据!$C$2:$C$7027,广告数据!$D$2:$D$7027),2,0),"0")</f>
        <v>5606</v>
      </c>
      <c r="AL340" s="175">
        <f t="array" ref="AL340">IFERROR(VLOOKUP(A340&amp;B340&amp;C340&amp;LEFT($AK$1,2),IF({1,0},广告数据!$A$2:$A$7027&amp;广告数据!$B$2:$B$7027&amp;广告数据!$C$2:$C$7027,广告数据!$E$2:$E$7027),2,0),"0")</f>
        <v>46</v>
      </c>
      <c r="AM340" s="180">
        <f t="shared" si="151"/>
        <v>0.00820549411344988</v>
      </c>
      <c r="AN340" s="175">
        <f t="array" ref="AN340">IFERROR(VLOOKUP(A340&amp;B340&amp;C340&amp;LEFT($AK$1,2),IF({1,0},广告数据!$A$2:$A$7027&amp;广告数据!$B$2:$B$7027&amp;广告数据!$C$2:$C$7027,广告数据!$I$2:$I$7027),2,0),"0")</f>
        <v>2</v>
      </c>
      <c r="AO340" s="181">
        <f t="shared" si="152"/>
        <v>0.0434782608695652</v>
      </c>
      <c r="AP340" s="182">
        <f t="array" ref="AP340">IFERROR(VLOOKUP(A340&amp;B340&amp;C340&amp;LEFT($AK$1,2),IF({1,0},广告数据!$A$2:$A$7027&amp;广告数据!$B$2:$B$7027&amp;广告数据!$C$2:$C$7027,广告数据!$G$2:$G$7027),2,0),"0")</f>
        <v>14.54</v>
      </c>
      <c r="AQ340" s="182">
        <f t="array" ref="AQ340">IFERROR(VLOOKUP(A340&amp;B340&amp;C340&amp;LEFT($AK$1,2),IF({1,0},广告数据!$A$2:$A$7027&amp;广告数据!$B$2:$B$7027&amp;广告数据!$C$2:$C$7027,广告数据!$J$2:$J$7027),2,0),"0")</f>
        <v>23.98</v>
      </c>
      <c r="AR340" s="183">
        <f t="shared" si="153"/>
        <v>0.606338615512927</v>
      </c>
      <c r="AS340" s="223" t="str">
        <f t="array" ref="AS340">IFERROR(VLOOKUP(A340&amp;B340&amp;C340&amp;LEFT($AS$1,2),IF({1,0},广告数据!$A$2:$A$7027&amp;广告数据!$B$2:$B$7027&amp;广告数据!$C$2:$C$7027,广告数据!$D$2:$D$7027),2,0),"0")</f>
        <v>0</v>
      </c>
      <c r="AT340" s="179" t="str">
        <f t="array" ref="AT340">IFERROR(VLOOKUP(A340&amp;B340&amp;C340&amp;LEFT($AS$1,2),IF({1,0},广告数据!$A$2:$A$7027&amp;广告数据!$B$2:$B$7027&amp;广告数据!$C$2:$C$7027,广告数据!$E$2:$E$7027),2,0),"0")</f>
        <v>0</v>
      </c>
      <c r="AU340" s="179" t="str">
        <f t="array" ref="AU340">IFERROR(VLOOKUP(A340&amp;B340&amp;C340&amp;LEFT($AS$1,2),IF({1,0},广告数据!$A$2:$A$7027&amp;广告数据!$B$2:$B$7027&amp;广告数据!$C$2:$C$7027,广告数据!$I$2:$I$7027),2,0),"0")</f>
        <v>0</v>
      </c>
      <c r="AV340" s="215" t="str">
        <f t="shared" si="154"/>
        <v>0</v>
      </c>
      <c r="AW340" s="215" t="str">
        <f t="array" ref="AW340">IFERROR(AU340/AT340,"0")</f>
        <v>0</v>
      </c>
      <c r="AX340" s="224" t="str">
        <f t="array" ref="AX340">IFERROR(VLOOKUP(A340&amp;B340&amp;C340&amp;LEFT($AS$1,2),IF({1,0},广告数据!$A$2:$A$7027&amp;广告数据!$B$2:$B$7027&amp;广告数据!$C$2:$C$7027,广告数据!$G$2:$G$7027),2,0),"0")</f>
        <v>0</v>
      </c>
      <c r="AY340" s="179" t="str">
        <f t="array" ref="AY340">IFERROR(VLOOKUP(A340&amp;B340&amp;C340&amp;LEFT($AS$1,2),IF({1,0},广告数据!$A$2:$A$7027&amp;广告数据!$B$2:$B$7027&amp;广告数据!$C$2:$C$7027,广告数据!$J$2:$J$7027),2,0),"0")</f>
        <v>0</v>
      </c>
      <c r="AZ340" s="183" t="str">
        <f t="array" ref="AZ340">IFERROR(AX340/AY340,"0")</f>
        <v>0</v>
      </c>
      <c r="BA340" s="179">
        <f t="array" ref="BA340">IFERROR(VLOOKUP(A340&amp;B340&amp;C340&amp;LEFT($BA$1,2),IF({1,0},广告数据!$A$2:$A$7027&amp;广告数据!$B$2:$B$7027&amp;广告数据!$C$2:$C$7027,广告数据!$D$2:$D$7027),2,0),"")</f>
        <v>11641</v>
      </c>
      <c r="BB340" s="179">
        <f t="array" ref="BB340">IFERROR(VLOOKUP(A340&amp;B340&amp;C340&amp;LEFT($BA$1,2),IF({1,0},广告数据!$A$2:$A$7027&amp;广告数据!$B$2:$B$7027&amp;广告数据!$C$2:$C$7027,广告数据!$E$2:$E$7027),2,0),"")</f>
        <v>45</v>
      </c>
      <c r="BC340" s="179">
        <f t="array" ref="BC340">IFERROR(VLOOKUP(A340&amp;B340&amp;C340&amp;LEFT($BA$1,2),IF({1,0},广告数据!$A$2:$A$7027&amp;广告数据!$B$2:$B$7027&amp;广告数据!$C$2:$C$7027,广告数据!$I$2:$I$7027),2,0),"")</f>
        <v>2</v>
      </c>
      <c r="BD340" s="215">
        <f t="shared" si="157"/>
        <v>0.00386564728116141</v>
      </c>
      <c r="BE340" s="215">
        <f t="shared" si="158"/>
        <v>0.0444444444444444</v>
      </c>
      <c r="BF340" s="186">
        <f t="array" ref="BF340">IFERROR(VLOOKUP(A340&amp;B340&amp;C340&amp;LEFT($BA$1,2),IF({1,0},广告数据!$A$2:$A$7027&amp;广告数据!$B$2:$B$7027&amp;广告数据!$C$2:$C$7027,广告数据!$G$2:$G$7027),2,0),"")</f>
        <v>22.76</v>
      </c>
      <c r="BG340" s="186">
        <f t="array" ref="BG340">IFERROR(VLOOKUP(A340&amp;B340&amp;C340&amp;LEFT($BA$1,2),IF({1,0},广告数据!$A$2:$A$7027&amp;广告数据!$B$2:$B$7027&amp;广告数据!$C$2:$C$7027,广告数据!$J$2:$J$7027),2,0),"")</f>
        <v>23.98</v>
      </c>
      <c r="BH340" s="215">
        <f t="shared" si="159"/>
        <v>0.949124270225188</v>
      </c>
      <c r="BI340" s="172">
        <f t="array" ref="BI340">IFERROR(VLOOKUP(A340&amp;B340&amp;C340&amp;LEFT($BI$1,2),IF({1,0},广告数据!$A$2:$A$7027&amp;广告数据!$B$2:$B$7027&amp;广告数据!$C$2:$C$7027,广告数据!$D$2:$D$7027),2,0),"0")</f>
        <v>1597</v>
      </c>
      <c r="BJ340" s="172">
        <f t="array" ref="BJ340">IFERROR(VLOOKUP(A340&amp;B340&amp;C340&amp;LEFT($BI$1,2),IF({1,0},广告数据!$A$2:$A$7027&amp;广告数据!$B$2:$B$7027&amp;广告数据!$C$2:$C$7027,广告数据!$E$2:$E$7027),2,0),"0")</f>
        <v>18</v>
      </c>
      <c r="BK340" s="172">
        <f t="array" ref="BK340">IFERROR(VLOOKUP(A340&amp;B340&amp;C340&amp;LEFT($BI$1,2),IF({1,0},广告数据!$A$2:$A$7027&amp;广告数据!$B$2:$B$7027&amp;广告数据!$C$2:$C$7027,广告数据!$I$2:$I$7027),2,0),"0")</f>
        <v>3</v>
      </c>
      <c r="BL340" s="215">
        <f t="shared" si="160"/>
        <v>0.0112711333750783</v>
      </c>
      <c r="BM340" s="215">
        <f t="shared" si="161"/>
        <v>0.166666666666667</v>
      </c>
      <c r="BN340" s="172">
        <f t="array" ref="BN340">IFERROR(VLOOKUP(A340&amp;B340&amp;C340&amp;LEFT($BI$1,2),IF({1,0},广告数据!$A$2:$A$7027&amp;广告数据!$B$2:$B$7027&amp;广告数据!$C$2:$C$7027,广告数据!$G$2:$G$7027),2,0),"0")</f>
        <v>9.86</v>
      </c>
      <c r="BO340" s="172">
        <f t="array" ref="BO340">IFERROR(VLOOKUP(A340&amp;B340&amp;C340&amp;LEFT($BI$1,2),IF({1,0},广告数据!$A$2:$A$7027&amp;广告数据!$B$2:$B$7027&amp;广告数据!$C$2:$C$7027,广告数据!$J$2:$J$7027),2,0),"0")</f>
        <v>35.97</v>
      </c>
      <c r="BP340" s="215">
        <f t="shared" si="162"/>
        <v>0.27411731998888</v>
      </c>
      <c r="BQ340" s="172" t="str">
        <f t="array" ref="BQ340">IFERROR(VLOOKUP(A340&amp;B340&amp;C340&amp;LEFT($BQ$1,2),IF({1,0},广告数据!$A$2:$A$7027&amp;广告数据!$B$2:$B$7027&amp;广告数据!$C$2:$C$7027,广告数据!$D$2:$D$7027),2,0),"0")</f>
        <v>0</v>
      </c>
      <c r="BR340" s="172" t="str">
        <f t="array" ref="BR340">IFERROR(VLOOKUP(A340&amp;B340&amp;C340&amp;LEFT($BQ$1,2),IF({1,0},广告数据!$A$2:$A$7027&amp;广告数据!$B$2:$B$7027&amp;广告数据!$C$2:$C$7027,广告数据!$E$2:$E$7027),2,0),"0")</f>
        <v>0</v>
      </c>
      <c r="BS340" s="172" t="str">
        <f t="array" ref="BS340">IFERROR(VLOOKUP(A340&amp;B340&amp;C340&amp;LEFT($BQ$1,2),IF({1,0},广告数据!$A$2:$A$7027&amp;广告数据!$B$2:$B$7027&amp;广告数据!$C$2:$C$7027,广告数据!$I$2:$I$7027),2,0),"0")</f>
        <v>0</v>
      </c>
      <c r="BT340" s="215" t="str">
        <f t="shared" si="155"/>
        <v>0</v>
      </c>
      <c r="BU340" s="215" t="str">
        <f t="shared" si="156"/>
        <v>0</v>
      </c>
      <c r="BV340" s="172" t="str">
        <f t="array" ref="BV340">IFERROR(VLOOKUP(A340&amp;B340&amp;C340&amp;LEFT($BQ$1,2),IF({1,0},广告数据!$A$2:$A$7027&amp;广告数据!$B$2:$B$7027&amp;广告数据!$C$2:$C$7027,广告数据!$G$2:$G$7027),2,0),"0")</f>
        <v>0</v>
      </c>
      <c r="BW340" s="172" t="str">
        <f t="array" ref="BW340">IFERROR(VLOOKUP(A340&amp;B340&amp;C340&amp;LEFT($BQ$1,2),IF({1,0},广告数据!$A$2:$A$7027&amp;广告数据!$B$2:$B$7027&amp;广告数据!$C$2:$C$7027,广告数据!$J$2:$J$7027),2,0),"0")</f>
        <v>0</v>
      </c>
      <c r="BX340" s="215" t="str">
        <f t="shared" si="141"/>
        <v/>
      </c>
      <c r="BY340" s="173"/>
      <c r="BZ340" s="173"/>
      <c r="CA340" s="173"/>
    </row>
    <row r="341" spans="1:79">
      <c r="A341" s="189">
        <v>44839</v>
      </c>
      <c r="B341" s="192" t="s">
        <v>20</v>
      </c>
      <c r="C341" s="190" t="s">
        <v>450</v>
      </c>
      <c r="D341" s="119" t="s">
        <v>451</v>
      </c>
      <c r="E341" s="194">
        <f>SUMIFS('Business report'!$D$2:$D$9442,'Business report'!$A$2:$A$9442,A341,'Business report'!$B$2:$B$9442,B341,'Business report'!$C$2:$C$9442,D341)</f>
        <v>6</v>
      </c>
      <c r="F341" s="194">
        <f>SUMIFS('Business report'!$F$2:$F$9442,'Business report'!$A$2:$A$9442,A341,'Business report'!$B$2:$B$9442,B341,'Business report'!$C$2:$C$9442,D341)</f>
        <v>6</v>
      </c>
      <c r="G341" s="191">
        <f>SUMIFS('Business report'!$I$2:$I$9442,'Business report'!$A$2:$A$9442,A341,'Business report'!$B$2:$B$9442,B341,'Business report'!$C$2:$C$9442,D341)</f>
        <v>0</v>
      </c>
      <c r="H341" s="195">
        <f>SUMIFS('Business report'!$K$2:$K$9442,'Business report'!$A$2:$A$9442,A341,'Business report'!$B$2:$B$9442,B341,'Business report'!$C$2:$C$9442,D341)</f>
        <v>0</v>
      </c>
      <c r="I341" s="198">
        <v>37.99</v>
      </c>
      <c r="J341" s="178">
        <v>4.1</v>
      </c>
      <c r="K341" s="198">
        <v>8</v>
      </c>
      <c r="L341" s="198" t="s">
        <v>496</v>
      </c>
      <c r="M341" s="202" t="s">
        <v>947</v>
      </c>
      <c r="N341" s="198" t="s">
        <v>497</v>
      </c>
      <c r="O341" s="199">
        <v>7211</v>
      </c>
      <c r="P341" s="200"/>
      <c r="Q341" s="200"/>
      <c r="R341" s="200"/>
      <c r="S341" s="200"/>
      <c r="T341" s="200"/>
      <c r="U341" s="200"/>
      <c r="V341" s="200"/>
      <c r="W341" s="200"/>
      <c r="X341" s="200"/>
      <c r="Y341" s="200"/>
      <c r="Z341" s="200"/>
      <c r="AA341" s="200"/>
      <c r="AB341" s="200"/>
      <c r="AC341" s="200"/>
      <c r="AD341" s="200"/>
      <c r="AE341" s="200"/>
      <c r="AF341" s="200"/>
      <c r="AG341" s="200"/>
      <c r="AH341" s="200"/>
      <c r="AI341" s="200"/>
      <c r="AJ341" s="200"/>
      <c r="AK341" s="179">
        <f t="array" ref="AK341">IFERROR(VLOOKUP(A341&amp;B341&amp;C341&amp;LEFT($AK$1,2),IF({1,0},广告数据!$A$2:$A$7027&amp;广告数据!$B$2:$B$7027&amp;广告数据!$C$2:$C$7027,广告数据!$D$2:$D$7027),2,0),"0")</f>
        <v>2150</v>
      </c>
      <c r="AL341" s="175">
        <f t="array" ref="AL341">IFERROR(VLOOKUP(A341&amp;B341&amp;C341&amp;LEFT($AK$1,2),IF({1,0},广告数据!$A$2:$A$7027&amp;广告数据!$B$2:$B$7027&amp;广告数据!$C$2:$C$7027,广告数据!$E$2:$E$7027),2,0),"0")</f>
        <v>1</v>
      </c>
      <c r="AM341" s="180">
        <f t="shared" si="151"/>
        <v>0.000465116279069767</v>
      </c>
      <c r="AN341" s="175">
        <f t="array" ref="AN341">IFERROR(VLOOKUP(A341&amp;B341&amp;C341&amp;LEFT($AK$1,2),IF({1,0},广告数据!$A$2:$A$7027&amp;广告数据!$B$2:$B$7027&amp;广告数据!$C$2:$C$7027,广告数据!$I$2:$I$7027),2,0),"0")</f>
        <v>0</v>
      </c>
      <c r="AO341" s="181">
        <f t="shared" si="152"/>
        <v>0</v>
      </c>
      <c r="AP341" s="182">
        <f t="array" ref="AP341">IFERROR(VLOOKUP(A341&amp;B341&amp;C341&amp;LEFT($AK$1,2),IF({1,0},广告数据!$A$2:$A$7027&amp;广告数据!$B$2:$B$7027&amp;广告数据!$C$2:$C$7027,广告数据!$G$2:$G$7027),2,0),"0")</f>
        <v>1</v>
      </c>
      <c r="AQ341" s="182">
        <f t="array" ref="AQ341">IFERROR(VLOOKUP(A341&amp;B341&amp;C341&amp;LEFT($AK$1,2),IF({1,0},广告数据!$A$2:$A$7027&amp;广告数据!$B$2:$B$7027&amp;广告数据!$C$2:$C$7027,广告数据!$J$2:$J$7027),2,0),"0")</f>
        <v>0</v>
      </c>
      <c r="AR341" s="183" t="str">
        <f t="shared" si="153"/>
        <v>0</v>
      </c>
      <c r="AS341" s="223" t="str">
        <f t="array" ref="AS341">IFERROR(VLOOKUP(A341&amp;B341&amp;C341&amp;LEFT($AS$1,2),IF({1,0},广告数据!$A$2:$A$7027&amp;广告数据!$B$2:$B$7027&amp;广告数据!$C$2:$C$7027,广告数据!$D$2:$D$7027),2,0),"0")</f>
        <v>0</v>
      </c>
      <c r="AT341" s="179" t="str">
        <f t="array" ref="AT341">IFERROR(VLOOKUP(A341&amp;B341&amp;C341&amp;LEFT($AS$1,2),IF({1,0},广告数据!$A$2:$A$7027&amp;广告数据!$B$2:$B$7027&amp;广告数据!$C$2:$C$7027,广告数据!$E$2:$E$7027),2,0),"0")</f>
        <v>0</v>
      </c>
      <c r="AU341" s="179" t="str">
        <f t="array" ref="AU341">IFERROR(VLOOKUP(A341&amp;B341&amp;C341&amp;LEFT($AS$1,2),IF({1,0},广告数据!$A$2:$A$7027&amp;广告数据!$B$2:$B$7027&amp;广告数据!$C$2:$C$7027,广告数据!$I$2:$I$7027),2,0),"0")</f>
        <v>0</v>
      </c>
      <c r="AV341" s="215" t="str">
        <f t="shared" si="154"/>
        <v>0</v>
      </c>
      <c r="AW341" s="215" t="str">
        <f t="array" ref="AW341">IFERROR(AU341/AT341,"0")</f>
        <v>0</v>
      </c>
      <c r="AX341" s="224" t="str">
        <f t="array" ref="AX341">IFERROR(VLOOKUP(A341&amp;B341&amp;C341&amp;LEFT($AS$1,2),IF({1,0},广告数据!$A$2:$A$7027&amp;广告数据!$B$2:$B$7027&amp;广告数据!$C$2:$C$7027,广告数据!$G$2:$G$7027),2,0),"0")</f>
        <v>0</v>
      </c>
      <c r="AY341" s="179" t="str">
        <f t="array" ref="AY341">IFERROR(VLOOKUP(A341&amp;B341&amp;C341&amp;LEFT($AS$1,2),IF({1,0},广告数据!$A$2:$A$7027&amp;广告数据!$B$2:$B$7027&amp;广告数据!$C$2:$C$7027,广告数据!$J$2:$J$7027),2,0),"0")</f>
        <v>0</v>
      </c>
      <c r="AZ341" s="183" t="str">
        <f t="array" ref="AZ341">IFERROR(AX341/AY341,"0")</f>
        <v>0</v>
      </c>
      <c r="BA341" s="179">
        <f t="array" ref="BA341">IFERROR(VLOOKUP(A341&amp;B341&amp;C341&amp;LEFT($BA$1,2),IF({1,0},广告数据!$A$2:$A$7027&amp;广告数据!$B$2:$B$7027&amp;广告数据!$C$2:$C$7027,广告数据!$D$2:$D$7027),2,0),"")</f>
        <v>2039</v>
      </c>
      <c r="BB341" s="179">
        <f t="array" ref="BB341">IFERROR(VLOOKUP(A341&amp;B341&amp;C341&amp;LEFT($BA$1,2),IF({1,0},广告数据!$A$2:$A$7027&amp;广告数据!$B$2:$B$7027&amp;广告数据!$C$2:$C$7027,广告数据!$E$2:$E$7027),2,0),"")</f>
        <v>1</v>
      </c>
      <c r="BC341" s="179">
        <f t="array" ref="BC341">IFERROR(VLOOKUP(A341&amp;B341&amp;C341&amp;LEFT($BA$1,2),IF({1,0},广告数据!$A$2:$A$7027&amp;广告数据!$B$2:$B$7027&amp;广告数据!$C$2:$C$7027,广告数据!$I$2:$I$7027),2,0),"")</f>
        <v>0</v>
      </c>
      <c r="BD341" s="215">
        <f t="shared" si="157"/>
        <v>0.000490436488474743</v>
      </c>
      <c r="BE341" s="215">
        <f t="shared" si="158"/>
        <v>0</v>
      </c>
      <c r="BF341" s="186">
        <f t="array" ref="BF341">IFERROR(VLOOKUP(A341&amp;B341&amp;C341&amp;LEFT($BA$1,2),IF({1,0},广告数据!$A$2:$A$7027&amp;广告数据!$B$2:$B$7027&amp;广告数据!$C$2:$C$7027,广告数据!$G$2:$G$7027),2,0),"")</f>
        <v>1.83</v>
      </c>
      <c r="BG341" s="186">
        <f t="array" ref="BG341">IFERROR(VLOOKUP(A341&amp;B341&amp;C341&amp;LEFT($BA$1,2),IF({1,0},广告数据!$A$2:$A$7027&amp;广告数据!$B$2:$B$7027&amp;广告数据!$C$2:$C$7027,广告数据!$J$2:$J$7027),2,0),"")</f>
        <v>0</v>
      </c>
      <c r="BH341" s="215" t="str">
        <f t="shared" si="159"/>
        <v>0</v>
      </c>
      <c r="BI341" s="172" t="str">
        <f t="array" ref="BI341">IFERROR(VLOOKUP(A341&amp;B341&amp;C341&amp;LEFT($BI$1,2),IF({1,0},广告数据!$A$2:$A$7027&amp;广告数据!$B$2:$B$7027&amp;广告数据!$C$2:$C$7027,广告数据!$D$2:$D$7027),2,0),"0")</f>
        <v>0</v>
      </c>
      <c r="BJ341" s="172" t="str">
        <f t="array" ref="BJ341">IFERROR(VLOOKUP(A341&amp;B341&amp;C341&amp;LEFT($BI$1,2),IF({1,0},广告数据!$A$2:$A$7027&amp;广告数据!$B$2:$B$7027&amp;广告数据!$C$2:$C$7027,广告数据!$E$2:$E$7027),2,0),"0")</f>
        <v>0</v>
      </c>
      <c r="BK341" s="172" t="str">
        <f t="array" ref="BK341">IFERROR(VLOOKUP(A341&amp;B341&amp;C341&amp;LEFT($BI$1,2),IF({1,0},广告数据!$A$2:$A$7027&amp;广告数据!$B$2:$B$7027&amp;广告数据!$C$2:$C$7027,广告数据!$I$2:$I$7027),2,0),"0")</f>
        <v>0</v>
      </c>
      <c r="BL341" s="215" t="str">
        <f t="shared" si="160"/>
        <v>0</v>
      </c>
      <c r="BM341" s="215" t="str">
        <f t="shared" si="161"/>
        <v>0</v>
      </c>
      <c r="BN341" s="172" t="str">
        <f t="array" ref="BN341">IFERROR(VLOOKUP(A341&amp;B341&amp;C341&amp;LEFT($BI$1,2),IF({1,0},广告数据!$A$2:$A$7027&amp;广告数据!$B$2:$B$7027&amp;广告数据!$C$2:$C$7027,广告数据!$G$2:$G$7027),2,0),"0")</f>
        <v>0</v>
      </c>
      <c r="BO341" s="172" t="str">
        <f t="array" ref="BO341">IFERROR(VLOOKUP(A341&amp;B341&amp;C341&amp;LEFT($BI$1,2),IF({1,0},广告数据!$A$2:$A$7027&amp;广告数据!$B$2:$B$7027&amp;广告数据!$C$2:$C$7027,广告数据!$J$2:$J$7027),2,0),"0")</f>
        <v>0</v>
      </c>
      <c r="BP341" s="215" t="str">
        <f t="shared" si="162"/>
        <v/>
      </c>
      <c r="BQ341" s="172">
        <f t="array" ref="BQ341">IFERROR(VLOOKUP(A341&amp;B341&amp;C341&amp;LEFT($BQ$1,2),IF({1,0},广告数据!$A$2:$A$7027&amp;广告数据!$B$2:$B$7027&amp;广告数据!$C$2:$C$7027,广告数据!$D$2:$D$7027),2,0),"0")</f>
        <v>472</v>
      </c>
      <c r="BR341" s="172">
        <f t="array" ref="BR341">IFERROR(VLOOKUP(A341&amp;B341&amp;C341&amp;LEFT($BQ$1,2),IF({1,0},广告数据!$A$2:$A$7027&amp;广告数据!$B$2:$B$7027&amp;广告数据!$C$2:$C$7027,广告数据!$E$2:$E$7027),2,0),"0")</f>
        <v>0</v>
      </c>
      <c r="BS341" s="172">
        <f t="array" ref="BS341">IFERROR(VLOOKUP(A341&amp;B341&amp;C341&amp;LEFT($BQ$1,2),IF({1,0},广告数据!$A$2:$A$7027&amp;广告数据!$B$2:$B$7027&amp;广告数据!$C$2:$C$7027,广告数据!$I$2:$I$7027),2,0),"0")</f>
        <v>0</v>
      </c>
      <c r="BT341" s="215">
        <f t="shared" si="155"/>
        <v>0</v>
      </c>
      <c r="BU341" s="215" t="str">
        <f t="shared" si="156"/>
        <v>0</v>
      </c>
      <c r="BV341" s="172">
        <f t="array" ref="BV341">IFERROR(VLOOKUP(A341&amp;B341&amp;C341&amp;LEFT($BQ$1,2),IF({1,0},广告数据!$A$2:$A$7027&amp;广告数据!$B$2:$B$7027&amp;广告数据!$C$2:$C$7027,广告数据!$G$2:$G$7027),2,0),"0")</f>
        <v>0</v>
      </c>
      <c r="BW341" s="172">
        <f t="array" ref="BW341">IFERROR(VLOOKUP(A341&amp;B341&amp;C341&amp;LEFT($BQ$1,2),IF({1,0},广告数据!$A$2:$A$7027&amp;广告数据!$B$2:$B$7027&amp;广告数据!$C$2:$C$7027,广告数据!$J$2:$J$7027),2,0),"0")</f>
        <v>0</v>
      </c>
      <c r="BX341" s="215" t="str">
        <f t="shared" si="141"/>
        <v/>
      </c>
      <c r="BY341" s="173"/>
      <c r="BZ341" s="173"/>
      <c r="CA341" s="173"/>
    </row>
    <row r="342" spans="1:79">
      <c r="A342" s="189">
        <v>44839</v>
      </c>
      <c r="B342" s="192" t="s">
        <v>128</v>
      </c>
      <c r="C342" s="190" t="s">
        <v>450</v>
      </c>
      <c r="D342" s="119" t="s">
        <v>451</v>
      </c>
      <c r="E342" s="194">
        <f>SUMIFS('Business report'!$D$2:$D$9442,'Business report'!$A$2:$A$9442,A342,'Business report'!$B$2:$B$9442,B342,'Business report'!$C$2:$C$9442,D342)</f>
        <v>11</v>
      </c>
      <c r="F342" s="194">
        <f>SUMIFS('Business report'!$F$2:$F$9442,'Business report'!$A$2:$A$9442,A342,'Business report'!$B$2:$B$9442,B342,'Business report'!$C$2:$C$9442,D342)</f>
        <v>13</v>
      </c>
      <c r="G342" s="191">
        <f>SUMIFS('Business report'!$I$2:$I$9442,'Business report'!$A$2:$A$9442,A342,'Business report'!$B$2:$B$9442,B342,'Business report'!$C$2:$C$9442,D342)</f>
        <v>0</v>
      </c>
      <c r="H342" s="195">
        <f>SUMIFS('Business report'!$K$2:$K$9442,'Business report'!$A$2:$A$9442,A342,'Business report'!$B$2:$B$9442,B342,'Business report'!$C$2:$C$9442,D342)</f>
        <v>0</v>
      </c>
      <c r="I342" s="198">
        <v>39.99</v>
      </c>
      <c r="J342" s="178">
        <v>4.1</v>
      </c>
      <c r="K342" s="198">
        <v>8</v>
      </c>
      <c r="L342" s="198" t="s">
        <v>642</v>
      </c>
      <c r="M342" s="202">
        <v>161287</v>
      </c>
      <c r="N342" s="198" t="s">
        <v>644</v>
      </c>
      <c r="O342" s="199">
        <v>88</v>
      </c>
      <c r="P342" s="200"/>
      <c r="Q342" s="200"/>
      <c r="R342" s="200"/>
      <c r="S342" s="200"/>
      <c r="T342" s="200"/>
      <c r="U342" s="200"/>
      <c r="V342" s="200"/>
      <c r="W342" s="200"/>
      <c r="X342" s="200"/>
      <c r="Y342" s="200"/>
      <c r="Z342" s="200"/>
      <c r="AA342" s="200"/>
      <c r="AB342" s="200"/>
      <c r="AC342" s="200"/>
      <c r="AD342" s="200"/>
      <c r="AE342" s="200"/>
      <c r="AF342" s="200"/>
      <c r="AG342" s="200"/>
      <c r="AH342" s="200"/>
      <c r="AI342" s="200"/>
      <c r="AJ342" s="200"/>
      <c r="AK342" s="179">
        <f t="array" ref="AK342">IFERROR(VLOOKUP(A342&amp;B342&amp;C342&amp;LEFT($AK$1,2),IF({1,0},广告数据!$A$2:$A$7027&amp;广告数据!$B$2:$B$7027&amp;广告数据!$C$2:$C$7027,广告数据!$D$2:$D$7027),2,0),"0")</f>
        <v>1921</v>
      </c>
      <c r="AL342" s="175">
        <f t="array" ref="AL342">IFERROR(VLOOKUP(A342&amp;B342&amp;C342&amp;LEFT($AK$1,2),IF({1,0},广告数据!$A$2:$A$7027&amp;广告数据!$B$2:$B$7027&amp;广告数据!$C$2:$C$7027,广告数据!$E$2:$E$7027),2,0),"0")</f>
        <v>2</v>
      </c>
      <c r="AM342" s="180">
        <f t="shared" si="151"/>
        <v>0.00104112441436752</v>
      </c>
      <c r="AN342" s="175">
        <f t="array" ref="AN342">IFERROR(VLOOKUP(A342&amp;B342&amp;C342&amp;LEFT($AK$1,2),IF({1,0},广告数据!$A$2:$A$7027&amp;广告数据!$B$2:$B$7027&amp;广告数据!$C$2:$C$7027,广告数据!$I$2:$I$7027),2,0),"0")</f>
        <v>0</v>
      </c>
      <c r="AO342" s="181">
        <f t="shared" si="152"/>
        <v>0</v>
      </c>
      <c r="AP342" s="182">
        <f t="array" ref="AP342">IFERROR(VLOOKUP(A342&amp;B342&amp;C342&amp;LEFT($AK$1,2),IF({1,0},广告数据!$A$2:$A$7027&amp;广告数据!$B$2:$B$7027&amp;广告数据!$C$2:$C$7027,广告数据!$G$2:$G$7027),2,0),"0")</f>
        <v>1.09</v>
      </c>
      <c r="AQ342" s="182">
        <f t="array" ref="AQ342">IFERROR(VLOOKUP(A342&amp;B342&amp;C342&amp;LEFT($AK$1,2),IF({1,0},广告数据!$A$2:$A$7027&amp;广告数据!$B$2:$B$7027&amp;广告数据!$C$2:$C$7027,广告数据!$J$2:$J$7027),2,0),"0")</f>
        <v>0</v>
      </c>
      <c r="AR342" s="183" t="str">
        <f t="shared" si="153"/>
        <v>0</v>
      </c>
      <c r="AS342" s="223" t="str">
        <f t="array" ref="AS342">IFERROR(VLOOKUP(A342&amp;B342&amp;C342&amp;LEFT($AS$1,2),IF({1,0},广告数据!$A$2:$A$7027&amp;广告数据!$B$2:$B$7027&amp;广告数据!$C$2:$C$7027,广告数据!$D$2:$D$7027),2,0),"0")</f>
        <v>0</v>
      </c>
      <c r="AT342" s="179" t="str">
        <f t="array" ref="AT342">IFERROR(VLOOKUP(A342&amp;B342&amp;C342&amp;LEFT($AS$1,2),IF({1,0},广告数据!$A$2:$A$7027&amp;广告数据!$B$2:$B$7027&amp;广告数据!$C$2:$C$7027,广告数据!$E$2:$E$7027),2,0),"0")</f>
        <v>0</v>
      </c>
      <c r="AU342" s="179" t="str">
        <f t="array" ref="AU342">IFERROR(VLOOKUP(A342&amp;B342&amp;C342&amp;LEFT($AS$1,2),IF({1,0},广告数据!$A$2:$A$7027&amp;广告数据!$B$2:$B$7027&amp;广告数据!$C$2:$C$7027,广告数据!$I$2:$I$7027),2,0),"0")</f>
        <v>0</v>
      </c>
      <c r="AV342" s="215" t="str">
        <f t="shared" si="154"/>
        <v>0</v>
      </c>
      <c r="AW342" s="215" t="str">
        <f t="array" ref="AW342">IFERROR(AU342/AT342,"0")</f>
        <v>0</v>
      </c>
      <c r="AX342" s="224" t="str">
        <f t="array" ref="AX342">IFERROR(VLOOKUP(A342&amp;B342&amp;C342&amp;LEFT($AS$1,2),IF({1,0},广告数据!$A$2:$A$7027&amp;广告数据!$B$2:$B$7027&amp;广告数据!$C$2:$C$7027,广告数据!$G$2:$G$7027),2,0),"0")</f>
        <v>0</v>
      </c>
      <c r="AY342" s="179" t="str">
        <f t="array" ref="AY342">IFERROR(VLOOKUP(A342&amp;B342&amp;C342&amp;LEFT($AS$1,2),IF({1,0},广告数据!$A$2:$A$7027&amp;广告数据!$B$2:$B$7027&amp;广告数据!$C$2:$C$7027,广告数据!$J$2:$J$7027),2,0),"0")</f>
        <v>0</v>
      </c>
      <c r="AZ342" s="183" t="str">
        <f t="array" ref="AZ342">IFERROR(AX342/AY342,"0")</f>
        <v>0</v>
      </c>
      <c r="BA342" s="179">
        <f t="array" ref="BA342">IFERROR(VLOOKUP(A342&amp;B342&amp;C342&amp;LEFT($BA$1,2),IF({1,0},广告数据!$A$2:$A$7027&amp;广告数据!$B$2:$B$7027&amp;广告数据!$C$2:$C$7027,广告数据!$D$2:$D$7027),2,0),"")</f>
        <v>1721</v>
      </c>
      <c r="BB342" s="179">
        <f t="array" ref="BB342">IFERROR(VLOOKUP(A342&amp;B342&amp;C342&amp;LEFT($BA$1,2),IF({1,0},广告数据!$A$2:$A$7027&amp;广告数据!$B$2:$B$7027&amp;广告数据!$C$2:$C$7027,广告数据!$E$2:$E$7027),2,0),"")</f>
        <v>1</v>
      </c>
      <c r="BC342" s="179">
        <f t="array" ref="BC342">IFERROR(VLOOKUP(A342&amp;B342&amp;C342&amp;LEFT($BA$1,2),IF({1,0},广告数据!$A$2:$A$7027&amp;广告数据!$B$2:$B$7027&amp;广告数据!$C$2:$C$7027,广告数据!$I$2:$I$7027),2,0),"")</f>
        <v>0</v>
      </c>
      <c r="BD342" s="215">
        <f t="shared" si="157"/>
        <v>0.000581057524694945</v>
      </c>
      <c r="BE342" s="215">
        <f t="shared" si="158"/>
        <v>0</v>
      </c>
      <c r="BF342" s="186">
        <f t="array" ref="BF342">IFERROR(VLOOKUP(A342&amp;B342&amp;C342&amp;LEFT($BA$1,2),IF({1,0},广告数据!$A$2:$A$7027&amp;广告数据!$B$2:$B$7027&amp;广告数据!$C$2:$C$7027,广告数据!$G$2:$G$7027),2,0),"")</f>
        <v>0.7</v>
      </c>
      <c r="BG342" s="186">
        <f t="array" ref="BG342">IFERROR(VLOOKUP(A342&amp;B342&amp;C342&amp;LEFT($BA$1,2),IF({1,0},广告数据!$A$2:$A$7027&amp;广告数据!$B$2:$B$7027&amp;广告数据!$C$2:$C$7027,广告数据!$J$2:$J$7027),2,0),"")</f>
        <v>0</v>
      </c>
      <c r="BH342" s="215" t="str">
        <f t="shared" si="159"/>
        <v>0</v>
      </c>
      <c r="BI342" s="172" t="str">
        <f t="array" ref="BI342">IFERROR(VLOOKUP(A342&amp;B342&amp;C342&amp;LEFT($BI$1,2),IF({1,0},广告数据!$A$2:$A$7027&amp;广告数据!$B$2:$B$7027&amp;广告数据!$C$2:$C$7027,广告数据!$D$2:$D$7027),2,0),"0")</f>
        <v>0</v>
      </c>
      <c r="BJ342" s="172" t="str">
        <f t="array" ref="BJ342">IFERROR(VLOOKUP(A342&amp;B342&amp;C342&amp;LEFT($BI$1,2),IF({1,0},广告数据!$A$2:$A$7027&amp;广告数据!$B$2:$B$7027&amp;广告数据!$C$2:$C$7027,广告数据!$E$2:$E$7027),2,0),"0")</f>
        <v>0</v>
      </c>
      <c r="BK342" s="172" t="str">
        <f t="array" ref="BK342">IFERROR(VLOOKUP(A342&amp;B342&amp;C342&amp;LEFT($BI$1,2),IF({1,0},广告数据!$A$2:$A$7027&amp;广告数据!$B$2:$B$7027&amp;广告数据!$C$2:$C$7027,广告数据!$I$2:$I$7027),2,0),"0")</f>
        <v>0</v>
      </c>
      <c r="BL342" s="215" t="str">
        <f t="shared" si="160"/>
        <v>0</v>
      </c>
      <c r="BM342" s="215" t="str">
        <f t="shared" si="161"/>
        <v>0</v>
      </c>
      <c r="BN342" s="172" t="str">
        <f t="array" ref="BN342">IFERROR(VLOOKUP(A342&amp;B342&amp;C342&amp;LEFT($BI$1,2),IF({1,0},广告数据!$A$2:$A$7027&amp;广告数据!$B$2:$B$7027&amp;广告数据!$C$2:$C$7027,广告数据!$G$2:$G$7027),2,0),"0")</f>
        <v>0</v>
      </c>
      <c r="BO342" s="172" t="str">
        <f t="array" ref="BO342">IFERROR(VLOOKUP(A342&amp;B342&amp;C342&amp;LEFT($BI$1,2),IF({1,0},广告数据!$A$2:$A$7027&amp;广告数据!$B$2:$B$7027&amp;广告数据!$C$2:$C$7027,广告数据!$J$2:$J$7027),2,0),"0")</f>
        <v>0</v>
      </c>
      <c r="BP342" s="215" t="str">
        <f t="shared" si="162"/>
        <v/>
      </c>
      <c r="BQ342" s="172">
        <f t="array" ref="BQ342">IFERROR(VLOOKUP(A342&amp;B342&amp;C342&amp;LEFT($BQ$1,2),IF({1,0},广告数据!$A$2:$A$7027&amp;广告数据!$B$2:$B$7027&amp;广告数据!$C$2:$C$7027,广告数据!$D$2:$D$7027),2,0),"0")</f>
        <v>885</v>
      </c>
      <c r="BR342" s="172">
        <f t="array" ref="BR342">IFERROR(VLOOKUP(A342&amp;B342&amp;C342&amp;LEFT($BQ$1,2),IF({1,0},广告数据!$A$2:$A$7027&amp;广告数据!$B$2:$B$7027&amp;广告数据!$C$2:$C$7027,广告数据!$E$2:$E$7027),2,0),"0")</f>
        <v>4</v>
      </c>
      <c r="BS342" s="172">
        <f t="array" ref="BS342">IFERROR(VLOOKUP(A342&amp;B342&amp;C342&amp;LEFT($BQ$1,2),IF({1,0},广告数据!$A$2:$A$7027&amp;广告数据!$B$2:$B$7027&amp;广告数据!$C$2:$C$7027,广告数据!$I$2:$I$7027),2,0),"0")</f>
        <v>0</v>
      </c>
      <c r="BT342" s="215">
        <f t="shared" si="155"/>
        <v>0.00451977401129944</v>
      </c>
      <c r="BU342" s="215">
        <f t="shared" si="156"/>
        <v>0</v>
      </c>
      <c r="BV342" s="172">
        <f t="array" ref="BV342">IFERROR(VLOOKUP(A342&amp;B342&amp;C342&amp;LEFT($BQ$1,2),IF({1,0},广告数据!$A$2:$A$7027&amp;广告数据!$B$2:$B$7027&amp;广告数据!$C$2:$C$7027,广告数据!$G$2:$G$7027),2,0),"0")</f>
        <v>2.56</v>
      </c>
      <c r="BW342" s="172">
        <f t="array" ref="BW342">IFERROR(VLOOKUP(A342&amp;B342&amp;C342&amp;LEFT($BQ$1,2),IF({1,0},广告数据!$A$2:$A$7027&amp;广告数据!$B$2:$B$7027&amp;广告数据!$C$2:$C$7027,广告数据!$J$2:$J$7027),2,0),"0")</f>
        <v>0</v>
      </c>
      <c r="BX342" s="215" t="str">
        <f t="shared" si="141"/>
        <v/>
      </c>
      <c r="BY342" s="173"/>
      <c r="BZ342" s="173"/>
      <c r="CA342" s="173"/>
    </row>
    <row r="343" spans="1:79">
      <c r="A343" s="189">
        <v>44839</v>
      </c>
      <c r="B343" s="192" t="s">
        <v>343</v>
      </c>
      <c r="C343" s="190" t="s">
        <v>450</v>
      </c>
      <c r="D343" s="119" t="s">
        <v>451</v>
      </c>
      <c r="E343" s="194">
        <f>SUMIFS('Business report'!$D$2:$D$9442,'Business report'!$A$2:$A$9442,A343,'Business report'!$B$2:$B$9442,B343,'Business report'!$C$2:$C$9442,D343)</f>
        <v>33</v>
      </c>
      <c r="F343" s="194">
        <f>SUMIFS('Business report'!$F$2:$F$9442,'Business report'!$A$2:$A$9442,A343,'Business report'!$B$2:$B$9442,B343,'Business report'!$C$2:$C$9442,D343)</f>
        <v>46</v>
      </c>
      <c r="G343" s="191">
        <f>SUMIFS('Business report'!$I$2:$I$9442,'Business report'!$A$2:$A$9442,A343,'Business report'!$B$2:$B$9442,B343,'Business report'!$C$2:$C$9442,D343)</f>
        <v>1</v>
      </c>
      <c r="H343" s="195">
        <f>SUMIFS('Business report'!$K$2:$K$9442,'Business report'!$A$2:$A$9442,A343,'Business report'!$B$2:$B$9442,B343,'Business report'!$C$2:$C$9442,D343)</f>
        <v>47.99</v>
      </c>
      <c r="I343" s="198">
        <v>47.99</v>
      </c>
      <c r="J343" s="178">
        <v>4.1</v>
      </c>
      <c r="K343" s="198">
        <v>8</v>
      </c>
      <c r="L343" s="198" t="s">
        <v>851</v>
      </c>
      <c r="M343" s="202" t="s">
        <v>948</v>
      </c>
      <c r="N343" s="198" t="s">
        <v>497</v>
      </c>
      <c r="O343" s="199">
        <v>299</v>
      </c>
      <c r="P343" s="200"/>
      <c r="Q343" s="200"/>
      <c r="R343" s="200"/>
      <c r="S343" s="200"/>
      <c r="T343" s="200"/>
      <c r="U343" s="200"/>
      <c r="V343" s="200"/>
      <c r="W343" s="200"/>
      <c r="X343" s="200"/>
      <c r="Y343" s="200"/>
      <c r="Z343" s="200"/>
      <c r="AA343" s="200"/>
      <c r="AB343" s="200"/>
      <c r="AC343" s="200"/>
      <c r="AD343" s="200"/>
      <c r="AE343" s="200"/>
      <c r="AF343" s="200"/>
      <c r="AG343" s="200"/>
      <c r="AH343" s="200"/>
      <c r="AI343" s="200"/>
      <c r="AJ343" s="200"/>
      <c r="AK343" s="179">
        <f t="array" ref="AK343">IFERROR(VLOOKUP(A343&amp;B343&amp;C343&amp;LEFT($AK$1,2),IF({1,0},广告数据!$A$2:$A$7027&amp;广告数据!$B$2:$B$7027&amp;广告数据!$C$2:$C$7027,广告数据!$D$2:$D$7027),2,0),"0")</f>
        <v>4006</v>
      </c>
      <c r="AL343" s="175">
        <f t="array" ref="AL343">IFERROR(VLOOKUP(A343&amp;B343&amp;C343&amp;LEFT($AK$1,2),IF({1,0},广告数据!$A$2:$A$7027&amp;广告数据!$B$2:$B$7027&amp;广告数据!$C$2:$C$7027,广告数据!$E$2:$E$7027),2,0),"0")</f>
        <v>9</v>
      </c>
      <c r="AM343" s="180">
        <f t="shared" si="151"/>
        <v>0.00224663005491762</v>
      </c>
      <c r="AN343" s="175">
        <f t="array" ref="AN343">IFERROR(VLOOKUP(A343&amp;B343&amp;C343&amp;LEFT($AK$1,2),IF({1,0},广告数据!$A$2:$A$7027&amp;广告数据!$B$2:$B$7027&amp;广告数据!$C$2:$C$7027,广告数据!$I$2:$I$7027),2,0),"0")</f>
        <v>0</v>
      </c>
      <c r="AO343" s="181">
        <f t="shared" si="152"/>
        <v>0</v>
      </c>
      <c r="AP343" s="182">
        <f t="array" ref="AP343">IFERROR(VLOOKUP(A343&amp;B343&amp;C343&amp;LEFT($AK$1,2),IF({1,0},广告数据!$A$2:$A$7027&amp;广告数据!$B$2:$B$7027&amp;广告数据!$C$2:$C$7027,广告数据!$G$2:$G$7027),2,0),"0")</f>
        <v>9.04</v>
      </c>
      <c r="AQ343" s="182">
        <f t="array" ref="AQ343">IFERROR(VLOOKUP(A343&amp;B343&amp;C343&amp;LEFT($AK$1,2),IF({1,0},广告数据!$A$2:$A$7027&amp;广告数据!$B$2:$B$7027&amp;广告数据!$C$2:$C$7027,广告数据!$J$2:$J$7027),2,0),"0")</f>
        <v>0</v>
      </c>
      <c r="AR343" s="183" t="str">
        <f t="shared" si="153"/>
        <v>0</v>
      </c>
      <c r="AS343" s="223" t="str">
        <f t="array" ref="AS343">IFERROR(VLOOKUP(A343&amp;B343&amp;C343&amp;LEFT($AS$1,2),IF({1,0},广告数据!$A$2:$A$7027&amp;广告数据!$B$2:$B$7027&amp;广告数据!$C$2:$C$7027,广告数据!$D$2:$D$7027),2,0),"0")</f>
        <v>0</v>
      </c>
      <c r="AT343" s="179" t="str">
        <f t="array" ref="AT343">IFERROR(VLOOKUP(A343&amp;B343&amp;C343&amp;LEFT($AS$1,2),IF({1,0},广告数据!$A$2:$A$7027&amp;广告数据!$B$2:$B$7027&amp;广告数据!$C$2:$C$7027,广告数据!$E$2:$E$7027),2,0),"0")</f>
        <v>0</v>
      </c>
      <c r="AU343" s="179" t="str">
        <f t="array" ref="AU343">IFERROR(VLOOKUP(A343&amp;B343&amp;C343&amp;LEFT($AS$1,2),IF({1,0},广告数据!$A$2:$A$7027&amp;广告数据!$B$2:$B$7027&amp;广告数据!$C$2:$C$7027,广告数据!$I$2:$I$7027),2,0),"0")</f>
        <v>0</v>
      </c>
      <c r="AV343" s="215" t="str">
        <f t="shared" si="154"/>
        <v>0</v>
      </c>
      <c r="AW343" s="215" t="str">
        <f t="array" ref="AW343">IFERROR(AU343/AT343,"0")</f>
        <v>0</v>
      </c>
      <c r="AX343" s="224" t="str">
        <f t="array" ref="AX343">IFERROR(VLOOKUP(A343&amp;B343&amp;C343&amp;LEFT($AS$1,2),IF({1,0},广告数据!$A$2:$A$7027&amp;广告数据!$B$2:$B$7027&amp;广告数据!$C$2:$C$7027,广告数据!$G$2:$G$7027),2,0),"0")</f>
        <v>0</v>
      </c>
      <c r="AY343" s="179" t="str">
        <f t="array" ref="AY343">IFERROR(VLOOKUP(A343&amp;B343&amp;C343&amp;LEFT($AS$1,2),IF({1,0},广告数据!$A$2:$A$7027&amp;广告数据!$B$2:$B$7027&amp;广告数据!$C$2:$C$7027,广告数据!$J$2:$J$7027),2,0),"0")</f>
        <v>0</v>
      </c>
      <c r="AZ343" s="183" t="str">
        <f t="array" ref="AZ343">IFERROR(AX343/AY343,"0")</f>
        <v>0</v>
      </c>
      <c r="BA343" s="179">
        <f t="array" ref="BA343">IFERROR(VLOOKUP(A343&amp;B343&amp;C343&amp;LEFT($BA$1,2),IF({1,0},广告数据!$A$2:$A$7027&amp;广告数据!$B$2:$B$7027&amp;广告数据!$C$2:$C$7027,广告数据!$D$2:$D$7027),2,0),"")</f>
        <v>424</v>
      </c>
      <c r="BB343" s="179">
        <f t="array" ref="BB343">IFERROR(VLOOKUP(A343&amp;B343&amp;C343&amp;LEFT($BA$1,2),IF({1,0},广告数据!$A$2:$A$7027&amp;广告数据!$B$2:$B$7027&amp;广告数据!$C$2:$C$7027,广告数据!$E$2:$E$7027),2,0),"")</f>
        <v>1</v>
      </c>
      <c r="BC343" s="179">
        <f t="array" ref="BC343">IFERROR(VLOOKUP(A343&amp;B343&amp;C343&amp;LEFT($BA$1,2),IF({1,0},广告数据!$A$2:$A$7027&amp;广告数据!$B$2:$B$7027&amp;广告数据!$C$2:$C$7027,广告数据!$I$2:$I$7027),2,0),"")</f>
        <v>0</v>
      </c>
      <c r="BD343" s="215">
        <f t="shared" si="157"/>
        <v>0.00235849056603774</v>
      </c>
      <c r="BE343" s="215">
        <f t="shared" si="158"/>
        <v>0</v>
      </c>
      <c r="BF343" s="186">
        <f t="array" ref="BF343">IFERROR(VLOOKUP(A343&amp;B343&amp;C343&amp;LEFT($BA$1,2),IF({1,0},广告数据!$A$2:$A$7027&amp;广告数据!$B$2:$B$7027&amp;广告数据!$C$2:$C$7027,广告数据!$G$2:$G$7027),2,0),"")</f>
        <v>0.47</v>
      </c>
      <c r="BG343" s="186">
        <f t="array" ref="BG343">IFERROR(VLOOKUP(A343&amp;B343&amp;C343&amp;LEFT($BA$1,2),IF({1,0},广告数据!$A$2:$A$7027&amp;广告数据!$B$2:$B$7027&amp;广告数据!$C$2:$C$7027,广告数据!$J$2:$J$7027),2,0),"")</f>
        <v>0</v>
      </c>
      <c r="BH343" s="215" t="str">
        <f t="shared" si="159"/>
        <v>0</v>
      </c>
      <c r="BI343" s="172" t="str">
        <f t="array" ref="BI343">IFERROR(VLOOKUP(A343&amp;B343&amp;C343&amp;LEFT($BI$1,2),IF({1,0},广告数据!$A$2:$A$7027&amp;广告数据!$B$2:$B$7027&amp;广告数据!$C$2:$C$7027,广告数据!$D$2:$D$7027),2,0),"0")</f>
        <v>0</v>
      </c>
      <c r="BJ343" s="172" t="str">
        <f t="array" ref="BJ343">IFERROR(VLOOKUP(A343&amp;B343&amp;C343&amp;LEFT($BI$1,2),IF({1,0},广告数据!$A$2:$A$7027&amp;广告数据!$B$2:$B$7027&amp;广告数据!$C$2:$C$7027,广告数据!$E$2:$E$7027),2,0),"0")</f>
        <v>0</v>
      </c>
      <c r="BK343" s="172" t="str">
        <f t="array" ref="BK343">IFERROR(VLOOKUP(A343&amp;B343&amp;C343&amp;LEFT($BI$1,2),IF({1,0},广告数据!$A$2:$A$7027&amp;广告数据!$B$2:$B$7027&amp;广告数据!$C$2:$C$7027,广告数据!$I$2:$I$7027),2,0),"0")</f>
        <v>0</v>
      </c>
      <c r="BL343" s="215" t="str">
        <f t="shared" si="160"/>
        <v>0</v>
      </c>
      <c r="BM343" s="215" t="str">
        <f t="shared" si="161"/>
        <v>0</v>
      </c>
      <c r="BN343" s="172" t="str">
        <f t="array" ref="BN343">IFERROR(VLOOKUP(A343&amp;B343&amp;C343&amp;LEFT($BI$1,2),IF({1,0},广告数据!$A$2:$A$7027&amp;广告数据!$B$2:$B$7027&amp;广告数据!$C$2:$C$7027,广告数据!$G$2:$G$7027),2,0),"0")</f>
        <v>0</v>
      </c>
      <c r="BO343" s="172" t="str">
        <f t="array" ref="BO343">IFERROR(VLOOKUP(A343&amp;B343&amp;C343&amp;LEFT($BI$1,2),IF({1,0},广告数据!$A$2:$A$7027&amp;广告数据!$B$2:$B$7027&amp;广告数据!$C$2:$C$7027,广告数据!$J$2:$J$7027),2,0),"0")</f>
        <v>0</v>
      </c>
      <c r="BP343" s="215" t="str">
        <f t="shared" si="162"/>
        <v/>
      </c>
      <c r="BQ343" s="172">
        <f t="array" ref="BQ343">IFERROR(VLOOKUP(A343&amp;B343&amp;C343&amp;LEFT($BQ$1,2),IF({1,0},广告数据!$A$2:$A$7027&amp;广告数据!$B$2:$B$7027&amp;广告数据!$C$2:$C$7027,广告数据!$D$2:$D$7027),2,0),"0")</f>
        <v>1294</v>
      </c>
      <c r="BR343" s="172">
        <f t="array" ref="BR343">IFERROR(VLOOKUP(A343&amp;B343&amp;C343&amp;LEFT($BQ$1,2),IF({1,0},广告数据!$A$2:$A$7027&amp;广告数据!$B$2:$B$7027&amp;广告数据!$C$2:$C$7027,广告数据!$E$2:$E$7027),2,0),"0")</f>
        <v>9</v>
      </c>
      <c r="BS343" s="172">
        <f t="array" ref="BS343">IFERROR(VLOOKUP(A343&amp;B343&amp;C343&amp;LEFT($BQ$1,2),IF({1,0},广告数据!$A$2:$A$7027&amp;广告数据!$B$2:$B$7027&amp;广告数据!$C$2:$C$7027,广告数据!$I$2:$I$7027),2,0),"0")</f>
        <v>1</v>
      </c>
      <c r="BT343" s="215">
        <f t="shared" si="155"/>
        <v>0.00695517774343122</v>
      </c>
      <c r="BU343" s="215">
        <f t="shared" si="156"/>
        <v>0.111111111111111</v>
      </c>
      <c r="BV343" s="172">
        <f t="array" ref="BV343">IFERROR(VLOOKUP(A343&amp;B343&amp;C343&amp;LEFT($BQ$1,2),IF({1,0},广告数据!$A$2:$A$7027&amp;广告数据!$B$2:$B$7027&amp;广告数据!$C$2:$C$7027,广告数据!$G$2:$G$7027),2,0),"0")</f>
        <v>10.5</v>
      </c>
      <c r="BW343" s="172">
        <f t="array" ref="BW343">IFERROR(VLOOKUP(A343&amp;B343&amp;C343&amp;LEFT($BQ$1,2),IF({1,0},广告数据!$A$2:$A$7027&amp;广告数据!$B$2:$B$7027&amp;广告数据!$C$2:$C$7027,广告数据!$J$2:$J$7027),2,0),"0")</f>
        <v>47.99</v>
      </c>
      <c r="BX343" s="215">
        <f t="shared" si="141"/>
        <v>0.218795582413003</v>
      </c>
      <c r="BY343" s="173"/>
      <c r="BZ343" s="173"/>
      <c r="CA343" s="173"/>
    </row>
    <row r="344" spans="1:79">
      <c r="A344" s="189">
        <v>44839</v>
      </c>
      <c r="B344" s="192" t="s">
        <v>20</v>
      </c>
      <c r="C344" s="190" t="s">
        <v>543</v>
      </c>
      <c r="D344" s="119" t="s">
        <v>544</v>
      </c>
      <c r="E344" s="194">
        <f>SUMIFS('Business report'!$D$2:$D$9442,'Business report'!$A$2:$A$9442,A344,'Business report'!$B$2:$B$9442,B344,'Business report'!$C$2:$C$9442,D344)</f>
        <v>66</v>
      </c>
      <c r="F344" s="194">
        <f>SUMIFS('Business report'!$F$2:$F$9442,'Business report'!$A$2:$A$9442,A344,'Business report'!$B$2:$B$9442,B344,'Business report'!$C$2:$C$9442,D344)</f>
        <v>108</v>
      </c>
      <c r="G344" s="191">
        <f>SUMIFS('Business report'!$I$2:$I$9442,'Business report'!$A$2:$A$9442,A344,'Business report'!$B$2:$B$9442,B344,'Business report'!$C$2:$C$9442,D344)</f>
        <v>16</v>
      </c>
      <c r="H344" s="195">
        <f>SUMIFS('Business report'!$K$2:$K$9442,'Business report'!$A$2:$A$9442,A344,'Business report'!$B$2:$B$9442,B344,'Business report'!$C$2:$C$9442,D344)</f>
        <v>449.85</v>
      </c>
      <c r="I344" s="198">
        <v>29.99</v>
      </c>
      <c r="J344" s="178">
        <v>4.8</v>
      </c>
      <c r="K344" s="198">
        <v>13</v>
      </c>
      <c r="L344" s="198" t="s">
        <v>570</v>
      </c>
      <c r="M344" s="202" t="s">
        <v>949</v>
      </c>
      <c r="N344" s="198" t="s">
        <v>572</v>
      </c>
      <c r="O344" s="199">
        <v>28</v>
      </c>
      <c r="P344" s="200"/>
      <c r="Q344" s="200"/>
      <c r="R344" s="200"/>
      <c r="S344" s="200"/>
      <c r="T344" s="200"/>
      <c r="U344" s="200"/>
      <c r="V344" s="200"/>
      <c r="W344" s="200"/>
      <c r="X344" s="200"/>
      <c r="Y344" s="200"/>
      <c r="Z344" s="200"/>
      <c r="AA344" s="200"/>
      <c r="AB344" s="200"/>
      <c r="AC344" s="200"/>
      <c r="AD344" s="200"/>
      <c r="AE344" s="200"/>
      <c r="AF344" s="200"/>
      <c r="AG344" s="200"/>
      <c r="AH344" s="200"/>
      <c r="AI344" s="200"/>
      <c r="AJ344" s="200"/>
      <c r="AK344" s="179">
        <f t="array" ref="AK344">IFERROR(VLOOKUP(A344&amp;B344&amp;C344&amp;LEFT($AK$1,2),IF({1,0},广告数据!$A$2:$A$7027&amp;广告数据!$B$2:$B$7027&amp;广告数据!$C$2:$C$7027,广告数据!$D$2:$D$7027),2,0),"0")</f>
        <v>4330</v>
      </c>
      <c r="AL344" s="175">
        <f t="array" ref="AL344">IFERROR(VLOOKUP(A344&amp;B344&amp;C344&amp;LEFT($AK$1,2),IF({1,0},广告数据!$A$2:$A$7027&amp;广告数据!$B$2:$B$7027&amp;广告数据!$C$2:$C$7027,广告数据!$E$2:$E$7027),2,0),"0")</f>
        <v>4</v>
      </c>
      <c r="AM344" s="180">
        <f t="shared" si="151"/>
        <v>0.00092378752886836</v>
      </c>
      <c r="AN344" s="175">
        <f t="array" ref="AN344">IFERROR(VLOOKUP(A344&amp;B344&amp;C344&amp;LEFT($AK$1,2),IF({1,0},广告数据!$A$2:$A$7027&amp;广告数据!$B$2:$B$7027&amp;广告数据!$C$2:$C$7027,广告数据!$I$2:$I$7027),2,0),"0")</f>
        <v>0</v>
      </c>
      <c r="AO344" s="181">
        <f t="shared" si="152"/>
        <v>0</v>
      </c>
      <c r="AP344" s="182">
        <f t="array" ref="AP344">IFERROR(VLOOKUP(A344&amp;B344&amp;C344&amp;LEFT($AK$1,2),IF({1,0},广告数据!$A$2:$A$7027&amp;广告数据!$B$2:$B$7027&amp;广告数据!$C$2:$C$7027,广告数据!$G$2:$G$7027),2,0),"0")</f>
        <v>3.23</v>
      </c>
      <c r="AQ344" s="182">
        <f t="array" ref="AQ344">IFERROR(VLOOKUP(A344&amp;B344&amp;C344&amp;LEFT($AK$1,2),IF({1,0},广告数据!$A$2:$A$7027&amp;广告数据!$B$2:$B$7027&amp;广告数据!$C$2:$C$7027,广告数据!$J$2:$J$7027),2,0),"0")</f>
        <v>0</v>
      </c>
      <c r="AR344" s="183" t="str">
        <f t="shared" si="153"/>
        <v>0</v>
      </c>
      <c r="AS344" s="223">
        <f t="array" ref="AS344">IFERROR(VLOOKUP(A344&amp;B344&amp;C344&amp;LEFT($AS$1,2),IF({1,0},广告数据!$A$2:$A$7027&amp;广告数据!$B$2:$B$7027&amp;广告数据!$C$2:$C$7027,广告数据!$D$2:$D$7027),2,0),"0")</f>
        <v>173</v>
      </c>
      <c r="AT344" s="179">
        <f t="array" ref="AT344">IFERROR(VLOOKUP(A344&amp;B344&amp;C344&amp;LEFT($AS$1,2),IF({1,0},广告数据!$A$2:$A$7027&amp;广告数据!$B$2:$B$7027&amp;广告数据!$C$2:$C$7027,广告数据!$E$2:$E$7027),2,0),"0")</f>
        <v>2</v>
      </c>
      <c r="AU344" s="179">
        <f t="array" ref="AU344">IFERROR(VLOOKUP(A344&amp;B344&amp;C344&amp;LEFT($AS$1,2),IF({1,0},广告数据!$A$2:$A$7027&amp;广告数据!$B$2:$B$7027&amp;广告数据!$C$2:$C$7027,广告数据!$I$2:$I$7027),2,0),"0")</f>
        <v>1</v>
      </c>
      <c r="AV344" s="215">
        <f t="shared" si="154"/>
        <v>0.0115606936416185</v>
      </c>
      <c r="AW344" s="215">
        <f t="array" ref="AW344">IFERROR(AU344/AT344,"0")</f>
        <v>0.5</v>
      </c>
      <c r="AX344" s="224">
        <f t="array" ref="AX344">IFERROR(VLOOKUP(A344&amp;B344&amp;C344&amp;LEFT($AS$1,2),IF({1,0},广告数据!$A$2:$A$7027&amp;广告数据!$B$2:$B$7027&amp;广告数据!$C$2:$C$7027,广告数据!$G$2:$G$7027),2,0),"0")</f>
        <v>1.4</v>
      </c>
      <c r="AY344" s="179">
        <f t="array" ref="AY344">IFERROR(VLOOKUP(A344&amp;B344&amp;C344&amp;LEFT($AS$1,2),IF({1,0},广告数据!$A$2:$A$7027&amp;广告数据!$B$2:$B$7027&amp;广告数据!$C$2:$C$7027,广告数据!$J$2:$J$7027),2,0),"0")</f>
        <v>29.99</v>
      </c>
      <c r="AZ344" s="183">
        <f t="array" ref="AZ344">IFERROR(AX344/AY344,"0")</f>
        <v>0.0466822274091364</v>
      </c>
      <c r="BA344" s="179">
        <f t="array" ref="BA344">IFERROR(VLOOKUP(A344&amp;B344&amp;C344&amp;LEFT($BA$1,2),IF({1,0},广告数据!$A$2:$A$7027&amp;广告数据!$B$2:$B$7027&amp;广告数据!$C$2:$C$7027,广告数据!$D$2:$D$7027),2,0),"")</f>
        <v>980</v>
      </c>
      <c r="BB344" s="179">
        <f t="array" ref="BB344">IFERROR(VLOOKUP(A344&amp;B344&amp;C344&amp;LEFT($BA$1,2),IF({1,0},广告数据!$A$2:$A$7027&amp;广告数据!$B$2:$B$7027&amp;广告数据!$C$2:$C$7027,广告数据!$E$2:$E$7027),2,0),"")</f>
        <v>15</v>
      </c>
      <c r="BC344" s="179">
        <f t="array" ref="BC344">IFERROR(VLOOKUP(A344&amp;B344&amp;C344&amp;LEFT($BA$1,2),IF({1,0},广告数据!$A$2:$A$7027&amp;广告数据!$B$2:$B$7027&amp;广告数据!$C$2:$C$7027,广告数据!$I$2:$I$7027),2,0),"")</f>
        <v>4</v>
      </c>
      <c r="BD344" s="215">
        <f t="shared" si="157"/>
        <v>0.0153061224489796</v>
      </c>
      <c r="BE344" s="215">
        <f t="shared" si="158"/>
        <v>0.266666666666667</v>
      </c>
      <c r="BF344" s="186">
        <f t="array" ref="BF344">IFERROR(VLOOKUP(A344&amp;B344&amp;C344&amp;LEFT($BA$1,2),IF({1,0},广告数据!$A$2:$A$7027&amp;广告数据!$B$2:$B$7027&amp;广告数据!$C$2:$C$7027,广告数据!$G$2:$G$7027),2,0),"")</f>
        <v>21.54</v>
      </c>
      <c r="BG344" s="186">
        <f t="array" ref="BG344">IFERROR(VLOOKUP(A344&amp;B344&amp;C344&amp;LEFT($BA$1,2),IF({1,0},广告数据!$A$2:$A$7027&amp;广告数据!$B$2:$B$7027&amp;广告数据!$C$2:$C$7027,广告数据!$J$2:$J$7027),2,0),"")</f>
        <v>119.96</v>
      </c>
      <c r="BH344" s="215">
        <f t="shared" si="159"/>
        <v>0.179559853284428</v>
      </c>
      <c r="BI344" s="172">
        <f t="array" ref="BI344">IFERROR(VLOOKUP(A344&amp;B344&amp;C344&amp;LEFT($BI$1,2),IF({1,0},广告数据!$A$2:$A$7027&amp;广告数据!$B$2:$B$7027&amp;广告数据!$C$2:$C$7027,广告数据!$D$2:$D$7027),2,0),"0")</f>
        <v>99</v>
      </c>
      <c r="BJ344" s="172">
        <f t="array" ref="BJ344">IFERROR(VLOOKUP(A344&amp;B344&amp;C344&amp;LEFT($BI$1,2),IF({1,0},广告数据!$A$2:$A$7027&amp;广告数据!$B$2:$B$7027&amp;广告数据!$C$2:$C$7027,广告数据!$E$2:$E$7027),2,0),"0")</f>
        <v>0</v>
      </c>
      <c r="BK344" s="172">
        <f t="array" ref="BK344">IFERROR(VLOOKUP(A344&amp;B344&amp;C344&amp;LEFT($BI$1,2),IF({1,0},广告数据!$A$2:$A$7027&amp;广告数据!$B$2:$B$7027&amp;广告数据!$C$2:$C$7027,广告数据!$I$2:$I$7027),2,0),"0")</f>
        <v>0</v>
      </c>
      <c r="BL344" s="215">
        <f t="shared" si="160"/>
        <v>0</v>
      </c>
      <c r="BM344" s="215" t="str">
        <f t="shared" si="161"/>
        <v>0</v>
      </c>
      <c r="BN344" s="172">
        <f t="array" ref="BN344">IFERROR(VLOOKUP(A344&amp;B344&amp;C344&amp;LEFT($BI$1,2),IF({1,0},广告数据!$A$2:$A$7027&amp;广告数据!$B$2:$B$7027&amp;广告数据!$C$2:$C$7027,广告数据!$G$2:$G$7027),2,0),"0")</f>
        <v>0</v>
      </c>
      <c r="BO344" s="172">
        <f t="array" ref="BO344">IFERROR(VLOOKUP(A344&amp;B344&amp;C344&amp;LEFT($BI$1,2),IF({1,0},广告数据!$A$2:$A$7027&amp;广告数据!$B$2:$B$7027&amp;广告数据!$C$2:$C$7027,广告数据!$J$2:$J$7027),2,0),"0")</f>
        <v>0</v>
      </c>
      <c r="BP344" s="215" t="str">
        <f t="shared" si="162"/>
        <v/>
      </c>
      <c r="BQ344" s="172">
        <f t="array" ref="BQ344">IFERROR(VLOOKUP(A344&amp;B344&amp;C344&amp;LEFT($BQ$1,2),IF({1,0},广告数据!$A$2:$A$7027&amp;广告数据!$B$2:$B$7027&amp;广告数据!$C$2:$C$7027,广告数据!$D$2:$D$7027),2,0),"0")</f>
        <v>1037</v>
      </c>
      <c r="BR344" s="172">
        <f t="array" ref="BR344">IFERROR(VLOOKUP(A344&amp;B344&amp;C344&amp;LEFT($BQ$1,2),IF({1,0},广告数据!$A$2:$A$7027&amp;广告数据!$B$2:$B$7027&amp;广告数据!$C$2:$C$7027,广告数据!$E$2:$E$7027),2,0),"0")</f>
        <v>20</v>
      </c>
      <c r="BS344" s="172">
        <f t="array" ref="BS344">IFERROR(VLOOKUP(A344&amp;B344&amp;C344&amp;LEFT($BQ$1,2),IF({1,0},广告数据!$A$2:$A$7027&amp;广告数据!$B$2:$B$7027&amp;广告数据!$C$2:$C$7027,广告数据!$I$2:$I$7027),2,0),"0")</f>
        <v>3</v>
      </c>
      <c r="BT344" s="215">
        <f t="shared" si="155"/>
        <v>0.0192864030858245</v>
      </c>
      <c r="BU344" s="215">
        <f t="shared" si="156"/>
        <v>0.15</v>
      </c>
      <c r="BV344" s="172">
        <f t="array" ref="BV344">IFERROR(VLOOKUP(A344&amp;B344&amp;C344&amp;LEFT($BQ$1,2),IF({1,0},广告数据!$A$2:$A$7027&amp;广告数据!$B$2:$B$7027&amp;广告数据!$C$2:$C$7027,广告数据!$G$2:$G$7027),2,0),"0")</f>
        <v>27.75</v>
      </c>
      <c r="BW344" s="172">
        <f t="array" ref="BW344">IFERROR(VLOOKUP(A344&amp;B344&amp;C344&amp;LEFT($BQ$1,2),IF({1,0},广告数据!$A$2:$A$7027&amp;广告数据!$B$2:$B$7027&amp;广告数据!$C$2:$C$7027,广告数据!$J$2:$J$7027),2,0),"0")</f>
        <v>89.97</v>
      </c>
      <c r="BX344" s="215">
        <f t="shared" si="141"/>
        <v>0.308436145381794</v>
      </c>
      <c r="BY344" s="173"/>
      <c r="BZ344" s="173"/>
      <c r="CA344" s="173"/>
    </row>
    <row r="345" spans="1:79">
      <c r="A345" s="189">
        <v>44839</v>
      </c>
      <c r="B345" s="192" t="s">
        <v>20</v>
      </c>
      <c r="C345" s="190" t="s">
        <v>740</v>
      </c>
      <c r="D345" s="119" t="s">
        <v>741</v>
      </c>
      <c r="E345" s="194">
        <f>SUMIFS('Business report'!$D$2:$D$9442,'Business report'!$A$2:$A$9442,A345,'Business report'!$B$2:$B$9442,B345,'Business report'!$C$2:$C$9442,D345)</f>
        <v>43</v>
      </c>
      <c r="F345" s="194">
        <f>SUMIFS('Business report'!$F$2:$F$9442,'Business report'!$A$2:$A$9442,A345,'Business report'!$B$2:$B$9442,B345,'Business report'!$C$2:$C$9442,D345)</f>
        <v>52</v>
      </c>
      <c r="G345" s="191">
        <f>SUMIFS('Business report'!$I$2:$I$9442,'Business report'!$A$2:$A$9442,A345,'Business report'!$B$2:$B$9442,B345,'Business report'!$C$2:$C$9442,D345)</f>
        <v>3</v>
      </c>
      <c r="H345" s="195">
        <f>SUMIFS('Business report'!$K$2:$K$9442,'Business report'!$A$2:$A$9442,A345,'Business report'!$B$2:$B$9442,B345,'Business report'!$C$2:$C$9442,D345)</f>
        <v>0</v>
      </c>
      <c r="I345" s="198">
        <v>44.99</v>
      </c>
      <c r="J345" s="178">
        <v>4.2</v>
      </c>
      <c r="K345" s="198">
        <v>3</v>
      </c>
      <c r="L345" s="198" t="s">
        <v>131</v>
      </c>
      <c r="M345" s="202">
        <v>1301585</v>
      </c>
      <c r="N345" s="198" t="s">
        <v>742</v>
      </c>
      <c r="O345" s="199">
        <v>1001</v>
      </c>
      <c r="P345" s="200"/>
      <c r="Q345" s="200"/>
      <c r="R345" s="200"/>
      <c r="S345" s="200"/>
      <c r="T345" s="200"/>
      <c r="U345" s="200"/>
      <c r="V345" s="200"/>
      <c r="W345" s="200"/>
      <c r="X345" s="200"/>
      <c r="Y345" s="200"/>
      <c r="Z345" s="200"/>
      <c r="AA345" s="200"/>
      <c r="AB345" s="200"/>
      <c r="AC345" s="200"/>
      <c r="AD345" s="200"/>
      <c r="AE345" s="200"/>
      <c r="AF345" s="200"/>
      <c r="AG345" s="200"/>
      <c r="AH345" s="200"/>
      <c r="AI345" s="200"/>
      <c r="AJ345" s="200"/>
      <c r="AK345" s="179">
        <f t="array" ref="AK345">IFERROR(VLOOKUP(A345&amp;B345&amp;C345&amp;LEFT($AK$1,2),IF({1,0},广告数据!$A$2:$A$7027&amp;广告数据!$B$2:$B$7027&amp;广告数据!$C$2:$C$7027,广告数据!$D$2:$D$7027),2,0),"0")</f>
        <v>7566</v>
      </c>
      <c r="AL345" s="175">
        <f t="array" ref="AL345">IFERROR(VLOOKUP(A345&amp;B345&amp;C345&amp;LEFT($AK$1,2),IF({1,0},广告数据!$A$2:$A$7027&amp;广告数据!$B$2:$B$7027&amp;广告数据!$C$2:$C$7027,广告数据!$E$2:$E$7027),2,0),"0")</f>
        <v>16</v>
      </c>
      <c r="AM345" s="180">
        <f t="shared" si="151"/>
        <v>0.0021147237642083</v>
      </c>
      <c r="AN345" s="175">
        <f t="array" ref="AN345">IFERROR(VLOOKUP(A345&amp;B345&amp;C345&amp;LEFT($AK$1,2),IF({1,0},广告数据!$A$2:$A$7027&amp;广告数据!$B$2:$B$7027&amp;广告数据!$C$2:$C$7027,广告数据!$I$2:$I$7027),2,0),"0")</f>
        <v>0</v>
      </c>
      <c r="AO345" s="181">
        <f t="shared" si="152"/>
        <v>0</v>
      </c>
      <c r="AP345" s="182">
        <f t="array" ref="AP345">IFERROR(VLOOKUP(A345&amp;B345&amp;C345&amp;LEFT($AK$1,2),IF({1,0},广告数据!$A$2:$A$7027&amp;广告数据!$B$2:$B$7027&amp;广告数据!$C$2:$C$7027,广告数据!$G$2:$G$7027),2,0),"0")</f>
        <v>19.4</v>
      </c>
      <c r="AQ345" s="182">
        <f t="array" ref="AQ345">IFERROR(VLOOKUP(A345&amp;B345&amp;C345&amp;LEFT($AK$1,2),IF({1,0},广告数据!$A$2:$A$7027&amp;广告数据!$B$2:$B$7027&amp;广告数据!$C$2:$C$7027,广告数据!$J$2:$J$7027),2,0),"0")</f>
        <v>0</v>
      </c>
      <c r="AR345" s="183" t="str">
        <f t="shared" si="153"/>
        <v>0</v>
      </c>
      <c r="AS345" s="223" t="str">
        <f t="array" ref="AS345">IFERROR(VLOOKUP(A345&amp;B345&amp;C345&amp;LEFT($AS$1,2),IF({1,0},广告数据!$A$2:$A$7027&amp;广告数据!$B$2:$B$7027&amp;广告数据!$C$2:$C$7027,广告数据!$D$2:$D$7027),2,0),"0")</f>
        <v>0</v>
      </c>
      <c r="AT345" s="179" t="str">
        <f t="array" ref="AT345">IFERROR(VLOOKUP(A345&amp;B345&amp;C345&amp;LEFT($AS$1,2),IF({1,0},广告数据!$A$2:$A$7027&amp;广告数据!$B$2:$B$7027&amp;广告数据!$C$2:$C$7027,广告数据!$E$2:$E$7027),2,0),"0")</f>
        <v>0</v>
      </c>
      <c r="AU345" s="179" t="str">
        <f t="array" ref="AU345">IFERROR(VLOOKUP(A345&amp;B345&amp;C345&amp;LEFT($AS$1,2),IF({1,0},广告数据!$A$2:$A$7027&amp;广告数据!$B$2:$B$7027&amp;广告数据!$C$2:$C$7027,广告数据!$I$2:$I$7027),2,0),"0")</f>
        <v>0</v>
      </c>
      <c r="AV345" s="215" t="str">
        <f t="shared" si="154"/>
        <v>0</v>
      </c>
      <c r="AW345" s="215" t="str">
        <f t="array" ref="AW345">IFERROR(AU345/AT345,"0")</f>
        <v>0</v>
      </c>
      <c r="AX345" s="224" t="str">
        <f t="array" ref="AX345">IFERROR(VLOOKUP(A345&amp;B345&amp;C345&amp;LEFT($AS$1,2),IF({1,0},广告数据!$A$2:$A$7027&amp;广告数据!$B$2:$B$7027&amp;广告数据!$C$2:$C$7027,广告数据!$G$2:$G$7027),2,0),"0")</f>
        <v>0</v>
      </c>
      <c r="AY345" s="179" t="str">
        <f t="array" ref="AY345">IFERROR(VLOOKUP(A345&amp;B345&amp;C345&amp;LEFT($AS$1,2),IF({1,0},广告数据!$A$2:$A$7027&amp;广告数据!$B$2:$B$7027&amp;广告数据!$C$2:$C$7027,广告数据!$J$2:$J$7027),2,0),"0")</f>
        <v>0</v>
      </c>
      <c r="AZ345" s="183" t="str">
        <f t="array" ref="AZ345">IFERROR(AX345/AY345,"0")</f>
        <v>0</v>
      </c>
      <c r="BA345" s="179">
        <f t="array" ref="BA345">IFERROR(VLOOKUP(A345&amp;B345&amp;C345&amp;LEFT($BA$1,2),IF({1,0},广告数据!$A$2:$A$7027&amp;广告数据!$B$2:$B$7027&amp;广告数据!$C$2:$C$7027,广告数据!$D$2:$D$7027),2,0),"")</f>
        <v>14569</v>
      </c>
      <c r="BB345" s="179">
        <f t="array" ref="BB345">IFERROR(VLOOKUP(A345&amp;B345&amp;C345&amp;LEFT($BA$1,2),IF({1,0},广告数据!$A$2:$A$7027&amp;广告数据!$B$2:$B$7027&amp;广告数据!$C$2:$C$7027,广告数据!$E$2:$E$7027),2,0),"")</f>
        <v>3</v>
      </c>
      <c r="BC345" s="179">
        <f t="array" ref="BC345">IFERROR(VLOOKUP(A345&amp;B345&amp;C345&amp;LEFT($BA$1,2),IF({1,0},广告数据!$A$2:$A$7027&amp;广告数据!$B$2:$B$7027&amp;广告数据!$C$2:$C$7027,广告数据!$I$2:$I$7027),2,0),"")</f>
        <v>0</v>
      </c>
      <c r="BD345" s="215">
        <f t="shared" si="157"/>
        <v>0.000205916672386574</v>
      </c>
      <c r="BE345" s="215">
        <f t="shared" si="158"/>
        <v>0</v>
      </c>
      <c r="BF345" s="186">
        <f t="array" ref="BF345">IFERROR(VLOOKUP(A345&amp;B345&amp;C345&amp;LEFT($BA$1,2),IF({1,0},广告数据!$A$2:$A$7027&amp;广告数据!$B$2:$B$7027&amp;广告数据!$C$2:$C$7027,广告数据!$G$2:$G$7027),2,0),"")</f>
        <v>2.97</v>
      </c>
      <c r="BG345" s="186">
        <f t="array" ref="BG345">IFERROR(VLOOKUP(A345&amp;B345&amp;C345&amp;LEFT($BA$1,2),IF({1,0},广告数据!$A$2:$A$7027&amp;广告数据!$B$2:$B$7027&amp;广告数据!$C$2:$C$7027,广告数据!$J$2:$J$7027),2,0),"")</f>
        <v>0</v>
      </c>
      <c r="BH345" s="215" t="str">
        <f t="shared" si="159"/>
        <v>0</v>
      </c>
      <c r="BI345" s="172" t="str">
        <f t="array" ref="BI345">IFERROR(VLOOKUP(A345&amp;B345&amp;C345&amp;LEFT($BI$1,2),IF({1,0},广告数据!$A$2:$A$7027&amp;广告数据!$B$2:$B$7027&amp;广告数据!$C$2:$C$7027,广告数据!$D$2:$D$7027),2,0),"0")</f>
        <v>0</v>
      </c>
      <c r="BJ345" s="172" t="str">
        <f t="array" ref="BJ345">IFERROR(VLOOKUP(A345&amp;B345&amp;C345&amp;LEFT($BI$1,2),IF({1,0},广告数据!$A$2:$A$7027&amp;广告数据!$B$2:$B$7027&amp;广告数据!$C$2:$C$7027,广告数据!$E$2:$E$7027),2,0),"0")</f>
        <v>0</v>
      </c>
      <c r="BK345" s="172" t="str">
        <f t="array" ref="BK345">IFERROR(VLOOKUP(A345&amp;B345&amp;C345&amp;LEFT($BI$1,2),IF({1,0},广告数据!$A$2:$A$7027&amp;广告数据!$B$2:$B$7027&amp;广告数据!$C$2:$C$7027,广告数据!$I$2:$I$7027),2,0),"0")</f>
        <v>0</v>
      </c>
      <c r="BL345" s="215" t="str">
        <f t="shared" si="160"/>
        <v>0</v>
      </c>
      <c r="BM345" s="215" t="str">
        <f t="shared" si="161"/>
        <v>0</v>
      </c>
      <c r="BN345" s="172" t="str">
        <f t="array" ref="BN345">IFERROR(VLOOKUP(A345&amp;B345&amp;C345&amp;LEFT($BI$1,2),IF({1,0},广告数据!$A$2:$A$7027&amp;广告数据!$B$2:$B$7027&amp;广告数据!$C$2:$C$7027,广告数据!$G$2:$G$7027),2,0),"0")</f>
        <v>0</v>
      </c>
      <c r="BO345" s="172" t="str">
        <f t="array" ref="BO345">IFERROR(VLOOKUP(A345&amp;B345&amp;C345&amp;LEFT($BI$1,2),IF({1,0},广告数据!$A$2:$A$7027&amp;广告数据!$B$2:$B$7027&amp;广告数据!$C$2:$C$7027,广告数据!$J$2:$J$7027),2,0),"0")</f>
        <v>0</v>
      </c>
      <c r="BP345" s="215" t="str">
        <f t="shared" si="162"/>
        <v/>
      </c>
      <c r="BQ345" s="172">
        <f t="array" ref="BQ345">IFERROR(VLOOKUP(A345&amp;B345&amp;C345&amp;LEFT($BQ$1,2),IF({1,0},广告数据!$A$2:$A$7027&amp;广告数据!$B$2:$B$7027&amp;广告数据!$C$2:$C$7027,广告数据!$D$2:$D$7027),2,0),"0")</f>
        <v>318</v>
      </c>
      <c r="BR345" s="172">
        <f t="array" ref="BR345">IFERROR(VLOOKUP(A345&amp;B345&amp;C345&amp;LEFT($BQ$1,2),IF({1,0},广告数据!$A$2:$A$7027&amp;广告数据!$B$2:$B$7027&amp;广告数据!$C$2:$C$7027,广告数据!$E$2:$E$7027),2,0),"0")</f>
        <v>0</v>
      </c>
      <c r="BS345" s="172">
        <f t="array" ref="BS345">IFERROR(VLOOKUP(A345&amp;B345&amp;C345&amp;LEFT($BQ$1,2),IF({1,0},广告数据!$A$2:$A$7027&amp;广告数据!$B$2:$B$7027&amp;广告数据!$C$2:$C$7027,广告数据!$I$2:$I$7027),2,0),"0")</f>
        <v>0</v>
      </c>
      <c r="BT345" s="215">
        <f t="shared" si="155"/>
        <v>0</v>
      </c>
      <c r="BU345" s="215" t="str">
        <f t="shared" si="156"/>
        <v>0</v>
      </c>
      <c r="BV345" s="172">
        <f t="array" ref="BV345">IFERROR(VLOOKUP(A345&amp;B345&amp;C345&amp;LEFT($BQ$1,2),IF({1,0},广告数据!$A$2:$A$7027&amp;广告数据!$B$2:$B$7027&amp;广告数据!$C$2:$C$7027,广告数据!$G$2:$G$7027),2,0),"0")</f>
        <v>0</v>
      </c>
      <c r="BW345" s="172">
        <f t="array" ref="BW345">IFERROR(VLOOKUP(A345&amp;B345&amp;C345&amp;LEFT($BQ$1,2),IF({1,0},广告数据!$A$2:$A$7027&amp;广告数据!$B$2:$B$7027&amp;广告数据!$C$2:$C$7027,广告数据!$J$2:$J$7027),2,0),"0")</f>
        <v>0</v>
      </c>
      <c r="BX345" s="215" t="str">
        <f t="shared" si="141"/>
        <v/>
      </c>
      <c r="BY345" s="173"/>
      <c r="BZ345" s="173"/>
      <c r="CA345" s="173"/>
    </row>
    <row r="346" spans="1:79">
      <c r="A346" s="189">
        <v>44839</v>
      </c>
      <c r="B346" s="192" t="s">
        <v>777</v>
      </c>
      <c r="C346" s="190" t="s">
        <v>543</v>
      </c>
      <c r="D346" s="119" t="s">
        <v>544</v>
      </c>
      <c r="E346" s="194">
        <f>SUMIFS('Business report'!$D$2:$D$9442,'Business report'!$A$2:$A$9442,A346,'Business report'!$B$2:$B$9442,B346,'Business report'!$C$2:$C$9442,D346)</f>
        <v>29</v>
      </c>
      <c r="F346" s="194">
        <f>SUMIFS('Business report'!$F$2:$F$9442,'Business report'!$A$2:$A$9442,A346,'Business report'!$B$2:$B$9442,B346,'Business report'!$C$2:$C$9442,D346)</f>
        <v>49</v>
      </c>
      <c r="G346" s="191">
        <f>SUMIFS('Business report'!$I$2:$I$9442,'Business report'!$A$2:$A$9442,A346,'Business report'!$B$2:$B$9442,B346,'Business report'!$C$2:$C$9442,D346)</f>
        <v>2</v>
      </c>
      <c r="H346" s="195">
        <f>SUMIFS('Business report'!$K$2:$K$9442,'Business report'!$A$2:$A$9442,A346,'Business report'!$B$2:$B$9442,B346,'Business report'!$C$2:$C$9442,D346)</f>
        <v>7998</v>
      </c>
      <c r="I346" s="206">
        <v>3999</v>
      </c>
      <c r="J346" s="178">
        <v>5</v>
      </c>
      <c r="K346" s="198">
        <v>2</v>
      </c>
      <c r="L346" s="206" t="s">
        <v>794</v>
      </c>
      <c r="M346" s="202">
        <v>5105</v>
      </c>
      <c r="N346" s="206" t="s">
        <v>796</v>
      </c>
      <c r="O346" s="199">
        <v>15</v>
      </c>
      <c r="P346" s="200"/>
      <c r="Q346" s="200"/>
      <c r="R346" s="200"/>
      <c r="S346" s="200"/>
      <c r="T346" s="200"/>
      <c r="U346" s="200"/>
      <c r="V346" s="200"/>
      <c r="W346" s="200"/>
      <c r="X346" s="200"/>
      <c r="Y346" s="200"/>
      <c r="Z346" s="200"/>
      <c r="AA346" s="200"/>
      <c r="AB346" s="200"/>
      <c r="AC346" s="200"/>
      <c r="AD346" s="200"/>
      <c r="AE346" s="200"/>
      <c r="AF346" s="200"/>
      <c r="AG346" s="200"/>
      <c r="AH346" s="200"/>
      <c r="AI346" s="200"/>
      <c r="AJ346" s="200"/>
      <c r="AK346" s="179" t="str">
        <f t="array" ref="AK346">IFERROR(VLOOKUP(A346&amp;B346&amp;C346&amp;LEFT($AK$1,2),IF({1,0},广告数据!$A$2:$A$7027&amp;广告数据!$B$2:$B$7027&amp;广告数据!$C$2:$C$7027,广告数据!$D$2:$D$7027),2,0),"0")</f>
        <v>0</v>
      </c>
      <c r="AL346" s="175" t="str">
        <f t="array" ref="AL346">IFERROR(VLOOKUP(A346&amp;B346&amp;C346&amp;LEFT($AK$1,2),IF({1,0},广告数据!$A$2:$A$7027&amp;广告数据!$B$2:$B$7027&amp;广告数据!$C$2:$C$7027,广告数据!$E$2:$E$7027),2,0),"0")</f>
        <v>0</v>
      </c>
      <c r="AM346" s="180" t="str">
        <f t="shared" si="151"/>
        <v>0</v>
      </c>
      <c r="AN346" s="175" t="str">
        <f t="array" ref="AN346">IFERROR(VLOOKUP(A346&amp;B346&amp;C346&amp;LEFT($AK$1,2),IF({1,0},广告数据!$A$2:$A$7027&amp;广告数据!$B$2:$B$7027&amp;广告数据!$C$2:$C$7027,广告数据!$I$2:$I$7027),2,0),"0")</f>
        <v>0</v>
      </c>
      <c r="AO346" s="181" t="str">
        <f t="shared" si="152"/>
        <v>0</v>
      </c>
      <c r="AP346" s="182" t="str">
        <f t="array" ref="AP346">IFERROR(VLOOKUP(A346&amp;B346&amp;C346&amp;LEFT($AK$1,2),IF({1,0},广告数据!$A$2:$A$7027&amp;广告数据!$B$2:$B$7027&amp;广告数据!$C$2:$C$7027,广告数据!$G$2:$G$7027),2,0),"0")</f>
        <v>0</v>
      </c>
      <c r="AQ346" s="182" t="str">
        <f t="array" ref="AQ346">IFERROR(VLOOKUP(A346&amp;B346&amp;C346&amp;LEFT($AK$1,2),IF({1,0},广告数据!$A$2:$A$7027&amp;广告数据!$B$2:$B$7027&amp;广告数据!$C$2:$C$7027,广告数据!$J$2:$J$7027),2,0),"0")</f>
        <v>0</v>
      </c>
      <c r="AR346" s="183" t="str">
        <f t="shared" si="153"/>
        <v>0</v>
      </c>
      <c r="AS346" s="223">
        <f t="array" ref="AS346">IFERROR(VLOOKUP(A346&amp;B346&amp;C346&amp;LEFT($AS$1,2),IF({1,0},广告数据!$A$2:$A$7027&amp;广告数据!$B$2:$B$7027&amp;广告数据!$C$2:$C$7027,广告数据!$D$2:$D$7027),2,0),"0")</f>
        <v>881</v>
      </c>
      <c r="AT346" s="179">
        <f t="array" ref="AT346">IFERROR(VLOOKUP(A346&amp;B346&amp;C346&amp;LEFT($AS$1,2),IF({1,0},广告数据!$A$2:$A$7027&amp;广告数据!$B$2:$B$7027&amp;广告数据!$C$2:$C$7027,广告数据!$E$2:$E$7027),2,0),"0")</f>
        <v>20</v>
      </c>
      <c r="AU346" s="179">
        <f t="array" ref="AU346">IFERROR(VLOOKUP(A346&amp;B346&amp;C346&amp;LEFT($AS$1,2),IF({1,0},广告数据!$A$2:$A$7027&amp;广告数据!$B$2:$B$7027&amp;广告数据!$C$2:$C$7027,广告数据!$I$2:$I$7027),2,0),"0")</f>
        <v>1</v>
      </c>
      <c r="AV346" s="215">
        <f t="shared" si="154"/>
        <v>0.0227014755959137</v>
      </c>
      <c r="AW346" s="215">
        <f t="array" ref="AW346">IFERROR(AU346/AT346,"0")</f>
        <v>0.05</v>
      </c>
      <c r="AX346" s="224">
        <f t="array" ref="AX346">IFERROR(VLOOKUP(A346&amp;B346&amp;C346&amp;LEFT($AS$1,2),IF({1,0},广告数据!$A$2:$A$7027&amp;广告数据!$B$2:$B$7027&amp;广告数据!$C$2:$C$7027,广告数据!$G$2:$G$7027),2,0),"0")</f>
        <v>1119</v>
      </c>
      <c r="AY346" s="179">
        <f t="array" ref="AY346">IFERROR(VLOOKUP(A346&amp;B346&amp;C346&amp;LEFT($AS$1,2),IF({1,0},广告数据!$A$2:$A$7027&amp;广告数据!$B$2:$B$7027&amp;广告数据!$C$2:$C$7027,广告数据!$J$2:$J$7027),2,0),"0")</f>
        <v>3635</v>
      </c>
      <c r="AZ346" s="183">
        <f t="array" ref="AZ346">IFERROR(AX346/AY346,"0")</f>
        <v>0.307840440165062</v>
      </c>
      <c r="BA346" s="179">
        <f t="array" ref="BA346">IFERROR(VLOOKUP(A346&amp;B346&amp;C346&amp;LEFT($BA$1,2),IF({1,0},广告数据!$A$2:$A$7027&amp;广告数据!$B$2:$B$7027&amp;广告数据!$C$2:$C$7027,广告数据!$D$2:$D$7027),2,0),"")</f>
        <v>426</v>
      </c>
      <c r="BB346" s="179">
        <f t="array" ref="BB346">IFERROR(VLOOKUP(A346&amp;B346&amp;C346&amp;LEFT($BA$1,2),IF({1,0},广告数据!$A$2:$A$7027&amp;广告数据!$B$2:$B$7027&amp;广告数据!$C$2:$C$7027,广告数据!$E$2:$E$7027),2,0),"")</f>
        <v>7</v>
      </c>
      <c r="BC346" s="179">
        <f t="array" ref="BC346">IFERROR(VLOOKUP(A346&amp;B346&amp;C346&amp;LEFT($BA$1,2),IF({1,0},广告数据!$A$2:$A$7027&amp;广告数据!$B$2:$B$7027&amp;广告数据!$C$2:$C$7027,广告数据!$I$2:$I$7027),2,0),"")</f>
        <v>0</v>
      </c>
      <c r="BD346" s="215">
        <f t="shared" si="157"/>
        <v>0.0164319248826291</v>
      </c>
      <c r="BE346" s="215">
        <f t="shared" si="158"/>
        <v>0</v>
      </c>
      <c r="BF346" s="186">
        <f t="array" ref="BF346">IFERROR(VLOOKUP(A346&amp;B346&amp;C346&amp;LEFT($BA$1,2),IF({1,0},广告数据!$A$2:$A$7027&amp;广告数据!$B$2:$B$7027&amp;广告数据!$C$2:$C$7027,广告数据!$G$2:$G$7027),2,0),"")</f>
        <v>646</v>
      </c>
      <c r="BG346" s="186">
        <f t="array" ref="BG346">IFERROR(VLOOKUP(A346&amp;B346&amp;C346&amp;LEFT($BA$1,2),IF({1,0},广告数据!$A$2:$A$7027&amp;广告数据!$B$2:$B$7027&amp;广告数据!$C$2:$C$7027,广告数据!$J$2:$J$7027),2,0),"")</f>
        <v>0</v>
      </c>
      <c r="BH346" s="215" t="str">
        <f t="shared" si="159"/>
        <v>0</v>
      </c>
      <c r="BI346" s="172" t="str">
        <f t="array" ref="BI346">IFERROR(VLOOKUP(A346&amp;B346&amp;C346&amp;LEFT($BI$1,2),IF({1,0},广告数据!$A$2:$A$7027&amp;广告数据!$B$2:$B$7027&amp;广告数据!$C$2:$C$7027,广告数据!$D$2:$D$7027),2,0),"0")</f>
        <v>0</v>
      </c>
      <c r="BJ346" s="172" t="str">
        <f t="array" ref="BJ346">IFERROR(VLOOKUP(A346&amp;B346&amp;C346&amp;LEFT($BI$1,2),IF({1,0},广告数据!$A$2:$A$7027&amp;广告数据!$B$2:$B$7027&amp;广告数据!$C$2:$C$7027,广告数据!$E$2:$E$7027),2,0),"0")</f>
        <v>0</v>
      </c>
      <c r="BK346" s="172" t="str">
        <f t="array" ref="BK346">IFERROR(VLOOKUP(A346&amp;B346&amp;C346&amp;LEFT($BI$1,2),IF({1,0},广告数据!$A$2:$A$7027&amp;广告数据!$B$2:$B$7027&amp;广告数据!$C$2:$C$7027,广告数据!$I$2:$I$7027),2,0),"0")</f>
        <v>0</v>
      </c>
      <c r="BL346" s="215" t="str">
        <f t="shared" si="160"/>
        <v>0</v>
      </c>
      <c r="BM346" s="215" t="str">
        <f t="shared" si="161"/>
        <v>0</v>
      </c>
      <c r="BN346" s="172" t="str">
        <f t="array" ref="BN346">IFERROR(VLOOKUP(A346&amp;B346&amp;C346&amp;LEFT($BI$1,2),IF({1,0},广告数据!$A$2:$A$7027&amp;广告数据!$B$2:$B$7027&amp;广告数据!$C$2:$C$7027,广告数据!$G$2:$G$7027),2,0),"0")</f>
        <v>0</v>
      </c>
      <c r="BO346" s="172" t="str">
        <f t="array" ref="BO346">IFERROR(VLOOKUP(A346&amp;B346&amp;C346&amp;LEFT($BI$1,2),IF({1,0},广告数据!$A$2:$A$7027&amp;广告数据!$B$2:$B$7027&amp;广告数据!$C$2:$C$7027,广告数据!$J$2:$J$7027),2,0),"0")</f>
        <v>0</v>
      </c>
      <c r="BP346" s="215" t="str">
        <f t="shared" si="162"/>
        <v/>
      </c>
      <c r="BQ346" s="172" t="str">
        <f t="array" ref="BQ346">IFERROR(VLOOKUP(A346&amp;B346&amp;C346&amp;LEFT($BQ$1,2),IF({1,0},广告数据!$A$2:$A$7027&amp;广告数据!$B$2:$B$7027&amp;广告数据!$C$2:$C$7027,广告数据!$D$2:$D$7027),2,0),"0")</f>
        <v>0</v>
      </c>
      <c r="BR346" s="172" t="str">
        <f t="array" ref="BR346">IFERROR(VLOOKUP(A346&amp;B346&amp;C346&amp;LEFT($BQ$1,2),IF({1,0},广告数据!$A$2:$A$7027&amp;广告数据!$B$2:$B$7027&amp;广告数据!$C$2:$C$7027,广告数据!$E$2:$E$7027),2,0),"0")</f>
        <v>0</v>
      </c>
      <c r="BS346" s="172" t="str">
        <f t="array" ref="BS346">IFERROR(VLOOKUP(A346&amp;B346&amp;C346&amp;LEFT($BQ$1,2),IF({1,0},广告数据!$A$2:$A$7027&amp;广告数据!$B$2:$B$7027&amp;广告数据!$C$2:$C$7027,广告数据!$I$2:$I$7027),2,0),"0")</f>
        <v>0</v>
      </c>
      <c r="BT346" s="215" t="str">
        <f t="shared" si="155"/>
        <v>0</v>
      </c>
      <c r="BU346" s="215" t="str">
        <f t="shared" si="156"/>
        <v>0</v>
      </c>
      <c r="BV346" s="172" t="str">
        <f t="array" ref="BV346">IFERROR(VLOOKUP(A346&amp;B346&amp;C346&amp;LEFT($BQ$1,2),IF({1,0},广告数据!$A$2:$A$7027&amp;广告数据!$B$2:$B$7027&amp;广告数据!$C$2:$C$7027,广告数据!$G$2:$G$7027),2,0),"0")</f>
        <v>0</v>
      </c>
      <c r="BW346" s="172" t="str">
        <f t="array" ref="BW346">IFERROR(VLOOKUP(A346&amp;B346&amp;C346&amp;LEFT($BQ$1,2),IF({1,0},广告数据!$A$2:$A$7027&amp;广告数据!$B$2:$B$7027&amp;广告数据!$C$2:$C$7027,广告数据!$J$2:$J$7027),2,0),"0")</f>
        <v>0</v>
      </c>
      <c r="BX346" s="215" t="str">
        <f t="shared" si="141"/>
        <v/>
      </c>
      <c r="BY346" s="173"/>
      <c r="BZ346" s="173"/>
      <c r="CA346" s="173"/>
    </row>
    <row r="347" spans="1:79">
      <c r="A347" s="189">
        <v>44840</v>
      </c>
      <c r="B347" s="192" t="s">
        <v>20</v>
      </c>
      <c r="C347" s="190" t="s">
        <v>25</v>
      </c>
      <c r="D347" s="119" t="s">
        <v>124</v>
      </c>
      <c r="E347" s="194">
        <f>SUMIFS('Business report'!$D$2:$D$9442,'Business report'!$A$2:$A$9442,A347,'Business report'!$B$2:$B$9442,B347,'Business report'!$C$2:$C$9442,D347)</f>
        <v>677</v>
      </c>
      <c r="F347" s="194">
        <f>SUMIFS('Business report'!$F$2:$F$9442,'Business report'!$A$2:$A$9442,A347,'Business report'!$B$2:$B$9442,B347,'Business report'!$C$2:$C$9442,D347)</f>
        <v>895</v>
      </c>
      <c r="G347" s="191">
        <f>SUMIFS('Business report'!$I$2:$I$9442,'Business report'!$A$2:$A$9442,A347,'Business report'!$B$2:$B$9442,B347,'Business report'!$C$2:$C$9442,D347)</f>
        <v>31</v>
      </c>
      <c r="H347" s="195">
        <f>SUMIFS('Business report'!$K$2:$K$9442,'Business report'!$A$2:$A$9442,A347,'Business report'!$B$2:$B$9442,B347,'Business report'!$C$2:$C$9442,D347)</f>
        <v>371.69</v>
      </c>
      <c r="I347" s="198">
        <v>11.99</v>
      </c>
      <c r="J347" s="178">
        <v>4.5</v>
      </c>
      <c r="K347" s="198">
        <v>119</v>
      </c>
      <c r="L347" s="198" t="s">
        <v>131</v>
      </c>
      <c r="M347" s="202">
        <v>25634</v>
      </c>
      <c r="N347" s="198" t="s">
        <v>133</v>
      </c>
      <c r="O347" s="199">
        <v>77</v>
      </c>
      <c r="P347" s="200"/>
      <c r="Q347" s="200"/>
      <c r="R347" s="200"/>
      <c r="S347" s="200"/>
      <c r="T347" s="200"/>
      <c r="U347" s="200"/>
      <c r="V347" s="200"/>
      <c r="W347" s="200"/>
      <c r="X347" s="200"/>
      <c r="Y347" s="200"/>
      <c r="Z347" s="200"/>
      <c r="AA347" s="200"/>
      <c r="AB347" s="200"/>
      <c r="AC347" s="200"/>
      <c r="AD347" s="200"/>
      <c r="AE347" s="200"/>
      <c r="AF347" s="200"/>
      <c r="AG347" s="200"/>
      <c r="AH347" s="200"/>
      <c r="AI347" s="200"/>
      <c r="AJ347" s="200"/>
      <c r="AK347" s="179">
        <f t="array" ref="AK347">IFERROR(VLOOKUP(A347&amp;B347&amp;C347&amp;LEFT($AK$1,2),IF({1,0},广告数据!$A$2:$A$7027&amp;广告数据!$B$2:$B$7027&amp;广告数据!$C$2:$C$7027,广告数据!$D$2:$D$7027),2,0),"0")</f>
        <v>4592</v>
      </c>
      <c r="AL347" s="175">
        <f t="array" ref="AL347">IFERROR(VLOOKUP(A347&amp;B347&amp;C347&amp;LEFT($AK$1,2),IF({1,0},广告数据!$A$2:$A$7027&amp;广告数据!$B$2:$B$7027&amp;广告数据!$C$2:$C$7027,广告数据!$E$2:$E$7027),2,0),"0")</f>
        <v>30</v>
      </c>
      <c r="AM347" s="180">
        <f t="shared" si="151"/>
        <v>0.00653310104529617</v>
      </c>
      <c r="AN347" s="175">
        <f t="array" ref="AN347">IFERROR(VLOOKUP(A347&amp;B347&amp;C347&amp;LEFT($AK$1,2),IF({1,0},广告数据!$A$2:$A$7027&amp;广告数据!$B$2:$B$7027&amp;广告数据!$C$2:$C$7027,广告数据!$I$2:$I$7027),2,0),"0")</f>
        <v>0</v>
      </c>
      <c r="AO347" s="181">
        <f t="shared" si="152"/>
        <v>0</v>
      </c>
      <c r="AP347" s="182">
        <f t="array" ref="AP347">IFERROR(VLOOKUP(A347&amp;B347&amp;C347&amp;LEFT($AK$1,2),IF({1,0},广告数据!$A$2:$A$7027&amp;广告数据!$B$2:$B$7027&amp;广告数据!$C$2:$C$7027,广告数据!$G$2:$G$7027),2,0),"0")</f>
        <v>8.49</v>
      </c>
      <c r="AQ347" s="182">
        <f t="array" ref="AQ347">IFERROR(VLOOKUP(A347&amp;B347&amp;C347&amp;LEFT($AK$1,2),IF({1,0},广告数据!$A$2:$A$7027&amp;广告数据!$B$2:$B$7027&amp;广告数据!$C$2:$C$7027,广告数据!$J$2:$J$7027),2,0),"0")</f>
        <v>0</v>
      </c>
      <c r="AR347" s="183" t="str">
        <f t="shared" si="153"/>
        <v>0</v>
      </c>
      <c r="AS347" s="223" t="str">
        <f t="array" ref="AS347">IFERROR(VLOOKUP(A347&amp;B347&amp;C347&amp;LEFT($AS$1,2),IF({1,0},广告数据!$A$2:$A$7027&amp;广告数据!$B$2:$B$7027&amp;广告数据!$C$2:$C$7027,广告数据!$D$2:$D$7027),2,0),"0")</f>
        <v>0</v>
      </c>
      <c r="AT347" s="179" t="str">
        <f t="array" ref="AT347">IFERROR(VLOOKUP(A347&amp;B347&amp;C347&amp;LEFT($AS$1,2),IF({1,0},广告数据!$A$2:$A$7027&amp;广告数据!$B$2:$B$7027&amp;广告数据!$C$2:$C$7027,广告数据!$E$2:$E$7027),2,0),"0")</f>
        <v>0</v>
      </c>
      <c r="AU347" s="179" t="str">
        <f t="array" ref="AU347">IFERROR(VLOOKUP(A347&amp;B347&amp;C347&amp;LEFT($AS$1,2),IF({1,0},广告数据!$A$2:$A$7027&amp;广告数据!$B$2:$B$7027&amp;广告数据!$C$2:$C$7027,广告数据!$I$2:$I$7027),2,0),"0")</f>
        <v>0</v>
      </c>
      <c r="AV347" s="215" t="str">
        <f t="shared" si="154"/>
        <v>0</v>
      </c>
      <c r="AW347" s="215" t="str">
        <f t="array" ref="AW347">IFERROR(AU347/AT347,"0")</f>
        <v>0</v>
      </c>
      <c r="AX347" s="224" t="str">
        <f t="array" ref="AX347">IFERROR(VLOOKUP(A347&amp;B347&amp;C347&amp;LEFT($AS$1,2),IF({1,0},广告数据!$A$2:$A$7027&amp;广告数据!$B$2:$B$7027&amp;广告数据!$C$2:$C$7027,广告数据!$G$2:$G$7027),2,0),"0")</f>
        <v>0</v>
      </c>
      <c r="AY347" s="179" t="str">
        <f t="array" ref="AY347">IFERROR(VLOOKUP(A347&amp;B347&amp;C347&amp;LEFT($AS$1,2),IF({1,0},广告数据!$A$2:$A$7027&amp;广告数据!$B$2:$B$7027&amp;广告数据!$C$2:$C$7027,广告数据!$J$2:$J$7027),2,0),"0")</f>
        <v>0</v>
      </c>
      <c r="AZ347" s="183" t="str">
        <f t="array" ref="AZ347">IFERROR(AX347/AY347,"0")</f>
        <v>0</v>
      </c>
      <c r="BA347" s="179">
        <f t="array" ref="BA347">IFERROR(VLOOKUP(A347&amp;B347&amp;C347&amp;LEFT($BA$1,2),IF({1,0},广告数据!$A$2:$A$7027&amp;广告数据!$B$2:$B$7027&amp;广告数据!$C$2:$C$7027,广告数据!$D$2:$D$7027),2,0),"")</f>
        <v>9698</v>
      </c>
      <c r="BB347" s="179">
        <f t="array" ref="BB347">IFERROR(VLOOKUP(A347&amp;B347&amp;C347&amp;LEFT($BA$1,2),IF({1,0},广告数据!$A$2:$A$7027&amp;广告数据!$B$2:$B$7027&amp;广告数据!$C$2:$C$7027,广告数据!$E$2:$E$7027),2,0),"")</f>
        <v>38</v>
      </c>
      <c r="BC347" s="179">
        <f t="array" ref="BC347">IFERROR(VLOOKUP(A347&amp;B347&amp;C347&amp;LEFT($BA$1,2),IF({1,0},广告数据!$A$2:$A$7027&amp;广告数据!$B$2:$B$7027&amp;广告数据!$C$2:$C$7027,广告数据!$I$2:$I$7027),2,0),"")</f>
        <v>1</v>
      </c>
      <c r="BD347" s="215">
        <f t="shared" si="157"/>
        <v>0.00391833367704681</v>
      </c>
      <c r="BE347" s="215">
        <f t="shared" si="158"/>
        <v>0.0263157894736842</v>
      </c>
      <c r="BF347" s="186">
        <f t="array" ref="BF347">IFERROR(VLOOKUP(A347&amp;B347&amp;C347&amp;LEFT($BA$1,2),IF({1,0},广告数据!$A$2:$A$7027&amp;广告数据!$B$2:$B$7027&amp;广告数据!$C$2:$C$7027,广告数据!$G$2:$G$7027),2,0),"")</f>
        <v>18.32</v>
      </c>
      <c r="BG347" s="186">
        <f t="array" ref="BG347">IFERROR(VLOOKUP(A347&amp;B347&amp;C347&amp;LEFT($BA$1,2),IF({1,0},广告数据!$A$2:$A$7027&amp;广告数据!$B$2:$B$7027&amp;广告数据!$C$2:$C$7027,广告数据!$J$2:$J$7027),2,0),"")</f>
        <v>11.99</v>
      </c>
      <c r="BH347" s="215">
        <f t="shared" si="159"/>
        <v>1.5279399499583</v>
      </c>
      <c r="BI347" s="172">
        <f t="array" ref="BI347">IFERROR(VLOOKUP(A347&amp;B347&amp;C347&amp;LEFT($BI$1,2),IF({1,0},广告数据!$A$2:$A$7027&amp;广告数据!$B$2:$B$7027&amp;广告数据!$C$2:$C$7027,广告数据!$D$2:$D$7027),2,0),"0")</f>
        <v>1647</v>
      </c>
      <c r="BJ347" s="172">
        <f t="array" ref="BJ347">IFERROR(VLOOKUP(A347&amp;B347&amp;C347&amp;LEFT($BI$1,2),IF({1,0},广告数据!$A$2:$A$7027&amp;广告数据!$B$2:$B$7027&amp;广告数据!$C$2:$C$7027,广告数据!$E$2:$E$7027),2,0),"0")</f>
        <v>23</v>
      </c>
      <c r="BK347" s="172">
        <f t="array" ref="BK347">IFERROR(VLOOKUP(A347&amp;B347&amp;C347&amp;LEFT($BI$1,2),IF({1,0},广告数据!$A$2:$A$7027&amp;广告数据!$B$2:$B$7027&amp;广告数据!$C$2:$C$7027,广告数据!$I$2:$I$7027),2,0),"0")</f>
        <v>0</v>
      </c>
      <c r="BL347" s="215">
        <f t="shared" si="160"/>
        <v>0.0139647844565877</v>
      </c>
      <c r="BM347" s="215">
        <f t="shared" si="161"/>
        <v>0</v>
      </c>
      <c r="BN347" s="172">
        <f t="array" ref="BN347">IFERROR(VLOOKUP(A347&amp;B347&amp;C347&amp;LEFT($BI$1,2),IF({1,0},广告数据!$A$2:$A$7027&amp;广告数据!$B$2:$B$7027&amp;广告数据!$C$2:$C$7027,广告数据!$G$2:$G$7027),2,0),"0")</f>
        <v>13.72</v>
      </c>
      <c r="BO347" s="172">
        <f t="array" ref="BO347">IFERROR(VLOOKUP(A347&amp;B347&amp;C347&amp;LEFT($BI$1,2),IF({1,0},广告数据!$A$2:$A$7027&amp;广告数据!$B$2:$B$7027&amp;广告数据!$C$2:$C$7027,广告数据!$J$2:$J$7027),2,0),"0")</f>
        <v>0</v>
      </c>
      <c r="BP347" s="215" t="str">
        <f t="shared" si="162"/>
        <v/>
      </c>
      <c r="BQ347" s="172" t="str">
        <f t="array" ref="BQ347">IFERROR(VLOOKUP(A347&amp;B347&amp;C347&amp;LEFT($BQ$1,2),IF({1,0},广告数据!$A$2:$A$7027&amp;广告数据!$B$2:$B$7027&amp;广告数据!$C$2:$C$7027,广告数据!$D$2:$D$7027),2,0),"0")</f>
        <v>0</v>
      </c>
      <c r="BR347" s="172" t="str">
        <f t="array" ref="BR347">IFERROR(VLOOKUP(A347&amp;B347&amp;C347&amp;LEFT($BQ$1,2),IF({1,0},广告数据!$A$2:$A$7027&amp;广告数据!$B$2:$B$7027&amp;广告数据!$C$2:$C$7027,广告数据!$E$2:$E$7027),2,0),"0")</f>
        <v>0</v>
      </c>
      <c r="BS347" s="172" t="str">
        <f t="array" ref="BS347">IFERROR(VLOOKUP(A347&amp;B347&amp;C347&amp;LEFT($BQ$1,2),IF({1,0},广告数据!$A$2:$A$7027&amp;广告数据!$B$2:$B$7027&amp;广告数据!$C$2:$C$7027,广告数据!$I$2:$I$7027),2,0),"0")</f>
        <v>0</v>
      </c>
      <c r="BT347" s="215" t="str">
        <f t="shared" si="155"/>
        <v>0</v>
      </c>
      <c r="BU347" s="215" t="str">
        <f t="shared" si="156"/>
        <v>0</v>
      </c>
      <c r="BV347" s="172" t="str">
        <f t="array" ref="BV347">IFERROR(VLOOKUP(A347&amp;B347&amp;C347&amp;LEFT($BQ$1,2),IF({1,0},广告数据!$A$2:$A$7027&amp;广告数据!$B$2:$B$7027&amp;广告数据!$C$2:$C$7027,广告数据!$G$2:$G$7027),2,0),"0")</f>
        <v>0</v>
      </c>
      <c r="BW347" s="172" t="str">
        <f t="array" ref="BW347">IFERROR(VLOOKUP(A347&amp;B347&amp;C347&amp;LEFT($BQ$1,2),IF({1,0},广告数据!$A$2:$A$7027&amp;广告数据!$B$2:$B$7027&amp;广告数据!$C$2:$C$7027,广告数据!$J$2:$J$7027),2,0),"0")</f>
        <v>0</v>
      </c>
      <c r="BX347" s="215" t="str">
        <f t="shared" si="141"/>
        <v/>
      </c>
      <c r="BY347" s="173"/>
      <c r="BZ347" s="173"/>
      <c r="CA347" s="173"/>
    </row>
    <row r="348" spans="1:79">
      <c r="A348" s="189">
        <v>44840</v>
      </c>
      <c r="B348" s="192" t="s">
        <v>20</v>
      </c>
      <c r="C348" s="190" t="s">
        <v>450</v>
      </c>
      <c r="D348" s="119" t="s">
        <v>451</v>
      </c>
      <c r="E348" s="194">
        <f>SUMIFS('Business report'!$D$2:$D$9442,'Business report'!$A$2:$A$9442,A348,'Business report'!$B$2:$B$9442,B348,'Business report'!$C$2:$C$9442,D348)</f>
        <v>5</v>
      </c>
      <c r="F348" s="194">
        <f>SUMIFS('Business report'!$F$2:$F$9442,'Business report'!$A$2:$A$9442,A348,'Business report'!$B$2:$B$9442,B348,'Business report'!$C$2:$C$9442,D348)</f>
        <v>7</v>
      </c>
      <c r="G348" s="191">
        <f>SUMIFS('Business report'!$I$2:$I$9442,'Business report'!$A$2:$A$9442,A348,'Business report'!$B$2:$B$9442,B348,'Business report'!$C$2:$C$9442,D348)</f>
        <v>0</v>
      </c>
      <c r="H348" s="195">
        <f>SUMIFS('Business report'!$K$2:$K$9442,'Business report'!$A$2:$A$9442,A348,'Business report'!$B$2:$B$9442,B348,'Business report'!$C$2:$C$9442,D348)</f>
        <v>0</v>
      </c>
      <c r="I348" s="198">
        <v>35.99</v>
      </c>
      <c r="J348" s="178">
        <v>4.1</v>
      </c>
      <c r="K348" s="198">
        <v>8</v>
      </c>
      <c r="L348" s="198" t="s">
        <v>496</v>
      </c>
      <c r="M348" s="202" t="s">
        <v>950</v>
      </c>
      <c r="N348" s="198" t="s">
        <v>497</v>
      </c>
      <c r="O348" s="199">
        <v>7480</v>
      </c>
      <c r="P348" s="200"/>
      <c r="Q348" s="200"/>
      <c r="R348" s="200"/>
      <c r="S348" s="200"/>
      <c r="T348" s="200"/>
      <c r="U348" s="200"/>
      <c r="V348" s="200"/>
      <c r="W348" s="200"/>
      <c r="X348" s="200"/>
      <c r="Y348" s="200"/>
      <c r="Z348" s="200"/>
      <c r="AA348" s="200"/>
      <c r="AB348" s="200"/>
      <c r="AC348" s="200"/>
      <c r="AD348" s="200"/>
      <c r="AE348" s="200"/>
      <c r="AF348" s="200"/>
      <c r="AG348" s="200"/>
      <c r="AH348" s="200"/>
      <c r="AI348" s="200"/>
      <c r="AJ348" s="200"/>
      <c r="AK348" s="179">
        <f t="array" ref="AK348">IFERROR(VLOOKUP(A348&amp;B348&amp;C348&amp;LEFT($AK$1,2),IF({1,0},广告数据!$A$2:$A$7027&amp;广告数据!$B$2:$B$7027&amp;广告数据!$C$2:$C$7027,广告数据!$D$2:$D$7027),2,0),"0")</f>
        <v>1870</v>
      </c>
      <c r="AL348" s="175">
        <f t="array" ref="AL348">IFERROR(VLOOKUP(A348&amp;B348&amp;C348&amp;LEFT($AK$1,2),IF({1,0},广告数据!$A$2:$A$7027&amp;广告数据!$B$2:$B$7027&amp;广告数据!$C$2:$C$7027,广告数据!$E$2:$E$7027),2,0),"0")</f>
        <v>0</v>
      </c>
      <c r="AM348" s="180">
        <f t="shared" si="151"/>
        <v>0</v>
      </c>
      <c r="AN348" s="175">
        <f t="array" ref="AN348">IFERROR(VLOOKUP(A348&amp;B348&amp;C348&amp;LEFT($AK$1,2),IF({1,0},广告数据!$A$2:$A$7027&amp;广告数据!$B$2:$B$7027&amp;广告数据!$C$2:$C$7027,广告数据!$I$2:$I$7027),2,0),"0")</f>
        <v>0</v>
      </c>
      <c r="AO348" s="181" t="str">
        <f t="shared" si="152"/>
        <v>0</v>
      </c>
      <c r="AP348" s="182">
        <f t="array" ref="AP348">IFERROR(VLOOKUP(A348&amp;B348&amp;C348&amp;LEFT($AK$1,2),IF({1,0},广告数据!$A$2:$A$7027&amp;广告数据!$B$2:$B$7027&amp;广告数据!$C$2:$C$7027,广告数据!$G$2:$G$7027),2,0),"0")</f>
        <v>0</v>
      </c>
      <c r="AQ348" s="182">
        <f t="array" ref="AQ348">IFERROR(VLOOKUP(A348&amp;B348&amp;C348&amp;LEFT($AK$1,2),IF({1,0},广告数据!$A$2:$A$7027&amp;广告数据!$B$2:$B$7027&amp;广告数据!$C$2:$C$7027,广告数据!$J$2:$J$7027),2,0),"0")</f>
        <v>0</v>
      </c>
      <c r="AR348" s="183" t="str">
        <f t="shared" si="153"/>
        <v>0</v>
      </c>
      <c r="AS348" s="223" t="str">
        <f t="array" ref="AS348">IFERROR(VLOOKUP(A348&amp;B348&amp;C348&amp;LEFT($AS$1,2),IF({1,0},广告数据!$A$2:$A$7027&amp;广告数据!$B$2:$B$7027&amp;广告数据!$C$2:$C$7027,广告数据!$D$2:$D$7027),2,0),"0")</f>
        <v>0</v>
      </c>
      <c r="AT348" s="179" t="str">
        <f t="array" ref="AT348">IFERROR(VLOOKUP(A348&amp;B348&amp;C348&amp;LEFT($AS$1,2),IF({1,0},广告数据!$A$2:$A$7027&amp;广告数据!$B$2:$B$7027&amp;广告数据!$C$2:$C$7027,广告数据!$E$2:$E$7027),2,0),"0")</f>
        <v>0</v>
      </c>
      <c r="AU348" s="179" t="str">
        <f t="array" ref="AU348">IFERROR(VLOOKUP(A348&amp;B348&amp;C348&amp;LEFT($AS$1,2),IF({1,0},广告数据!$A$2:$A$7027&amp;广告数据!$B$2:$B$7027&amp;广告数据!$C$2:$C$7027,广告数据!$I$2:$I$7027),2,0),"0")</f>
        <v>0</v>
      </c>
      <c r="AV348" s="215" t="str">
        <f t="shared" si="154"/>
        <v>0</v>
      </c>
      <c r="AW348" s="215" t="str">
        <f t="array" ref="AW348">IFERROR(AU348/AT348,"0")</f>
        <v>0</v>
      </c>
      <c r="AX348" s="224" t="str">
        <f t="array" ref="AX348">IFERROR(VLOOKUP(A348&amp;B348&amp;C348&amp;LEFT($AS$1,2),IF({1,0},广告数据!$A$2:$A$7027&amp;广告数据!$B$2:$B$7027&amp;广告数据!$C$2:$C$7027,广告数据!$G$2:$G$7027),2,0),"0")</f>
        <v>0</v>
      </c>
      <c r="AY348" s="179" t="str">
        <f t="array" ref="AY348">IFERROR(VLOOKUP(A348&amp;B348&amp;C348&amp;LEFT($AS$1,2),IF({1,0},广告数据!$A$2:$A$7027&amp;广告数据!$B$2:$B$7027&amp;广告数据!$C$2:$C$7027,广告数据!$J$2:$J$7027),2,0),"0")</f>
        <v>0</v>
      </c>
      <c r="AZ348" s="183" t="str">
        <f t="array" ref="AZ348">IFERROR(AX348/AY348,"0")</f>
        <v>0</v>
      </c>
      <c r="BA348" s="179">
        <f t="array" ref="BA348">IFERROR(VLOOKUP(A348&amp;B348&amp;C348&amp;LEFT($BA$1,2),IF({1,0},广告数据!$A$2:$A$7027&amp;广告数据!$B$2:$B$7027&amp;广告数据!$C$2:$C$7027,广告数据!$D$2:$D$7027),2,0),"")</f>
        <v>2080</v>
      </c>
      <c r="BB348" s="179">
        <f t="array" ref="BB348">IFERROR(VLOOKUP(A348&amp;B348&amp;C348&amp;LEFT($BA$1,2),IF({1,0},广告数据!$A$2:$A$7027&amp;广告数据!$B$2:$B$7027&amp;广告数据!$C$2:$C$7027,广告数据!$E$2:$E$7027),2,0),"")</f>
        <v>0</v>
      </c>
      <c r="BC348" s="179">
        <f t="array" ref="BC348">IFERROR(VLOOKUP(A348&amp;B348&amp;C348&amp;LEFT($BA$1,2),IF({1,0},广告数据!$A$2:$A$7027&amp;广告数据!$B$2:$B$7027&amp;广告数据!$C$2:$C$7027,广告数据!$I$2:$I$7027),2,0),"")</f>
        <v>0</v>
      </c>
      <c r="BD348" s="215">
        <f t="shared" si="157"/>
        <v>0</v>
      </c>
      <c r="BE348" s="215" t="str">
        <f t="shared" si="158"/>
        <v>0</v>
      </c>
      <c r="BF348" s="186">
        <f t="array" ref="BF348">IFERROR(VLOOKUP(A348&amp;B348&amp;C348&amp;LEFT($BA$1,2),IF({1,0},广告数据!$A$2:$A$7027&amp;广告数据!$B$2:$B$7027&amp;广告数据!$C$2:$C$7027,广告数据!$G$2:$G$7027),2,0),"")</f>
        <v>0</v>
      </c>
      <c r="BG348" s="186">
        <f t="array" ref="BG348">IFERROR(VLOOKUP(A348&amp;B348&amp;C348&amp;LEFT($BA$1,2),IF({1,0},广告数据!$A$2:$A$7027&amp;广告数据!$B$2:$B$7027&amp;广告数据!$C$2:$C$7027,广告数据!$J$2:$J$7027),2,0),"")</f>
        <v>0</v>
      </c>
      <c r="BH348" s="215" t="str">
        <f t="shared" si="159"/>
        <v>0</v>
      </c>
      <c r="BI348" s="172" t="str">
        <f t="array" ref="BI348">IFERROR(VLOOKUP(A348&amp;B348&amp;C348&amp;LEFT($BI$1,2),IF({1,0},广告数据!$A$2:$A$7027&amp;广告数据!$B$2:$B$7027&amp;广告数据!$C$2:$C$7027,广告数据!$D$2:$D$7027),2,0),"0")</f>
        <v>0</v>
      </c>
      <c r="BJ348" s="172" t="str">
        <f t="array" ref="BJ348">IFERROR(VLOOKUP(A348&amp;B348&amp;C348&amp;LEFT($BI$1,2),IF({1,0},广告数据!$A$2:$A$7027&amp;广告数据!$B$2:$B$7027&amp;广告数据!$C$2:$C$7027,广告数据!$E$2:$E$7027),2,0),"0")</f>
        <v>0</v>
      </c>
      <c r="BK348" s="172" t="str">
        <f t="array" ref="BK348">IFERROR(VLOOKUP(A348&amp;B348&amp;C348&amp;LEFT($BI$1,2),IF({1,0},广告数据!$A$2:$A$7027&amp;广告数据!$B$2:$B$7027&amp;广告数据!$C$2:$C$7027,广告数据!$I$2:$I$7027),2,0),"0")</f>
        <v>0</v>
      </c>
      <c r="BL348" s="215" t="str">
        <f t="shared" si="160"/>
        <v>0</v>
      </c>
      <c r="BM348" s="215" t="str">
        <f t="shared" si="161"/>
        <v>0</v>
      </c>
      <c r="BN348" s="172" t="str">
        <f t="array" ref="BN348">IFERROR(VLOOKUP(A348&amp;B348&amp;C348&amp;LEFT($BI$1,2),IF({1,0},广告数据!$A$2:$A$7027&amp;广告数据!$B$2:$B$7027&amp;广告数据!$C$2:$C$7027,广告数据!$G$2:$G$7027),2,0),"0")</f>
        <v>0</v>
      </c>
      <c r="BO348" s="172" t="str">
        <f t="array" ref="BO348">IFERROR(VLOOKUP(A348&amp;B348&amp;C348&amp;LEFT($BI$1,2),IF({1,0},广告数据!$A$2:$A$7027&amp;广告数据!$B$2:$B$7027&amp;广告数据!$C$2:$C$7027,广告数据!$J$2:$J$7027),2,0),"0")</f>
        <v>0</v>
      </c>
      <c r="BP348" s="215" t="str">
        <f t="shared" si="162"/>
        <v/>
      </c>
      <c r="BQ348" s="172">
        <f t="array" ref="BQ348">IFERROR(VLOOKUP(A348&amp;B348&amp;C348&amp;LEFT($BQ$1,2),IF({1,0},广告数据!$A$2:$A$7027&amp;广告数据!$B$2:$B$7027&amp;广告数据!$C$2:$C$7027,广告数据!$D$2:$D$7027),2,0),"0")</f>
        <v>392</v>
      </c>
      <c r="BR348" s="172">
        <f t="array" ref="BR348">IFERROR(VLOOKUP(A348&amp;B348&amp;C348&amp;LEFT($BQ$1,2),IF({1,0},广告数据!$A$2:$A$7027&amp;广告数据!$B$2:$B$7027&amp;广告数据!$C$2:$C$7027,广告数据!$E$2:$E$7027),2,0),"0")</f>
        <v>0</v>
      </c>
      <c r="BS348" s="172">
        <f t="array" ref="BS348">IFERROR(VLOOKUP(A348&amp;B348&amp;C348&amp;LEFT($BQ$1,2),IF({1,0},广告数据!$A$2:$A$7027&amp;广告数据!$B$2:$B$7027&amp;广告数据!$C$2:$C$7027,广告数据!$I$2:$I$7027),2,0),"0")</f>
        <v>0</v>
      </c>
      <c r="BT348" s="215">
        <f t="shared" si="155"/>
        <v>0</v>
      </c>
      <c r="BU348" s="215" t="str">
        <f t="shared" si="156"/>
        <v>0</v>
      </c>
      <c r="BV348" s="172">
        <f t="array" ref="BV348">IFERROR(VLOOKUP(A348&amp;B348&amp;C348&amp;LEFT($BQ$1,2),IF({1,0},广告数据!$A$2:$A$7027&amp;广告数据!$B$2:$B$7027&amp;广告数据!$C$2:$C$7027,广告数据!$G$2:$G$7027),2,0),"0")</f>
        <v>0</v>
      </c>
      <c r="BW348" s="172">
        <f t="array" ref="BW348">IFERROR(VLOOKUP(A348&amp;B348&amp;C348&amp;LEFT($BQ$1,2),IF({1,0},广告数据!$A$2:$A$7027&amp;广告数据!$B$2:$B$7027&amp;广告数据!$C$2:$C$7027,广告数据!$J$2:$J$7027),2,0),"0")</f>
        <v>0</v>
      </c>
      <c r="BX348" s="215" t="str">
        <f t="shared" si="141"/>
        <v/>
      </c>
      <c r="BY348" s="173"/>
      <c r="BZ348" s="173"/>
      <c r="CA348" s="173"/>
    </row>
    <row r="349" spans="1:79">
      <c r="A349" s="189">
        <v>44840</v>
      </c>
      <c r="B349" s="192" t="s">
        <v>128</v>
      </c>
      <c r="C349" s="190" t="s">
        <v>450</v>
      </c>
      <c r="D349" s="119" t="s">
        <v>451</v>
      </c>
      <c r="E349" s="194">
        <f>SUMIFS('Business report'!$D$2:$D$9442,'Business report'!$A$2:$A$9442,A349,'Business report'!$B$2:$B$9442,B349,'Business report'!$C$2:$C$9442,D349)</f>
        <v>10</v>
      </c>
      <c r="F349" s="194">
        <f>SUMIFS('Business report'!$F$2:$F$9442,'Business report'!$A$2:$A$9442,A349,'Business report'!$B$2:$B$9442,B349,'Business report'!$C$2:$C$9442,D349)</f>
        <v>11</v>
      </c>
      <c r="G349" s="191">
        <f>SUMIFS('Business report'!$I$2:$I$9442,'Business report'!$A$2:$A$9442,A349,'Business report'!$B$2:$B$9442,B349,'Business report'!$C$2:$C$9442,D349)</f>
        <v>0</v>
      </c>
      <c r="H349" s="195">
        <f>SUMIFS('Business report'!$K$2:$K$9442,'Business report'!$A$2:$A$9442,A349,'Business report'!$B$2:$B$9442,B349,'Business report'!$C$2:$C$9442,D349)</f>
        <v>0</v>
      </c>
      <c r="I349" s="198">
        <v>37.99</v>
      </c>
      <c r="J349" s="178">
        <v>4.1</v>
      </c>
      <c r="K349" s="198">
        <v>8</v>
      </c>
      <c r="L349" s="198" t="s">
        <v>642</v>
      </c>
      <c r="M349" s="202" t="s">
        <v>951</v>
      </c>
      <c r="N349" s="198" t="s">
        <v>644</v>
      </c>
      <c r="O349" s="199">
        <v>98</v>
      </c>
      <c r="P349" s="200"/>
      <c r="Q349" s="200"/>
      <c r="R349" s="200"/>
      <c r="S349" s="200"/>
      <c r="T349" s="200"/>
      <c r="U349" s="200"/>
      <c r="V349" s="200"/>
      <c r="W349" s="200"/>
      <c r="X349" s="200"/>
      <c r="Y349" s="200"/>
      <c r="Z349" s="200"/>
      <c r="AA349" s="200"/>
      <c r="AB349" s="200"/>
      <c r="AC349" s="200"/>
      <c r="AD349" s="200"/>
      <c r="AE349" s="200"/>
      <c r="AF349" s="200"/>
      <c r="AG349" s="200"/>
      <c r="AH349" s="200"/>
      <c r="AI349" s="200"/>
      <c r="AJ349" s="200"/>
      <c r="AK349" s="179">
        <f t="array" ref="AK349">IFERROR(VLOOKUP(A349&amp;B349&amp;C349&amp;LEFT($AK$1,2),IF({1,0},广告数据!$A$2:$A$7027&amp;广告数据!$B$2:$B$7027&amp;广告数据!$C$2:$C$7027,广告数据!$D$2:$D$7027),2,0),"0")</f>
        <v>1657</v>
      </c>
      <c r="AL349" s="175">
        <f t="array" ref="AL349">IFERROR(VLOOKUP(A349&amp;B349&amp;C349&amp;LEFT($AK$1,2),IF({1,0},广告数据!$A$2:$A$7027&amp;广告数据!$B$2:$B$7027&amp;广告数据!$C$2:$C$7027,广告数据!$E$2:$E$7027),2,0),"0")</f>
        <v>1</v>
      </c>
      <c r="AM349" s="180">
        <f t="shared" si="151"/>
        <v>0.000603500301750151</v>
      </c>
      <c r="AN349" s="175">
        <f t="array" ref="AN349">IFERROR(VLOOKUP(A349&amp;B349&amp;C349&amp;LEFT($AK$1,2),IF({1,0},广告数据!$A$2:$A$7027&amp;广告数据!$B$2:$B$7027&amp;广告数据!$C$2:$C$7027,广告数据!$I$2:$I$7027),2,0),"0")</f>
        <v>0</v>
      </c>
      <c r="AO349" s="181">
        <f t="shared" si="152"/>
        <v>0</v>
      </c>
      <c r="AP349" s="182">
        <f t="array" ref="AP349">IFERROR(VLOOKUP(A349&amp;B349&amp;C349&amp;LEFT($AK$1,2),IF({1,0},广告数据!$A$2:$A$7027&amp;广告数据!$B$2:$B$7027&amp;广告数据!$C$2:$C$7027,广告数据!$G$2:$G$7027),2,0),"0")</f>
        <v>0.3</v>
      </c>
      <c r="AQ349" s="182">
        <f t="array" ref="AQ349">IFERROR(VLOOKUP(A349&amp;B349&amp;C349&amp;LEFT($AK$1,2),IF({1,0},广告数据!$A$2:$A$7027&amp;广告数据!$B$2:$B$7027&amp;广告数据!$C$2:$C$7027,广告数据!$J$2:$J$7027),2,0),"0")</f>
        <v>0</v>
      </c>
      <c r="AR349" s="183" t="str">
        <f t="shared" si="153"/>
        <v>0</v>
      </c>
      <c r="AS349" s="223" t="str">
        <f t="array" ref="AS349">IFERROR(VLOOKUP(A349&amp;B349&amp;C349&amp;LEFT($AS$1,2),IF({1,0},广告数据!$A$2:$A$7027&amp;广告数据!$B$2:$B$7027&amp;广告数据!$C$2:$C$7027,广告数据!$D$2:$D$7027),2,0),"0")</f>
        <v>0</v>
      </c>
      <c r="AT349" s="179" t="str">
        <f t="array" ref="AT349">IFERROR(VLOOKUP(A349&amp;B349&amp;C349&amp;LEFT($AS$1,2),IF({1,0},广告数据!$A$2:$A$7027&amp;广告数据!$B$2:$B$7027&amp;广告数据!$C$2:$C$7027,广告数据!$E$2:$E$7027),2,0),"0")</f>
        <v>0</v>
      </c>
      <c r="AU349" s="179" t="str">
        <f t="array" ref="AU349">IFERROR(VLOOKUP(A349&amp;B349&amp;C349&amp;LEFT($AS$1,2),IF({1,0},广告数据!$A$2:$A$7027&amp;广告数据!$B$2:$B$7027&amp;广告数据!$C$2:$C$7027,广告数据!$I$2:$I$7027),2,0),"0")</f>
        <v>0</v>
      </c>
      <c r="AV349" s="215" t="str">
        <f t="shared" si="154"/>
        <v>0</v>
      </c>
      <c r="AW349" s="215" t="str">
        <f t="array" ref="AW349">IFERROR(AU349/AT349,"0")</f>
        <v>0</v>
      </c>
      <c r="AX349" s="224" t="str">
        <f t="array" ref="AX349">IFERROR(VLOOKUP(A349&amp;B349&amp;C349&amp;LEFT($AS$1,2),IF({1,0},广告数据!$A$2:$A$7027&amp;广告数据!$B$2:$B$7027&amp;广告数据!$C$2:$C$7027,广告数据!$G$2:$G$7027),2,0),"0")</f>
        <v>0</v>
      </c>
      <c r="AY349" s="179" t="str">
        <f t="array" ref="AY349">IFERROR(VLOOKUP(A349&amp;B349&amp;C349&amp;LEFT($AS$1,2),IF({1,0},广告数据!$A$2:$A$7027&amp;广告数据!$B$2:$B$7027&amp;广告数据!$C$2:$C$7027,广告数据!$J$2:$J$7027),2,0),"0")</f>
        <v>0</v>
      </c>
      <c r="AZ349" s="183" t="str">
        <f t="array" ref="AZ349">IFERROR(AX349/AY349,"0")</f>
        <v>0</v>
      </c>
      <c r="BA349" s="179">
        <f t="array" ref="BA349">IFERROR(VLOOKUP(A349&amp;B349&amp;C349&amp;LEFT($BA$1,2),IF({1,0},广告数据!$A$2:$A$7027&amp;广告数据!$B$2:$B$7027&amp;广告数据!$C$2:$C$7027,广告数据!$D$2:$D$7027),2,0),"")</f>
        <v>1796</v>
      </c>
      <c r="BB349" s="179">
        <f t="array" ref="BB349">IFERROR(VLOOKUP(A349&amp;B349&amp;C349&amp;LEFT($BA$1,2),IF({1,0},广告数据!$A$2:$A$7027&amp;广告数据!$B$2:$B$7027&amp;广告数据!$C$2:$C$7027,广告数据!$E$2:$E$7027),2,0),"")</f>
        <v>4</v>
      </c>
      <c r="BC349" s="179">
        <f t="array" ref="BC349">IFERROR(VLOOKUP(A349&amp;B349&amp;C349&amp;LEFT($BA$1,2),IF({1,0},广告数据!$A$2:$A$7027&amp;广告数据!$B$2:$B$7027&amp;广告数据!$C$2:$C$7027,广告数据!$I$2:$I$7027),2,0),"")</f>
        <v>0</v>
      </c>
      <c r="BD349" s="215">
        <f t="shared" si="157"/>
        <v>0.0022271714922049</v>
      </c>
      <c r="BE349" s="215">
        <f t="shared" si="158"/>
        <v>0</v>
      </c>
      <c r="BF349" s="186">
        <f t="array" ref="BF349">IFERROR(VLOOKUP(A349&amp;B349&amp;C349&amp;LEFT($BA$1,2),IF({1,0},广告数据!$A$2:$A$7027&amp;广告数据!$B$2:$B$7027&amp;广告数据!$C$2:$C$7027,广告数据!$G$2:$G$7027),2,0),"")</f>
        <v>2.36</v>
      </c>
      <c r="BG349" s="186">
        <f t="array" ref="BG349">IFERROR(VLOOKUP(A349&amp;B349&amp;C349&amp;LEFT($BA$1,2),IF({1,0},广告数据!$A$2:$A$7027&amp;广告数据!$B$2:$B$7027&amp;广告数据!$C$2:$C$7027,广告数据!$J$2:$J$7027),2,0),"")</f>
        <v>0</v>
      </c>
      <c r="BH349" s="215" t="str">
        <f t="shared" si="159"/>
        <v>0</v>
      </c>
      <c r="BI349" s="172" t="str">
        <f t="array" ref="BI349">IFERROR(VLOOKUP(A349&amp;B349&amp;C349&amp;LEFT($BI$1,2),IF({1,0},广告数据!$A$2:$A$7027&amp;广告数据!$B$2:$B$7027&amp;广告数据!$C$2:$C$7027,广告数据!$D$2:$D$7027),2,0),"0")</f>
        <v>0</v>
      </c>
      <c r="BJ349" s="172" t="str">
        <f t="array" ref="BJ349">IFERROR(VLOOKUP(A349&amp;B349&amp;C349&amp;LEFT($BI$1,2),IF({1,0},广告数据!$A$2:$A$7027&amp;广告数据!$B$2:$B$7027&amp;广告数据!$C$2:$C$7027,广告数据!$E$2:$E$7027),2,0),"0")</f>
        <v>0</v>
      </c>
      <c r="BK349" s="172" t="str">
        <f t="array" ref="BK349">IFERROR(VLOOKUP(A349&amp;B349&amp;C349&amp;LEFT($BI$1,2),IF({1,0},广告数据!$A$2:$A$7027&amp;广告数据!$B$2:$B$7027&amp;广告数据!$C$2:$C$7027,广告数据!$I$2:$I$7027),2,0),"0")</f>
        <v>0</v>
      </c>
      <c r="BL349" s="215" t="str">
        <f t="shared" si="160"/>
        <v>0</v>
      </c>
      <c r="BM349" s="215" t="str">
        <f t="shared" si="161"/>
        <v>0</v>
      </c>
      <c r="BN349" s="172" t="str">
        <f t="array" ref="BN349">IFERROR(VLOOKUP(A349&amp;B349&amp;C349&amp;LEFT($BI$1,2),IF({1,0},广告数据!$A$2:$A$7027&amp;广告数据!$B$2:$B$7027&amp;广告数据!$C$2:$C$7027,广告数据!$G$2:$G$7027),2,0),"0")</f>
        <v>0</v>
      </c>
      <c r="BO349" s="172" t="str">
        <f t="array" ref="BO349">IFERROR(VLOOKUP(A349&amp;B349&amp;C349&amp;LEFT($BI$1,2),IF({1,0},广告数据!$A$2:$A$7027&amp;广告数据!$B$2:$B$7027&amp;广告数据!$C$2:$C$7027,广告数据!$J$2:$J$7027),2,0),"0")</f>
        <v>0</v>
      </c>
      <c r="BP349" s="215" t="str">
        <f t="shared" si="162"/>
        <v/>
      </c>
      <c r="BQ349" s="172">
        <f t="array" ref="BQ349">IFERROR(VLOOKUP(A349&amp;B349&amp;C349&amp;LEFT($BQ$1,2),IF({1,0},广告数据!$A$2:$A$7027&amp;广告数据!$B$2:$B$7027&amp;广告数据!$C$2:$C$7027,广告数据!$D$2:$D$7027),2,0),"0")</f>
        <v>776</v>
      </c>
      <c r="BR349" s="172">
        <f t="array" ref="BR349">IFERROR(VLOOKUP(A349&amp;B349&amp;C349&amp;LEFT($BQ$1,2),IF({1,0},广告数据!$A$2:$A$7027&amp;广告数据!$B$2:$B$7027&amp;广告数据!$C$2:$C$7027,广告数据!$E$2:$E$7027),2,0),"0")</f>
        <v>3</v>
      </c>
      <c r="BS349" s="172">
        <f t="array" ref="BS349">IFERROR(VLOOKUP(A349&amp;B349&amp;C349&amp;LEFT($BQ$1,2),IF({1,0},广告数据!$A$2:$A$7027&amp;广告数据!$B$2:$B$7027&amp;广告数据!$C$2:$C$7027,广告数据!$I$2:$I$7027),2,0),"0")</f>
        <v>0</v>
      </c>
      <c r="BT349" s="215">
        <f t="shared" si="155"/>
        <v>0.0038659793814433</v>
      </c>
      <c r="BU349" s="215">
        <f t="shared" si="156"/>
        <v>0</v>
      </c>
      <c r="BV349" s="172">
        <f t="array" ref="BV349">IFERROR(VLOOKUP(A349&amp;B349&amp;C349&amp;LEFT($BQ$1,2),IF({1,0},广告数据!$A$2:$A$7027&amp;广告数据!$B$2:$B$7027&amp;广告数据!$C$2:$C$7027,广告数据!$G$2:$G$7027),2,0),"0")</f>
        <v>3.49</v>
      </c>
      <c r="BW349" s="172">
        <f t="array" ref="BW349">IFERROR(VLOOKUP(A349&amp;B349&amp;C349&amp;LEFT($BQ$1,2),IF({1,0},广告数据!$A$2:$A$7027&amp;广告数据!$B$2:$B$7027&amp;广告数据!$C$2:$C$7027,广告数据!$J$2:$J$7027),2,0),"0")</f>
        <v>0</v>
      </c>
      <c r="BX349" s="215" t="str">
        <f t="shared" ref="BX349:BX412" si="163">IFERROR(BV349/BW349,"")</f>
        <v/>
      </c>
      <c r="BY349" s="173"/>
      <c r="BZ349" s="173"/>
      <c r="CA349" s="173"/>
    </row>
    <row r="350" spans="1:79">
      <c r="A350" s="189">
        <v>44840</v>
      </c>
      <c r="B350" s="192" t="s">
        <v>343</v>
      </c>
      <c r="C350" s="190" t="s">
        <v>450</v>
      </c>
      <c r="D350" s="119" t="s">
        <v>451</v>
      </c>
      <c r="E350" s="194">
        <f>SUMIFS('Business report'!$D$2:$D$9442,'Business report'!$A$2:$A$9442,A350,'Business report'!$B$2:$B$9442,B350,'Business report'!$C$2:$C$9442,D350)</f>
        <v>31</v>
      </c>
      <c r="F350" s="194">
        <f>SUMIFS('Business report'!$F$2:$F$9442,'Business report'!$A$2:$A$9442,A350,'Business report'!$B$2:$B$9442,B350,'Business report'!$C$2:$C$9442,D350)</f>
        <v>42</v>
      </c>
      <c r="G350" s="191">
        <f>SUMIFS('Business report'!$I$2:$I$9442,'Business report'!$A$2:$A$9442,A350,'Business report'!$B$2:$B$9442,B350,'Business report'!$C$2:$C$9442,D350)</f>
        <v>1</v>
      </c>
      <c r="H350" s="195">
        <f>SUMIFS('Business report'!$K$2:$K$9442,'Business report'!$A$2:$A$9442,A350,'Business report'!$B$2:$B$9442,B350,'Business report'!$C$2:$C$9442,D350)</f>
        <v>47.99</v>
      </c>
      <c r="I350" s="198">
        <v>47.99</v>
      </c>
      <c r="J350" s="178">
        <v>4.1</v>
      </c>
      <c r="K350" s="198">
        <v>8</v>
      </c>
      <c r="L350" s="198" t="s">
        <v>851</v>
      </c>
      <c r="M350" s="202" t="s">
        <v>952</v>
      </c>
      <c r="N350" s="198" t="s">
        <v>497</v>
      </c>
      <c r="O350" s="199">
        <v>194</v>
      </c>
      <c r="P350" s="200"/>
      <c r="Q350" s="200"/>
      <c r="R350" s="200"/>
      <c r="S350" s="200"/>
      <c r="T350" s="200"/>
      <c r="U350" s="200"/>
      <c r="V350" s="200"/>
      <c r="W350" s="200"/>
      <c r="X350" s="200"/>
      <c r="Y350" s="200"/>
      <c r="Z350" s="200"/>
      <c r="AA350" s="200"/>
      <c r="AB350" s="200"/>
      <c r="AC350" s="200"/>
      <c r="AD350" s="200"/>
      <c r="AE350" s="200"/>
      <c r="AF350" s="200"/>
      <c r="AG350" s="200"/>
      <c r="AH350" s="200"/>
      <c r="AI350" s="200"/>
      <c r="AJ350" s="200"/>
      <c r="AK350" s="179">
        <f t="array" ref="AK350">IFERROR(VLOOKUP(A350&amp;B350&amp;C350&amp;LEFT($AK$1,2),IF({1,0},广告数据!$A$2:$A$7027&amp;广告数据!$B$2:$B$7027&amp;广告数据!$C$2:$C$7027,广告数据!$D$2:$D$7027),2,0),"0")</f>
        <v>4138</v>
      </c>
      <c r="AL350" s="175">
        <f t="array" ref="AL350">IFERROR(VLOOKUP(A350&amp;B350&amp;C350&amp;LEFT($AK$1,2),IF({1,0},广告数据!$A$2:$A$7027&amp;广告数据!$B$2:$B$7027&amp;广告数据!$C$2:$C$7027,广告数据!$E$2:$E$7027),2,0),"0")</f>
        <v>6</v>
      </c>
      <c r="AM350" s="180">
        <f t="shared" si="151"/>
        <v>0.0014499758337361</v>
      </c>
      <c r="AN350" s="175">
        <f t="array" ref="AN350">IFERROR(VLOOKUP(A350&amp;B350&amp;C350&amp;LEFT($AK$1,2),IF({1,0},广告数据!$A$2:$A$7027&amp;广告数据!$B$2:$B$7027&amp;广告数据!$C$2:$C$7027,广告数据!$I$2:$I$7027),2,0),"0")</f>
        <v>0</v>
      </c>
      <c r="AO350" s="181">
        <f t="shared" si="152"/>
        <v>0</v>
      </c>
      <c r="AP350" s="182">
        <f t="array" ref="AP350">IFERROR(VLOOKUP(A350&amp;B350&amp;C350&amp;LEFT($AK$1,2),IF({1,0},广告数据!$A$2:$A$7027&amp;广告数据!$B$2:$B$7027&amp;广告数据!$C$2:$C$7027,广告数据!$G$2:$G$7027),2,0),"0")</f>
        <v>6.55</v>
      </c>
      <c r="AQ350" s="182">
        <f t="array" ref="AQ350">IFERROR(VLOOKUP(A350&amp;B350&amp;C350&amp;LEFT($AK$1,2),IF({1,0},广告数据!$A$2:$A$7027&amp;广告数据!$B$2:$B$7027&amp;广告数据!$C$2:$C$7027,广告数据!$J$2:$J$7027),2,0),"0")</f>
        <v>0</v>
      </c>
      <c r="AR350" s="183" t="str">
        <f t="shared" si="153"/>
        <v>0</v>
      </c>
      <c r="AS350" s="223" t="str">
        <f t="array" ref="AS350">IFERROR(VLOOKUP(A350&amp;B350&amp;C350&amp;LEFT($AS$1,2),IF({1,0},广告数据!$A$2:$A$7027&amp;广告数据!$B$2:$B$7027&amp;广告数据!$C$2:$C$7027,广告数据!$D$2:$D$7027),2,0),"0")</f>
        <v>0</v>
      </c>
      <c r="AT350" s="179" t="str">
        <f t="array" ref="AT350">IFERROR(VLOOKUP(A350&amp;B350&amp;C350&amp;LEFT($AS$1,2),IF({1,0},广告数据!$A$2:$A$7027&amp;广告数据!$B$2:$B$7027&amp;广告数据!$C$2:$C$7027,广告数据!$E$2:$E$7027),2,0),"0")</f>
        <v>0</v>
      </c>
      <c r="AU350" s="179" t="str">
        <f t="array" ref="AU350">IFERROR(VLOOKUP(A350&amp;B350&amp;C350&amp;LEFT($AS$1,2),IF({1,0},广告数据!$A$2:$A$7027&amp;广告数据!$B$2:$B$7027&amp;广告数据!$C$2:$C$7027,广告数据!$I$2:$I$7027),2,0),"0")</f>
        <v>0</v>
      </c>
      <c r="AV350" s="215" t="str">
        <f t="shared" si="154"/>
        <v>0</v>
      </c>
      <c r="AW350" s="215" t="str">
        <f t="array" ref="AW350">IFERROR(AU350/AT350,"0")</f>
        <v>0</v>
      </c>
      <c r="AX350" s="224" t="str">
        <f t="array" ref="AX350">IFERROR(VLOOKUP(A350&amp;B350&amp;C350&amp;LEFT($AS$1,2),IF({1,0},广告数据!$A$2:$A$7027&amp;广告数据!$B$2:$B$7027&amp;广告数据!$C$2:$C$7027,广告数据!$G$2:$G$7027),2,0),"0")</f>
        <v>0</v>
      </c>
      <c r="AY350" s="179" t="str">
        <f t="array" ref="AY350">IFERROR(VLOOKUP(A350&amp;B350&amp;C350&amp;LEFT($AS$1,2),IF({1,0},广告数据!$A$2:$A$7027&amp;广告数据!$B$2:$B$7027&amp;广告数据!$C$2:$C$7027,广告数据!$J$2:$J$7027),2,0),"0")</f>
        <v>0</v>
      </c>
      <c r="AZ350" s="183" t="str">
        <f t="array" ref="AZ350">IFERROR(AX350/AY350,"0")</f>
        <v>0</v>
      </c>
      <c r="BA350" s="179">
        <f t="array" ref="BA350">IFERROR(VLOOKUP(A350&amp;B350&amp;C350&amp;LEFT($BA$1,2),IF({1,0},广告数据!$A$2:$A$7027&amp;广告数据!$B$2:$B$7027&amp;广告数据!$C$2:$C$7027,广告数据!$D$2:$D$7027),2,0),"")</f>
        <v>482</v>
      </c>
      <c r="BB350" s="179">
        <f t="array" ref="BB350">IFERROR(VLOOKUP(A350&amp;B350&amp;C350&amp;LEFT($BA$1,2),IF({1,0},广告数据!$A$2:$A$7027&amp;广告数据!$B$2:$B$7027&amp;广告数据!$C$2:$C$7027,广告数据!$E$2:$E$7027),2,0),"")</f>
        <v>2</v>
      </c>
      <c r="BC350" s="179">
        <f t="array" ref="BC350">IFERROR(VLOOKUP(A350&amp;B350&amp;C350&amp;LEFT($BA$1,2),IF({1,0},广告数据!$A$2:$A$7027&amp;广告数据!$B$2:$B$7027&amp;广告数据!$C$2:$C$7027,广告数据!$I$2:$I$7027),2,0),"")</f>
        <v>0</v>
      </c>
      <c r="BD350" s="215">
        <f t="shared" si="157"/>
        <v>0.004149377593361</v>
      </c>
      <c r="BE350" s="215">
        <f t="shared" si="158"/>
        <v>0</v>
      </c>
      <c r="BF350" s="186">
        <f t="array" ref="BF350">IFERROR(VLOOKUP(A350&amp;B350&amp;C350&amp;LEFT($BA$1,2),IF({1,0},广告数据!$A$2:$A$7027&amp;广告数据!$B$2:$B$7027&amp;广告数据!$C$2:$C$7027,广告数据!$G$2:$G$7027),2,0),"")</f>
        <v>1.52</v>
      </c>
      <c r="BG350" s="186">
        <f t="array" ref="BG350">IFERROR(VLOOKUP(A350&amp;B350&amp;C350&amp;LEFT($BA$1,2),IF({1,0},广告数据!$A$2:$A$7027&amp;广告数据!$B$2:$B$7027&amp;广告数据!$C$2:$C$7027,广告数据!$J$2:$J$7027),2,0),"")</f>
        <v>0</v>
      </c>
      <c r="BH350" s="215" t="str">
        <f t="shared" si="159"/>
        <v>0</v>
      </c>
      <c r="BI350" s="172" t="str">
        <f t="array" ref="BI350">IFERROR(VLOOKUP(A350&amp;B350&amp;C350&amp;LEFT($BI$1,2),IF({1,0},广告数据!$A$2:$A$7027&amp;广告数据!$B$2:$B$7027&amp;广告数据!$C$2:$C$7027,广告数据!$D$2:$D$7027),2,0),"0")</f>
        <v>0</v>
      </c>
      <c r="BJ350" s="172" t="str">
        <f t="array" ref="BJ350">IFERROR(VLOOKUP(A350&amp;B350&amp;C350&amp;LEFT($BI$1,2),IF({1,0},广告数据!$A$2:$A$7027&amp;广告数据!$B$2:$B$7027&amp;广告数据!$C$2:$C$7027,广告数据!$E$2:$E$7027),2,0),"0")</f>
        <v>0</v>
      </c>
      <c r="BK350" s="172" t="str">
        <f t="array" ref="BK350">IFERROR(VLOOKUP(A350&amp;B350&amp;C350&amp;LEFT($BI$1,2),IF({1,0},广告数据!$A$2:$A$7027&amp;广告数据!$B$2:$B$7027&amp;广告数据!$C$2:$C$7027,广告数据!$I$2:$I$7027),2,0),"0")</f>
        <v>0</v>
      </c>
      <c r="BL350" s="215" t="str">
        <f t="shared" si="160"/>
        <v>0</v>
      </c>
      <c r="BM350" s="215" t="str">
        <f t="shared" si="161"/>
        <v>0</v>
      </c>
      <c r="BN350" s="172" t="str">
        <f t="array" ref="BN350">IFERROR(VLOOKUP(A350&amp;B350&amp;C350&amp;LEFT($BI$1,2),IF({1,0},广告数据!$A$2:$A$7027&amp;广告数据!$B$2:$B$7027&amp;广告数据!$C$2:$C$7027,广告数据!$G$2:$G$7027),2,0),"0")</f>
        <v>0</v>
      </c>
      <c r="BO350" s="172" t="str">
        <f t="array" ref="BO350">IFERROR(VLOOKUP(A350&amp;B350&amp;C350&amp;LEFT($BI$1,2),IF({1,0},广告数据!$A$2:$A$7027&amp;广告数据!$B$2:$B$7027&amp;广告数据!$C$2:$C$7027,广告数据!$J$2:$J$7027),2,0),"0")</f>
        <v>0</v>
      </c>
      <c r="BP350" s="215" t="str">
        <f t="shared" si="162"/>
        <v/>
      </c>
      <c r="BQ350" s="172">
        <f t="array" ref="BQ350">IFERROR(VLOOKUP(A350&amp;B350&amp;C350&amp;LEFT($BQ$1,2),IF({1,0},广告数据!$A$2:$A$7027&amp;广告数据!$B$2:$B$7027&amp;广告数据!$C$2:$C$7027,广告数据!$D$2:$D$7027),2,0),"0")</f>
        <v>1548</v>
      </c>
      <c r="BR350" s="172">
        <f t="array" ref="BR350">IFERROR(VLOOKUP(A350&amp;B350&amp;C350&amp;LEFT($BQ$1,2),IF({1,0},广告数据!$A$2:$A$7027&amp;广告数据!$B$2:$B$7027&amp;广告数据!$C$2:$C$7027,广告数据!$E$2:$E$7027),2,0),"0")</f>
        <v>10</v>
      </c>
      <c r="BS350" s="172">
        <f t="array" ref="BS350">IFERROR(VLOOKUP(A350&amp;B350&amp;C350&amp;LEFT($BQ$1,2),IF({1,0},广告数据!$A$2:$A$7027&amp;广告数据!$B$2:$B$7027&amp;广告数据!$C$2:$C$7027,广告数据!$I$2:$I$7027),2,0),"0")</f>
        <v>0</v>
      </c>
      <c r="BT350" s="215">
        <f t="shared" si="155"/>
        <v>0.00645994832041344</v>
      </c>
      <c r="BU350" s="215">
        <f t="shared" si="156"/>
        <v>0</v>
      </c>
      <c r="BV350" s="172">
        <f t="array" ref="BV350">IFERROR(VLOOKUP(A350&amp;B350&amp;C350&amp;LEFT($BQ$1,2),IF({1,0},广告数据!$A$2:$A$7027&amp;广告数据!$B$2:$B$7027&amp;广告数据!$C$2:$C$7027,广告数据!$G$2:$G$7027),2,0),"0")</f>
        <v>8.25</v>
      </c>
      <c r="BW350" s="172">
        <f t="array" ref="BW350">IFERROR(VLOOKUP(A350&amp;B350&amp;C350&amp;LEFT($BQ$1,2),IF({1,0},广告数据!$A$2:$A$7027&amp;广告数据!$B$2:$B$7027&amp;广告数据!$C$2:$C$7027,广告数据!$J$2:$J$7027),2,0),"0")</f>
        <v>0</v>
      </c>
      <c r="BX350" s="215" t="str">
        <f t="shared" si="163"/>
        <v/>
      </c>
      <c r="BY350" s="173"/>
      <c r="BZ350" s="173"/>
      <c r="CA350" s="173"/>
    </row>
    <row r="351" spans="1:79">
      <c r="A351" s="189">
        <v>44840</v>
      </c>
      <c r="B351" s="192" t="s">
        <v>20</v>
      </c>
      <c r="C351" s="190" t="s">
        <v>543</v>
      </c>
      <c r="D351" s="119" t="s">
        <v>544</v>
      </c>
      <c r="E351" s="194">
        <f>SUMIFS('Business report'!$D$2:$D$9442,'Business report'!$A$2:$A$9442,A351,'Business report'!$B$2:$B$9442,B351,'Business report'!$C$2:$C$9442,D351)</f>
        <v>86</v>
      </c>
      <c r="F351" s="194">
        <f>SUMIFS('Business report'!$F$2:$F$9442,'Business report'!$A$2:$A$9442,A351,'Business report'!$B$2:$B$9442,B351,'Business report'!$C$2:$C$9442,D351)</f>
        <v>117</v>
      </c>
      <c r="G351" s="191">
        <f>SUMIFS('Business report'!$I$2:$I$9442,'Business report'!$A$2:$A$9442,A351,'Business report'!$B$2:$B$9442,B351,'Business report'!$C$2:$C$9442,D351)</f>
        <v>12</v>
      </c>
      <c r="H351" s="195">
        <f>SUMIFS('Business report'!$K$2:$K$9442,'Business report'!$A$2:$A$9442,A351,'Business report'!$B$2:$B$9442,B351,'Business report'!$C$2:$C$9442,D351)</f>
        <v>359.88</v>
      </c>
      <c r="I351" s="198">
        <v>29.99</v>
      </c>
      <c r="J351" s="178">
        <v>4.8</v>
      </c>
      <c r="K351" s="198">
        <v>14</v>
      </c>
      <c r="L351" s="198" t="s">
        <v>570</v>
      </c>
      <c r="M351" s="202" t="s">
        <v>953</v>
      </c>
      <c r="N351" s="198" t="s">
        <v>572</v>
      </c>
      <c r="O351" s="199">
        <v>21</v>
      </c>
      <c r="P351" s="200"/>
      <c r="Q351" s="200"/>
      <c r="R351" s="200"/>
      <c r="S351" s="200"/>
      <c r="T351" s="200"/>
      <c r="U351" s="200"/>
      <c r="V351" s="200"/>
      <c r="W351" s="200"/>
      <c r="X351" s="200"/>
      <c r="Y351" s="200"/>
      <c r="Z351" s="200"/>
      <c r="AA351" s="200"/>
      <c r="AB351" s="200"/>
      <c r="AC351" s="200"/>
      <c r="AD351" s="200"/>
      <c r="AE351" s="200"/>
      <c r="AF351" s="200"/>
      <c r="AG351" s="200"/>
      <c r="AH351" s="200"/>
      <c r="AI351" s="200"/>
      <c r="AJ351" s="200"/>
      <c r="AK351" s="179">
        <f t="array" ref="AK351">IFERROR(VLOOKUP(A351&amp;B351&amp;C351&amp;LEFT($AK$1,2),IF({1,0},广告数据!$A$2:$A$7027&amp;广告数据!$B$2:$B$7027&amp;广告数据!$C$2:$C$7027,广告数据!$D$2:$D$7027),2,0),"0")</f>
        <v>4540</v>
      </c>
      <c r="AL351" s="175">
        <f t="array" ref="AL351">IFERROR(VLOOKUP(A351&amp;B351&amp;C351&amp;LEFT($AK$1,2),IF({1,0},广告数据!$A$2:$A$7027&amp;广告数据!$B$2:$B$7027&amp;广告数据!$C$2:$C$7027,广告数据!$E$2:$E$7027),2,0),"0")</f>
        <v>13</v>
      </c>
      <c r="AM351" s="180">
        <f t="shared" si="151"/>
        <v>0.00286343612334802</v>
      </c>
      <c r="AN351" s="175">
        <f t="array" ref="AN351">IFERROR(VLOOKUP(A351&amp;B351&amp;C351&amp;LEFT($AK$1,2),IF({1,0},广告数据!$A$2:$A$7027&amp;广告数据!$B$2:$B$7027&amp;广告数据!$C$2:$C$7027,广告数据!$I$2:$I$7027),2,0),"0")</f>
        <v>0</v>
      </c>
      <c r="AO351" s="181">
        <f t="shared" si="152"/>
        <v>0</v>
      </c>
      <c r="AP351" s="182">
        <f t="array" ref="AP351">IFERROR(VLOOKUP(A351&amp;B351&amp;C351&amp;LEFT($AK$1,2),IF({1,0},广告数据!$A$2:$A$7027&amp;广告数据!$B$2:$B$7027&amp;广告数据!$C$2:$C$7027,广告数据!$G$2:$G$7027),2,0),"0")</f>
        <v>11.5</v>
      </c>
      <c r="AQ351" s="182">
        <f t="array" ref="AQ351">IFERROR(VLOOKUP(A351&amp;B351&amp;C351&amp;LEFT($AK$1,2),IF({1,0},广告数据!$A$2:$A$7027&amp;广告数据!$B$2:$B$7027&amp;广告数据!$C$2:$C$7027,广告数据!$J$2:$J$7027),2,0),"0")</f>
        <v>0</v>
      </c>
      <c r="AR351" s="183" t="str">
        <f t="shared" si="153"/>
        <v>0</v>
      </c>
      <c r="AS351" s="223">
        <f t="array" ref="AS351">IFERROR(VLOOKUP(A351&amp;B351&amp;C351&amp;LEFT($AS$1,2),IF({1,0},广告数据!$A$2:$A$7027&amp;广告数据!$B$2:$B$7027&amp;广告数据!$C$2:$C$7027,广告数据!$D$2:$D$7027),2,0),"0")</f>
        <v>94</v>
      </c>
      <c r="AT351" s="179">
        <f t="array" ref="AT351">IFERROR(VLOOKUP(A351&amp;B351&amp;C351&amp;LEFT($AS$1,2),IF({1,0},广告数据!$A$2:$A$7027&amp;广告数据!$B$2:$B$7027&amp;广告数据!$C$2:$C$7027,广告数据!$E$2:$E$7027),2,0),"0")</f>
        <v>2</v>
      </c>
      <c r="AU351" s="179">
        <f t="array" ref="AU351">IFERROR(VLOOKUP(A351&amp;B351&amp;C351&amp;LEFT($AS$1,2),IF({1,0},广告数据!$A$2:$A$7027&amp;广告数据!$B$2:$B$7027&amp;广告数据!$C$2:$C$7027,广告数据!$I$2:$I$7027),2,0),"0")</f>
        <v>0</v>
      </c>
      <c r="AV351" s="215">
        <f t="shared" si="154"/>
        <v>0.0212765957446809</v>
      </c>
      <c r="AW351" s="215">
        <f t="array" ref="AW351">IFERROR(AU351/AT351,"0")</f>
        <v>0</v>
      </c>
      <c r="AX351" s="224">
        <f t="array" ref="AX351">IFERROR(VLOOKUP(A351&amp;B351&amp;C351&amp;LEFT($AS$1,2),IF({1,0},广告数据!$A$2:$A$7027&amp;广告数据!$B$2:$B$7027&amp;广告数据!$C$2:$C$7027,广告数据!$G$2:$G$7027),2,0),"0")</f>
        <v>2.06</v>
      </c>
      <c r="AY351" s="179">
        <f t="array" ref="AY351">IFERROR(VLOOKUP(A351&amp;B351&amp;C351&amp;LEFT($AS$1,2),IF({1,0},广告数据!$A$2:$A$7027&amp;广告数据!$B$2:$B$7027&amp;广告数据!$C$2:$C$7027,广告数据!$J$2:$J$7027),2,0),"0")</f>
        <v>0</v>
      </c>
      <c r="AZ351" s="183" t="str">
        <f t="array" ref="AZ351">IFERROR(AX351/AY351,"0")</f>
        <v>0</v>
      </c>
      <c r="BA351" s="179">
        <f t="array" ref="BA351">IFERROR(VLOOKUP(A351&amp;B351&amp;C351&amp;LEFT($BA$1,2),IF({1,0},广告数据!$A$2:$A$7027&amp;广告数据!$B$2:$B$7027&amp;广告数据!$C$2:$C$7027,广告数据!$D$2:$D$7027),2,0),"")</f>
        <v>1577</v>
      </c>
      <c r="BB351" s="179">
        <f t="array" ref="BB351">IFERROR(VLOOKUP(A351&amp;B351&amp;C351&amp;LEFT($BA$1,2),IF({1,0},广告数据!$A$2:$A$7027&amp;广告数据!$B$2:$B$7027&amp;广告数据!$C$2:$C$7027,广告数据!$E$2:$E$7027),2,0),"")</f>
        <v>7</v>
      </c>
      <c r="BC351" s="179">
        <f t="array" ref="BC351">IFERROR(VLOOKUP(A351&amp;B351&amp;C351&amp;LEFT($BA$1,2),IF({1,0},广告数据!$A$2:$A$7027&amp;广告数据!$B$2:$B$7027&amp;广告数据!$C$2:$C$7027,广告数据!$I$2:$I$7027),2,0),"")</f>
        <v>0</v>
      </c>
      <c r="BD351" s="215">
        <f t="shared" si="157"/>
        <v>0.00443880786303107</v>
      </c>
      <c r="BE351" s="215">
        <f t="shared" si="158"/>
        <v>0</v>
      </c>
      <c r="BF351" s="186">
        <f t="array" ref="BF351">IFERROR(VLOOKUP(A351&amp;B351&amp;C351&amp;LEFT($BA$1,2),IF({1,0},广告数据!$A$2:$A$7027&amp;广告数据!$B$2:$B$7027&amp;广告数据!$C$2:$C$7027,广告数据!$G$2:$G$7027),2,0),"")</f>
        <v>9.28</v>
      </c>
      <c r="BG351" s="186">
        <f t="array" ref="BG351">IFERROR(VLOOKUP(A351&amp;B351&amp;C351&amp;LEFT($BA$1,2),IF({1,0},广告数据!$A$2:$A$7027&amp;广告数据!$B$2:$B$7027&amp;广告数据!$C$2:$C$7027,广告数据!$J$2:$J$7027),2,0),"")</f>
        <v>0</v>
      </c>
      <c r="BH351" s="215" t="str">
        <f t="shared" si="159"/>
        <v>0</v>
      </c>
      <c r="BI351" s="172">
        <f t="array" ref="BI351">IFERROR(VLOOKUP(A351&amp;B351&amp;C351&amp;LEFT($BI$1,2),IF({1,0},广告数据!$A$2:$A$7027&amp;广告数据!$B$2:$B$7027&amp;广告数据!$C$2:$C$7027,广告数据!$D$2:$D$7027),2,0),"0")</f>
        <v>35</v>
      </c>
      <c r="BJ351" s="172">
        <f t="array" ref="BJ351">IFERROR(VLOOKUP(A351&amp;B351&amp;C351&amp;LEFT($BI$1,2),IF({1,0},广告数据!$A$2:$A$7027&amp;广告数据!$B$2:$B$7027&amp;广告数据!$C$2:$C$7027,广告数据!$E$2:$E$7027),2,0),"0")</f>
        <v>1</v>
      </c>
      <c r="BK351" s="172">
        <f t="array" ref="BK351">IFERROR(VLOOKUP(A351&amp;B351&amp;C351&amp;LEFT($BI$1,2),IF({1,0},广告数据!$A$2:$A$7027&amp;广告数据!$B$2:$B$7027&amp;广告数据!$C$2:$C$7027,广告数据!$I$2:$I$7027),2,0),"0")</f>
        <v>1</v>
      </c>
      <c r="BL351" s="215">
        <f t="shared" si="160"/>
        <v>0.0285714285714286</v>
      </c>
      <c r="BM351" s="215">
        <f t="shared" si="161"/>
        <v>1</v>
      </c>
      <c r="BN351" s="172">
        <f t="array" ref="BN351">IFERROR(VLOOKUP(A351&amp;B351&amp;C351&amp;LEFT($BI$1,2),IF({1,0},广告数据!$A$2:$A$7027&amp;广告数据!$B$2:$B$7027&amp;广告数据!$C$2:$C$7027,广告数据!$G$2:$G$7027),2,0),"0")</f>
        <v>0.86</v>
      </c>
      <c r="BO351" s="172">
        <f t="array" ref="BO351">IFERROR(VLOOKUP(A351&amp;B351&amp;C351&amp;LEFT($BI$1,2),IF({1,0},广告数据!$A$2:$A$7027&amp;广告数据!$B$2:$B$7027&amp;广告数据!$C$2:$C$7027,广告数据!$J$2:$J$7027),2,0),"0")</f>
        <v>29.99</v>
      </c>
      <c r="BP351" s="215">
        <f t="shared" si="162"/>
        <v>0.0286762254084695</v>
      </c>
      <c r="BQ351" s="172">
        <f t="array" ref="BQ351">IFERROR(VLOOKUP(A351&amp;B351&amp;C351&amp;LEFT($BQ$1,2),IF({1,0},广告数据!$A$2:$A$7027&amp;广告数据!$B$2:$B$7027&amp;广告数据!$C$2:$C$7027,广告数据!$D$2:$D$7027),2,0),"0")</f>
        <v>1352</v>
      </c>
      <c r="BR351" s="172">
        <f t="array" ref="BR351">IFERROR(VLOOKUP(A351&amp;B351&amp;C351&amp;LEFT($BQ$1,2),IF({1,0},广告数据!$A$2:$A$7027&amp;广告数据!$B$2:$B$7027&amp;广告数据!$C$2:$C$7027,广告数据!$E$2:$E$7027),2,0),"0")</f>
        <v>24</v>
      </c>
      <c r="BS351" s="172">
        <f t="array" ref="BS351">IFERROR(VLOOKUP(A351&amp;B351&amp;C351&amp;LEFT($BQ$1,2),IF({1,0},广告数据!$A$2:$A$7027&amp;广告数据!$B$2:$B$7027&amp;广告数据!$C$2:$C$7027,广告数据!$I$2:$I$7027),2,0),"0")</f>
        <v>0</v>
      </c>
      <c r="BT351" s="215">
        <f t="shared" si="155"/>
        <v>0.0177514792899408</v>
      </c>
      <c r="BU351" s="215">
        <f t="shared" si="156"/>
        <v>0</v>
      </c>
      <c r="BV351" s="172">
        <f t="array" ref="BV351">IFERROR(VLOOKUP(A351&amp;B351&amp;C351&amp;LEFT($BQ$1,2),IF({1,0},广告数据!$A$2:$A$7027&amp;广告数据!$B$2:$B$7027&amp;广告数据!$C$2:$C$7027,广告数据!$G$2:$G$7027),2,0),"0")</f>
        <v>31.87</v>
      </c>
      <c r="BW351" s="172">
        <f t="array" ref="BW351">IFERROR(VLOOKUP(A351&amp;B351&amp;C351&amp;LEFT($BQ$1,2),IF({1,0},广告数据!$A$2:$A$7027&amp;广告数据!$B$2:$B$7027&amp;广告数据!$C$2:$C$7027,广告数据!$J$2:$J$7027),2,0),"0")</f>
        <v>0</v>
      </c>
      <c r="BX351" s="215" t="str">
        <f t="shared" si="163"/>
        <v/>
      </c>
      <c r="BY351" s="173"/>
      <c r="BZ351" s="173"/>
      <c r="CA351" s="173"/>
    </row>
    <row r="352" spans="1:79">
      <c r="A352" s="189">
        <v>44840</v>
      </c>
      <c r="B352" s="192" t="s">
        <v>20</v>
      </c>
      <c r="C352" s="190" t="s">
        <v>740</v>
      </c>
      <c r="D352" s="119" t="s">
        <v>741</v>
      </c>
      <c r="E352" s="194">
        <f>SUMIFS('Business report'!$D$2:$D$9442,'Business report'!$A$2:$A$9442,A352,'Business report'!$B$2:$B$9442,B352,'Business report'!$C$2:$C$9442,D352)</f>
        <v>46</v>
      </c>
      <c r="F352" s="194">
        <f>SUMIFS('Business report'!$F$2:$F$9442,'Business report'!$A$2:$A$9442,A352,'Business report'!$B$2:$B$9442,B352,'Business report'!$C$2:$C$9442,D352)</f>
        <v>59</v>
      </c>
      <c r="G352" s="191">
        <f>SUMIFS('Business report'!$I$2:$I$9442,'Business report'!$A$2:$A$9442,A352,'Business report'!$B$2:$B$9442,B352,'Business report'!$C$2:$C$9442,D352)</f>
        <v>5</v>
      </c>
      <c r="H352" s="195">
        <f>SUMIFS('Business report'!$K$2:$K$9442,'Business report'!$A$2:$A$9442,A352,'Business report'!$B$2:$B$9442,B352,'Business report'!$C$2:$C$9442,D352)</f>
        <v>44.99</v>
      </c>
      <c r="I352" s="198">
        <v>44.99</v>
      </c>
      <c r="J352" s="178">
        <v>4.4</v>
      </c>
      <c r="K352" s="198">
        <v>4</v>
      </c>
      <c r="L352" s="198" t="s">
        <v>131</v>
      </c>
      <c r="M352" s="202" t="s">
        <v>954</v>
      </c>
      <c r="N352" s="198" t="s">
        <v>742</v>
      </c>
      <c r="O352" s="199">
        <v>472</v>
      </c>
      <c r="P352" s="200"/>
      <c r="Q352" s="200"/>
      <c r="R352" s="200"/>
      <c r="S352" s="200"/>
      <c r="T352" s="200"/>
      <c r="U352" s="200"/>
      <c r="V352" s="200"/>
      <c r="W352" s="200"/>
      <c r="X352" s="200"/>
      <c r="Y352" s="200"/>
      <c r="Z352" s="200"/>
      <c r="AA352" s="200"/>
      <c r="AB352" s="200"/>
      <c r="AC352" s="200"/>
      <c r="AD352" s="200"/>
      <c r="AE352" s="200"/>
      <c r="AF352" s="200"/>
      <c r="AG352" s="200"/>
      <c r="AH352" s="200"/>
      <c r="AI352" s="200"/>
      <c r="AJ352" s="200"/>
      <c r="AK352" s="179">
        <f t="array" ref="AK352">IFERROR(VLOOKUP(A352&amp;B352&amp;C352&amp;LEFT($AK$1,2),IF({1,0},广告数据!$A$2:$A$7027&amp;广告数据!$B$2:$B$7027&amp;广告数据!$C$2:$C$7027,广告数据!$D$2:$D$7027),2,0),"0")</f>
        <v>4314</v>
      </c>
      <c r="AL352" s="175">
        <f t="array" ref="AL352">IFERROR(VLOOKUP(A352&amp;B352&amp;C352&amp;LEFT($AK$1,2),IF({1,0},广告数据!$A$2:$A$7027&amp;广告数据!$B$2:$B$7027&amp;广告数据!$C$2:$C$7027,广告数据!$E$2:$E$7027),2,0),"0")</f>
        <v>17</v>
      </c>
      <c r="AM352" s="180">
        <f t="shared" si="151"/>
        <v>0.00394065832174316</v>
      </c>
      <c r="AN352" s="175">
        <f t="array" ref="AN352">IFERROR(VLOOKUP(A352&amp;B352&amp;C352&amp;LEFT($AK$1,2),IF({1,0},广告数据!$A$2:$A$7027&amp;广告数据!$B$2:$B$7027&amp;广告数据!$C$2:$C$7027,广告数据!$I$2:$I$7027),2,0),"0")</f>
        <v>0</v>
      </c>
      <c r="AO352" s="181">
        <f t="shared" si="152"/>
        <v>0</v>
      </c>
      <c r="AP352" s="182">
        <f t="array" ref="AP352">IFERROR(VLOOKUP(A352&amp;B352&amp;C352&amp;LEFT($AK$1,2),IF({1,0},广告数据!$A$2:$A$7027&amp;广告数据!$B$2:$B$7027&amp;广告数据!$C$2:$C$7027,广告数据!$G$2:$G$7027),2,0),"0")</f>
        <v>20.14</v>
      </c>
      <c r="AQ352" s="182">
        <f t="array" ref="AQ352">IFERROR(VLOOKUP(A352&amp;B352&amp;C352&amp;LEFT($AK$1,2),IF({1,0},广告数据!$A$2:$A$7027&amp;广告数据!$B$2:$B$7027&amp;广告数据!$C$2:$C$7027,广告数据!$J$2:$J$7027),2,0),"0")</f>
        <v>0</v>
      </c>
      <c r="AR352" s="183" t="str">
        <f t="shared" si="153"/>
        <v>0</v>
      </c>
      <c r="AS352" s="223" t="str">
        <f t="array" ref="AS352">IFERROR(VLOOKUP(A352&amp;B352&amp;C352&amp;LEFT($AS$1,2),IF({1,0},广告数据!$A$2:$A$7027&amp;广告数据!$B$2:$B$7027&amp;广告数据!$C$2:$C$7027,广告数据!$D$2:$D$7027),2,0),"0")</f>
        <v>0</v>
      </c>
      <c r="AT352" s="179" t="str">
        <f t="array" ref="AT352">IFERROR(VLOOKUP(A352&amp;B352&amp;C352&amp;LEFT($AS$1,2),IF({1,0},广告数据!$A$2:$A$7027&amp;广告数据!$B$2:$B$7027&amp;广告数据!$C$2:$C$7027,广告数据!$E$2:$E$7027),2,0),"0")</f>
        <v>0</v>
      </c>
      <c r="AU352" s="179" t="str">
        <f t="array" ref="AU352">IFERROR(VLOOKUP(A352&amp;B352&amp;C352&amp;LEFT($AS$1,2),IF({1,0},广告数据!$A$2:$A$7027&amp;广告数据!$B$2:$B$7027&amp;广告数据!$C$2:$C$7027,广告数据!$I$2:$I$7027),2,0),"0")</f>
        <v>0</v>
      </c>
      <c r="AV352" s="215" t="str">
        <f t="shared" si="154"/>
        <v>0</v>
      </c>
      <c r="AW352" s="215" t="str">
        <f t="array" ref="AW352">IFERROR(AU352/AT352,"0")</f>
        <v>0</v>
      </c>
      <c r="AX352" s="224" t="str">
        <f t="array" ref="AX352">IFERROR(VLOOKUP(A352&amp;B352&amp;C352&amp;LEFT($AS$1,2),IF({1,0},广告数据!$A$2:$A$7027&amp;广告数据!$B$2:$B$7027&amp;广告数据!$C$2:$C$7027,广告数据!$G$2:$G$7027),2,0),"0")</f>
        <v>0</v>
      </c>
      <c r="AY352" s="179" t="str">
        <f t="array" ref="AY352">IFERROR(VLOOKUP(A352&amp;B352&amp;C352&amp;LEFT($AS$1,2),IF({1,0},广告数据!$A$2:$A$7027&amp;广告数据!$B$2:$B$7027&amp;广告数据!$C$2:$C$7027,广告数据!$J$2:$J$7027),2,0),"0")</f>
        <v>0</v>
      </c>
      <c r="AZ352" s="183" t="str">
        <f t="array" ref="AZ352">IFERROR(AX352/AY352,"0")</f>
        <v>0</v>
      </c>
      <c r="BA352" s="179">
        <f t="array" ref="BA352">IFERROR(VLOOKUP(A352&amp;B352&amp;C352&amp;LEFT($BA$1,2),IF({1,0},广告数据!$A$2:$A$7027&amp;广告数据!$B$2:$B$7027&amp;广告数据!$C$2:$C$7027,广告数据!$D$2:$D$7027),2,0),"")</f>
        <v>10541</v>
      </c>
      <c r="BB352" s="179">
        <f t="array" ref="BB352">IFERROR(VLOOKUP(A352&amp;B352&amp;C352&amp;LEFT($BA$1,2),IF({1,0},广告数据!$A$2:$A$7027&amp;广告数据!$B$2:$B$7027&amp;广告数据!$C$2:$C$7027,广告数据!$E$2:$E$7027),2,0),"")</f>
        <v>0</v>
      </c>
      <c r="BC352" s="179">
        <f t="array" ref="BC352">IFERROR(VLOOKUP(A352&amp;B352&amp;C352&amp;LEFT($BA$1,2),IF({1,0},广告数据!$A$2:$A$7027&amp;广告数据!$B$2:$B$7027&amp;广告数据!$C$2:$C$7027,广告数据!$I$2:$I$7027),2,0),"")</f>
        <v>0</v>
      </c>
      <c r="BD352" s="215">
        <f t="shared" si="157"/>
        <v>0</v>
      </c>
      <c r="BE352" s="215" t="str">
        <f t="shared" si="158"/>
        <v>0</v>
      </c>
      <c r="BF352" s="186">
        <f t="array" ref="BF352">IFERROR(VLOOKUP(A352&amp;B352&amp;C352&amp;LEFT($BA$1,2),IF({1,0},广告数据!$A$2:$A$7027&amp;广告数据!$B$2:$B$7027&amp;广告数据!$C$2:$C$7027,广告数据!$G$2:$G$7027),2,0),"")</f>
        <v>0</v>
      </c>
      <c r="BG352" s="186">
        <f t="array" ref="BG352">IFERROR(VLOOKUP(A352&amp;B352&amp;C352&amp;LEFT($BA$1,2),IF({1,0},广告数据!$A$2:$A$7027&amp;广告数据!$B$2:$B$7027&amp;广告数据!$C$2:$C$7027,广告数据!$J$2:$J$7027),2,0),"")</f>
        <v>0</v>
      </c>
      <c r="BH352" s="215" t="str">
        <f t="shared" si="159"/>
        <v>0</v>
      </c>
      <c r="BI352" s="172" t="str">
        <f t="array" ref="BI352">IFERROR(VLOOKUP(A352&amp;B352&amp;C352&amp;LEFT($BI$1,2),IF({1,0},广告数据!$A$2:$A$7027&amp;广告数据!$B$2:$B$7027&amp;广告数据!$C$2:$C$7027,广告数据!$D$2:$D$7027),2,0),"0")</f>
        <v>0</v>
      </c>
      <c r="BJ352" s="172" t="str">
        <f t="array" ref="BJ352">IFERROR(VLOOKUP(A352&amp;B352&amp;C352&amp;LEFT($BI$1,2),IF({1,0},广告数据!$A$2:$A$7027&amp;广告数据!$B$2:$B$7027&amp;广告数据!$C$2:$C$7027,广告数据!$E$2:$E$7027),2,0),"0")</f>
        <v>0</v>
      </c>
      <c r="BK352" s="172" t="str">
        <f t="array" ref="BK352">IFERROR(VLOOKUP(A352&amp;B352&amp;C352&amp;LEFT($BI$1,2),IF({1,0},广告数据!$A$2:$A$7027&amp;广告数据!$B$2:$B$7027&amp;广告数据!$C$2:$C$7027,广告数据!$I$2:$I$7027),2,0),"0")</f>
        <v>0</v>
      </c>
      <c r="BL352" s="215" t="str">
        <f t="shared" si="160"/>
        <v>0</v>
      </c>
      <c r="BM352" s="215" t="str">
        <f t="shared" si="161"/>
        <v>0</v>
      </c>
      <c r="BN352" s="172" t="str">
        <f t="array" ref="BN352">IFERROR(VLOOKUP(A352&amp;B352&amp;C352&amp;LEFT($BI$1,2),IF({1,0},广告数据!$A$2:$A$7027&amp;广告数据!$B$2:$B$7027&amp;广告数据!$C$2:$C$7027,广告数据!$G$2:$G$7027),2,0),"0")</f>
        <v>0</v>
      </c>
      <c r="BO352" s="172" t="str">
        <f t="array" ref="BO352">IFERROR(VLOOKUP(A352&amp;B352&amp;C352&amp;LEFT($BI$1,2),IF({1,0},广告数据!$A$2:$A$7027&amp;广告数据!$B$2:$B$7027&amp;广告数据!$C$2:$C$7027,广告数据!$J$2:$J$7027),2,0),"0")</f>
        <v>0</v>
      </c>
      <c r="BP352" s="215" t="str">
        <f t="shared" si="162"/>
        <v/>
      </c>
      <c r="BQ352" s="172">
        <f t="array" ref="BQ352">IFERROR(VLOOKUP(A352&amp;B352&amp;C352&amp;LEFT($BQ$1,2),IF({1,0},广告数据!$A$2:$A$7027&amp;广告数据!$B$2:$B$7027&amp;广告数据!$C$2:$C$7027,广告数据!$D$2:$D$7027),2,0),"0")</f>
        <v>389</v>
      </c>
      <c r="BR352" s="172">
        <f t="array" ref="BR352">IFERROR(VLOOKUP(A352&amp;B352&amp;C352&amp;LEFT($BQ$1,2),IF({1,0},广告数据!$A$2:$A$7027&amp;广告数据!$B$2:$B$7027&amp;广告数据!$C$2:$C$7027,广告数据!$E$2:$E$7027),2,0),"0")</f>
        <v>0</v>
      </c>
      <c r="BS352" s="172">
        <f t="array" ref="BS352">IFERROR(VLOOKUP(A352&amp;B352&amp;C352&amp;LEFT($BQ$1,2),IF({1,0},广告数据!$A$2:$A$7027&amp;广告数据!$B$2:$B$7027&amp;广告数据!$C$2:$C$7027,广告数据!$I$2:$I$7027),2,0),"0")</f>
        <v>0</v>
      </c>
      <c r="BT352" s="215">
        <f t="shared" si="155"/>
        <v>0</v>
      </c>
      <c r="BU352" s="215" t="str">
        <f t="shared" si="156"/>
        <v>0</v>
      </c>
      <c r="BV352" s="172">
        <f t="array" ref="BV352">IFERROR(VLOOKUP(A352&amp;B352&amp;C352&amp;LEFT($BQ$1,2),IF({1,0},广告数据!$A$2:$A$7027&amp;广告数据!$B$2:$B$7027&amp;广告数据!$C$2:$C$7027,广告数据!$G$2:$G$7027),2,0),"0")</f>
        <v>0</v>
      </c>
      <c r="BW352" s="172">
        <f t="array" ref="BW352">IFERROR(VLOOKUP(A352&amp;B352&amp;C352&amp;LEFT($BQ$1,2),IF({1,0},广告数据!$A$2:$A$7027&amp;广告数据!$B$2:$B$7027&amp;广告数据!$C$2:$C$7027,广告数据!$J$2:$J$7027),2,0),"0")</f>
        <v>0</v>
      </c>
      <c r="BX352" s="215" t="str">
        <f t="shared" si="163"/>
        <v/>
      </c>
      <c r="BY352" s="173"/>
      <c r="BZ352" s="173"/>
      <c r="CA352" s="173"/>
    </row>
    <row r="353" spans="1:79">
      <c r="A353" s="189">
        <v>44840</v>
      </c>
      <c r="B353" s="192" t="s">
        <v>777</v>
      </c>
      <c r="C353" s="190" t="s">
        <v>543</v>
      </c>
      <c r="D353" s="119" t="s">
        <v>544</v>
      </c>
      <c r="E353" s="194">
        <f>SUMIFS('Business report'!$D$2:$D$9442,'Business report'!$A$2:$A$9442,A353,'Business report'!$B$2:$B$9442,B353,'Business report'!$C$2:$C$9442,D353)</f>
        <v>36</v>
      </c>
      <c r="F353" s="194">
        <f>SUMIFS('Business report'!$F$2:$F$9442,'Business report'!$A$2:$A$9442,A353,'Business report'!$B$2:$B$9442,B353,'Business report'!$C$2:$C$9442,D353)</f>
        <v>52</v>
      </c>
      <c r="G353" s="191">
        <f>SUMIFS('Business report'!$I$2:$I$9442,'Business report'!$A$2:$A$9442,A353,'Business report'!$B$2:$B$9442,B353,'Business report'!$C$2:$C$9442,D353)</f>
        <v>1</v>
      </c>
      <c r="H353" s="195">
        <f>SUMIFS('Business report'!$K$2:$K$9442,'Business report'!$A$2:$A$9442,A353,'Business report'!$B$2:$B$9442,B353,'Business report'!$C$2:$C$9442,D353)</f>
        <v>3999</v>
      </c>
      <c r="I353" s="206">
        <v>3999</v>
      </c>
      <c r="J353" s="178">
        <v>5</v>
      </c>
      <c r="K353" s="198">
        <v>2</v>
      </c>
      <c r="L353" s="206" t="s">
        <v>794</v>
      </c>
      <c r="M353" s="202" t="s">
        <v>955</v>
      </c>
      <c r="N353" s="206" t="s">
        <v>796</v>
      </c>
      <c r="O353" s="199">
        <v>26</v>
      </c>
      <c r="P353" s="200"/>
      <c r="Q353" s="200"/>
      <c r="R353" s="200"/>
      <c r="S353" s="200"/>
      <c r="T353" s="200"/>
      <c r="U353" s="200"/>
      <c r="V353" s="200"/>
      <c r="W353" s="200"/>
      <c r="X353" s="200"/>
      <c r="Y353" s="200"/>
      <c r="Z353" s="200"/>
      <c r="AA353" s="200"/>
      <c r="AB353" s="200"/>
      <c r="AC353" s="200"/>
      <c r="AD353" s="200"/>
      <c r="AE353" s="200"/>
      <c r="AF353" s="200"/>
      <c r="AG353" s="200"/>
      <c r="AH353" s="200"/>
      <c r="AI353" s="200"/>
      <c r="AJ353" s="200"/>
      <c r="AK353" s="179" t="str">
        <f t="array" ref="AK353">IFERROR(VLOOKUP(A353&amp;B353&amp;C353&amp;LEFT($AK$1,2),IF({1,0},广告数据!$A$2:$A$7027&amp;广告数据!$B$2:$B$7027&amp;广告数据!$C$2:$C$7027,广告数据!$D$2:$D$7027),2,0),"0")</f>
        <v>0</v>
      </c>
      <c r="AL353" s="175" t="str">
        <f t="array" ref="AL353">IFERROR(VLOOKUP(A353&amp;B353&amp;C353&amp;LEFT($AK$1,2),IF({1,0},广告数据!$A$2:$A$7027&amp;广告数据!$B$2:$B$7027&amp;广告数据!$C$2:$C$7027,广告数据!$E$2:$E$7027),2,0),"0")</f>
        <v>0</v>
      </c>
      <c r="AM353" s="180" t="str">
        <f t="shared" si="151"/>
        <v>0</v>
      </c>
      <c r="AN353" s="175" t="str">
        <f t="array" ref="AN353">IFERROR(VLOOKUP(A353&amp;B353&amp;C353&amp;LEFT($AK$1,2),IF({1,0},广告数据!$A$2:$A$7027&amp;广告数据!$B$2:$B$7027&amp;广告数据!$C$2:$C$7027,广告数据!$I$2:$I$7027),2,0),"0")</f>
        <v>0</v>
      </c>
      <c r="AO353" s="181" t="str">
        <f t="shared" si="152"/>
        <v>0</v>
      </c>
      <c r="AP353" s="182" t="str">
        <f t="array" ref="AP353">IFERROR(VLOOKUP(A353&amp;B353&amp;C353&amp;LEFT($AK$1,2),IF({1,0},广告数据!$A$2:$A$7027&amp;广告数据!$B$2:$B$7027&amp;广告数据!$C$2:$C$7027,广告数据!$G$2:$G$7027),2,0),"0")</f>
        <v>0</v>
      </c>
      <c r="AQ353" s="182" t="str">
        <f t="array" ref="AQ353">IFERROR(VLOOKUP(A353&amp;B353&amp;C353&amp;LEFT($AK$1,2),IF({1,0},广告数据!$A$2:$A$7027&amp;广告数据!$B$2:$B$7027&amp;广告数据!$C$2:$C$7027,广告数据!$J$2:$J$7027),2,0),"0")</f>
        <v>0</v>
      </c>
      <c r="AR353" s="183" t="str">
        <f t="shared" si="153"/>
        <v>0</v>
      </c>
      <c r="AS353" s="223">
        <f t="array" ref="AS353">IFERROR(VLOOKUP(A353&amp;B353&amp;C353&amp;LEFT($AS$1,2),IF({1,0},广告数据!$A$2:$A$7027&amp;广告数据!$B$2:$B$7027&amp;广告数据!$C$2:$C$7027,广告数据!$D$2:$D$7027),2,0),"0")</f>
        <v>776</v>
      </c>
      <c r="AT353" s="179">
        <f t="array" ref="AT353">IFERROR(VLOOKUP(A353&amp;B353&amp;C353&amp;LEFT($AS$1,2),IF({1,0},广告数据!$A$2:$A$7027&amp;广告数据!$B$2:$B$7027&amp;广告数据!$C$2:$C$7027,广告数据!$E$2:$E$7027),2,0),"0")</f>
        <v>19</v>
      </c>
      <c r="AU353" s="179">
        <f t="array" ref="AU353">IFERROR(VLOOKUP(A353&amp;B353&amp;C353&amp;LEFT($AS$1,2),IF({1,0},广告数据!$A$2:$A$7027&amp;广告数据!$B$2:$B$7027&amp;广告数据!$C$2:$C$7027,广告数据!$I$2:$I$7027),2,0),"0")</f>
        <v>0</v>
      </c>
      <c r="AV353" s="215">
        <f t="shared" si="154"/>
        <v>0.0244845360824742</v>
      </c>
      <c r="AW353" s="215">
        <f t="array" ref="AW353">IFERROR(AU353/AT353,"0")</f>
        <v>0</v>
      </c>
      <c r="AX353" s="224">
        <f t="array" ref="AX353">IFERROR(VLOOKUP(A353&amp;B353&amp;C353&amp;LEFT($AS$1,2),IF({1,0},广告数据!$A$2:$A$7027&amp;广告数据!$B$2:$B$7027&amp;广告数据!$C$2:$C$7027,广告数据!$G$2:$G$7027),2,0),"0")</f>
        <v>1065</v>
      </c>
      <c r="AY353" s="179">
        <f t="array" ref="AY353">IFERROR(VLOOKUP(A353&amp;B353&amp;C353&amp;LEFT($AS$1,2),IF({1,0},广告数据!$A$2:$A$7027&amp;广告数据!$B$2:$B$7027&amp;广告数据!$C$2:$C$7027,广告数据!$J$2:$J$7027),2,0),"0")</f>
        <v>0</v>
      </c>
      <c r="AZ353" s="183" t="str">
        <f t="array" ref="AZ353">IFERROR(AX353/AY353,"0")</f>
        <v>0</v>
      </c>
      <c r="BA353" s="179">
        <f t="array" ref="BA353">IFERROR(VLOOKUP(A353&amp;B353&amp;C353&amp;LEFT($BA$1,2),IF({1,0},广告数据!$A$2:$A$7027&amp;广告数据!$B$2:$B$7027&amp;广告数据!$C$2:$C$7027,广告数据!$D$2:$D$7027),2,0),"")</f>
        <v>314</v>
      </c>
      <c r="BB353" s="179">
        <f t="array" ref="BB353">IFERROR(VLOOKUP(A353&amp;B353&amp;C353&amp;LEFT($BA$1,2),IF({1,0},广告数据!$A$2:$A$7027&amp;广告数据!$B$2:$B$7027&amp;广告数据!$C$2:$C$7027,广告数据!$E$2:$E$7027),2,0),"")</f>
        <v>6</v>
      </c>
      <c r="BC353" s="179">
        <f t="array" ref="BC353">IFERROR(VLOOKUP(A353&amp;B353&amp;C353&amp;LEFT($BA$1,2),IF({1,0},广告数据!$A$2:$A$7027&amp;广告数据!$B$2:$B$7027&amp;广告数据!$C$2:$C$7027,广告数据!$I$2:$I$7027),2,0),"")</f>
        <v>0</v>
      </c>
      <c r="BD353" s="215">
        <f t="shared" si="157"/>
        <v>0.0191082802547771</v>
      </c>
      <c r="BE353" s="215">
        <f t="shared" si="158"/>
        <v>0</v>
      </c>
      <c r="BF353" s="186">
        <f t="array" ref="BF353">IFERROR(VLOOKUP(A353&amp;B353&amp;C353&amp;LEFT($BA$1,2),IF({1,0},广告数据!$A$2:$A$7027&amp;广告数据!$B$2:$B$7027&amp;广告数据!$C$2:$C$7027,广告数据!$G$2:$G$7027),2,0),"")</f>
        <v>601</v>
      </c>
      <c r="BG353" s="186">
        <f t="array" ref="BG353">IFERROR(VLOOKUP(A353&amp;B353&amp;C353&amp;LEFT($BA$1,2),IF({1,0},广告数据!$A$2:$A$7027&amp;广告数据!$B$2:$B$7027&amp;广告数据!$C$2:$C$7027,广告数据!$J$2:$J$7027),2,0),"")</f>
        <v>0</v>
      </c>
      <c r="BH353" s="215" t="str">
        <f t="shared" si="159"/>
        <v>0</v>
      </c>
      <c r="BI353" s="172" t="str">
        <f t="array" ref="BI353">IFERROR(VLOOKUP(A353&amp;B353&amp;C353&amp;LEFT($BI$1,2),IF({1,0},广告数据!$A$2:$A$7027&amp;广告数据!$B$2:$B$7027&amp;广告数据!$C$2:$C$7027,广告数据!$D$2:$D$7027),2,0),"0")</f>
        <v>0</v>
      </c>
      <c r="BJ353" s="172" t="str">
        <f t="array" ref="BJ353">IFERROR(VLOOKUP(A353&amp;B353&amp;C353&amp;LEFT($BI$1,2),IF({1,0},广告数据!$A$2:$A$7027&amp;广告数据!$B$2:$B$7027&amp;广告数据!$C$2:$C$7027,广告数据!$E$2:$E$7027),2,0),"0")</f>
        <v>0</v>
      </c>
      <c r="BK353" s="172" t="str">
        <f t="array" ref="BK353">IFERROR(VLOOKUP(A353&amp;B353&amp;C353&amp;LEFT($BI$1,2),IF({1,0},广告数据!$A$2:$A$7027&amp;广告数据!$B$2:$B$7027&amp;广告数据!$C$2:$C$7027,广告数据!$I$2:$I$7027),2,0),"0")</f>
        <v>0</v>
      </c>
      <c r="BL353" s="215" t="str">
        <f t="shared" si="160"/>
        <v>0</v>
      </c>
      <c r="BM353" s="215" t="str">
        <f t="shared" si="161"/>
        <v>0</v>
      </c>
      <c r="BN353" s="172" t="str">
        <f t="array" ref="BN353">IFERROR(VLOOKUP(A353&amp;B353&amp;C353&amp;LEFT($BI$1,2),IF({1,0},广告数据!$A$2:$A$7027&amp;广告数据!$B$2:$B$7027&amp;广告数据!$C$2:$C$7027,广告数据!$G$2:$G$7027),2,0),"0")</f>
        <v>0</v>
      </c>
      <c r="BO353" s="172" t="str">
        <f t="array" ref="BO353">IFERROR(VLOOKUP(A353&amp;B353&amp;C353&amp;LEFT($BI$1,2),IF({1,0},广告数据!$A$2:$A$7027&amp;广告数据!$B$2:$B$7027&amp;广告数据!$C$2:$C$7027,广告数据!$J$2:$J$7027),2,0),"0")</f>
        <v>0</v>
      </c>
      <c r="BP353" s="215" t="str">
        <f t="shared" si="162"/>
        <v/>
      </c>
      <c r="BQ353" s="172" t="str">
        <f t="array" ref="BQ353">IFERROR(VLOOKUP(A353&amp;B353&amp;C353&amp;LEFT($BQ$1,2),IF({1,0},广告数据!$A$2:$A$7027&amp;广告数据!$B$2:$B$7027&amp;广告数据!$C$2:$C$7027,广告数据!$D$2:$D$7027),2,0),"0")</f>
        <v>0</v>
      </c>
      <c r="BR353" s="172" t="str">
        <f t="array" ref="BR353">IFERROR(VLOOKUP(A353&amp;B353&amp;C353&amp;LEFT($BQ$1,2),IF({1,0},广告数据!$A$2:$A$7027&amp;广告数据!$B$2:$B$7027&amp;广告数据!$C$2:$C$7027,广告数据!$E$2:$E$7027),2,0),"0")</f>
        <v>0</v>
      </c>
      <c r="BS353" s="172" t="str">
        <f t="array" ref="BS353">IFERROR(VLOOKUP(A353&amp;B353&amp;C353&amp;LEFT($BQ$1,2),IF({1,0},广告数据!$A$2:$A$7027&amp;广告数据!$B$2:$B$7027&amp;广告数据!$C$2:$C$7027,广告数据!$I$2:$I$7027),2,0),"0")</f>
        <v>0</v>
      </c>
      <c r="BT353" s="215" t="str">
        <f t="shared" si="155"/>
        <v>0</v>
      </c>
      <c r="BU353" s="215" t="str">
        <f t="shared" si="156"/>
        <v>0</v>
      </c>
      <c r="BV353" s="172" t="str">
        <f t="array" ref="BV353">IFERROR(VLOOKUP(A353&amp;B353&amp;C353&amp;LEFT($BQ$1,2),IF({1,0},广告数据!$A$2:$A$7027&amp;广告数据!$B$2:$B$7027&amp;广告数据!$C$2:$C$7027,广告数据!$G$2:$G$7027),2,0),"0")</f>
        <v>0</v>
      </c>
      <c r="BW353" s="172" t="str">
        <f t="array" ref="BW353">IFERROR(VLOOKUP(A353&amp;B353&amp;C353&amp;LEFT($BQ$1,2),IF({1,0},广告数据!$A$2:$A$7027&amp;广告数据!$B$2:$B$7027&amp;广告数据!$C$2:$C$7027,广告数据!$J$2:$J$7027),2,0),"0")</f>
        <v>0</v>
      </c>
      <c r="BX353" s="215" t="str">
        <f t="shared" si="163"/>
        <v/>
      </c>
      <c r="BY353" s="173"/>
      <c r="BZ353" s="173"/>
      <c r="CA353" s="173"/>
    </row>
    <row r="354" spans="1:79">
      <c r="A354" s="189">
        <v>44841</v>
      </c>
      <c r="B354" s="192" t="s">
        <v>20</v>
      </c>
      <c r="C354" s="190" t="s">
        <v>25</v>
      </c>
      <c r="D354" s="119" t="s">
        <v>124</v>
      </c>
      <c r="E354" s="194">
        <f>SUMIFS('Business report'!$D$2:$D$9442,'Business report'!$A$2:$A$9442,A354,'Business report'!$B$2:$B$9442,B354,'Business report'!$C$2:$C$9442,D354)</f>
        <v>426</v>
      </c>
      <c r="F354" s="194">
        <f>SUMIFS('Business report'!$F$2:$F$9442,'Business report'!$A$2:$A$9442,A354,'Business report'!$B$2:$B$9442,B354,'Business report'!$C$2:$C$9442,D354)</f>
        <v>571</v>
      </c>
      <c r="G354" s="191">
        <f>SUMIFS('Business report'!$I$2:$I$9442,'Business report'!$A$2:$A$9442,A354,'Business report'!$B$2:$B$9442,B354,'Business report'!$C$2:$C$9442,D354)</f>
        <v>31</v>
      </c>
      <c r="H354" s="195">
        <f>SUMIFS('Business report'!$K$2:$K$9442,'Business report'!$A$2:$A$9442,A354,'Business report'!$B$2:$B$9442,B354,'Business report'!$C$2:$C$9442,D354)</f>
        <v>371.69</v>
      </c>
      <c r="I354" s="198">
        <v>11.99</v>
      </c>
      <c r="J354" s="178">
        <v>4.4</v>
      </c>
      <c r="K354" s="198">
        <v>120</v>
      </c>
      <c r="L354" s="198" t="s">
        <v>131</v>
      </c>
      <c r="M354" s="202" t="s">
        <v>956</v>
      </c>
      <c r="N354" s="198" t="s">
        <v>133</v>
      </c>
      <c r="O354" s="199">
        <v>67</v>
      </c>
      <c r="P354" s="200"/>
      <c r="Q354" s="200"/>
      <c r="R354" s="200"/>
      <c r="S354" s="200"/>
      <c r="T354" s="200"/>
      <c r="U354" s="200"/>
      <c r="V354" s="200"/>
      <c r="W354" s="200"/>
      <c r="X354" s="200"/>
      <c r="Y354" s="200"/>
      <c r="Z354" s="200"/>
      <c r="AA354" s="200"/>
      <c r="AB354" s="200"/>
      <c r="AC354" s="200"/>
      <c r="AD354" s="200"/>
      <c r="AE354" s="200"/>
      <c r="AF354" s="200"/>
      <c r="AG354" s="200"/>
      <c r="AH354" s="200"/>
      <c r="AI354" s="200"/>
      <c r="AJ354" s="200"/>
      <c r="AK354" s="179">
        <f t="array" ref="AK354">IFERROR(VLOOKUP(A354&amp;B354&amp;C354&amp;LEFT($AK$1,2),IF({1,0},广告数据!$A$2:$A$7027&amp;广告数据!$B$2:$B$7027&amp;广告数据!$C$2:$C$7027,广告数据!$D$2:$D$7027),2,0),"0")</f>
        <v>4202</v>
      </c>
      <c r="AL354" s="175">
        <f t="array" ref="AL354">IFERROR(VLOOKUP(A354&amp;B354&amp;C354&amp;LEFT($AK$1,2),IF({1,0},广告数据!$A$2:$A$7027&amp;广告数据!$B$2:$B$7027&amp;广告数据!$C$2:$C$7027,广告数据!$E$2:$E$7027),2,0),"0")</f>
        <v>28</v>
      </c>
      <c r="AM354" s="180">
        <f t="shared" si="151"/>
        <v>0.00666349357448834</v>
      </c>
      <c r="AN354" s="175">
        <f t="array" ref="AN354">IFERROR(VLOOKUP(A354&amp;B354&amp;C354&amp;LEFT($AK$1,2),IF({1,0},广告数据!$A$2:$A$7027&amp;广告数据!$B$2:$B$7027&amp;广告数据!$C$2:$C$7027,广告数据!$I$2:$I$7027),2,0),"0")</f>
        <v>1</v>
      </c>
      <c r="AO354" s="181">
        <f t="shared" si="152"/>
        <v>0.0357142857142857</v>
      </c>
      <c r="AP354" s="182">
        <f t="array" ref="AP354">IFERROR(VLOOKUP(A354&amp;B354&amp;C354&amp;LEFT($AK$1,2),IF({1,0},广告数据!$A$2:$A$7027&amp;广告数据!$B$2:$B$7027&amp;广告数据!$C$2:$C$7027,广告数据!$G$2:$G$7027),2,0),"0")</f>
        <v>8.14</v>
      </c>
      <c r="AQ354" s="182">
        <f t="array" ref="AQ354">IFERROR(VLOOKUP(A354&amp;B354&amp;C354&amp;LEFT($AK$1,2),IF({1,0},广告数据!$A$2:$A$7027&amp;广告数据!$B$2:$B$7027&amp;广告数据!$C$2:$C$7027,广告数据!$J$2:$J$7027),2,0),"0")</f>
        <v>11.99</v>
      </c>
      <c r="AR354" s="183">
        <f t="shared" si="153"/>
        <v>0.678899082568807</v>
      </c>
      <c r="AS354" s="223" t="str">
        <f t="array" ref="AS354">IFERROR(VLOOKUP(A354&amp;B354&amp;C354&amp;LEFT($AS$1,2),IF({1,0},广告数据!$A$2:$A$7027&amp;广告数据!$B$2:$B$7027&amp;广告数据!$C$2:$C$7027,广告数据!$D$2:$D$7027),2,0),"0")</f>
        <v>0</v>
      </c>
      <c r="AT354" s="179" t="str">
        <f t="array" ref="AT354">IFERROR(VLOOKUP(A354&amp;B354&amp;C354&amp;LEFT($AS$1,2),IF({1,0},广告数据!$A$2:$A$7027&amp;广告数据!$B$2:$B$7027&amp;广告数据!$C$2:$C$7027,广告数据!$E$2:$E$7027),2,0),"0")</f>
        <v>0</v>
      </c>
      <c r="AU354" s="179" t="str">
        <f t="array" ref="AU354">IFERROR(VLOOKUP(A354&amp;B354&amp;C354&amp;LEFT($AS$1,2),IF({1,0},广告数据!$A$2:$A$7027&amp;广告数据!$B$2:$B$7027&amp;广告数据!$C$2:$C$7027,广告数据!$I$2:$I$7027),2,0),"0")</f>
        <v>0</v>
      </c>
      <c r="AV354" s="215" t="str">
        <f t="shared" si="154"/>
        <v>0</v>
      </c>
      <c r="AW354" s="215" t="str">
        <f t="array" ref="AW354">IFERROR(AU354/AT354,"0")</f>
        <v>0</v>
      </c>
      <c r="AX354" s="224" t="str">
        <f t="array" ref="AX354">IFERROR(VLOOKUP(A354&amp;B354&amp;C354&amp;LEFT($AS$1,2),IF({1,0},广告数据!$A$2:$A$7027&amp;广告数据!$B$2:$B$7027&amp;广告数据!$C$2:$C$7027,广告数据!$G$2:$G$7027),2,0),"0")</f>
        <v>0</v>
      </c>
      <c r="AY354" s="179" t="str">
        <f t="array" ref="AY354">IFERROR(VLOOKUP(A354&amp;B354&amp;C354&amp;LEFT($AS$1,2),IF({1,0},广告数据!$A$2:$A$7027&amp;广告数据!$B$2:$B$7027&amp;广告数据!$C$2:$C$7027,广告数据!$J$2:$J$7027),2,0),"0")</f>
        <v>0</v>
      </c>
      <c r="AZ354" s="183" t="str">
        <f t="array" ref="AZ354">IFERROR(AX354/AY354,"0")</f>
        <v>0</v>
      </c>
      <c r="BA354" s="179">
        <f t="array" ref="BA354">IFERROR(VLOOKUP(A354&amp;B354&amp;C354&amp;LEFT($BA$1,2),IF({1,0},广告数据!$A$2:$A$7027&amp;广告数据!$B$2:$B$7027&amp;广告数据!$C$2:$C$7027,广告数据!$D$2:$D$7027),2,0),"")</f>
        <v>8368</v>
      </c>
      <c r="BB354" s="179">
        <f t="array" ref="BB354">IFERROR(VLOOKUP(A354&amp;B354&amp;C354&amp;LEFT($BA$1,2),IF({1,0},广告数据!$A$2:$A$7027&amp;广告数据!$B$2:$B$7027&amp;广告数据!$C$2:$C$7027,广告数据!$E$2:$E$7027),2,0),"")</f>
        <v>26</v>
      </c>
      <c r="BC354" s="179">
        <f t="array" ref="BC354">IFERROR(VLOOKUP(A354&amp;B354&amp;C354&amp;LEFT($BA$1,2),IF({1,0},广告数据!$A$2:$A$7027&amp;广告数据!$B$2:$B$7027&amp;广告数据!$C$2:$C$7027,广告数据!$I$2:$I$7027),2,0),"")</f>
        <v>1</v>
      </c>
      <c r="BD354" s="215">
        <f t="shared" si="157"/>
        <v>0.00310707456978968</v>
      </c>
      <c r="BE354" s="215">
        <f t="shared" si="158"/>
        <v>0.0384615384615385</v>
      </c>
      <c r="BF354" s="186">
        <f t="array" ref="BF354">IFERROR(VLOOKUP(A354&amp;B354&amp;C354&amp;LEFT($BA$1,2),IF({1,0},广告数据!$A$2:$A$7027&amp;广告数据!$B$2:$B$7027&amp;广告数据!$C$2:$C$7027,广告数据!$G$2:$G$7027),2,0),"")</f>
        <v>13.63</v>
      </c>
      <c r="BG354" s="186">
        <f t="array" ref="BG354">IFERROR(VLOOKUP(A354&amp;B354&amp;C354&amp;LEFT($BA$1,2),IF({1,0},广告数据!$A$2:$A$7027&amp;广告数据!$B$2:$B$7027&amp;广告数据!$C$2:$C$7027,广告数据!$J$2:$J$7027),2,0),"")</f>
        <v>11.99</v>
      </c>
      <c r="BH354" s="215">
        <f t="shared" si="159"/>
        <v>1.13678065054212</v>
      </c>
      <c r="BI354" s="172">
        <f t="array" ref="BI354">IFERROR(VLOOKUP(A354&amp;B354&amp;C354&amp;LEFT($BI$1,2),IF({1,0},广告数据!$A$2:$A$7027&amp;广告数据!$B$2:$B$7027&amp;广告数据!$C$2:$C$7027,广告数据!$D$2:$D$7027),2,0),"0")</f>
        <v>2864</v>
      </c>
      <c r="BJ354" s="172">
        <f t="array" ref="BJ354">IFERROR(VLOOKUP(A354&amp;B354&amp;C354&amp;LEFT($BI$1,2),IF({1,0},广告数据!$A$2:$A$7027&amp;广告数据!$B$2:$B$7027&amp;广告数据!$C$2:$C$7027,广告数据!$E$2:$E$7027),2,0),"0")</f>
        <v>22</v>
      </c>
      <c r="BK354" s="172">
        <f t="array" ref="BK354">IFERROR(VLOOKUP(A354&amp;B354&amp;C354&amp;LEFT($BI$1,2),IF({1,0},广告数据!$A$2:$A$7027&amp;广告数据!$B$2:$B$7027&amp;广告数据!$C$2:$C$7027,广告数据!$I$2:$I$7027),2,0),"0")</f>
        <v>1</v>
      </c>
      <c r="BL354" s="215">
        <f t="shared" si="160"/>
        <v>0.00768156424581006</v>
      </c>
      <c r="BM354" s="215">
        <f t="shared" si="161"/>
        <v>0.0454545454545455</v>
      </c>
      <c r="BN354" s="172">
        <f t="array" ref="BN354">IFERROR(VLOOKUP(A354&amp;B354&amp;C354&amp;LEFT($BI$1,2),IF({1,0},广告数据!$A$2:$A$7027&amp;广告数据!$B$2:$B$7027&amp;广告数据!$C$2:$C$7027,广告数据!$G$2:$G$7027),2,0),"0")</f>
        <v>10.95</v>
      </c>
      <c r="BO354" s="172">
        <f t="array" ref="BO354">IFERROR(VLOOKUP(A354&amp;B354&amp;C354&amp;LEFT($BI$1,2),IF({1,0},广告数据!$A$2:$A$7027&amp;广告数据!$B$2:$B$7027&amp;广告数据!$C$2:$C$7027,广告数据!$J$2:$J$7027),2,0),"0")</f>
        <v>11.99</v>
      </c>
      <c r="BP354" s="215">
        <f t="shared" si="162"/>
        <v>0.91326105087573</v>
      </c>
      <c r="BQ354" s="172" t="str">
        <f t="array" ref="BQ354">IFERROR(VLOOKUP(A354&amp;B354&amp;C354&amp;LEFT($BQ$1,2),IF({1,0},广告数据!$A$2:$A$7027&amp;广告数据!$B$2:$B$7027&amp;广告数据!$C$2:$C$7027,广告数据!$D$2:$D$7027),2,0),"0")</f>
        <v>0</v>
      </c>
      <c r="BR354" s="172" t="str">
        <f t="array" ref="BR354">IFERROR(VLOOKUP(A354&amp;B354&amp;C354&amp;LEFT($BQ$1,2),IF({1,0},广告数据!$A$2:$A$7027&amp;广告数据!$B$2:$B$7027&amp;广告数据!$C$2:$C$7027,广告数据!$E$2:$E$7027),2,0),"0")</f>
        <v>0</v>
      </c>
      <c r="BS354" s="172" t="str">
        <f t="array" ref="BS354">IFERROR(VLOOKUP(A354&amp;B354&amp;C354&amp;LEFT($BQ$1,2),IF({1,0},广告数据!$A$2:$A$7027&amp;广告数据!$B$2:$B$7027&amp;广告数据!$C$2:$C$7027,广告数据!$I$2:$I$7027),2,0),"0")</f>
        <v>0</v>
      </c>
      <c r="BT354" s="215" t="str">
        <f t="shared" si="155"/>
        <v>0</v>
      </c>
      <c r="BU354" s="215" t="str">
        <f t="shared" si="156"/>
        <v>0</v>
      </c>
      <c r="BV354" s="172" t="str">
        <f t="array" ref="BV354">IFERROR(VLOOKUP(A354&amp;B354&amp;C354&amp;LEFT($BQ$1,2),IF({1,0},广告数据!$A$2:$A$7027&amp;广告数据!$B$2:$B$7027&amp;广告数据!$C$2:$C$7027,广告数据!$G$2:$G$7027),2,0),"0")</f>
        <v>0</v>
      </c>
      <c r="BW354" s="172" t="str">
        <f t="array" ref="BW354">IFERROR(VLOOKUP(A354&amp;B354&amp;C354&amp;LEFT($BQ$1,2),IF({1,0},广告数据!$A$2:$A$7027&amp;广告数据!$B$2:$B$7027&amp;广告数据!$C$2:$C$7027,广告数据!$J$2:$J$7027),2,0),"0")</f>
        <v>0</v>
      </c>
      <c r="BX354" s="215" t="str">
        <f t="shared" si="163"/>
        <v/>
      </c>
      <c r="BY354" s="173"/>
      <c r="BZ354" s="173"/>
      <c r="CA354" s="173"/>
    </row>
    <row r="355" spans="1:79">
      <c r="A355" s="189">
        <v>44841</v>
      </c>
      <c r="B355" s="192" t="s">
        <v>20</v>
      </c>
      <c r="C355" s="190" t="s">
        <v>450</v>
      </c>
      <c r="D355" s="119" t="s">
        <v>451</v>
      </c>
      <c r="E355" s="194">
        <f>SUMIFS('Business report'!$D$2:$D$9442,'Business report'!$A$2:$A$9442,A355,'Business report'!$B$2:$B$9442,B355,'Business report'!$C$2:$C$9442,D355)</f>
        <v>4</v>
      </c>
      <c r="F355" s="194">
        <f>SUMIFS('Business report'!$F$2:$F$9442,'Business report'!$A$2:$A$9442,A355,'Business report'!$B$2:$B$9442,B355,'Business report'!$C$2:$C$9442,D355)</f>
        <v>6</v>
      </c>
      <c r="G355" s="191">
        <f>SUMIFS('Business report'!$I$2:$I$9442,'Business report'!$A$2:$A$9442,A355,'Business report'!$B$2:$B$9442,B355,'Business report'!$C$2:$C$9442,D355)</f>
        <v>0</v>
      </c>
      <c r="H355" s="195">
        <f>SUMIFS('Business report'!$K$2:$K$9442,'Business report'!$A$2:$A$9442,A355,'Business report'!$B$2:$B$9442,B355,'Business report'!$C$2:$C$9442,D355)</f>
        <v>0</v>
      </c>
      <c r="I355" s="198">
        <v>35.99</v>
      </c>
      <c r="J355" s="178">
        <v>4.1</v>
      </c>
      <c r="K355" s="198">
        <v>8</v>
      </c>
      <c r="L355" s="198" t="s">
        <v>496</v>
      </c>
      <c r="M355" s="202" t="s">
        <v>957</v>
      </c>
      <c r="N355" s="198" t="s">
        <v>497</v>
      </c>
      <c r="O355" s="199">
        <v>7663</v>
      </c>
      <c r="P355" s="200"/>
      <c r="Q355" s="200"/>
      <c r="R355" s="200"/>
      <c r="S355" s="200"/>
      <c r="T355" s="200"/>
      <c r="U355" s="200"/>
      <c r="V355" s="200"/>
      <c r="W355" s="200"/>
      <c r="X355" s="200"/>
      <c r="Y355" s="200"/>
      <c r="Z355" s="200"/>
      <c r="AA355" s="200"/>
      <c r="AB355" s="200"/>
      <c r="AC355" s="200"/>
      <c r="AD355" s="200"/>
      <c r="AE355" s="200"/>
      <c r="AF355" s="200"/>
      <c r="AG355" s="200"/>
      <c r="AH355" s="200"/>
      <c r="AI355" s="200"/>
      <c r="AJ355" s="200"/>
      <c r="AK355" s="179">
        <f t="array" ref="AK355">IFERROR(VLOOKUP(A355&amp;B355&amp;C355&amp;LEFT($AK$1,2),IF({1,0},广告数据!$A$2:$A$7027&amp;广告数据!$B$2:$B$7027&amp;广告数据!$C$2:$C$7027,广告数据!$D$2:$D$7027),2,0),"0")</f>
        <v>2549</v>
      </c>
      <c r="AL355" s="175">
        <f t="array" ref="AL355">IFERROR(VLOOKUP(A355&amp;B355&amp;C355&amp;LEFT($AK$1,2),IF({1,0},广告数据!$A$2:$A$7027&amp;广告数据!$B$2:$B$7027&amp;广告数据!$C$2:$C$7027,广告数据!$E$2:$E$7027),2,0),"0")</f>
        <v>1</v>
      </c>
      <c r="AM355" s="180">
        <f t="shared" si="151"/>
        <v>0.000392310710082385</v>
      </c>
      <c r="AN355" s="175">
        <f t="array" ref="AN355">IFERROR(VLOOKUP(A355&amp;B355&amp;C355&amp;LEFT($AK$1,2),IF({1,0},广告数据!$A$2:$A$7027&amp;广告数据!$B$2:$B$7027&amp;广告数据!$C$2:$C$7027,广告数据!$I$2:$I$7027),2,0),"0")</f>
        <v>0</v>
      </c>
      <c r="AO355" s="181">
        <f t="shared" si="152"/>
        <v>0</v>
      </c>
      <c r="AP355" s="182">
        <f t="array" ref="AP355">IFERROR(VLOOKUP(A355&amp;B355&amp;C355&amp;LEFT($AK$1,2),IF({1,0},广告数据!$A$2:$A$7027&amp;广告数据!$B$2:$B$7027&amp;广告数据!$C$2:$C$7027,广告数据!$G$2:$G$7027),2,0),"0")</f>
        <v>1.11</v>
      </c>
      <c r="AQ355" s="182">
        <f t="array" ref="AQ355">IFERROR(VLOOKUP(A355&amp;B355&amp;C355&amp;LEFT($AK$1,2),IF({1,0},广告数据!$A$2:$A$7027&amp;广告数据!$B$2:$B$7027&amp;广告数据!$C$2:$C$7027,广告数据!$J$2:$J$7027),2,0),"0")</f>
        <v>0</v>
      </c>
      <c r="AR355" s="183" t="str">
        <f t="shared" si="153"/>
        <v>0</v>
      </c>
      <c r="AS355" s="223" t="str">
        <f t="array" ref="AS355">IFERROR(VLOOKUP(A355&amp;B355&amp;C355&amp;LEFT($AS$1,2),IF({1,0},广告数据!$A$2:$A$7027&amp;广告数据!$B$2:$B$7027&amp;广告数据!$C$2:$C$7027,广告数据!$D$2:$D$7027),2,0),"0")</f>
        <v>0</v>
      </c>
      <c r="AT355" s="179" t="str">
        <f t="array" ref="AT355">IFERROR(VLOOKUP(A355&amp;B355&amp;C355&amp;LEFT($AS$1,2),IF({1,0},广告数据!$A$2:$A$7027&amp;广告数据!$B$2:$B$7027&amp;广告数据!$C$2:$C$7027,广告数据!$E$2:$E$7027),2,0),"0")</f>
        <v>0</v>
      </c>
      <c r="AU355" s="179" t="str">
        <f t="array" ref="AU355">IFERROR(VLOOKUP(A355&amp;B355&amp;C355&amp;LEFT($AS$1,2),IF({1,0},广告数据!$A$2:$A$7027&amp;广告数据!$B$2:$B$7027&amp;广告数据!$C$2:$C$7027,广告数据!$I$2:$I$7027),2,0),"0")</f>
        <v>0</v>
      </c>
      <c r="AV355" s="215" t="str">
        <f t="shared" si="154"/>
        <v>0</v>
      </c>
      <c r="AW355" s="215" t="str">
        <f t="array" ref="AW355">IFERROR(AU355/AT355,"0")</f>
        <v>0</v>
      </c>
      <c r="AX355" s="224" t="str">
        <f t="array" ref="AX355">IFERROR(VLOOKUP(A355&amp;B355&amp;C355&amp;LEFT($AS$1,2),IF({1,0},广告数据!$A$2:$A$7027&amp;广告数据!$B$2:$B$7027&amp;广告数据!$C$2:$C$7027,广告数据!$G$2:$G$7027),2,0),"0")</f>
        <v>0</v>
      </c>
      <c r="AY355" s="179" t="str">
        <f t="array" ref="AY355">IFERROR(VLOOKUP(A355&amp;B355&amp;C355&amp;LEFT($AS$1,2),IF({1,0},广告数据!$A$2:$A$7027&amp;广告数据!$B$2:$B$7027&amp;广告数据!$C$2:$C$7027,广告数据!$J$2:$J$7027),2,0),"0")</f>
        <v>0</v>
      </c>
      <c r="AZ355" s="183" t="str">
        <f t="array" ref="AZ355">IFERROR(AX355/AY355,"0")</f>
        <v>0</v>
      </c>
      <c r="BA355" s="179">
        <f t="array" ref="BA355">IFERROR(VLOOKUP(A355&amp;B355&amp;C355&amp;LEFT($BA$1,2),IF({1,0},广告数据!$A$2:$A$7027&amp;广告数据!$B$2:$B$7027&amp;广告数据!$C$2:$C$7027,广告数据!$D$2:$D$7027),2,0),"")</f>
        <v>1894</v>
      </c>
      <c r="BB355" s="179">
        <f t="array" ref="BB355">IFERROR(VLOOKUP(A355&amp;B355&amp;C355&amp;LEFT($BA$1,2),IF({1,0},广告数据!$A$2:$A$7027&amp;广告数据!$B$2:$B$7027&amp;广告数据!$C$2:$C$7027,广告数据!$E$2:$E$7027),2,0),"")</f>
        <v>1</v>
      </c>
      <c r="BC355" s="179">
        <f t="array" ref="BC355">IFERROR(VLOOKUP(A355&amp;B355&amp;C355&amp;LEFT($BA$1,2),IF({1,0},广告数据!$A$2:$A$7027&amp;广告数据!$B$2:$B$7027&amp;广告数据!$C$2:$C$7027,广告数据!$I$2:$I$7027),2,0),"")</f>
        <v>0</v>
      </c>
      <c r="BD355" s="215">
        <f t="shared" si="157"/>
        <v>0.000527983104540655</v>
      </c>
      <c r="BE355" s="215">
        <f t="shared" si="158"/>
        <v>0</v>
      </c>
      <c r="BF355" s="186">
        <f t="array" ref="BF355">IFERROR(VLOOKUP(A355&amp;B355&amp;C355&amp;LEFT($BA$1,2),IF({1,0},广告数据!$A$2:$A$7027&amp;广告数据!$B$2:$B$7027&amp;广告数据!$C$2:$C$7027,广告数据!$G$2:$G$7027),2,0),"")</f>
        <v>1.95</v>
      </c>
      <c r="BG355" s="186">
        <f t="array" ref="BG355">IFERROR(VLOOKUP(A355&amp;B355&amp;C355&amp;LEFT($BA$1,2),IF({1,0},广告数据!$A$2:$A$7027&amp;广告数据!$B$2:$B$7027&amp;广告数据!$C$2:$C$7027,广告数据!$J$2:$J$7027),2,0),"")</f>
        <v>0</v>
      </c>
      <c r="BH355" s="215" t="str">
        <f t="shared" si="159"/>
        <v>0</v>
      </c>
      <c r="BI355" s="172" t="str">
        <f t="array" ref="BI355">IFERROR(VLOOKUP(A355&amp;B355&amp;C355&amp;LEFT($BI$1,2),IF({1,0},广告数据!$A$2:$A$7027&amp;广告数据!$B$2:$B$7027&amp;广告数据!$C$2:$C$7027,广告数据!$D$2:$D$7027),2,0),"0")</f>
        <v>0</v>
      </c>
      <c r="BJ355" s="172" t="str">
        <f t="array" ref="BJ355">IFERROR(VLOOKUP(A355&amp;B355&amp;C355&amp;LEFT($BI$1,2),IF({1,0},广告数据!$A$2:$A$7027&amp;广告数据!$B$2:$B$7027&amp;广告数据!$C$2:$C$7027,广告数据!$E$2:$E$7027),2,0),"0")</f>
        <v>0</v>
      </c>
      <c r="BK355" s="172" t="str">
        <f t="array" ref="BK355">IFERROR(VLOOKUP(A355&amp;B355&amp;C355&amp;LEFT($BI$1,2),IF({1,0},广告数据!$A$2:$A$7027&amp;广告数据!$B$2:$B$7027&amp;广告数据!$C$2:$C$7027,广告数据!$I$2:$I$7027),2,0),"0")</f>
        <v>0</v>
      </c>
      <c r="BL355" s="215" t="str">
        <f t="shared" si="160"/>
        <v>0</v>
      </c>
      <c r="BM355" s="215" t="str">
        <f t="shared" si="161"/>
        <v>0</v>
      </c>
      <c r="BN355" s="172" t="str">
        <f t="array" ref="BN355">IFERROR(VLOOKUP(A355&amp;B355&amp;C355&amp;LEFT($BI$1,2),IF({1,0},广告数据!$A$2:$A$7027&amp;广告数据!$B$2:$B$7027&amp;广告数据!$C$2:$C$7027,广告数据!$G$2:$G$7027),2,0),"0")</f>
        <v>0</v>
      </c>
      <c r="BO355" s="172" t="str">
        <f t="array" ref="BO355">IFERROR(VLOOKUP(A355&amp;B355&amp;C355&amp;LEFT($BI$1,2),IF({1,0},广告数据!$A$2:$A$7027&amp;广告数据!$B$2:$B$7027&amp;广告数据!$C$2:$C$7027,广告数据!$J$2:$J$7027),2,0),"0")</f>
        <v>0</v>
      </c>
      <c r="BP355" s="215" t="str">
        <f t="shared" si="162"/>
        <v/>
      </c>
      <c r="BQ355" s="172">
        <f t="array" ref="BQ355">IFERROR(VLOOKUP(A355&amp;B355&amp;C355&amp;LEFT($BQ$1,2),IF({1,0},广告数据!$A$2:$A$7027&amp;广告数据!$B$2:$B$7027&amp;广告数据!$C$2:$C$7027,广告数据!$D$2:$D$7027),2,0),"0")</f>
        <v>241</v>
      </c>
      <c r="BR355" s="172">
        <f t="array" ref="BR355">IFERROR(VLOOKUP(A355&amp;B355&amp;C355&amp;LEFT($BQ$1,2),IF({1,0},广告数据!$A$2:$A$7027&amp;广告数据!$B$2:$B$7027&amp;广告数据!$C$2:$C$7027,广告数据!$E$2:$E$7027),2,0),"0")</f>
        <v>0</v>
      </c>
      <c r="BS355" s="172">
        <f t="array" ref="BS355">IFERROR(VLOOKUP(A355&amp;B355&amp;C355&amp;LEFT($BQ$1,2),IF({1,0},广告数据!$A$2:$A$7027&amp;广告数据!$B$2:$B$7027&amp;广告数据!$C$2:$C$7027,广告数据!$I$2:$I$7027),2,0),"0")</f>
        <v>0</v>
      </c>
      <c r="BT355" s="215">
        <f t="shared" si="155"/>
        <v>0</v>
      </c>
      <c r="BU355" s="215" t="str">
        <f t="shared" si="156"/>
        <v>0</v>
      </c>
      <c r="BV355" s="172">
        <f t="array" ref="BV355">IFERROR(VLOOKUP(A355&amp;B355&amp;C355&amp;LEFT($BQ$1,2),IF({1,0},广告数据!$A$2:$A$7027&amp;广告数据!$B$2:$B$7027&amp;广告数据!$C$2:$C$7027,广告数据!$G$2:$G$7027),2,0),"0")</f>
        <v>0</v>
      </c>
      <c r="BW355" s="172">
        <f t="array" ref="BW355">IFERROR(VLOOKUP(A355&amp;B355&amp;C355&amp;LEFT($BQ$1,2),IF({1,0},广告数据!$A$2:$A$7027&amp;广告数据!$B$2:$B$7027&amp;广告数据!$C$2:$C$7027,广告数据!$J$2:$J$7027),2,0),"0")</f>
        <v>0</v>
      </c>
      <c r="BX355" s="215" t="str">
        <f t="shared" si="163"/>
        <v/>
      </c>
      <c r="BY355" s="173"/>
      <c r="BZ355" s="173"/>
      <c r="CA355" s="173"/>
    </row>
    <row r="356" spans="1:79">
      <c r="A356" s="189">
        <v>44841</v>
      </c>
      <c r="B356" s="192" t="s">
        <v>128</v>
      </c>
      <c r="C356" s="190" t="s">
        <v>450</v>
      </c>
      <c r="D356" s="119" t="s">
        <v>451</v>
      </c>
      <c r="E356" s="194">
        <f>SUMIFS('Business report'!$D$2:$D$9442,'Business report'!$A$2:$A$9442,A356,'Business report'!$B$2:$B$9442,B356,'Business report'!$C$2:$C$9442,D356)</f>
        <v>14</v>
      </c>
      <c r="F356" s="194">
        <f>SUMIFS('Business report'!$F$2:$F$9442,'Business report'!$A$2:$A$9442,A356,'Business report'!$B$2:$B$9442,B356,'Business report'!$C$2:$C$9442,D356)</f>
        <v>17</v>
      </c>
      <c r="G356" s="191">
        <f>SUMIFS('Business report'!$I$2:$I$9442,'Business report'!$A$2:$A$9442,A356,'Business report'!$B$2:$B$9442,B356,'Business report'!$C$2:$C$9442,D356)</f>
        <v>0</v>
      </c>
      <c r="H356" s="195">
        <f>SUMIFS('Business report'!$K$2:$K$9442,'Business report'!$A$2:$A$9442,A356,'Business report'!$B$2:$B$9442,B356,'Business report'!$C$2:$C$9442,D356)</f>
        <v>0</v>
      </c>
      <c r="I356" s="198">
        <v>37.99</v>
      </c>
      <c r="J356" s="178">
        <v>4.1</v>
      </c>
      <c r="K356" s="198">
        <v>8</v>
      </c>
      <c r="L356" s="198" t="s">
        <v>642</v>
      </c>
      <c r="M356" s="202">
        <v>209550</v>
      </c>
      <c r="N356" s="198" t="s">
        <v>644</v>
      </c>
      <c r="O356" s="199">
        <v>109</v>
      </c>
      <c r="P356" s="200"/>
      <c r="Q356" s="200"/>
      <c r="R356" s="200"/>
      <c r="S356" s="200"/>
      <c r="T356" s="200"/>
      <c r="U356" s="200"/>
      <c r="V356" s="200"/>
      <c r="W356" s="200"/>
      <c r="X356" s="200"/>
      <c r="Y356" s="200"/>
      <c r="Z356" s="200"/>
      <c r="AA356" s="200"/>
      <c r="AB356" s="200"/>
      <c r="AC356" s="200"/>
      <c r="AD356" s="200"/>
      <c r="AE356" s="200"/>
      <c r="AF356" s="200"/>
      <c r="AG356" s="200"/>
      <c r="AH356" s="200"/>
      <c r="AI356" s="200"/>
      <c r="AJ356" s="200"/>
      <c r="AK356" s="179">
        <f t="array" ref="AK356">IFERROR(VLOOKUP(A356&amp;B356&amp;C356&amp;LEFT($AK$1,2),IF({1,0},广告数据!$A$2:$A$7027&amp;广告数据!$B$2:$B$7027&amp;广告数据!$C$2:$C$7027,广告数据!$D$2:$D$7027),2,0),"0")</f>
        <v>1505</v>
      </c>
      <c r="AL356" s="175">
        <f t="array" ref="AL356">IFERROR(VLOOKUP(A356&amp;B356&amp;C356&amp;LEFT($AK$1,2),IF({1,0},广告数据!$A$2:$A$7027&amp;广告数据!$B$2:$B$7027&amp;广告数据!$C$2:$C$7027,广告数据!$E$2:$E$7027),2,0),"0")</f>
        <v>1</v>
      </c>
      <c r="AM356" s="180">
        <f t="shared" si="151"/>
        <v>0.000664451827242525</v>
      </c>
      <c r="AN356" s="175">
        <f t="array" ref="AN356">IFERROR(VLOOKUP(A356&amp;B356&amp;C356&amp;LEFT($AK$1,2),IF({1,0},广告数据!$A$2:$A$7027&amp;广告数据!$B$2:$B$7027&amp;广告数据!$C$2:$C$7027,广告数据!$I$2:$I$7027),2,0),"0")</f>
        <v>0</v>
      </c>
      <c r="AO356" s="181">
        <f t="shared" si="152"/>
        <v>0</v>
      </c>
      <c r="AP356" s="182">
        <f t="array" ref="AP356">IFERROR(VLOOKUP(A356&amp;B356&amp;C356&amp;LEFT($AK$1,2),IF({1,0},广告数据!$A$2:$A$7027&amp;广告数据!$B$2:$B$7027&amp;广告数据!$C$2:$C$7027,广告数据!$G$2:$G$7027),2,0),"0")</f>
        <v>0.3</v>
      </c>
      <c r="AQ356" s="182">
        <f t="array" ref="AQ356">IFERROR(VLOOKUP(A356&amp;B356&amp;C356&amp;LEFT($AK$1,2),IF({1,0},广告数据!$A$2:$A$7027&amp;广告数据!$B$2:$B$7027&amp;广告数据!$C$2:$C$7027,广告数据!$J$2:$J$7027),2,0),"0")</f>
        <v>0</v>
      </c>
      <c r="AR356" s="183" t="str">
        <f t="shared" si="153"/>
        <v>0</v>
      </c>
      <c r="AS356" s="223" t="str">
        <f t="array" ref="AS356">IFERROR(VLOOKUP(A356&amp;B356&amp;C356&amp;LEFT($AS$1,2),IF({1,0},广告数据!$A$2:$A$7027&amp;广告数据!$B$2:$B$7027&amp;广告数据!$C$2:$C$7027,广告数据!$D$2:$D$7027),2,0),"0")</f>
        <v>0</v>
      </c>
      <c r="AT356" s="179" t="str">
        <f t="array" ref="AT356">IFERROR(VLOOKUP(A356&amp;B356&amp;C356&amp;LEFT($AS$1,2),IF({1,0},广告数据!$A$2:$A$7027&amp;广告数据!$B$2:$B$7027&amp;广告数据!$C$2:$C$7027,广告数据!$E$2:$E$7027),2,0),"0")</f>
        <v>0</v>
      </c>
      <c r="AU356" s="179" t="str">
        <f t="array" ref="AU356">IFERROR(VLOOKUP(A356&amp;B356&amp;C356&amp;LEFT($AS$1,2),IF({1,0},广告数据!$A$2:$A$7027&amp;广告数据!$B$2:$B$7027&amp;广告数据!$C$2:$C$7027,广告数据!$I$2:$I$7027),2,0),"0")</f>
        <v>0</v>
      </c>
      <c r="AV356" s="215" t="str">
        <f t="shared" si="154"/>
        <v>0</v>
      </c>
      <c r="AW356" s="215" t="str">
        <f t="array" ref="AW356">IFERROR(AU356/AT356,"0")</f>
        <v>0</v>
      </c>
      <c r="AX356" s="224" t="str">
        <f t="array" ref="AX356">IFERROR(VLOOKUP(A356&amp;B356&amp;C356&amp;LEFT($AS$1,2),IF({1,0},广告数据!$A$2:$A$7027&amp;广告数据!$B$2:$B$7027&amp;广告数据!$C$2:$C$7027,广告数据!$G$2:$G$7027),2,0),"0")</f>
        <v>0</v>
      </c>
      <c r="AY356" s="179" t="str">
        <f t="array" ref="AY356">IFERROR(VLOOKUP(A356&amp;B356&amp;C356&amp;LEFT($AS$1,2),IF({1,0},广告数据!$A$2:$A$7027&amp;广告数据!$B$2:$B$7027&amp;广告数据!$C$2:$C$7027,广告数据!$J$2:$J$7027),2,0),"0")</f>
        <v>0</v>
      </c>
      <c r="AZ356" s="183" t="str">
        <f t="array" ref="AZ356">IFERROR(AX356/AY356,"0")</f>
        <v>0</v>
      </c>
      <c r="BA356" s="179">
        <f t="array" ref="BA356">IFERROR(VLOOKUP(A356&amp;B356&amp;C356&amp;LEFT($BA$1,2),IF({1,0},广告数据!$A$2:$A$7027&amp;广告数据!$B$2:$B$7027&amp;广告数据!$C$2:$C$7027,广告数据!$D$2:$D$7027),2,0),"")</f>
        <v>1210</v>
      </c>
      <c r="BB356" s="179">
        <f t="array" ref="BB356">IFERROR(VLOOKUP(A356&amp;B356&amp;C356&amp;LEFT($BA$1,2),IF({1,0},广告数据!$A$2:$A$7027&amp;广告数据!$B$2:$B$7027&amp;广告数据!$C$2:$C$7027,广告数据!$E$2:$E$7027),2,0),"")</f>
        <v>1</v>
      </c>
      <c r="BC356" s="179">
        <f t="array" ref="BC356">IFERROR(VLOOKUP(A356&amp;B356&amp;C356&amp;LEFT($BA$1,2),IF({1,0},广告数据!$A$2:$A$7027&amp;广告数据!$B$2:$B$7027&amp;广告数据!$C$2:$C$7027,广告数据!$I$2:$I$7027),2,0),"")</f>
        <v>0</v>
      </c>
      <c r="BD356" s="215">
        <f t="shared" si="157"/>
        <v>0.000826446280991736</v>
      </c>
      <c r="BE356" s="215">
        <f t="shared" si="158"/>
        <v>0</v>
      </c>
      <c r="BF356" s="186">
        <f t="array" ref="BF356">IFERROR(VLOOKUP(A356&amp;B356&amp;C356&amp;LEFT($BA$1,2),IF({1,0},广告数据!$A$2:$A$7027&amp;广告数据!$B$2:$B$7027&amp;广告数据!$C$2:$C$7027,广告数据!$G$2:$G$7027),2,0),"")</f>
        <v>0.65</v>
      </c>
      <c r="BG356" s="186">
        <f t="array" ref="BG356">IFERROR(VLOOKUP(A356&amp;B356&amp;C356&amp;LEFT($BA$1,2),IF({1,0},广告数据!$A$2:$A$7027&amp;广告数据!$B$2:$B$7027&amp;广告数据!$C$2:$C$7027,广告数据!$J$2:$J$7027),2,0),"")</f>
        <v>0</v>
      </c>
      <c r="BH356" s="215" t="str">
        <f t="shared" si="159"/>
        <v>0</v>
      </c>
      <c r="BI356" s="172" t="str">
        <f t="array" ref="BI356">IFERROR(VLOOKUP(A356&amp;B356&amp;C356&amp;LEFT($BI$1,2),IF({1,0},广告数据!$A$2:$A$7027&amp;广告数据!$B$2:$B$7027&amp;广告数据!$C$2:$C$7027,广告数据!$D$2:$D$7027),2,0),"0")</f>
        <v>0</v>
      </c>
      <c r="BJ356" s="172" t="str">
        <f t="array" ref="BJ356">IFERROR(VLOOKUP(A356&amp;B356&amp;C356&amp;LEFT($BI$1,2),IF({1,0},广告数据!$A$2:$A$7027&amp;广告数据!$B$2:$B$7027&amp;广告数据!$C$2:$C$7027,广告数据!$E$2:$E$7027),2,0),"0")</f>
        <v>0</v>
      </c>
      <c r="BK356" s="172" t="str">
        <f t="array" ref="BK356">IFERROR(VLOOKUP(A356&amp;B356&amp;C356&amp;LEFT($BI$1,2),IF({1,0},广告数据!$A$2:$A$7027&amp;广告数据!$B$2:$B$7027&amp;广告数据!$C$2:$C$7027,广告数据!$I$2:$I$7027),2,0),"0")</f>
        <v>0</v>
      </c>
      <c r="BL356" s="215" t="str">
        <f t="shared" si="160"/>
        <v>0</v>
      </c>
      <c r="BM356" s="215" t="str">
        <f t="shared" si="161"/>
        <v>0</v>
      </c>
      <c r="BN356" s="172" t="str">
        <f t="array" ref="BN356">IFERROR(VLOOKUP(A356&amp;B356&amp;C356&amp;LEFT($BI$1,2),IF({1,0},广告数据!$A$2:$A$7027&amp;广告数据!$B$2:$B$7027&amp;广告数据!$C$2:$C$7027,广告数据!$G$2:$G$7027),2,0),"0")</f>
        <v>0</v>
      </c>
      <c r="BO356" s="172" t="str">
        <f t="array" ref="BO356">IFERROR(VLOOKUP(A356&amp;B356&amp;C356&amp;LEFT($BI$1,2),IF({1,0},广告数据!$A$2:$A$7027&amp;广告数据!$B$2:$B$7027&amp;广告数据!$C$2:$C$7027,广告数据!$J$2:$J$7027),2,0),"0")</f>
        <v>0</v>
      </c>
      <c r="BP356" s="215" t="str">
        <f t="shared" si="162"/>
        <v/>
      </c>
      <c r="BQ356" s="172">
        <f t="array" ref="BQ356">IFERROR(VLOOKUP(A356&amp;B356&amp;C356&amp;LEFT($BQ$1,2),IF({1,0},广告数据!$A$2:$A$7027&amp;广告数据!$B$2:$B$7027&amp;广告数据!$C$2:$C$7027,广告数据!$D$2:$D$7027),2,0),"0")</f>
        <v>1825</v>
      </c>
      <c r="BR356" s="172">
        <f t="array" ref="BR356">IFERROR(VLOOKUP(A356&amp;B356&amp;C356&amp;LEFT($BQ$1,2),IF({1,0},广告数据!$A$2:$A$7027&amp;广告数据!$B$2:$B$7027&amp;广告数据!$C$2:$C$7027,广告数据!$E$2:$E$7027),2,0),"0")</f>
        <v>9</v>
      </c>
      <c r="BS356" s="172">
        <f t="array" ref="BS356">IFERROR(VLOOKUP(A356&amp;B356&amp;C356&amp;LEFT($BQ$1,2),IF({1,0},广告数据!$A$2:$A$7027&amp;广告数据!$B$2:$B$7027&amp;广告数据!$C$2:$C$7027,广告数据!$I$2:$I$7027),2,0),"0")</f>
        <v>0</v>
      </c>
      <c r="BT356" s="215">
        <f t="shared" si="155"/>
        <v>0.00493150684931507</v>
      </c>
      <c r="BU356" s="215">
        <f t="shared" si="156"/>
        <v>0</v>
      </c>
      <c r="BV356" s="172">
        <f t="array" ref="BV356">IFERROR(VLOOKUP(A356&amp;B356&amp;C356&amp;LEFT($BQ$1,2),IF({1,0},广告数据!$A$2:$A$7027&amp;广告数据!$B$2:$B$7027&amp;广告数据!$C$2:$C$7027,广告数据!$G$2:$G$7027),2,0),"0")</f>
        <v>10.7</v>
      </c>
      <c r="BW356" s="172">
        <f t="array" ref="BW356">IFERROR(VLOOKUP(A356&amp;B356&amp;C356&amp;LEFT($BQ$1,2),IF({1,0},广告数据!$A$2:$A$7027&amp;广告数据!$B$2:$B$7027&amp;广告数据!$C$2:$C$7027,广告数据!$J$2:$J$7027),2,0),"0")</f>
        <v>0</v>
      </c>
      <c r="BX356" s="215" t="str">
        <f t="shared" si="163"/>
        <v/>
      </c>
      <c r="BY356" s="173"/>
      <c r="BZ356" s="173"/>
      <c r="CA356" s="173"/>
    </row>
    <row r="357" spans="1:79">
      <c r="A357" s="189">
        <v>44841</v>
      </c>
      <c r="B357" s="192" t="s">
        <v>343</v>
      </c>
      <c r="C357" s="190" t="s">
        <v>450</v>
      </c>
      <c r="D357" s="119" t="s">
        <v>451</v>
      </c>
      <c r="E357" s="194">
        <f>SUMIFS('Business report'!$D$2:$D$9442,'Business report'!$A$2:$A$9442,A357,'Business report'!$B$2:$B$9442,B357,'Business report'!$C$2:$C$9442,D357)</f>
        <v>27</v>
      </c>
      <c r="F357" s="194">
        <f>SUMIFS('Business report'!$F$2:$F$9442,'Business report'!$A$2:$A$9442,A357,'Business report'!$B$2:$B$9442,B357,'Business report'!$C$2:$C$9442,D357)</f>
        <v>45</v>
      </c>
      <c r="G357" s="191">
        <f>SUMIFS('Business report'!$I$2:$I$9442,'Business report'!$A$2:$A$9442,A357,'Business report'!$B$2:$B$9442,B357,'Business report'!$C$2:$C$9442,D357)</f>
        <v>2</v>
      </c>
      <c r="H357" s="195">
        <f>SUMIFS('Business report'!$K$2:$K$9442,'Business report'!$A$2:$A$9442,A357,'Business report'!$B$2:$B$9442,B357,'Business report'!$C$2:$C$9442,D357)</f>
        <v>95.98</v>
      </c>
      <c r="I357" s="198">
        <v>47.99</v>
      </c>
      <c r="J357" s="178">
        <v>4.1</v>
      </c>
      <c r="K357" s="198">
        <v>8</v>
      </c>
      <c r="L357" s="198" t="s">
        <v>851</v>
      </c>
      <c r="M357" s="202" t="s">
        <v>958</v>
      </c>
      <c r="N357" s="198" t="s">
        <v>497</v>
      </c>
      <c r="O357" s="199">
        <v>157</v>
      </c>
      <c r="P357" s="200"/>
      <c r="Q357" s="200"/>
      <c r="R357" s="200"/>
      <c r="S357" s="200"/>
      <c r="T357" s="200"/>
      <c r="U357" s="200"/>
      <c r="V357" s="200"/>
      <c r="W357" s="200"/>
      <c r="X357" s="200"/>
      <c r="Y357" s="200"/>
      <c r="Z357" s="200"/>
      <c r="AA357" s="200"/>
      <c r="AB357" s="200"/>
      <c r="AC357" s="200"/>
      <c r="AD357" s="200"/>
      <c r="AE357" s="200"/>
      <c r="AF357" s="200"/>
      <c r="AG357" s="200"/>
      <c r="AH357" s="200"/>
      <c r="AI357" s="200"/>
      <c r="AJ357" s="200"/>
      <c r="AK357" s="179">
        <f t="array" ref="AK357">IFERROR(VLOOKUP(A357&amp;B357&amp;C357&amp;LEFT($AK$1,2),IF({1,0},广告数据!$A$2:$A$7027&amp;广告数据!$B$2:$B$7027&amp;广告数据!$C$2:$C$7027,广告数据!$D$2:$D$7027),2,0),"0")</f>
        <v>3598</v>
      </c>
      <c r="AL357" s="175">
        <f t="array" ref="AL357">IFERROR(VLOOKUP(A357&amp;B357&amp;C357&amp;LEFT($AK$1,2),IF({1,0},广告数据!$A$2:$A$7027&amp;广告数据!$B$2:$B$7027&amp;广告数据!$C$2:$C$7027,广告数据!$E$2:$E$7027),2,0),"0")</f>
        <v>11</v>
      </c>
      <c r="AM357" s="180">
        <f t="shared" si="151"/>
        <v>0.00305725403001668</v>
      </c>
      <c r="AN357" s="175">
        <f t="array" ref="AN357">IFERROR(VLOOKUP(A357&amp;B357&amp;C357&amp;LEFT($AK$1,2),IF({1,0},广告数据!$A$2:$A$7027&amp;广告数据!$B$2:$B$7027&amp;广告数据!$C$2:$C$7027,广告数据!$I$2:$I$7027),2,0),"0")</f>
        <v>0</v>
      </c>
      <c r="AO357" s="181">
        <f t="shared" si="152"/>
        <v>0</v>
      </c>
      <c r="AP357" s="182">
        <f t="array" ref="AP357">IFERROR(VLOOKUP(A357&amp;B357&amp;C357&amp;LEFT($AK$1,2),IF({1,0},广告数据!$A$2:$A$7027&amp;广告数据!$B$2:$B$7027&amp;广告数据!$C$2:$C$7027,广告数据!$G$2:$G$7027),2,0),"0")</f>
        <v>11.32</v>
      </c>
      <c r="AQ357" s="182">
        <f t="array" ref="AQ357">IFERROR(VLOOKUP(A357&amp;B357&amp;C357&amp;LEFT($AK$1,2),IF({1,0},广告数据!$A$2:$A$7027&amp;广告数据!$B$2:$B$7027&amp;广告数据!$C$2:$C$7027,广告数据!$J$2:$J$7027),2,0),"0")</f>
        <v>0</v>
      </c>
      <c r="AR357" s="183" t="str">
        <f t="shared" si="153"/>
        <v>0</v>
      </c>
      <c r="AS357" s="223" t="str">
        <f t="array" ref="AS357">IFERROR(VLOOKUP(A357&amp;B357&amp;C357&amp;LEFT($AS$1,2),IF({1,0},广告数据!$A$2:$A$7027&amp;广告数据!$B$2:$B$7027&amp;广告数据!$C$2:$C$7027,广告数据!$D$2:$D$7027),2,0),"0")</f>
        <v>0</v>
      </c>
      <c r="AT357" s="179" t="str">
        <f t="array" ref="AT357">IFERROR(VLOOKUP(A357&amp;B357&amp;C357&amp;LEFT($AS$1,2),IF({1,0},广告数据!$A$2:$A$7027&amp;广告数据!$B$2:$B$7027&amp;广告数据!$C$2:$C$7027,广告数据!$E$2:$E$7027),2,0),"0")</f>
        <v>0</v>
      </c>
      <c r="AU357" s="179" t="str">
        <f t="array" ref="AU357">IFERROR(VLOOKUP(A357&amp;B357&amp;C357&amp;LEFT($AS$1,2),IF({1,0},广告数据!$A$2:$A$7027&amp;广告数据!$B$2:$B$7027&amp;广告数据!$C$2:$C$7027,广告数据!$I$2:$I$7027),2,0),"0")</f>
        <v>0</v>
      </c>
      <c r="AV357" s="215" t="str">
        <f t="shared" si="154"/>
        <v>0</v>
      </c>
      <c r="AW357" s="215" t="str">
        <f t="array" ref="AW357">IFERROR(AU357/AT357,"0")</f>
        <v>0</v>
      </c>
      <c r="AX357" s="224" t="str">
        <f t="array" ref="AX357">IFERROR(VLOOKUP(A357&amp;B357&amp;C357&amp;LEFT($AS$1,2),IF({1,0},广告数据!$A$2:$A$7027&amp;广告数据!$B$2:$B$7027&amp;广告数据!$C$2:$C$7027,广告数据!$G$2:$G$7027),2,0),"0")</f>
        <v>0</v>
      </c>
      <c r="AY357" s="179" t="str">
        <f t="array" ref="AY357">IFERROR(VLOOKUP(A357&amp;B357&amp;C357&amp;LEFT($AS$1,2),IF({1,0},广告数据!$A$2:$A$7027&amp;广告数据!$B$2:$B$7027&amp;广告数据!$C$2:$C$7027,广告数据!$J$2:$J$7027),2,0),"0")</f>
        <v>0</v>
      </c>
      <c r="AZ357" s="183" t="str">
        <f t="array" ref="AZ357">IFERROR(AX357/AY357,"0")</f>
        <v>0</v>
      </c>
      <c r="BA357" s="179">
        <f t="array" ref="BA357">IFERROR(VLOOKUP(A357&amp;B357&amp;C357&amp;LEFT($BA$1,2),IF({1,0},广告数据!$A$2:$A$7027&amp;广告数据!$B$2:$B$7027&amp;广告数据!$C$2:$C$7027,广告数据!$D$2:$D$7027),2,0),"")</f>
        <v>421</v>
      </c>
      <c r="BB357" s="179">
        <f t="array" ref="BB357">IFERROR(VLOOKUP(A357&amp;B357&amp;C357&amp;LEFT($BA$1,2),IF({1,0},广告数据!$A$2:$A$7027&amp;广告数据!$B$2:$B$7027&amp;广告数据!$C$2:$C$7027,广告数据!$E$2:$E$7027),2,0),"")</f>
        <v>3</v>
      </c>
      <c r="BC357" s="179">
        <f t="array" ref="BC357">IFERROR(VLOOKUP(A357&amp;B357&amp;C357&amp;LEFT($BA$1,2),IF({1,0},广告数据!$A$2:$A$7027&amp;广告数据!$B$2:$B$7027&amp;广告数据!$C$2:$C$7027,广告数据!$I$2:$I$7027),2,0),"")</f>
        <v>1</v>
      </c>
      <c r="BD357" s="215">
        <f t="shared" si="157"/>
        <v>0.00712589073634204</v>
      </c>
      <c r="BE357" s="215">
        <f t="shared" si="158"/>
        <v>0.333333333333333</v>
      </c>
      <c r="BF357" s="186">
        <f t="array" ref="BF357">IFERROR(VLOOKUP(A357&amp;B357&amp;C357&amp;LEFT($BA$1,2),IF({1,0},广告数据!$A$2:$A$7027&amp;广告数据!$B$2:$B$7027&amp;广告数据!$C$2:$C$7027,广告数据!$G$2:$G$7027),2,0),"")</f>
        <v>2.27</v>
      </c>
      <c r="BG357" s="186">
        <f t="array" ref="BG357">IFERROR(VLOOKUP(A357&amp;B357&amp;C357&amp;LEFT($BA$1,2),IF({1,0},广告数据!$A$2:$A$7027&amp;广告数据!$B$2:$B$7027&amp;广告数据!$C$2:$C$7027,广告数据!$J$2:$J$7027),2,0),"")</f>
        <v>47.99</v>
      </c>
      <c r="BH357" s="215">
        <f t="shared" si="159"/>
        <v>0.0473015211502396</v>
      </c>
      <c r="BI357" s="172" t="str">
        <f t="array" ref="BI357">IFERROR(VLOOKUP(A357&amp;B357&amp;C357&amp;LEFT($BI$1,2),IF({1,0},广告数据!$A$2:$A$7027&amp;广告数据!$B$2:$B$7027&amp;广告数据!$C$2:$C$7027,广告数据!$D$2:$D$7027),2,0),"0")</f>
        <v>0</v>
      </c>
      <c r="BJ357" s="172" t="str">
        <f t="array" ref="BJ357">IFERROR(VLOOKUP(A357&amp;B357&amp;C357&amp;LEFT($BI$1,2),IF({1,0},广告数据!$A$2:$A$7027&amp;广告数据!$B$2:$B$7027&amp;广告数据!$C$2:$C$7027,广告数据!$E$2:$E$7027),2,0),"0")</f>
        <v>0</v>
      </c>
      <c r="BK357" s="172" t="str">
        <f t="array" ref="BK357">IFERROR(VLOOKUP(A357&amp;B357&amp;C357&amp;LEFT($BI$1,2),IF({1,0},广告数据!$A$2:$A$7027&amp;广告数据!$B$2:$B$7027&amp;广告数据!$C$2:$C$7027,广告数据!$I$2:$I$7027),2,0),"0")</f>
        <v>0</v>
      </c>
      <c r="BL357" s="215" t="str">
        <f t="shared" si="160"/>
        <v>0</v>
      </c>
      <c r="BM357" s="215" t="str">
        <f t="shared" si="161"/>
        <v>0</v>
      </c>
      <c r="BN357" s="172" t="str">
        <f t="array" ref="BN357">IFERROR(VLOOKUP(A357&amp;B357&amp;C357&amp;LEFT($BI$1,2),IF({1,0},广告数据!$A$2:$A$7027&amp;广告数据!$B$2:$B$7027&amp;广告数据!$C$2:$C$7027,广告数据!$G$2:$G$7027),2,0),"0")</f>
        <v>0</v>
      </c>
      <c r="BO357" s="172" t="str">
        <f t="array" ref="BO357">IFERROR(VLOOKUP(A357&amp;B357&amp;C357&amp;LEFT($BI$1,2),IF({1,0},广告数据!$A$2:$A$7027&amp;广告数据!$B$2:$B$7027&amp;广告数据!$C$2:$C$7027,广告数据!$J$2:$J$7027),2,0),"0")</f>
        <v>0</v>
      </c>
      <c r="BP357" s="215" t="str">
        <f t="shared" si="162"/>
        <v/>
      </c>
      <c r="BQ357" s="172">
        <f t="array" ref="BQ357">IFERROR(VLOOKUP(A357&amp;B357&amp;C357&amp;LEFT($BQ$1,2),IF({1,0},广告数据!$A$2:$A$7027&amp;广告数据!$B$2:$B$7027&amp;广告数据!$C$2:$C$7027,广告数据!$D$2:$D$7027),2,0),"0")</f>
        <v>1528</v>
      </c>
      <c r="BR357" s="172">
        <f t="array" ref="BR357">IFERROR(VLOOKUP(A357&amp;B357&amp;C357&amp;LEFT($BQ$1,2),IF({1,0},广告数据!$A$2:$A$7027&amp;广告数据!$B$2:$B$7027&amp;广告数据!$C$2:$C$7027,广告数据!$E$2:$E$7027),2,0),"0")</f>
        <v>5</v>
      </c>
      <c r="BS357" s="172">
        <f t="array" ref="BS357">IFERROR(VLOOKUP(A357&amp;B357&amp;C357&amp;LEFT($BQ$1,2),IF({1,0},广告数据!$A$2:$A$7027&amp;广告数据!$B$2:$B$7027&amp;广告数据!$C$2:$C$7027,广告数据!$I$2:$I$7027),2,0),"0")</f>
        <v>0</v>
      </c>
      <c r="BT357" s="215">
        <f t="shared" si="155"/>
        <v>0.00327225130890052</v>
      </c>
      <c r="BU357" s="215">
        <f t="shared" si="156"/>
        <v>0</v>
      </c>
      <c r="BV357" s="172">
        <f t="array" ref="BV357">IFERROR(VLOOKUP(A357&amp;B357&amp;C357&amp;LEFT($BQ$1,2),IF({1,0},广告数据!$A$2:$A$7027&amp;广告数据!$B$2:$B$7027&amp;广告数据!$C$2:$C$7027,广告数据!$G$2:$G$7027),2,0),"0")</f>
        <v>3.24</v>
      </c>
      <c r="BW357" s="172">
        <f t="array" ref="BW357">IFERROR(VLOOKUP(A357&amp;B357&amp;C357&amp;LEFT($BQ$1,2),IF({1,0},广告数据!$A$2:$A$7027&amp;广告数据!$B$2:$B$7027&amp;广告数据!$C$2:$C$7027,广告数据!$J$2:$J$7027),2,0),"0")</f>
        <v>0</v>
      </c>
      <c r="BX357" s="215" t="str">
        <f t="shared" si="163"/>
        <v/>
      </c>
      <c r="BY357" s="173"/>
      <c r="BZ357" s="173"/>
      <c r="CA357" s="173"/>
    </row>
    <row r="358" spans="1:79">
      <c r="A358" s="189">
        <v>44841</v>
      </c>
      <c r="B358" s="192" t="s">
        <v>20</v>
      </c>
      <c r="C358" s="190" t="s">
        <v>543</v>
      </c>
      <c r="D358" s="119" t="s">
        <v>544</v>
      </c>
      <c r="E358" s="194">
        <f>SUMIFS('Business report'!$D$2:$D$9442,'Business report'!$A$2:$A$9442,A358,'Business report'!$B$2:$B$9442,B358,'Business report'!$C$2:$C$9442,D358)</f>
        <v>83</v>
      </c>
      <c r="F358" s="194">
        <f>SUMIFS('Business report'!$F$2:$F$9442,'Business report'!$A$2:$A$9442,A358,'Business report'!$B$2:$B$9442,B358,'Business report'!$C$2:$C$9442,D358)</f>
        <v>141</v>
      </c>
      <c r="G358" s="191">
        <f>SUMIFS('Business report'!$I$2:$I$9442,'Business report'!$A$2:$A$9442,A358,'Business report'!$B$2:$B$9442,B358,'Business report'!$C$2:$C$9442,D358)</f>
        <v>14</v>
      </c>
      <c r="H358" s="195">
        <f>SUMIFS('Business report'!$K$2:$K$9442,'Business report'!$A$2:$A$9442,A358,'Business report'!$B$2:$B$9442,B358,'Business report'!$C$2:$C$9442,D358)</f>
        <v>419.86</v>
      </c>
      <c r="I358" s="198">
        <v>29.99</v>
      </c>
      <c r="J358" s="178">
        <v>4.8</v>
      </c>
      <c r="K358" s="198">
        <v>15</v>
      </c>
      <c r="L358" s="198" t="s">
        <v>570</v>
      </c>
      <c r="M358" s="202" t="s">
        <v>959</v>
      </c>
      <c r="N358" s="198" t="s">
        <v>572</v>
      </c>
      <c r="O358" s="199">
        <v>17</v>
      </c>
      <c r="P358" s="200"/>
      <c r="Q358" s="200"/>
      <c r="R358" s="200"/>
      <c r="S358" s="200"/>
      <c r="T358" s="200"/>
      <c r="U358" s="200"/>
      <c r="V358" s="200"/>
      <c r="W358" s="200"/>
      <c r="X358" s="200"/>
      <c r="Y358" s="200"/>
      <c r="Z358" s="200"/>
      <c r="AA358" s="200"/>
      <c r="AB358" s="200"/>
      <c r="AC358" s="200"/>
      <c r="AD358" s="200"/>
      <c r="AE358" s="200"/>
      <c r="AF358" s="200"/>
      <c r="AG358" s="200"/>
      <c r="AH358" s="200"/>
      <c r="AI358" s="200"/>
      <c r="AJ358" s="200"/>
      <c r="AK358" s="179">
        <f t="array" ref="AK358">IFERROR(VLOOKUP(A358&amp;B358&amp;C358&amp;LEFT($AK$1,2),IF({1,0},广告数据!$A$2:$A$7027&amp;广告数据!$B$2:$B$7027&amp;广告数据!$C$2:$C$7027,广告数据!$D$2:$D$7027),2,0),"0")</f>
        <v>5146</v>
      </c>
      <c r="AL358" s="175">
        <f t="array" ref="AL358">IFERROR(VLOOKUP(A358&amp;B358&amp;C358&amp;LEFT($AK$1,2),IF({1,0},广告数据!$A$2:$A$7027&amp;广告数据!$B$2:$B$7027&amp;广告数据!$C$2:$C$7027,广告数据!$E$2:$E$7027),2,0),"0")</f>
        <v>9</v>
      </c>
      <c r="AM358" s="180">
        <f t="shared" si="151"/>
        <v>0.00174893120870579</v>
      </c>
      <c r="AN358" s="175">
        <f t="array" ref="AN358">IFERROR(VLOOKUP(A358&amp;B358&amp;C358&amp;LEFT($AK$1,2),IF({1,0},广告数据!$A$2:$A$7027&amp;广告数据!$B$2:$B$7027&amp;广告数据!$C$2:$C$7027,广告数据!$I$2:$I$7027),2,0),"0")</f>
        <v>1</v>
      </c>
      <c r="AO358" s="181">
        <f t="shared" si="152"/>
        <v>0.111111111111111</v>
      </c>
      <c r="AP358" s="182">
        <f t="array" ref="AP358">IFERROR(VLOOKUP(A358&amp;B358&amp;C358&amp;LEFT($AK$1,2),IF({1,0},广告数据!$A$2:$A$7027&amp;广告数据!$B$2:$B$7027&amp;广告数据!$C$2:$C$7027,广告数据!$G$2:$G$7027),2,0),"0")</f>
        <v>6.74</v>
      </c>
      <c r="AQ358" s="182">
        <f t="array" ref="AQ358">IFERROR(VLOOKUP(A358&amp;B358&amp;C358&amp;LEFT($AK$1,2),IF({1,0},广告数据!$A$2:$A$7027&amp;广告数据!$B$2:$B$7027&amp;广告数据!$C$2:$C$7027,广告数据!$J$2:$J$7027),2,0),"0")</f>
        <v>29.99</v>
      </c>
      <c r="AR358" s="183">
        <f t="shared" si="153"/>
        <v>0.224741580526842</v>
      </c>
      <c r="AS358" s="223">
        <f t="array" ref="AS358">IFERROR(VLOOKUP(A358&amp;B358&amp;C358&amp;LEFT($AS$1,2),IF({1,0},广告数据!$A$2:$A$7027&amp;广告数据!$B$2:$B$7027&amp;广告数据!$C$2:$C$7027,广告数据!$D$2:$D$7027),2,0),"0")</f>
        <v>209</v>
      </c>
      <c r="AT358" s="179">
        <f t="array" ref="AT358">IFERROR(VLOOKUP(A358&amp;B358&amp;C358&amp;LEFT($AS$1,2),IF({1,0},广告数据!$A$2:$A$7027&amp;广告数据!$B$2:$B$7027&amp;广告数据!$C$2:$C$7027,广告数据!$E$2:$E$7027),2,0),"0")</f>
        <v>7</v>
      </c>
      <c r="AU358" s="179">
        <f t="array" ref="AU358">IFERROR(VLOOKUP(A358&amp;B358&amp;C358&amp;LEFT($AS$1,2),IF({1,0},广告数据!$A$2:$A$7027&amp;广告数据!$B$2:$B$7027&amp;广告数据!$C$2:$C$7027,广告数据!$I$2:$I$7027),2,0),"0")</f>
        <v>1</v>
      </c>
      <c r="AV358" s="215">
        <f t="shared" si="154"/>
        <v>0.0334928229665072</v>
      </c>
      <c r="AW358" s="215">
        <f t="array" ref="AW358">IFERROR(AU358/AT358,"0")</f>
        <v>0.142857142857143</v>
      </c>
      <c r="AX358" s="224">
        <f t="array" ref="AX358">IFERROR(VLOOKUP(A358&amp;B358&amp;C358&amp;LEFT($AS$1,2),IF({1,0},广告数据!$A$2:$A$7027&amp;广告数据!$B$2:$B$7027&amp;广告数据!$C$2:$C$7027,广告数据!$G$2:$G$7027),2,0),"0")</f>
        <v>5.97</v>
      </c>
      <c r="AY358" s="179">
        <f t="array" ref="AY358">IFERROR(VLOOKUP(A358&amp;B358&amp;C358&amp;LEFT($AS$1,2),IF({1,0},广告数据!$A$2:$A$7027&amp;广告数据!$B$2:$B$7027&amp;广告数据!$C$2:$C$7027,广告数据!$J$2:$J$7027),2,0),"0")</f>
        <v>29.99</v>
      </c>
      <c r="AZ358" s="183">
        <f t="array" ref="AZ358">IFERROR(AX358/AY358,"0")</f>
        <v>0.199066355451817</v>
      </c>
      <c r="BA358" s="179">
        <f t="array" ref="BA358">IFERROR(VLOOKUP(A358&amp;B358&amp;C358&amp;LEFT($BA$1,2),IF({1,0},广告数据!$A$2:$A$7027&amp;广告数据!$B$2:$B$7027&amp;广告数据!$C$2:$C$7027,广告数据!$D$2:$D$7027),2,0),"")</f>
        <v>1858</v>
      </c>
      <c r="BB358" s="179">
        <f t="array" ref="BB358">IFERROR(VLOOKUP(A358&amp;B358&amp;C358&amp;LEFT($BA$1,2),IF({1,0},广告数据!$A$2:$A$7027&amp;广告数据!$B$2:$B$7027&amp;广告数据!$C$2:$C$7027,广告数据!$E$2:$E$7027),2,0),"")</f>
        <v>12</v>
      </c>
      <c r="BC358" s="179">
        <f t="array" ref="BC358">IFERROR(VLOOKUP(A358&amp;B358&amp;C358&amp;LEFT($BA$1,2),IF({1,0},广告数据!$A$2:$A$7027&amp;广告数据!$B$2:$B$7027&amp;广告数据!$C$2:$C$7027,广告数据!$I$2:$I$7027),2,0),"")</f>
        <v>2</v>
      </c>
      <c r="BD358" s="215">
        <f t="shared" si="157"/>
        <v>0.00645855758880517</v>
      </c>
      <c r="BE358" s="215">
        <f t="shared" si="158"/>
        <v>0.166666666666667</v>
      </c>
      <c r="BF358" s="186">
        <f t="array" ref="BF358">IFERROR(VLOOKUP(A358&amp;B358&amp;C358&amp;LEFT($BA$1,2),IF({1,0},广告数据!$A$2:$A$7027&amp;广告数据!$B$2:$B$7027&amp;广告数据!$C$2:$C$7027,广告数据!$G$2:$G$7027),2,0),"")</f>
        <v>16.58</v>
      </c>
      <c r="BG358" s="186">
        <f t="array" ref="BG358">IFERROR(VLOOKUP(A358&amp;B358&amp;C358&amp;LEFT($BA$1,2),IF({1,0},广告数据!$A$2:$A$7027&amp;广告数据!$B$2:$B$7027&amp;广告数据!$C$2:$C$7027,广告数据!$J$2:$J$7027),2,0),"")</f>
        <v>59.98</v>
      </c>
      <c r="BH358" s="215">
        <f t="shared" si="159"/>
        <v>0.276425475158386</v>
      </c>
      <c r="BI358" s="172">
        <f t="array" ref="BI358">IFERROR(VLOOKUP(A358&amp;B358&amp;C358&amp;LEFT($BI$1,2),IF({1,0},广告数据!$A$2:$A$7027&amp;广告数据!$B$2:$B$7027&amp;广告数据!$C$2:$C$7027,广告数据!$D$2:$D$7027),2,0),"0")</f>
        <v>80</v>
      </c>
      <c r="BJ358" s="172">
        <f t="array" ref="BJ358">IFERROR(VLOOKUP(A358&amp;B358&amp;C358&amp;LEFT($BI$1,2),IF({1,0},广告数据!$A$2:$A$7027&amp;广告数据!$B$2:$B$7027&amp;广告数据!$C$2:$C$7027,广告数据!$E$2:$E$7027),2,0),"0")</f>
        <v>1</v>
      </c>
      <c r="BK358" s="172">
        <f t="array" ref="BK358">IFERROR(VLOOKUP(A358&amp;B358&amp;C358&amp;LEFT($BI$1,2),IF({1,0},广告数据!$A$2:$A$7027&amp;广告数据!$B$2:$B$7027&amp;广告数据!$C$2:$C$7027,广告数据!$I$2:$I$7027),2,0),"0")</f>
        <v>1</v>
      </c>
      <c r="BL358" s="215">
        <f t="shared" si="160"/>
        <v>0.0125</v>
      </c>
      <c r="BM358" s="215">
        <f t="shared" si="161"/>
        <v>1</v>
      </c>
      <c r="BN358" s="172">
        <f t="array" ref="BN358">IFERROR(VLOOKUP(A358&amp;B358&amp;C358&amp;LEFT($BI$1,2),IF({1,0},广告数据!$A$2:$A$7027&amp;广告数据!$B$2:$B$7027&amp;广告数据!$C$2:$C$7027,广告数据!$G$2:$G$7027),2,0),"0")</f>
        <v>1.17</v>
      </c>
      <c r="BO358" s="172">
        <f t="array" ref="BO358">IFERROR(VLOOKUP(A358&amp;B358&amp;C358&amp;LEFT($BI$1,2),IF({1,0},广告数据!$A$2:$A$7027&amp;广告数据!$B$2:$B$7027&amp;广告数据!$C$2:$C$7027,广告数据!$J$2:$J$7027),2,0),"0")</f>
        <v>29.99</v>
      </c>
      <c r="BP358" s="215">
        <f t="shared" si="162"/>
        <v>0.0390130043347783</v>
      </c>
      <c r="BQ358" s="172">
        <f t="array" ref="BQ358">IFERROR(VLOOKUP(A358&amp;B358&amp;C358&amp;LEFT($BQ$1,2),IF({1,0},广告数据!$A$2:$A$7027&amp;广告数据!$B$2:$B$7027&amp;广告数据!$C$2:$C$7027,广告数据!$D$2:$D$7027),2,0),"0")</f>
        <v>1399</v>
      </c>
      <c r="BR358" s="172">
        <f t="array" ref="BR358">IFERROR(VLOOKUP(A358&amp;B358&amp;C358&amp;LEFT($BQ$1,2),IF({1,0},广告数据!$A$2:$A$7027&amp;广告数据!$B$2:$B$7027&amp;广告数据!$C$2:$C$7027,广告数据!$E$2:$E$7027),2,0),"0")</f>
        <v>18</v>
      </c>
      <c r="BS358" s="172">
        <f t="array" ref="BS358">IFERROR(VLOOKUP(A358&amp;B358&amp;C358&amp;LEFT($BQ$1,2),IF({1,0},广告数据!$A$2:$A$7027&amp;广告数据!$B$2:$B$7027&amp;广告数据!$C$2:$C$7027,广告数据!$I$2:$I$7027),2,0),"0")</f>
        <v>3</v>
      </c>
      <c r="BT358" s="215">
        <f t="shared" si="155"/>
        <v>0.0128663330950679</v>
      </c>
      <c r="BU358" s="215">
        <f t="shared" si="156"/>
        <v>0.166666666666667</v>
      </c>
      <c r="BV358" s="172">
        <f t="array" ref="BV358">IFERROR(VLOOKUP(A358&amp;B358&amp;C358&amp;LEFT($BQ$1,2),IF({1,0},广告数据!$A$2:$A$7027&amp;广告数据!$B$2:$B$7027&amp;广告数据!$C$2:$C$7027,广告数据!$G$2:$G$7027),2,0),"0")</f>
        <v>25.05</v>
      </c>
      <c r="BW358" s="172">
        <f t="array" ref="BW358">IFERROR(VLOOKUP(A358&amp;B358&amp;C358&amp;LEFT($BQ$1,2),IF({1,0},广告数据!$A$2:$A$7027&amp;广告数据!$B$2:$B$7027&amp;广告数据!$C$2:$C$7027,广告数据!$J$2:$J$7027),2,0),"0")</f>
        <v>89.97</v>
      </c>
      <c r="BX358" s="215">
        <f t="shared" si="163"/>
        <v>0.278426142047349</v>
      </c>
      <c r="BY358" s="173"/>
      <c r="BZ358" s="173"/>
      <c r="CA358" s="173"/>
    </row>
    <row r="359" spans="1:79">
      <c r="A359" s="189">
        <v>44841</v>
      </c>
      <c r="B359" s="192" t="s">
        <v>20</v>
      </c>
      <c r="C359" s="190" t="s">
        <v>740</v>
      </c>
      <c r="D359" s="119" t="s">
        <v>741</v>
      </c>
      <c r="E359" s="194">
        <f>SUMIFS('Business report'!$D$2:$D$9442,'Business report'!$A$2:$A$9442,A359,'Business report'!$B$2:$B$9442,B359,'Business report'!$C$2:$C$9442,D359)</f>
        <v>44</v>
      </c>
      <c r="F359" s="194">
        <f>SUMIFS('Business report'!$F$2:$F$9442,'Business report'!$A$2:$A$9442,A359,'Business report'!$B$2:$B$9442,B359,'Business report'!$C$2:$C$9442,D359)</f>
        <v>56</v>
      </c>
      <c r="G359" s="191">
        <f>SUMIFS('Business report'!$I$2:$I$9442,'Business report'!$A$2:$A$9442,A359,'Business report'!$B$2:$B$9442,B359,'Business report'!$C$2:$C$9442,D359)</f>
        <v>4</v>
      </c>
      <c r="H359" s="195">
        <f>SUMIFS('Business report'!$K$2:$K$9442,'Business report'!$A$2:$A$9442,A359,'Business report'!$B$2:$B$9442,B359,'Business report'!$C$2:$C$9442,D359)</f>
        <v>0</v>
      </c>
      <c r="I359" s="198">
        <v>44.99</v>
      </c>
      <c r="J359" s="178">
        <v>4.4</v>
      </c>
      <c r="K359" s="198">
        <v>4</v>
      </c>
      <c r="L359" s="198" t="s">
        <v>131</v>
      </c>
      <c r="M359" s="202" t="s">
        <v>960</v>
      </c>
      <c r="N359" s="198" t="s">
        <v>742</v>
      </c>
      <c r="O359" s="198">
        <v>651</v>
      </c>
      <c r="P359" s="200"/>
      <c r="Q359" s="200"/>
      <c r="R359" s="200"/>
      <c r="S359" s="200"/>
      <c r="T359" s="200"/>
      <c r="U359" s="200"/>
      <c r="V359" s="200"/>
      <c r="W359" s="200"/>
      <c r="X359" s="200"/>
      <c r="Y359" s="200"/>
      <c r="Z359" s="200"/>
      <c r="AA359" s="200"/>
      <c r="AB359" s="200"/>
      <c r="AC359" s="200"/>
      <c r="AD359" s="200"/>
      <c r="AE359" s="200"/>
      <c r="AF359" s="200"/>
      <c r="AG359" s="200"/>
      <c r="AH359" s="200"/>
      <c r="AI359" s="200"/>
      <c r="AJ359" s="200"/>
      <c r="AK359" s="179">
        <f t="array" ref="AK359">IFERROR(VLOOKUP(A359&amp;B359&amp;C359&amp;LEFT($AK$1,2),IF({1,0},广告数据!$A$2:$A$7027&amp;广告数据!$B$2:$B$7027&amp;广告数据!$C$2:$C$7027,广告数据!$D$2:$D$7027),2,0),"0")</f>
        <v>33005</v>
      </c>
      <c r="AL359" s="175">
        <f t="array" ref="AL359">IFERROR(VLOOKUP(A359&amp;B359&amp;C359&amp;LEFT($AK$1,2),IF({1,0},广告数据!$A$2:$A$7027&amp;广告数据!$B$2:$B$7027&amp;广告数据!$C$2:$C$7027,广告数据!$E$2:$E$7027),2,0),"0")</f>
        <v>18</v>
      </c>
      <c r="AM359" s="180">
        <f t="shared" si="151"/>
        <v>0.000545371913346463</v>
      </c>
      <c r="AN359" s="175">
        <f t="array" ref="AN359">IFERROR(VLOOKUP(A359&amp;B359&amp;C359&amp;LEFT($AK$1,2),IF({1,0},广告数据!$A$2:$A$7027&amp;广告数据!$B$2:$B$7027&amp;广告数据!$C$2:$C$7027,广告数据!$I$2:$I$7027),2,0),"0")</f>
        <v>0</v>
      </c>
      <c r="AO359" s="181">
        <f t="shared" si="152"/>
        <v>0</v>
      </c>
      <c r="AP359" s="182">
        <f t="array" ref="AP359">IFERROR(VLOOKUP(A359&amp;B359&amp;C359&amp;LEFT($AK$1,2),IF({1,0},广告数据!$A$2:$A$7027&amp;广告数据!$B$2:$B$7027&amp;广告数据!$C$2:$C$7027,广告数据!$G$2:$G$7027),2,0),"0")</f>
        <v>18.64</v>
      </c>
      <c r="AQ359" s="182">
        <f t="array" ref="AQ359">IFERROR(VLOOKUP(A359&amp;B359&amp;C359&amp;LEFT($AK$1,2),IF({1,0},广告数据!$A$2:$A$7027&amp;广告数据!$B$2:$B$7027&amp;广告数据!$C$2:$C$7027,广告数据!$J$2:$J$7027),2,0),"0")</f>
        <v>0</v>
      </c>
      <c r="AR359" s="183" t="str">
        <f t="shared" si="153"/>
        <v>0</v>
      </c>
      <c r="AS359" s="223" t="str">
        <f t="array" ref="AS359">IFERROR(VLOOKUP(A359&amp;B359&amp;C359&amp;LEFT($AS$1,2),IF({1,0},广告数据!$A$2:$A$7027&amp;广告数据!$B$2:$B$7027&amp;广告数据!$C$2:$C$7027,广告数据!$D$2:$D$7027),2,0),"0")</f>
        <v>0</v>
      </c>
      <c r="AT359" s="179" t="str">
        <f t="array" ref="AT359">IFERROR(VLOOKUP(A359&amp;B359&amp;C359&amp;LEFT($AS$1,2),IF({1,0},广告数据!$A$2:$A$7027&amp;广告数据!$B$2:$B$7027&amp;广告数据!$C$2:$C$7027,广告数据!$E$2:$E$7027),2,0),"0")</f>
        <v>0</v>
      </c>
      <c r="AU359" s="179" t="str">
        <f t="array" ref="AU359">IFERROR(VLOOKUP(A359&amp;B359&amp;C359&amp;LEFT($AS$1,2),IF({1,0},广告数据!$A$2:$A$7027&amp;广告数据!$B$2:$B$7027&amp;广告数据!$C$2:$C$7027,广告数据!$I$2:$I$7027),2,0),"0")</f>
        <v>0</v>
      </c>
      <c r="AV359" s="215" t="str">
        <f t="shared" si="154"/>
        <v>0</v>
      </c>
      <c r="AW359" s="215" t="str">
        <f t="array" ref="AW359">IFERROR(AU359/AT359,"0")</f>
        <v>0</v>
      </c>
      <c r="AX359" s="224" t="str">
        <f t="array" ref="AX359">IFERROR(VLOOKUP(A359&amp;B359&amp;C359&amp;LEFT($AS$1,2),IF({1,0},广告数据!$A$2:$A$7027&amp;广告数据!$B$2:$B$7027&amp;广告数据!$C$2:$C$7027,广告数据!$G$2:$G$7027),2,0),"0")</f>
        <v>0</v>
      </c>
      <c r="AY359" s="179" t="str">
        <f t="array" ref="AY359">IFERROR(VLOOKUP(A359&amp;B359&amp;C359&amp;LEFT($AS$1,2),IF({1,0},广告数据!$A$2:$A$7027&amp;广告数据!$B$2:$B$7027&amp;广告数据!$C$2:$C$7027,广告数据!$J$2:$J$7027),2,0),"0")</f>
        <v>0</v>
      </c>
      <c r="AZ359" s="183" t="str">
        <f t="array" ref="AZ359">IFERROR(AX359/AY359,"0")</f>
        <v>0</v>
      </c>
      <c r="BA359" s="179">
        <f t="array" ref="BA359">IFERROR(VLOOKUP(A359&amp;B359&amp;C359&amp;LEFT($BA$1,2),IF({1,0},广告数据!$A$2:$A$7027&amp;广告数据!$B$2:$B$7027&amp;广告数据!$C$2:$C$7027,广告数据!$D$2:$D$7027),2,0),"")</f>
        <v>8577</v>
      </c>
      <c r="BB359" s="179">
        <f t="array" ref="BB359">IFERROR(VLOOKUP(A359&amp;B359&amp;C359&amp;LEFT($BA$1,2),IF({1,0},广告数据!$A$2:$A$7027&amp;广告数据!$B$2:$B$7027&amp;广告数据!$C$2:$C$7027,广告数据!$E$2:$E$7027),2,0),"")</f>
        <v>4</v>
      </c>
      <c r="BC359" s="179">
        <f t="array" ref="BC359">IFERROR(VLOOKUP(A359&amp;B359&amp;C359&amp;LEFT($BA$1,2),IF({1,0},广告数据!$A$2:$A$7027&amp;广告数据!$B$2:$B$7027&amp;广告数据!$C$2:$C$7027,广告数据!$I$2:$I$7027),2,0),"")</f>
        <v>0</v>
      </c>
      <c r="BD359" s="215">
        <f t="shared" si="157"/>
        <v>0.000466363530371925</v>
      </c>
      <c r="BE359" s="215">
        <f t="shared" si="158"/>
        <v>0</v>
      </c>
      <c r="BF359" s="186">
        <f t="array" ref="BF359">IFERROR(VLOOKUP(A359&amp;B359&amp;C359&amp;LEFT($BA$1,2),IF({1,0},广告数据!$A$2:$A$7027&amp;广告数据!$B$2:$B$7027&amp;广告数据!$C$2:$C$7027,广告数据!$G$2:$G$7027),2,0),"")</f>
        <v>4.15</v>
      </c>
      <c r="BG359" s="186">
        <f t="array" ref="BG359">IFERROR(VLOOKUP(A359&amp;B359&amp;C359&amp;LEFT($BA$1,2),IF({1,0},广告数据!$A$2:$A$7027&amp;广告数据!$B$2:$B$7027&amp;广告数据!$C$2:$C$7027,广告数据!$J$2:$J$7027),2,0),"")</f>
        <v>0</v>
      </c>
      <c r="BH359" s="215" t="str">
        <f t="shared" si="159"/>
        <v>0</v>
      </c>
      <c r="BI359" s="172" t="str">
        <f t="array" ref="BI359">IFERROR(VLOOKUP(A359&amp;B359&amp;C359&amp;LEFT($BI$1,2),IF({1,0},广告数据!$A$2:$A$7027&amp;广告数据!$B$2:$B$7027&amp;广告数据!$C$2:$C$7027,广告数据!$D$2:$D$7027),2,0),"0")</f>
        <v>0</v>
      </c>
      <c r="BJ359" s="172" t="str">
        <f t="array" ref="BJ359">IFERROR(VLOOKUP(A359&amp;B359&amp;C359&amp;LEFT($BI$1,2),IF({1,0},广告数据!$A$2:$A$7027&amp;广告数据!$B$2:$B$7027&amp;广告数据!$C$2:$C$7027,广告数据!$E$2:$E$7027),2,0),"0")</f>
        <v>0</v>
      </c>
      <c r="BK359" s="172" t="str">
        <f t="array" ref="BK359">IFERROR(VLOOKUP(A359&amp;B359&amp;C359&amp;LEFT($BI$1,2),IF({1,0},广告数据!$A$2:$A$7027&amp;广告数据!$B$2:$B$7027&amp;广告数据!$C$2:$C$7027,广告数据!$I$2:$I$7027),2,0),"0")</f>
        <v>0</v>
      </c>
      <c r="BL359" s="215" t="str">
        <f t="shared" si="160"/>
        <v>0</v>
      </c>
      <c r="BM359" s="215" t="str">
        <f t="shared" si="161"/>
        <v>0</v>
      </c>
      <c r="BN359" s="172" t="str">
        <f t="array" ref="BN359">IFERROR(VLOOKUP(A359&amp;B359&amp;C359&amp;LEFT($BI$1,2),IF({1,0},广告数据!$A$2:$A$7027&amp;广告数据!$B$2:$B$7027&amp;广告数据!$C$2:$C$7027,广告数据!$G$2:$G$7027),2,0),"0")</f>
        <v>0</v>
      </c>
      <c r="BO359" s="172" t="str">
        <f t="array" ref="BO359">IFERROR(VLOOKUP(A359&amp;B359&amp;C359&amp;LEFT($BI$1,2),IF({1,0},广告数据!$A$2:$A$7027&amp;广告数据!$B$2:$B$7027&amp;广告数据!$C$2:$C$7027,广告数据!$J$2:$J$7027),2,0),"0")</f>
        <v>0</v>
      </c>
      <c r="BP359" s="215" t="str">
        <f t="shared" si="162"/>
        <v/>
      </c>
      <c r="BQ359" s="172">
        <f t="array" ref="BQ359">IFERROR(VLOOKUP(A359&amp;B359&amp;C359&amp;LEFT($BQ$1,2),IF({1,0},广告数据!$A$2:$A$7027&amp;广告数据!$B$2:$B$7027&amp;广告数据!$C$2:$C$7027,广告数据!$D$2:$D$7027),2,0),"0")</f>
        <v>65</v>
      </c>
      <c r="BR359" s="172">
        <f t="array" ref="BR359">IFERROR(VLOOKUP(A359&amp;B359&amp;C359&amp;LEFT($BQ$1,2),IF({1,0},广告数据!$A$2:$A$7027&amp;广告数据!$B$2:$B$7027&amp;广告数据!$C$2:$C$7027,广告数据!$E$2:$E$7027),2,0),"0")</f>
        <v>0</v>
      </c>
      <c r="BS359" s="172">
        <f t="array" ref="BS359">IFERROR(VLOOKUP(A359&amp;B359&amp;C359&amp;LEFT($BQ$1,2),IF({1,0},广告数据!$A$2:$A$7027&amp;广告数据!$B$2:$B$7027&amp;广告数据!$C$2:$C$7027,广告数据!$I$2:$I$7027),2,0),"0")</f>
        <v>0</v>
      </c>
      <c r="BT359" s="215">
        <f t="shared" si="155"/>
        <v>0</v>
      </c>
      <c r="BU359" s="215" t="str">
        <f t="shared" si="156"/>
        <v>0</v>
      </c>
      <c r="BV359" s="172">
        <f t="array" ref="BV359">IFERROR(VLOOKUP(A359&amp;B359&amp;C359&amp;LEFT($BQ$1,2),IF({1,0},广告数据!$A$2:$A$7027&amp;广告数据!$B$2:$B$7027&amp;广告数据!$C$2:$C$7027,广告数据!$G$2:$G$7027),2,0),"0")</f>
        <v>0</v>
      </c>
      <c r="BW359" s="172">
        <f t="array" ref="BW359">IFERROR(VLOOKUP(A359&amp;B359&amp;C359&amp;LEFT($BQ$1,2),IF({1,0},广告数据!$A$2:$A$7027&amp;广告数据!$B$2:$B$7027&amp;广告数据!$C$2:$C$7027,广告数据!$J$2:$J$7027),2,0),"0")</f>
        <v>0</v>
      </c>
      <c r="BX359" s="215" t="str">
        <f t="shared" si="163"/>
        <v/>
      </c>
      <c r="BY359" s="173"/>
      <c r="BZ359" s="173"/>
      <c r="CA359" s="173"/>
    </row>
    <row r="360" spans="1:79">
      <c r="A360" s="189">
        <v>44841</v>
      </c>
      <c r="B360" s="192" t="s">
        <v>777</v>
      </c>
      <c r="C360" s="190" t="s">
        <v>543</v>
      </c>
      <c r="D360" s="119" t="s">
        <v>544</v>
      </c>
      <c r="E360" s="194">
        <f>SUMIFS('Business report'!$D$2:$D$9442,'Business report'!$A$2:$A$9442,A360,'Business report'!$B$2:$B$9442,B360,'Business report'!$C$2:$C$9442,D360)</f>
        <v>36</v>
      </c>
      <c r="F360" s="194">
        <f>SUMIFS('Business report'!$F$2:$F$9442,'Business report'!$A$2:$A$9442,A360,'Business report'!$B$2:$B$9442,B360,'Business report'!$C$2:$C$9442,D360)</f>
        <v>47</v>
      </c>
      <c r="G360" s="191">
        <f>SUMIFS('Business report'!$I$2:$I$9442,'Business report'!$A$2:$A$9442,A360,'Business report'!$B$2:$B$9442,B360,'Business report'!$C$2:$C$9442,D360)</f>
        <v>1</v>
      </c>
      <c r="H360" s="195">
        <f>SUMIFS('Business report'!$K$2:$K$9442,'Business report'!$A$2:$A$9442,A360,'Business report'!$B$2:$B$9442,B360,'Business report'!$C$2:$C$9442,D360)</f>
        <v>3999</v>
      </c>
      <c r="I360" s="206">
        <v>3999</v>
      </c>
      <c r="J360" s="178">
        <v>5</v>
      </c>
      <c r="K360" s="198">
        <v>2</v>
      </c>
      <c r="L360" s="206" t="s">
        <v>794</v>
      </c>
      <c r="M360" s="202" t="s">
        <v>961</v>
      </c>
      <c r="N360" s="206" t="s">
        <v>796</v>
      </c>
      <c r="O360" s="198">
        <v>21</v>
      </c>
      <c r="P360" s="200"/>
      <c r="Q360" s="200"/>
      <c r="R360" s="200"/>
      <c r="S360" s="200"/>
      <c r="T360" s="200"/>
      <c r="U360" s="200"/>
      <c r="V360" s="200"/>
      <c r="W360" s="200"/>
      <c r="X360" s="200"/>
      <c r="Y360" s="200"/>
      <c r="Z360" s="200"/>
      <c r="AA360" s="200"/>
      <c r="AB360" s="200"/>
      <c r="AC360" s="200"/>
      <c r="AD360" s="200"/>
      <c r="AE360" s="200"/>
      <c r="AF360" s="200"/>
      <c r="AG360" s="200"/>
      <c r="AH360" s="200"/>
      <c r="AI360" s="200"/>
      <c r="AJ360" s="200"/>
      <c r="AK360" s="179" t="str">
        <f t="array" ref="AK360">IFERROR(VLOOKUP(A360&amp;B360&amp;C360&amp;LEFT($AK$1,2),IF({1,0},广告数据!$A$2:$A$7027&amp;广告数据!$B$2:$B$7027&amp;广告数据!$C$2:$C$7027,广告数据!$D$2:$D$7027),2,0),"0")</f>
        <v>0</v>
      </c>
      <c r="AL360" s="175" t="str">
        <f t="array" ref="AL360">IFERROR(VLOOKUP(A360&amp;B360&amp;C360&amp;LEFT($AK$1,2),IF({1,0},广告数据!$A$2:$A$7027&amp;广告数据!$B$2:$B$7027&amp;广告数据!$C$2:$C$7027,广告数据!$E$2:$E$7027),2,0),"0")</f>
        <v>0</v>
      </c>
      <c r="AM360" s="180" t="str">
        <f t="shared" si="151"/>
        <v>0</v>
      </c>
      <c r="AN360" s="175" t="str">
        <f t="array" ref="AN360">IFERROR(VLOOKUP(A360&amp;B360&amp;C360&amp;LEFT($AK$1,2),IF({1,0},广告数据!$A$2:$A$7027&amp;广告数据!$B$2:$B$7027&amp;广告数据!$C$2:$C$7027,广告数据!$I$2:$I$7027),2,0),"0")</f>
        <v>0</v>
      </c>
      <c r="AO360" s="181" t="str">
        <f t="shared" si="152"/>
        <v>0</v>
      </c>
      <c r="AP360" s="182" t="str">
        <f t="array" ref="AP360">IFERROR(VLOOKUP(A360&amp;B360&amp;C360&amp;LEFT($AK$1,2),IF({1,0},广告数据!$A$2:$A$7027&amp;广告数据!$B$2:$B$7027&amp;广告数据!$C$2:$C$7027,广告数据!$G$2:$G$7027),2,0),"0")</f>
        <v>0</v>
      </c>
      <c r="AQ360" s="182" t="str">
        <f t="array" ref="AQ360">IFERROR(VLOOKUP(A360&amp;B360&amp;C360&amp;LEFT($AK$1,2),IF({1,0},广告数据!$A$2:$A$7027&amp;广告数据!$B$2:$B$7027&amp;广告数据!$C$2:$C$7027,广告数据!$J$2:$J$7027),2,0),"0")</f>
        <v>0</v>
      </c>
      <c r="AR360" s="183" t="str">
        <f t="shared" si="153"/>
        <v>0</v>
      </c>
      <c r="AS360" s="223">
        <f t="array" ref="AS360">IFERROR(VLOOKUP(A360&amp;B360&amp;C360&amp;LEFT($AS$1,2),IF({1,0},广告数据!$A$2:$A$7027&amp;广告数据!$B$2:$B$7027&amp;广告数据!$C$2:$C$7027,广告数据!$D$2:$D$7027),2,0),"0")</f>
        <v>743</v>
      </c>
      <c r="AT360" s="179">
        <f t="array" ref="AT360">IFERROR(VLOOKUP(A360&amp;B360&amp;C360&amp;LEFT($AS$1,2),IF({1,0},广告数据!$A$2:$A$7027&amp;广告数据!$B$2:$B$7027&amp;广告数据!$C$2:$C$7027,广告数据!$E$2:$E$7027),2,0),"0")</f>
        <v>23</v>
      </c>
      <c r="AU360" s="179">
        <f t="array" ref="AU360">IFERROR(VLOOKUP(A360&amp;B360&amp;C360&amp;LEFT($AS$1,2),IF({1,0},广告数据!$A$2:$A$7027&amp;广告数据!$B$2:$B$7027&amp;广告数据!$C$2:$C$7027,广告数据!$I$2:$I$7027),2,0),"0")</f>
        <v>1</v>
      </c>
      <c r="AV360" s="215">
        <f t="shared" si="154"/>
        <v>0.0309555854643338</v>
      </c>
      <c r="AW360" s="215">
        <f t="array" ref="AW360">IFERROR(AU360/AT360,"0")</f>
        <v>0.0434782608695652</v>
      </c>
      <c r="AX360" s="224">
        <f t="array" ref="AX360">IFERROR(VLOOKUP(A360&amp;B360&amp;C360&amp;LEFT($AS$1,2),IF({1,0},广告数据!$A$2:$A$7027&amp;广告数据!$B$2:$B$7027&amp;广告数据!$C$2:$C$7027,广告数据!$G$2:$G$7027),2,0),"0")</f>
        <v>1265</v>
      </c>
      <c r="AY360" s="179">
        <f t="array" ref="AY360">IFERROR(VLOOKUP(A360&amp;B360&amp;C360&amp;LEFT($AS$1,2),IF({1,0},广告数据!$A$2:$A$7027&amp;广告数据!$B$2:$B$7027&amp;广告数据!$C$2:$C$7027,广告数据!$J$2:$J$7027),2,0),"0")</f>
        <v>3635</v>
      </c>
      <c r="AZ360" s="183">
        <f t="array" ref="AZ360">IFERROR(AX360/AY360,"0")</f>
        <v>0.348005502063274</v>
      </c>
      <c r="BA360" s="179">
        <f t="array" ref="BA360">IFERROR(VLOOKUP(A360&amp;B360&amp;C360&amp;LEFT($BA$1,2),IF({1,0},广告数据!$A$2:$A$7027&amp;广告数据!$B$2:$B$7027&amp;广告数据!$C$2:$C$7027,广告数据!$D$2:$D$7027),2,0),"")</f>
        <v>430</v>
      </c>
      <c r="BB360" s="179">
        <f t="array" ref="BB360">IFERROR(VLOOKUP(A360&amp;B360&amp;C360&amp;LEFT($BA$1,2),IF({1,0},广告数据!$A$2:$A$7027&amp;广告数据!$B$2:$B$7027&amp;广告数据!$C$2:$C$7027,广告数据!$E$2:$E$7027),2,0),"")</f>
        <v>2</v>
      </c>
      <c r="BC360" s="179">
        <f t="array" ref="BC360">IFERROR(VLOOKUP(A360&amp;B360&amp;C360&amp;LEFT($BA$1,2),IF({1,0},广告数据!$A$2:$A$7027&amp;广告数据!$B$2:$B$7027&amp;广告数据!$C$2:$C$7027,广告数据!$I$2:$I$7027),2,0),"")</f>
        <v>0</v>
      </c>
      <c r="BD360" s="215">
        <f t="shared" si="157"/>
        <v>0.00465116279069767</v>
      </c>
      <c r="BE360" s="215">
        <f t="shared" si="158"/>
        <v>0</v>
      </c>
      <c r="BF360" s="186">
        <f t="array" ref="BF360">IFERROR(VLOOKUP(A360&amp;B360&amp;C360&amp;LEFT($BA$1,2),IF({1,0},广告数据!$A$2:$A$7027&amp;广告数据!$B$2:$B$7027&amp;广告数据!$C$2:$C$7027,广告数据!$G$2:$G$7027),2,0),"")</f>
        <v>171</v>
      </c>
      <c r="BG360" s="186">
        <f t="array" ref="BG360">IFERROR(VLOOKUP(A360&amp;B360&amp;C360&amp;LEFT($BA$1,2),IF({1,0},广告数据!$A$2:$A$7027&amp;广告数据!$B$2:$B$7027&amp;广告数据!$C$2:$C$7027,广告数据!$J$2:$J$7027),2,0),"")</f>
        <v>0</v>
      </c>
      <c r="BH360" s="215" t="str">
        <f t="shared" si="159"/>
        <v>0</v>
      </c>
      <c r="BI360" s="172" t="str">
        <f t="array" ref="BI360">IFERROR(VLOOKUP(A360&amp;B360&amp;C360&amp;LEFT($BI$1,2),IF({1,0},广告数据!$A$2:$A$7027&amp;广告数据!$B$2:$B$7027&amp;广告数据!$C$2:$C$7027,广告数据!$D$2:$D$7027),2,0),"0")</f>
        <v>0</v>
      </c>
      <c r="BJ360" s="172" t="str">
        <f t="array" ref="BJ360">IFERROR(VLOOKUP(A360&amp;B360&amp;C360&amp;LEFT($BI$1,2),IF({1,0},广告数据!$A$2:$A$7027&amp;广告数据!$B$2:$B$7027&amp;广告数据!$C$2:$C$7027,广告数据!$E$2:$E$7027),2,0),"0")</f>
        <v>0</v>
      </c>
      <c r="BK360" s="172" t="str">
        <f t="array" ref="BK360">IFERROR(VLOOKUP(A360&amp;B360&amp;C360&amp;LEFT($BI$1,2),IF({1,0},广告数据!$A$2:$A$7027&amp;广告数据!$B$2:$B$7027&amp;广告数据!$C$2:$C$7027,广告数据!$I$2:$I$7027),2,0),"0")</f>
        <v>0</v>
      </c>
      <c r="BL360" s="215" t="str">
        <f t="shared" si="160"/>
        <v>0</v>
      </c>
      <c r="BM360" s="215" t="str">
        <f t="shared" si="161"/>
        <v>0</v>
      </c>
      <c r="BN360" s="172" t="str">
        <f t="array" ref="BN360">IFERROR(VLOOKUP(A360&amp;B360&amp;C360&amp;LEFT($BI$1,2),IF({1,0},广告数据!$A$2:$A$7027&amp;广告数据!$B$2:$B$7027&amp;广告数据!$C$2:$C$7027,广告数据!$G$2:$G$7027),2,0),"0")</f>
        <v>0</v>
      </c>
      <c r="BO360" s="172" t="str">
        <f t="array" ref="BO360">IFERROR(VLOOKUP(A360&amp;B360&amp;C360&amp;LEFT($BI$1,2),IF({1,0},广告数据!$A$2:$A$7027&amp;广告数据!$B$2:$B$7027&amp;广告数据!$C$2:$C$7027,广告数据!$J$2:$J$7027),2,0),"0")</f>
        <v>0</v>
      </c>
      <c r="BP360" s="215" t="str">
        <f t="shared" si="162"/>
        <v/>
      </c>
      <c r="BQ360" s="172" t="str">
        <f t="array" ref="BQ360">IFERROR(VLOOKUP(A360&amp;B360&amp;C360&amp;LEFT($BQ$1,2),IF({1,0},广告数据!$A$2:$A$7027&amp;广告数据!$B$2:$B$7027&amp;广告数据!$C$2:$C$7027,广告数据!$D$2:$D$7027),2,0),"0")</f>
        <v>0</v>
      </c>
      <c r="BR360" s="172" t="str">
        <f t="array" ref="BR360">IFERROR(VLOOKUP(A360&amp;B360&amp;C360&amp;LEFT($BQ$1,2),IF({1,0},广告数据!$A$2:$A$7027&amp;广告数据!$B$2:$B$7027&amp;广告数据!$C$2:$C$7027,广告数据!$E$2:$E$7027),2,0),"0")</f>
        <v>0</v>
      </c>
      <c r="BS360" s="172" t="str">
        <f t="array" ref="BS360">IFERROR(VLOOKUP(A360&amp;B360&amp;C360&amp;LEFT($BQ$1,2),IF({1,0},广告数据!$A$2:$A$7027&amp;广告数据!$B$2:$B$7027&amp;广告数据!$C$2:$C$7027,广告数据!$I$2:$I$7027),2,0),"0")</f>
        <v>0</v>
      </c>
      <c r="BT360" s="215" t="str">
        <f t="shared" si="155"/>
        <v>0</v>
      </c>
      <c r="BU360" s="215" t="str">
        <f t="shared" si="156"/>
        <v>0</v>
      </c>
      <c r="BV360" s="172" t="str">
        <f t="array" ref="BV360">IFERROR(VLOOKUP(A360&amp;B360&amp;C360&amp;LEFT($BQ$1,2),IF({1,0},广告数据!$A$2:$A$7027&amp;广告数据!$B$2:$B$7027&amp;广告数据!$C$2:$C$7027,广告数据!$G$2:$G$7027),2,0),"0")</f>
        <v>0</v>
      </c>
      <c r="BW360" s="172" t="str">
        <f t="array" ref="BW360">IFERROR(VLOOKUP(A360&amp;B360&amp;C360&amp;LEFT($BQ$1,2),IF({1,0},广告数据!$A$2:$A$7027&amp;广告数据!$B$2:$B$7027&amp;广告数据!$C$2:$C$7027,广告数据!$J$2:$J$7027),2,0),"0")</f>
        <v>0</v>
      </c>
      <c r="BX360" s="215" t="str">
        <f t="shared" si="163"/>
        <v/>
      </c>
      <c r="BY360" s="173"/>
      <c r="BZ360" s="173"/>
      <c r="CA360" s="173"/>
    </row>
    <row r="361" spans="1:79">
      <c r="A361" s="189">
        <v>44842</v>
      </c>
      <c r="B361" s="192" t="s">
        <v>20</v>
      </c>
      <c r="C361" s="190" t="s">
        <v>25</v>
      </c>
      <c r="D361" s="119" t="s">
        <v>124</v>
      </c>
      <c r="E361" s="194">
        <f>SUMIFS('Business report'!$D$2:$D$9442,'Business report'!$A$2:$A$9442,A361,'Business report'!$B$2:$B$9442,B361,'Business report'!$C$2:$C$9442,D361)</f>
        <v>404</v>
      </c>
      <c r="F361" s="194">
        <f>SUMIFS('Business report'!$F$2:$F$9442,'Business report'!$A$2:$A$9442,A361,'Business report'!$B$2:$B$9442,B361,'Business report'!$C$2:$C$9442,D361)</f>
        <v>534</v>
      </c>
      <c r="G361" s="191">
        <f>SUMIFS('Business report'!$I$2:$I$9442,'Business report'!$A$2:$A$9442,A361,'Business report'!$B$2:$B$9442,B361,'Business report'!$C$2:$C$9442,D361)</f>
        <v>27</v>
      </c>
      <c r="H361" s="195">
        <f>SUMIFS('Business report'!$K$2:$K$9442,'Business report'!$A$2:$A$9442,A361,'Business report'!$B$2:$B$9442,B361,'Business report'!$C$2:$C$9442,D361)</f>
        <v>323.73</v>
      </c>
      <c r="I361" s="198">
        <v>11.99</v>
      </c>
      <c r="J361" s="178">
        <v>4.5</v>
      </c>
      <c r="K361" s="198">
        <v>122</v>
      </c>
      <c r="L361" s="198" t="s">
        <v>131</v>
      </c>
      <c r="M361" s="202" t="s">
        <v>962</v>
      </c>
      <c r="N361" s="198" t="s">
        <v>133</v>
      </c>
      <c r="O361" s="198">
        <v>80</v>
      </c>
      <c r="P361" s="200"/>
      <c r="Q361" s="200"/>
      <c r="R361" s="200"/>
      <c r="S361" s="200"/>
      <c r="T361" s="200"/>
      <c r="U361" s="200"/>
      <c r="V361" s="200"/>
      <c r="W361" s="200"/>
      <c r="X361" s="200"/>
      <c r="Y361" s="200"/>
      <c r="Z361" s="200"/>
      <c r="AA361" s="200"/>
      <c r="AB361" s="200"/>
      <c r="AC361" s="200"/>
      <c r="AD361" s="200"/>
      <c r="AE361" s="200"/>
      <c r="AF361" s="200"/>
      <c r="AG361" s="200"/>
      <c r="AH361" s="200"/>
      <c r="AI361" s="200"/>
      <c r="AJ361" s="200"/>
      <c r="AK361" s="179">
        <f t="array" ref="AK361">IFERROR(VLOOKUP(A361&amp;B361&amp;C361&amp;LEFT($AK$1,2),IF({1,0},广告数据!$A$2:$A$7027&amp;广告数据!$B$2:$B$7027&amp;广告数据!$C$2:$C$7027,广告数据!$D$2:$D$7027),2,0),"0")</f>
        <v>2534</v>
      </c>
      <c r="AL361" s="175">
        <f t="array" ref="AL361">IFERROR(VLOOKUP(A361&amp;B361&amp;C361&amp;LEFT($AK$1,2),IF({1,0},广告数据!$A$2:$A$7027&amp;广告数据!$B$2:$B$7027&amp;广告数据!$C$2:$C$7027,广告数据!$E$2:$E$7027),2,0),"0")</f>
        <v>10</v>
      </c>
      <c r="AM361" s="180">
        <f t="shared" si="151"/>
        <v>0.00394632991318074</v>
      </c>
      <c r="AN361" s="175">
        <f t="array" ref="AN361">IFERROR(VLOOKUP(A361&amp;B361&amp;C361&amp;LEFT($AK$1,2),IF({1,0},广告数据!$A$2:$A$7027&amp;广告数据!$B$2:$B$7027&amp;广告数据!$C$2:$C$7027,广告数据!$I$2:$I$7027),2,0),"0")</f>
        <v>0</v>
      </c>
      <c r="AO361" s="181">
        <f t="shared" si="152"/>
        <v>0</v>
      </c>
      <c r="AP361" s="182">
        <f t="array" ref="AP361">IFERROR(VLOOKUP(A361&amp;B361&amp;C361&amp;LEFT($AK$1,2),IF({1,0},广告数据!$A$2:$A$7027&amp;广告数据!$B$2:$B$7027&amp;广告数据!$C$2:$C$7027,广告数据!$G$2:$G$7027),2,0),"0")</f>
        <v>2.38</v>
      </c>
      <c r="AQ361" s="182">
        <f t="array" ref="AQ361">IFERROR(VLOOKUP(A361&amp;B361&amp;C361&amp;LEFT($AK$1,2),IF({1,0},广告数据!$A$2:$A$7027&amp;广告数据!$B$2:$B$7027&amp;广告数据!$C$2:$C$7027,广告数据!$J$2:$J$7027),2,0),"0")</f>
        <v>0</v>
      </c>
      <c r="AR361" s="183" t="str">
        <f t="shared" si="153"/>
        <v>0</v>
      </c>
      <c r="AS361" s="223" t="str">
        <f t="array" ref="AS361">IFERROR(VLOOKUP(A361&amp;B361&amp;C361&amp;LEFT($AS$1,2),IF({1,0},广告数据!$A$2:$A$7027&amp;广告数据!$B$2:$B$7027&amp;广告数据!$C$2:$C$7027,广告数据!$D$2:$D$7027),2,0),"0")</f>
        <v>0</v>
      </c>
      <c r="AT361" s="179" t="str">
        <f t="array" ref="AT361">IFERROR(VLOOKUP(A361&amp;B361&amp;C361&amp;LEFT($AS$1,2),IF({1,0},广告数据!$A$2:$A$7027&amp;广告数据!$B$2:$B$7027&amp;广告数据!$C$2:$C$7027,广告数据!$E$2:$E$7027),2,0),"0")</f>
        <v>0</v>
      </c>
      <c r="AU361" s="179" t="str">
        <f t="array" ref="AU361">IFERROR(VLOOKUP(A361&amp;B361&amp;C361&amp;LEFT($AS$1,2),IF({1,0},广告数据!$A$2:$A$7027&amp;广告数据!$B$2:$B$7027&amp;广告数据!$C$2:$C$7027,广告数据!$I$2:$I$7027),2,0),"0")</f>
        <v>0</v>
      </c>
      <c r="AV361" s="215" t="str">
        <f t="shared" si="154"/>
        <v>0</v>
      </c>
      <c r="AW361" s="215" t="str">
        <f t="array" ref="AW361">IFERROR(AU361/AT361,"0")</f>
        <v>0</v>
      </c>
      <c r="AX361" s="224" t="str">
        <f t="array" ref="AX361">IFERROR(VLOOKUP(A361&amp;B361&amp;C361&amp;LEFT($AS$1,2),IF({1,0},广告数据!$A$2:$A$7027&amp;广告数据!$B$2:$B$7027&amp;广告数据!$C$2:$C$7027,广告数据!$G$2:$G$7027),2,0),"0")</f>
        <v>0</v>
      </c>
      <c r="AY361" s="179" t="str">
        <f t="array" ref="AY361">IFERROR(VLOOKUP(A361&amp;B361&amp;C361&amp;LEFT($AS$1,2),IF({1,0},广告数据!$A$2:$A$7027&amp;广告数据!$B$2:$B$7027&amp;广告数据!$C$2:$C$7027,广告数据!$J$2:$J$7027),2,0),"0")</f>
        <v>0</v>
      </c>
      <c r="AZ361" s="183" t="str">
        <f t="array" ref="AZ361">IFERROR(AX361/AY361,"0")</f>
        <v>0</v>
      </c>
      <c r="BA361" s="179">
        <f t="array" ref="BA361">IFERROR(VLOOKUP(A361&amp;B361&amp;C361&amp;LEFT($BA$1,2),IF({1,0},广告数据!$A$2:$A$7027&amp;广告数据!$B$2:$B$7027&amp;广告数据!$C$2:$C$7027,广告数据!$D$2:$D$7027),2,0),"")</f>
        <v>12370</v>
      </c>
      <c r="BB361" s="179">
        <f t="array" ref="BB361">IFERROR(VLOOKUP(A361&amp;B361&amp;C361&amp;LEFT($BA$1,2),IF({1,0},广告数据!$A$2:$A$7027&amp;广告数据!$B$2:$B$7027&amp;广告数据!$C$2:$C$7027,广告数据!$E$2:$E$7027),2,0),"")</f>
        <v>26</v>
      </c>
      <c r="BC361" s="179">
        <f t="array" ref="BC361">IFERROR(VLOOKUP(A361&amp;B361&amp;C361&amp;LEFT($BA$1,2),IF({1,0},广告数据!$A$2:$A$7027&amp;广告数据!$B$2:$B$7027&amp;广告数据!$C$2:$C$7027,广告数据!$I$2:$I$7027),2,0),"")</f>
        <v>0</v>
      </c>
      <c r="BD361" s="215">
        <f t="shared" si="157"/>
        <v>0.0021018593371059</v>
      </c>
      <c r="BE361" s="215">
        <f t="shared" si="158"/>
        <v>0</v>
      </c>
      <c r="BF361" s="186">
        <f t="array" ref="BF361">IFERROR(VLOOKUP(A361&amp;B361&amp;C361&amp;LEFT($BA$1,2),IF({1,0},广告数据!$A$2:$A$7027&amp;广告数据!$B$2:$B$7027&amp;广告数据!$C$2:$C$7027,广告数据!$G$2:$G$7027),2,0),"")</f>
        <v>11.7</v>
      </c>
      <c r="BG361" s="186">
        <f t="array" ref="BG361">IFERROR(VLOOKUP(A361&amp;B361&amp;C361&amp;LEFT($BA$1,2),IF({1,0},广告数据!$A$2:$A$7027&amp;广告数据!$B$2:$B$7027&amp;广告数据!$C$2:$C$7027,广告数据!$J$2:$J$7027),2,0),"")</f>
        <v>0</v>
      </c>
      <c r="BH361" s="215" t="str">
        <f t="shared" si="159"/>
        <v>0</v>
      </c>
      <c r="BI361" s="172">
        <f t="array" ref="BI361">IFERROR(VLOOKUP(A361&amp;B361&amp;C361&amp;LEFT($BI$1,2),IF({1,0},广告数据!$A$2:$A$7027&amp;广告数据!$B$2:$B$7027&amp;广告数据!$C$2:$C$7027,广告数据!$D$2:$D$7027),2,0),"0")</f>
        <v>4433</v>
      </c>
      <c r="BJ361" s="172">
        <f t="array" ref="BJ361">IFERROR(VLOOKUP(A361&amp;B361&amp;C361&amp;LEFT($BI$1,2),IF({1,0},广告数据!$A$2:$A$7027&amp;广告数据!$B$2:$B$7027&amp;广告数据!$C$2:$C$7027,广告数据!$E$2:$E$7027),2,0),"0")</f>
        <v>23</v>
      </c>
      <c r="BK361" s="172">
        <f t="array" ref="BK361">IFERROR(VLOOKUP(A361&amp;B361&amp;C361&amp;LEFT($BI$1,2),IF({1,0},广告数据!$A$2:$A$7027&amp;广告数据!$B$2:$B$7027&amp;广告数据!$C$2:$C$7027,广告数据!$I$2:$I$7027),2,0),"0")</f>
        <v>0</v>
      </c>
      <c r="BL361" s="215">
        <f t="shared" si="160"/>
        <v>0.0051883600270697</v>
      </c>
      <c r="BM361" s="215">
        <f t="shared" si="161"/>
        <v>0</v>
      </c>
      <c r="BN361" s="172">
        <f t="array" ref="BN361">IFERROR(VLOOKUP(A361&amp;B361&amp;C361&amp;LEFT($BI$1,2),IF({1,0},广告数据!$A$2:$A$7027&amp;广告数据!$B$2:$B$7027&amp;广告数据!$C$2:$C$7027,广告数据!$G$2:$G$7027),2,0),"0")</f>
        <v>10.28</v>
      </c>
      <c r="BO361" s="172">
        <f t="array" ref="BO361">IFERROR(VLOOKUP(A361&amp;B361&amp;C361&amp;LEFT($BI$1,2),IF({1,0},广告数据!$A$2:$A$7027&amp;广告数据!$B$2:$B$7027&amp;广告数据!$C$2:$C$7027,广告数据!$J$2:$J$7027),2,0),"0")</f>
        <v>0</v>
      </c>
      <c r="BP361" s="215" t="str">
        <f t="shared" si="162"/>
        <v/>
      </c>
      <c r="BQ361" s="172" t="str">
        <f t="array" ref="BQ361">IFERROR(VLOOKUP(A361&amp;B361&amp;C361&amp;LEFT($BQ$1,2),IF({1,0},广告数据!$A$2:$A$7027&amp;广告数据!$B$2:$B$7027&amp;广告数据!$C$2:$C$7027,广告数据!$D$2:$D$7027),2,0),"0")</f>
        <v>0</v>
      </c>
      <c r="BR361" s="172" t="str">
        <f t="array" ref="BR361">IFERROR(VLOOKUP(A361&amp;B361&amp;C361&amp;LEFT($BQ$1,2),IF({1,0},广告数据!$A$2:$A$7027&amp;广告数据!$B$2:$B$7027&amp;广告数据!$C$2:$C$7027,广告数据!$E$2:$E$7027),2,0),"0")</f>
        <v>0</v>
      </c>
      <c r="BS361" s="172" t="str">
        <f t="array" ref="BS361">IFERROR(VLOOKUP(A361&amp;B361&amp;C361&amp;LEFT($BQ$1,2),IF({1,0},广告数据!$A$2:$A$7027&amp;广告数据!$B$2:$B$7027&amp;广告数据!$C$2:$C$7027,广告数据!$I$2:$I$7027),2,0),"0")</f>
        <v>0</v>
      </c>
      <c r="BT361" s="215" t="str">
        <f t="shared" si="155"/>
        <v>0</v>
      </c>
      <c r="BU361" s="215" t="str">
        <f t="shared" si="156"/>
        <v>0</v>
      </c>
      <c r="BV361" s="172" t="str">
        <f t="array" ref="BV361">IFERROR(VLOOKUP(A361&amp;B361&amp;C361&amp;LEFT($BQ$1,2),IF({1,0},广告数据!$A$2:$A$7027&amp;广告数据!$B$2:$B$7027&amp;广告数据!$C$2:$C$7027,广告数据!$G$2:$G$7027),2,0),"0")</f>
        <v>0</v>
      </c>
      <c r="BW361" s="172" t="str">
        <f t="array" ref="BW361">IFERROR(VLOOKUP(A361&amp;B361&amp;C361&amp;LEFT($BQ$1,2),IF({1,0},广告数据!$A$2:$A$7027&amp;广告数据!$B$2:$B$7027&amp;广告数据!$C$2:$C$7027,广告数据!$J$2:$J$7027),2,0),"0")</f>
        <v>0</v>
      </c>
      <c r="BX361" s="215" t="str">
        <f t="shared" si="163"/>
        <v/>
      </c>
      <c r="BY361" s="173"/>
      <c r="BZ361" s="173"/>
      <c r="CA361" s="173"/>
    </row>
    <row r="362" spans="1:79">
      <c r="A362" s="189">
        <v>44842</v>
      </c>
      <c r="B362" s="192" t="s">
        <v>20</v>
      </c>
      <c r="C362" s="190" t="s">
        <v>450</v>
      </c>
      <c r="D362" s="119" t="s">
        <v>451</v>
      </c>
      <c r="E362" s="194">
        <f>SUMIFS('Business report'!$D$2:$D$9442,'Business report'!$A$2:$A$9442,A362,'Business report'!$B$2:$B$9442,B362,'Business report'!$C$2:$C$9442,D362)</f>
        <v>21</v>
      </c>
      <c r="F362" s="194">
        <f>SUMIFS('Business report'!$F$2:$F$9442,'Business report'!$A$2:$A$9442,A362,'Business report'!$B$2:$B$9442,B362,'Business report'!$C$2:$C$9442,D362)</f>
        <v>69</v>
      </c>
      <c r="G362" s="191">
        <f>SUMIFS('Business report'!$I$2:$I$9442,'Business report'!$A$2:$A$9442,A362,'Business report'!$B$2:$B$9442,B362,'Business report'!$C$2:$C$9442,D362)</f>
        <v>1</v>
      </c>
      <c r="H362" s="195">
        <f>SUMIFS('Business report'!$K$2:$K$9442,'Business report'!$A$2:$A$9442,A362,'Business report'!$B$2:$B$9442,B362,'Business report'!$C$2:$C$9442,D362)</f>
        <v>35.99</v>
      </c>
      <c r="I362" s="198">
        <v>35.99</v>
      </c>
      <c r="J362" s="178">
        <v>4.1</v>
      </c>
      <c r="K362" s="198">
        <v>8</v>
      </c>
      <c r="L362" s="198" t="s">
        <v>496</v>
      </c>
      <c r="M362" s="202" t="s">
        <v>963</v>
      </c>
      <c r="N362" s="198" t="s">
        <v>497</v>
      </c>
      <c r="O362" s="199">
        <v>2259</v>
      </c>
      <c r="P362" s="200"/>
      <c r="Q362" s="200"/>
      <c r="R362" s="200"/>
      <c r="S362" s="200"/>
      <c r="T362" s="200"/>
      <c r="U362" s="200"/>
      <c r="V362" s="200"/>
      <c r="W362" s="200"/>
      <c r="X362" s="200"/>
      <c r="Y362" s="200"/>
      <c r="Z362" s="200"/>
      <c r="AA362" s="200"/>
      <c r="AB362" s="200"/>
      <c r="AC362" s="200"/>
      <c r="AD362" s="200"/>
      <c r="AE362" s="200"/>
      <c r="AF362" s="200"/>
      <c r="AG362" s="200"/>
      <c r="AH362" s="200"/>
      <c r="AI362" s="200"/>
      <c r="AJ362" s="200"/>
      <c r="AK362" s="179">
        <f t="array" ref="AK362">IFERROR(VLOOKUP(A362&amp;B362&amp;C362&amp;LEFT($AK$1,2),IF({1,0},广告数据!$A$2:$A$7027&amp;广告数据!$B$2:$B$7027&amp;广告数据!$C$2:$C$7027,广告数据!$D$2:$D$7027),2,0),"0")</f>
        <v>504</v>
      </c>
      <c r="AL362" s="175">
        <f t="array" ref="AL362">IFERROR(VLOOKUP(A362&amp;B362&amp;C362&amp;LEFT($AK$1,2),IF({1,0},广告数据!$A$2:$A$7027&amp;广告数据!$B$2:$B$7027&amp;广告数据!$C$2:$C$7027,广告数据!$E$2:$E$7027),2,0),"0")</f>
        <v>0</v>
      </c>
      <c r="AM362" s="180">
        <f t="shared" si="151"/>
        <v>0</v>
      </c>
      <c r="AN362" s="175">
        <f t="array" ref="AN362">IFERROR(VLOOKUP(A362&amp;B362&amp;C362&amp;LEFT($AK$1,2),IF({1,0},广告数据!$A$2:$A$7027&amp;广告数据!$B$2:$B$7027&amp;广告数据!$C$2:$C$7027,广告数据!$I$2:$I$7027),2,0),"0")</f>
        <v>0</v>
      </c>
      <c r="AO362" s="181" t="str">
        <f t="shared" si="152"/>
        <v>0</v>
      </c>
      <c r="AP362" s="182">
        <f t="array" ref="AP362">IFERROR(VLOOKUP(A362&amp;B362&amp;C362&amp;LEFT($AK$1,2),IF({1,0},广告数据!$A$2:$A$7027&amp;广告数据!$B$2:$B$7027&amp;广告数据!$C$2:$C$7027,广告数据!$G$2:$G$7027),2,0),"0")</f>
        <v>0</v>
      </c>
      <c r="AQ362" s="182">
        <f t="array" ref="AQ362">IFERROR(VLOOKUP(A362&amp;B362&amp;C362&amp;LEFT($AK$1,2),IF({1,0},广告数据!$A$2:$A$7027&amp;广告数据!$B$2:$B$7027&amp;广告数据!$C$2:$C$7027,广告数据!$J$2:$J$7027),2,0),"0")</f>
        <v>0</v>
      </c>
      <c r="AR362" s="183" t="str">
        <f t="shared" si="153"/>
        <v>0</v>
      </c>
      <c r="AS362" s="223" t="str">
        <f t="array" ref="AS362">IFERROR(VLOOKUP(A362&amp;B362&amp;C362&amp;LEFT($AS$1,2),IF({1,0},广告数据!$A$2:$A$7027&amp;广告数据!$B$2:$B$7027&amp;广告数据!$C$2:$C$7027,广告数据!$D$2:$D$7027),2,0),"0")</f>
        <v>0</v>
      </c>
      <c r="AT362" s="179" t="str">
        <f t="array" ref="AT362">IFERROR(VLOOKUP(A362&amp;B362&amp;C362&amp;LEFT($AS$1,2),IF({1,0},广告数据!$A$2:$A$7027&amp;广告数据!$B$2:$B$7027&amp;广告数据!$C$2:$C$7027,广告数据!$E$2:$E$7027),2,0),"0")</f>
        <v>0</v>
      </c>
      <c r="AU362" s="179" t="str">
        <f t="array" ref="AU362">IFERROR(VLOOKUP(A362&amp;B362&amp;C362&amp;LEFT($AS$1,2),IF({1,0},广告数据!$A$2:$A$7027&amp;广告数据!$B$2:$B$7027&amp;广告数据!$C$2:$C$7027,广告数据!$I$2:$I$7027),2,0),"0")</f>
        <v>0</v>
      </c>
      <c r="AV362" s="215" t="str">
        <f t="shared" si="154"/>
        <v>0</v>
      </c>
      <c r="AW362" s="215" t="str">
        <f t="array" ref="AW362">IFERROR(AU362/AT362,"0")</f>
        <v>0</v>
      </c>
      <c r="AX362" s="224" t="str">
        <f t="array" ref="AX362">IFERROR(VLOOKUP(A362&amp;B362&amp;C362&amp;LEFT($AS$1,2),IF({1,0},广告数据!$A$2:$A$7027&amp;广告数据!$B$2:$B$7027&amp;广告数据!$C$2:$C$7027,广告数据!$G$2:$G$7027),2,0),"0")</f>
        <v>0</v>
      </c>
      <c r="AY362" s="179" t="str">
        <f t="array" ref="AY362">IFERROR(VLOOKUP(A362&amp;B362&amp;C362&amp;LEFT($AS$1,2),IF({1,0},广告数据!$A$2:$A$7027&amp;广告数据!$B$2:$B$7027&amp;广告数据!$C$2:$C$7027,广告数据!$J$2:$J$7027),2,0),"0")</f>
        <v>0</v>
      </c>
      <c r="AZ362" s="183" t="str">
        <f t="array" ref="AZ362">IFERROR(AX362/AY362,"0")</f>
        <v>0</v>
      </c>
      <c r="BA362" s="179">
        <f t="array" ref="BA362">IFERROR(VLOOKUP(A362&amp;B362&amp;C362&amp;LEFT($BA$1,2),IF({1,0},广告数据!$A$2:$A$7027&amp;广告数据!$B$2:$B$7027&amp;广告数据!$C$2:$C$7027,广告数据!$D$2:$D$7027),2,0),"")</f>
        <v>2305</v>
      </c>
      <c r="BB362" s="179">
        <f t="array" ref="BB362">IFERROR(VLOOKUP(A362&amp;B362&amp;C362&amp;LEFT($BA$1,2),IF({1,0},广告数据!$A$2:$A$7027&amp;广告数据!$B$2:$B$7027&amp;广告数据!$C$2:$C$7027,广告数据!$E$2:$E$7027),2,0),"")</f>
        <v>2</v>
      </c>
      <c r="BC362" s="179">
        <f t="array" ref="BC362">IFERROR(VLOOKUP(A362&amp;B362&amp;C362&amp;LEFT($BA$1,2),IF({1,0},广告数据!$A$2:$A$7027&amp;广告数据!$B$2:$B$7027&amp;广告数据!$C$2:$C$7027,广告数据!$I$2:$I$7027),2,0),"")</f>
        <v>0</v>
      </c>
      <c r="BD362" s="215">
        <f t="shared" si="157"/>
        <v>0.000867678958785249</v>
      </c>
      <c r="BE362" s="215">
        <f t="shared" si="158"/>
        <v>0</v>
      </c>
      <c r="BF362" s="186">
        <f t="array" ref="BF362">IFERROR(VLOOKUP(A362&amp;B362&amp;C362&amp;LEFT($BA$1,2),IF({1,0},广告数据!$A$2:$A$7027&amp;广告数据!$B$2:$B$7027&amp;广告数据!$C$2:$C$7027,广告数据!$G$2:$G$7027),2,0),"")</f>
        <v>3.88</v>
      </c>
      <c r="BG362" s="186">
        <f t="array" ref="BG362">IFERROR(VLOOKUP(A362&amp;B362&amp;C362&amp;LEFT($BA$1,2),IF({1,0},广告数据!$A$2:$A$7027&amp;广告数据!$B$2:$B$7027&amp;广告数据!$C$2:$C$7027,广告数据!$J$2:$J$7027),2,0),"")</f>
        <v>0</v>
      </c>
      <c r="BH362" s="215" t="str">
        <f t="shared" si="159"/>
        <v>0</v>
      </c>
      <c r="BI362" s="172">
        <f t="array" ref="BI362">IFERROR(VLOOKUP(A362&amp;B362&amp;C362&amp;LEFT($BI$1,2),IF({1,0},广告数据!$A$2:$A$7027&amp;广告数据!$B$2:$B$7027&amp;广告数据!$C$2:$C$7027,广告数据!$D$2:$D$7027),2,0),"0")</f>
        <v>1239</v>
      </c>
      <c r="BJ362" s="172">
        <f t="array" ref="BJ362">IFERROR(VLOOKUP(A362&amp;B362&amp;C362&amp;LEFT($BI$1,2),IF({1,0},广告数据!$A$2:$A$7027&amp;广告数据!$B$2:$B$7027&amp;广告数据!$C$2:$C$7027,广告数据!$E$2:$E$7027),2,0),"0")</f>
        <v>8</v>
      </c>
      <c r="BK362" s="172">
        <f t="array" ref="BK362">IFERROR(VLOOKUP(A362&amp;B362&amp;C362&amp;LEFT($BI$1,2),IF({1,0},广告数据!$A$2:$A$7027&amp;广告数据!$B$2:$B$7027&amp;广告数据!$C$2:$C$7027,广告数据!$I$2:$I$7027),2,0),"0")</f>
        <v>0</v>
      </c>
      <c r="BL362" s="215">
        <f t="shared" si="160"/>
        <v>0.00645682001614205</v>
      </c>
      <c r="BM362" s="215">
        <f t="shared" si="161"/>
        <v>0</v>
      </c>
      <c r="BN362" s="172">
        <f t="array" ref="BN362">IFERROR(VLOOKUP(A362&amp;B362&amp;C362&amp;LEFT($BI$1,2),IF({1,0},广告数据!$A$2:$A$7027&amp;广告数据!$B$2:$B$7027&amp;广告数据!$C$2:$C$7027,广告数据!$G$2:$G$7027),2,0),"0")</f>
        <v>10.94</v>
      </c>
      <c r="BO362" s="172">
        <f t="array" ref="BO362">IFERROR(VLOOKUP(A362&amp;B362&amp;C362&amp;LEFT($BI$1,2),IF({1,0},广告数据!$A$2:$A$7027&amp;广告数据!$B$2:$B$7027&amp;广告数据!$C$2:$C$7027,广告数据!$J$2:$J$7027),2,0),"0")</f>
        <v>0</v>
      </c>
      <c r="BP362" s="215" t="str">
        <f t="shared" si="162"/>
        <v/>
      </c>
      <c r="BQ362" s="172" t="str">
        <f t="array" ref="BQ362">IFERROR(VLOOKUP(A362&amp;B362&amp;C362&amp;LEFT($BQ$1,2),IF({1,0},广告数据!$A$2:$A$7027&amp;广告数据!$B$2:$B$7027&amp;广告数据!$C$2:$C$7027,广告数据!$D$2:$D$7027),2,0),"0")</f>
        <v>0</v>
      </c>
      <c r="BR362" s="172" t="str">
        <f t="array" ref="BR362">IFERROR(VLOOKUP(A362&amp;B362&amp;C362&amp;LEFT($BQ$1,2),IF({1,0},广告数据!$A$2:$A$7027&amp;广告数据!$B$2:$B$7027&amp;广告数据!$C$2:$C$7027,广告数据!$E$2:$E$7027),2,0),"0")</f>
        <v>0</v>
      </c>
      <c r="BS362" s="172" t="str">
        <f t="array" ref="BS362">IFERROR(VLOOKUP(A362&amp;B362&amp;C362&amp;LEFT($BQ$1,2),IF({1,0},广告数据!$A$2:$A$7027&amp;广告数据!$B$2:$B$7027&amp;广告数据!$C$2:$C$7027,广告数据!$I$2:$I$7027),2,0),"0")</f>
        <v>0</v>
      </c>
      <c r="BT362" s="215" t="str">
        <f t="shared" si="155"/>
        <v>0</v>
      </c>
      <c r="BU362" s="215" t="str">
        <f t="shared" si="156"/>
        <v>0</v>
      </c>
      <c r="BV362" s="172" t="str">
        <f t="array" ref="BV362">IFERROR(VLOOKUP(A362&amp;B362&amp;C362&amp;LEFT($BQ$1,2),IF({1,0},广告数据!$A$2:$A$7027&amp;广告数据!$B$2:$B$7027&amp;广告数据!$C$2:$C$7027,广告数据!$G$2:$G$7027),2,0),"0")</f>
        <v>0</v>
      </c>
      <c r="BW362" s="172" t="str">
        <f t="array" ref="BW362">IFERROR(VLOOKUP(A362&amp;B362&amp;C362&amp;LEFT($BQ$1,2),IF({1,0},广告数据!$A$2:$A$7027&amp;广告数据!$B$2:$B$7027&amp;广告数据!$C$2:$C$7027,广告数据!$J$2:$J$7027),2,0),"0")</f>
        <v>0</v>
      </c>
      <c r="BX362" s="215" t="str">
        <f t="shared" si="163"/>
        <v/>
      </c>
      <c r="BY362" s="173"/>
      <c r="BZ362" s="173"/>
      <c r="CA362" s="173"/>
    </row>
    <row r="363" spans="1:79">
      <c r="A363" s="189">
        <v>44842</v>
      </c>
      <c r="B363" s="192" t="s">
        <v>128</v>
      </c>
      <c r="C363" s="190" t="s">
        <v>450</v>
      </c>
      <c r="D363" s="119" t="s">
        <v>451</v>
      </c>
      <c r="E363" s="194">
        <f>SUMIFS('Business report'!$D$2:$D$9442,'Business report'!$A$2:$A$9442,A363,'Business report'!$B$2:$B$9442,B363,'Business report'!$C$2:$C$9442,D363)</f>
        <v>6</v>
      </c>
      <c r="F363" s="194">
        <f>SUMIFS('Business report'!$F$2:$F$9442,'Business report'!$A$2:$A$9442,A363,'Business report'!$B$2:$B$9442,B363,'Business report'!$C$2:$C$9442,D363)</f>
        <v>12</v>
      </c>
      <c r="G363" s="191">
        <f>SUMIFS('Business report'!$I$2:$I$9442,'Business report'!$A$2:$A$9442,A363,'Business report'!$B$2:$B$9442,B363,'Business report'!$C$2:$C$9442,D363)</f>
        <v>0</v>
      </c>
      <c r="H363" s="195">
        <f>SUMIFS('Business report'!$K$2:$K$9442,'Business report'!$A$2:$A$9442,A363,'Business report'!$B$2:$B$9442,B363,'Business report'!$C$2:$C$9442,D363)</f>
        <v>0</v>
      </c>
      <c r="I363" s="198">
        <v>37.99</v>
      </c>
      <c r="J363" s="178">
        <v>4.1</v>
      </c>
      <c r="K363" s="198">
        <v>8</v>
      </c>
      <c r="L363" s="198" t="s">
        <v>642</v>
      </c>
      <c r="M363" s="202" t="s">
        <v>964</v>
      </c>
      <c r="N363" s="198" t="s">
        <v>644</v>
      </c>
      <c r="O363" s="198">
        <v>116</v>
      </c>
      <c r="P363" s="200"/>
      <c r="Q363" s="200"/>
      <c r="R363" s="200"/>
      <c r="S363" s="200"/>
      <c r="T363" s="200"/>
      <c r="U363" s="200"/>
      <c r="V363" s="200"/>
      <c r="W363" s="200"/>
      <c r="X363" s="200"/>
      <c r="Y363" s="200"/>
      <c r="Z363" s="200"/>
      <c r="AA363" s="200"/>
      <c r="AB363" s="200"/>
      <c r="AC363" s="200"/>
      <c r="AD363" s="200"/>
      <c r="AE363" s="200"/>
      <c r="AF363" s="200"/>
      <c r="AG363" s="200"/>
      <c r="AH363" s="200"/>
      <c r="AI363" s="200"/>
      <c r="AJ363" s="200"/>
      <c r="AK363" s="179">
        <f t="array" ref="AK363">IFERROR(VLOOKUP(A363&amp;B363&amp;C363&amp;LEFT($AK$1,2),IF({1,0},广告数据!$A$2:$A$7027&amp;广告数据!$B$2:$B$7027&amp;广告数据!$C$2:$C$7027,广告数据!$D$2:$D$7027),2,0),"0")</f>
        <v>552</v>
      </c>
      <c r="AL363" s="175">
        <f t="array" ref="AL363">IFERROR(VLOOKUP(A363&amp;B363&amp;C363&amp;LEFT($AK$1,2),IF({1,0},广告数据!$A$2:$A$7027&amp;广告数据!$B$2:$B$7027&amp;广告数据!$C$2:$C$7027,广告数据!$E$2:$E$7027),2,0),"0")</f>
        <v>0</v>
      </c>
      <c r="AM363" s="180">
        <f t="shared" si="151"/>
        <v>0</v>
      </c>
      <c r="AN363" s="175">
        <f t="array" ref="AN363">IFERROR(VLOOKUP(A363&amp;B363&amp;C363&amp;LEFT($AK$1,2),IF({1,0},广告数据!$A$2:$A$7027&amp;广告数据!$B$2:$B$7027&amp;广告数据!$C$2:$C$7027,广告数据!$I$2:$I$7027),2,0),"0")</f>
        <v>0</v>
      </c>
      <c r="AO363" s="181" t="str">
        <f t="shared" si="152"/>
        <v>0</v>
      </c>
      <c r="AP363" s="182">
        <f t="array" ref="AP363">IFERROR(VLOOKUP(A363&amp;B363&amp;C363&amp;LEFT($AK$1,2),IF({1,0},广告数据!$A$2:$A$7027&amp;广告数据!$B$2:$B$7027&amp;广告数据!$C$2:$C$7027,广告数据!$G$2:$G$7027),2,0),"0")</f>
        <v>0</v>
      </c>
      <c r="AQ363" s="182">
        <f t="array" ref="AQ363">IFERROR(VLOOKUP(A363&amp;B363&amp;C363&amp;LEFT($AK$1,2),IF({1,0},广告数据!$A$2:$A$7027&amp;广告数据!$B$2:$B$7027&amp;广告数据!$C$2:$C$7027,广告数据!$J$2:$J$7027),2,0),"0")</f>
        <v>0</v>
      </c>
      <c r="AR363" s="183" t="str">
        <f t="shared" si="153"/>
        <v>0</v>
      </c>
      <c r="AS363" s="223" t="str">
        <f t="array" ref="AS363">IFERROR(VLOOKUP(A363&amp;B363&amp;C363&amp;LEFT($AS$1,2),IF({1,0},广告数据!$A$2:$A$7027&amp;广告数据!$B$2:$B$7027&amp;广告数据!$C$2:$C$7027,广告数据!$D$2:$D$7027),2,0),"0")</f>
        <v>0</v>
      </c>
      <c r="AT363" s="179" t="str">
        <f t="array" ref="AT363">IFERROR(VLOOKUP(A363&amp;B363&amp;C363&amp;LEFT($AS$1,2),IF({1,0},广告数据!$A$2:$A$7027&amp;广告数据!$B$2:$B$7027&amp;广告数据!$C$2:$C$7027,广告数据!$E$2:$E$7027),2,0),"0")</f>
        <v>0</v>
      </c>
      <c r="AU363" s="179" t="str">
        <f t="array" ref="AU363">IFERROR(VLOOKUP(A363&amp;B363&amp;C363&amp;LEFT($AS$1,2),IF({1,0},广告数据!$A$2:$A$7027&amp;广告数据!$B$2:$B$7027&amp;广告数据!$C$2:$C$7027,广告数据!$I$2:$I$7027),2,0),"0")</f>
        <v>0</v>
      </c>
      <c r="AV363" s="215" t="str">
        <f t="shared" si="154"/>
        <v>0</v>
      </c>
      <c r="AW363" s="215" t="str">
        <f t="array" ref="AW363">IFERROR(AU363/AT363,"0")</f>
        <v>0</v>
      </c>
      <c r="AX363" s="224" t="str">
        <f t="array" ref="AX363">IFERROR(VLOOKUP(A363&amp;B363&amp;C363&amp;LEFT($AS$1,2),IF({1,0},广告数据!$A$2:$A$7027&amp;广告数据!$B$2:$B$7027&amp;广告数据!$C$2:$C$7027,广告数据!$G$2:$G$7027),2,0),"0")</f>
        <v>0</v>
      </c>
      <c r="AY363" s="179" t="str">
        <f t="array" ref="AY363">IFERROR(VLOOKUP(A363&amp;B363&amp;C363&amp;LEFT($AS$1,2),IF({1,0},广告数据!$A$2:$A$7027&amp;广告数据!$B$2:$B$7027&amp;广告数据!$C$2:$C$7027,广告数据!$J$2:$J$7027),2,0),"0")</f>
        <v>0</v>
      </c>
      <c r="AZ363" s="183" t="str">
        <f t="array" ref="AZ363">IFERROR(AX363/AY363,"0")</f>
        <v>0</v>
      </c>
      <c r="BA363" s="179">
        <f t="array" ref="BA363">IFERROR(VLOOKUP(A363&amp;B363&amp;C363&amp;LEFT($BA$1,2),IF({1,0},广告数据!$A$2:$A$7027&amp;广告数据!$B$2:$B$7027&amp;广告数据!$C$2:$C$7027,广告数据!$D$2:$D$7027),2,0),"")</f>
        <v>1915</v>
      </c>
      <c r="BB363" s="179">
        <f t="array" ref="BB363">IFERROR(VLOOKUP(A363&amp;B363&amp;C363&amp;LEFT($BA$1,2),IF({1,0},广告数据!$A$2:$A$7027&amp;广告数据!$B$2:$B$7027&amp;广告数据!$C$2:$C$7027,广告数据!$E$2:$E$7027),2,0),"")</f>
        <v>3</v>
      </c>
      <c r="BC363" s="179">
        <f t="array" ref="BC363">IFERROR(VLOOKUP(A363&amp;B363&amp;C363&amp;LEFT($BA$1,2),IF({1,0},广告数据!$A$2:$A$7027&amp;广告数据!$B$2:$B$7027&amp;广告数据!$C$2:$C$7027,广告数据!$I$2:$I$7027),2,0),"")</f>
        <v>0</v>
      </c>
      <c r="BD363" s="215">
        <f t="shared" si="157"/>
        <v>0.00156657963446475</v>
      </c>
      <c r="BE363" s="215">
        <f t="shared" si="158"/>
        <v>0</v>
      </c>
      <c r="BF363" s="186">
        <f t="array" ref="BF363">IFERROR(VLOOKUP(A363&amp;B363&amp;C363&amp;LEFT($BA$1,2),IF({1,0},广告数据!$A$2:$A$7027&amp;广告数据!$B$2:$B$7027&amp;广告数据!$C$2:$C$7027,广告数据!$G$2:$G$7027),2,0),"")</f>
        <v>1.75</v>
      </c>
      <c r="BG363" s="186">
        <f t="array" ref="BG363">IFERROR(VLOOKUP(A363&amp;B363&amp;C363&amp;LEFT($BA$1,2),IF({1,0},广告数据!$A$2:$A$7027&amp;广告数据!$B$2:$B$7027&amp;广告数据!$C$2:$C$7027,广告数据!$J$2:$J$7027),2,0),"")</f>
        <v>0</v>
      </c>
      <c r="BH363" s="215" t="str">
        <f t="shared" si="159"/>
        <v>0</v>
      </c>
      <c r="BI363" s="172" t="str">
        <f t="array" ref="BI363">IFERROR(VLOOKUP(A363&amp;B363&amp;C363&amp;LEFT($BI$1,2),IF({1,0},广告数据!$A$2:$A$7027&amp;广告数据!$B$2:$B$7027&amp;广告数据!$C$2:$C$7027,广告数据!$D$2:$D$7027),2,0),"0")</f>
        <v>0</v>
      </c>
      <c r="BJ363" s="172" t="str">
        <f t="array" ref="BJ363">IFERROR(VLOOKUP(A363&amp;B363&amp;C363&amp;LEFT($BI$1,2),IF({1,0},广告数据!$A$2:$A$7027&amp;广告数据!$B$2:$B$7027&amp;广告数据!$C$2:$C$7027,广告数据!$E$2:$E$7027),2,0),"0")</f>
        <v>0</v>
      </c>
      <c r="BK363" s="172" t="str">
        <f t="array" ref="BK363">IFERROR(VLOOKUP(A363&amp;B363&amp;C363&amp;LEFT($BI$1,2),IF({1,0},广告数据!$A$2:$A$7027&amp;广告数据!$B$2:$B$7027&amp;广告数据!$C$2:$C$7027,广告数据!$I$2:$I$7027),2,0),"0")</f>
        <v>0</v>
      </c>
      <c r="BL363" s="215" t="str">
        <f t="shared" si="160"/>
        <v>0</v>
      </c>
      <c r="BM363" s="215" t="str">
        <f t="shared" si="161"/>
        <v>0</v>
      </c>
      <c r="BN363" s="172" t="str">
        <f t="array" ref="BN363">IFERROR(VLOOKUP(A363&amp;B363&amp;C363&amp;LEFT($BI$1,2),IF({1,0},广告数据!$A$2:$A$7027&amp;广告数据!$B$2:$B$7027&amp;广告数据!$C$2:$C$7027,广告数据!$G$2:$G$7027),2,0),"0")</f>
        <v>0</v>
      </c>
      <c r="BO363" s="172" t="str">
        <f t="array" ref="BO363">IFERROR(VLOOKUP(A363&amp;B363&amp;C363&amp;LEFT($BI$1,2),IF({1,0},广告数据!$A$2:$A$7027&amp;广告数据!$B$2:$B$7027&amp;广告数据!$C$2:$C$7027,广告数据!$J$2:$J$7027),2,0),"0")</f>
        <v>0</v>
      </c>
      <c r="BP363" s="215" t="str">
        <f t="shared" si="162"/>
        <v/>
      </c>
      <c r="BQ363" s="172">
        <f t="array" ref="BQ363">IFERROR(VLOOKUP(A363&amp;B363&amp;C363&amp;LEFT($BQ$1,2),IF({1,0},广告数据!$A$2:$A$7027&amp;广告数据!$B$2:$B$7027&amp;广告数据!$C$2:$C$7027,广告数据!$D$2:$D$7027),2,0),"0")</f>
        <v>1450</v>
      </c>
      <c r="BR363" s="172">
        <f t="array" ref="BR363">IFERROR(VLOOKUP(A363&amp;B363&amp;C363&amp;LEFT($BQ$1,2),IF({1,0},广告数据!$A$2:$A$7027&amp;广告数据!$B$2:$B$7027&amp;广告数据!$C$2:$C$7027,广告数据!$E$2:$E$7027),2,0),"0")</f>
        <v>2</v>
      </c>
      <c r="BS363" s="172">
        <f t="array" ref="BS363">IFERROR(VLOOKUP(A363&amp;B363&amp;C363&amp;LEFT($BQ$1,2),IF({1,0},广告数据!$A$2:$A$7027&amp;广告数据!$B$2:$B$7027&amp;广告数据!$C$2:$C$7027,广告数据!$I$2:$I$7027),2,0),"0")</f>
        <v>0</v>
      </c>
      <c r="BT363" s="215">
        <f t="shared" si="155"/>
        <v>0.00137931034482759</v>
      </c>
      <c r="BU363" s="215">
        <f t="shared" si="156"/>
        <v>0</v>
      </c>
      <c r="BV363" s="172">
        <f t="array" ref="BV363">IFERROR(VLOOKUP(A363&amp;B363&amp;C363&amp;LEFT($BQ$1,2),IF({1,0},广告数据!$A$2:$A$7027&amp;广告数据!$B$2:$B$7027&amp;广告数据!$C$2:$C$7027,广告数据!$G$2:$G$7027),2,0),"0")</f>
        <v>1.08</v>
      </c>
      <c r="BW363" s="172">
        <f t="array" ref="BW363">IFERROR(VLOOKUP(A363&amp;B363&amp;C363&amp;LEFT($BQ$1,2),IF({1,0},广告数据!$A$2:$A$7027&amp;广告数据!$B$2:$B$7027&amp;广告数据!$C$2:$C$7027,广告数据!$J$2:$J$7027),2,0),"0")</f>
        <v>0</v>
      </c>
      <c r="BX363" s="215" t="str">
        <f t="shared" si="163"/>
        <v/>
      </c>
      <c r="BY363" s="173"/>
      <c r="BZ363" s="173"/>
      <c r="CA363" s="173"/>
    </row>
    <row r="364" spans="1:79">
      <c r="A364" s="189">
        <v>44842</v>
      </c>
      <c r="B364" s="192" t="s">
        <v>343</v>
      </c>
      <c r="C364" s="190" t="s">
        <v>450</v>
      </c>
      <c r="D364" s="119" t="s">
        <v>451</v>
      </c>
      <c r="E364" s="194">
        <f>SUMIFS('Business report'!$D$2:$D$9442,'Business report'!$A$2:$A$9442,A364,'Business report'!$B$2:$B$9442,B364,'Business report'!$C$2:$C$9442,D364)</f>
        <v>21</v>
      </c>
      <c r="F364" s="194">
        <f>SUMIFS('Business report'!$F$2:$F$9442,'Business report'!$A$2:$A$9442,A364,'Business report'!$B$2:$B$9442,B364,'Business report'!$C$2:$C$9442,D364)</f>
        <v>30</v>
      </c>
      <c r="G364" s="191">
        <f>SUMIFS('Business report'!$I$2:$I$9442,'Business report'!$A$2:$A$9442,A364,'Business report'!$B$2:$B$9442,B364,'Business report'!$C$2:$C$9442,D364)</f>
        <v>2</v>
      </c>
      <c r="H364" s="195">
        <f>SUMIFS('Business report'!$K$2:$K$9442,'Business report'!$A$2:$A$9442,A364,'Business report'!$B$2:$B$9442,B364,'Business report'!$C$2:$C$9442,D364)</f>
        <v>95.98</v>
      </c>
      <c r="I364" s="198">
        <v>47.99</v>
      </c>
      <c r="J364" s="178">
        <v>4.1</v>
      </c>
      <c r="K364" s="198">
        <v>8</v>
      </c>
      <c r="L364" s="198" t="s">
        <v>851</v>
      </c>
      <c r="M364" s="202" t="s">
        <v>965</v>
      </c>
      <c r="N364" s="198" t="s">
        <v>497</v>
      </c>
      <c r="O364" s="198">
        <v>160</v>
      </c>
      <c r="P364" s="200"/>
      <c r="Q364" s="200"/>
      <c r="R364" s="200"/>
      <c r="S364" s="200"/>
      <c r="T364" s="200"/>
      <c r="U364" s="200"/>
      <c r="V364" s="200"/>
      <c r="W364" s="200"/>
      <c r="X364" s="200"/>
      <c r="Y364" s="200"/>
      <c r="Z364" s="200"/>
      <c r="AA364" s="200"/>
      <c r="AB364" s="200"/>
      <c r="AC364" s="200"/>
      <c r="AD364" s="200"/>
      <c r="AE364" s="200"/>
      <c r="AF364" s="200"/>
      <c r="AG364" s="200"/>
      <c r="AH364" s="200"/>
      <c r="AI364" s="200"/>
      <c r="AJ364" s="200"/>
      <c r="AK364" s="179">
        <f t="array" ref="AK364">IFERROR(VLOOKUP(A364&amp;B364&amp;C364&amp;LEFT($AK$1,2),IF({1,0},广告数据!$A$2:$A$7027&amp;广告数据!$B$2:$B$7027&amp;广告数据!$C$2:$C$7027,广告数据!$D$2:$D$7027),2,0),"0")</f>
        <v>1663</v>
      </c>
      <c r="AL364" s="175">
        <f t="array" ref="AL364">IFERROR(VLOOKUP(A364&amp;B364&amp;C364&amp;LEFT($AK$1,2),IF({1,0},广告数据!$A$2:$A$7027&amp;广告数据!$B$2:$B$7027&amp;广告数据!$C$2:$C$7027,广告数据!$E$2:$E$7027),2,0),"0")</f>
        <v>4</v>
      </c>
      <c r="AM364" s="180">
        <f t="shared" si="151"/>
        <v>0.00240529164161155</v>
      </c>
      <c r="AN364" s="175">
        <f t="array" ref="AN364">IFERROR(VLOOKUP(A364&amp;B364&amp;C364&amp;LEFT($AK$1,2),IF({1,0},广告数据!$A$2:$A$7027&amp;广告数据!$B$2:$B$7027&amp;广告数据!$C$2:$C$7027,广告数据!$I$2:$I$7027),2,0),"0")</f>
        <v>1</v>
      </c>
      <c r="AO364" s="181">
        <f t="shared" si="152"/>
        <v>0.25</v>
      </c>
      <c r="AP364" s="182">
        <f t="array" ref="AP364">IFERROR(VLOOKUP(A364&amp;B364&amp;C364&amp;LEFT($AK$1,2),IF({1,0},广告数据!$A$2:$A$7027&amp;广告数据!$B$2:$B$7027&amp;广告数据!$C$2:$C$7027,广告数据!$G$2:$G$7027),2,0),"0")</f>
        <v>3.68</v>
      </c>
      <c r="AQ364" s="182">
        <f t="array" ref="AQ364">IFERROR(VLOOKUP(A364&amp;B364&amp;C364&amp;LEFT($AK$1,2),IF({1,0},广告数据!$A$2:$A$7027&amp;广告数据!$B$2:$B$7027&amp;广告数据!$C$2:$C$7027,广告数据!$J$2:$J$7027),2,0),"0")</f>
        <v>47.99</v>
      </c>
      <c r="AR364" s="183">
        <f t="shared" si="153"/>
        <v>0.0766826422171286</v>
      </c>
      <c r="AS364" s="223" t="str">
        <f t="array" ref="AS364">IFERROR(VLOOKUP(A364&amp;B364&amp;C364&amp;LEFT($AS$1,2),IF({1,0},广告数据!$A$2:$A$7027&amp;广告数据!$B$2:$B$7027&amp;广告数据!$C$2:$C$7027,广告数据!$D$2:$D$7027),2,0),"0")</f>
        <v>0</v>
      </c>
      <c r="AT364" s="179" t="str">
        <f t="array" ref="AT364">IFERROR(VLOOKUP(A364&amp;B364&amp;C364&amp;LEFT($AS$1,2),IF({1,0},广告数据!$A$2:$A$7027&amp;广告数据!$B$2:$B$7027&amp;广告数据!$C$2:$C$7027,广告数据!$E$2:$E$7027),2,0),"0")</f>
        <v>0</v>
      </c>
      <c r="AU364" s="179" t="str">
        <f t="array" ref="AU364">IFERROR(VLOOKUP(A364&amp;B364&amp;C364&amp;LEFT($AS$1,2),IF({1,0},广告数据!$A$2:$A$7027&amp;广告数据!$B$2:$B$7027&amp;广告数据!$C$2:$C$7027,广告数据!$I$2:$I$7027),2,0),"0")</f>
        <v>0</v>
      </c>
      <c r="AV364" s="215" t="str">
        <f t="shared" si="154"/>
        <v>0</v>
      </c>
      <c r="AW364" s="215" t="str">
        <f t="array" ref="AW364">IFERROR(AU364/AT364,"0")</f>
        <v>0</v>
      </c>
      <c r="AX364" s="224" t="str">
        <f t="array" ref="AX364">IFERROR(VLOOKUP(A364&amp;B364&amp;C364&amp;LEFT($AS$1,2),IF({1,0},广告数据!$A$2:$A$7027&amp;广告数据!$B$2:$B$7027&amp;广告数据!$C$2:$C$7027,广告数据!$G$2:$G$7027),2,0),"0")</f>
        <v>0</v>
      </c>
      <c r="AY364" s="179" t="str">
        <f t="array" ref="AY364">IFERROR(VLOOKUP(A364&amp;B364&amp;C364&amp;LEFT($AS$1,2),IF({1,0},广告数据!$A$2:$A$7027&amp;广告数据!$B$2:$B$7027&amp;广告数据!$C$2:$C$7027,广告数据!$J$2:$J$7027),2,0),"0")</f>
        <v>0</v>
      </c>
      <c r="AZ364" s="183" t="str">
        <f t="array" ref="AZ364">IFERROR(AX364/AY364,"0")</f>
        <v>0</v>
      </c>
      <c r="BA364" s="179">
        <f t="array" ref="BA364">IFERROR(VLOOKUP(A364&amp;B364&amp;C364&amp;LEFT($BA$1,2),IF({1,0},广告数据!$A$2:$A$7027&amp;广告数据!$B$2:$B$7027&amp;广告数据!$C$2:$C$7027,广告数据!$D$2:$D$7027),2,0),"")</f>
        <v>587</v>
      </c>
      <c r="BB364" s="179">
        <f t="array" ref="BB364">IFERROR(VLOOKUP(A364&amp;B364&amp;C364&amp;LEFT($BA$1,2),IF({1,0},广告数据!$A$2:$A$7027&amp;广告数据!$B$2:$B$7027&amp;广告数据!$C$2:$C$7027,广告数据!$E$2:$E$7027),2,0),"")</f>
        <v>2</v>
      </c>
      <c r="BC364" s="179">
        <f t="array" ref="BC364">IFERROR(VLOOKUP(A364&amp;B364&amp;C364&amp;LEFT($BA$1,2),IF({1,0},广告数据!$A$2:$A$7027&amp;广告数据!$B$2:$B$7027&amp;广告数据!$C$2:$C$7027,广告数据!$I$2:$I$7027),2,0),"")</f>
        <v>0</v>
      </c>
      <c r="BD364" s="215">
        <f t="shared" si="157"/>
        <v>0.00340715502555366</v>
      </c>
      <c r="BE364" s="215">
        <f t="shared" si="158"/>
        <v>0</v>
      </c>
      <c r="BF364" s="186">
        <f t="array" ref="BF364">IFERROR(VLOOKUP(A364&amp;B364&amp;C364&amp;LEFT($BA$1,2),IF({1,0},广告数据!$A$2:$A$7027&amp;广告数据!$B$2:$B$7027&amp;广告数据!$C$2:$C$7027,广告数据!$G$2:$G$7027),2,0),"")</f>
        <v>1.68</v>
      </c>
      <c r="BG364" s="186">
        <f t="array" ref="BG364">IFERROR(VLOOKUP(A364&amp;B364&amp;C364&amp;LEFT($BA$1,2),IF({1,0},广告数据!$A$2:$A$7027&amp;广告数据!$B$2:$B$7027&amp;广告数据!$C$2:$C$7027,广告数据!$J$2:$J$7027),2,0),"")</f>
        <v>0</v>
      </c>
      <c r="BH364" s="215" t="str">
        <f t="shared" si="159"/>
        <v>0</v>
      </c>
      <c r="BI364" s="172" t="str">
        <f t="array" ref="BI364">IFERROR(VLOOKUP(A364&amp;B364&amp;C364&amp;LEFT($BI$1,2),IF({1,0},广告数据!$A$2:$A$7027&amp;广告数据!$B$2:$B$7027&amp;广告数据!$C$2:$C$7027,广告数据!$D$2:$D$7027),2,0),"0")</f>
        <v>0</v>
      </c>
      <c r="BJ364" s="172" t="str">
        <f t="array" ref="BJ364">IFERROR(VLOOKUP(A364&amp;B364&amp;C364&amp;LEFT($BI$1,2),IF({1,0},广告数据!$A$2:$A$7027&amp;广告数据!$B$2:$B$7027&amp;广告数据!$C$2:$C$7027,广告数据!$E$2:$E$7027),2,0),"0")</f>
        <v>0</v>
      </c>
      <c r="BK364" s="172" t="str">
        <f t="array" ref="BK364">IFERROR(VLOOKUP(A364&amp;B364&amp;C364&amp;LEFT($BI$1,2),IF({1,0},广告数据!$A$2:$A$7027&amp;广告数据!$B$2:$B$7027&amp;广告数据!$C$2:$C$7027,广告数据!$I$2:$I$7027),2,0),"0")</f>
        <v>0</v>
      </c>
      <c r="BL364" s="215" t="str">
        <f t="shared" si="160"/>
        <v>0</v>
      </c>
      <c r="BM364" s="215" t="str">
        <f t="shared" si="161"/>
        <v>0</v>
      </c>
      <c r="BN364" s="172" t="str">
        <f t="array" ref="BN364">IFERROR(VLOOKUP(A364&amp;B364&amp;C364&amp;LEFT($BI$1,2),IF({1,0},广告数据!$A$2:$A$7027&amp;广告数据!$B$2:$B$7027&amp;广告数据!$C$2:$C$7027,广告数据!$G$2:$G$7027),2,0),"0")</f>
        <v>0</v>
      </c>
      <c r="BO364" s="172" t="str">
        <f t="array" ref="BO364">IFERROR(VLOOKUP(A364&amp;B364&amp;C364&amp;LEFT($BI$1,2),IF({1,0},广告数据!$A$2:$A$7027&amp;广告数据!$B$2:$B$7027&amp;广告数据!$C$2:$C$7027,广告数据!$J$2:$J$7027),2,0),"0")</f>
        <v>0</v>
      </c>
      <c r="BP364" s="215" t="str">
        <f t="shared" si="162"/>
        <v/>
      </c>
      <c r="BQ364" s="172">
        <f t="array" ref="BQ364">IFERROR(VLOOKUP(A364&amp;B364&amp;C364&amp;LEFT($BQ$1,2),IF({1,0},广告数据!$A$2:$A$7027&amp;广告数据!$B$2:$B$7027&amp;广告数据!$C$2:$C$7027,广告数据!$D$2:$D$7027),2,0),"0")</f>
        <v>984</v>
      </c>
      <c r="BR364" s="172">
        <f t="array" ref="BR364">IFERROR(VLOOKUP(A364&amp;B364&amp;C364&amp;LEFT($BQ$1,2),IF({1,0},广告数据!$A$2:$A$7027&amp;广告数据!$B$2:$B$7027&amp;广告数据!$C$2:$C$7027,广告数据!$E$2:$E$7027),2,0),"0")</f>
        <v>4</v>
      </c>
      <c r="BS364" s="172">
        <f t="array" ref="BS364">IFERROR(VLOOKUP(A364&amp;B364&amp;C364&amp;LEFT($BQ$1,2),IF({1,0},广告数据!$A$2:$A$7027&amp;广告数据!$B$2:$B$7027&amp;广告数据!$C$2:$C$7027,广告数据!$I$2:$I$7027),2,0),"0")</f>
        <v>0</v>
      </c>
      <c r="BT364" s="215">
        <f t="shared" si="155"/>
        <v>0.0040650406504065</v>
      </c>
      <c r="BU364" s="215">
        <f t="shared" si="156"/>
        <v>0</v>
      </c>
      <c r="BV364" s="172">
        <f t="array" ref="BV364">IFERROR(VLOOKUP(A364&amp;B364&amp;C364&amp;LEFT($BQ$1,2),IF({1,0},广告数据!$A$2:$A$7027&amp;广告数据!$B$2:$B$7027&amp;广告数据!$C$2:$C$7027,广告数据!$G$2:$G$7027),2,0),"0")</f>
        <v>3.86</v>
      </c>
      <c r="BW364" s="172">
        <f t="array" ref="BW364">IFERROR(VLOOKUP(A364&amp;B364&amp;C364&amp;LEFT($BQ$1,2),IF({1,0},广告数据!$A$2:$A$7027&amp;广告数据!$B$2:$B$7027&amp;广告数据!$C$2:$C$7027,广告数据!$J$2:$J$7027),2,0),"0")</f>
        <v>0</v>
      </c>
      <c r="BX364" s="215" t="str">
        <f t="shared" si="163"/>
        <v/>
      </c>
      <c r="BY364" s="173"/>
      <c r="BZ364" s="173"/>
      <c r="CA364" s="173"/>
    </row>
    <row r="365" spans="1:79">
      <c r="A365" s="189">
        <v>44842</v>
      </c>
      <c r="B365" s="192" t="s">
        <v>20</v>
      </c>
      <c r="C365" s="190" t="s">
        <v>543</v>
      </c>
      <c r="D365" s="119" t="s">
        <v>544</v>
      </c>
      <c r="E365" s="194">
        <f>SUMIFS('Business report'!$D$2:$D$9442,'Business report'!$A$2:$A$9442,A365,'Business report'!$B$2:$B$9442,B365,'Business report'!$C$2:$C$9442,D365)</f>
        <v>75</v>
      </c>
      <c r="F365" s="194">
        <f>SUMIFS('Business report'!$F$2:$F$9442,'Business report'!$A$2:$A$9442,A365,'Business report'!$B$2:$B$9442,B365,'Business report'!$C$2:$C$9442,D365)</f>
        <v>104</v>
      </c>
      <c r="G365" s="191">
        <f>SUMIFS('Business report'!$I$2:$I$9442,'Business report'!$A$2:$A$9442,A365,'Business report'!$B$2:$B$9442,B365,'Business report'!$C$2:$C$9442,D365)</f>
        <v>9</v>
      </c>
      <c r="H365" s="195">
        <f>SUMIFS('Business report'!$K$2:$K$9442,'Business report'!$A$2:$A$9442,A365,'Business report'!$B$2:$B$9442,B365,'Business report'!$C$2:$C$9442,D365)</f>
        <v>269.91</v>
      </c>
      <c r="I365" s="198">
        <v>29.99</v>
      </c>
      <c r="J365" s="178">
        <v>4.8</v>
      </c>
      <c r="K365" s="198">
        <v>15</v>
      </c>
      <c r="L365" s="198" t="s">
        <v>570</v>
      </c>
      <c r="M365" s="202" t="s">
        <v>966</v>
      </c>
      <c r="N365" s="198" t="s">
        <v>572</v>
      </c>
      <c r="O365" s="198">
        <v>25</v>
      </c>
      <c r="P365" s="200"/>
      <c r="Q365" s="200"/>
      <c r="R365" s="200"/>
      <c r="S365" s="200"/>
      <c r="T365" s="200"/>
      <c r="U365" s="200"/>
      <c r="V365" s="200"/>
      <c r="W365" s="200"/>
      <c r="X365" s="200"/>
      <c r="Y365" s="200"/>
      <c r="Z365" s="200"/>
      <c r="AA365" s="200"/>
      <c r="AB365" s="200"/>
      <c r="AC365" s="200"/>
      <c r="AD365" s="200"/>
      <c r="AE365" s="200"/>
      <c r="AF365" s="200"/>
      <c r="AG365" s="200"/>
      <c r="AH365" s="200"/>
      <c r="AI365" s="200"/>
      <c r="AJ365" s="200"/>
      <c r="AK365" s="179">
        <f t="array" ref="AK365">IFERROR(VLOOKUP(A365&amp;B365&amp;C365&amp;LEFT($AK$1,2),IF({1,0},广告数据!$A$2:$A$7027&amp;广告数据!$B$2:$B$7027&amp;广告数据!$C$2:$C$7027,广告数据!$D$2:$D$7027),2,0),"0")</f>
        <v>5447</v>
      </c>
      <c r="AL365" s="175">
        <f t="array" ref="AL365">IFERROR(VLOOKUP(A365&amp;B365&amp;C365&amp;LEFT($AK$1,2),IF({1,0},广告数据!$A$2:$A$7027&amp;广告数据!$B$2:$B$7027&amp;广告数据!$C$2:$C$7027,广告数据!$E$2:$E$7027),2,0),"0")</f>
        <v>14</v>
      </c>
      <c r="AM365" s="180">
        <f t="shared" si="151"/>
        <v>0.00257022214062787</v>
      </c>
      <c r="AN365" s="175">
        <f t="array" ref="AN365">IFERROR(VLOOKUP(A365&amp;B365&amp;C365&amp;LEFT($AK$1,2),IF({1,0},广告数据!$A$2:$A$7027&amp;广告数据!$B$2:$B$7027&amp;广告数据!$C$2:$C$7027,广告数据!$I$2:$I$7027),2,0),"0")</f>
        <v>0</v>
      </c>
      <c r="AO365" s="181">
        <f t="shared" si="152"/>
        <v>0</v>
      </c>
      <c r="AP365" s="182">
        <f t="array" ref="AP365">IFERROR(VLOOKUP(A365&amp;B365&amp;C365&amp;LEFT($AK$1,2),IF({1,0},广告数据!$A$2:$A$7027&amp;广告数据!$B$2:$B$7027&amp;广告数据!$C$2:$C$7027,广告数据!$G$2:$G$7027),2,0),"0")</f>
        <v>12.08</v>
      </c>
      <c r="AQ365" s="182">
        <f t="array" ref="AQ365">IFERROR(VLOOKUP(A365&amp;B365&amp;C365&amp;LEFT($AK$1,2),IF({1,0},广告数据!$A$2:$A$7027&amp;广告数据!$B$2:$B$7027&amp;广告数据!$C$2:$C$7027,广告数据!$J$2:$J$7027),2,0),"0")</f>
        <v>0</v>
      </c>
      <c r="AR365" s="183" t="str">
        <f t="shared" si="153"/>
        <v>0</v>
      </c>
      <c r="AS365" s="223">
        <f t="array" ref="AS365">IFERROR(VLOOKUP(A365&amp;B365&amp;C365&amp;LEFT($AS$1,2),IF({1,0},广告数据!$A$2:$A$7027&amp;广告数据!$B$2:$B$7027&amp;广告数据!$C$2:$C$7027,广告数据!$D$2:$D$7027),2,0),"0")</f>
        <v>321</v>
      </c>
      <c r="AT365" s="179">
        <f t="array" ref="AT365">IFERROR(VLOOKUP(A365&amp;B365&amp;C365&amp;LEFT($AS$1,2),IF({1,0},广告数据!$A$2:$A$7027&amp;广告数据!$B$2:$B$7027&amp;广告数据!$C$2:$C$7027,广告数据!$E$2:$E$7027),2,0),"0")</f>
        <v>5</v>
      </c>
      <c r="AU365" s="179">
        <f t="array" ref="AU365">IFERROR(VLOOKUP(A365&amp;B365&amp;C365&amp;LEFT($AS$1,2),IF({1,0},广告数据!$A$2:$A$7027&amp;广告数据!$B$2:$B$7027&amp;广告数据!$C$2:$C$7027,广告数据!$I$2:$I$7027),2,0),"0")</f>
        <v>0</v>
      </c>
      <c r="AV365" s="215">
        <f t="shared" si="154"/>
        <v>0.0155763239875389</v>
      </c>
      <c r="AW365" s="215">
        <f t="array" ref="AW365">IFERROR(AU365/AT365,"0")</f>
        <v>0</v>
      </c>
      <c r="AX365" s="224">
        <f t="array" ref="AX365">IFERROR(VLOOKUP(A365&amp;B365&amp;C365&amp;LEFT($AS$1,2),IF({1,0},广告数据!$A$2:$A$7027&amp;广告数据!$B$2:$B$7027&amp;广告数据!$C$2:$C$7027,广告数据!$G$2:$G$7027),2,0),"0")</f>
        <v>4.3</v>
      </c>
      <c r="AY365" s="179">
        <f t="array" ref="AY365">IFERROR(VLOOKUP(A365&amp;B365&amp;C365&amp;LEFT($AS$1,2),IF({1,0},广告数据!$A$2:$A$7027&amp;广告数据!$B$2:$B$7027&amp;广告数据!$C$2:$C$7027,广告数据!$J$2:$J$7027),2,0),"0")</f>
        <v>0</v>
      </c>
      <c r="AZ365" s="183" t="str">
        <f t="array" ref="AZ365">IFERROR(AX365/AY365,"0")</f>
        <v>0</v>
      </c>
      <c r="BA365" s="179">
        <f t="array" ref="BA365">IFERROR(VLOOKUP(A365&amp;B365&amp;C365&amp;LEFT($BA$1,2),IF({1,0},广告数据!$A$2:$A$7027&amp;广告数据!$B$2:$B$7027&amp;广告数据!$C$2:$C$7027,广告数据!$D$2:$D$7027),2,0),"")</f>
        <v>526</v>
      </c>
      <c r="BB365" s="179">
        <f t="array" ref="BB365">IFERROR(VLOOKUP(A365&amp;B365&amp;C365&amp;LEFT($BA$1,2),IF({1,0},广告数据!$A$2:$A$7027&amp;广告数据!$B$2:$B$7027&amp;广告数据!$C$2:$C$7027,广告数据!$E$2:$E$7027),2,0),"")</f>
        <v>4</v>
      </c>
      <c r="BC365" s="179">
        <f t="array" ref="BC365">IFERROR(VLOOKUP(A365&amp;B365&amp;C365&amp;LEFT($BA$1,2),IF({1,0},广告数据!$A$2:$A$7027&amp;广告数据!$B$2:$B$7027&amp;广告数据!$C$2:$C$7027,广告数据!$I$2:$I$7027),2,0),"")</f>
        <v>0</v>
      </c>
      <c r="BD365" s="215">
        <f t="shared" si="157"/>
        <v>0.00760456273764259</v>
      </c>
      <c r="BE365" s="215">
        <f t="shared" si="158"/>
        <v>0</v>
      </c>
      <c r="BF365" s="186">
        <f t="array" ref="BF365">IFERROR(VLOOKUP(A365&amp;B365&amp;C365&amp;LEFT($BA$1,2),IF({1,0},广告数据!$A$2:$A$7027&amp;广告数据!$B$2:$B$7027&amp;广告数据!$C$2:$C$7027,广告数据!$G$2:$G$7027),2,0),"")</f>
        <v>5.11</v>
      </c>
      <c r="BG365" s="186">
        <f t="array" ref="BG365">IFERROR(VLOOKUP(A365&amp;B365&amp;C365&amp;LEFT($BA$1,2),IF({1,0},广告数据!$A$2:$A$7027&amp;广告数据!$B$2:$B$7027&amp;广告数据!$C$2:$C$7027,广告数据!$J$2:$J$7027),2,0),"")</f>
        <v>0</v>
      </c>
      <c r="BH365" s="215" t="str">
        <f t="shared" si="159"/>
        <v>0</v>
      </c>
      <c r="BI365" s="172">
        <f t="array" ref="BI365">IFERROR(VLOOKUP(A365&amp;B365&amp;C365&amp;LEFT($BI$1,2),IF({1,0},广告数据!$A$2:$A$7027&amp;广告数据!$B$2:$B$7027&amp;广告数据!$C$2:$C$7027,广告数据!$D$2:$D$7027),2,0),"0")</f>
        <v>66</v>
      </c>
      <c r="BJ365" s="172">
        <f t="array" ref="BJ365">IFERROR(VLOOKUP(A365&amp;B365&amp;C365&amp;LEFT($BI$1,2),IF({1,0},广告数据!$A$2:$A$7027&amp;广告数据!$B$2:$B$7027&amp;广告数据!$C$2:$C$7027,广告数据!$E$2:$E$7027),2,0),"0")</f>
        <v>0</v>
      </c>
      <c r="BK365" s="172">
        <f t="array" ref="BK365">IFERROR(VLOOKUP(A365&amp;B365&amp;C365&amp;LEFT($BI$1,2),IF({1,0},广告数据!$A$2:$A$7027&amp;广告数据!$B$2:$B$7027&amp;广告数据!$C$2:$C$7027,广告数据!$I$2:$I$7027),2,0),"0")</f>
        <v>0</v>
      </c>
      <c r="BL365" s="215">
        <f t="shared" si="160"/>
        <v>0</v>
      </c>
      <c r="BM365" s="215" t="str">
        <f t="shared" si="161"/>
        <v>0</v>
      </c>
      <c r="BN365" s="172">
        <f t="array" ref="BN365">IFERROR(VLOOKUP(A365&amp;B365&amp;C365&amp;LEFT($BI$1,2),IF({1,0},广告数据!$A$2:$A$7027&amp;广告数据!$B$2:$B$7027&amp;广告数据!$C$2:$C$7027,广告数据!$G$2:$G$7027),2,0),"0")</f>
        <v>0</v>
      </c>
      <c r="BO365" s="172">
        <f t="array" ref="BO365">IFERROR(VLOOKUP(A365&amp;B365&amp;C365&amp;LEFT($BI$1,2),IF({1,0},广告数据!$A$2:$A$7027&amp;广告数据!$B$2:$B$7027&amp;广告数据!$C$2:$C$7027,广告数据!$J$2:$J$7027),2,0),"0")</f>
        <v>0</v>
      </c>
      <c r="BP365" s="215" t="str">
        <f t="shared" si="162"/>
        <v/>
      </c>
      <c r="BQ365" s="172">
        <f t="array" ref="BQ365">IFERROR(VLOOKUP(A365&amp;B365&amp;C365&amp;LEFT($BQ$1,2),IF({1,0},广告数据!$A$2:$A$7027&amp;广告数据!$B$2:$B$7027&amp;广告数据!$C$2:$C$7027,广告数据!$D$2:$D$7027),2,0),"0")</f>
        <v>2444</v>
      </c>
      <c r="BR365" s="172">
        <f t="array" ref="BR365">IFERROR(VLOOKUP(A365&amp;B365&amp;C365&amp;LEFT($BQ$1,2),IF({1,0},广告数据!$A$2:$A$7027&amp;广告数据!$B$2:$B$7027&amp;广告数据!$C$2:$C$7027,广告数据!$E$2:$E$7027),2,0),"0")</f>
        <v>26</v>
      </c>
      <c r="BS365" s="172">
        <f t="array" ref="BS365">IFERROR(VLOOKUP(A365&amp;B365&amp;C365&amp;LEFT($BQ$1,2),IF({1,0},广告数据!$A$2:$A$7027&amp;广告数据!$B$2:$B$7027&amp;广告数据!$C$2:$C$7027,广告数据!$I$2:$I$7027),2,0),"0")</f>
        <v>5</v>
      </c>
      <c r="BT365" s="215">
        <f t="shared" si="155"/>
        <v>0.0106382978723404</v>
      </c>
      <c r="BU365" s="215">
        <f t="shared" si="156"/>
        <v>0.192307692307692</v>
      </c>
      <c r="BV365" s="172">
        <f t="array" ref="BV365">IFERROR(VLOOKUP(A365&amp;B365&amp;C365&amp;LEFT($BQ$1,2),IF({1,0},广告数据!$A$2:$A$7027&amp;广告数据!$B$2:$B$7027&amp;广告数据!$C$2:$C$7027,广告数据!$G$2:$G$7027),2,0),"0")</f>
        <v>34.07</v>
      </c>
      <c r="BW365" s="172">
        <f t="array" ref="BW365">IFERROR(VLOOKUP(A365&amp;B365&amp;C365&amp;LEFT($BQ$1,2),IF({1,0},广告数据!$A$2:$A$7027&amp;广告数据!$B$2:$B$7027&amp;广告数据!$C$2:$C$7027,广告数据!$J$2:$J$7027),2,0),"0")</f>
        <v>149.95</v>
      </c>
      <c r="BX365" s="215">
        <f t="shared" si="163"/>
        <v>0.227209069689897</v>
      </c>
      <c r="BY365" s="173"/>
      <c r="BZ365" s="173"/>
      <c r="CA365" s="173"/>
    </row>
    <row r="366" spans="1:79">
      <c r="A366" s="189">
        <v>44842</v>
      </c>
      <c r="B366" s="192" t="s">
        <v>20</v>
      </c>
      <c r="C366" s="190" t="s">
        <v>740</v>
      </c>
      <c r="D366" s="119" t="s">
        <v>741</v>
      </c>
      <c r="E366" s="194">
        <f>SUMIFS('Business report'!$D$2:$D$9442,'Business report'!$A$2:$A$9442,A366,'Business report'!$B$2:$B$9442,B366,'Business report'!$C$2:$C$9442,D366)</f>
        <v>22</v>
      </c>
      <c r="F366" s="194">
        <f>SUMIFS('Business report'!$F$2:$F$9442,'Business report'!$A$2:$A$9442,A366,'Business report'!$B$2:$B$9442,B366,'Business report'!$C$2:$C$9442,D366)</f>
        <v>27</v>
      </c>
      <c r="G366" s="191">
        <f>SUMIFS('Business report'!$I$2:$I$9442,'Business report'!$A$2:$A$9442,A366,'Business report'!$B$2:$B$9442,B366,'Business report'!$C$2:$C$9442,D366)</f>
        <v>2</v>
      </c>
      <c r="H366" s="195">
        <f>SUMIFS('Business report'!$K$2:$K$9442,'Business report'!$A$2:$A$9442,A366,'Business report'!$B$2:$B$9442,B366,'Business report'!$C$2:$C$9442,D366)</f>
        <v>0</v>
      </c>
      <c r="I366" s="198">
        <v>44.99</v>
      </c>
      <c r="J366" s="178">
        <v>4.5</v>
      </c>
      <c r="K366" s="198">
        <v>5</v>
      </c>
      <c r="L366" s="198" t="s">
        <v>131</v>
      </c>
      <c r="M366" s="198">
        <v>417463</v>
      </c>
      <c r="N366" s="198" t="s">
        <v>742</v>
      </c>
      <c r="O366" s="198">
        <v>376</v>
      </c>
      <c r="P366" s="200"/>
      <c r="Q366" s="200"/>
      <c r="R366" s="200"/>
      <c r="S366" s="200"/>
      <c r="T366" s="200"/>
      <c r="U366" s="200"/>
      <c r="V366" s="200"/>
      <c r="W366" s="200"/>
      <c r="X366" s="200"/>
      <c r="Y366" s="200"/>
      <c r="Z366" s="200"/>
      <c r="AA366" s="200"/>
      <c r="AB366" s="200"/>
      <c r="AC366" s="200"/>
      <c r="AD366" s="200"/>
      <c r="AE366" s="200"/>
      <c r="AF366" s="200"/>
      <c r="AG366" s="200"/>
      <c r="AH366" s="200"/>
      <c r="AI366" s="200"/>
      <c r="AJ366" s="200"/>
      <c r="AK366" s="179">
        <f t="array" ref="AK366">IFERROR(VLOOKUP(A366&amp;B366&amp;C366&amp;LEFT($AK$1,2),IF({1,0},广告数据!$A$2:$A$7027&amp;广告数据!$B$2:$B$7027&amp;广告数据!$C$2:$C$7027,广告数据!$D$2:$D$7027),2,0),"0")</f>
        <v>22383</v>
      </c>
      <c r="AL366" s="175">
        <f t="array" ref="AL366">IFERROR(VLOOKUP(A366&amp;B366&amp;C366&amp;LEFT($AK$1,2),IF({1,0},广告数据!$A$2:$A$7027&amp;广告数据!$B$2:$B$7027&amp;广告数据!$C$2:$C$7027,广告数据!$E$2:$E$7027),2,0),"0")</f>
        <v>9</v>
      </c>
      <c r="AM366" s="180">
        <f t="shared" ref="AM366:AM429" si="164">IFERROR(AL366/AK366,"0")</f>
        <v>0.000402090872537193</v>
      </c>
      <c r="AN366" s="175">
        <f t="array" ref="AN366">IFERROR(VLOOKUP(A366&amp;B366&amp;C366&amp;LEFT($AK$1,2),IF({1,0},广告数据!$A$2:$A$7027&amp;广告数据!$B$2:$B$7027&amp;广告数据!$C$2:$C$7027,广告数据!$I$2:$I$7027),2,0),"0")</f>
        <v>0</v>
      </c>
      <c r="AO366" s="181">
        <f t="shared" ref="AO366:AO429" si="165">IFERROR(AN366/AL366,"0")</f>
        <v>0</v>
      </c>
      <c r="AP366" s="182">
        <f t="array" ref="AP366">IFERROR(VLOOKUP(A366&amp;B366&amp;C366&amp;LEFT($AK$1,2),IF({1,0},广告数据!$A$2:$A$7027&amp;广告数据!$B$2:$B$7027&amp;广告数据!$C$2:$C$7027,广告数据!$G$2:$G$7027),2,0),"0")</f>
        <v>7.77</v>
      </c>
      <c r="AQ366" s="182">
        <f t="array" ref="AQ366">IFERROR(VLOOKUP(A366&amp;B366&amp;C366&amp;LEFT($AK$1,2),IF({1,0},广告数据!$A$2:$A$7027&amp;广告数据!$B$2:$B$7027&amp;广告数据!$C$2:$C$7027,广告数据!$J$2:$J$7027),2,0),"0")</f>
        <v>0</v>
      </c>
      <c r="AR366" s="183" t="str">
        <f t="shared" ref="AR366:AR429" si="166">IFERROR(AP366/AQ366,"0")</f>
        <v>0</v>
      </c>
      <c r="AS366" s="223" t="str">
        <f t="array" ref="AS366">IFERROR(VLOOKUP(A366&amp;B366&amp;C366&amp;LEFT($AS$1,2),IF({1,0},广告数据!$A$2:$A$7027&amp;广告数据!$B$2:$B$7027&amp;广告数据!$C$2:$C$7027,广告数据!$D$2:$D$7027),2,0),"0")</f>
        <v>0</v>
      </c>
      <c r="AT366" s="179" t="str">
        <f t="array" ref="AT366">IFERROR(VLOOKUP(A366&amp;B366&amp;C366&amp;LEFT($AS$1,2),IF({1,0},广告数据!$A$2:$A$7027&amp;广告数据!$B$2:$B$7027&amp;广告数据!$C$2:$C$7027,广告数据!$E$2:$E$7027),2,0),"0")</f>
        <v>0</v>
      </c>
      <c r="AU366" s="179" t="str">
        <f t="array" ref="AU366">IFERROR(VLOOKUP(A366&amp;B366&amp;C366&amp;LEFT($AS$1,2),IF({1,0},广告数据!$A$2:$A$7027&amp;广告数据!$B$2:$B$7027&amp;广告数据!$C$2:$C$7027,广告数据!$I$2:$I$7027),2,0),"0")</f>
        <v>0</v>
      </c>
      <c r="AV366" s="215" t="str">
        <f t="shared" si="154"/>
        <v>0</v>
      </c>
      <c r="AW366" s="215" t="str">
        <f t="array" ref="AW366">IFERROR(AU366/AT366,"0")</f>
        <v>0</v>
      </c>
      <c r="AX366" s="224" t="str">
        <f t="array" ref="AX366">IFERROR(VLOOKUP(A366&amp;B366&amp;C366&amp;LEFT($AS$1,2),IF({1,0},广告数据!$A$2:$A$7027&amp;广告数据!$B$2:$B$7027&amp;广告数据!$C$2:$C$7027,广告数据!$G$2:$G$7027),2,0),"0")</f>
        <v>0</v>
      </c>
      <c r="AY366" s="179" t="str">
        <f t="array" ref="AY366">IFERROR(VLOOKUP(A366&amp;B366&amp;C366&amp;LEFT($AS$1,2),IF({1,0},广告数据!$A$2:$A$7027&amp;广告数据!$B$2:$B$7027&amp;广告数据!$C$2:$C$7027,广告数据!$J$2:$J$7027),2,0),"0")</f>
        <v>0</v>
      </c>
      <c r="AZ366" s="183" t="str">
        <f t="array" ref="AZ366">IFERROR(AX366/AY366,"0")</f>
        <v>0</v>
      </c>
      <c r="BA366" s="179">
        <f t="array" ref="BA366">IFERROR(VLOOKUP(A366&amp;B366&amp;C366&amp;LEFT($BA$1,2),IF({1,0},广告数据!$A$2:$A$7027&amp;广告数据!$B$2:$B$7027&amp;广告数据!$C$2:$C$7027,广告数据!$D$2:$D$7027),2,0),"")</f>
        <v>7158</v>
      </c>
      <c r="BB366" s="179">
        <f t="array" ref="BB366">IFERROR(VLOOKUP(A366&amp;B366&amp;C366&amp;LEFT($BA$1,2),IF({1,0},广告数据!$A$2:$A$7027&amp;广告数据!$B$2:$B$7027&amp;广告数据!$C$2:$C$7027,广告数据!$E$2:$E$7027),2,0),"")</f>
        <v>6</v>
      </c>
      <c r="BC366" s="179">
        <f t="array" ref="BC366">IFERROR(VLOOKUP(A366&amp;B366&amp;C366&amp;LEFT($BA$1,2),IF({1,0},广告数据!$A$2:$A$7027&amp;广告数据!$B$2:$B$7027&amp;广告数据!$C$2:$C$7027,广告数据!$I$2:$I$7027),2,0),"")</f>
        <v>0</v>
      </c>
      <c r="BD366" s="215">
        <f t="shared" si="157"/>
        <v>0.000838222967309304</v>
      </c>
      <c r="BE366" s="215">
        <f t="shared" si="158"/>
        <v>0</v>
      </c>
      <c r="BF366" s="186">
        <f t="array" ref="BF366">IFERROR(VLOOKUP(A366&amp;B366&amp;C366&amp;LEFT($BA$1,2),IF({1,0},广告数据!$A$2:$A$7027&amp;广告数据!$B$2:$B$7027&amp;广告数据!$C$2:$C$7027,广告数据!$G$2:$G$7027),2,0),"")</f>
        <v>5.78</v>
      </c>
      <c r="BG366" s="186">
        <f t="array" ref="BG366">IFERROR(VLOOKUP(A366&amp;B366&amp;C366&amp;LEFT($BA$1,2),IF({1,0},广告数据!$A$2:$A$7027&amp;广告数据!$B$2:$B$7027&amp;广告数据!$C$2:$C$7027,广告数据!$J$2:$J$7027),2,0),"")</f>
        <v>0</v>
      </c>
      <c r="BH366" s="215" t="str">
        <f t="shared" si="159"/>
        <v>0</v>
      </c>
      <c r="BI366" s="172" t="str">
        <f t="array" ref="BI366">IFERROR(VLOOKUP(A366&amp;B366&amp;C366&amp;LEFT($BI$1,2),IF({1,0},广告数据!$A$2:$A$7027&amp;广告数据!$B$2:$B$7027&amp;广告数据!$C$2:$C$7027,广告数据!$D$2:$D$7027),2,0),"0")</f>
        <v>0</v>
      </c>
      <c r="BJ366" s="172" t="str">
        <f t="array" ref="BJ366">IFERROR(VLOOKUP(A366&amp;B366&amp;C366&amp;LEFT($BI$1,2),IF({1,0},广告数据!$A$2:$A$7027&amp;广告数据!$B$2:$B$7027&amp;广告数据!$C$2:$C$7027,广告数据!$E$2:$E$7027),2,0),"0")</f>
        <v>0</v>
      </c>
      <c r="BK366" s="172" t="str">
        <f t="array" ref="BK366">IFERROR(VLOOKUP(A366&amp;B366&amp;C366&amp;LEFT($BI$1,2),IF({1,0},广告数据!$A$2:$A$7027&amp;广告数据!$B$2:$B$7027&amp;广告数据!$C$2:$C$7027,广告数据!$I$2:$I$7027),2,0),"0")</f>
        <v>0</v>
      </c>
      <c r="BL366" s="215" t="str">
        <f t="shared" si="160"/>
        <v>0</v>
      </c>
      <c r="BM366" s="215" t="str">
        <f t="shared" si="161"/>
        <v>0</v>
      </c>
      <c r="BN366" s="172" t="str">
        <f t="array" ref="BN366">IFERROR(VLOOKUP(A366&amp;B366&amp;C366&amp;LEFT($BI$1,2),IF({1,0},广告数据!$A$2:$A$7027&amp;广告数据!$B$2:$B$7027&amp;广告数据!$C$2:$C$7027,广告数据!$G$2:$G$7027),2,0),"0")</f>
        <v>0</v>
      </c>
      <c r="BO366" s="172" t="str">
        <f t="array" ref="BO366">IFERROR(VLOOKUP(A366&amp;B366&amp;C366&amp;LEFT($BI$1,2),IF({1,0},广告数据!$A$2:$A$7027&amp;广告数据!$B$2:$B$7027&amp;广告数据!$C$2:$C$7027,广告数据!$J$2:$J$7027),2,0),"0")</f>
        <v>0</v>
      </c>
      <c r="BP366" s="215" t="str">
        <f t="shared" si="162"/>
        <v/>
      </c>
      <c r="BQ366" s="172">
        <f t="array" ref="BQ366">IFERROR(VLOOKUP(A366&amp;B366&amp;C366&amp;LEFT($BQ$1,2),IF({1,0},广告数据!$A$2:$A$7027&amp;广告数据!$B$2:$B$7027&amp;广告数据!$C$2:$C$7027,广告数据!$D$2:$D$7027),2,0),"0")</f>
        <v>73</v>
      </c>
      <c r="BR366" s="172">
        <f t="array" ref="BR366">IFERROR(VLOOKUP(A366&amp;B366&amp;C366&amp;LEFT($BQ$1,2),IF({1,0},广告数据!$A$2:$A$7027&amp;广告数据!$B$2:$B$7027&amp;广告数据!$C$2:$C$7027,广告数据!$E$2:$E$7027),2,0),"0")</f>
        <v>0</v>
      </c>
      <c r="BS366" s="172">
        <f t="array" ref="BS366">IFERROR(VLOOKUP(A366&amp;B366&amp;C366&amp;LEFT($BQ$1,2),IF({1,0},广告数据!$A$2:$A$7027&amp;广告数据!$B$2:$B$7027&amp;广告数据!$C$2:$C$7027,广告数据!$I$2:$I$7027),2,0),"0")</f>
        <v>0</v>
      </c>
      <c r="BT366" s="215">
        <f t="shared" si="155"/>
        <v>0</v>
      </c>
      <c r="BU366" s="215" t="str">
        <f t="shared" si="156"/>
        <v>0</v>
      </c>
      <c r="BV366" s="172">
        <f t="array" ref="BV366">IFERROR(VLOOKUP(A366&amp;B366&amp;C366&amp;LEFT($BQ$1,2),IF({1,0},广告数据!$A$2:$A$7027&amp;广告数据!$B$2:$B$7027&amp;广告数据!$C$2:$C$7027,广告数据!$G$2:$G$7027),2,0),"0")</f>
        <v>0</v>
      </c>
      <c r="BW366" s="172">
        <f t="array" ref="BW366">IFERROR(VLOOKUP(A366&amp;B366&amp;C366&amp;LEFT($BQ$1,2),IF({1,0},广告数据!$A$2:$A$7027&amp;广告数据!$B$2:$B$7027&amp;广告数据!$C$2:$C$7027,广告数据!$J$2:$J$7027),2,0),"0")</f>
        <v>0</v>
      </c>
      <c r="BX366" s="215" t="str">
        <f t="shared" si="163"/>
        <v/>
      </c>
      <c r="BY366" s="173"/>
      <c r="BZ366" s="173"/>
      <c r="CA366" s="173"/>
    </row>
    <row r="367" spans="1:79">
      <c r="A367" s="189">
        <v>44842</v>
      </c>
      <c r="B367" s="192" t="s">
        <v>777</v>
      </c>
      <c r="C367" s="190" t="s">
        <v>543</v>
      </c>
      <c r="D367" s="119" t="s">
        <v>544</v>
      </c>
      <c r="E367" s="194">
        <f>SUMIFS('Business report'!$D$2:$D$9442,'Business report'!$A$2:$A$9442,A367,'Business report'!$B$2:$B$9442,B367,'Business report'!$C$2:$C$9442,D367)</f>
        <v>46</v>
      </c>
      <c r="F367" s="194">
        <f>SUMIFS('Business report'!$F$2:$F$9442,'Business report'!$A$2:$A$9442,A367,'Business report'!$B$2:$B$9442,B367,'Business report'!$C$2:$C$9442,D367)</f>
        <v>78</v>
      </c>
      <c r="G367" s="191">
        <f>SUMIFS('Business report'!$I$2:$I$9442,'Business report'!$A$2:$A$9442,A367,'Business report'!$B$2:$B$9442,B367,'Business report'!$C$2:$C$9442,D367)</f>
        <v>1</v>
      </c>
      <c r="H367" s="195">
        <f>SUMIFS('Business report'!$K$2:$K$9442,'Business report'!$A$2:$A$9442,A367,'Business report'!$B$2:$B$9442,B367,'Business report'!$C$2:$C$9442,D367)</f>
        <v>3999</v>
      </c>
      <c r="I367" s="206">
        <v>3999</v>
      </c>
      <c r="J367" s="178">
        <v>5</v>
      </c>
      <c r="K367" s="198">
        <v>2</v>
      </c>
      <c r="L367" s="206" t="s">
        <v>794</v>
      </c>
      <c r="M367" s="202" t="s">
        <v>967</v>
      </c>
      <c r="N367" s="206" t="s">
        <v>796</v>
      </c>
      <c r="O367" s="198">
        <v>40</v>
      </c>
      <c r="P367" s="200"/>
      <c r="Q367" s="200"/>
      <c r="R367" s="200"/>
      <c r="S367" s="200"/>
      <c r="T367" s="200"/>
      <c r="U367" s="200"/>
      <c r="V367" s="200"/>
      <c r="W367" s="200"/>
      <c r="X367" s="200"/>
      <c r="Y367" s="200"/>
      <c r="Z367" s="200"/>
      <c r="AA367" s="200"/>
      <c r="AB367" s="200"/>
      <c r="AC367" s="200"/>
      <c r="AD367" s="200"/>
      <c r="AE367" s="200"/>
      <c r="AF367" s="200"/>
      <c r="AG367" s="200"/>
      <c r="AH367" s="200"/>
      <c r="AI367" s="200"/>
      <c r="AJ367" s="200"/>
      <c r="AK367" s="179" t="str">
        <f t="array" ref="AK367">IFERROR(VLOOKUP(A367&amp;B367&amp;C367&amp;LEFT($AK$1,2),IF({1,0},广告数据!$A$2:$A$7027&amp;广告数据!$B$2:$B$7027&amp;广告数据!$C$2:$C$7027,广告数据!$D$2:$D$7027),2,0),"0")</f>
        <v>0</v>
      </c>
      <c r="AL367" s="175" t="str">
        <f t="array" ref="AL367">IFERROR(VLOOKUP(A367&amp;B367&amp;C367&amp;LEFT($AK$1,2),IF({1,0},广告数据!$A$2:$A$7027&amp;广告数据!$B$2:$B$7027&amp;广告数据!$C$2:$C$7027,广告数据!$E$2:$E$7027),2,0),"0")</f>
        <v>0</v>
      </c>
      <c r="AM367" s="180" t="str">
        <f t="shared" si="164"/>
        <v>0</v>
      </c>
      <c r="AN367" s="175" t="str">
        <f t="array" ref="AN367">IFERROR(VLOOKUP(A367&amp;B367&amp;C367&amp;LEFT($AK$1,2),IF({1,0},广告数据!$A$2:$A$7027&amp;广告数据!$B$2:$B$7027&amp;广告数据!$C$2:$C$7027,广告数据!$I$2:$I$7027),2,0),"0")</f>
        <v>0</v>
      </c>
      <c r="AO367" s="181" t="str">
        <f t="shared" si="165"/>
        <v>0</v>
      </c>
      <c r="AP367" s="182" t="str">
        <f t="array" ref="AP367">IFERROR(VLOOKUP(A367&amp;B367&amp;C367&amp;LEFT($AK$1,2),IF({1,0},广告数据!$A$2:$A$7027&amp;广告数据!$B$2:$B$7027&amp;广告数据!$C$2:$C$7027,广告数据!$G$2:$G$7027),2,0),"0")</f>
        <v>0</v>
      </c>
      <c r="AQ367" s="182" t="str">
        <f t="array" ref="AQ367">IFERROR(VLOOKUP(A367&amp;B367&amp;C367&amp;LEFT($AK$1,2),IF({1,0},广告数据!$A$2:$A$7027&amp;广告数据!$B$2:$B$7027&amp;广告数据!$C$2:$C$7027,广告数据!$J$2:$J$7027),2,0),"0")</f>
        <v>0</v>
      </c>
      <c r="AR367" s="183" t="str">
        <f t="shared" si="166"/>
        <v>0</v>
      </c>
      <c r="AS367" s="223">
        <f t="array" ref="AS367">IFERROR(VLOOKUP(A367&amp;B367&amp;C367&amp;LEFT($AS$1,2),IF({1,0},广告数据!$A$2:$A$7027&amp;广告数据!$B$2:$B$7027&amp;广告数据!$C$2:$C$7027,广告数据!$D$2:$D$7027),2,0),"0")</f>
        <v>931</v>
      </c>
      <c r="AT367" s="179">
        <f t="array" ref="AT367">IFERROR(VLOOKUP(A367&amp;B367&amp;C367&amp;LEFT($AS$1,2),IF({1,0},广告数据!$A$2:$A$7027&amp;广告数据!$B$2:$B$7027&amp;广告数据!$C$2:$C$7027,广告数据!$E$2:$E$7027),2,0),"0")</f>
        <v>29</v>
      </c>
      <c r="AU367" s="179">
        <f t="array" ref="AU367">IFERROR(VLOOKUP(A367&amp;B367&amp;C367&amp;LEFT($AS$1,2),IF({1,0},广告数据!$A$2:$A$7027&amp;广告数据!$B$2:$B$7027&amp;广告数据!$C$2:$C$7027,广告数据!$I$2:$I$7027),2,0),"0")</f>
        <v>1</v>
      </c>
      <c r="AV367" s="215">
        <f t="shared" si="154"/>
        <v>0.0311493018259936</v>
      </c>
      <c r="AW367" s="215">
        <f t="array" ref="AW367">IFERROR(AU367/AT367,"0")</f>
        <v>0.0344827586206897</v>
      </c>
      <c r="AX367" s="224">
        <f t="array" ref="AX367">IFERROR(VLOOKUP(A367&amp;B367&amp;C367&amp;LEFT($AS$1,2),IF({1,0},广告数据!$A$2:$A$7027&amp;广告数据!$B$2:$B$7027&amp;广告数据!$C$2:$C$7027,广告数据!$G$2:$G$7027),2,0),"0")</f>
        <v>1635</v>
      </c>
      <c r="AY367" s="179">
        <f t="array" ref="AY367">IFERROR(VLOOKUP(A367&amp;B367&amp;C367&amp;LEFT($AS$1,2),IF({1,0},广告数据!$A$2:$A$7027&amp;广告数据!$B$2:$B$7027&amp;广告数据!$C$2:$C$7027,广告数据!$J$2:$J$7027),2,0),"0")</f>
        <v>3635</v>
      </c>
      <c r="AZ367" s="183">
        <f t="array" ref="AZ367">IFERROR(AX367/AY367,"0")</f>
        <v>0.449793672627235</v>
      </c>
      <c r="BA367" s="179">
        <f t="array" ref="BA367">IFERROR(VLOOKUP(A367&amp;B367&amp;C367&amp;LEFT($BA$1,2),IF({1,0},广告数据!$A$2:$A$7027&amp;广告数据!$B$2:$B$7027&amp;广告数据!$C$2:$C$7027,广告数据!$D$2:$D$7027),2,0),"")</f>
        <v>297</v>
      </c>
      <c r="BB367" s="179">
        <f t="array" ref="BB367">IFERROR(VLOOKUP(A367&amp;B367&amp;C367&amp;LEFT($BA$1,2),IF({1,0},广告数据!$A$2:$A$7027&amp;广告数据!$B$2:$B$7027&amp;广告数据!$C$2:$C$7027,广告数据!$E$2:$E$7027),2,0),"")</f>
        <v>5</v>
      </c>
      <c r="BC367" s="179">
        <f t="array" ref="BC367">IFERROR(VLOOKUP(A367&amp;B367&amp;C367&amp;LEFT($BA$1,2),IF({1,0},广告数据!$A$2:$A$7027&amp;广告数据!$B$2:$B$7027&amp;广告数据!$C$2:$C$7027,广告数据!$I$2:$I$7027),2,0),"")</f>
        <v>0</v>
      </c>
      <c r="BD367" s="215">
        <f t="shared" si="157"/>
        <v>0.0168350168350168</v>
      </c>
      <c r="BE367" s="215">
        <f t="shared" si="158"/>
        <v>0</v>
      </c>
      <c r="BF367" s="186">
        <f t="array" ref="BF367">IFERROR(VLOOKUP(A367&amp;B367&amp;C367&amp;LEFT($BA$1,2),IF({1,0},广告数据!$A$2:$A$7027&amp;广告数据!$B$2:$B$7027&amp;广告数据!$C$2:$C$7027,广告数据!$G$2:$G$7027),2,0),"")</f>
        <v>360</v>
      </c>
      <c r="BG367" s="186">
        <f t="array" ref="BG367">IFERROR(VLOOKUP(A367&amp;B367&amp;C367&amp;LEFT($BA$1,2),IF({1,0},广告数据!$A$2:$A$7027&amp;广告数据!$B$2:$B$7027&amp;广告数据!$C$2:$C$7027,广告数据!$J$2:$J$7027),2,0),"")</f>
        <v>0</v>
      </c>
      <c r="BH367" s="215" t="str">
        <f t="shared" si="159"/>
        <v>0</v>
      </c>
      <c r="BI367" s="172" t="str">
        <f t="array" ref="BI367">IFERROR(VLOOKUP(A367&amp;B367&amp;C367&amp;LEFT($BI$1,2),IF({1,0},广告数据!$A$2:$A$7027&amp;广告数据!$B$2:$B$7027&amp;广告数据!$C$2:$C$7027,广告数据!$D$2:$D$7027),2,0),"0")</f>
        <v>0</v>
      </c>
      <c r="BJ367" s="172" t="str">
        <f t="array" ref="BJ367">IFERROR(VLOOKUP(A367&amp;B367&amp;C367&amp;LEFT($BI$1,2),IF({1,0},广告数据!$A$2:$A$7027&amp;广告数据!$B$2:$B$7027&amp;广告数据!$C$2:$C$7027,广告数据!$E$2:$E$7027),2,0),"0")</f>
        <v>0</v>
      </c>
      <c r="BK367" s="172" t="str">
        <f t="array" ref="BK367">IFERROR(VLOOKUP(A367&amp;B367&amp;C367&amp;LEFT($BI$1,2),IF({1,0},广告数据!$A$2:$A$7027&amp;广告数据!$B$2:$B$7027&amp;广告数据!$C$2:$C$7027,广告数据!$I$2:$I$7027),2,0),"0")</f>
        <v>0</v>
      </c>
      <c r="BL367" s="215" t="str">
        <f t="shared" si="160"/>
        <v>0</v>
      </c>
      <c r="BM367" s="215" t="str">
        <f t="shared" si="161"/>
        <v>0</v>
      </c>
      <c r="BN367" s="172" t="str">
        <f t="array" ref="BN367">IFERROR(VLOOKUP(A367&amp;B367&amp;C367&amp;LEFT($BI$1,2),IF({1,0},广告数据!$A$2:$A$7027&amp;广告数据!$B$2:$B$7027&amp;广告数据!$C$2:$C$7027,广告数据!$G$2:$G$7027),2,0),"0")</f>
        <v>0</v>
      </c>
      <c r="BO367" s="172" t="str">
        <f t="array" ref="BO367">IFERROR(VLOOKUP(A367&amp;B367&amp;C367&amp;LEFT($BI$1,2),IF({1,0},广告数据!$A$2:$A$7027&amp;广告数据!$B$2:$B$7027&amp;广告数据!$C$2:$C$7027,广告数据!$J$2:$J$7027),2,0),"0")</f>
        <v>0</v>
      </c>
      <c r="BP367" s="215" t="str">
        <f t="shared" si="162"/>
        <v/>
      </c>
      <c r="BQ367" s="172" t="str">
        <f t="array" ref="BQ367">IFERROR(VLOOKUP(A367&amp;B367&amp;C367&amp;LEFT($BQ$1,2),IF({1,0},广告数据!$A$2:$A$7027&amp;广告数据!$B$2:$B$7027&amp;广告数据!$C$2:$C$7027,广告数据!$D$2:$D$7027),2,0),"0")</f>
        <v>0</v>
      </c>
      <c r="BR367" s="172" t="str">
        <f t="array" ref="BR367">IFERROR(VLOOKUP(A367&amp;B367&amp;C367&amp;LEFT($BQ$1,2),IF({1,0},广告数据!$A$2:$A$7027&amp;广告数据!$B$2:$B$7027&amp;广告数据!$C$2:$C$7027,广告数据!$E$2:$E$7027),2,0),"0")</f>
        <v>0</v>
      </c>
      <c r="BS367" s="172" t="str">
        <f t="array" ref="BS367">IFERROR(VLOOKUP(A367&amp;B367&amp;C367&amp;LEFT($BQ$1,2),IF({1,0},广告数据!$A$2:$A$7027&amp;广告数据!$B$2:$B$7027&amp;广告数据!$C$2:$C$7027,广告数据!$I$2:$I$7027),2,0),"0")</f>
        <v>0</v>
      </c>
      <c r="BT367" s="215" t="str">
        <f t="shared" si="155"/>
        <v>0</v>
      </c>
      <c r="BU367" s="215" t="str">
        <f t="shared" si="156"/>
        <v>0</v>
      </c>
      <c r="BV367" s="172" t="str">
        <f t="array" ref="BV367">IFERROR(VLOOKUP(A367&amp;B367&amp;C367&amp;LEFT($BQ$1,2),IF({1,0},广告数据!$A$2:$A$7027&amp;广告数据!$B$2:$B$7027&amp;广告数据!$C$2:$C$7027,广告数据!$G$2:$G$7027),2,0),"0")</f>
        <v>0</v>
      </c>
      <c r="BW367" s="172" t="str">
        <f t="array" ref="BW367">IFERROR(VLOOKUP(A367&amp;B367&amp;C367&amp;LEFT($BQ$1,2),IF({1,0},广告数据!$A$2:$A$7027&amp;广告数据!$B$2:$B$7027&amp;广告数据!$C$2:$C$7027,广告数据!$J$2:$J$7027),2,0),"0")</f>
        <v>0</v>
      </c>
      <c r="BX367" s="215" t="str">
        <f t="shared" si="163"/>
        <v/>
      </c>
      <c r="BY367" s="173"/>
      <c r="BZ367" s="173"/>
      <c r="CA367" s="173"/>
    </row>
    <row r="368" spans="1:79">
      <c r="A368" s="189">
        <v>44843</v>
      </c>
      <c r="B368" s="192" t="s">
        <v>20</v>
      </c>
      <c r="C368" s="190" t="s">
        <v>25</v>
      </c>
      <c r="D368" s="119" t="s">
        <v>124</v>
      </c>
      <c r="E368" s="194">
        <f>SUMIFS('Business report'!$D$2:$D$9442,'Business report'!$A$2:$A$9442,A368,'Business report'!$B$2:$B$9442,B368,'Business report'!$C$2:$C$9442,D368)</f>
        <v>486</v>
      </c>
      <c r="F368" s="194">
        <f>SUMIFS('Business report'!$F$2:$F$9442,'Business report'!$A$2:$A$9442,A368,'Business report'!$B$2:$B$9442,B368,'Business report'!$C$2:$C$9442,D368)</f>
        <v>668</v>
      </c>
      <c r="G368" s="191">
        <f>SUMIFS('Business report'!$I$2:$I$9442,'Business report'!$A$2:$A$9442,A368,'Business report'!$B$2:$B$9442,B368,'Business report'!$C$2:$C$9442,D368)</f>
        <v>18</v>
      </c>
      <c r="H368" s="195">
        <f>SUMIFS('Business report'!$K$2:$K$9442,'Business report'!$A$2:$A$9442,A368,'Business report'!$B$2:$B$9442,B368,'Business report'!$C$2:$C$9442,D368)</f>
        <v>215.82</v>
      </c>
      <c r="I368" s="198">
        <v>11.99</v>
      </c>
      <c r="J368" s="178">
        <v>4.5</v>
      </c>
      <c r="K368" s="198">
        <v>123</v>
      </c>
      <c r="L368" s="198" t="s">
        <v>131</v>
      </c>
      <c r="M368" s="202" t="s">
        <v>968</v>
      </c>
      <c r="N368" s="198" t="s">
        <v>133</v>
      </c>
      <c r="O368" s="198">
        <v>98</v>
      </c>
      <c r="P368" s="200"/>
      <c r="Q368" s="200"/>
      <c r="R368" s="200"/>
      <c r="S368" s="200"/>
      <c r="T368" s="200"/>
      <c r="U368" s="200"/>
      <c r="V368" s="200"/>
      <c r="W368" s="200"/>
      <c r="X368" s="200"/>
      <c r="Y368" s="200"/>
      <c r="Z368" s="200"/>
      <c r="AA368" s="200"/>
      <c r="AB368" s="200"/>
      <c r="AC368" s="200"/>
      <c r="AD368" s="200"/>
      <c r="AE368" s="200"/>
      <c r="AF368" s="200"/>
      <c r="AG368" s="200"/>
      <c r="AH368" s="200"/>
      <c r="AI368" s="200"/>
      <c r="AJ368" s="200"/>
      <c r="AK368" s="179">
        <f t="array" ref="AK368">IFERROR(VLOOKUP(A368&amp;B368&amp;C368&amp;LEFT($AK$1,2),IF({1,0},广告数据!$A$2:$A$7027&amp;广告数据!$B$2:$B$7027&amp;广告数据!$C$2:$C$7027,广告数据!$D$2:$D$7027),2,0),"0")</f>
        <v>3156</v>
      </c>
      <c r="AL368" s="175">
        <f t="array" ref="AL368">IFERROR(VLOOKUP(A368&amp;B368&amp;C368&amp;LEFT($AK$1,2),IF({1,0},广告数据!$A$2:$A$7027&amp;广告数据!$B$2:$B$7027&amp;广告数据!$C$2:$C$7027,广告数据!$E$2:$E$7027),2,0),"0")</f>
        <v>16</v>
      </c>
      <c r="AM368" s="180">
        <f t="shared" si="164"/>
        <v>0.00506970849176172</v>
      </c>
      <c r="AN368" s="175">
        <f t="array" ref="AN368">IFERROR(VLOOKUP(A368&amp;B368&amp;C368&amp;LEFT($AK$1,2),IF({1,0},广告数据!$A$2:$A$7027&amp;广告数据!$B$2:$B$7027&amp;广告数据!$C$2:$C$7027,广告数据!$I$2:$I$7027),2,0),"0")</f>
        <v>0</v>
      </c>
      <c r="AO368" s="181">
        <f t="shared" si="165"/>
        <v>0</v>
      </c>
      <c r="AP368" s="182">
        <f t="array" ref="AP368">IFERROR(VLOOKUP(A368&amp;B368&amp;C368&amp;LEFT($AK$1,2),IF({1,0},广告数据!$A$2:$A$7027&amp;广告数据!$B$2:$B$7027&amp;广告数据!$C$2:$C$7027,广告数据!$G$2:$G$7027),2,0),"0")</f>
        <v>3.85</v>
      </c>
      <c r="AQ368" s="182">
        <f t="array" ref="AQ368">IFERROR(VLOOKUP(A368&amp;B368&amp;C368&amp;LEFT($AK$1,2),IF({1,0},广告数据!$A$2:$A$7027&amp;广告数据!$B$2:$B$7027&amp;广告数据!$C$2:$C$7027,广告数据!$J$2:$J$7027),2,0),"0")</f>
        <v>0</v>
      </c>
      <c r="AR368" s="183" t="str">
        <f t="shared" si="166"/>
        <v>0</v>
      </c>
      <c r="AS368" s="223" t="str">
        <f t="array" ref="AS368">IFERROR(VLOOKUP(A368&amp;B368&amp;C368&amp;LEFT($AS$1,2),IF({1,0},广告数据!$A$2:$A$7027&amp;广告数据!$B$2:$B$7027&amp;广告数据!$C$2:$C$7027,广告数据!$D$2:$D$7027),2,0),"0")</f>
        <v>0</v>
      </c>
      <c r="AT368" s="179" t="str">
        <f t="array" ref="AT368">IFERROR(VLOOKUP(A368&amp;B368&amp;C368&amp;LEFT($AS$1,2),IF({1,0},广告数据!$A$2:$A$7027&amp;广告数据!$B$2:$B$7027&amp;广告数据!$C$2:$C$7027,广告数据!$E$2:$E$7027),2,0),"0")</f>
        <v>0</v>
      </c>
      <c r="AU368" s="179" t="str">
        <f t="array" ref="AU368">IFERROR(VLOOKUP(A368&amp;B368&amp;C368&amp;LEFT($AS$1,2),IF({1,0},广告数据!$A$2:$A$7027&amp;广告数据!$B$2:$B$7027&amp;广告数据!$C$2:$C$7027,广告数据!$I$2:$I$7027),2,0),"0")</f>
        <v>0</v>
      </c>
      <c r="AV368" s="215" t="str">
        <f t="shared" ref="AV368:AV431" si="167">IFERROR(AT368/AS368,"0")</f>
        <v>0</v>
      </c>
      <c r="AW368" s="215" t="str">
        <f t="array" ref="AW368">IFERROR(AU368/AT368,"0")</f>
        <v>0</v>
      </c>
      <c r="AX368" s="224" t="str">
        <f t="array" ref="AX368">IFERROR(VLOOKUP(A368&amp;B368&amp;C368&amp;LEFT($AS$1,2),IF({1,0},广告数据!$A$2:$A$7027&amp;广告数据!$B$2:$B$7027&amp;广告数据!$C$2:$C$7027,广告数据!$G$2:$G$7027),2,0),"0")</f>
        <v>0</v>
      </c>
      <c r="AY368" s="179" t="str">
        <f t="array" ref="AY368">IFERROR(VLOOKUP(A368&amp;B368&amp;C368&amp;LEFT($AS$1,2),IF({1,0},广告数据!$A$2:$A$7027&amp;广告数据!$B$2:$B$7027&amp;广告数据!$C$2:$C$7027,广告数据!$J$2:$J$7027),2,0),"0")</f>
        <v>0</v>
      </c>
      <c r="AZ368" s="183" t="str">
        <f t="array" ref="AZ368">IFERROR(AX368/AY368,"0")</f>
        <v>0</v>
      </c>
      <c r="BA368" s="179">
        <f t="array" ref="BA368">IFERROR(VLOOKUP(A368&amp;B368&amp;C368&amp;LEFT($BA$1,2),IF({1,0},广告数据!$A$2:$A$7027&amp;广告数据!$B$2:$B$7027&amp;广告数据!$C$2:$C$7027,广告数据!$D$2:$D$7027),2,0),"")</f>
        <v>16790</v>
      </c>
      <c r="BB368" s="179">
        <f t="array" ref="BB368">IFERROR(VLOOKUP(A368&amp;B368&amp;C368&amp;LEFT($BA$1,2),IF({1,0},广告数据!$A$2:$A$7027&amp;广告数据!$B$2:$B$7027&amp;广告数据!$C$2:$C$7027,广告数据!$E$2:$E$7027),2,0),"")</f>
        <v>49</v>
      </c>
      <c r="BC368" s="179">
        <f t="array" ref="BC368">IFERROR(VLOOKUP(A368&amp;B368&amp;C368&amp;LEFT($BA$1,2),IF({1,0},广告数据!$A$2:$A$7027&amp;广告数据!$B$2:$B$7027&amp;广告数据!$C$2:$C$7027,广告数据!$I$2:$I$7027),2,0),"")</f>
        <v>5</v>
      </c>
      <c r="BD368" s="215">
        <f t="shared" si="157"/>
        <v>0.00291840381179273</v>
      </c>
      <c r="BE368" s="215">
        <f t="shared" si="158"/>
        <v>0.102040816326531</v>
      </c>
      <c r="BF368" s="186">
        <f t="array" ref="BF368">IFERROR(VLOOKUP(A368&amp;B368&amp;C368&amp;LEFT($BA$1,2),IF({1,0},广告数据!$A$2:$A$7027&amp;广告数据!$B$2:$B$7027&amp;广告数据!$C$2:$C$7027,广告数据!$G$2:$G$7027),2,0),"")</f>
        <v>22.99</v>
      </c>
      <c r="BG368" s="186">
        <f t="array" ref="BG368">IFERROR(VLOOKUP(A368&amp;B368&amp;C368&amp;LEFT($BA$1,2),IF({1,0},广告数据!$A$2:$A$7027&amp;广告数据!$B$2:$B$7027&amp;广告数据!$C$2:$C$7027,广告数据!$J$2:$J$7027),2,0),"")</f>
        <v>59.95</v>
      </c>
      <c r="BH368" s="215">
        <f t="shared" si="159"/>
        <v>0.38348623853211</v>
      </c>
      <c r="BI368" s="172">
        <f t="array" ref="BI368">IFERROR(VLOOKUP(A368&amp;B368&amp;C368&amp;LEFT($BI$1,2),IF({1,0},广告数据!$A$2:$A$7027&amp;广告数据!$B$2:$B$7027&amp;广告数据!$C$2:$C$7027,广告数据!$D$2:$D$7027),2,0),"0")</f>
        <v>3898</v>
      </c>
      <c r="BJ368" s="172">
        <f t="array" ref="BJ368">IFERROR(VLOOKUP(A368&amp;B368&amp;C368&amp;LEFT($BI$1,2),IF({1,0},广告数据!$A$2:$A$7027&amp;广告数据!$B$2:$B$7027&amp;广告数据!$C$2:$C$7027,广告数据!$E$2:$E$7027),2,0),"0")</f>
        <v>22</v>
      </c>
      <c r="BK368" s="172">
        <f t="array" ref="BK368">IFERROR(VLOOKUP(A368&amp;B368&amp;C368&amp;LEFT($BI$1,2),IF({1,0},广告数据!$A$2:$A$7027&amp;广告数据!$B$2:$B$7027&amp;广告数据!$C$2:$C$7027,广告数据!$I$2:$I$7027),2,0),"0")</f>
        <v>1</v>
      </c>
      <c r="BL368" s="215">
        <f t="shared" si="160"/>
        <v>0.00564391995895331</v>
      </c>
      <c r="BM368" s="215">
        <f t="shared" si="161"/>
        <v>0.0454545454545455</v>
      </c>
      <c r="BN368" s="172">
        <f t="array" ref="BN368">IFERROR(VLOOKUP(A368&amp;B368&amp;C368&amp;LEFT($BI$1,2),IF({1,0},广告数据!$A$2:$A$7027&amp;广告数据!$B$2:$B$7027&amp;广告数据!$C$2:$C$7027,广告数据!$G$2:$G$7027),2,0),"0")</f>
        <v>9.94</v>
      </c>
      <c r="BO368" s="172">
        <f t="array" ref="BO368">IFERROR(VLOOKUP(A368&amp;B368&amp;C368&amp;LEFT($BI$1,2),IF({1,0},广告数据!$A$2:$A$7027&amp;广告数据!$B$2:$B$7027&amp;广告数据!$C$2:$C$7027,广告数据!$J$2:$J$7027),2,0),"0")</f>
        <v>11.99</v>
      </c>
      <c r="BP368" s="215">
        <f t="shared" si="162"/>
        <v>0.829024186822352</v>
      </c>
      <c r="BQ368" s="172" t="str">
        <f t="array" ref="BQ368">IFERROR(VLOOKUP(A368&amp;B368&amp;C368&amp;LEFT($BQ$1,2),IF({1,0},广告数据!$A$2:$A$7027&amp;广告数据!$B$2:$B$7027&amp;广告数据!$C$2:$C$7027,广告数据!$D$2:$D$7027),2,0),"0")</f>
        <v>0</v>
      </c>
      <c r="BR368" s="172" t="str">
        <f t="array" ref="BR368">IFERROR(VLOOKUP(A368&amp;B368&amp;C368&amp;LEFT($BQ$1,2),IF({1,0},广告数据!$A$2:$A$7027&amp;广告数据!$B$2:$B$7027&amp;广告数据!$C$2:$C$7027,广告数据!$E$2:$E$7027),2,0),"0")</f>
        <v>0</v>
      </c>
      <c r="BS368" s="172" t="str">
        <f t="array" ref="BS368">IFERROR(VLOOKUP(A368&amp;B368&amp;C368&amp;LEFT($BQ$1,2),IF({1,0},广告数据!$A$2:$A$7027&amp;广告数据!$B$2:$B$7027&amp;广告数据!$C$2:$C$7027,广告数据!$I$2:$I$7027),2,0),"0")</f>
        <v>0</v>
      </c>
      <c r="BT368" s="215" t="str">
        <f t="shared" si="155"/>
        <v>0</v>
      </c>
      <c r="BU368" s="215" t="str">
        <f t="shared" si="156"/>
        <v>0</v>
      </c>
      <c r="BV368" s="172" t="str">
        <f t="array" ref="BV368">IFERROR(VLOOKUP(A368&amp;B368&amp;C368&amp;LEFT($BQ$1,2),IF({1,0},广告数据!$A$2:$A$7027&amp;广告数据!$B$2:$B$7027&amp;广告数据!$C$2:$C$7027,广告数据!$G$2:$G$7027),2,0),"0")</f>
        <v>0</v>
      </c>
      <c r="BW368" s="172" t="str">
        <f t="array" ref="BW368">IFERROR(VLOOKUP(A368&amp;B368&amp;C368&amp;LEFT($BQ$1,2),IF({1,0},广告数据!$A$2:$A$7027&amp;广告数据!$B$2:$B$7027&amp;广告数据!$C$2:$C$7027,广告数据!$J$2:$J$7027),2,0),"0")</f>
        <v>0</v>
      </c>
      <c r="BX368" s="215" t="str">
        <f t="shared" si="163"/>
        <v/>
      </c>
      <c r="BY368" s="173"/>
      <c r="BZ368" s="173"/>
      <c r="CA368" s="173"/>
    </row>
    <row r="369" spans="1:79">
      <c r="A369" s="189">
        <v>44843</v>
      </c>
      <c r="B369" s="192" t="s">
        <v>20</v>
      </c>
      <c r="C369" s="190" t="s">
        <v>450</v>
      </c>
      <c r="D369" s="119" t="s">
        <v>451</v>
      </c>
      <c r="E369" s="194">
        <f>SUMIFS('Business report'!$D$2:$D$9442,'Business report'!$A$2:$A$9442,A369,'Business report'!$B$2:$B$9442,B369,'Business report'!$C$2:$C$9442,D369)</f>
        <v>27</v>
      </c>
      <c r="F369" s="194">
        <f>SUMIFS('Business report'!$F$2:$F$9442,'Business report'!$A$2:$A$9442,A369,'Business report'!$B$2:$B$9442,B369,'Business report'!$C$2:$C$9442,D369)</f>
        <v>31</v>
      </c>
      <c r="G369" s="191">
        <f>SUMIFS('Business report'!$I$2:$I$9442,'Business report'!$A$2:$A$9442,A369,'Business report'!$B$2:$B$9442,B369,'Business report'!$C$2:$C$9442,D369)</f>
        <v>0</v>
      </c>
      <c r="H369" s="195">
        <f>SUMIFS('Business report'!$K$2:$K$9442,'Business report'!$A$2:$A$9442,A369,'Business report'!$B$2:$B$9442,B369,'Business report'!$C$2:$C$9442,D369)</f>
        <v>0</v>
      </c>
      <c r="I369" s="198">
        <v>35.99</v>
      </c>
      <c r="J369" s="178">
        <v>4.1</v>
      </c>
      <c r="K369" s="198">
        <v>8</v>
      </c>
      <c r="L369" s="198" t="s">
        <v>496</v>
      </c>
      <c r="M369" s="199">
        <v>236314</v>
      </c>
      <c r="N369" s="198" t="s">
        <v>497</v>
      </c>
      <c r="O369" s="199">
        <v>2969</v>
      </c>
      <c r="P369" s="200"/>
      <c r="Q369" s="200"/>
      <c r="R369" s="200"/>
      <c r="S369" s="200"/>
      <c r="T369" s="200"/>
      <c r="U369" s="200"/>
      <c r="V369" s="200"/>
      <c r="W369" s="200"/>
      <c r="X369" s="200"/>
      <c r="Y369" s="200"/>
      <c r="Z369" s="200"/>
      <c r="AA369" s="200"/>
      <c r="AB369" s="200"/>
      <c r="AC369" s="200"/>
      <c r="AD369" s="200"/>
      <c r="AE369" s="200"/>
      <c r="AF369" s="200"/>
      <c r="AG369" s="200"/>
      <c r="AH369" s="200"/>
      <c r="AI369" s="200"/>
      <c r="AJ369" s="200"/>
      <c r="AK369" s="179">
        <f t="array" ref="AK369">IFERROR(VLOOKUP(A369&amp;B369&amp;C369&amp;LEFT($AK$1,2),IF({1,0},广告数据!$A$2:$A$7027&amp;广告数据!$B$2:$B$7027&amp;广告数据!$C$2:$C$7027,广告数据!$D$2:$D$7027),2,0),"0")</f>
        <v>725</v>
      </c>
      <c r="AL369" s="175">
        <f t="array" ref="AL369">IFERROR(VLOOKUP(A369&amp;B369&amp;C369&amp;LEFT($AK$1,2),IF({1,0},广告数据!$A$2:$A$7027&amp;广告数据!$B$2:$B$7027&amp;广告数据!$C$2:$C$7027,广告数据!$E$2:$E$7027),2,0),"0")</f>
        <v>0</v>
      </c>
      <c r="AM369" s="180">
        <f t="shared" si="164"/>
        <v>0</v>
      </c>
      <c r="AN369" s="175">
        <f t="array" ref="AN369">IFERROR(VLOOKUP(A369&amp;B369&amp;C369&amp;LEFT($AK$1,2),IF({1,0},广告数据!$A$2:$A$7027&amp;广告数据!$B$2:$B$7027&amp;广告数据!$C$2:$C$7027,广告数据!$I$2:$I$7027),2,0),"0")</f>
        <v>0</v>
      </c>
      <c r="AO369" s="181" t="str">
        <f t="shared" si="165"/>
        <v>0</v>
      </c>
      <c r="AP369" s="182">
        <f t="array" ref="AP369">IFERROR(VLOOKUP(A369&amp;B369&amp;C369&amp;LEFT($AK$1,2),IF({1,0},广告数据!$A$2:$A$7027&amp;广告数据!$B$2:$B$7027&amp;广告数据!$C$2:$C$7027,广告数据!$G$2:$G$7027),2,0),"0")</f>
        <v>0</v>
      </c>
      <c r="AQ369" s="182">
        <f t="array" ref="AQ369">IFERROR(VLOOKUP(A369&amp;B369&amp;C369&amp;LEFT($AK$1,2),IF({1,0},广告数据!$A$2:$A$7027&amp;广告数据!$B$2:$B$7027&amp;广告数据!$C$2:$C$7027,广告数据!$J$2:$J$7027),2,0),"0")</f>
        <v>0</v>
      </c>
      <c r="AR369" s="183" t="str">
        <f t="shared" si="166"/>
        <v>0</v>
      </c>
      <c r="AS369" s="223" t="str">
        <f t="array" ref="AS369">IFERROR(VLOOKUP(A369&amp;B369&amp;C369&amp;LEFT($AS$1,2),IF({1,0},广告数据!$A$2:$A$7027&amp;广告数据!$B$2:$B$7027&amp;广告数据!$C$2:$C$7027,广告数据!$D$2:$D$7027),2,0),"0")</f>
        <v>0</v>
      </c>
      <c r="AT369" s="179" t="str">
        <f t="array" ref="AT369">IFERROR(VLOOKUP(A369&amp;B369&amp;C369&amp;LEFT($AS$1,2),IF({1,0},广告数据!$A$2:$A$7027&amp;广告数据!$B$2:$B$7027&amp;广告数据!$C$2:$C$7027,广告数据!$E$2:$E$7027),2,0),"0")</f>
        <v>0</v>
      </c>
      <c r="AU369" s="179" t="str">
        <f t="array" ref="AU369">IFERROR(VLOOKUP(A369&amp;B369&amp;C369&amp;LEFT($AS$1,2),IF({1,0},广告数据!$A$2:$A$7027&amp;广告数据!$B$2:$B$7027&amp;广告数据!$C$2:$C$7027,广告数据!$I$2:$I$7027),2,0),"0")</f>
        <v>0</v>
      </c>
      <c r="AV369" s="215" t="str">
        <f t="shared" si="167"/>
        <v>0</v>
      </c>
      <c r="AW369" s="215" t="str">
        <f t="array" ref="AW369">IFERROR(AU369/AT369,"0")</f>
        <v>0</v>
      </c>
      <c r="AX369" s="224" t="str">
        <f t="array" ref="AX369">IFERROR(VLOOKUP(A369&amp;B369&amp;C369&amp;LEFT($AS$1,2),IF({1,0},广告数据!$A$2:$A$7027&amp;广告数据!$B$2:$B$7027&amp;广告数据!$C$2:$C$7027,广告数据!$G$2:$G$7027),2,0),"0")</f>
        <v>0</v>
      </c>
      <c r="AY369" s="179" t="str">
        <f t="array" ref="AY369">IFERROR(VLOOKUP(A369&amp;B369&amp;C369&amp;LEFT($AS$1,2),IF({1,0},广告数据!$A$2:$A$7027&amp;广告数据!$B$2:$B$7027&amp;广告数据!$C$2:$C$7027,广告数据!$J$2:$J$7027),2,0),"0")</f>
        <v>0</v>
      </c>
      <c r="AZ369" s="183" t="str">
        <f t="array" ref="AZ369">IFERROR(AX369/AY369,"0")</f>
        <v>0</v>
      </c>
      <c r="BA369" s="179">
        <f t="array" ref="BA369">IFERROR(VLOOKUP(A369&amp;B369&amp;C369&amp;LEFT($BA$1,2),IF({1,0},广告数据!$A$2:$A$7027&amp;广告数据!$B$2:$B$7027&amp;广告数据!$C$2:$C$7027,广告数据!$D$2:$D$7027),2,0),"")</f>
        <v>1526</v>
      </c>
      <c r="BB369" s="179">
        <f t="array" ref="BB369">IFERROR(VLOOKUP(A369&amp;B369&amp;C369&amp;LEFT($BA$1,2),IF({1,0},广告数据!$A$2:$A$7027&amp;广告数据!$B$2:$B$7027&amp;广告数据!$C$2:$C$7027,广告数据!$E$2:$E$7027),2,0),"")</f>
        <v>3</v>
      </c>
      <c r="BC369" s="179">
        <f t="array" ref="BC369">IFERROR(VLOOKUP(A369&amp;B369&amp;C369&amp;LEFT($BA$1,2),IF({1,0},广告数据!$A$2:$A$7027&amp;广告数据!$B$2:$B$7027&amp;广告数据!$C$2:$C$7027,广告数据!$I$2:$I$7027),2,0),"")</f>
        <v>0</v>
      </c>
      <c r="BD369" s="215">
        <f t="shared" si="157"/>
        <v>0.00196592398427261</v>
      </c>
      <c r="BE369" s="215">
        <f t="shared" si="158"/>
        <v>0</v>
      </c>
      <c r="BF369" s="186">
        <f t="array" ref="BF369">IFERROR(VLOOKUP(A369&amp;B369&amp;C369&amp;LEFT($BA$1,2),IF({1,0},广告数据!$A$2:$A$7027&amp;广告数据!$B$2:$B$7027&amp;广告数据!$C$2:$C$7027,广告数据!$G$2:$G$7027),2,0),"")</f>
        <v>4.41</v>
      </c>
      <c r="BG369" s="186">
        <f t="array" ref="BG369">IFERROR(VLOOKUP(A369&amp;B369&amp;C369&amp;LEFT($BA$1,2),IF({1,0},广告数据!$A$2:$A$7027&amp;广告数据!$B$2:$B$7027&amp;广告数据!$C$2:$C$7027,广告数据!$J$2:$J$7027),2,0),"")</f>
        <v>0</v>
      </c>
      <c r="BH369" s="215" t="str">
        <f t="shared" si="159"/>
        <v>0</v>
      </c>
      <c r="BI369" s="172">
        <f t="array" ref="BI369">IFERROR(VLOOKUP(A369&amp;B369&amp;C369&amp;LEFT($BI$1,2),IF({1,0},广告数据!$A$2:$A$7027&amp;广告数据!$B$2:$B$7027&amp;广告数据!$C$2:$C$7027,广告数据!$D$2:$D$7027),2,0),"0")</f>
        <v>1304</v>
      </c>
      <c r="BJ369" s="172">
        <f t="array" ref="BJ369">IFERROR(VLOOKUP(A369&amp;B369&amp;C369&amp;LEFT($BI$1,2),IF({1,0},广告数据!$A$2:$A$7027&amp;广告数据!$B$2:$B$7027&amp;广告数据!$C$2:$C$7027,广告数据!$E$2:$E$7027),2,0),"0")</f>
        <v>9</v>
      </c>
      <c r="BK369" s="172">
        <f t="array" ref="BK369">IFERROR(VLOOKUP(A369&amp;B369&amp;C369&amp;LEFT($BI$1,2),IF({1,0},广告数据!$A$2:$A$7027&amp;广告数据!$B$2:$B$7027&amp;广告数据!$C$2:$C$7027,广告数据!$I$2:$I$7027),2,0),"0")</f>
        <v>0</v>
      </c>
      <c r="BL369" s="215">
        <f t="shared" si="160"/>
        <v>0.00690184049079755</v>
      </c>
      <c r="BM369" s="215">
        <f t="shared" si="161"/>
        <v>0</v>
      </c>
      <c r="BN369" s="172">
        <f t="array" ref="BN369">IFERROR(VLOOKUP(A369&amp;B369&amp;C369&amp;LEFT($BI$1,2),IF({1,0},广告数据!$A$2:$A$7027&amp;广告数据!$B$2:$B$7027&amp;广告数据!$C$2:$C$7027,广告数据!$G$2:$G$7027),2,0),"0")</f>
        <v>12</v>
      </c>
      <c r="BO369" s="172">
        <f t="array" ref="BO369">IFERROR(VLOOKUP(A369&amp;B369&amp;C369&amp;LEFT($BI$1,2),IF({1,0},广告数据!$A$2:$A$7027&amp;广告数据!$B$2:$B$7027&amp;广告数据!$C$2:$C$7027,广告数据!$J$2:$J$7027),2,0),"0")</f>
        <v>0</v>
      </c>
      <c r="BP369" s="215" t="str">
        <f t="shared" si="162"/>
        <v/>
      </c>
      <c r="BQ369" s="172" t="str">
        <f t="array" ref="BQ369">IFERROR(VLOOKUP(A369&amp;B369&amp;C369&amp;LEFT($BQ$1,2),IF({1,0},广告数据!$A$2:$A$7027&amp;广告数据!$B$2:$B$7027&amp;广告数据!$C$2:$C$7027,广告数据!$D$2:$D$7027),2,0),"0")</f>
        <v>0</v>
      </c>
      <c r="BR369" s="172" t="str">
        <f t="array" ref="BR369">IFERROR(VLOOKUP(A369&amp;B369&amp;C369&amp;LEFT($BQ$1,2),IF({1,0},广告数据!$A$2:$A$7027&amp;广告数据!$B$2:$B$7027&amp;广告数据!$C$2:$C$7027,广告数据!$E$2:$E$7027),2,0),"0")</f>
        <v>0</v>
      </c>
      <c r="BS369" s="172" t="str">
        <f t="array" ref="BS369">IFERROR(VLOOKUP(A369&amp;B369&amp;C369&amp;LEFT($BQ$1,2),IF({1,0},广告数据!$A$2:$A$7027&amp;广告数据!$B$2:$B$7027&amp;广告数据!$C$2:$C$7027,广告数据!$I$2:$I$7027),2,0),"0")</f>
        <v>0</v>
      </c>
      <c r="BT369" s="215" t="str">
        <f t="shared" si="155"/>
        <v>0</v>
      </c>
      <c r="BU369" s="215" t="str">
        <f t="shared" si="156"/>
        <v>0</v>
      </c>
      <c r="BV369" s="172" t="str">
        <f t="array" ref="BV369">IFERROR(VLOOKUP(A369&amp;B369&amp;C369&amp;LEFT($BQ$1,2),IF({1,0},广告数据!$A$2:$A$7027&amp;广告数据!$B$2:$B$7027&amp;广告数据!$C$2:$C$7027,广告数据!$G$2:$G$7027),2,0),"0")</f>
        <v>0</v>
      </c>
      <c r="BW369" s="172" t="str">
        <f t="array" ref="BW369">IFERROR(VLOOKUP(A369&amp;B369&amp;C369&amp;LEFT($BQ$1,2),IF({1,0},广告数据!$A$2:$A$7027&amp;广告数据!$B$2:$B$7027&amp;广告数据!$C$2:$C$7027,广告数据!$J$2:$J$7027),2,0),"0")</f>
        <v>0</v>
      </c>
      <c r="BX369" s="215" t="str">
        <f t="shared" si="163"/>
        <v/>
      </c>
      <c r="BY369" s="173"/>
      <c r="BZ369" s="173"/>
      <c r="CA369" s="173"/>
    </row>
    <row r="370" spans="1:79">
      <c r="A370" s="189">
        <v>44843</v>
      </c>
      <c r="B370" s="192" t="s">
        <v>128</v>
      </c>
      <c r="C370" s="190" t="s">
        <v>450</v>
      </c>
      <c r="D370" s="119" t="s">
        <v>451</v>
      </c>
      <c r="E370" s="194">
        <f>SUMIFS('Business report'!$D$2:$D$9442,'Business report'!$A$2:$A$9442,A370,'Business report'!$B$2:$B$9442,B370,'Business report'!$C$2:$C$9442,D370)</f>
        <v>9</v>
      </c>
      <c r="F370" s="194">
        <f>SUMIFS('Business report'!$F$2:$F$9442,'Business report'!$A$2:$A$9442,A370,'Business report'!$B$2:$B$9442,B370,'Business report'!$C$2:$C$9442,D370)</f>
        <v>10</v>
      </c>
      <c r="G370" s="191">
        <f>SUMIFS('Business report'!$I$2:$I$9442,'Business report'!$A$2:$A$9442,A370,'Business report'!$B$2:$B$9442,B370,'Business report'!$C$2:$C$9442,D370)</f>
        <v>0</v>
      </c>
      <c r="H370" s="195">
        <f>SUMIFS('Business report'!$K$2:$K$9442,'Business report'!$A$2:$A$9442,A370,'Business report'!$B$2:$B$9442,B370,'Business report'!$C$2:$C$9442,D370)</f>
        <v>0</v>
      </c>
      <c r="I370" s="198">
        <v>37.99</v>
      </c>
      <c r="J370" s="178">
        <v>4.1</v>
      </c>
      <c r="K370" s="198">
        <v>8</v>
      </c>
      <c r="L370" s="198" t="s">
        <v>642</v>
      </c>
      <c r="M370" s="199">
        <v>226228</v>
      </c>
      <c r="N370" s="198" t="s">
        <v>644</v>
      </c>
      <c r="O370" s="198">
        <v>120</v>
      </c>
      <c r="P370" s="200"/>
      <c r="Q370" s="200"/>
      <c r="R370" s="200"/>
      <c r="S370" s="200"/>
      <c r="T370" s="200"/>
      <c r="U370" s="200"/>
      <c r="V370" s="200"/>
      <c r="W370" s="200"/>
      <c r="X370" s="200"/>
      <c r="Y370" s="200"/>
      <c r="Z370" s="200"/>
      <c r="AA370" s="200"/>
      <c r="AB370" s="200"/>
      <c r="AC370" s="200"/>
      <c r="AD370" s="200"/>
      <c r="AE370" s="200"/>
      <c r="AF370" s="200"/>
      <c r="AG370" s="200"/>
      <c r="AH370" s="200"/>
      <c r="AI370" s="200"/>
      <c r="AJ370" s="200"/>
      <c r="AK370" s="179">
        <f t="array" ref="AK370">IFERROR(VLOOKUP(A370&amp;B370&amp;C370&amp;LEFT($AK$1,2),IF({1,0},广告数据!$A$2:$A$7027&amp;广告数据!$B$2:$B$7027&amp;广告数据!$C$2:$C$7027,广告数据!$D$2:$D$7027),2,0),"0")</f>
        <v>475</v>
      </c>
      <c r="AL370" s="175">
        <f t="array" ref="AL370">IFERROR(VLOOKUP(A370&amp;B370&amp;C370&amp;LEFT($AK$1,2),IF({1,0},广告数据!$A$2:$A$7027&amp;广告数据!$B$2:$B$7027&amp;广告数据!$C$2:$C$7027,广告数据!$E$2:$E$7027),2,0),"0")</f>
        <v>1</v>
      </c>
      <c r="AM370" s="180">
        <f t="shared" si="164"/>
        <v>0.00210526315789474</v>
      </c>
      <c r="AN370" s="175">
        <f t="array" ref="AN370">IFERROR(VLOOKUP(A370&amp;B370&amp;C370&amp;LEFT($AK$1,2),IF({1,0},广告数据!$A$2:$A$7027&amp;广告数据!$B$2:$B$7027&amp;广告数据!$C$2:$C$7027,广告数据!$I$2:$I$7027),2,0),"0")</f>
        <v>0</v>
      </c>
      <c r="AO370" s="181">
        <f t="shared" si="165"/>
        <v>0</v>
      </c>
      <c r="AP370" s="182">
        <f t="array" ref="AP370">IFERROR(VLOOKUP(A370&amp;B370&amp;C370&amp;LEFT($AK$1,2),IF({1,0},广告数据!$A$2:$A$7027&amp;广告数据!$B$2:$B$7027&amp;广告数据!$C$2:$C$7027,广告数据!$G$2:$G$7027),2,0),"0")</f>
        <v>0.25</v>
      </c>
      <c r="AQ370" s="182">
        <f t="array" ref="AQ370">IFERROR(VLOOKUP(A370&amp;B370&amp;C370&amp;LEFT($AK$1,2),IF({1,0},广告数据!$A$2:$A$7027&amp;广告数据!$B$2:$B$7027&amp;广告数据!$C$2:$C$7027,广告数据!$J$2:$J$7027),2,0),"0")</f>
        <v>0</v>
      </c>
      <c r="AR370" s="183" t="str">
        <f t="shared" si="166"/>
        <v>0</v>
      </c>
      <c r="AS370" s="223" t="str">
        <f t="array" ref="AS370">IFERROR(VLOOKUP(A370&amp;B370&amp;C370&amp;LEFT($AS$1,2),IF({1,0},广告数据!$A$2:$A$7027&amp;广告数据!$B$2:$B$7027&amp;广告数据!$C$2:$C$7027,广告数据!$D$2:$D$7027),2,0),"0")</f>
        <v>0</v>
      </c>
      <c r="AT370" s="179" t="str">
        <f t="array" ref="AT370">IFERROR(VLOOKUP(A370&amp;B370&amp;C370&amp;LEFT($AS$1,2),IF({1,0},广告数据!$A$2:$A$7027&amp;广告数据!$B$2:$B$7027&amp;广告数据!$C$2:$C$7027,广告数据!$E$2:$E$7027),2,0),"0")</f>
        <v>0</v>
      </c>
      <c r="AU370" s="179" t="str">
        <f t="array" ref="AU370">IFERROR(VLOOKUP(A370&amp;B370&amp;C370&amp;LEFT($AS$1,2),IF({1,0},广告数据!$A$2:$A$7027&amp;广告数据!$B$2:$B$7027&amp;广告数据!$C$2:$C$7027,广告数据!$I$2:$I$7027),2,0),"0")</f>
        <v>0</v>
      </c>
      <c r="AV370" s="215" t="str">
        <f t="shared" si="167"/>
        <v>0</v>
      </c>
      <c r="AW370" s="215" t="str">
        <f t="array" ref="AW370">IFERROR(AU370/AT370,"0")</f>
        <v>0</v>
      </c>
      <c r="AX370" s="224" t="str">
        <f t="array" ref="AX370">IFERROR(VLOOKUP(A370&amp;B370&amp;C370&amp;LEFT($AS$1,2),IF({1,0},广告数据!$A$2:$A$7027&amp;广告数据!$B$2:$B$7027&amp;广告数据!$C$2:$C$7027,广告数据!$G$2:$G$7027),2,0),"0")</f>
        <v>0</v>
      </c>
      <c r="AY370" s="179" t="str">
        <f t="array" ref="AY370">IFERROR(VLOOKUP(A370&amp;B370&amp;C370&amp;LEFT($AS$1,2),IF({1,0},广告数据!$A$2:$A$7027&amp;广告数据!$B$2:$B$7027&amp;广告数据!$C$2:$C$7027,广告数据!$J$2:$J$7027),2,0),"0")</f>
        <v>0</v>
      </c>
      <c r="AZ370" s="183" t="str">
        <f t="array" ref="AZ370">IFERROR(AX370/AY370,"0")</f>
        <v>0</v>
      </c>
      <c r="BA370" s="179">
        <f t="array" ref="BA370">IFERROR(VLOOKUP(A370&amp;B370&amp;C370&amp;LEFT($BA$1,2),IF({1,0},广告数据!$A$2:$A$7027&amp;广告数据!$B$2:$B$7027&amp;广告数据!$C$2:$C$7027,广告数据!$D$2:$D$7027),2,0),"")</f>
        <v>2419</v>
      </c>
      <c r="BB370" s="179">
        <f t="array" ref="BB370">IFERROR(VLOOKUP(A370&amp;B370&amp;C370&amp;LEFT($BA$1,2),IF({1,0},广告数据!$A$2:$A$7027&amp;广告数据!$B$2:$B$7027&amp;广告数据!$C$2:$C$7027,广告数据!$E$2:$E$7027),2,0),"")</f>
        <v>0</v>
      </c>
      <c r="BC370" s="179">
        <f t="array" ref="BC370">IFERROR(VLOOKUP(A370&amp;B370&amp;C370&amp;LEFT($BA$1,2),IF({1,0},广告数据!$A$2:$A$7027&amp;广告数据!$B$2:$B$7027&amp;广告数据!$C$2:$C$7027,广告数据!$I$2:$I$7027),2,0),"")</f>
        <v>0</v>
      </c>
      <c r="BD370" s="215">
        <f t="shared" si="157"/>
        <v>0</v>
      </c>
      <c r="BE370" s="215" t="str">
        <f t="shared" si="158"/>
        <v>0</v>
      </c>
      <c r="BF370" s="186">
        <f t="array" ref="BF370">IFERROR(VLOOKUP(A370&amp;B370&amp;C370&amp;LEFT($BA$1,2),IF({1,0},广告数据!$A$2:$A$7027&amp;广告数据!$B$2:$B$7027&amp;广告数据!$C$2:$C$7027,广告数据!$G$2:$G$7027),2,0),"")</f>
        <v>0</v>
      </c>
      <c r="BG370" s="186">
        <f t="array" ref="BG370">IFERROR(VLOOKUP(A370&amp;B370&amp;C370&amp;LEFT($BA$1,2),IF({1,0},广告数据!$A$2:$A$7027&amp;广告数据!$B$2:$B$7027&amp;广告数据!$C$2:$C$7027,广告数据!$J$2:$J$7027),2,0),"")</f>
        <v>0</v>
      </c>
      <c r="BH370" s="215" t="str">
        <f t="shared" si="159"/>
        <v>0</v>
      </c>
      <c r="BI370" s="172" t="str">
        <f t="array" ref="BI370">IFERROR(VLOOKUP(A370&amp;B370&amp;C370&amp;LEFT($BI$1,2),IF({1,0},广告数据!$A$2:$A$7027&amp;广告数据!$B$2:$B$7027&amp;广告数据!$C$2:$C$7027,广告数据!$D$2:$D$7027),2,0),"0")</f>
        <v>0</v>
      </c>
      <c r="BJ370" s="172" t="str">
        <f t="array" ref="BJ370">IFERROR(VLOOKUP(A370&amp;B370&amp;C370&amp;LEFT($BI$1,2),IF({1,0},广告数据!$A$2:$A$7027&amp;广告数据!$B$2:$B$7027&amp;广告数据!$C$2:$C$7027,广告数据!$E$2:$E$7027),2,0),"0")</f>
        <v>0</v>
      </c>
      <c r="BK370" s="172" t="str">
        <f t="array" ref="BK370">IFERROR(VLOOKUP(A370&amp;B370&amp;C370&amp;LEFT($BI$1,2),IF({1,0},广告数据!$A$2:$A$7027&amp;广告数据!$B$2:$B$7027&amp;广告数据!$C$2:$C$7027,广告数据!$I$2:$I$7027),2,0),"0")</f>
        <v>0</v>
      </c>
      <c r="BL370" s="215" t="str">
        <f t="shared" si="160"/>
        <v>0</v>
      </c>
      <c r="BM370" s="215" t="str">
        <f t="shared" si="161"/>
        <v>0</v>
      </c>
      <c r="BN370" s="172" t="str">
        <f t="array" ref="BN370">IFERROR(VLOOKUP(A370&amp;B370&amp;C370&amp;LEFT($BI$1,2),IF({1,0},广告数据!$A$2:$A$7027&amp;广告数据!$B$2:$B$7027&amp;广告数据!$C$2:$C$7027,广告数据!$G$2:$G$7027),2,0),"0")</f>
        <v>0</v>
      </c>
      <c r="BO370" s="172" t="str">
        <f t="array" ref="BO370">IFERROR(VLOOKUP(A370&amp;B370&amp;C370&amp;LEFT($BI$1,2),IF({1,0},广告数据!$A$2:$A$7027&amp;广告数据!$B$2:$B$7027&amp;广告数据!$C$2:$C$7027,广告数据!$J$2:$J$7027),2,0),"0")</f>
        <v>0</v>
      </c>
      <c r="BP370" s="215" t="str">
        <f t="shared" si="162"/>
        <v/>
      </c>
      <c r="BQ370" s="172">
        <f t="array" ref="BQ370">IFERROR(VLOOKUP(A370&amp;B370&amp;C370&amp;LEFT($BQ$1,2),IF({1,0},广告数据!$A$2:$A$7027&amp;广告数据!$B$2:$B$7027&amp;广告数据!$C$2:$C$7027,广告数据!$D$2:$D$7027),2,0),"0")</f>
        <v>1934</v>
      </c>
      <c r="BR370" s="172">
        <f t="array" ref="BR370">IFERROR(VLOOKUP(A370&amp;B370&amp;C370&amp;LEFT($BQ$1,2),IF({1,0},广告数据!$A$2:$A$7027&amp;广告数据!$B$2:$B$7027&amp;广告数据!$C$2:$C$7027,广告数据!$E$2:$E$7027),2,0),"0")</f>
        <v>8</v>
      </c>
      <c r="BS370" s="172">
        <f t="array" ref="BS370">IFERROR(VLOOKUP(A370&amp;B370&amp;C370&amp;LEFT($BQ$1,2),IF({1,0},广告数据!$A$2:$A$7027&amp;广告数据!$B$2:$B$7027&amp;广告数据!$C$2:$C$7027,广告数据!$I$2:$I$7027),2,0),"0")</f>
        <v>0</v>
      </c>
      <c r="BT370" s="215">
        <f t="shared" si="155"/>
        <v>0.00413650465356774</v>
      </c>
      <c r="BU370" s="215">
        <f t="shared" si="156"/>
        <v>0</v>
      </c>
      <c r="BV370" s="172">
        <f t="array" ref="BV370">IFERROR(VLOOKUP(A370&amp;B370&amp;C370&amp;LEFT($BQ$1,2),IF({1,0},广告数据!$A$2:$A$7027&amp;广告数据!$B$2:$B$7027&amp;广告数据!$C$2:$C$7027,广告数据!$G$2:$G$7027),2,0),"0")</f>
        <v>6.25</v>
      </c>
      <c r="BW370" s="172">
        <f t="array" ref="BW370">IFERROR(VLOOKUP(A370&amp;B370&amp;C370&amp;LEFT($BQ$1,2),IF({1,0},广告数据!$A$2:$A$7027&amp;广告数据!$B$2:$B$7027&amp;广告数据!$C$2:$C$7027,广告数据!$J$2:$J$7027),2,0),"0")</f>
        <v>0</v>
      </c>
      <c r="BX370" s="215" t="str">
        <f t="shared" si="163"/>
        <v/>
      </c>
      <c r="BY370" s="173"/>
      <c r="BZ370" s="173"/>
      <c r="CA370" s="173"/>
    </row>
    <row r="371" spans="1:79">
      <c r="A371" s="189">
        <v>44843</v>
      </c>
      <c r="B371" s="192" t="s">
        <v>343</v>
      </c>
      <c r="C371" s="190" t="s">
        <v>450</v>
      </c>
      <c r="D371" s="119" t="s">
        <v>451</v>
      </c>
      <c r="E371" s="194">
        <f>SUMIFS('Business report'!$D$2:$D$9442,'Business report'!$A$2:$A$9442,A371,'Business report'!$B$2:$B$9442,B371,'Business report'!$C$2:$C$9442,D371)</f>
        <v>37</v>
      </c>
      <c r="F371" s="194">
        <f>SUMIFS('Business report'!$F$2:$F$9442,'Business report'!$A$2:$A$9442,A371,'Business report'!$B$2:$B$9442,B371,'Business report'!$C$2:$C$9442,D371)</f>
        <v>46</v>
      </c>
      <c r="G371" s="191">
        <f>SUMIFS('Business report'!$I$2:$I$9442,'Business report'!$A$2:$A$9442,A371,'Business report'!$B$2:$B$9442,B371,'Business report'!$C$2:$C$9442,D371)</f>
        <v>1</v>
      </c>
      <c r="H371" s="195">
        <f>SUMIFS('Business report'!$K$2:$K$9442,'Business report'!$A$2:$A$9442,A371,'Business report'!$B$2:$B$9442,B371,'Business report'!$C$2:$C$9442,D371)</f>
        <v>47.99</v>
      </c>
      <c r="I371" s="198">
        <v>47.99</v>
      </c>
      <c r="J371" s="178">
        <v>4.1</v>
      </c>
      <c r="K371" s="198">
        <v>8</v>
      </c>
      <c r="L371" s="198" t="s">
        <v>851</v>
      </c>
      <c r="M371" s="199">
        <v>11569</v>
      </c>
      <c r="N371" s="198" t="s">
        <v>497</v>
      </c>
      <c r="O371" s="198">
        <v>175</v>
      </c>
      <c r="P371" s="200"/>
      <c r="Q371" s="200"/>
      <c r="R371" s="200"/>
      <c r="S371" s="200"/>
      <c r="T371" s="200"/>
      <c r="U371" s="200"/>
      <c r="V371" s="200"/>
      <c r="W371" s="200"/>
      <c r="X371" s="200"/>
      <c r="Y371" s="200"/>
      <c r="Z371" s="200"/>
      <c r="AA371" s="200"/>
      <c r="AB371" s="200"/>
      <c r="AC371" s="200"/>
      <c r="AD371" s="200"/>
      <c r="AE371" s="200"/>
      <c r="AF371" s="200"/>
      <c r="AG371" s="200"/>
      <c r="AH371" s="200"/>
      <c r="AI371" s="200"/>
      <c r="AJ371" s="200"/>
      <c r="AK371" s="179">
        <f t="array" ref="AK371">IFERROR(VLOOKUP(A371&amp;B371&amp;C371&amp;LEFT($AK$1,2),IF({1,0},广告数据!$A$2:$A$7027&amp;广告数据!$B$2:$B$7027&amp;广告数据!$C$2:$C$7027,广告数据!$D$2:$D$7027),2,0),"0")</f>
        <v>1676</v>
      </c>
      <c r="AL371" s="175">
        <f t="array" ref="AL371">IFERROR(VLOOKUP(A371&amp;B371&amp;C371&amp;LEFT($AK$1,2),IF({1,0},广告数据!$A$2:$A$7027&amp;广告数据!$B$2:$B$7027&amp;广告数据!$C$2:$C$7027,广告数据!$E$2:$E$7027),2,0),"0")</f>
        <v>6</v>
      </c>
      <c r="AM371" s="180">
        <f t="shared" si="164"/>
        <v>0.0035799522673031</v>
      </c>
      <c r="AN371" s="175">
        <f t="array" ref="AN371">IFERROR(VLOOKUP(A371&amp;B371&amp;C371&amp;LEFT($AK$1,2),IF({1,0},广告数据!$A$2:$A$7027&amp;广告数据!$B$2:$B$7027&amp;广告数据!$C$2:$C$7027,广告数据!$I$2:$I$7027),2,0),"0")</f>
        <v>0</v>
      </c>
      <c r="AO371" s="181">
        <f t="shared" si="165"/>
        <v>0</v>
      </c>
      <c r="AP371" s="182">
        <f t="array" ref="AP371">IFERROR(VLOOKUP(A371&amp;B371&amp;C371&amp;LEFT($AK$1,2),IF({1,0},广告数据!$A$2:$A$7027&amp;广告数据!$B$2:$B$7027&amp;广告数据!$C$2:$C$7027,广告数据!$G$2:$G$7027),2,0),"0")</f>
        <v>4.35</v>
      </c>
      <c r="AQ371" s="182">
        <f t="array" ref="AQ371">IFERROR(VLOOKUP(A371&amp;B371&amp;C371&amp;LEFT($AK$1,2),IF({1,0},广告数据!$A$2:$A$7027&amp;广告数据!$B$2:$B$7027&amp;广告数据!$C$2:$C$7027,广告数据!$J$2:$J$7027),2,0),"0")</f>
        <v>0</v>
      </c>
      <c r="AR371" s="183" t="str">
        <f t="shared" si="166"/>
        <v>0</v>
      </c>
      <c r="AS371" s="223" t="str">
        <f t="array" ref="AS371">IFERROR(VLOOKUP(A371&amp;B371&amp;C371&amp;LEFT($AS$1,2),IF({1,0},广告数据!$A$2:$A$7027&amp;广告数据!$B$2:$B$7027&amp;广告数据!$C$2:$C$7027,广告数据!$D$2:$D$7027),2,0),"0")</f>
        <v>0</v>
      </c>
      <c r="AT371" s="179" t="str">
        <f t="array" ref="AT371">IFERROR(VLOOKUP(A371&amp;B371&amp;C371&amp;LEFT($AS$1,2),IF({1,0},广告数据!$A$2:$A$7027&amp;广告数据!$B$2:$B$7027&amp;广告数据!$C$2:$C$7027,广告数据!$E$2:$E$7027),2,0),"0")</f>
        <v>0</v>
      </c>
      <c r="AU371" s="179" t="str">
        <f t="array" ref="AU371">IFERROR(VLOOKUP(A371&amp;B371&amp;C371&amp;LEFT($AS$1,2),IF({1,0},广告数据!$A$2:$A$7027&amp;广告数据!$B$2:$B$7027&amp;广告数据!$C$2:$C$7027,广告数据!$I$2:$I$7027),2,0),"0")</f>
        <v>0</v>
      </c>
      <c r="AV371" s="215" t="str">
        <f t="shared" si="167"/>
        <v>0</v>
      </c>
      <c r="AW371" s="215" t="str">
        <f t="array" ref="AW371">IFERROR(AU371/AT371,"0")</f>
        <v>0</v>
      </c>
      <c r="AX371" s="224" t="str">
        <f t="array" ref="AX371">IFERROR(VLOOKUP(A371&amp;B371&amp;C371&amp;LEFT($AS$1,2),IF({1,0},广告数据!$A$2:$A$7027&amp;广告数据!$B$2:$B$7027&amp;广告数据!$C$2:$C$7027,广告数据!$G$2:$G$7027),2,0),"0")</f>
        <v>0</v>
      </c>
      <c r="AY371" s="179" t="str">
        <f t="array" ref="AY371">IFERROR(VLOOKUP(A371&amp;B371&amp;C371&amp;LEFT($AS$1,2),IF({1,0},广告数据!$A$2:$A$7027&amp;广告数据!$B$2:$B$7027&amp;广告数据!$C$2:$C$7027,广告数据!$J$2:$J$7027),2,0),"0")</f>
        <v>0</v>
      </c>
      <c r="AZ371" s="183" t="str">
        <f t="array" ref="AZ371">IFERROR(AX371/AY371,"0")</f>
        <v>0</v>
      </c>
      <c r="BA371" s="179">
        <f t="array" ref="BA371">IFERROR(VLOOKUP(A371&amp;B371&amp;C371&amp;LEFT($BA$1,2),IF({1,0},广告数据!$A$2:$A$7027&amp;广告数据!$B$2:$B$7027&amp;广告数据!$C$2:$C$7027,广告数据!$D$2:$D$7027),2,0),"")</f>
        <v>592</v>
      </c>
      <c r="BB371" s="179">
        <f t="array" ref="BB371">IFERROR(VLOOKUP(A371&amp;B371&amp;C371&amp;LEFT($BA$1,2),IF({1,0},广告数据!$A$2:$A$7027&amp;广告数据!$B$2:$B$7027&amp;广告数据!$C$2:$C$7027,广告数据!$E$2:$E$7027),2,0),"")</f>
        <v>4</v>
      </c>
      <c r="BC371" s="179">
        <f t="array" ref="BC371">IFERROR(VLOOKUP(A371&amp;B371&amp;C371&amp;LEFT($BA$1,2),IF({1,0},广告数据!$A$2:$A$7027&amp;广告数据!$B$2:$B$7027&amp;广告数据!$C$2:$C$7027,广告数据!$I$2:$I$7027),2,0),"")</f>
        <v>0</v>
      </c>
      <c r="BD371" s="215">
        <f t="shared" si="157"/>
        <v>0.00675675675675676</v>
      </c>
      <c r="BE371" s="215">
        <f t="shared" si="158"/>
        <v>0</v>
      </c>
      <c r="BF371" s="186">
        <f t="array" ref="BF371">IFERROR(VLOOKUP(A371&amp;B371&amp;C371&amp;LEFT($BA$1,2),IF({1,0},广告数据!$A$2:$A$7027&amp;广告数据!$B$2:$B$7027&amp;广告数据!$C$2:$C$7027,广告数据!$G$2:$G$7027),2,0),"")</f>
        <v>3.02</v>
      </c>
      <c r="BG371" s="186">
        <f t="array" ref="BG371">IFERROR(VLOOKUP(A371&amp;B371&amp;C371&amp;LEFT($BA$1,2),IF({1,0},广告数据!$A$2:$A$7027&amp;广告数据!$B$2:$B$7027&amp;广告数据!$C$2:$C$7027,广告数据!$J$2:$J$7027),2,0),"")</f>
        <v>0</v>
      </c>
      <c r="BH371" s="215" t="str">
        <f t="shared" si="159"/>
        <v>0</v>
      </c>
      <c r="BI371" s="172" t="str">
        <f t="array" ref="BI371">IFERROR(VLOOKUP(A371&amp;B371&amp;C371&amp;LEFT($BI$1,2),IF({1,0},广告数据!$A$2:$A$7027&amp;广告数据!$B$2:$B$7027&amp;广告数据!$C$2:$C$7027,广告数据!$D$2:$D$7027),2,0),"0")</f>
        <v>0</v>
      </c>
      <c r="BJ371" s="172" t="str">
        <f t="array" ref="BJ371">IFERROR(VLOOKUP(A371&amp;B371&amp;C371&amp;LEFT($BI$1,2),IF({1,0},广告数据!$A$2:$A$7027&amp;广告数据!$B$2:$B$7027&amp;广告数据!$C$2:$C$7027,广告数据!$E$2:$E$7027),2,0),"0")</f>
        <v>0</v>
      </c>
      <c r="BK371" s="172" t="str">
        <f t="array" ref="BK371">IFERROR(VLOOKUP(A371&amp;B371&amp;C371&amp;LEFT($BI$1,2),IF({1,0},广告数据!$A$2:$A$7027&amp;广告数据!$B$2:$B$7027&amp;广告数据!$C$2:$C$7027,广告数据!$I$2:$I$7027),2,0),"0")</f>
        <v>0</v>
      </c>
      <c r="BL371" s="215" t="str">
        <f t="shared" si="160"/>
        <v>0</v>
      </c>
      <c r="BM371" s="215" t="str">
        <f t="shared" si="161"/>
        <v>0</v>
      </c>
      <c r="BN371" s="172" t="str">
        <f t="array" ref="BN371">IFERROR(VLOOKUP(A371&amp;B371&amp;C371&amp;LEFT($BI$1,2),IF({1,0},广告数据!$A$2:$A$7027&amp;广告数据!$B$2:$B$7027&amp;广告数据!$C$2:$C$7027,广告数据!$G$2:$G$7027),2,0),"0")</f>
        <v>0</v>
      </c>
      <c r="BO371" s="172" t="str">
        <f t="array" ref="BO371">IFERROR(VLOOKUP(A371&amp;B371&amp;C371&amp;LEFT($BI$1,2),IF({1,0},广告数据!$A$2:$A$7027&amp;广告数据!$B$2:$B$7027&amp;广告数据!$C$2:$C$7027,广告数据!$J$2:$J$7027),2,0),"0")</f>
        <v>0</v>
      </c>
      <c r="BP371" s="215" t="str">
        <f t="shared" si="162"/>
        <v/>
      </c>
      <c r="BQ371" s="172">
        <f t="array" ref="BQ371">IFERROR(VLOOKUP(A371&amp;B371&amp;C371&amp;LEFT($BQ$1,2),IF({1,0},广告数据!$A$2:$A$7027&amp;广告数据!$B$2:$B$7027&amp;广告数据!$C$2:$C$7027,广告数据!$D$2:$D$7027),2,0),"0")</f>
        <v>1193</v>
      </c>
      <c r="BR371" s="172">
        <f t="array" ref="BR371">IFERROR(VLOOKUP(A371&amp;B371&amp;C371&amp;LEFT($BQ$1,2),IF({1,0},广告数据!$A$2:$A$7027&amp;广告数据!$B$2:$B$7027&amp;广告数据!$C$2:$C$7027,广告数据!$E$2:$E$7027),2,0),"0")</f>
        <v>11</v>
      </c>
      <c r="BS371" s="172">
        <f t="array" ref="BS371">IFERROR(VLOOKUP(A371&amp;B371&amp;C371&amp;LEFT($BQ$1,2),IF({1,0},广告数据!$A$2:$A$7027&amp;广告数据!$B$2:$B$7027&amp;广告数据!$C$2:$C$7027,广告数据!$I$2:$I$7027),2,0),"0")</f>
        <v>0</v>
      </c>
      <c r="BT371" s="215">
        <f t="shared" si="155"/>
        <v>0.00922045264040235</v>
      </c>
      <c r="BU371" s="215">
        <f t="shared" si="156"/>
        <v>0</v>
      </c>
      <c r="BV371" s="172">
        <f t="array" ref="BV371">IFERROR(VLOOKUP(A371&amp;B371&amp;C371&amp;LEFT($BQ$1,2),IF({1,0},广告数据!$A$2:$A$7027&amp;广告数据!$B$2:$B$7027&amp;广告数据!$C$2:$C$7027,广告数据!$G$2:$G$7027),2,0),"0")</f>
        <v>9.48</v>
      </c>
      <c r="BW371" s="172">
        <f t="array" ref="BW371">IFERROR(VLOOKUP(A371&amp;B371&amp;C371&amp;LEFT($BQ$1,2),IF({1,0},广告数据!$A$2:$A$7027&amp;广告数据!$B$2:$B$7027&amp;广告数据!$C$2:$C$7027,广告数据!$J$2:$J$7027),2,0),"0")</f>
        <v>0</v>
      </c>
      <c r="BX371" s="215" t="str">
        <f t="shared" si="163"/>
        <v/>
      </c>
      <c r="BY371" s="173"/>
      <c r="BZ371" s="173"/>
      <c r="CA371" s="173"/>
    </row>
    <row r="372" spans="1:79">
      <c r="A372" s="189">
        <v>44843</v>
      </c>
      <c r="B372" s="192" t="s">
        <v>20</v>
      </c>
      <c r="C372" s="190" t="s">
        <v>543</v>
      </c>
      <c r="D372" s="119" t="s">
        <v>544</v>
      </c>
      <c r="E372" s="194">
        <f>SUMIFS('Business report'!$D$2:$D$9442,'Business report'!$A$2:$A$9442,A372,'Business report'!$B$2:$B$9442,B372,'Business report'!$C$2:$C$9442,D372)</f>
        <v>118</v>
      </c>
      <c r="F372" s="194">
        <f>SUMIFS('Business report'!$F$2:$F$9442,'Business report'!$A$2:$A$9442,A372,'Business report'!$B$2:$B$9442,B372,'Business report'!$C$2:$C$9442,D372)</f>
        <v>183</v>
      </c>
      <c r="G372" s="191">
        <f>SUMIFS('Business report'!$I$2:$I$9442,'Business report'!$A$2:$A$9442,A372,'Business report'!$B$2:$B$9442,B372,'Business report'!$C$2:$C$9442,D372)</f>
        <v>12</v>
      </c>
      <c r="H372" s="195">
        <f>SUMIFS('Business report'!$K$2:$K$9442,'Business report'!$A$2:$A$9442,A372,'Business report'!$B$2:$B$9442,B372,'Business report'!$C$2:$C$9442,D372)</f>
        <v>359.88</v>
      </c>
      <c r="I372" s="198">
        <v>29.99</v>
      </c>
      <c r="J372" s="178">
        <v>4.8</v>
      </c>
      <c r="K372" s="198">
        <v>16</v>
      </c>
      <c r="L372" s="198" t="s">
        <v>570</v>
      </c>
      <c r="M372" s="202" t="s">
        <v>969</v>
      </c>
      <c r="N372" s="198" t="s">
        <v>572</v>
      </c>
      <c r="O372" s="198">
        <v>22</v>
      </c>
      <c r="P372" s="200"/>
      <c r="Q372" s="200"/>
      <c r="R372" s="200"/>
      <c r="S372" s="200"/>
      <c r="T372" s="200"/>
      <c r="U372" s="200"/>
      <c r="V372" s="200"/>
      <c r="W372" s="200"/>
      <c r="X372" s="200"/>
      <c r="Y372" s="200"/>
      <c r="Z372" s="200"/>
      <c r="AA372" s="200"/>
      <c r="AB372" s="200"/>
      <c r="AC372" s="200"/>
      <c r="AD372" s="200"/>
      <c r="AE372" s="200"/>
      <c r="AF372" s="200"/>
      <c r="AG372" s="200"/>
      <c r="AH372" s="200"/>
      <c r="AI372" s="200"/>
      <c r="AJ372" s="200"/>
      <c r="AK372" s="179">
        <f t="array" ref="AK372">IFERROR(VLOOKUP(A372&amp;B372&amp;C372&amp;LEFT($AK$1,2),IF({1,0},广告数据!$A$2:$A$7027&amp;广告数据!$B$2:$B$7027&amp;广告数据!$C$2:$C$7027,广告数据!$D$2:$D$7027),2,0),"0")</f>
        <v>5541</v>
      </c>
      <c r="AL372" s="175">
        <f t="array" ref="AL372">IFERROR(VLOOKUP(A372&amp;B372&amp;C372&amp;LEFT($AK$1,2),IF({1,0},广告数据!$A$2:$A$7027&amp;广告数据!$B$2:$B$7027&amp;广告数据!$C$2:$C$7027,广告数据!$E$2:$E$7027),2,0),"0")</f>
        <v>15</v>
      </c>
      <c r="AM372" s="180">
        <f t="shared" si="164"/>
        <v>0.00270709258256632</v>
      </c>
      <c r="AN372" s="175">
        <f t="array" ref="AN372">IFERROR(VLOOKUP(A372&amp;B372&amp;C372&amp;LEFT($AK$1,2),IF({1,0},广告数据!$A$2:$A$7027&amp;广告数据!$B$2:$B$7027&amp;广告数据!$C$2:$C$7027,广告数据!$I$2:$I$7027),2,0),"0")</f>
        <v>0</v>
      </c>
      <c r="AO372" s="181">
        <f t="shared" si="165"/>
        <v>0</v>
      </c>
      <c r="AP372" s="182">
        <f t="array" ref="AP372">IFERROR(VLOOKUP(A372&amp;B372&amp;C372&amp;LEFT($AK$1,2),IF({1,0},广告数据!$A$2:$A$7027&amp;广告数据!$B$2:$B$7027&amp;广告数据!$C$2:$C$7027,广告数据!$G$2:$G$7027),2,0),"0")</f>
        <v>13.06</v>
      </c>
      <c r="AQ372" s="182">
        <f t="array" ref="AQ372">IFERROR(VLOOKUP(A372&amp;B372&amp;C372&amp;LEFT($AK$1,2),IF({1,0},广告数据!$A$2:$A$7027&amp;广告数据!$B$2:$B$7027&amp;广告数据!$C$2:$C$7027,广告数据!$J$2:$J$7027),2,0),"0")</f>
        <v>0</v>
      </c>
      <c r="AR372" s="183" t="str">
        <f t="shared" si="166"/>
        <v>0</v>
      </c>
      <c r="AS372" s="223">
        <f t="array" ref="AS372">IFERROR(VLOOKUP(A372&amp;B372&amp;C372&amp;LEFT($AS$1,2),IF({1,0},广告数据!$A$2:$A$7027&amp;广告数据!$B$2:$B$7027&amp;广告数据!$C$2:$C$7027,广告数据!$D$2:$D$7027),2,0),"0")</f>
        <v>1343</v>
      </c>
      <c r="AT372" s="179">
        <f t="array" ref="AT372">IFERROR(VLOOKUP(A372&amp;B372&amp;C372&amp;LEFT($AS$1,2),IF({1,0},广告数据!$A$2:$A$7027&amp;广告数据!$B$2:$B$7027&amp;广告数据!$C$2:$C$7027,广告数据!$E$2:$E$7027),2,0),"0")</f>
        <v>26</v>
      </c>
      <c r="AU372" s="179">
        <f t="array" ref="AU372">IFERROR(VLOOKUP(A372&amp;B372&amp;C372&amp;LEFT($AS$1,2),IF({1,0},广告数据!$A$2:$A$7027&amp;广告数据!$B$2:$B$7027&amp;广告数据!$C$2:$C$7027,广告数据!$I$2:$I$7027),2,0),"0")</f>
        <v>2</v>
      </c>
      <c r="AV372" s="215">
        <f t="shared" si="167"/>
        <v>0.0193596425912137</v>
      </c>
      <c r="AW372" s="215">
        <f t="array" ref="AW372">IFERROR(AU372/AT372,"0")</f>
        <v>0.0769230769230769</v>
      </c>
      <c r="AX372" s="224">
        <f t="array" ref="AX372">IFERROR(VLOOKUP(A372&amp;B372&amp;C372&amp;LEFT($AS$1,2),IF({1,0},广告数据!$A$2:$A$7027&amp;广告数据!$B$2:$B$7027&amp;广告数据!$C$2:$C$7027,广告数据!$G$2:$G$7027),2,0),"0")</f>
        <v>21.1</v>
      </c>
      <c r="AY372" s="179">
        <f t="array" ref="AY372">IFERROR(VLOOKUP(A372&amp;B372&amp;C372&amp;LEFT($AS$1,2),IF({1,0},广告数据!$A$2:$A$7027&amp;广告数据!$B$2:$B$7027&amp;广告数据!$C$2:$C$7027,广告数据!$J$2:$J$7027),2,0),"0")</f>
        <v>59.98</v>
      </c>
      <c r="AZ372" s="183">
        <f t="array" ref="AZ372">IFERROR(AX372/AY372,"0")</f>
        <v>0.351783927975992</v>
      </c>
      <c r="BA372" s="179">
        <f t="array" ref="BA372">IFERROR(VLOOKUP(A372&amp;B372&amp;C372&amp;LEFT($BA$1,2),IF({1,0},广告数据!$A$2:$A$7027&amp;广告数据!$B$2:$B$7027&amp;广告数据!$C$2:$C$7027,广告数据!$D$2:$D$7027),2,0),"")</f>
        <v>782</v>
      </c>
      <c r="BB372" s="179">
        <f t="array" ref="BB372">IFERROR(VLOOKUP(A372&amp;B372&amp;C372&amp;LEFT($BA$1,2),IF({1,0},广告数据!$A$2:$A$7027&amp;广告数据!$B$2:$B$7027&amp;广告数据!$C$2:$C$7027,广告数据!$E$2:$E$7027),2,0),"")</f>
        <v>17</v>
      </c>
      <c r="BC372" s="179">
        <f t="array" ref="BC372">IFERROR(VLOOKUP(A372&amp;B372&amp;C372&amp;LEFT($BA$1,2),IF({1,0},广告数据!$A$2:$A$7027&amp;广告数据!$B$2:$B$7027&amp;广告数据!$C$2:$C$7027,广告数据!$I$2:$I$7027),2,0),"")</f>
        <v>4</v>
      </c>
      <c r="BD372" s="215">
        <f t="shared" si="157"/>
        <v>0.0217391304347826</v>
      </c>
      <c r="BE372" s="215">
        <f t="shared" si="158"/>
        <v>0.235294117647059</v>
      </c>
      <c r="BF372" s="186">
        <f t="array" ref="BF372">IFERROR(VLOOKUP(A372&amp;B372&amp;C372&amp;LEFT($BA$1,2),IF({1,0},广告数据!$A$2:$A$7027&amp;广告数据!$B$2:$B$7027&amp;广告数据!$C$2:$C$7027,广告数据!$G$2:$G$7027),2,0),"")</f>
        <v>25.21</v>
      </c>
      <c r="BG372" s="186">
        <f t="array" ref="BG372">IFERROR(VLOOKUP(A372&amp;B372&amp;C372&amp;LEFT($BA$1,2),IF({1,0},广告数据!$A$2:$A$7027&amp;广告数据!$B$2:$B$7027&amp;广告数据!$C$2:$C$7027,广告数据!$J$2:$J$7027),2,0),"")</f>
        <v>119.96</v>
      </c>
      <c r="BH372" s="215">
        <f t="shared" si="159"/>
        <v>0.210153384461487</v>
      </c>
      <c r="BI372" s="172">
        <f t="array" ref="BI372">IFERROR(VLOOKUP(A372&amp;B372&amp;C372&amp;LEFT($BI$1,2),IF({1,0},广告数据!$A$2:$A$7027&amp;广告数据!$B$2:$B$7027&amp;广告数据!$C$2:$C$7027,广告数据!$D$2:$D$7027),2,0),"0")</f>
        <v>78</v>
      </c>
      <c r="BJ372" s="172">
        <f t="array" ref="BJ372">IFERROR(VLOOKUP(A372&amp;B372&amp;C372&amp;LEFT($BI$1,2),IF({1,0},广告数据!$A$2:$A$7027&amp;广告数据!$B$2:$B$7027&amp;广告数据!$C$2:$C$7027,广告数据!$E$2:$E$7027),2,0),"0")</f>
        <v>3</v>
      </c>
      <c r="BK372" s="172">
        <f t="array" ref="BK372">IFERROR(VLOOKUP(A372&amp;B372&amp;C372&amp;LEFT($BI$1,2),IF({1,0},广告数据!$A$2:$A$7027&amp;广告数据!$B$2:$B$7027&amp;广告数据!$C$2:$C$7027,广告数据!$I$2:$I$7027),2,0),"0")</f>
        <v>0</v>
      </c>
      <c r="BL372" s="215">
        <f t="shared" si="160"/>
        <v>0.0384615384615385</v>
      </c>
      <c r="BM372" s="215">
        <f t="shared" si="161"/>
        <v>0</v>
      </c>
      <c r="BN372" s="172">
        <f t="array" ref="BN372">IFERROR(VLOOKUP(A372&amp;B372&amp;C372&amp;LEFT($BI$1,2),IF({1,0},广告数据!$A$2:$A$7027&amp;广告数据!$B$2:$B$7027&amp;广告数据!$C$2:$C$7027,广告数据!$G$2:$G$7027),2,0),"0")</f>
        <v>2.75</v>
      </c>
      <c r="BO372" s="172">
        <f t="array" ref="BO372">IFERROR(VLOOKUP(A372&amp;B372&amp;C372&amp;LEFT($BI$1,2),IF({1,0},广告数据!$A$2:$A$7027&amp;广告数据!$B$2:$B$7027&amp;广告数据!$C$2:$C$7027,广告数据!$J$2:$J$7027),2,0),"0")</f>
        <v>0</v>
      </c>
      <c r="BP372" s="215" t="str">
        <f t="shared" si="162"/>
        <v/>
      </c>
      <c r="BQ372" s="172">
        <f t="array" ref="BQ372">IFERROR(VLOOKUP(A372&amp;B372&amp;C372&amp;LEFT($BQ$1,2),IF({1,0},广告数据!$A$2:$A$7027&amp;广告数据!$B$2:$B$7027&amp;广告数据!$C$2:$C$7027,广告数据!$D$2:$D$7027),2,0),"0")</f>
        <v>1923</v>
      </c>
      <c r="BR372" s="172">
        <f t="array" ref="BR372">IFERROR(VLOOKUP(A372&amp;B372&amp;C372&amp;LEFT($BQ$1,2),IF({1,0},广告数据!$A$2:$A$7027&amp;广告数据!$B$2:$B$7027&amp;广告数据!$C$2:$C$7027,广告数据!$E$2:$E$7027),2,0),"0")</f>
        <v>23</v>
      </c>
      <c r="BS372" s="172">
        <f t="array" ref="BS372">IFERROR(VLOOKUP(A372&amp;B372&amp;C372&amp;LEFT($BQ$1,2),IF({1,0},广告数据!$A$2:$A$7027&amp;广告数据!$B$2:$B$7027&amp;广告数据!$C$2:$C$7027,广告数据!$I$2:$I$7027),2,0),"0")</f>
        <v>3</v>
      </c>
      <c r="BT372" s="215">
        <f t="shared" si="155"/>
        <v>0.0119604784191368</v>
      </c>
      <c r="BU372" s="215">
        <f t="shared" si="156"/>
        <v>0.130434782608696</v>
      </c>
      <c r="BV372" s="172">
        <f t="array" ref="BV372">IFERROR(VLOOKUP(A372&amp;B372&amp;C372&amp;LEFT($BQ$1,2),IF({1,0},广告数据!$A$2:$A$7027&amp;广告数据!$B$2:$B$7027&amp;广告数据!$C$2:$C$7027,广告数据!$G$2:$G$7027),2,0),"0")</f>
        <v>30.43</v>
      </c>
      <c r="BW372" s="172">
        <f t="array" ref="BW372">IFERROR(VLOOKUP(A372&amp;B372&amp;C372&amp;LEFT($BQ$1,2),IF({1,0},广告数据!$A$2:$A$7027&amp;广告数据!$B$2:$B$7027&amp;广告数据!$C$2:$C$7027,广告数据!$J$2:$J$7027),2,0),"0")</f>
        <v>89.97</v>
      </c>
      <c r="BX372" s="215">
        <f t="shared" si="163"/>
        <v>0.338223852395243</v>
      </c>
      <c r="BY372" s="173"/>
      <c r="BZ372" s="173"/>
      <c r="CA372" s="173"/>
    </row>
    <row r="373" spans="1:79">
      <c r="A373" s="189">
        <v>44843</v>
      </c>
      <c r="B373" s="192" t="s">
        <v>20</v>
      </c>
      <c r="C373" s="190" t="s">
        <v>740</v>
      </c>
      <c r="D373" s="119" t="s">
        <v>741</v>
      </c>
      <c r="E373" s="194">
        <f>SUMIFS('Business report'!$D$2:$D$9442,'Business report'!$A$2:$A$9442,A373,'Business report'!$B$2:$B$9442,B373,'Business report'!$C$2:$C$9442,D373)</f>
        <v>25</v>
      </c>
      <c r="F373" s="194">
        <f>SUMIFS('Business report'!$F$2:$F$9442,'Business report'!$A$2:$A$9442,A373,'Business report'!$B$2:$B$9442,B373,'Business report'!$C$2:$C$9442,D373)</f>
        <v>32</v>
      </c>
      <c r="G373" s="191">
        <f>SUMIFS('Business report'!$I$2:$I$9442,'Business report'!$A$2:$A$9442,A373,'Business report'!$B$2:$B$9442,B373,'Business report'!$C$2:$C$9442,D373)</f>
        <v>0</v>
      </c>
      <c r="H373" s="195">
        <f>SUMIFS('Business report'!$K$2:$K$9442,'Business report'!$A$2:$A$9442,A373,'Business report'!$B$2:$B$9442,B373,'Business report'!$C$2:$C$9442,D373)</f>
        <v>0</v>
      </c>
      <c r="I373" s="198">
        <v>44.99</v>
      </c>
      <c r="J373" s="178">
        <v>4.5</v>
      </c>
      <c r="K373" s="198">
        <v>5</v>
      </c>
      <c r="L373" s="198" t="s">
        <v>131</v>
      </c>
      <c r="M373" s="202" t="s">
        <v>970</v>
      </c>
      <c r="N373" s="198" t="s">
        <v>742</v>
      </c>
      <c r="O373" s="198">
        <v>830</v>
      </c>
      <c r="P373" s="200"/>
      <c r="Q373" s="200"/>
      <c r="R373" s="200"/>
      <c r="S373" s="200"/>
      <c r="T373" s="200"/>
      <c r="U373" s="200"/>
      <c r="V373" s="200"/>
      <c r="W373" s="200"/>
      <c r="X373" s="200"/>
      <c r="Y373" s="200"/>
      <c r="Z373" s="200"/>
      <c r="AA373" s="200"/>
      <c r="AB373" s="200"/>
      <c r="AC373" s="200"/>
      <c r="AD373" s="200"/>
      <c r="AE373" s="200"/>
      <c r="AF373" s="200"/>
      <c r="AG373" s="200"/>
      <c r="AH373" s="200"/>
      <c r="AI373" s="200"/>
      <c r="AJ373" s="200"/>
      <c r="AK373" s="179">
        <f t="array" ref="AK373">IFERROR(VLOOKUP(A373&amp;B373&amp;C373&amp;LEFT($AK$1,2),IF({1,0},广告数据!$A$2:$A$7027&amp;广告数据!$B$2:$B$7027&amp;广告数据!$C$2:$C$7027,广告数据!$D$2:$D$7027),2,0),"0")</f>
        <v>21681</v>
      </c>
      <c r="AL373" s="175">
        <f t="array" ref="AL373">IFERROR(VLOOKUP(A373&amp;B373&amp;C373&amp;LEFT($AK$1,2),IF({1,0},广告数据!$A$2:$A$7027&amp;广告数据!$B$2:$B$7027&amp;广告数据!$C$2:$C$7027,广告数据!$E$2:$E$7027),2,0),"0")</f>
        <v>20</v>
      </c>
      <c r="AM373" s="180">
        <f t="shared" si="164"/>
        <v>0.000922466675891333</v>
      </c>
      <c r="AN373" s="175">
        <f t="array" ref="AN373">IFERROR(VLOOKUP(A373&amp;B373&amp;C373&amp;LEFT($AK$1,2),IF({1,0},广告数据!$A$2:$A$7027&amp;广告数据!$B$2:$B$7027&amp;广告数据!$C$2:$C$7027,广告数据!$I$2:$I$7027),2,0),"0")</f>
        <v>0</v>
      </c>
      <c r="AO373" s="181">
        <f t="shared" si="165"/>
        <v>0</v>
      </c>
      <c r="AP373" s="182">
        <f t="array" ref="AP373">IFERROR(VLOOKUP(A373&amp;B373&amp;C373&amp;LEFT($AK$1,2),IF({1,0},广告数据!$A$2:$A$7027&amp;广告数据!$B$2:$B$7027&amp;广告数据!$C$2:$C$7027,广告数据!$G$2:$G$7027),2,0),"0")</f>
        <v>17.12</v>
      </c>
      <c r="AQ373" s="182">
        <f t="array" ref="AQ373">IFERROR(VLOOKUP(A373&amp;B373&amp;C373&amp;LEFT($AK$1,2),IF({1,0},广告数据!$A$2:$A$7027&amp;广告数据!$B$2:$B$7027&amp;广告数据!$C$2:$C$7027,广告数据!$J$2:$J$7027),2,0),"0")</f>
        <v>0</v>
      </c>
      <c r="AR373" s="183" t="str">
        <f t="shared" si="166"/>
        <v>0</v>
      </c>
      <c r="AS373" s="223" t="str">
        <f t="array" ref="AS373">IFERROR(VLOOKUP(A373&amp;B373&amp;C373&amp;LEFT($AS$1,2),IF({1,0},广告数据!$A$2:$A$7027&amp;广告数据!$B$2:$B$7027&amp;广告数据!$C$2:$C$7027,广告数据!$D$2:$D$7027),2,0),"0")</f>
        <v>0</v>
      </c>
      <c r="AT373" s="179" t="str">
        <f t="array" ref="AT373">IFERROR(VLOOKUP(A373&amp;B373&amp;C373&amp;LEFT($AS$1,2),IF({1,0},广告数据!$A$2:$A$7027&amp;广告数据!$B$2:$B$7027&amp;广告数据!$C$2:$C$7027,广告数据!$E$2:$E$7027),2,0),"0")</f>
        <v>0</v>
      </c>
      <c r="AU373" s="179" t="str">
        <f t="array" ref="AU373">IFERROR(VLOOKUP(A373&amp;B373&amp;C373&amp;LEFT($AS$1,2),IF({1,0},广告数据!$A$2:$A$7027&amp;广告数据!$B$2:$B$7027&amp;广告数据!$C$2:$C$7027,广告数据!$I$2:$I$7027),2,0),"0")</f>
        <v>0</v>
      </c>
      <c r="AV373" s="215" t="str">
        <f t="shared" si="167"/>
        <v>0</v>
      </c>
      <c r="AW373" s="215" t="str">
        <f t="array" ref="AW373">IFERROR(AU373/AT373,"0")</f>
        <v>0</v>
      </c>
      <c r="AX373" s="224" t="str">
        <f t="array" ref="AX373">IFERROR(VLOOKUP(A373&amp;B373&amp;C373&amp;LEFT($AS$1,2),IF({1,0},广告数据!$A$2:$A$7027&amp;广告数据!$B$2:$B$7027&amp;广告数据!$C$2:$C$7027,广告数据!$G$2:$G$7027),2,0),"0")</f>
        <v>0</v>
      </c>
      <c r="AY373" s="179" t="str">
        <f t="array" ref="AY373">IFERROR(VLOOKUP(A373&amp;B373&amp;C373&amp;LEFT($AS$1,2),IF({1,0},广告数据!$A$2:$A$7027&amp;广告数据!$B$2:$B$7027&amp;广告数据!$C$2:$C$7027,广告数据!$J$2:$J$7027),2,0),"0")</f>
        <v>0</v>
      </c>
      <c r="AZ373" s="183" t="str">
        <f t="array" ref="AZ373">IFERROR(AX373/AY373,"0")</f>
        <v>0</v>
      </c>
      <c r="BA373" s="179">
        <f t="array" ref="BA373">IFERROR(VLOOKUP(A373&amp;B373&amp;C373&amp;LEFT($BA$1,2),IF({1,0},广告数据!$A$2:$A$7027&amp;广告数据!$B$2:$B$7027&amp;广告数据!$C$2:$C$7027,广告数据!$D$2:$D$7027),2,0),"")</f>
        <v>9817</v>
      </c>
      <c r="BB373" s="179">
        <f t="array" ref="BB373">IFERROR(VLOOKUP(A373&amp;B373&amp;C373&amp;LEFT($BA$1,2),IF({1,0},广告数据!$A$2:$A$7027&amp;广告数据!$B$2:$B$7027&amp;广告数据!$C$2:$C$7027,广告数据!$E$2:$E$7027),2,0),"")</f>
        <v>4</v>
      </c>
      <c r="BC373" s="179">
        <f t="array" ref="BC373">IFERROR(VLOOKUP(A373&amp;B373&amp;C373&amp;LEFT($BA$1,2),IF({1,0},广告数据!$A$2:$A$7027&amp;广告数据!$B$2:$B$7027&amp;广告数据!$C$2:$C$7027,广告数据!$I$2:$I$7027),2,0),"")</f>
        <v>0</v>
      </c>
      <c r="BD373" s="215">
        <f t="shared" si="157"/>
        <v>0.000407456453091576</v>
      </c>
      <c r="BE373" s="215">
        <f t="shared" si="158"/>
        <v>0</v>
      </c>
      <c r="BF373" s="186">
        <f t="array" ref="BF373">IFERROR(VLOOKUP(A373&amp;B373&amp;C373&amp;LEFT($BA$1,2),IF({1,0},广告数据!$A$2:$A$7027&amp;广告数据!$B$2:$B$7027&amp;广告数据!$C$2:$C$7027,广告数据!$G$2:$G$7027),2,0),"")</f>
        <v>3.3</v>
      </c>
      <c r="BG373" s="186">
        <f t="array" ref="BG373">IFERROR(VLOOKUP(A373&amp;B373&amp;C373&amp;LEFT($BA$1,2),IF({1,0},广告数据!$A$2:$A$7027&amp;广告数据!$B$2:$B$7027&amp;广告数据!$C$2:$C$7027,广告数据!$J$2:$J$7027),2,0),"")</f>
        <v>0</v>
      </c>
      <c r="BH373" s="215" t="str">
        <f t="shared" si="159"/>
        <v>0</v>
      </c>
      <c r="BI373" s="172" t="str">
        <f t="array" ref="BI373">IFERROR(VLOOKUP(A373&amp;B373&amp;C373&amp;LEFT($BI$1,2),IF({1,0},广告数据!$A$2:$A$7027&amp;广告数据!$B$2:$B$7027&amp;广告数据!$C$2:$C$7027,广告数据!$D$2:$D$7027),2,0),"0")</f>
        <v>0</v>
      </c>
      <c r="BJ373" s="172" t="str">
        <f t="array" ref="BJ373">IFERROR(VLOOKUP(A373&amp;B373&amp;C373&amp;LEFT($BI$1,2),IF({1,0},广告数据!$A$2:$A$7027&amp;广告数据!$B$2:$B$7027&amp;广告数据!$C$2:$C$7027,广告数据!$E$2:$E$7027),2,0),"0")</f>
        <v>0</v>
      </c>
      <c r="BK373" s="172" t="str">
        <f t="array" ref="BK373">IFERROR(VLOOKUP(A373&amp;B373&amp;C373&amp;LEFT($BI$1,2),IF({1,0},广告数据!$A$2:$A$7027&amp;广告数据!$B$2:$B$7027&amp;广告数据!$C$2:$C$7027,广告数据!$I$2:$I$7027),2,0),"0")</f>
        <v>0</v>
      </c>
      <c r="BL373" s="215" t="str">
        <f t="shared" si="160"/>
        <v>0</v>
      </c>
      <c r="BM373" s="215" t="str">
        <f t="shared" si="161"/>
        <v>0</v>
      </c>
      <c r="BN373" s="172" t="str">
        <f t="array" ref="BN373">IFERROR(VLOOKUP(A373&amp;B373&amp;C373&amp;LEFT($BI$1,2),IF({1,0},广告数据!$A$2:$A$7027&amp;广告数据!$B$2:$B$7027&amp;广告数据!$C$2:$C$7027,广告数据!$G$2:$G$7027),2,0),"0")</f>
        <v>0</v>
      </c>
      <c r="BO373" s="172" t="str">
        <f t="array" ref="BO373">IFERROR(VLOOKUP(A373&amp;B373&amp;C373&amp;LEFT($BI$1,2),IF({1,0},广告数据!$A$2:$A$7027&amp;广告数据!$B$2:$B$7027&amp;广告数据!$C$2:$C$7027,广告数据!$J$2:$J$7027),2,0),"0")</f>
        <v>0</v>
      </c>
      <c r="BP373" s="215" t="str">
        <f t="shared" si="162"/>
        <v/>
      </c>
      <c r="BQ373" s="172">
        <f t="array" ref="BQ373">IFERROR(VLOOKUP(A373&amp;B373&amp;C373&amp;LEFT($BQ$1,2),IF({1,0},广告数据!$A$2:$A$7027&amp;广告数据!$B$2:$B$7027&amp;广告数据!$C$2:$C$7027,广告数据!$D$2:$D$7027),2,0),"0")</f>
        <v>81</v>
      </c>
      <c r="BR373" s="172">
        <f t="array" ref="BR373">IFERROR(VLOOKUP(A373&amp;B373&amp;C373&amp;LEFT($BQ$1,2),IF({1,0},广告数据!$A$2:$A$7027&amp;广告数据!$B$2:$B$7027&amp;广告数据!$C$2:$C$7027,广告数据!$E$2:$E$7027),2,0),"0")</f>
        <v>0</v>
      </c>
      <c r="BS373" s="172">
        <f t="array" ref="BS373">IFERROR(VLOOKUP(A373&amp;B373&amp;C373&amp;LEFT($BQ$1,2),IF({1,0},广告数据!$A$2:$A$7027&amp;广告数据!$B$2:$B$7027&amp;广告数据!$C$2:$C$7027,广告数据!$I$2:$I$7027),2,0),"0")</f>
        <v>0</v>
      </c>
      <c r="BT373" s="215">
        <f t="shared" si="155"/>
        <v>0</v>
      </c>
      <c r="BU373" s="215" t="str">
        <f t="shared" si="156"/>
        <v>0</v>
      </c>
      <c r="BV373" s="172">
        <f t="array" ref="BV373">IFERROR(VLOOKUP(A373&amp;B373&amp;C373&amp;LEFT($BQ$1,2),IF({1,0},广告数据!$A$2:$A$7027&amp;广告数据!$B$2:$B$7027&amp;广告数据!$C$2:$C$7027,广告数据!$G$2:$G$7027),2,0),"0")</f>
        <v>0</v>
      </c>
      <c r="BW373" s="172">
        <f t="array" ref="BW373">IFERROR(VLOOKUP(A373&amp;B373&amp;C373&amp;LEFT($BQ$1,2),IF({1,0},广告数据!$A$2:$A$7027&amp;广告数据!$B$2:$B$7027&amp;广告数据!$C$2:$C$7027,广告数据!$J$2:$J$7027),2,0),"0")</f>
        <v>0</v>
      </c>
      <c r="BX373" s="215" t="str">
        <f t="shared" si="163"/>
        <v/>
      </c>
      <c r="BY373" s="173"/>
      <c r="BZ373" s="173"/>
      <c r="CA373" s="173"/>
    </row>
    <row r="374" spans="1:79">
      <c r="A374" s="189">
        <v>44843</v>
      </c>
      <c r="B374" s="192" t="s">
        <v>777</v>
      </c>
      <c r="C374" s="190" t="s">
        <v>543</v>
      </c>
      <c r="D374" s="119" t="s">
        <v>544</v>
      </c>
      <c r="E374" s="194">
        <f>SUMIFS('Business report'!$D$2:$D$9442,'Business report'!$A$2:$A$9442,A374,'Business report'!$B$2:$B$9442,B374,'Business report'!$C$2:$C$9442,D374)</f>
        <v>50</v>
      </c>
      <c r="F374" s="194">
        <f>SUMIFS('Business report'!$F$2:$F$9442,'Business report'!$A$2:$A$9442,A374,'Business report'!$B$2:$B$9442,B374,'Business report'!$C$2:$C$9442,D374)</f>
        <v>84</v>
      </c>
      <c r="G374" s="191">
        <f>SUMIFS('Business report'!$I$2:$I$9442,'Business report'!$A$2:$A$9442,A374,'Business report'!$B$2:$B$9442,B374,'Business report'!$C$2:$C$9442,D374)</f>
        <v>1</v>
      </c>
      <c r="H374" s="195">
        <f>SUMIFS('Business report'!$K$2:$K$9442,'Business report'!$A$2:$A$9442,A374,'Business report'!$B$2:$B$9442,B374,'Business report'!$C$2:$C$9442,D374)</f>
        <v>3999</v>
      </c>
      <c r="I374" s="206">
        <v>3999</v>
      </c>
      <c r="J374" s="178">
        <v>5</v>
      </c>
      <c r="K374" s="198">
        <v>3</v>
      </c>
      <c r="L374" s="206" t="s">
        <v>794</v>
      </c>
      <c r="M374" s="202" t="s">
        <v>971</v>
      </c>
      <c r="N374" s="206" t="s">
        <v>796</v>
      </c>
      <c r="O374" s="198">
        <v>13</v>
      </c>
      <c r="P374" s="200"/>
      <c r="Q374" s="200"/>
      <c r="R374" s="200"/>
      <c r="S374" s="200"/>
      <c r="T374" s="200"/>
      <c r="U374" s="200"/>
      <c r="V374" s="200"/>
      <c r="W374" s="200"/>
      <c r="X374" s="200"/>
      <c r="Y374" s="200"/>
      <c r="Z374" s="200"/>
      <c r="AA374" s="200"/>
      <c r="AB374" s="200"/>
      <c r="AC374" s="200"/>
      <c r="AD374" s="200"/>
      <c r="AE374" s="200"/>
      <c r="AF374" s="200"/>
      <c r="AG374" s="200"/>
      <c r="AH374" s="200"/>
      <c r="AI374" s="200"/>
      <c r="AJ374" s="200"/>
      <c r="AK374" s="179" t="str">
        <f t="array" ref="AK374">IFERROR(VLOOKUP(A374&amp;B374&amp;C374&amp;LEFT($AK$1,2),IF({1,0},广告数据!$A$2:$A$7027&amp;广告数据!$B$2:$B$7027&amp;广告数据!$C$2:$C$7027,广告数据!$D$2:$D$7027),2,0),"0")</f>
        <v>0</v>
      </c>
      <c r="AL374" s="175" t="str">
        <f t="array" ref="AL374">IFERROR(VLOOKUP(A374&amp;B374&amp;C374&amp;LEFT($AK$1,2),IF({1,0},广告数据!$A$2:$A$7027&amp;广告数据!$B$2:$B$7027&amp;广告数据!$C$2:$C$7027,广告数据!$E$2:$E$7027),2,0),"0")</f>
        <v>0</v>
      </c>
      <c r="AM374" s="180" t="str">
        <f t="shared" si="164"/>
        <v>0</v>
      </c>
      <c r="AN374" s="175" t="str">
        <f t="array" ref="AN374">IFERROR(VLOOKUP(A374&amp;B374&amp;C374&amp;LEFT($AK$1,2),IF({1,0},广告数据!$A$2:$A$7027&amp;广告数据!$B$2:$B$7027&amp;广告数据!$C$2:$C$7027,广告数据!$I$2:$I$7027),2,0),"0")</f>
        <v>0</v>
      </c>
      <c r="AO374" s="181" t="str">
        <f t="shared" si="165"/>
        <v>0</v>
      </c>
      <c r="AP374" s="182" t="str">
        <f t="array" ref="AP374">IFERROR(VLOOKUP(A374&amp;B374&amp;C374&amp;LEFT($AK$1,2),IF({1,0},广告数据!$A$2:$A$7027&amp;广告数据!$B$2:$B$7027&amp;广告数据!$C$2:$C$7027,广告数据!$G$2:$G$7027),2,0),"0")</f>
        <v>0</v>
      </c>
      <c r="AQ374" s="182" t="str">
        <f t="array" ref="AQ374">IFERROR(VLOOKUP(A374&amp;B374&amp;C374&amp;LEFT($AK$1,2),IF({1,0},广告数据!$A$2:$A$7027&amp;广告数据!$B$2:$B$7027&amp;广告数据!$C$2:$C$7027,广告数据!$J$2:$J$7027),2,0),"0")</f>
        <v>0</v>
      </c>
      <c r="AR374" s="183" t="str">
        <f t="shared" si="166"/>
        <v>0</v>
      </c>
      <c r="AS374" s="223">
        <f t="array" ref="AS374">IFERROR(VLOOKUP(A374&amp;B374&amp;C374&amp;LEFT($AS$1,2),IF({1,0},广告数据!$A$2:$A$7027&amp;广告数据!$B$2:$B$7027&amp;广告数据!$C$2:$C$7027,广告数据!$D$2:$D$7027),2,0),"0")</f>
        <v>958</v>
      </c>
      <c r="AT374" s="179">
        <f t="array" ref="AT374">IFERROR(VLOOKUP(A374&amp;B374&amp;C374&amp;LEFT($AS$1,2),IF({1,0},广告数据!$A$2:$A$7027&amp;广告数据!$B$2:$B$7027&amp;广告数据!$C$2:$C$7027,广告数据!$E$2:$E$7027),2,0),"0")</f>
        <v>29</v>
      </c>
      <c r="AU374" s="179">
        <f t="array" ref="AU374">IFERROR(VLOOKUP(A374&amp;B374&amp;C374&amp;LEFT($AS$1,2),IF({1,0},广告数据!$A$2:$A$7027&amp;广告数据!$B$2:$B$7027&amp;广告数据!$C$2:$C$7027,广告数据!$I$2:$I$7027),2,0),"0")</f>
        <v>1</v>
      </c>
      <c r="AV374" s="215">
        <f t="shared" si="167"/>
        <v>0.0302713987473904</v>
      </c>
      <c r="AW374" s="215">
        <f t="array" ref="AW374">IFERROR(AU374/AT374,"0")</f>
        <v>0.0344827586206897</v>
      </c>
      <c r="AX374" s="224">
        <f t="array" ref="AX374">IFERROR(VLOOKUP(A374&amp;B374&amp;C374&amp;LEFT($AS$1,2),IF({1,0},广告数据!$A$2:$A$7027&amp;广告数据!$B$2:$B$7027&amp;广告数据!$C$2:$C$7027,广告数据!$G$2:$G$7027),2,0),"0")</f>
        <v>1809</v>
      </c>
      <c r="AY374" s="179">
        <f t="array" ref="AY374">IFERROR(VLOOKUP(A374&amp;B374&amp;C374&amp;LEFT($AS$1,2),IF({1,0},广告数据!$A$2:$A$7027&amp;广告数据!$B$2:$B$7027&amp;广告数据!$C$2:$C$7027,广告数据!$J$2:$J$7027),2,0),"0")</f>
        <v>3635</v>
      </c>
      <c r="AZ374" s="183">
        <f t="array" ref="AZ374">IFERROR(AX374/AY374,"0")</f>
        <v>0.497661623108666</v>
      </c>
      <c r="BA374" s="179">
        <f t="array" ref="BA374">IFERROR(VLOOKUP(A374&amp;B374&amp;C374&amp;LEFT($BA$1,2),IF({1,0},广告数据!$A$2:$A$7027&amp;广告数据!$B$2:$B$7027&amp;广告数据!$C$2:$C$7027,广告数据!$D$2:$D$7027),2,0),"")</f>
        <v>572</v>
      </c>
      <c r="BB374" s="179">
        <f t="array" ref="BB374">IFERROR(VLOOKUP(A374&amp;B374&amp;C374&amp;LEFT($BA$1,2),IF({1,0},广告数据!$A$2:$A$7027&amp;广告数据!$B$2:$B$7027&amp;广告数据!$C$2:$C$7027,广告数据!$E$2:$E$7027),2,0),"")</f>
        <v>8</v>
      </c>
      <c r="BC374" s="179">
        <f t="array" ref="BC374">IFERROR(VLOOKUP(A374&amp;B374&amp;C374&amp;LEFT($BA$1,2),IF({1,0},广告数据!$A$2:$A$7027&amp;广告数据!$B$2:$B$7027&amp;广告数据!$C$2:$C$7027,广告数据!$I$2:$I$7027),2,0),"")</f>
        <v>1</v>
      </c>
      <c r="BD374" s="215">
        <f t="shared" si="157"/>
        <v>0.013986013986014</v>
      </c>
      <c r="BE374" s="215">
        <f t="shared" si="158"/>
        <v>0.125</v>
      </c>
      <c r="BF374" s="186">
        <f t="array" ref="BF374">IFERROR(VLOOKUP(A374&amp;B374&amp;C374&amp;LEFT($BA$1,2),IF({1,0},广告数据!$A$2:$A$7027&amp;广告数据!$B$2:$B$7027&amp;广告数据!$C$2:$C$7027,广告数据!$G$2:$G$7027),2,0),"")</f>
        <v>649</v>
      </c>
      <c r="BG374" s="186">
        <f t="array" ref="BG374">IFERROR(VLOOKUP(A374&amp;B374&amp;C374&amp;LEFT($BA$1,2),IF({1,0},广告数据!$A$2:$A$7027&amp;广告数据!$B$2:$B$7027&amp;广告数据!$C$2:$C$7027,广告数据!$J$2:$J$7027),2,0),"")</f>
        <v>3635</v>
      </c>
      <c r="BH374" s="215">
        <f t="shared" si="159"/>
        <v>0.178541953232462</v>
      </c>
      <c r="BI374" s="172" t="str">
        <f t="array" ref="BI374">IFERROR(VLOOKUP(A374&amp;B374&amp;C374&amp;LEFT($BI$1,2),IF({1,0},广告数据!$A$2:$A$7027&amp;广告数据!$B$2:$B$7027&amp;广告数据!$C$2:$C$7027,广告数据!$D$2:$D$7027),2,0),"0")</f>
        <v>0</v>
      </c>
      <c r="BJ374" s="172" t="str">
        <f t="array" ref="BJ374">IFERROR(VLOOKUP(A374&amp;B374&amp;C374&amp;LEFT($BI$1,2),IF({1,0},广告数据!$A$2:$A$7027&amp;广告数据!$B$2:$B$7027&amp;广告数据!$C$2:$C$7027,广告数据!$E$2:$E$7027),2,0),"0")</f>
        <v>0</v>
      </c>
      <c r="BK374" s="172" t="str">
        <f t="array" ref="BK374">IFERROR(VLOOKUP(A374&amp;B374&amp;C374&amp;LEFT($BI$1,2),IF({1,0},广告数据!$A$2:$A$7027&amp;广告数据!$B$2:$B$7027&amp;广告数据!$C$2:$C$7027,广告数据!$I$2:$I$7027),2,0),"0")</f>
        <v>0</v>
      </c>
      <c r="BL374" s="215" t="str">
        <f t="shared" si="160"/>
        <v>0</v>
      </c>
      <c r="BM374" s="215" t="str">
        <f t="shared" si="161"/>
        <v>0</v>
      </c>
      <c r="BN374" s="172" t="str">
        <f t="array" ref="BN374">IFERROR(VLOOKUP(A374&amp;B374&amp;C374&amp;LEFT($BI$1,2),IF({1,0},广告数据!$A$2:$A$7027&amp;广告数据!$B$2:$B$7027&amp;广告数据!$C$2:$C$7027,广告数据!$G$2:$G$7027),2,0),"0")</f>
        <v>0</v>
      </c>
      <c r="BO374" s="172" t="str">
        <f t="array" ref="BO374">IFERROR(VLOOKUP(A374&amp;B374&amp;C374&amp;LEFT($BI$1,2),IF({1,0},广告数据!$A$2:$A$7027&amp;广告数据!$B$2:$B$7027&amp;广告数据!$C$2:$C$7027,广告数据!$J$2:$J$7027),2,0),"0")</f>
        <v>0</v>
      </c>
      <c r="BP374" s="215" t="str">
        <f t="shared" si="162"/>
        <v/>
      </c>
      <c r="BQ374" s="172" t="str">
        <f t="array" ref="BQ374">IFERROR(VLOOKUP(A374&amp;B374&amp;C374&amp;LEFT($BQ$1,2),IF({1,0},广告数据!$A$2:$A$7027&amp;广告数据!$B$2:$B$7027&amp;广告数据!$C$2:$C$7027,广告数据!$D$2:$D$7027),2,0),"0")</f>
        <v>0</v>
      </c>
      <c r="BR374" s="172" t="str">
        <f t="array" ref="BR374">IFERROR(VLOOKUP(A374&amp;B374&amp;C374&amp;LEFT($BQ$1,2),IF({1,0},广告数据!$A$2:$A$7027&amp;广告数据!$B$2:$B$7027&amp;广告数据!$C$2:$C$7027,广告数据!$E$2:$E$7027),2,0),"0")</f>
        <v>0</v>
      </c>
      <c r="BS374" s="172" t="str">
        <f t="array" ref="BS374">IFERROR(VLOOKUP(A374&amp;B374&amp;C374&amp;LEFT($BQ$1,2),IF({1,0},广告数据!$A$2:$A$7027&amp;广告数据!$B$2:$B$7027&amp;广告数据!$C$2:$C$7027,广告数据!$I$2:$I$7027),2,0),"0")</f>
        <v>0</v>
      </c>
      <c r="BT374" s="215" t="str">
        <f t="shared" si="155"/>
        <v>0</v>
      </c>
      <c r="BU374" s="215" t="str">
        <f t="shared" si="156"/>
        <v>0</v>
      </c>
      <c r="BV374" s="172" t="str">
        <f t="array" ref="BV374">IFERROR(VLOOKUP(A374&amp;B374&amp;C374&amp;LEFT($BQ$1,2),IF({1,0},广告数据!$A$2:$A$7027&amp;广告数据!$B$2:$B$7027&amp;广告数据!$C$2:$C$7027,广告数据!$G$2:$G$7027),2,0),"0")</f>
        <v>0</v>
      </c>
      <c r="BW374" s="172" t="str">
        <f t="array" ref="BW374">IFERROR(VLOOKUP(A374&amp;B374&amp;C374&amp;LEFT($BQ$1,2),IF({1,0},广告数据!$A$2:$A$7027&amp;广告数据!$B$2:$B$7027&amp;广告数据!$C$2:$C$7027,广告数据!$J$2:$J$7027),2,0),"0")</f>
        <v>0</v>
      </c>
      <c r="BX374" s="215" t="str">
        <f t="shared" si="163"/>
        <v/>
      </c>
      <c r="BY374" s="173"/>
      <c r="BZ374" s="173"/>
      <c r="CA374" s="173"/>
    </row>
    <row r="375" spans="1:79">
      <c r="A375" s="189">
        <v>44844</v>
      </c>
      <c r="B375" s="192" t="s">
        <v>20</v>
      </c>
      <c r="C375" s="190" t="s">
        <v>25</v>
      </c>
      <c r="D375" s="119" t="s">
        <v>124</v>
      </c>
      <c r="E375" s="194">
        <f>SUMIFS('Business report'!$D$2:$D$9442,'Business report'!$A$2:$A$9442,A375,'Business report'!$B$2:$B$9442,B375,'Business report'!$C$2:$C$9442,D375)</f>
        <v>385</v>
      </c>
      <c r="F375" s="194">
        <f>SUMIFS('Business report'!$F$2:$F$9442,'Business report'!$A$2:$A$9442,A375,'Business report'!$B$2:$B$9442,B375,'Business report'!$C$2:$C$9442,D375)</f>
        <v>506</v>
      </c>
      <c r="G375" s="191">
        <f>SUMIFS('Business report'!$I$2:$I$9442,'Business report'!$A$2:$A$9442,A375,'Business report'!$B$2:$B$9442,B375,'Business report'!$C$2:$C$9442,D375)</f>
        <v>27</v>
      </c>
      <c r="H375" s="195">
        <f>SUMIFS('Business report'!$K$2:$K$9442,'Business report'!$A$2:$A$9442,A375,'Business report'!$B$2:$B$9442,B375,'Business report'!$C$2:$C$9442,D375)</f>
        <v>323.73</v>
      </c>
      <c r="I375" s="198">
        <v>11.99</v>
      </c>
      <c r="J375" s="178">
        <v>4.4</v>
      </c>
      <c r="K375" s="198">
        <v>126</v>
      </c>
      <c r="L375" s="198" t="s">
        <v>131</v>
      </c>
      <c r="M375" s="202" t="s">
        <v>972</v>
      </c>
      <c r="N375" s="198" t="s">
        <v>133</v>
      </c>
      <c r="O375" s="198">
        <v>99</v>
      </c>
      <c r="P375" s="200"/>
      <c r="Q375" s="200"/>
      <c r="R375" s="200"/>
      <c r="S375" s="200"/>
      <c r="T375" s="200"/>
      <c r="U375" s="200"/>
      <c r="V375" s="200"/>
      <c r="W375" s="200"/>
      <c r="X375" s="200"/>
      <c r="Y375" s="200"/>
      <c r="Z375" s="200"/>
      <c r="AA375" s="200"/>
      <c r="AB375" s="200"/>
      <c r="AC375" s="200"/>
      <c r="AD375" s="200"/>
      <c r="AE375" s="200"/>
      <c r="AF375" s="200"/>
      <c r="AG375" s="200"/>
      <c r="AH375" s="200"/>
      <c r="AI375" s="200"/>
      <c r="AJ375" s="200"/>
      <c r="AK375" s="179">
        <f t="array" ref="AK375">IFERROR(VLOOKUP(A375&amp;B375&amp;C375&amp;LEFT($AK$1,2),IF({1,0},广告数据!$A$2:$A$7027&amp;广告数据!$B$2:$B$7027&amp;广告数据!$C$2:$C$7027,广告数据!$D$2:$D$7027),2,0),"0")</f>
        <v>2257</v>
      </c>
      <c r="AL375" s="175">
        <f t="array" ref="AL375">IFERROR(VLOOKUP(A375&amp;B375&amp;C375&amp;LEFT($AK$1,2),IF({1,0},广告数据!$A$2:$A$7027&amp;广告数据!$B$2:$B$7027&amp;广告数据!$C$2:$C$7027,广告数据!$E$2:$E$7027),2,0),"0")</f>
        <v>19</v>
      </c>
      <c r="AM375" s="180">
        <f t="shared" si="164"/>
        <v>0.00841825431989366</v>
      </c>
      <c r="AN375" s="175">
        <f t="array" ref="AN375">IFERROR(VLOOKUP(A375&amp;B375&amp;C375&amp;LEFT($AK$1,2),IF({1,0},广告数据!$A$2:$A$7027&amp;广告数据!$B$2:$B$7027&amp;广告数据!$C$2:$C$7027,广告数据!$I$2:$I$7027),2,0),"0")</f>
        <v>1</v>
      </c>
      <c r="AO375" s="181">
        <f t="shared" si="165"/>
        <v>0.0526315789473684</v>
      </c>
      <c r="AP375" s="182">
        <f t="array" ref="AP375">IFERROR(VLOOKUP(A375&amp;B375&amp;C375&amp;LEFT($AK$1,2),IF({1,0},广告数据!$A$2:$A$7027&amp;广告数据!$B$2:$B$7027&amp;广告数据!$C$2:$C$7027,广告数据!$G$2:$G$7027),2,0),"0")</f>
        <v>4.75</v>
      </c>
      <c r="AQ375" s="182">
        <f t="array" ref="AQ375">IFERROR(VLOOKUP(A375&amp;B375&amp;C375&amp;LEFT($AK$1,2),IF({1,0},广告数据!$A$2:$A$7027&amp;广告数据!$B$2:$B$7027&amp;广告数据!$C$2:$C$7027,广告数据!$J$2:$J$7027),2,0),"0")</f>
        <v>11.99</v>
      </c>
      <c r="AR375" s="183">
        <f t="shared" si="166"/>
        <v>0.396163469557965</v>
      </c>
      <c r="AS375" s="223" t="str">
        <f t="array" ref="AS375">IFERROR(VLOOKUP(A375&amp;B375&amp;C375&amp;LEFT($AS$1,2),IF({1,0},广告数据!$A$2:$A$7027&amp;广告数据!$B$2:$B$7027&amp;广告数据!$C$2:$C$7027,广告数据!$D$2:$D$7027),2,0),"0")</f>
        <v>0</v>
      </c>
      <c r="AT375" s="179" t="str">
        <f t="array" ref="AT375">IFERROR(VLOOKUP(A375&amp;B375&amp;C375&amp;LEFT($AS$1,2),IF({1,0},广告数据!$A$2:$A$7027&amp;广告数据!$B$2:$B$7027&amp;广告数据!$C$2:$C$7027,广告数据!$E$2:$E$7027),2,0),"0")</f>
        <v>0</v>
      </c>
      <c r="AU375" s="179" t="str">
        <f t="array" ref="AU375">IFERROR(VLOOKUP(A375&amp;B375&amp;C375&amp;LEFT($AS$1,2),IF({1,0},广告数据!$A$2:$A$7027&amp;广告数据!$B$2:$B$7027&amp;广告数据!$C$2:$C$7027,广告数据!$I$2:$I$7027),2,0),"0")</f>
        <v>0</v>
      </c>
      <c r="AV375" s="215" t="str">
        <f t="shared" si="167"/>
        <v>0</v>
      </c>
      <c r="AW375" s="215" t="str">
        <f t="array" ref="AW375">IFERROR(AU375/AT375,"0")</f>
        <v>0</v>
      </c>
      <c r="AX375" s="224" t="str">
        <f t="array" ref="AX375">IFERROR(VLOOKUP(A375&amp;B375&amp;C375&amp;LEFT($AS$1,2),IF({1,0},广告数据!$A$2:$A$7027&amp;广告数据!$B$2:$B$7027&amp;广告数据!$C$2:$C$7027,广告数据!$G$2:$G$7027),2,0),"0")</f>
        <v>0</v>
      </c>
      <c r="AY375" s="179" t="str">
        <f t="array" ref="AY375">IFERROR(VLOOKUP(A375&amp;B375&amp;C375&amp;LEFT($AS$1,2),IF({1,0},广告数据!$A$2:$A$7027&amp;广告数据!$B$2:$B$7027&amp;广告数据!$C$2:$C$7027,广告数据!$J$2:$J$7027),2,0),"0")</f>
        <v>0</v>
      </c>
      <c r="AZ375" s="183" t="str">
        <f t="array" ref="AZ375">IFERROR(AX375/AY375,"0")</f>
        <v>0</v>
      </c>
      <c r="BA375" s="179">
        <f t="array" ref="BA375">IFERROR(VLOOKUP(A375&amp;B375&amp;C375&amp;LEFT($BA$1,2),IF({1,0},广告数据!$A$2:$A$7027&amp;广告数据!$B$2:$B$7027&amp;广告数据!$C$2:$C$7027,广告数据!$D$2:$D$7027),2,0),"")</f>
        <v>11080</v>
      </c>
      <c r="BB375" s="179">
        <f t="array" ref="BB375">IFERROR(VLOOKUP(A375&amp;B375&amp;C375&amp;LEFT($BA$1,2),IF({1,0},广告数据!$A$2:$A$7027&amp;广告数据!$B$2:$B$7027&amp;广告数据!$C$2:$C$7027,广告数据!$E$2:$E$7027),2,0),"")</f>
        <v>37</v>
      </c>
      <c r="BC375" s="179">
        <f t="array" ref="BC375">IFERROR(VLOOKUP(A375&amp;B375&amp;C375&amp;LEFT($BA$1,2),IF({1,0},广告数据!$A$2:$A$7027&amp;广告数据!$B$2:$B$7027&amp;广告数据!$C$2:$C$7027,广告数据!$I$2:$I$7027),2,0),"")</f>
        <v>0</v>
      </c>
      <c r="BD375" s="215">
        <f t="shared" si="157"/>
        <v>0.00333935018050542</v>
      </c>
      <c r="BE375" s="215">
        <f t="shared" si="158"/>
        <v>0</v>
      </c>
      <c r="BF375" s="186">
        <f t="array" ref="BF375">IFERROR(VLOOKUP(A375&amp;B375&amp;C375&amp;LEFT($BA$1,2),IF({1,0},广告数据!$A$2:$A$7027&amp;广告数据!$B$2:$B$7027&amp;广告数据!$C$2:$C$7027,广告数据!$G$2:$G$7027),2,0),"")</f>
        <v>16.85</v>
      </c>
      <c r="BG375" s="186">
        <f t="array" ref="BG375">IFERROR(VLOOKUP(A375&amp;B375&amp;C375&amp;LEFT($BA$1,2),IF({1,0},广告数据!$A$2:$A$7027&amp;广告数据!$B$2:$B$7027&amp;广告数据!$C$2:$C$7027,广告数据!$J$2:$J$7027),2,0),"")</f>
        <v>0</v>
      </c>
      <c r="BH375" s="215" t="str">
        <f t="shared" si="159"/>
        <v>0</v>
      </c>
      <c r="BI375" s="172">
        <f t="array" ref="BI375">IFERROR(VLOOKUP(A375&amp;B375&amp;C375&amp;LEFT($BI$1,2),IF({1,0},广告数据!$A$2:$A$7027&amp;广告数据!$B$2:$B$7027&amp;广告数据!$C$2:$C$7027,广告数据!$D$2:$D$7027),2,0),"0")</f>
        <v>2743</v>
      </c>
      <c r="BJ375" s="172">
        <f t="array" ref="BJ375">IFERROR(VLOOKUP(A375&amp;B375&amp;C375&amp;LEFT($BI$1,2),IF({1,0},广告数据!$A$2:$A$7027&amp;广告数据!$B$2:$B$7027&amp;广告数据!$C$2:$C$7027,广告数据!$E$2:$E$7027),2,0),"0")</f>
        <v>19</v>
      </c>
      <c r="BK375" s="172">
        <f t="array" ref="BK375">IFERROR(VLOOKUP(A375&amp;B375&amp;C375&amp;LEFT($BI$1,2),IF({1,0},广告数据!$A$2:$A$7027&amp;广告数据!$B$2:$B$7027&amp;广告数据!$C$2:$C$7027,广告数据!$I$2:$I$7027),2,0),"0")</f>
        <v>4</v>
      </c>
      <c r="BL375" s="215">
        <f t="shared" si="160"/>
        <v>0.00692672256653299</v>
      </c>
      <c r="BM375" s="215">
        <f t="shared" si="161"/>
        <v>0.210526315789474</v>
      </c>
      <c r="BN375" s="172">
        <f t="array" ref="BN375">IFERROR(VLOOKUP(A375&amp;B375&amp;C375&amp;LEFT($BI$1,2),IF({1,0},广告数据!$A$2:$A$7027&amp;广告数据!$B$2:$B$7027&amp;广告数据!$C$2:$C$7027,广告数据!$G$2:$G$7027),2,0),"0")</f>
        <v>9.87</v>
      </c>
      <c r="BO375" s="172">
        <f t="array" ref="BO375">IFERROR(VLOOKUP(A375&amp;B375&amp;C375&amp;LEFT($BI$1,2),IF({1,0},广告数据!$A$2:$A$7027&amp;广告数据!$B$2:$B$7027&amp;广告数据!$C$2:$C$7027,广告数据!$J$2:$J$7027),2,0),"0")</f>
        <v>47.96</v>
      </c>
      <c r="BP375" s="215">
        <f t="shared" si="162"/>
        <v>0.205796497080901</v>
      </c>
      <c r="BQ375" s="172" t="str">
        <f t="array" ref="BQ375">IFERROR(VLOOKUP(A375&amp;B375&amp;C375&amp;LEFT($BQ$1,2),IF({1,0},广告数据!$A$2:$A$7027&amp;广告数据!$B$2:$B$7027&amp;广告数据!$C$2:$C$7027,广告数据!$D$2:$D$7027),2,0),"0")</f>
        <v>0</v>
      </c>
      <c r="BR375" s="172" t="str">
        <f t="array" ref="BR375">IFERROR(VLOOKUP(A375&amp;B375&amp;C375&amp;LEFT($BQ$1,2),IF({1,0},广告数据!$A$2:$A$7027&amp;广告数据!$B$2:$B$7027&amp;广告数据!$C$2:$C$7027,广告数据!$E$2:$E$7027),2,0),"0")</f>
        <v>0</v>
      </c>
      <c r="BS375" s="172" t="str">
        <f t="array" ref="BS375">IFERROR(VLOOKUP(A375&amp;B375&amp;C375&amp;LEFT($BQ$1,2),IF({1,0},广告数据!$A$2:$A$7027&amp;广告数据!$B$2:$B$7027&amp;广告数据!$C$2:$C$7027,广告数据!$I$2:$I$7027),2,0),"0")</f>
        <v>0</v>
      </c>
      <c r="BT375" s="215" t="str">
        <f t="shared" si="155"/>
        <v>0</v>
      </c>
      <c r="BU375" s="215" t="str">
        <f t="shared" si="156"/>
        <v>0</v>
      </c>
      <c r="BV375" s="172" t="str">
        <f t="array" ref="BV375">IFERROR(VLOOKUP(A375&amp;B375&amp;C375&amp;LEFT($BQ$1,2),IF({1,0},广告数据!$A$2:$A$7027&amp;广告数据!$B$2:$B$7027&amp;广告数据!$C$2:$C$7027,广告数据!$G$2:$G$7027),2,0),"0")</f>
        <v>0</v>
      </c>
      <c r="BW375" s="172" t="str">
        <f t="array" ref="BW375">IFERROR(VLOOKUP(A375&amp;B375&amp;C375&amp;LEFT($BQ$1,2),IF({1,0},广告数据!$A$2:$A$7027&amp;广告数据!$B$2:$B$7027&amp;广告数据!$C$2:$C$7027,广告数据!$J$2:$J$7027),2,0),"0")</f>
        <v>0</v>
      </c>
      <c r="BX375" s="215" t="str">
        <f t="shared" si="163"/>
        <v/>
      </c>
      <c r="BY375" s="173"/>
      <c r="BZ375" s="173"/>
      <c r="CA375" s="173"/>
    </row>
    <row r="376" spans="1:79">
      <c r="A376" s="189">
        <v>44844</v>
      </c>
      <c r="B376" s="192" t="s">
        <v>20</v>
      </c>
      <c r="C376" s="190" t="s">
        <v>450</v>
      </c>
      <c r="D376" s="119" t="s">
        <v>451</v>
      </c>
      <c r="E376" s="194">
        <f>SUMIFS('Business report'!$D$2:$D$9442,'Business report'!$A$2:$A$9442,A376,'Business report'!$B$2:$B$9442,B376,'Business report'!$C$2:$C$9442,D376)</f>
        <v>21</v>
      </c>
      <c r="F376" s="194">
        <f>SUMIFS('Business report'!$F$2:$F$9442,'Business report'!$A$2:$A$9442,A376,'Business report'!$B$2:$B$9442,B376,'Business report'!$C$2:$C$9442,D376)</f>
        <v>31</v>
      </c>
      <c r="G376" s="191">
        <f>SUMIFS('Business report'!$I$2:$I$9442,'Business report'!$A$2:$A$9442,A376,'Business report'!$B$2:$B$9442,B376,'Business report'!$C$2:$C$9442,D376)</f>
        <v>2</v>
      </c>
      <c r="H376" s="195">
        <f>SUMIFS('Business report'!$K$2:$K$9442,'Business report'!$A$2:$A$9442,A376,'Business report'!$B$2:$B$9442,B376,'Business report'!$C$2:$C$9442,D376)</f>
        <v>71.98</v>
      </c>
      <c r="I376" s="198">
        <v>35.99</v>
      </c>
      <c r="J376" s="178">
        <v>4.1</v>
      </c>
      <c r="K376" s="198">
        <v>8</v>
      </c>
      <c r="L376" s="198" t="s">
        <v>496</v>
      </c>
      <c r="M376" s="199">
        <v>145726</v>
      </c>
      <c r="N376" s="198" t="s">
        <v>497</v>
      </c>
      <c r="O376" s="199">
        <v>1836</v>
      </c>
      <c r="P376" s="200"/>
      <c r="Q376" s="200"/>
      <c r="R376" s="200"/>
      <c r="S376" s="200"/>
      <c r="T376" s="200"/>
      <c r="U376" s="200"/>
      <c r="V376" s="200"/>
      <c r="W376" s="200"/>
      <c r="X376" s="200"/>
      <c r="Y376" s="200"/>
      <c r="Z376" s="200"/>
      <c r="AA376" s="200"/>
      <c r="AB376" s="200"/>
      <c r="AC376" s="200"/>
      <c r="AD376" s="200"/>
      <c r="AE376" s="200"/>
      <c r="AF376" s="200"/>
      <c r="AG376" s="200"/>
      <c r="AH376" s="200"/>
      <c r="AI376" s="200"/>
      <c r="AJ376" s="200"/>
      <c r="AK376" s="179">
        <f t="array" ref="AK376">IFERROR(VLOOKUP(A376&amp;B376&amp;C376&amp;LEFT($AK$1,2),IF({1,0},广告数据!$A$2:$A$7027&amp;广告数据!$B$2:$B$7027&amp;广告数据!$C$2:$C$7027,广告数据!$D$2:$D$7027),2,0),"0")</f>
        <v>918</v>
      </c>
      <c r="AL376" s="175">
        <f t="array" ref="AL376">IFERROR(VLOOKUP(A376&amp;B376&amp;C376&amp;LEFT($AK$1,2),IF({1,0},广告数据!$A$2:$A$7027&amp;广告数据!$B$2:$B$7027&amp;广告数据!$C$2:$C$7027,广告数据!$E$2:$E$7027),2,0),"0")</f>
        <v>0</v>
      </c>
      <c r="AM376" s="180">
        <f t="shared" si="164"/>
        <v>0</v>
      </c>
      <c r="AN376" s="175">
        <f t="array" ref="AN376">IFERROR(VLOOKUP(A376&amp;B376&amp;C376&amp;LEFT($AK$1,2),IF({1,0},广告数据!$A$2:$A$7027&amp;广告数据!$B$2:$B$7027&amp;广告数据!$C$2:$C$7027,广告数据!$I$2:$I$7027),2,0),"0")</f>
        <v>0</v>
      </c>
      <c r="AO376" s="181" t="str">
        <f t="shared" si="165"/>
        <v>0</v>
      </c>
      <c r="AP376" s="182">
        <f t="array" ref="AP376">IFERROR(VLOOKUP(A376&amp;B376&amp;C376&amp;LEFT($AK$1,2),IF({1,0},广告数据!$A$2:$A$7027&amp;广告数据!$B$2:$B$7027&amp;广告数据!$C$2:$C$7027,广告数据!$G$2:$G$7027),2,0),"0")</f>
        <v>0</v>
      </c>
      <c r="AQ376" s="182">
        <f t="array" ref="AQ376">IFERROR(VLOOKUP(A376&amp;B376&amp;C376&amp;LEFT($AK$1,2),IF({1,0},广告数据!$A$2:$A$7027&amp;广告数据!$B$2:$B$7027&amp;广告数据!$C$2:$C$7027,广告数据!$J$2:$J$7027),2,0),"0")</f>
        <v>0</v>
      </c>
      <c r="AR376" s="183" t="str">
        <f t="shared" si="166"/>
        <v>0</v>
      </c>
      <c r="AS376" s="223" t="str">
        <f t="array" ref="AS376">IFERROR(VLOOKUP(A376&amp;B376&amp;C376&amp;LEFT($AS$1,2),IF({1,0},广告数据!$A$2:$A$7027&amp;广告数据!$B$2:$B$7027&amp;广告数据!$C$2:$C$7027,广告数据!$D$2:$D$7027),2,0),"0")</f>
        <v>0</v>
      </c>
      <c r="AT376" s="179" t="str">
        <f t="array" ref="AT376">IFERROR(VLOOKUP(A376&amp;B376&amp;C376&amp;LEFT($AS$1,2),IF({1,0},广告数据!$A$2:$A$7027&amp;广告数据!$B$2:$B$7027&amp;广告数据!$C$2:$C$7027,广告数据!$E$2:$E$7027),2,0),"0")</f>
        <v>0</v>
      </c>
      <c r="AU376" s="179" t="str">
        <f t="array" ref="AU376">IFERROR(VLOOKUP(A376&amp;B376&amp;C376&amp;LEFT($AS$1,2),IF({1,0},广告数据!$A$2:$A$7027&amp;广告数据!$B$2:$B$7027&amp;广告数据!$C$2:$C$7027,广告数据!$I$2:$I$7027),2,0),"0")</f>
        <v>0</v>
      </c>
      <c r="AV376" s="215" t="str">
        <f t="shared" si="167"/>
        <v>0</v>
      </c>
      <c r="AW376" s="215" t="str">
        <f t="array" ref="AW376">IFERROR(AU376/AT376,"0")</f>
        <v>0</v>
      </c>
      <c r="AX376" s="224" t="str">
        <f t="array" ref="AX376">IFERROR(VLOOKUP(A376&amp;B376&amp;C376&amp;LEFT($AS$1,2),IF({1,0},广告数据!$A$2:$A$7027&amp;广告数据!$B$2:$B$7027&amp;广告数据!$C$2:$C$7027,广告数据!$G$2:$G$7027),2,0),"0")</f>
        <v>0</v>
      </c>
      <c r="AY376" s="179" t="str">
        <f t="array" ref="AY376">IFERROR(VLOOKUP(A376&amp;B376&amp;C376&amp;LEFT($AS$1,2),IF({1,0},广告数据!$A$2:$A$7027&amp;广告数据!$B$2:$B$7027&amp;广告数据!$C$2:$C$7027,广告数据!$J$2:$J$7027),2,0),"0")</f>
        <v>0</v>
      </c>
      <c r="AZ376" s="183" t="str">
        <f t="array" ref="AZ376">IFERROR(AX376/AY376,"0")</f>
        <v>0</v>
      </c>
      <c r="BA376" s="179">
        <f t="array" ref="BA376">IFERROR(VLOOKUP(A376&amp;B376&amp;C376&amp;LEFT($BA$1,2),IF({1,0},广告数据!$A$2:$A$7027&amp;广告数据!$B$2:$B$7027&amp;广告数据!$C$2:$C$7027,广告数据!$D$2:$D$7027),2,0),"")</f>
        <v>1452</v>
      </c>
      <c r="BB376" s="179">
        <f t="array" ref="BB376">IFERROR(VLOOKUP(A376&amp;B376&amp;C376&amp;LEFT($BA$1,2),IF({1,0},广告数据!$A$2:$A$7027&amp;广告数据!$B$2:$B$7027&amp;广告数据!$C$2:$C$7027,广告数据!$E$2:$E$7027),2,0),"")</f>
        <v>2</v>
      </c>
      <c r="BC376" s="179">
        <f t="array" ref="BC376">IFERROR(VLOOKUP(A376&amp;B376&amp;C376&amp;LEFT($BA$1,2),IF({1,0},广告数据!$A$2:$A$7027&amp;广告数据!$B$2:$B$7027&amp;广告数据!$C$2:$C$7027,广告数据!$I$2:$I$7027),2,0),"")</f>
        <v>0</v>
      </c>
      <c r="BD376" s="215">
        <f t="shared" si="157"/>
        <v>0.00137741046831956</v>
      </c>
      <c r="BE376" s="215">
        <f t="shared" si="158"/>
        <v>0</v>
      </c>
      <c r="BF376" s="186">
        <f t="array" ref="BF376">IFERROR(VLOOKUP(A376&amp;B376&amp;C376&amp;LEFT($BA$1,2),IF({1,0},广告数据!$A$2:$A$7027&amp;广告数据!$B$2:$B$7027&amp;广告数据!$C$2:$C$7027,广告数据!$G$2:$G$7027),2,0),"")</f>
        <v>2.74</v>
      </c>
      <c r="BG376" s="186">
        <f t="array" ref="BG376">IFERROR(VLOOKUP(A376&amp;B376&amp;C376&amp;LEFT($BA$1,2),IF({1,0},广告数据!$A$2:$A$7027&amp;广告数据!$B$2:$B$7027&amp;广告数据!$C$2:$C$7027,广告数据!$J$2:$J$7027),2,0),"")</f>
        <v>0</v>
      </c>
      <c r="BH376" s="215" t="str">
        <f t="shared" si="159"/>
        <v>0</v>
      </c>
      <c r="BI376" s="172">
        <f t="array" ref="BI376">IFERROR(VLOOKUP(A376&amp;B376&amp;C376&amp;LEFT($BI$1,2),IF({1,0},广告数据!$A$2:$A$7027&amp;广告数据!$B$2:$B$7027&amp;广告数据!$C$2:$C$7027,广告数据!$D$2:$D$7027),2,0),"0")</f>
        <v>1185</v>
      </c>
      <c r="BJ376" s="172">
        <f t="array" ref="BJ376">IFERROR(VLOOKUP(A376&amp;B376&amp;C376&amp;LEFT($BI$1,2),IF({1,0},广告数据!$A$2:$A$7027&amp;广告数据!$B$2:$B$7027&amp;广告数据!$C$2:$C$7027,广告数据!$E$2:$E$7027),2,0),"0")</f>
        <v>7</v>
      </c>
      <c r="BK376" s="172">
        <f t="array" ref="BK376">IFERROR(VLOOKUP(A376&amp;B376&amp;C376&amp;LEFT($BI$1,2),IF({1,0},广告数据!$A$2:$A$7027&amp;广告数据!$B$2:$B$7027&amp;广告数据!$C$2:$C$7027,广告数据!$I$2:$I$7027),2,0),"0")</f>
        <v>1</v>
      </c>
      <c r="BL376" s="215">
        <f t="shared" si="160"/>
        <v>0.00590717299578059</v>
      </c>
      <c r="BM376" s="215">
        <f t="shared" si="161"/>
        <v>0.142857142857143</v>
      </c>
      <c r="BN376" s="172">
        <f t="array" ref="BN376">IFERROR(VLOOKUP(A376&amp;B376&amp;C376&amp;LEFT($BI$1,2),IF({1,0},广告数据!$A$2:$A$7027&amp;广告数据!$B$2:$B$7027&amp;广告数据!$C$2:$C$7027,广告数据!$G$2:$G$7027),2,0),"0")</f>
        <v>9.06</v>
      </c>
      <c r="BO376" s="172">
        <f t="array" ref="BO376">IFERROR(VLOOKUP(A376&amp;B376&amp;C376&amp;LEFT($BI$1,2),IF({1,0},广告数据!$A$2:$A$7027&amp;广告数据!$B$2:$B$7027&amp;广告数据!$C$2:$C$7027,广告数据!$J$2:$J$7027),2,0),"0")</f>
        <v>35.99</v>
      </c>
      <c r="BP376" s="215">
        <f t="shared" si="162"/>
        <v>0.251736593498194</v>
      </c>
      <c r="BQ376" s="172" t="str">
        <f t="array" ref="BQ376">IFERROR(VLOOKUP(A376&amp;B376&amp;C376&amp;LEFT($BQ$1,2),IF({1,0},广告数据!$A$2:$A$7027&amp;广告数据!$B$2:$B$7027&amp;广告数据!$C$2:$C$7027,广告数据!$D$2:$D$7027),2,0),"0")</f>
        <v>0</v>
      </c>
      <c r="BR376" s="172" t="str">
        <f t="array" ref="BR376">IFERROR(VLOOKUP(A376&amp;B376&amp;C376&amp;LEFT($BQ$1,2),IF({1,0},广告数据!$A$2:$A$7027&amp;广告数据!$B$2:$B$7027&amp;广告数据!$C$2:$C$7027,广告数据!$E$2:$E$7027),2,0),"0")</f>
        <v>0</v>
      </c>
      <c r="BS376" s="172" t="str">
        <f t="array" ref="BS376">IFERROR(VLOOKUP(A376&amp;B376&amp;C376&amp;LEFT($BQ$1,2),IF({1,0},广告数据!$A$2:$A$7027&amp;广告数据!$B$2:$B$7027&amp;广告数据!$C$2:$C$7027,广告数据!$I$2:$I$7027),2,0),"0")</f>
        <v>0</v>
      </c>
      <c r="BT376" s="215" t="str">
        <f t="shared" si="155"/>
        <v>0</v>
      </c>
      <c r="BU376" s="215" t="str">
        <f t="shared" si="156"/>
        <v>0</v>
      </c>
      <c r="BV376" s="172" t="str">
        <f t="array" ref="BV376">IFERROR(VLOOKUP(A376&amp;B376&amp;C376&amp;LEFT($BQ$1,2),IF({1,0},广告数据!$A$2:$A$7027&amp;广告数据!$B$2:$B$7027&amp;广告数据!$C$2:$C$7027,广告数据!$G$2:$G$7027),2,0),"0")</f>
        <v>0</v>
      </c>
      <c r="BW376" s="172" t="str">
        <f t="array" ref="BW376">IFERROR(VLOOKUP(A376&amp;B376&amp;C376&amp;LEFT($BQ$1,2),IF({1,0},广告数据!$A$2:$A$7027&amp;广告数据!$B$2:$B$7027&amp;广告数据!$C$2:$C$7027,广告数据!$J$2:$J$7027),2,0),"0")</f>
        <v>0</v>
      </c>
      <c r="BX376" s="215" t="str">
        <f t="shared" si="163"/>
        <v/>
      </c>
      <c r="BY376" s="173"/>
      <c r="BZ376" s="173"/>
      <c r="CA376" s="173"/>
    </row>
    <row r="377" spans="1:79">
      <c r="A377" s="189">
        <v>44844</v>
      </c>
      <c r="B377" s="192" t="s">
        <v>128</v>
      </c>
      <c r="C377" s="190" t="s">
        <v>450</v>
      </c>
      <c r="D377" s="119" t="s">
        <v>451</v>
      </c>
      <c r="E377" s="194">
        <f>SUMIFS('Business report'!$D$2:$D$9442,'Business report'!$A$2:$A$9442,A377,'Business report'!$B$2:$B$9442,B377,'Business report'!$C$2:$C$9442,D377)</f>
        <v>6</v>
      </c>
      <c r="F377" s="194">
        <f>SUMIFS('Business report'!$F$2:$F$9442,'Business report'!$A$2:$A$9442,A377,'Business report'!$B$2:$B$9442,B377,'Business report'!$C$2:$C$9442,D377)</f>
        <v>8</v>
      </c>
      <c r="G377" s="191">
        <f>SUMIFS('Business report'!$I$2:$I$9442,'Business report'!$A$2:$A$9442,A377,'Business report'!$B$2:$B$9442,B377,'Business report'!$C$2:$C$9442,D377)</f>
        <v>0</v>
      </c>
      <c r="H377" s="195">
        <f>SUMIFS('Business report'!$K$2:$K$9442,'Business report'!$A$2:$A$9442,A377,'Business report'!$B$2:$B$9442,B377,'Business report'!$C$2:$C$9442,D377)</f>
        <v>0</v>
      </c>
      <c r="I377" s="198">
        <v>37.99</v>
      </c>
      <c r="J377" s="178">
        <v>4.1</v>
      </c>
      <c r="K377" s="198">
        <v>8</v>
      </c>
      <c r="L377" s="198" t="s">
        <v>642</v>
      </c>
      <c r="M377" s="199">
        <v>236028</v>
      </c>
      <c r="N377" s="198" t="s">
        <v>644</v>
      </c>
      <c r="O377" s="198">
        <v>124</v>
      </c>
      <c r="P377" s="200"/>
      <c r="Q377" s="200"/>
      <c r="R377" s="200"/>
      <c r="S377" s="200"/>
      <c r="T377" s="200"/>
      <c r="U377" s="200"/>
      <c r="V377" s="200"/>
      <c r="W377" s="200"/>
      <c r="X377" s="200"/>
      <c r="Y377" s="200"/>
      <c r="Z377" s="200"/>
      <c r="AA377" s="200"/>
      <c r="AB377" s="200"/>
      <c r="AC377" s="200"/>
      <c r="AD377" s="200"/>
      <c r="AE377" s="200"/>
      <c r="AF377" s="200"/>
      <c r="AG377" s="200"/>
      <c r="AH377" s="200"/>
      <c r="AI377" s="200"/>
      <c r="AJ377" s="200"/>
      <c r="AK377" s="179">
        <f t="array" ref="AK377">IFERROR(VLOOKUP(A377&amp;B377&amp;C377&amp;LEFT($AK$1,2),IF({1,0},广告数据!$A$2:$A$7027&amp;广告数据!$B$2:$B$7027&amp;广告数据!$C$2:$C$7027,广告数据!$D$2:$D$7027),2,0),"0")</f>
        <v>396</v>
      </c>
      <c r="AL377" s="175">
        <f t="array" ref="AL377">IFERROR(VLOOKUP(A377&amp;B377&amp;C377&amp;LEFT($AK$1,2),IF({1,0},广告数据!$A$2:$A$7027&amp;广告数据!$B$2:$B$7027&amp;广告数据!$C$2:$C$7027,广告数据!$E$2:$E$7027),2,0),"0")</f>
        <v>1</v>
      </c>
      <c r="AM377" s="180">
        <f t="shared" si="164"/>
        <v>0.00252525252525253</v>
      </c>
      <c r="AN377" s="175">
        <f t="array" ref="AN377">IFERROR(VLOOKUP(A377&amp;B377&amp;C377&amp;LEFT($AK$1,2),IF({1,0},广告数据!$A$2:$A$7027&amp;广告数据!$B$2:$B$7027&amp;广告数据!$C$2:$C$7027,广告数据!$I$2:$I$7027),2,0),"0")</f>
        <v>0</v>
      </c>
      <c r="AO377" s="181">
        <f t="shared" si="165"/>
        <v>0</v>
      </c>
      <c r="AP377" s="182">
        <f t="array" ref="AP377">IFERROR(VLOOKUP(A377&amp;B377&amp;C377&amp;LEFT($AK$1,2),IF({1,0},广告数据!$A$2:$A$7027&amp;广告数据!$B$2:$B$7027&amp;广告数据!$C$2:$C$7027,广告数据!$G$2:$G$7027),2,0),"0")</f>
        <v>0.26</v>
      </c>
      <c r="AQ377" s="182">
        <f t="array" ref="AQ377">IFERROR(VLOOKUP(A377&amp;B377&amp;C377&amp;LEFT($AK$1,2),IF({1,0},广告数据!$A$2:$A$7027&amp;广告数据!$B$2:$B$7027&amp;广告数据!$C$2:$C$7027,广告数据!$J$2:$J$7027),2,0),"0")</f>
        <v>0</v>
      </c>
      <c r="AR377" s="183" t="str">
        <f t="shared" si="166"/>
        <v>0</v>
      </c>
      <c r="AS377" s="223" t="str">
        <f t="array" ref="AS377">IFERROR(VLOOKUP(A377&amp;B377&amp;C377&amp;LEFT($AS$1,2),IF({1,0},广告数据!$A$2:$A$7027&amp;广告数据!$B$2:$B$7027&amp;广告数据!$C$2:$C$7027,广告数据!$D$2:$D$7027),2,0),"0")</f>
        <v>0</v>
      </c>
      <c r="AT377" s="179" t="str">
        <f t="array" ref="AT377">IFERROR(VLOOKUP(A377&amp;B377&amp;C377&amp;LEFT($AS$1,2),IF({1,0},广告数据!$A$2:$A$7027&amp;广告数据!$B$2:$B$7027&amp;广告数据!$C$2:$C$7027,广告数据!$E$2:$E$7027),2,0),"0")</f>
        <v>0</v>
      </c>
      <c r="AU377" s="179" t="str">
        <f t="array" ref="AU377">IFERROR(VLOOKUP(A377&amp;B377&amp;C377&amp;LEFT($AS$1,2),IF({1,0},广告数据!$A$2:$A$7027&amp;广告数据!$B$2:$B$7027&amp;广告数据!$C$2:$C$7027,广告数据!$I$2:$I$7027),2,0),"0")</f>
        <v>0</v>
      </c>
      <c r="AV377" s="215" t="str">
        <f t="shared" si="167"/>
        <v>0</v>
      </c>
      <c r="AW377" s="215" t="str">
        <f t="array" ref="AW377">IFERROR(AU377/AT377,"0")</f>
        <v>0</v>
      </c>
      <c r="AX377" s="224" t="str">
        <f t="array" ref="AX377">IFERROR(VLOOKUP(A377&amp;B377&amp;C377&amp;LEFT($AS$1,2),IF({1,0},广告数据!$A$2:$A$7027&amp;广告数据!$B$2:$B$7027&amp;广告数据!$C$2:$C$7027,广告数据!$G$2:$G$7027),2,0),"0")</f>
        <v>0</v>
      </c>
      <c r="AY377" s="179" t="str">
        <f t="array" ref="AY377">IFERROR(VLOOKUP(A377&amp;B377&amp;C377&amp;LEFT($AS$1,2),IF({1,0},广告数据!$A$2:$A$7027&amp;广告数据!$B$2:$B$7027&amp;广告数据!$C$2:$C$7027,广告数据!$J$2:$J$7027),2,0),"0")</f>
        <v>0</v>
      </c>
      <c r="AZ377" s="183" t="str">
        <f t="array" ref="AZ377">IFERROR(AX377/AY377,"0")</f>
        <v>0</v>
      </c>
      <c r="BA377" s="179">
        <f t="array" ref="BA377">IFERROR(VLOOKUP(A377&amp;B377&amp;C377&amp;LEFT($BA$1,2),IF({1,0},广告数据!$A$2:$A$7027&amp;广告数据!$B$2:$B$7027&amp;广告数据!$C$2:$C$7027,广告数据!$D$2:$D$7027),2,0),"")</f>
        <v>2119</v>
      </c>
      <c r="BB377" s="179">
        <f t="array" ref="BB377">IFERROR(VLOOKUP(A377&amp;B377&amp;C377&amp;LEFT($BA$1,2),IF({1,0},广告数据!$A$2:$A$7027&amp;广告数据!$B$2:$B$7027&amp;广告数据!$C$2:$C$7027,广告数据!$E$2:$E$7027),2,0),"")</f>
        <v>1</v>
      </c>
      <c r="BC377" s="179">
        <f t="array" ref="BC377">IFERROR(VLOOKUP(A377&amp;B377&amp;C377&amp;LEFT($BA$1,2),IF({1,0},广告数据!$A$2:$A$7027&amp;广告数据!$B$2:$B$7027&amp;广告数据!$C$2:$C$7027,广告数据!$I$2:$I$7027),2,0),"")</f>
        <v>0</v>
      </c>
      <c r="BD377" s="215">
        <f t="shared" si="157"/>
        <v>0.00047192071731949</v>
      </c>
      <c r="BE377" s="215">
        <f t="shared" si="158"/>
        <v>0</v>
      </c>
      <c r="BF377" s="186">
        <f t="array" ref="BF377">IFERROR(VLOOKUP(A377&amp;B377&amp;C377&amp;LEFT($BA$1,2),IF({1,0},广告数据!$A$2:$A$7027&amp;广告数据!$B$2:$B$7027&amp;广告数据!$C$2:$C$7027,广告数据!$G$2:$G$7027),2,0),"")</f>
        <v>0.67</v>
      </c>
      <c r="BG377" s="186">
        <f t="array" ref="BG377">IFERROR(VLOOKUP(A377&amp;B377&amp;C377&amp;LEFT($BA$1,2),IF({1,0},广告数据!$A$2:$A$7027&amp;广告数据!$B$2:$B$7027&amp;广告数据!$C$2:$C$7027,广告数据!$J$2:$J$7027),2,0),"")</f>
        <v>0</v>
      </c>
      <c r="BH377" s="215" t="str">
        <f t="shared" si="159"/>
        <v>0</v>
      </c>
      <c r="BI377" s="172" t="str">
        <f t="array" ref="BI377">IFERROR(VLOOKUP(A377&amp;B377&amp;C377&amp;LEFT($BI$1,2),IF({1,0},广告数据!$A$2:$A$7027&amp;广告数据!$B$2:$B$7027&amp;广告数据!$C$2:$C$7027,广告数据!$D$2:$D$7027),2,0),"0")</f>
        <v>0</v>
      </c>
      <c r="BJ377" s="172" t="str">
        <f t="array" ref="BJ377">IFERROR(VLOOKUP(A377&amp;B377&amp;C377&amp;LEFT($BI$1,2),IF({1,0},广告数据!$A$2:$A$7027&amp;广告数据!$B$2:$B$7027&amp;广告数据!$C$2:$C$7027,广告数据!$E$2:$E$7027),2,0),"0")</f>
        <v>0</v>
      </c>
      <c r="BK377" s="172" t="str">
        <f t="array" ref="BK377">IFERROR(VLOOKUP(A377&amp;B377&amp;C377&amp;LEFT($BI$1,2),IF({1,0},广告数据!$A$2:$A$7027&amp;广告数据!$B$2:$B$7027&amp;广告数据!$C$2:$C$7027,广告数据!$I$2:$I$7027),2,0),"0")</f>
        <v>0</v>
      </c>
      <c r="BL377" s="215" t="str">
        <f t="shared" si="160"/>
        <v>0</v>
      </c>
      <c r="BM377" s="215" t="str">
        <f t="shared" si="161"/>
        <v>0</v>
      </c>
      <c r="BN377" s="172" t="str">
        <f t="array" ref="BN377">IFERROR(VLOOKUP(A377&amp;B377&amp;C377&amp;LEFT($BI$1,2),IF({1,0},广告数据!$A$2:$A$7027&amp;广告数据!$B$2:$B$7027&amp;广告数据!$C$2:$C$7027,广告数据!$G$2:$G$7027),2,0),"0")</f>
        <v>0</v>
      </c>
      <c r="BO377" s="172" t="str">
        <f t="array" ref="BO377">IFERROR(VLOOKUP(A377&amp;B377&amp;C377&amp;LEFT($BI$1,2),IF({1,0},广告数据!$A$2:$A$7027&amp;广告数据!$B$2:$B$7027&amp;广告数据!$C$2:$C$7027,广告数据!$J$2:$J$7027),2,0),"0")</f>
        <v>0</v>
      </c>
      <c r="BP377" s="215" t="str">
        <f t="shared" si="162"/>
        <v/>
      </c>
      <c r="BQ377" s="172">
        <f t="array" ref="BQ377">IFERROR(VLOOKUP(A377&amp;B377&amp;C377&amp;LEFT($BQ$1,2),IF({1,0},广告数据!$A$2:$A$7027&amp;广告数据!$B$2:$B$7027&amp;广告数据!$C$2:$C$7027,广告数据!$D$2:$D$7027),2,0),"0")</f>
        <v>691</v>
      </c>
      <c r="BR377" s="172">
        <f t="array" ref="BR377">IFERROR(VLOOKUP(A377&amp;B377&amp;C377&amp;LEFT($BQ$1,2),IF({1,0},广告数据!$A$2:$A$7027&amp;广告数据!$B$2:$B$7027&amp;广告数据!$C$2:$C$7027,广告数据!$E$2:$E$7027),2,0),"0")</f>
        <v>2</v>
      </c>
      <c r="BS377" s="172">
        <f t="array" ref="BS377">IFERROR(VLOOKUP(A377&amp;B377&amp;C377&amp;LEFT($BQ$1,2),IF({1,0},广告数据!$A$2:$A$7027&amp;广告数据!$B$2:$B$7027&amp;广告数据!$C$2:$C$7027,广告数据!$I$2:$I$7027),2,0),"0")</f>
        <v>0</v>
      </c>
      <c r="BT377" s="215">
        <f t="shared" si="155"/>
        <v>0.00289435600578871</v>
      </c>
      <c r="BU377" s="215">
        <f t="shared" si="156"/>
        <v>0</v>
      </c>
      <c r="BV377" s="172">
        <f t="array" ref="BV377">IFERROR(VLOOKUP(A377&amp;B377&amp;C377&amp;LEFT($BQ$1,2),IF({1,0},广告数据!$A$2:$A$7027&amp;广告数据!$B$2:$B$7027&amp;广告数据!$C$2:$C$7027,广告数据!$G$2:$G$7027),2,0),"0")</f>
        <v>0.83</v>
      </c>
      <c r="BW377" s="172">
        <f t="array" ref="BW377">IFERROR(VLOOKUP(A377&amp;B377&amp;C377&amp;LEFT($BQ$1,2),IF({1,0},广告数据!$A$2:$A$7027&amp;广告数据!$B$2:$B$7027&amp;广告数据!$C$2:$C$7027,广告数据!$J$2:$J$7027),2,0),"0")</f>
        <v>0</v>
      </c>
      <c r="BX377" s="215" t="str">
        <f t="shared" si="163"/>
        <v/>
      </c>
      <c r="BY377" s="173"/>
      <c r="BZ377" s="173"/>
      <c r="CA377" s="173"/>
    </row>
    <row r="378" spans="1:79">
      <c r="A378" s="189">
        <v>44844</v>
      </c>
      <c r="B378" s="192" t="s">
        <v>343</v>
      </c>
      <c r="C378" s="190" t="s">
        <v>450</v>
      </c>
      <c r="D378" s="119" t="s">
        <v>451</v>
      </c>
      <c r="E378" s="194">
        <f>SUMIFS('Business report'!$D$2:$D$9442,'Business report'!$A$2:$A$9442,A378,'Business report'!$B$2:$B$9442,B378,'Business report'!$C$2:$C$9442,D378)</f>
        <v>43</v>
      </c>
      <c r="F378" s="194">
        <f>SUMIFS('Business report'!$F$2:$F$9442,'Business report'!$A$2:$A$9442,A378,'Business report'!$B$2:$B$9442,B378,'Business report'!$C$2:$C$9442,D378)</f>
        <v>48</v>
      </c>
      <c r="G378" s="191">
        <f>SUMIFS('Business report'!$I$2:$I$9442,'Business report'!$A$2:$A$9442,A378,'Business report'!$B$2:$B$9442,B378,'Business report'!$C$2:$C$9442,D378)</f>
        <v>4</v>
      </c>
      <c r="H378" s="195">
        <f>SUMIFS('Business report'!$K$2:$K$9442,'Business report'!$A$2:$A$9442,A378,'Business report'!$B$2:$B$9442,B378,'Business report'!$C$2:$C$9442,D378)</f>
        <v>191.96</v>
      </c>
      <c r="I378" s="198">
        <v>47.99</v>
      </c>
      <c r="J378" s="178">
        <v>4.1</v>
      </c>
      <c r="K378" s="198">
        <v>8</v>
      </c>
      <c r="L378" s="198" t="s">
        <v>851</v>
      </c>
      <c r="M378" s="199">
        <v>15129</v>
      </c>
      <c r="N378" s="198" t="s">
        <v>497</v>
      </c>
      <c r="O378" s="198">
        <v>236</v>
      </c>
      <c r="P378" s="200"/>
      <c r="Q378" s="200"/>
      <c r="R378" s="200"/>
      <c r="S378" s="200"/>
      <c r="T378" s="200"/>
      <c r="U378" s="200"/>
      <c r="V378" s="200"/>
      <c r="W378" s="200"/>
      <c r="X378" s="200"/>
      <c r="Y378" s="200"/>
      <c r="Z378" s="200"/>
      <c r="AA378" s="200"/>
      <c r="AB378" s="200"/>
      <c r="AC378" s="200"/>
      <c r="AD378" s="200"/>
      <c r="AE378" s="200"/>
      <c r="AF378" s="200"/>
      <c r="AG378" s="200"/>
      <c r="AH378" s="200"/>
      <c r="AI378" s="200"/>
      <c r="AJ378" s="200"/>
      <c r="AK378" s="179">
        <f t="array" ref="AK378">IFERROR(VLOOKUP(A378&amp;B378&amp;C378&amp;LEFT($AK$1,2),IF({1,0},广告数据!$A$2:$A$7027&amp;广告数据!$B$2:$B$7027&amp;广告数据!$C$2:$C$7027,广告数据!$D$2:$D$7027),2,0),"0")</f>
        <v>3129</v>
      </c>
      <c r="AL378" s="175">
        <f t="array" ref="AL378">IFERROR(VLOOKUP(A378&amp;B378&amp;C378&amp;LEFT($AK$1,2),IF({1,0},广告数据!$A$2:$A$7027&amp;广告数据!$B$2:$B$7027&amp;广告数据!$C$2:$C$7027,广告数据!$E$2:$E$7027),2,0),"0")</f>
        <v>3</v>
      </c>
      <c r="AM378" s="180">
        <f t="shared" si="164"/>
        <v>0.000958772770853308</v>
      </c>
      <c r="AN378" s="175">
        <f t="array" ref="AN378">IFERROR(VLOOKUP(A378&amp;B378&amp;C378&amp;LEFT($AK$1,2),IF({1,0},广告数据!$A$2:$A$7027&amp;广告数据!$B$2:$B$7027&amp;广告数据!$C$2:$C$7027,广告数据!$I$2:$I$7027),2,0),"0")</f>
        <v>0</v>
      </c>
      <c r="AO378" s="181">
        <f t="shared" si="165"/>
        <v>0</v>
      </c>
      <c r="AP378" s="182">
        <f t="array" ref="AP378">IFERROR(VLOOKUP(A378&amp;B378&amp;C378&amp;LEFT($AK$1,2),IF({1,0},广告数据!$A$2:$A$7027&amp;广告数据!$B$2:$B$7027&amp;广告数据!$C$2:$C$7027,广告数据!$G$2:$G$7027),2,0),"0")</f>
        <v>2.02</v>
      </c>
      <c r="AQ378" s="182">
        <f t="array" ref="AQ378">IFERROR(VLOOKUP(A378&amp;B378&amp;C378&amp;LEFT($AK$1,2),IF({1,0},广告数据!$A$2:$A$7027&amp;广告数据!$B$2:$B$7027&amp;广告数据!$C$2:$C$7027,广告数据!$J$2:$J$7027),2,0),"0")</f>
        <v>0</v>
      </c>
      <c r="AR378" s="183" t="str">
        <f t="shared" si="166"/>
        <v>0</v>
      </c>
      <c r="AS378" s="223" t="str">
        <f t="array" ref="AS378">IFERROR(VLOOKUP(A378&amp;B378&amp;C378&amp;LEFT($AS$1,2),IF({1,0},广告数据!$A$2:$A$7027&amp;广告数据!$B$2:$B$7027&amp;广告数据!$C$2:$C$7027,广告数据!$D$2:$D$7027),2,0),"0")</f>
        <v>0</v>
      </c>
      <c r="AT378" s="179" t="str">
        <f t="array" ref="AT378">IFERROR(VLOOKUP(A378&amp;B378&amp;C378&amp;LEFT($AS$1,2),IF({1,0},广告数据!$A$2:$A$7027&amp;广告数据!$B$2:$B$7027&amp;广告数据!$C$2:$C$7027,广告数据!$E$2:$E$7027),2,0),"0")</f>
        <v>0</v>
      </c>
      <c r="AU378" s="179" t="str">
        <f t="array" ref="AU378">IFERROR(VLOOKUP(A378&amp;B378&amp;C378&amp;LEFT($AS$1,2),IF({1,0},广告数据!$A$2:$A$7027&amp;广告数据!$B$2:$B$7027&amp;广告数据!$C$2:$C$7027,广告数据!$I$2:$I$7027),2,0),"0")</f>
        <v>0</v>
      </c>
      <c r="AV378" s="215" t="str">
        <f t="shared" si="167"/>
        <v>0</v>
      </c>
      <c r="AW378" s="215" t="str">
        <f t="array" ref="AW378">IFERROR(AU378/AT378,"0")</f>
        <v>0</v>
      </c>
      <c r="AX378" s="224" t="str">
        <f t="array" ref="AX378">IFERROR(VLOOKUP(A378&amp;B378&amp;C378&amp;LEFT($AS$1,2),IF({1,0},广告数据!$A$2:$A$7027&amp;广告数据!$B$2:$B$7027&amp;广告数据!$C$2:$C$7027,广告数据!$G$2:$G$7027),2,0),"0")</f>
        <v>0</v>
      </c>
      <c r="AY378" s="179" t="str">
        <f t="array" ref="AY378">IFERROR(VLOOKUP(A378&amp;B378&amp;C378&amp;LEFT($AS$1,2),IF({1,0},广告数据!$A$2:$A$7027&amp;广告数据!$B$2:$B$7027&amp;广告数据!$C$2:$C$7027,广告数据!$J$2:$J$7027),2,0),"0")</f>
        <v>0</v>
      </c>
      <c r="AZ378" s="183" t="str">
        <f t="array" ref="AZ378">IFERROR(AX378/AY378,"0")</f>
        <v>0</v>
      </c>
      <c r="BA378" s="179">
        <f t="array" ref="BA378">IFERROR(VLOOKUP(A378&amp;B378&amp;C378&amp;LEFT($BA$1,2),IF({1,0},广告数据!$A$2:$A$7027&amp;广告数据!$B$2:$B$7027&amp;广告数据!$C$2:$C$7027,广告数据!$D$2:$D$7027),2,0),"")</f>
        <v>616</v>
      </c>
      <c r="BB378" s="179">
        <f t="array" ref="BB378">IFERROR(VLOOKUP(A378&amp;B378&amp;C378&amp;LEFT($BA$1,2),IF({1,0},广告数据!$A$2:$A$7027&amp;广告数据!$B$2:$B$7027&amp;广告数据!$C$2:$C$7027,广告数据!$E$2:$E$7027),2,0),"")</f>
        <v>6</v>
      </c>
      <c r="BC378" s="179">
        <f t="array" ref="BC378">IFERROR(VLOOKUP(A378&amp;B378&amp;C378&amp;LEFT($BA$1,2),IF({1,0},广告数据!$A$2:$A$7027&amp;广告数据!$B$2:$B$7027&amp;广告数据!$C$2:$C$7027,广告数据!$I$2:$I$7027),2,0),"")</f>
        <v>0</v>
      </c>
      <c r="BD378" s="215">
        <f t="shared" si="157"/>
        <v>0.00974025974025974</v>
      </c>
      <c r="BE378" s="215">
        <f t="shared" si="158"/>
        <v>0</v>
      </c>
      <c r="BF378" s="186">
        <f t="array" ref="BF378">IFERROR(VLOOKUP(A378&amp;B378&amp;C378&amp;LEFT($BA$1,2),IF({1,0},广告数据!$A$2:$A$7027&amp;广告数据!$B$2:$B$7027&amp;广告数据!$C$2:$C$7027,广告数据!$G$2:$G$7027),2,0),"")</f>
        <v>4.17</v>
      </c>
      <c r="BG378" s="186">
        <f t="array" ref="BG378">IFERROR(VLOOKUP(A378&amp;B378&amp;C378&amp;LEFT($BA$1,2),IF({1,0},广告数据!$A$2:$A$7027&amp;广告数据!$B$2:$B$7027&amp;广告数据!$C$2:$C$7027,广告数据!$J$2:$J$7027),2,0),"")</f>
        <v>0</v>
      </c>
      <c r="BH378" s="215" t="str">
        <f t="shared" si="159"/>
        <v>0</v>
      </c>
      <c r="BI378" s="172" t="str">
        <f t="array" ref="BI378">IFERROR(VLOOKUP(A378&amp;B378&amp;C378&amp;LEFT($BI$1,2),IF({1,0},广告数据!$A$2:$A$7027&amp;广告数据!$B$2:$B$7027&amp;广告数据!$C$2:$C$7027,广告数据!$D$2:$D$7027),2,0),"0")</f>
        <v>0</v>
      </c>
      <c r="BJ378" s="172" t="str">
        <f t="array" ref="BJ378">IFERROR(VLOOKUP(A378&amp;B378&amp;C378&amp;LEFT($BI$1,2),IF({1,0},广告数据!$A$2:$A$7027&amp;广告数据!$B$2:$B$7027&amp;广告数据!$C$2:$C$7027,广告数据!$E$2:$E$7027),2,0),"0")</f>
        <v>0</v>
      </c>
      <c r="BK378" s="172" t="str">
        <f t="array" ref="BK378">IFERROR(VLOOKUP(A378&amp;B378&amp;C378&amp;LEFT($BI$1,2),IF({1,0},广告数据!$A$2:$A$7027&amp;广告数据!$B$2:$B$7027&amp;广告数据!$C$2:$C$7027,广告数据!$I$2:$I$7027),2,0),"0")</f>
        <v>0</v>
      </c>
      <c r="BL378" s="215" t="str">
        <f t="shared" si="160"/>
        <v>0</v>
      </c>
      <c r="BM378" s="215" t="str">
        <f t="shared" si="161"/>
        <v>0</v>
      </c>
      <c r="BN378" s="172" t="str">
        <f t="array" ref="BN378">IFERROR(VLOOKUP(A378&amp;B378&amp;C378&amp;LEFT($BI$1,2),IF({1,0},广告数据!$A$2:$A$7027&amp;广告数据!$B$2:$B$7027&amp;广告数据!$C$2:$C$7027,广告数据!$G$2:$G$7027),2,0),"0")</f>
        <v>0</v>
      </c>
      <c r="BO378" s="172" t="str">
        <f t="array" ref="BO378">IFERROR(VLOOKUP(A378&amp;B378&amp;C378&amp;LEFT($BI$1,2),IF({1,0},广告数据!$A$2:$A$7027&amp;广告数据!$B$2:$B$7027&amp;广告数据!$C$2:$C$7027,广告数据!$J$2:$J$7027),2,0),"0")</f>
        <v>0</v>
      </c>
      <c r="BP378" s="215" t="str">
        <f t="shared" si="162"/>
        <v/>
      </c>
      <c r="BQ378" s="172">
        <f t="array" ref="BQ378">IFERROR(VLOOKUP(A378&amp;B378&amp;C378&amp;LEFT($BQ$1,2),IF({1,0},广告数据!$A$2:$A$7027&amp;广告数据!$B$2:$B$7027&amp;广告数据!$C$2:$C$7027,广告数据!$D$2:$D$7027),2,0),"0")</f>
        <v>1804</v>
      </c>
      <c r="BR378" s="172">
        <f t="array" ref="BR378">IFERROR(VLOOKUP(A378&amp;B378&amp;C378&amp;LEFT($BQ$1,2),IF({1,0},广告数据!$A$2:$A$7027&amp;广告数据!$B$2:$B$7027&amp;广告数据!$C$2:$C$7027,广告数据!$E$2:$E$7027),2,0),"0")</f>
        <v>16</v>
      </c>
      <c r="BS378" s="172">
        <f t="array" ref="BS378">IFERROR(VLOOKUP(A378&amp;B378&amp;C378&amp;LEFT($BQ$1,2),IF({1,0},广告数据!$A$2:$A$7027&amp;广告数据!$B$2:$B$7027&amp;广告数据!$C$2:$C$7027,广告数据!$I$2:$I$7027),2,0),"0")</f>
        <v>0</v>
      </c>
      <c r="BT378" s="215">
        <f t="shared" si="155"/>
        <v>0.00886917960088692</v>
      </c>
      <c r="BU378" s="215">
        <f t="shared" si="156"/>
        <v>0</v>
      </c>
      <c r="BV378" s="172">
        <f t="array" ref="BV378">IFERROR(VLOOKUP(A378&amp;B378&amp;C378&amp;LEFT($BQ$1,2),IF({1,0},广告数据!$A$2:$A$7027&amp;广告数据!$B$2:$B$7027&amp;广告数据!$C$2:$C$7027,广告数据!$G$2:$G$7027),2,0),"0")</f>
        <v>11.16</v>
      </c>
      <c r="BW378" s="172">
        <f t="array" ref="BW378">IFERROR(VLOOKUP(A378&amp;B378&amp;C378&amp;LEFT($BQ$1,2),IF({1,0},广告数据!$A$2:$A$7027&amp;广告数据!$B$2:$B$7027&amp;广告数据!$C$2:$C$7027,广告数据!$J$2:$J$7027),2,0),"0")</f>
        <v>0</v>
      </c>
      <c r="BX378" s="215" t="str">
        <f t="shared" si="163"/>
        <v/>
      </c>
      <c r="BY378" s="173"/>
      <c r="BZ378" s="173"/>
      <c r="CA378" s="173"/>
    </row>
    <row r="379" spans="1:79">
      <c r="A379" s="189">
        <v>44844</v>
      </c>
      <c r="B379" s="192" t="s">
        <v>20</v>
      </c>
      <c r="C379" s="190" t="s">
        <v>543</v>
      </c>
      <c r="D379" s="119" t="s">
        <v>544</v>
      </c>
      <c r="E379" s="194">
        <f>SUMIFS('Business report'!$D$2:$D$9442,'Business report'!$A$2:$A$9442,A379,'Business report'!$B$2:$B$9442,B379,'Business report'!$C$2:$C$9442,D379)</f>
        <v>99</v>
      </c>
      <c r="F379" s="194">
        <f>SUMIFS('Business report'!$F$2:$F$9442,'Business report'!$A$2:$A$9442,A379,'Business report'!$B$2:$B$9442,B379,'Business report'!$C$2:$C$9442,D379)</f>
        <v>183</v>
      </c>
      <c r="G379" s="191">
        <f>SUMIFS('Business report'!$I$2:$I$9442,'Business report'!$A$2:$A$9442,A379,'Business report'!$B$2:$B$9442,B379,'Business report'!$C$2:$C$9442,D379)</f>
        <v>14</v>
      </c>
      <c r="H379" s="195">
        <f>SUMIFS('Business report'!$K$2:$K$9442,'Business report'!$A$2:$A$9442,A379,'Business report'!$B$2:$B$9442,B379,'Business report'!$C$2:$C$9442,D379)</f>
        <v>419.86</v>
      </c>
      <c r="I379" s="198">
        <v>29.99</v>
      </c>
      <c r="J379" s="178">
        <v>4.8</v>
      </c>
      <c r="K379" s="198">
        <v>17</v>
      </c>
      <c r="L379" s="198" t="s">
        <v>570</v>
      </c>
      <c r="M379" s="202" t="s">
        <v>973</v>
      </c>
      <c r="N379" s="198" t="s">
        <v>572</v>
      </c>
      <c r="O379" s="198">
        <v>22</v>
      </c>
      <c r="P379" s="200"/>
      <c r="Q379" s="200"/>
      <c r="R379" s="200"/>
      <c r="S379" s="200"/>
      <c r="T379" s="200"/>
      <c r="U379" s="200"/>
      <c r="V379" s="200"/>
      <c r="W379" s="200"/>
      <c r="X379" s="200"/>
      <c r="Y379" s="200"/>
      <c r="Z379" s="200"/>
      <c r="AA379" s="200"/>
      <c r="AB379" s="200"/>
      <c r="AC379" s="200"/>
      <c r="AD379" s="200"/>
      <c r="AE379" s="200"/>
      <c r="AF379" s="200"/>
      <c r="AG379" s="200"/>
      <c r="AH379" s="200"/>
      <c r="AI379" s="200"/>
      <c r="AJ379" s="200"/>
      <c r="AK379" s="179">
        <f t="array" ref="AK379">IFERROR(VLOOKUP(A379&amp;B379&amp;C379&amp;LEFT($AK$1,2),IF({1,0},广告数据!$A$2:$A$7027&amp;广告数据!$B$2:$B$7027&amp;广告数据!$C$2:$C$7027,广告数据!$D$2:$D$7027),2,0),"0")</f>
        <v>6084</v>
      </c>
      <c r="AL379" s="175">
        <f t="array" ref="AL379">IFERROR(VLOOKUP(A379&amp;B379&amp;C379&amp;LEFT($AK$1,2),IF({1,0},广告数据!$A$2:$A$7027&amp;广告数据!$B$2:$B$7027&amp;广告数据!$C$2:$C$7027,广告数据!$E$2:$E$7027),2,0),"0")</f>
        <v>15</v>
      </c>
      <c r="AM379" s="180">
        <f t="shared" si="164"/>
        <v>0.002465483234714</v>
      </c>
      <c r="AN379" s="175">
        <f t="array" ref="AN379">IFERROR(VLOOKUP(A379&amp;B379&amp;C379&amp;LEFT($AK$1,2),IF({1,0},广告数据!$A$2:$A$7027&amp;广告数据!$B$2:$B$7027&amp;广告数据!$C$2:$C$7027,广告数据!$I$2:$I$7027),2,0),"0")</f>
        <v>3</v>
      </c>
      <c r="AO379" s="181">
        <f t="shared" si="165"/>
        <v>0.2</v>
      </c>
      <c r="AP379" s="182">
        <f t="array" ref="AP379">IFERROR(VLOOKUP(A379&amp;B379&amp;C379&amp;LEFT($AK$1,2),IF({1,0},广告数据!$A$2:$A$7027&amp;广告数据!$B$2:$B$7027&amp;广告数据!$C$2:$C$7027,广告数据!$G$2:$G$7027),2,0),"0")</f>
        <v>13.32</v>
      </c>
      <c r="AQ379" s="182">
        <f t="array" ref="AQ379">IFERROR(VLOOKUP(A379&amp;B379&amp;C379&amp;LEFT($AK$1,2),IF({1,0},广告数据!$A$2:$A$7027&amp;广告数据!$B$2:$B$7027&amp;广告数据!$C$2:$C$7027,广告数据!$J$2:$J$7027),2,0),"0")</f>
        <v>89.97</v>
      </c>
      <c r="AR379" s="183">
        <f t="shared" si="166"/>
        <v>0.148049349783261</v>
      </c>
      <c r="AS379" s="223">
        <f t="array" ref="AS379">IFERROR(VLOOKUP(A379&amp;B379&amp;C379&amp;LEFT($AS$1,2),IF({1,0},广告数据!$A$2:$A$7027&amp;广告数据!$B$2:$B$7027&amp;广告数据!$C$2:$C$7027,广告数据!$D$2:$D$7027),2,0),"0")</f>
        <v>711</v>
      </c>
      <c r="AT379" s="179">
        <f t="array" ref="AT379">IFERROR(VLOOKUP(A379&amp;B379&amp;C379&amp;LEFT($AS$1,2),IF({1,0},广告数据!$A$2:$A$7027&amp;广告数据!$B$2:$B$7027&amp;广告数据!$C$2:$C$7027,广告数据!$E$2:$E$7027),2,0),"0")</f>
        <v>10</v>
      </c>
      <c r="AU379" s="179">
        <f t="array" ref="AU379">IFERROR(VLOOKUP(A379&amp;B379&amp;C379&amp;LEFT($AS$1,2),IF({1,0},广告数据!$A$2:$A$7027&amp;广告数据!$B$2:$B$7027&amp;广告数据!$C$2:$C$7027,广告数据!$I$2:$I$7027),2,0),"0")</f>
        <v>0</v>
      </c>
      <c r="AV379" s="215">
        <f t="shared" si="167"/>
        <v>0.0140646976090014</v>
      </c>
      <c r="AW379" s="215">
        <f t="array" ref="AW379">IFERROR(AU379/AT379,"0")</f>
        <v>0</v>
      </c>
      <c r="AX379" s="224">
        <f t="array" ref="AX379">IFERROR(VLOOKUP(A379&amp;B379&amp;C379&amp;LEFT($AS$1,2),IF({1,0},广告数据!$A$2:$A$7027&amp;广告数据!$B$2:$B$7027&amp;广告数据!$C$2:$C$7027,广告数据!$G$2:$G$7027),2,0),"0")</f>
        <v>8.3</v>
      </c>
      <c r="AY379" s="179">
        <f t="array" ref="AY379">IFERROR(VLOOKUP(A379&amp;B379&amp;C379&amp;LEFT($AS$1,2),IF({1,0},广告数据!$A$2:$A$7027&amp;广告数据!$B$2:$B$7027&amp;广告数据!$C$2:$C$7027,广告数据!$J$2:$J$7027),2,0),"0")</f>
        <v>0</v>
      </c>
      <c r="AZ379" s="183" t="str">
        <f t="array" ref="AZ379">IFERROR(AX379/AY379,"0")</f>
        <v>0</v>
      </c>
      <c r="BA379" s="179">
        <f t="array" ref="BA379">IFERROR(VLOOKUP(A379&amp;B379&amp;C379&amp;LEFT($BA$1,2),IF({1,0},广告数据!$A$2:$A$7027&amp;广告数据!$B$2:$B$7027&amp;广告数据!$C$2:$C$7027,广告数据!$D$2:$D$7027),2,0),"")</f>
        <v>1877</v>
      </c>
      <c r="BB379" s="179">
        <f t="array" ref="BB379">IFERROR(VLOOKUP(A379&amp;B379&amp;C379&amp;LEFT($BA$1,2),IF({1,0},广告数据!$A$2:$A$7027&amp;广告数据!$B$2:$B$7027&amp;广告数据!$C$2:$C$7027,广告数据!$E$2:$E$7027),2,0),"")</f>
        <v>15</v>
      </c>
      <c r="BC379" s="179">
        <f t="array" ref="BC379">IFERROR(VLOOKUP(A379&amp;B379&amp;C379&amp;LEFT($BA$1,2),IF({1,0},广告数据!$A$2:$A$7027&amp;广告数据!$B$2:$B$7027&amp;广告数据!$C$2:$C$7027,广告数据!$I$2:$I$7027),2,0),"")</f>
        <v>2</v>
      </c>
      <c r="BD379" s="215">
        <f t="shared" si="157"/>
        <v>0.0079914757591902</v>
      </c>
      <c r="BE379" s="215">
        <f t="shared" si="158"/>
        <v>0.133333333333333</v>
      </c>
      <c r="BF379" s="186">
        <f t="array" ref="BF379">IFERROR(VLOOKUP(A379&amp;B379&amp;C379&amp;LEFT($BA$1,2),IF({1,0},广告数据!$A$2:$A$7027&amp;广告数据!$B$2:$B$7027&amp;广告数据!$C$2:$C$7027,广告数据!$G$2:$G$7027),2,0),"")</f>
        <v>22.2</v>
      </c>
      <c r="BG379" s="186">
        <f t="array" ref="BG379">IFERROR(VLOOKUP(A379&amp;B379&amp;C379&amp;LEFT($BA$1,2),IF({1,0},广告数据!$A$2:$A$7027&amp;广告数据!$B$2:$B$7027&amp;广告数据!$C$2:$C$7027,广告数据!$J$2:$J$7027),2,0),"")</f>
        <v>59.98</v>
      </c>
      <c r="BH379" s="215">
        <f t="shared" si="159"/>
        <v>0.370123374458153</v>
      </c>
      <c r="BI379" s="172">
        <f t="array" ref="BI379">IFERROR(VLOOKUP(A379&amp;B379&amp;C379&amp;LEFT($BI$1,2),IF({1,0},广告数据!$A$2:$A$7027&amp;广告数据!$B$2:$B$7027&amp;广告数据!$C$2:$C$7027,广告数据!$D$2:$D$7027),2,0),"0")</f>
        <v>100</v>
      </c>
      <c r="BJ379" s="172">
        <f t="array" ref="BJ379">IFERROR(VLOOKUP(A379&amp;B379&amp;C379&amp;LEFT($BI$1,2),IF({1,0},广告数据!$A$2:$A$7027&amp;广告数据!$B$2:$B$7027&amp;广告数据!$C$2:$C$7027,广告数据!$E$2:$E$7027),2,0),"0")</f>
        <v>8</v>
      </c>
      <c r="BK379" s="172">
        <f t="array" ref="BK379">IFERROR(VLOOKUP(A379&amp;B379&amp;C379&amp;LEFT($BI$1,2),IF({1,0},广告数据!$A$2:$A$7027&amp;广告数据!$B$2:$B$7027&amp;广告数据!$C$2:$C$7027,广告数据!$I$2:$I$7027),2,0),"0")</f>
        <v>0</v>
      </c>
      <c r="BL379" s="215">
        <f t="shared" si="160"/>
        <v>0.08</v>
      </c>
      <c r="BM379" s="215">
        <f t="shared" si="161"/>
        <v>0</v>
      </c>
      <c r="BN379" s="172">
        <f t="array" ref="BN379">IFERROR(VLOOKUP(A379&amp;B379&amp;C379&amp;LEFT($BI$1,2),IF({1,0},广告数据!$A$2:$A$7027&amp;广告数据!$B$2:$B$7027&amp;广告数据!$C$2:$C$7027,广告数据!$G$2:$G$7027),2,0),"0")</f>
        <v>9.24</v>
      </c>
      <c r="BO379" s="172">
        <f t="array" ref="BO379">IFERROR(VLOOKUP(A379&amp;B379&amp;C379&amp;LEFT($BI$1,2),IF({1,0},广告数据!$A$2:$A$7027&amp;广告数据!$B$2:$B$7027&amp;广告数据!$C$2:$C$7027,广告数据!$J$2:$J$7027),2,0),"0")</f>
        <v>0</v>
      </c>
      <c r="BP379" s="215" t="str">
        <f t="shared" si="162"/>
        <v/>
      </c>
      <c r="BQ379" s="172">
        <f t="array" ref="BQ379">IFERROR(VLOOKUP(A379&amp;B379&amp;C379&amp;LEFT($BQ$1,2),IF({1,0},广告数据!$A$2:$A$7027&amp;广告数据!$B$2:$B$7027&amp;广告数据!$C$2:$C$7027,广告数据!$D$2:$D$7027),2,0),"0")</f>
        <v>1088</v>
      </c>
      <c r="BR379" s="172">
        <f t="array" ref="BR379">IFERROR(VLOOKUP(A379&amp;B379&amp;C379&amp;LEFT($BQ$1,2),IF({1,0},广告数据!$A$2:$A$7027&amp;广告数据!$B$2:$B$7027&amp;广告数据!$C$2:$C$7027,广告数据!$E$2:$E$7027),2,0),"0")</f>
        <v>22</v>
      </c>
      <c r="BS379" s="172">
        <f t="array" ref="BS379">IFERROR(VLOOKUP(A379&amp;B379&amp;C379&amp;LEFT($BQ$1,2),IF({1,0},广告数据!$A$2:$A$7027&amp;广告数据!$B$2:$B$7027&amp;广告数据!$C$2:$C$7027,广告数据!$I$2:$I$7027),2,0),"0")</f>
        <v>4</v>
      </c>
      <c r="BT379" s="215">
        <f t="shared" si="155"/>
        <v>0.0202205882352941</v>
      </c>
      <c r="BU379" s="215">
        <f t="shared" si="156"/>
        <v>0.181818181818182</v>
      </c>
      <c r="BV379" s="172">
        <f t="array" ref="BV379">IFERROR(VLOOKUP(A379&amp;B379&amp;C379&amp;LEFT($BQ$1,2),IF({1,0},广告数据!$A$2:$A$7027&amp;广告数据!$B$2:$B$7027&amp;广告数据!$C$2:$C$7027,广告数据!$G$2:$G$7027),2,0),"0")</f>
        <v>30.7</v>
      </c>
      <c r="BW379" s="172">
        <f t="array" ref="BW379">IFERROR(VLOOKUP(A379&amp;B379&amp;C379&amp;LEFT($BQ$1,2),IF({1,0},广告数据!$A$2:$A$7027&amp;广告数据!$B$2:$B$7027&amp;广告数据!$C$2:$C$7027,广告数据!$J$2:$J$7027),2,0),"0")</f>
        <v>119.96</v>
      </c>
      <c r="BX379" s="215">
        <f t="shared" si="163"/>
        <v>0.255918639546516</v>
      </c>
      <c r="BY379" s="173"/>
      <c r="BZ379" s="173"/>
      <c r="CA379" s="173"/>
    </row>
    <row r="380" spans="1:79">
      <c r="A380" s="189">
        <v>44844</v>
      </c>
      <c r="B380" s="192" t="s">
        <v>20</v>
      </c>
      <c r="C380" s="190" t="s">
        <v>740</v>
      </c>
      <c r="D380" s="119" t="s">
        <v>741</v>
      </c>
      <c r="E380" s="194">
        <f>SUMIFS('Business report'!$D$2:$D$9442,'Business report'!$A$2:$A$9442,A380,'Business report'!$B$2:$B$9442,B380,'Business report'!$C$2:$C$9442,D380)</f>
        <v>30</v>
      </c>
      <c r="F380" s="194">
        <f>SUMIFS('Business report'!$F$2:$F$9442,'Business report'!$A$2:$A$9442,A380,'Business report'!$B$2:$B$9442,B380,'Business report'!$C$2:$C$9442,D380)</f>
        <v>31</v>
      </c>
      <c r="G380" s="191">
        <f>SUMIFS('Business report'!$I$2:$I$9442,'Business report'!$A$2:$A$9442,A380,'Business report'!$B$2:$B$9442,B380,'Business report'!$C$2:$C$9442,D380)</f>
        <v>0</v>
      </c>
      <c r="H380" s="195">
        <f>SUMIFS('Business report'!$K$2:$K$9442,'Business report'!$A$2:$A$9442,A380,'Business report'!$B$2:$B$9442,B380,'Business report'!$C$2:$C$9442,D380)</f>
        <v>0</v>
      </c>
      <c r="I380" s="198">
        <v>44.99</v>
      </c>
      <c r="J380" s="178">
        <v>4.7</v>
      </c>
      <c r="K380" s="198">
        <v>8</v>
      </c>
      <c r="L380" s="198" t="s">
        <v>131</v>
      </c>
      <c r="M380" s="202" t="s">
        <v>974</v>
      </c>
      <c r="N380" s="198" t="s">
        <v>742</v>
      </c>
      <c r="O380" s="198">
        <v>914</v>
      </c>
      <c r="P380" s="200"/>
      <c r="Q380" s="200"/>
      <c r="R380" s="200"/>
      <c r="S380" s="200"/>
      <c r="T380" s="200"/>
      <c r="U380" s="200"/>
      <c r="V380" s="200"/>
      <c r="W380" s="200"/>
      <c r="X380" s="200"/>
      <c r="Y380" s="200"/>
      <c r="Z380" s="200"/>
      <c r="AA380" s="200"/>
      <c r="AB380" s="200"/>
      <c r="AC380" s="200"/>
      <c r="AD380" s="200"/>
      <c r="AE380" s="200"/>
      <c r="AF380" s="200"/>
      <c r="AG380" s="200"/>
      <c r="AH380" s="200"/>
      <c r="AI380" s="200"/>
      <c r="AJ380" s="200"/>
      <c r="AK380" s="179">
        <f t="array" ref="AK380">IFERROR(VLOOKUP(A380&amp;B380&amp;C380&amp;LEFT($AK$1,2),IF({1,0},广告数据!$A$2:$A$7027&amp;广告数据!$B$2:$B$7027&amp;广告数据!$C$2:$C$7027,广告数据!$D$2:$D$7027),2,0),"0")</f>
        <v>41714</v>
      </c>
      <c r="AL380" s="175">
        <f t="array" ref="AL380">IFERROR(VLOOKUP(A380&amp;B380&amp;C380&amp;LEFT($AK$1,2),IF({1,0},广告数据!$A$2:$A$7027&amp;广告数据!$B$2:$B$7027&amp;广告数据!$C$2:$C$7027,广告数据!$E$2:$E$7027),2,0),"0")</f>
        <v>16</v>
      </c>
      <c r="AM380" s="180">
        <f t="shared" si="164"/>
        <v>0.000383564270988157</v>
      </c>
      <c r="AN380" s="175">
        <f t="array" ref="AN380">IFERROR(VLOOKUP(A380&amp;B380&amp;C380&amp;LEFT($AK$1,2),IF({1,0},广告数据!$A$2:$A$7027&amp;广告数据!$B$2:$B$7027&amp;广告数据!$C$2:$C$7027,广告数据!$I$2:$I$7027),2,0),"0")</f>
        <v>0</v>
      </c>
      <c r="AO380" s="181">
        <f t="shared" si="165"/>
        <v>0</v>
      </c>
      <c r="AP380" s="182">
        <f t="array" ref="AP380">IFERROR(VLOOKUP(A380&amp;B380&amp;C380&amp;LEFT($AK$1,2),IF({1,0},广告数据!$A$2:$A$7027&amp;广告数据!$B$2:$B$7027&amp;广告数据!$C$2:$C$7027,广告数据!$G$2:$G$7027),2,0),"0")</f>
        <v>13.57</v>
      </c>
      <c r="AQ380" s="182">
        <f t="array" ref="AQ380">IFERROR(VLOOKUP(A380&amp;B380&amp;C380&amp;LEFT($AK$1,2),IF({1,0},广告数据!$A$2:$A$7027&amp;广告数据!$B$2:$B$7027&amp;广告数据!$C$2:$C$7027,广告数据!$J$2:$J$7027),2,0),"0")</f>
        <v>0</v>
      </c>
      <c r="AR380" s="183" t="str">
        <f t="shared" si="166"/>
        <v>0</v>
      </c>
      <c r="AS380" s="223" t="str">
        <f t="array" ref="AS380">IFERROR(VLOOKUP(A380&amp;B380&amp;C380&amp;LEFT($AS$1,2),IF({1,0},广告数据!$A$2:$A$7027&amp;广告数据!$B$2:$B$7027&amp;广告数据!$C$2:$C$7027,广告数据!$D$2:$D$7027),2,0),"0")</f>
        <v>0</v>
      </c>
      <c r="AT380" s="179" t="str">
        <f t="array" ref="AT380">IFERROR(VLOOKUP(A380&amp;B380&amp;C380&amp;LEFT($AS$1,2),IF({1,0},广告数据!$A$2:$A$7027&amp;广告数据!$B$2:$B$7027&amp;广告数据!$C$2:$C$7027,广告数据!$E$2:$E$7027),2,0),"0")</f>
        <v>0</v>
      </c>
      <c r="AU380" s="179" t="str">
        <f t="array" ref="AU380">IFERROR(VLOOKUP(A380&amp;B380&amp;C380&amp;LEFT($AS$1,2),IF({1,0},广告数据!$A$2:$A$7027&amp;广告数据!$B$2:$B$7027&amp;广告数据!$C$2:$C$7027,广告数据!$I$2:$I$7027),2,0),"0")</f>
        <v>0</v>
      </c>
      <c r="AV380" s="215" t="str">
        <f t="shared" si="167"/>
        <v>0</v>
      </c>
      <c r="AW380" s="215" t="str">
        <f t="array" ref="AW380">IFERROR(AU380/AT380,"0")</f>
        <v>0</v>
      </c>
      <c r="AX380" s="224" t="str">
        <f t="array" ref="AX380">IFERROR(VLOOKUP(A380&amp;B380&amp;C380&amp;LEFT($AS$1,2),IF({1,0},广告数据!$A$2:$A$7027&amp;广告数据!$B$2:$B$7027&amp;广告数据!$C$2:$C$7027,广告数据!$G$2:$G$7027),2,0),"0")</f>
        <v>0</v>
      </c>
      <c r="AY380" s="179" t="str">
        <f t="array" ref="AY380">IFERROR(VLOOKUP(A380&amp;B380&amp;C380&amp;LEFT($AS$1,2),IF({1,0},广告数据!$A$2:$A$7027&amp;广告数据!$B$2:$B$7027&amp;广告数据!$C$2:$C$7027,广告数据!$J$2:$J$7027),2,0),"0")</f>
        <v>0</v>
      </c>
      <c r="AZ380" s="183" t="str">
        <f t="array" ref="AZ380">IFERROR(AX380/AY380,"0")</f>
        <v>0</v>
      </c>
      <c r="BA380" s="179">
        <f t="array" ref="BA380">IFERROR(VLOOKUP(A380&amp;B380&amp;C380&amp;LEFT($BA$1,2),IF({1,0},广告数据!$A$2:$A$7027&amp;广告数据!$B$2:$B$7027&amp;广告数据!$C$2:$C$7027,广告数据!$D$2:$D$7027),2,0),"")</f>
        <v>14689</v>
      </c>
      <c r="BB380" s="179">
        <f t="array" ref="BB380">IFERROR(VLOOKUP(A380&amp;B380&amp;C380&amp;LEFT($BA$1,2),IF({1,0},广告数据!$A$2:$A$7027&amp;广告数据!$B$2:$B$7027&amp;广告数据!$C$2:$C$7027,广告数据!$E$2:$E$7027),2,0),"")</f>
        <v>1</v>
      </c>
      <c r="BC380" s="179">
        <f t="array" ref="BC380">IFERROR(VLOOKUP(A380&amp;B380&amp;C380&amp;LEFT($BA$1,2),IF({1,0},广告数据!$A$2:$A$7027&amp;广告数据!$B$2:$B$7027&amp;广告数据!$C$2:$C$7027,广告数据!$I$2:$I$7027),2,0),"")</f>
        <v>0</v>
      </c>
      <c r="BD380" s="215">
        <f t="shared" si="157"/>
        <v>6.80781537204711e-5</v>
      </c>
      <c r="BE380" s="215">
        <f t="shared" si="158"/>
        <v>0</v>
      </c>
      <c r="BF380" s="186">
        <f t="array" ref="BF380">IFERROR(VLOOKUP(A380&amp;B380&amp;C380&amp;LEFT($BA$1,2),IF({1,0},广告数据!$A$2:$A$7027&amp;广告数据!$B$2:$B$7027&amp;广告数据!$C$2:$C$7027,广告数据!$G$2:$G$7027),2,0),"")</f>
        <v>0.8</v>
      </c>
      <c r="BG380" s="186">
        <f t="array" ref="BG380">IFERROR(VLOOKUP(A380&amp;B380&amp;C380&amp;LEFT($BA$1,2),IF({1,0},广告数据!$A$2:$A$7027&amp;广告数据!$B$2:$B$7027&amp;广告数据!$C$2:$C$7027,广告数据!$J$2:$J$7027),2,0),"")</f>
        <v>0</v>
      </c>
      <c r="BH380" s="215" t="str">
        <f t="shared" si="159"/>
        <v>0</v>
      </c>
      <c r="BI380" s="172" t="str">
        <f t="array" ref="BI380">IFERROR(VLOOKUP(A380&amp;B380&amp;C380&amp;LEFT($BI$1,2),IF({1,0},广告数据!$A$2:$A$7027&amp;广告数据!$B$2:$B$7027&amp;广告数据!$C$2:$C$7027,广告数据!$D$2:$D$7027),2,0),"0")</f>
        <v>0</v>
      </c>
      <c r="BJ380" s="172" t="str">
        <f t="array" ref="BJ380">IFERROR(VLOOKUP(A380&amp;B380&amp;C380&amp;LEFT($BI$1,2),IF({1,0},广告数据!$A$2:$A$7027&amp;广告数据!$B$2:$B$7027&amp;广告数据!$C$2:$C$7027,广告数据!$E$2:$E$7027),2,0),"0")</f>
        <v>0</v>
      </c>
      <c r="BK380" s="172" t="str">
        <f t="array" ref="BK380">IFERROR(VLOOKUP(A380&amp;B380&amp;C380&amp;LEFT($BI$1,2),IF({1,0},广告数据!$A$2:$A$7027&amp;广告数据!$B$2:$B$7027&amp;广告数据!$C$2:$C$7027,广告数据!$I$2:$I$7027),2,0),"0")</f>
        <v>0</v>
      </c>
      <c r="BL380" s="215" t="str">
        <f t="shared" si="160"/>
        <v>0</v>
      </c>
      <c r="BM380" s="215" t="str">
        <f t="shared" si="161"/>
        <v>0</v>
      </c>
      <c r="BN380" s="172" t="str">
        <f t="array" ref="BN380">IFERROR(VLOOKUP(A380&amp;B380&amp;C380&amp;LEFT($BI$1,2),IF({1,0},广告数据!$A$2:$A$7027&amp;广告数据!$B$2:$B$7027&amp;广告数据!$C$2:$C$7027,广告数据!$G$2:$G$7027),2,0),"0")</f>
        <v>0</v>
      </c>
      <c r="BO380" s="172" t="str">
        <f t="array" ref="BO380">IFERROR(VLOOKUP(A380&amp;B380&amp;C380&amp;LEFT($BI$1,2),IF({1,0},广告数据!$A$2:$A$7027&amp;广告数据!$B$2:$B$7027&amp;广告数据!$C$2:$C$7027,广告数据!$J$2:$J$7027),2,0),"0")</f>
        <v>0</v>
      </c>
      <c r="BP380" s="215" t="str">
        <f t="shared" si="162"/>
        <v/>
      </c>
      <c r="BQ380" s="172">
        <f t="array" ref="BQ380">IFERROR(VLOOKUP(A380&amp;B380&amp;C380&amp;LEFT($BQ$1,2),IF({1,0},广告数据!$A$2:$A$7027&amp;广告数据!$B$2:$B$7027&amp;广告数据!$C$2:$C$7027,广告数据!$D$2:$D$7027),2,0),"0")</f>
        <v>158</v>
      </c>
      <c r="BR380" s="172">
        <f t="array" ref="BR380">IFERROR(VLOOKUP(A380&amp;B380&amp;C380&amp;LEFT($BQ$1,2),IF({1,0},广告数据!$A$2:$A$7027&amp;广告数据!$B$2:$B$7027&amp;广告数据!$C$2:$C$7027,广告数据!$E$2:$E$7027),2,0),"0")</f>
        <v>0</v>
      </c>
      <c r="BS380" s="172">
        <f t="array" ref="BS380">IFERROR(VLOOKUP(A380&amp;B380&amp;C380&amp;LEFT($BQ$1,2),IF({1,0},广告数据!$A$2:$A$7027&amp;广告数据!$B$2:$B$7027&amp;广告数据!$C$2:$C$7027,广告数据!$I$2:$I$7027),2,0),"0")</f>
        <v>0</v>
      </c>
      <c r="BT380" s="215">
        <f t="shared" si="155"/>
        <v>0</v>
      </c>
      <c r="BU380" s="215" t="str">
        <f t="shared" si="156"/>
        <v>0</v>
      </c>
      <c r="BV380" s="172">
        <f t="array" ref="BV380">IFERROR(VLOOKUP(A380&amp;B380&amp;C380&amp;LEFT($BQ$1,2),IF({1,0},广告数据!$A$2:$A$7027&amp;广告数据!$B$2:$B$7027&amp;广告数据!$C$2:$C$7027,广告数据!$G$2:$G$7027),2,0),"0")</f>
        <v>0</v>
      </c>
      <c r="BW380" s="172">
        <f t="array" ref="BW380">IFERROR(VLOOKUP(A380&amp;B380&amp;C380&amp;LEFT($BQ$1,2),IF({1,0},广告数据!$A$2:$A$7027&amp;广告数据!$B$2:$B$7027&amp;广告数据!$C$2:$C$7027,广告数据!$J$2:$J$7027),2,0),"0")</f>
        <v>0</v>
      </c>
      <c r="BX380" s="215" t="str">
        <f t="shared" si="163"/>
        <v/>
      </c>
      <c r="BY380" s="173"/>
      <c r="BZ380" s="173"/>
      <c r="CA380" s="173"/>
    </row>
    <row r="381" spans="1:79">
      <c r="A381" s="189">
        <v>44844</v>
      </c>
      <c r="B381" s="192" t="s">
        <v>777</v>
      </c>
      <c r="C381" s="190" t="s">
        <v>543</v>
      </c>
      <c r="D381" s="119" t="s">
        <v>544</v>
      </c>
      <c r="E381" s="194">
        <f>SUMIFS('Business report'!$D$2:$D$9442,'Business report'!$A$2:$A$9442,A381,'Business report'!$B$2:$B$9442,B381,'Business report'!$C$2:$C$9442,D381)</f>
        <v>75</v>
      </c>
      <c r="F381" s="194">
        <f>SUMIFS('Business report'!$F$2:$F$9442,'Business report'!$A$2:$A$9442,A381,'Business report'!$B$2:$B$9442,B381,'Business report'!$C$2:$C$9442,D381)</f>
        <v>113</v>
      </c>
      <c r="G381" s="191">
        <f>SUMIFS('Business report'!$I$2:$I$9442,'Business report'!$A$2:$A$9442,A381,'Business report'!$B$2:$B$9442,B381,'Business report'!$C$2:$C$9442,D381)</f>
        <v>2</v>
      </c>
      <c r="H381" s="195">
        <f>SUMIFS('Business report'!$K$2:$K$9442,'Business report'!$A$2:$A$9442,A381,'Business report'!$B$2:$B$9442,B381,'Business report'!$C$2:$C$9442,D381)</f>
        <v>7998</v>
      </c>
      <c r="I381" s="206">
        <v>3999</v>
      </c>
      <c r="J381" s="178">
        <v>5</v>
      </c>
      <c r="K381" s="198">
        <v>4</v>
      </c>
      <c r="L381" s="206" t="s">
        <v>794</v>
      </c>
      <c r="M381" s="202" t="s">
        <v>975</v>
      </c>
      <c r="N381" s="206" t="s">
        <v>796</v>
      </c>
      <c r="O381" s="198">
        <v>14</v>
      </c>
      <c r="P381" s="200"/>
      <c r="Q381" s="200"/>
      <c r="R381" s="200"/>
      <c r="S381" s="200"/>
      <c r="T381" s="200"/>
      <c r="U381" s="200"/>
      <c r="V381" s="200"/>
      <c r="W381" s="200"/>
      <c r="X381" s="200"/>
      <c r="Y381" s="200"/>
      <c r="Z381" s="200"/>
      <c r="AA381" s="200"/>
      <c r="AB381" s="200"/>
      <c r="AC381" s="200"/>
      <c r="AD381" s="200"/>
      <c r="AE381" s="200"/>
      <c r="AF381" s="200"/>
      <c r="AG381" s="200"/>
      <c r="AH381" s="200"/>
      <c r="AI381" s="200"/>
      <c r="AJ381" s="200"/>
      <c r="AK381" s="179">
        <f t="array" ref="AK381">IFERROR(VLOOKUP(A381&amp;B381&amp;C381&amp;LEFT($AK$1,2),IF({1,0},广告数据!$A$2:$A$7027&amp;广告数据!$B$2:$B$7027&amp;广告数据!$C$2:$C$7027,广告数据!$D$2:$D$7027),2,0),"0")</f>
        <v>1292</v>
      </c>
      <c r="AL381" s="175">
        <f t="array" ref="AL381">IFERROR(VLOOKUP(A381&amp;B381&amp;C381&amp;LEFT($AK$1,2),IF({1,0},广告数据!$A$2:$A$7027&amp;广告数据!$B$2:$B$7027&amp;广告数据!$C$2:$C$7027,广告数据!$E$2:$E$7027),2,0),"0")</f>
        <v>4</v>
      </c>
      <c r="AM381" s="180">
        <f t="shared" si="164"/>
        <v>0.00309597523219814</v>
      </c>
      <c r="AN381" s="175">
        <f t="array" ref="AN381">IFERROR(VLOOKUP(A381&amp;B381&amp;C381&amp;LEFT($AK$1,2),IF({1,0},广告数据!$A$2:$A$7027&amp;广告数据!$B$2:$B$7027&amp;广告数据!$C$2:$C$7027,广告数据!$I$2:$I$7027),2,0),"0")</f>
        <v>0</v>
      </c>
      <c r="AO381" s="181">
        <f t="shared" si="165"/>
        <v>0</v>
      </c>
      <c r="AP381" s="182">
        <f t="array" ref="AP381">IFERROR(VLOOKUP(A381&amp;B381&amp;C381&amp;LEFT($AK$1,2),IF({1,0},广告数据!$A$2:$A$7027&amp;广告数据!$B$2:$B$7027&amp;广告数据!$C$2:$C$7027,广告数据!$G$2:$G$7027),2,0),"0")</f>
        <v>80</v>
      </c>
      <c r="AQ381" s="182">
        <f t="array" ref="AQ381">IFERROR(VLOOKUP(A381&amp;B381&amp;C381&amp;LEFT($AK$1,2),IF({1,0},广告数据!$A$2:$A$7027&amp;广告数据!$B$2:$B$7027&amp;广告数据!$C$2:$C$7027,广告数据!$J$2:$J$7027),2,0),"0")</f>
        <v>0</v>
      </c>
      <c r="AR381" s="183" t="str">
        <f t="shared" si="166"/>
        <v>0</v>
      </c>
      <c r="AS381" s="223">
        <f t="array" ref="AS381">IFERROR(VLOOKUP(A381&amp;B381&amp;C381&amp;LEFT($AS$1,2),IF({1,0},广告数据!$A$2:$A$7027&amp;广告数据!$B$2:$B$7027&amp;广告数据!$C$2:$C$7027,广告数据!$D$2:$D$7027),2,0),"0")</f>
        <v>1062</v>
      </c>
      <c r="AT381" s="179">
        <f t="array" ref="AT381">IFERROR(VLOOKUP(A381&amp;B381&amp;C381&amp;LEFT($AS$1,2),IF({1,0},广告数据!$A$2:$A$7027&amp;广告数据!$B$2:$B$7027&amp;广告数据!$C$2:$C$7027,广告数据!$E$2:$E$7027),2,0),"0")</f>
        <v>27</v>
      </c>
      <c r="AU381" s="179">
        <f t="array" ref="AU381">IFERROR(VLOOKUP(A381&amp;B381&amp;C381&amp;LEFT($AS$1,2),IF({1,0},广告数据!$A$2:$A$7027&amp;广告数据!$B$2:$B$7027&amp;广告数据!$C$2:$C$7027,广告数据!$I$2:$I$7027),2,0),"0")</f>
        <v>2</v>
      </c>
      <c r="AV381" s="215">
        <f t="shared" si="167"/>
        <v>0.0254237288135593</v>
      </c>
      <c r="AW381" s="215">
        <f t="array" ref="AW381">IFERROR(AU381/AT381,"0")</f>
        <v>0.0740740740740741</v>
      </c>
      <c r="AX381" s="224">
        <f t="array" ref="AX381">IFERROR(VLOOKUP(A381&amp;B381&amp;C381&amp;LEFT($AS$1,2),IF({1,0},广告数据!$A$2:$A$7027&amp;广告数据!$B$2:$B$7027&amp;广告数据!$C$2:$C$7027,广告数据!$G$2:$G$7027),2,0),"0")</f>
        <v>1730</v>
      </c>
      <c r="AY381" s="179">
        <f t="array" ref="AY381">IFERROR(VLOOKUP(A381&amp;B381&amp;C381&amp;LEFT($AS$1,2),IF({1,0},广告数据!$A$2:$A$7027&amp;广告数据!$B$2:$B$7027&amp;广告数据!$C$2:$C$7027,广告数据!$J$2:$J$7027),2,0),"0")</f>
        <v>7270</v>
      </c>
      <c r="AZ381" s="183">
        <f t="array" ref="AZ381">IFERROR(AX381/AY381,"0")</f>
        <v>0.237964236588721</v>
      </c>
      <c r="BA381" s="179">
        <f t="array" ref="BA381">IFERROR(VLOOKUP(A381&amp;B381&amp;C381&amp;LEFT($BA$1,2),IF({1,0},广告数据!$A$2:$A$7027&amp;广告数据!$B$2:$B$7027&amp;广告数据!$C$2:$C$7027,广告数据!$D$2:$D$7027),2,0),"")</f>
        <v>1126</v>
      </c>
      <c r="BB381" s="179">
        <f t="array" ref="BB381">IFERROR(VLOOKUP(A381&amp;B381&amp;C381&amp;LEFT($BA$1,2),IF({1,0},广告数据!$A$2:$A$7027&amp;广告数据!$B$2:$B$7027&amp;广告数据!$C$2:$C$7027,广告数据!$E$2:$E$7027),2,0),"")</f>
        <v>21</v>
      </c>
      <c r="BC381" s="179">
        <f t="array" ref="BC381">IFERROR(VLOOKUP(A381&amp;B381&amp;C381&amp;LEFT($BA$1,2),IF({1,0},广告数据!$A$2:$A$7027&amp;广告数据!$B$2:$B$7027&amp;广告数据!$C$2:$C$7027,广告数据!$I$2:$I$7027),2,0),"")</f>
        <v>0</v>
      </c>
      <c r="BD381" s="215">
        <f t="shared" si="157"/>
        <v>0.0186500888099467</v>
      </c>
      <c r="BE381" s="215">
        <f t="shared" si="158"/>
        <v>0</v>
      </c>
      <c r="BF381" s="186">
        <f t="array" ref="BF381">IFERROR(VLOOKUP(A381&amp;B381&amp;C381&amp;LEFT($BA$1,2),IF({1,0},广告数据!$A$2:$A$7027&amp;广告数据!$B$2:$B$7027&amp;广告数据!$C$2:$C$7027,广告数据!$G$2:$G$7027),2,0),"")</f>
        <v>1732</v>
      </c>
      <c r="BG381" s="186">
        <f t="array" ref="BG381">IFERROR(VLOOKUP(A381&amp;B381&amp;C381&amp;LEFT($BA$1,2),IF({1,0},广告数据!$A$2:$A$7027&amp;广告数据!$B$2:$B$7027&amp;广告数据!$C$2:$C$7027,广告数据!$J$2:$J$7027),2,0),"")</f>
        <v>0</v>
      </c>
      <c r="BH381" s="215" t="str">
        <f t="shared" si="159"/>
        <v>0</v>
      </c>
      <c r="BI381" s="172" t="str">
        <f t="array" ref="BI381">IFERROR(VLOOKUP(A381&amp;B381&amp;C381&amp;LEFT($BI$1,2),IF({1,0},广告数据!$A$2:$A$7027&amp;广告数据!$B$2:$B$7027&amp;广告数据!$C$2:$C$7027,广告数据!$D$2:$D$7027),2,0),"0")</f>
        <v>0</v>
      </c>
      <c r="BJ381" s="172" t="str">
        <f t="array" ref="BJ381">IFERROR(VLOOKUP(A381&amp;B381&amp;C381&amp;LEFT($BI$1,2),IF({1,0},广告数据!$A$2:$A$7027&amp;广告数据!$B$2:$B$7027&amp;广告数据!$C$2:$C$7027,广告数据!$E$2:$E$7027),2,0),"0")</f>
        <v>0</v>
      </c>
      <c r="BK381" s="172" t="str">
        <f t="array" ref="BK381">IFERROR(VLOOKUP(A381&amp;B381&amp;C381&amp;LEFT($BI$1,2),IF({1,0},广告数据!$A$2:$A$7027&amp;广告数据!$B$2:$B$7027&amp;广告数据!$C$2:$C$7027,广告数据!$I$2:$I$7027),2,0),"0")</f>
        <v>0</v>
      </c>
      <c r="BL381" s="215" t="str">
        <f t="shared" si="160"/>
        <v>0</v>
      </c>
      <c r="BM381" s="215" t="str">
        <f t="shared" si="161"/>
        <v>0</v>
      </c>
      <c r="BN381" s="172" t="str">
        <f t="array" ref="BN381">IFERROR(VLOOKUP(A381&amp;B381&amp;C381&amp;LEFT($BI$1,2),IF({1,0},广告数据!$A$2:$A$7027&amp;广告数据!$B$2:$B$7027&amp;广告数据!$C$2:$C$7027,广告数据!$G$2:$G$7027),2,0),"0")</f>
        <v>0</v>
      </c>
      <c r="BO381" s="172" t="str">
        <f t="array" ref="BO381">IFERROR(VLOOKUP(A381&amp;B381&amp;C381&amp;LEFT($BI$1,2),IF({1,0},广告数据!$A$2:$A$7027&amp;广告数据!$B$2:$B$7027&amp;广告数据!$C$2:$C$7027,广告数据!$J$2:$J$7027),2,0),"0")</f>
        <v>0</v>
      </c>
      <c r="BP381" s="215" t="str">
        <f t="shared" si="162"/>
        <v/>
      </c>
      <c r="BQ381" s="172" t="str">
        <f t="array" ref="BQ381">IFERROR(VLOOKUP(A381&amp;B381&amp;C381&amp;LEFT($BQ$1,2),IF({1,0},广告数据!$A$2:$A$7027&amp;广告数据!$B$2:$B$7027&amp;广告数据!$C$2:$C$7027,广告数据!$D$2:$D$7027),2,0),"0")</f>
        <v>0</v>
      </c>
      <c r="BR381" s="172" t="str">
        <f t="array" ref="BR381">IFERROR(VLOOKUP(A381&amp;B381&amp;C381&amp;LEFT($BQ$1,2),IF({1,0},广告数据!$A$2:$A$7027&amp;广告数据!$B$2:$B$7027&amp;广告数据!$C$2:$C$7027,广告数据!$E$2:$E$7027),2,0),"0")</f>
        <v>0</v>
      </c>
      <c r="BS381" s="172" t="str">
        <f t="array" ref="BS381">IFERROR(VLOOKUP(A381&amp;B381&amp;C381&amp;LEFT($BQ$1,2),IF({1,0},广告数据!$A$2:$A$7027&amp;广告数据!$B$2:$B$7027&amp;广告数据!$C$2:$C$7027,广告数据!$I$2:$I$7027),2,0),"0")</f>
        <v>0</v>
      </c>
      <c r="BT381" s="215" t="str">
        <f t="shared" si="155"/>
        <v>0</v>
      </c>
      <c r="BU381" s="215" t="str">
        <f t="shared" si="156"/>
        <v>0</v>
      </c>
      <c r="BV381" s="172" t="str">
        <f t="array" ref="BV381">IFERROR(VLOOKUP(A381&amp;B381&amp;C381&amp;LEFT($BQ$1,2),IF({1,0},广告数据!$A$2:$A$7027&amp;广告数据!$B$2:$B$7027&amp;广告数据!$C$2:$C$7027,广告数据!$G$2:$G$7027),2,0),"0")</f>
        <v>0</v>
      </c>
      <c r="BW381" s="172" t="str">
        <f t="array" ref="BW381">IFERROR(VLOOKUP(A381&amp;B381&amp;C381&amp;LEFT($BQ$1,2),IF({1,0},广告数据!$A$2:$A$7027&amp;广告数据!$B$2:$B$7027&amp;广告数据!$C$2:$C$7027,广告数据!$J$2:$J$7027),2,0),"0")</f>
        <v>0</v>
      </c>
      <c r="BX381" s="215" t="str">
        <f t="shared" si="163"/>
        <v/>
      </c>
      <c r="BY381" s="173"/>
      <c r="BZ381" s="173"/>
      <c r="CA381" s="173"/>
    </row>
    <row r="382" spans="1:79">
      <c r="A382" s="189">
        <v>44845</v>
      </c>
      <c r="B382" s="192" t="s">
        <v>20</v>
      </c>
      <c r="C382" s="190" t="s">
        <v>25</v>
      </c>
      <c r="D382" s="119" t="s">
        <v>124</v>
      </c>
      <c r="E382" s="194">
        <f>SUMIFS('Business report'!$D$2:$D$9442,'Business report'!$A$2:$A$9442,A382,'Business report'!$B$2:$B$9442,B382,'Business report'!$C$2:$C$9442,D382)</f>
        <v>406</v>
      </c>
      <c r="F382" s="194">
        <f>SUMIFS('Business report'!$F$2:$F$9442,'Business report'!$A$2:$A$9442,A382,'Business report'!$B$2:$B$9442,B382,'Business report'!$C$2:$C$9442,D382)</f>
        <v>533</v>
      </c>
      <c r="G382" s="191">
        <f>SUMIFS('Business report'!$I$2:$I$9442,'Business report'!$A$2:$A$9442,A382,'Business report'!$B$2:$B$9442,B382,'Business report'!$C$2:$C$9442,D382)</f>
        <v>44</v>
      </c>
      <c r="H382" s="195">
        <f>SUMIFS('Business report'!$K$2:$K$9442,'Business report'!$A$2:$A$9442,A382,'Business report'!$B$2:$B$9442,B382,'Business report'!$C$2:$C$9442,D382)</f>
        <v>429.16</v>
      </c>
      <c r="I382" s="198">
        <v>9.59</v>
      </c>
      <c r="J382" s="178">
        <v>4.5</v>
      </c>
      <c r="K382" s="198">
        <v>132</v>
      </c>
      <c r="L382" s="198" t="s">
        <v>131</v>
      </c>
      <c r="M382" s="202" t="s">
        <v>976</v>
      </c>
      <c r="N382" s="198" t="s">
        <v>133</v>
      </c>
      <c r="O382" s="198">
        <v>76</v>
      </c>
      <c r="P382" s="200"/>
      <c r="Q382" s="200"/>
      <c r="R382" s="200"/>
      <c r="S382" s="200"/>
      <c r="T382" s="200"/>
      <c r="U382" s="200"/>
      <c r="V382" s="200"/>
      <c r="W382" s="200"/>
      <c r="X382" s="200"/>
      <c r="Y382" s="200"/>
      <c r="Z382" s="200"/>
      <c r="AA382" s="200"/>
      <c r="AB382" s="200"/>
      <c r="AC382" s="200"/>
      <c r="AD382" s="200"/>
      <c r="AE382" s="200"/>
      <c r="AF382" s="200"/>
      <c r="AG382" s="200"/>
      <c r="AH382" s="200"/>
      <c r="AI382" s="200"/>
      <c r="AJ382" s="200"/>
      <c r="AK382" s="179">
        <f t="array" ref="AK382">IFERROR(VLOOKUP(A382&amp;B382&amp;C382&amp;LEFT($AK$1,2),IF({1,0},广告数据!$A$2:$A$7027&amp;广告数据!$B$2:$B$7027&amp;广告数据!$C$2:$C$7027,广告数据!$D$2:$D$7027),2,0),"0")</f>
        <v>4057</v>
      </c>
      <c r="AL382" s="175">
        <f t="array" ref="AL382">IFERROR(VLOOKUP(A382&amp;B382&amp;C382&amp;LEFT($AK$1,2),IF({1,0},广告数据!$A$2:$A$7027&amp;广告数据!$B$2:$B$7027&amp;广告数据!$C$2:$C$7027,广告数据!$E$2:$E$7027),2,0),"0")</f>
        <v>22</v>
      </c>
      <c r="AM382" s="180">
        <f t="shared" si="164"/>
        <v>0.00542272615232931</v>
      </c>
      <c r="AN382" s="175">
        <f t="array" ref="AN382">IFERROR(VLOOKUP(A382&amp;B382&amp;C382&amp;LEFT($AK$1,2),IF({1,0},广告数据!$A$2:$A$7027&amp;广告数据!$B$2:$B$7027&amp;广告数据!$C$2:$C$7027,广告数据!$I$2:$I$7027),2,0),"0")</f>
        <v>1</v>
      </c>
      <c r="AO382" s="181">
        <f t="shared" si="165"/>
        <v>0.0454545454545455</v>
      </c>
      <c r="AP382" s="182">
        <f t="array" ref="AP382">IFERROR(VLOOKUP(A382&amp;B382&amp;C382&amp;LEFT($AK$1,2),IF({1,0},广告数据!$A$2:$A$7027&amp;广告数据!$B$2:$B$7027&amp;广告数据!$C$2:$C$7027,广告数据!$G$2:$G$7027),2,0),"0")</f>
        <v>5.12</v>
      </c>
      <c r="AQ382" s="182">
        <f t="array" ref="AQ382">IFERROR(VLOOKUP(A382&amp;B382&amp;C382&amp;LEFT($AK$1,2),IF({1,0},广告数据!$A$2:$A$7027&amp;广告数据!$B$2:$B$7027&amp;广告数据!$C$2:$C$7027,广告数据!$J$2:$J$7027),2,0),"0")</f>
        <v>9.59</v>
      </c>
      <c r="AR382" s="183">
        <f t="shared" si="166"/>
        <v>0.533889468196038</v>
      </c>
      <c r="AS382" s="223" t="str">
        <f t="array" ref="AS382">IFERROR(VLOOKUP(A382&amp;B382&amp;C382&amp;LEFT($AS$1,2),IF({1,0},广告数据!$A$2:$A$7027&amp;广告数据!$B$2:$B$7027&amp;广告数据!$C$2:$C$7027,广告数据!$D$2:$D$7027),2,0),"0")</f>
        <v>0</v>
      </c>
      <c r="AT382" s="179" t="str">
        <f t="array" ref="AT382">IFERROR(VLOOKUP(A382&amp;B382&amp;C382&amp;LEFT($AS$1,2),IF({1,0},广告数据!$A$2:$A$7027&amp;广告数据!$B$2:$B$7027&amp;广告数据!$C$2:$C$7027,广告数据!$E$2:$E$7027),2,0),"0")</f>
        <v>0</v>
      </c>
      <c r="AU382" s="179" t="str">
        <f t="array" ref="AU382">IFERROR(VLOOKUP(A382&amp;B382&amp;C382&amp;LEFT($AS$1,2),IF({1,0},广告数据!$A$2:$A$7027&amp;广告数据!$B$2:$B$7027&amp;广告数据!$C$2:$C$7027,广告数据!$I$2:$I$7027),2,0),"0")</f>
        <v>0</v>
      </c>
      <c r="AV382" s="215" t="str">
        <f t="shared" si="167"/>
        <v>0</v>
      </c>
      <c r="AW382" s="215" t="str">
        <f t="array" ref="AW382">IFERROR(AU382/AT382,"0")</f>
        <v>0</v>
      </c>
      <c r="AX382" s="224" t="str">
        <f t="array" ref="AX382">IFERROR(VLOOKUP(A382&amp;B382&amp;C382&amp;LEFT($AS$1,2),IF({1,0},广告数据!$A$2:$A$7027&amp;广告数据!$B$2:$B$7027&amp;广告数据!$C$2:$C$7027,广告数据!$G$2:$G$7027),2,0),"0")</f>
        <v>0</v>
      </c>
      <c r="AY382" s="179" t="str">
        <f t="array" ref="AY382">IFERROR(VLOOKUP(A382&amp;B382&amp;C382&amp;LEFT($AS$1,2),IF({1,0},广告数据!$A$2:$A$7027&amp;广告数据!$B$2:$B$7027&amp;广告数据!$C$2:$C$7027,广告数据!$J$2:$J$7027),2,0),"0")</f>
        <v>0</v>
      </c>
      <c r="AZ382" s="183" t="str">
        <f t="array" ref="AZ382">IFERROR(AX382/AY382,"0")</f>
        <v>0</v>
      </c>
      <c r="BA382" s="179">
        <f t="array" ref="BA382">IFERROR(VLOOKUP(A382&amp;B382&amp;C382&amp;LEFT($BA$1,2),IF({1,0},广告数据!$A$2:$A$7027&amp;广告数据!$B$2:$B$7027&amp;广告数据!$C$2:$C$7027,广告数据!$D$2:$D$7027),2,0),"")</f>
        <v>9593</v>
      </c>
      <c r="BB382" s="179">
        <f t="array" ref="BB382">IFERROR(VLOOKUP(A382&amp;B382&amp;C382&amp;LEFT($BA$1,2),IF({1,0},广告数据!$A$2:$A$7027&amp;广告数据!$B$2:$B$7027&amp;广告数据!$C$2:$C$7027,广告数据!$E$2:$E$7027),2,0),"")</f>
        <v>46</v>
      </c>
      <c r="BC382" s="179">
        <f t="array" ref="BC382">IFERROR(VLOOKUP(A382&amp;B382&amp;C382&amp;LEFT($BA$1,2),IF({1,0},广告数据!$A$2:$A$7027&amp;广告数据!$B$2:$B$7027&amp;广告数据!$C$2:$C$7027,广告数据!$I$2:$I$7027),2,0),"")</f>
        <v>1</v>
      </c>
      <c r="BD382" s="215">
        <f t="shared" si="157"/>
        <v>0.00479516313978943</v>
      </c>
      <c r="BE382" s="215">
        <f t="shared" si="158"/>
        <v>0.0217391304347826</v>
      </c>
      <c r="BF382" s="186">
        <f t="array" ref="BF382">IFERROR(VLOOKUP(A382&amp;B382&amp;C382&amp;LEFT($BA$1,2),IF({1,0},广告数据!$A$2:$A$7027&amp;广告数据!$B$2:$B$7027&amp;广告数据!$C$2:$C$7027,广告数据!$G$2:$G$7027),2,0),"")</f>
        <v>18.59</v>
      </c>
      <c r="BG382" s="186">
        <f t="array" ref="BG382">IFERROR(VLOOKUP(A382&amp;B382&amp;C382&amp;LEFT($BA$1,2),IF({1,0},广告数据!$A$2:$A$7027&amp;广告数据!$B$2:$B$7027&amp;广告数据!$C$2:$C$7027,广告数据!$J$2:$J$7027),2,0),"")</f>
        <v>9.59</v>
      </c>
      <c r="BH382" s="215">
        <f t="shared" si="159"/>
        <v>1.93847758081335</v>
      </c>
      <c r="BI382" s="172">
        <f t="array" ref="BI382">IFERROR(VLOOKUP(A382&amp;B382&amp;C382&amp;LEFT($BI$1,2),IF({1,0},广告数据!$A$2:$A$7027&amp;广告数据!$B$2:$B$7027&amp;广告数据!$C$2:$C$7027,广告数据!$D$2:$D$7027),2,0),"0")</f>
        <v>3020</v>
      </c>
      <c r="BJ382" s="172">
        <f t="array" ref="BJ382">IFERROR(VLOOKUP(A382&amp;B382&amp;C382&amp;LEFT($BI$1,2),IF({1,0},广告数据!$A$2:$A$7027&amp;广告数据!$B$2:$B$7027&amp;广告数据!$C$2:$C$7027,广告数据!$E$2:$E$7027),2,0),"0")</f>
        <v>23</v>
      </c>
      <c r="BK382" s="172">
        <f t="array" ref="BK382">IFERROR(VLOOKUP(A382&amp;B382&amp;C382&amp;LEFT($BI$1,2),IF({1,0},广告数据!$A$2:$A$7027&amp;广告数据!$B$2:$B$7027&amp;广告数据!$C$2:$C$7027,广告数据!$I$2:$I$7027),2,0),"0")</f>
        <v>2</v>
      </c>
      <c r="BL382" s="215">
        <f t="shared" si="160"/>
        <v>0.0076158940397351</v>
      </c>
      <c r="BM382" s="215">
        <f t="shared" si="161"/>
        <v>0.0869565217391304</v>
      </c>
      <c r="BN382" s="172">
        <f t="array" ref="BN382">IFERROR(VLOOKUP(A382&amp;B382&amp;C382&amp;LEFT($BI$1,2),IF({1,0},广告数据!$A$2:$A$7027&amp;广告数据!$B$2:$B$7027&amp;广告数据!$C$2:$C$7027,广告数据!$G$2:$G$7027),2,0),"0")</f>
        <v>10.1</v>
      </c>
      <c r="BO382" s="172">
        <f t="array" ref="BO382">IFERROR(VLOOKUP(A382&amp;B382&amp;C382&amp;LEFT($BI$1,2),IF({1,0},广告数据!$A$2:$A$7027&amp;广告数据!$B$2:$B$7027&amp;广告数据!$C$2:$C$7027,广告数据!$J$2:$J$7027),2,0),"0")</f>
        <v>19.18</v>
      </c>
      <c r="BP382" s="215">
        <f t="shared" si="162"/>
        <v>0.526590198123045</v>
      </c>
      <c r="BQ382" s="172" t="str">
        <f t="array" ref="BQ382">IFERROR(VLOOKUP(A382&amp;B382&amp;C382&amp;LEFT($BQ$1,2),IF({1,0},广告数据!$A$2:$A$7027&amp;广告数据!$B$2:$B$7027&amp;广告数据!$C$2:$C$7027,广告数据!$D$2:$D$7027),2,0),"0")</f>
        <v>0</v>
      </c>
      <c r="BR382" s="172" t="str">
        <f t="array" ref="BR382">IFERROR(VLOOKUP(A382&amp;B382&amp;C382&amp;LEFT($BQ$1,2),IF({1,0},广告数据!$A$2:$A$7027&amp;广告数据!$B$2:$B$7027&amp;广告数据!$C$2:$C$7027,广告数据!$E$2:$E$7027),2,0),"0")</f>
        <v>0</v>
      </c>
      <c r="BS382" s="172" t="str">
        <f t="array" ref="BS382">IFERROR(VLOOKUP(A382&amp;B382&amp;C382&amp;LEFT($BQ$1,2),IF({1,0},广告数据!$A$2:$A$7027&amp;广告数据!$B$2:$B$7027&amp;广告数据!$C$2:$C$7027,广告数据!$I$2:$I$7027),2,0),"0")</f>
        <v>0</v>
      </c>
      <c r="BT382" s="215" t="str">
        <f t="shared" si="155"/>
        <v>0</v>
      </c>
      <c r="BU382" s="215" t="str">
        <f t="shared" si="156"/>
        <v>0</v>
      </c>
      <c r="BV382" s="172" t="str">
        <f t="array" ref="BV382">IFERROR(VLOOKUP(A382&amp;B382&amp;C382&amp;LEFT($BQ$1,2),IF({1,0},广告数据!$A$2:$A$7027&amp;广告数据!$B$2:$B$7027&amp;广告数据!$C$2:$C$7027,广告数据!$G$2:$G$7027),2,0),"0")</f>
        <v>0</v>
      </c>
      <c r="BW382" s="172" t="str">
        <f t="array" ref="BW382">IFERROR(VLOOKUP(A382&amp;B382&amp;C382&amp;LEFT($BQ$1,2),IF({1,0},广告数据!$A$2:$A$7027&amp;广告数据!$B$2:$B$7027&amp;广告数据!$C$2:$C$7027,广告数据!$J$2:$J$7027),2,0),"0")</f>
        <v>0</v>
      </c>
      <c r="BX382" s="215" t="str">
        <f t="shared" si="163"/>
        <v/>
      </c>
      <c r="BY382" s="173"/>
      <c r="BZ382" s="173"/>
      <c r="CA382" s="173"/>
    </row>
    <row r="383" spans="1:79">
      <c r="A383" s="189">
        <v>44845</v>
      </c>
      <c r="B383" s="192" t="s">
        <v>20</v>
      </c>
      <c r="C383" s="190" t="s">
        <v>450</v>
      </c>
      <c r="D383" s="119" t="s">
        <v>451</v>
      </c>
      <c r="E383" s="194">
        <f>SUMIFS('Business report'!$D$2:$D$9442,'Business report'!$A$2:$A$9442,A383,'Business report'!$B$2:$B$9442,B383,'Business report'!$C$2:$C$9442,D383)</f>
        <v>34</v>
      </c>
      <c r="F383" s="194">
        <f>SUMIFS('Business report'!$F$2:$F$9442,'Business report'!$A$2:$A$9442,A383,'Business report'!$B$2:$B$9442,B383,'Business report'!$C$2:$C$9442,D383)</f>
        <v>37</v>
      </c>
      <c r="G383" s="191">
        <f>SUMIFS('Business report'!$I$2:$I$9442,'Business report'!$A$2:$A$9442,A383,'Business report'!$B$2:$B$9442,B383,'Business report'!$C$2:$C$9442,D383)</f>
        <v>1</v>
      </c>
      <c r="H383" s="195">
        <f>SUMIFS('Business report'!$K$2:$K$9442,'Business report'!$A$2:$A$9442,A383,'Business report'!$B$2:$B$9442,B383,'Business report'!$C$2:$C$9442,D383)</f>
        <v>35.99</v>
      </c>
      <c r="I383" s="198">
        <v>35.99</v>
      </c>
      <c r="J383" s="178">
        <v>4.1</v>
      </c>
      <c r="K383" s="198">
        <v>8</v>
      </c>
      <c r="L383" s="198" t="s">
        <v>496</v>
      </c>
      <c r="M383" s="199">
        <v>177661</v>
      </c>
      <c r="N383" s="198" t="s">
        <v>497</v>
      </c>
      <c r="O383" s="199">
        <v>2241</v>
      </c>
      <c r="P383" s="200"/>
      <c r="Q383" s="200"/>
      <c r="R383" s="200"/>
      <c r="S383" s="200"/>
      <c r="T383" s="200"/>
      <c r="U383" s="200"/>
      <c r="V383" s="200"/>
      <c r="W383" s="200"/>
      <c r="X383" s="200"/>
      <c r="Y383" s="200"/>
      <c r="Z383" s="200"/>
      <c r="AA383" s="200"/>
      <c r="AB383" s="200"/>
      <c r="AC383" s="200"/>
      <c r="AD383" s="200"/>
      <c r="AE383" s="200"/>
      <c r="AF383" s="200"/>
      <c r="AG383" s="200"/>
      <c r="AH383" s="200"/>
      <c r="AI383" s="200"/>
      <c r="AJ383" s="200"/>
      <c r="AK383" s="179">
        <f t="array" ref="AK383">IFERROR(VLOOKUP(A383&amp;B383&amp;C383&amp;LEFT($AK$1,2),IF({1,0},广告数据!$A$2:$A$7027&amp;广告数据!$B$2:$B$7027&amp;广告数据!$C$2:$C$7027,广告数据!$D$2:$D$7027),2,0),"0")</f>
        <v>3895</v>
      </c>
      <c r="AL383" s="175">
        <f t="array" ref="AL383">IFERROR(VLOOKUP(A383&amp;B383&amp;C383&amp;LEFT($AK$1,2),IF({1,0},广告数据!$A$2:$A$7027&amp;广告数据!$B$2:$B$7027&amp;广告数据!$C$2:$C$7027,广告数据!$E$2:$E$7027),2,0),"0")</f>
        <v>1</v>
      </c>
      <c r="AM383" s="180">
        <f t="shared" si="164"/>
        <v>0.000256739409499358</v>
      </c>
      <c r="AN383" s="175">
        <f t="array" ref="AN383">IFERROR(VLOOKUP(A383&amp;B383&amp;C383&amp;LEFT($AK$1,2),IF({1,0},广告数据!$A$2:$A$7027&amp;广告数据!$B$2:$B$7027&amp;广告数据!$C$2:$C$7027,广告数据!$I$2:$I$7027),2,0),"0")</f>
        <v>0</v>
      </c>
      <c r="AO383" s="181">
        <f t="shared" si="165"/>
        <v>0</v>
      </c>
      <c r="AP383" s="182">
        <f t="array" ref="AP383">IFERROR(VLOOKUP(A383&amp;B383&amp;C383&amp;LEFT($AK$1,2),IF({1,0},广告数据!$A$2:$A$7027&amp;广告数据!$B$2:$B$7027&amp;广告数据!$C$2:$C$7027,广告数据!$G$2:$G$7027),2,0),"0")</f>
        <v>0.66</v>
      </c>
      <c r="AQ383" s="182">
        <f t="array" ref="AQ383">IFERROR(VLOOKUP(A383&amp;B383&amp;C383&amp;LEFT($AK$1,2),IF({1,0},广告数据!$A$2:$A$7027&amp;广告数据!$B$2:$B$7027&amp;广告数据!$C$2:$C$7027,广告数据!$J$2:$J$7027),2,0),"0")</f>
        <v>0</v>
      </c>
      <c r="AR383" s="183" t="str">
        <f t="shared" si="166"/>
        <v>0</v>
      </c>
      <c r="AS383" s="223" t="str">
        <f t="array" ref="AS383">IFERROR(VLOOKUP(A383&amp;B383&amp;C383&amp;LEFT($AS$1,2),IF({1,0},广告数据!$A$2:$A$7027&amp;广告数据!$B$2:$B$7027&amp;广告数据!$C$2:$C$7027,广告数据!$D$2:$D$7027),2,0),"0")</f>
        <v>0</v>
      </c>
      <c r="AT383" s="179" t="str">
        <f t="array" ref="AT383">IFERROR(VLOOKUP(A383&amp;B383&amp;C383&amp;LEFT($AS$1,2),IF({1,0},广告数据!$A$2:$A$7027&amp;广告数据!$B$2:$B$7027&amp;广告数据!$C$2:$C$7027,广告数据!$E$2:$E$7027),2,0),"0")</f>
        <v>0</v>
      </c>
      <c r="AU383" s="179" t="str">
        <f t="array" ref="AU383">IFERROR(VLOOKUP(A383&amp;B383&amp;C383&amp;LEFT($AS$1,2),IF({1,0},广告数据!$A$2:$A$7027&amp;广告数据!$B$2:$B$7027&amp;广告数据!$C$2:$C$7027,广告数据!$I$2:$I$7027),2,0),"0")</f>
        <v>0</v>
      </c>
      <c r="AV383" s="215" t="str">
        <f t="shared" si="167"/>
        <v>0</v>
      </c>
      <c r="AW383" s="215" t="str">
        <f t="array" ref="AW383">IFERROR(AU383/AT383,"0")</f>
        <v>0</v>
      </c>
      <c r="AX383" s="224" t="str">
        <f t="array" ref="AX383">IFERROR(VLOOKUP(A383&amp;B383&amp;C383&amp;LEFT($AS$1,2),IF({1,0},广告数据!$A$2:$A$7027&amp;广告数据!$B$2:$B$7027&amp;广告数据!$C$2:$C$7027,广告数据!$G$2:$G$7027),2,0),"0")</f>
        <v>0</v>
      </c>
      <c r="AY383" s="179" t="str">
        <f t="array" ref="AY383">IFERROR(VLOOKUP(A383&amp;B383&amp;C383&amp;LEFT($AS$1,2),IF({1,0},广告数据!$A$2:$A$7027&amp;广告数据!$B$2:$B$7027&amp;广告数据!$C$2:$C$7027,广告数据!$J$2:$J$7027),2,0),"0")</f>
        <v>0</v>
      </c>
      <c r="AZ383" s="183" t="str">
        <f t="array" ref="AZ383">IFERROR(AX383/AY383,"0")</f>
        <v>0</v>
      </c>
      <c r="BA383" s="179">
        <f t="array" ref="BA383">IFERROR(VLOOKUP(A383&amp;B383&amp;C383&amp;LEFT($BA$1,2),IF({1,0},广告数据!$A$2:$A$7027&amp;广告数据!$B$2:$B$7027&amp;广告数据!$C$2:$C$7027,广告数据!$D$2:$D$7027),2,0),"")</f>
        <v>15880</v>
      </c>
      <c r="BB383" s="179">
        <f t="array" ref="BB383">IFERROR(VLOOKUP(A383&amp;B383&amp;C383&amp;LEFT($BA$1,2),IF({1,0},广告数据!$A$2:$A$7027&amp;广告数据!$B$2:$B$7027&amp;广告数据!$C$2:$C$7027,广告数据!$E$2:$E$7027),2,0),"")</f>
        <v>8</v>
      </c>
      <c r="BC383" s="179">
        <f t="array" ref="BC383">IFERROR(VLOOKUP(A383&amp;B383&amp;C383&amp;LEFT($BA$1,2),IF({1,0},广告数据!$A$2:$A$7027&amp;广告数据!$B$2:$B$7027&amp;广告数据!$C$2:$C$7027,广告数据!$I$2:$I$7027),2,0),"")</f>
        <v>0</v>
      </c>
      <c r="BD383" s="215">
        <f t="shared" si="157"/>
        <v>0.000503778337531486</v>
      </c>
      <c r="BE383" s="215">
        <f t="shared" si="158"/>
        <v>0</v>
      </c>
      <c r="BF383" s="186">
        <f t="array" ref="BF383">IFERROR(VLOOKUP(A383&amp;B383&amp;C383&amp;LEFT($BA$1,2),IF({1,0},广告数据!$A$2:$A$7027&amp;广告数据!$B$2:$B$7027&amp;广告数据!$C$2:$C$7027,广告数据!$G$2:$G$7027),2,0),"")</f>
        <v>13.5</v>
      </c>
      <c r="BG383" s="186">
        <f t="array" ref="BG383">IFERROR(VLOOKUP(A383&amp;B383&amp;C383&amp;LEFT($BA$1,2),IF({1,0},广告数据!$A$2:$A$7027&amp;广告数据!$B$2:$B$7027&amp;广告数据!$C$2:$C$7027,广告数据!$J$2:$J$7027),2,0),"")</f>
        <v>0</v>
      </c>
      <c r="BH383" s="215" t="str">
        <f t="shared" si="159"/>
        <v>0</v>
      </c>
      <c r="BI383" s="172">
        <f t="array" ref="BI383">IFERROR(VLOOKUP(A383&amp;B383&amp;C383&amp;LEFT($BI$1,2),IF({1,0},广告数据!$A$2:$A$7027&amp;广告数据!$B$2:$B$7027&amp;广告数据!$C$2:$C$7027,广告数据!$D$2:$D$7027),2,0),"0")</f>
        <v>786</v>
      </c>
      <c r="BJ383" s="172">
        <f t="array" ref="BJ383">IFERROR(VLOOKUP(A383&amp;B383&amp;C383&amp;LEFT($BI$1,2),IF({1,0},广告数据!$A$2:$A$7027&amp;广告数据!$B$2:$B$7027&amp;广告数据!$C$2:$C$7027,广告数据!$E$2:$E$7027),2,0),"0")</f>
        <v>9</v>
      </c>
      <c r="BK383" s="172">
        <f t="array" ref="BK383">IFERROR(VLOOKUP(A383&amp;B383&amp;C383&amp;LEFT($BI$1,2),IF({1,0},广告数据!$A$2:$A$7027&amp;广告数据!$B$2:$B$7027&amp;广告数据!$C$2:$C$7027,广告数据!$I$2:$I$7027),2,0),"0")</f>
        <v>0</v>
      </c>
      <c r="BL383" s="215">
        <f t="shared" si="160"/>
        <v>0.0114503816793893</v>
      </c>
      <c r="BM383" s="215">
        <f t="shared" si="161"/>
        <v>0</v>
      </c>
      <c r="BN383" s="172">
        <f t="array" ref="BN383">IFERROR(VLOOKUP(A383&amp;B383&amp;C383&amp;LEFT($BI$1,2),IF({1,0},广告数据!$A$2:$A$7027&amp;广告数据!$B$2:$B$7027&amp;广告数据!$C$2:$C$7027,广告数据!$G$2:$G$7027),2,0),"0")</f>
        <v>11.1</v>
      </c>
      <c r="BO383" s="172">
        <f t="array" ref="BO383">IFERROR(VLOOKUP(A383&amp;B383&amp;C383&amp;LEFT($BI$1,2),IF({1,0},广告数据!$A$2:$A$7027&amp;广告数据!$B$2:$B$7027&amp;广告数据!$C$2:$C$7027,广告数据!$J$2:$J$7027),2,0),"0")</f>
        <v>0</v>
      </c>
      <c r="BP383" s="215" t="str">
        <f t="shared" si="162"/>
        <v/>
      </c>
      <c r="BQ383" s="172" t="str">
        <f t="array" ref="BQ383">IFERROR(VLOOKUP(A383&amp;B383&amp;C383&amp;LEFT($BQ$1,2),IF({1,0},广告数据!$A$2:$A$7027&amp;广告数据!$B$2:$B$7027&amp;广告数据!$C$2:$C$7027,广告数据!$D$2:$D$7027),2,0),"0")</f>
        <v>0</v>
      </c>
      <c r="BR383" s="172" t="str">
        <f t="array" ref="BR383">IFERROR(VLOOKUP(A383&amp;B383&amp;C383&amp;LEFT($BQ$1,2),IF({1,0},广告数据!$A$2:$A$7027&amp;广告数据!$B$2:$B$7027&amp;广告数据!$C$2:$C$7027,广告数据!$E$2:$E$7027),2,0),"0")</f>
        <v>0</v>
      </c>
      <c r="BS383" s="172" t="str">
        <f t="array" ref="BS383">IFERROR(VLOOKUP(A383&amp;B383&amp;C383&amp;LEFT($BQ$1,2),IF({1,0},广告数据!$A$2:$A$7027&amp;广告数据!$B$2:$B$7027&amp;广告数据!$C$2:$C$7027,广告数据!$I$2:$I$7027),2,0),"0")</f>
        <v>0</v>
      </c>
      <c r="BT383" s="215" t="str">
        <f t="shared" si="155"/>
        <v>0</v>
      </c>
      <c r="BU383" s="215" t="str">
        <f t="shared" si="156"/>
        <v>0</v>
      </c>
      <c r="BV383" s="172" t="str">
        <f t="array" ref="BV383">IFERROR(VLOOKUP(A383&amp;B383&amp;C383&amp;LEFT($BQ$1,2),IF({1,0},广告数据!$A$2:$A$7027&amp;广告数据!$B$2:$B$7027&amp;广告数据!$C$2:$C$7027,广告数据!$G$2:$G$7027),2,0),"0")</f>
        <v>0</v>
      </c>
      <c r="BW383" s="172" t="str">
        <f t="array" ref="BW383">IFERROR(VLOOKUP(A383&amp;B383&amp;C383&amp;LEFT($BQ$1,2),IF({1,0},广告数据!$A$2:$A$7027&amp;广告数据!$B$2:$B$7027&amp;广告数据!$C$2:$C$7027,广告数据!$J$2:$J$7027),2,0),"0")</f>
        <v>0</v>
      </c>
      <c r="BX383" s="215" t="str">
        <f t="shared" si="163"/>
        <v/>
      </c>
      <c r="BY383" s="173"/>
      <c r="BZ383" s="173"/>
      <c r="CA383" s="173"/>
    </row>
    <row r="384" spans="1:79">
      <c r="A384" s="189">
        <v>44845</v>
      </c>
      <c r="B384" s="192" t="s">
        <v>128</v>
      </c>
      <c r="C384" s="190" t="s">
        <v>450</v>
      </c>
      <c r="D384" s="119" t="s">
        <v>451</v>
      </c>
      <c r="E384" s="194">
        <f>SUMIFS('Business report'!$D$2:$D$9442,'Business report'!$A$2:$A$9442,A384,'Business report'!$B$2:$B$9442,B384,'Business report'!$C$2:$C$9442,D384)</f>
        <v>15</v>
      </c>
      <c r="F384" s="194">
        <f>SUMIFS('Business report'!$F$2:$F$9442,'Business report'!$A$2:$A$9442,A384,'Business report'!$B$2:$B$9442,B384,'Business report'!$C$2:$C$9442,D384)</f>
        <v>20</v>
      </c>
      <c r="G384" s="191">
        <f>SUMIFS('Business report'!$I$2:$I$9442,'Business report'!$A$2:$A$9442,A384,'Business report'!$B$2:$B$9442,B384,'Business report'!$C$2:$C$9442,D384)</f>
        <v>0</v>
      </c>
      <c r="H384" s="195">
        <f>SUMIFS('Business report'!$K$2:$K$9442,'Business report'!$A$2:$A$9442,A384,'Business report'!$B$2:$B$9442,B384,'Business report'!$C$2:$C$9442,D384)</f>
        <v>0</v>
      </c>
      <c r="I384" s="198">
        <v>37.99</v>
      </c>
      <c r="J384" s="178">
        <v>4.1</v>
      </c>
      <c r="K384" s="198">
        <v>8</v>
      </c>
      <c r="L384" s="198" t="s">
        <v>642</v>
      </c>
      <c r="M384" s="199">
        <v>46534</v>
      </c>
      <c r="N384" s="198" t="s">
        <v>644</v>
      </c>
      <c r="O384" s="198">
        <v>35</v>
      </c>
      <c r="P384" s="200"/>
      <c r="Q384" s="200"/>
      <c r="R384" s="200"/>
      <c r="S384" s="200"/>
      <c r="T384" s="200"/>
      <c r="U384" s="200"/>
      <c r="V384" s="200"/>
      <c r="W384" s="200"/>
      <c r="X384" s="200"/>
      <c r="Y384" s="200"/>
      <c r="Z384" s="200"/>
      <c r="AA384" s="200"/>
      <c r="AB384" s="200"/>
      <c r="AC384" s="200"/>
      <c r="AD384" s="200"/>
      <c r="AE384" s="200"/>
      <c r="AF384" s="200"/>
      <c r="AG384" s="200"/>
      <c r="AH384" s="200"/>
      <c r="AI384" s="200"/>
      <c r="AJ384" s="200"/>
      <c r="AK384" s="179">
        <f t="array" ref="AK384">IFERROR(VLOOKUP(A384&amp;B384&amp;C384&amp;LEFT($AK$1,2),IF({1,0},广告数据!$A$2:$A$7027&amp;广告数据!$B$2:$B$7027&amp;广告数据!$C$2:$C$7027,广告数据!$D$2:$D$7027),2,0),"0")</f>
        <v>584</v>
      </c>
      <c r="AL384" s="175">
        <f t="array" ref="AL384">IFERROR(VLOOKUP(A384&amp;B384&amp;C384&amp;LEFT($AK$1,2),IF({1,0},广告数据!$A$2:$A$7027&amp;广告数据!$B$2:$B$7027&amp;广告数据!$C$2:$C$7027,广告数据!$E$2:$E$7027),2,0),"0")</f>
        <v>4</v>
      </c>
      <c r="AM384" s="180">
        <f t="shared" si="164"/>
        <v>0.00684931506849315</v>
      </c>
      <c r="AN384" s="175">
        <f t="array" ref="AN384">IFERROR(VLOOKUP(A384&amp;B384&amp;C384&amp;LEFT($AK$1,2),IF({1,0},广告数据!$A$2:$A$7027&amp;广告数据!$B$2:$B$7027&amp;广告数据!$C$2:$C$7027,广告数据!$I$2:$I$7027),2,0),"0")</f>
        <v>0</v>
      </c>
      <c r="AO384" s="181">
        <f t="shared" si="165"/>
        <v>0</v>
      </c>
      <c r="AP384" s="182">
        <f t="array" ref="AP384">IFERROR(VLOOKUP(A384&amp;B384&amp;C384&amp;LEFT($AK$1,2),IF({1,0},广告数据!$A$2:$A$7027&amp;广告数据!$B$2:$B$7027&amp;广告数据!$C$2:$C$7027,广告数据!$G$2:$G$7027),2,0),"0")</f>
        <v>1.02</v>
      </c>
      <c r="AQ384" s="182">
        <f t="array" ref="AQ384">IFERROR(VLOOKUP(A384&amp;B384&amp;C384&amp;LEFT($AK$1,2),IF({1,0},广告数据!$A$2:$A$7027&amp;广告数据!$B$2:$B$7027&amp;广告数据!$C$2:$C$7027,广告数据!$J$2:$J$7027),2,0),"0")</f>
        <v>0</v>
      </c>
      <c r="AR384" s="183" t="str">
        <f t="shared" si="166"/>
        <v>0</v>
      </c>
      <c r="AS384" s="223" t="str">
        <f t="array" ref="AS384">IFERROR(VLOOKUP(A384&amp;B384&amp;C384&amp;LEFT($AS$1,2),IF({1,0},广告数据!$A$2:$A$7027&amp;广告数据!$B$2:$B$7027&amp;广告数据!$C$2:$C$7027,广告数据!$D$2:$D$7027),2,0),"0")</f>
        <v>0</v>
      </c>
      <c r="AT384" s="179" t="str">
        <f t="array" ref="AT384">IFERROR(VLOOKUP(A384&amp;B384&amp;C384&amp;LEFT($AS$1,2),IF({1,0},广告数据!$A$2:$A$7027&amp;广告数据!$B$2:$B$7027&amp;广告数据!$C$2:$C$7027,广告数据!$E$2:$E$7027),2,0),"0")</f>
        <v>0</v>
      </c>
      <c r="AU384" s="179" t="str">
        <f t="array" ref="AU384">IFERROR(VLOOKUP(A384&amp;B384&amp;C384&amp;LEFT($AS$1,2),IF({1,0},广告数据!$A$2:$A$7027&amp;广告数据!$B$2:$B$7027&amp;广告数据!$C$2:$C$7027,广告数据!$I$2:$I$7027),2,0),"0")</f>
        <v>0</v>
      </c>
      <c r="AV384" s="215" t="str">
        <f t="shared" si="167"/>
        <v>0</v>
      </c>
      <c r="AW384" s="215" t="str">
        <f t="array" ref="AW384">IFERROR(AU384/AT384,"0")</f>
        <v>0</v>
      </c>
      <c r="AX384" s="224" t="str">
        <f t="array" ref="AX384">IFERROR(VLOOKUP(A384&amp;B384&amp;C384&amp;LEFT($AS$1,2),IF({1,0},广告数据!$A$2:$A$7027&amp;广告数据!$B$2:$B$7027&amp;广告数据!$C$2:$C$7027,广告数据!$G$2:$G$7027),2,0),"0")</f>
        <v>0</v>
      </c>
      <c r="AY384" s="179" t="str">
        <f t="array" ref="AY384">IFERROR(VLOOKUP(A384&amp;B384&amp;C384&amp;LEFT($AS$1,2),IF({1,0},广告数据!$A$2:$A$7027&amp;广告数据!$B$2:$B$7027&amp;广告数据!$C$2:$C$7027,广告数据!$J$2:$J$7027),2,0),"0")</f>
        <v>0</v>
      </c>
      <c r="AZ384" s="183" t="str">
        <f t="array" ref="AZ384">IFERROR(AX384/AY384,"0")</f>
        <v>0</v>
      </c>
      <c r="BA384" s="179">
        <f t="array" ref="BA384">IFERROR(VLOOKUP(A384&amp;B384&amp;C384&amp;LEFT($BA$1,2),IF({1,0},广告数据!$A$2:$A$7027&amp;广告数据!$B$2:$B$7027&amp;广告数据!$C$2:$C$7027,广告数据!$D$2:$D$7027),2,0),"")</f>
        <v>3295</v>
      </c>
      <c r="BB384" s="179">
        <f t="array" ref="BB384">IFERROR(VLOOKUP(A384&amp;B384&amp;C384&amp;LEFT($BA$1,2),IF({1,0},广告数据!$A$2:$A$7027&amp;广告数据!$B$2:$B$7027&amp;广告数据!$C$2:$C$7027,广告数据!$E$2:$E$7027),2,0),"")</f>
        <v>6</v>
      </c>
      <c r="BC384" s="179">
        <f t="array" ref="BC384">IFERROR(VLOOKUP(A384&amp;B384&amp;C384&amp;LEFT($BA$1,2),IF({1,0},广告数据!$A$2:$A$7027&amp;广告数据!$B$2:$B$7027&amp;广告数据!$C$2:$C$7027,广告数据!$I$2:$I$7027),2,0),"")</f>
        <v>0</v>
      </c>
      <c r="BD384" s="215">
        <f t="shared" si="157"/>
        <v>0.00182094081942337</v>
      </c>
      <c r="BE384" s="215">
        <f t="shared" si="158"/>
        <v>0</v>
      </c>
      <c r="BF384" s="186">
        <f t="array" ref="BF384">IFERROR(VLOOKUP(A384&amp;B384&amp;C384&amp;LEFT($BA$1,2),IF({1,0},广告数据!$A$2:$A$7027&amp;广告数据!$B$2:$B$7027&amp;广告数据!$C$2:$C$7027,广告数据!$G$2:$G$7027),2,0),"")</f>
        <v>3.84</v>
      </c>
      <c r="BG384" s="186">
        <f t="array" ref="BG384">IFERROR(VLOOKUP(A384&amp;B384&amp;C384&amp;LEFT($BA$1,2),IF({1,0},广告数据!$A$2:$A$7027&amp;广告数据!$B$2:$B$7027&amp;广告数据!$C$2:$C$7027,广告数据!$J$2:$J$7027),2,0),"")</f>
        <v>0</v>
      </c>
      <c r="BH384" s="215" t="str">
        <f t="shared" si="159"/>
        <v>0</v>
      </c>
      <c r="BI384" s="172" t="str">
        <f t="array" ref="BI384">IFERROR(VLOOKUP(A384&amp;B384&amp;C384&amp;LEFT($BI$1,2),IF({1,0},广告数据!$A$2:$A$7027&amp;广告数据!$B$2:$B$7027&amp;广告数据!$C$2:$C$7027,广告数据!$D$2:$D$7027),2,0),"0")</f>
        <v>0</v>
      </c>
      <c r="BJ384" s="172" t="str">
        <f t="array" ref="BJ384">IFERROR(VLOOKUP(A384&amp;B384&amp;C384&amp;LEFT($BI$1,2),IF({1,0},广告数据!$A$2:$A$7027&amp;广告数据!$B$2:$B$7027&amp;广告数据!$C$2:$C$7027,广告数据!$E$2:$E$7027),2,0),"0")</f>
        <v>0</v>
      </c>
      <c r="BK384" s="172" t="str">
        <f t="array" ref="BK384">IFERROR(VLOOKUP(A384&amp;B384&amp;C384&amp;LEFT($BI$1,2),IF({1,0},广告数据!$A$2:$A$7027&amp;广告数据!$B$2:$B$7027&amp;广告数据!$C$2:$C$7027,广告数据!$I$2:$I$7027),2,0),"0")</f>
        <v>0</v>
      </c>
      <c r="BL384" s="215" t="str">
        <f t="shared" si="160"/>
        <v>0</v>
      </c>
      <c r="BM384" s="215" t="str">
        <f t="shared" si="161"/>
        <v>0</v>
      </c>
      <c r="BN384" s="172" t="str">
        <f t="array" ref="BN384">IFERROR(VLOOKUP(A384&amp;B384&amp;C384&amp;LEFT($BI$1,2),IF({1,0},广告数据!$A$2:$A$7027&amp;广告数据!$B$2:$B$7027&amp;广告数据!$C$2:$C$7027,广告数据!$G$2:$G$7027),2,0),"0")</f>
        <v>0</v>
      </c>
      <c r="BO384" s="172" t="str">
        <f t="array" ref="BO384">IFERROR(VLOOKUP(A384&amp;B384&amp;C384&amp;LEFT($BI$1,2),IF({1,0},广告数据!$A$2:$A$7027&amp;广告数据!$B$2:$B$7027&amp;广告数据!$C$2:$C$7027,广告数据!$J$2:$J$7027),2,0),"0")</f>
        <v>0</v>
      </c>
      <c r="BP384" s="215" t="str">
        <f t="shared" si="162"/>
        <v/>
      </c>
      <c r="BQ384" s="172">
        <f t="array" ref="BQ384">IFERROR(VLOOKUP(A384&amp;B384&amp;C384&amp;LEFT($BQ$1,2),IF({1,0},广告数据!$A$2:$A$7027&amp;广告数据!$B$2:$B$7027&amp;广告数据!$C$2:$C$7027,广告数据!$D$2:$D$7027),2,0),"0")</f>
        <v>614</v>
      </c>
      <c r="BR384" s="172">
        <f t="array" ref="BR384">IFERROR(VLOOKUP(A384&amp;B384&amp;C384&amp;LEFT($BQ$1,2),IF({1,0},广告数据!$A$2:$A$7027&amp;广告数据!$B$2:$B$7027&amp;广告数据!$C$2:$C$7027,广告数据!$E$2:$E$7027),2,0),"0")</f>
        <v>2</v>
      </c>
      <c r="BS384" s="172">
        <f t="array" ref="BS384">IFERROR(VLOOKUP(A384&amp;B384&amp;C384&amp;LEFT($BQ$1,2),IF({1,0},广告数据!$A$2:$A$7027&amp;广告数据!$B$2:$B$7027&amp;广告数据!$C$2:$C$7027,广告数据!$I$2:$I$7027),2,0),"0")</f>
        <v>0</v>
      </c>
      <c r="BT384" s="215">
        <f t="shared" si="155"/>
        <v>0.00325732899022801</v>
      </c>
      <c r="BU384" s="215">
        <f t="shared" si="156"/>
        <v>0</v>
      </c>
      <c r="BV384" s="172">
        <f t="array" ref="BV384">IFERROR(VLOOKUP(A384&amp;B384&amp;C384&amp;LEFT($BQ$1,2),IF({1,0},广告数据!$A$2:$A$7027&amp;广告数据!$B$2:$B$7027&amp;广告数据!$C$2:$C$7027,广告数据!$G$2:$G$7027),2,0),"0")</f>
        <v>2.4</v>
      </c>
      <c r="BW384" s="172">
        <f t="array" ref="BW384">IFERROR(VLOOKUP(A384&amp;B384&amp;C384&amp;LEFT($BQ$1,2),IF({1,0},广告数据!$A$2:$A$7027&amp;广告数据!$B$2:$B$7027&amp;广告数据!$C$2:$C$7027,广告数据!$J$2:$J$7027),2,0),"0")</f>
        <v>0</v>
      </c>
      <c r="BX384" s="215" t="str">
        <f t="shared" si="163"/>
        <v/>
      </c>
      <c r="BY384" s="173"/>
      <c r="BZ384" s="173"/>
      <c r="CA384" s="173"/>
    </row>
    <row r="385" spans="1:79">
      <c r="A385" s="189">
        <v>44845</v>
      </c>
      <c r="B385" s="192" t="s">
        <v>343</v>
      </c>
      <c r="C385" s="190" t="s">
        <v>450</v>
      </c>
      <c r="D385" s="119" t="s">
        <v>451</v>
      </c>
      <c r="E385" s="194">
        <f>SUMIFS('Business report'!$D$2:$D$9442,'Business report'!$A$2:$A$9442,A385,'Business report'!$B$2:$B$9442,B385,'Business report'!$C$2:$C$9442,D385)</f>
        <v>78</v>
      </c>
      <c r="F385" s="194">
        <f>SUMIFS('Business report'!$F$2:$F$9442,'Business report'!$A$2:$A$9442,A385,'Business report'!$B$2:$B$9442,B385,'Business report'!$C$2:$C$9442,D385)</f>
        <v>99</v>
      </c>
      <c r="G385" s="191">
        <f>SUMIFS('Business report'!$I$2:$I$9442,'Business report'!$A$2:$A$9442,A385,'Business report'!$B$2:$B$9442,B385,'Business report'!$C$2:$C$9442,D385)</f>
        <v>2</v>
      </c>
      <c r="H385" s="195">
        <f>SUMIFS('Business report'!$K$2:$K$9442,'Business report'!$A$2:$A$9442,A385,'Business report'!$B$2:$B$9442,B385,'Business report'!$C$2:$C$9442,D385)</f>
        <v>76.78</v>
      </c>
      <c r="I385" s="198">
        <v>47.99</v>
      </c>
      <c r="J385" s="178">
        <v>4.1</v>
      </c>
      <c r="K385" s="198">
        <v>8</v>
      </c>
      <c r="L385" s="198" t="s">
        <v>851</v>
      </c>
      <c r="M385" s="199">
        <v>14529</v>
      </c>
      <c r="N385" s="198" t="s">
        <v>497</v>
      </c>
      <c r="O385" s="198">
        <v>221</v>
      </c>
      <c r="P385" s="200"/>
      <c r="Q385" s="200"/>
      <c r="R385" s="200"/>
      <c r="S385" s="200"/>
      <c r="T385" s="200"/>
      <c r="U385" s="200"/>
      <c r="V385" s="200"/>
      <c r="W385" s="200"/>
      <c r="X385" s="200"/>
      <c r="Y385" s="200"/>
      <c r="Z385" s="200"/>
      <c r="AA385" s="200"/>
      <c r="AB385" s="200"/>
      <c r="AC385" s="200"/>
      <c r="AD385" s="200"/>
      <c r="AE385" s="200"/>
      <c r="AF385" s="200"/>
      <c r="AG385" s="200"/>
      <c r="AH385" s="200"/>
      <c r="AI385" s="200"/>
      <c r="AJ385" s="200"/>
      <c r="AK385" s="179">
        <f t="array" ref="AK385">IFERROR(VLOOKUP(A385&amp;B385&amp;C385&amp;LEFT($AK$1,2),IF({1,0},广告数据!$A$2:$A$7027&amp;广告数据!$B$2:$B$7027&amp;广告数据!$C$2:$C$7027,广告数据!$D$2:$D$7027),2,0),"0")</f>
        <v>5482</v>
      </c>
      <c r="AL385" s="175">
        <f t="array" ref="AL385">IFERROR(VLOOKUP(A385&amp;B385&amp;C385&amp;LEFT($AK$1,2),IF({1,0},广告数据!$A$2:$A$7027&amp;广告数据!$B$2:$B$7027&amp;广告数据!$C$2:$C$7027,广告数据!$E$2:$E$7027),2,0),"0")</f>
        <v>14</v>
      </c>
      <c r="AM385" s="180">
        <f t="shared" si="164"/>
        <v>0.0025538124771981</v>
      </c>
      <c r="AN385" s="175">
        <f t="array" ref="AN385">IFERROR(VLOOKUP(A385&amp;B385&amp;C385&amp;LEFT($AK$1,2),IF({1,0},广告数据!$A$2:$A$7027&amp;广告数据!$B$2:$B$7027&amp;广告数据!$C$2:$C$7027,广告数据!$I$2:$I$7027),2,0),"0")</f>
        <v>0</v>
      </c>
      <c r="AO385" s="181">
        <f t="shared" si="165"/>
        <v>0</v>
      </c>
      <c r="AP385" s="182">
        <f t="array" ref="AP385">IFERROR(VLOOKUP(A385&amp;B385&amp;C385&amp;LEFT($AK$1,2),IF({1,0},广告数据!$A$2:$A$7027&amp;广告数据!$B$2:$B$7027&amp;广告数据!$C$2:$C$7027,广告数据!$G$2:$G$7027),2,0),"0")</f>
        <v>11.78</v>
      </c>
      <c r="AQ385" s="182">
        <f t="array" ref="AQ385">IFERROR(VLOOKUP(A385&amp;B385&amp;C385&amp;LEFT($AK$1,2),IF({1,0},广告数据!$A$2:$A$7027&amp;广告数据!$B$2:$B$7027&amp;广告数据!$C$2:$C$7027,广告数据!$J$2:$J$7027),2,0),"0")</f>
        <v>0</v>
      </c>
      <c r="AR385" s="183" t="str">
        <f t="shared" si="166"/>
        <v>0</v>
      </c>
      <c r="AS385" s="223" t="str">
        <f t="array" ref="AS385">IFERROR(VLOOKUP(A385&amp;B385&amp;C385&amp;LEFT($AS$1,2),IF({1,0},广告数据!$A$2:$A$7027&amp;广告数据!$B$2:$B$7027&amp;广告数据!$C$2:$C$7027,广告数据!$D$2:$D$7027),2,0),"0")</f>
        <v>0</v>
      </c>
      <c r="AT385" s="179" t="str">
        <f t="array" ref="AT385">IFERROR(VLOOKUP(A385&amp;B385&amp;C385&amp;LEFT($AS$1,2),IF({1,0},广告数据!$A$2:$A$7027&amp;广告数据!$B$2:$B$7027&amp;广告数据!$C$2:$C$7027,广告数据!$E$2:$E$7027),2,0),"0")</f>
        <v>0</v>
      </c>
      <c r="AU385" s="179" t="str">
        <f t="array" ref="AU385">IFERROR(VLOOKUP(A385&amp;B385&amp;C385&amp;LEFT($AS$1,2),IF({1,0},广告数据!$A$2:$A$7027&amp;广告数据!$B$2:$B$7027&amp;广告数据!$C$2:$C$7027,广告数据!$I$2:$I$7027),2,0),"0")</f>
        <v>0</v>
      </c>
      <c r="AV385" s="215" t="str">
        <f t="shared" si="167"/>
        <v>0</v>
      </c>
      <c r="AW385" s="215" t="str">
        <f t="array" ref="AW385">IFERROR(AU385/AT385,"0")</f>
        <v>0</v>
      </c>
      <c r="AX385" s="224" t="str">
        <f t="array" ref="AX385">IFERROR(VLOOKUP(A385&amp;B385&amp;C385&amp;LEFT($AS$1,2),IF({1,0},广告数据!$A$2:$A$7027&amp;广告数据!$B$2:$B$7027&amp;广告数据!$C$2:$C$7027,广告数据!$G$2:$G$7027),2,0),"0")</f>
        <v>0</v>
      </c>
      <c r="AY385" s="179" t="str">
        <f t="array" ref="AY385">IFERROR(VLOOKUP(A385&amp;B385&amp;C385&amp;LEFT($AS$1,2),IF({1,0},广告数据!$A$2:$A$7027&amp;广告数据!$B$2:$B$7027&amp;广告数据!$C$2:$C$7027,广告数据!$J$2:$J$7027),2,0),"0")</f>
        <v>0</v>
      </c>
      <c r="AZ385" s="183" t="str">
        <f t="array" ref="AZ385">IFERROR(AX385/AY385,"0")</f>
        <v>0</v>
      </c>
      <c r="BA385" s="179">
        <f t="array" ref="BA385">IFERROR(VLOOKUP(A385&amp;B385&amp;C385&amp;LEFT($BA$1,2),IF({1,0},广告数据!$A$2:$A$7027&amp;广告数据!$B$2:$B$7027&amp;广告数据!$C$2:$C$7027,广告数据!$D$2:$D$7027),2,0),"")</f>
        <v>3581</v>
      </c>
      <c r="BB385" s="179">
        <f t="array" ref="BB385">IFERROR(VLOOKUP(A385&amp;B385&amp;C385&amp;LEFT($BA$1,2),IF({1,0},广告数据!$A$2:$A$7027&amp;广告数据!$B$2:$B$7027&amp;广告数据!$C$2:$C$7027,广告数据!$E$2:$E$7027),2,0),"")</f>
        <v>10</v>
      </c>
      <c r="BC385" s="179">
        <f t="array" ref="BC385">IFERROR(VLOOKUP(A385&amp;B385&amp;C385&amp;LEFT($BA$1,2),IF({1,0},广告数据!$A$2:$A$7027&amp;广告数据!$B$2:$B$7027&amp;广告数据!$C$2:$C$7027,广告数据!$I$2:$I$7027),2,0),"")</f>
        <v>0</v>
      </c>
      <c r="BD385" s="215">
        <f t="shared" si="157"/>
        <v>0.00279251605696733</v>
      </c>
      <c r="BE385" s="215">
        <f t="shared" si="158"/>
        <v>0</v>
      </c>
      <c r="BF385" s="186">
        <f t="array" ref="BF385">IFERROR(VLOOKUP(A385&amp;B385&amp;C385&amp;LEFT($BA$1,2),IF({1,0},广告数据!$A$2:$A$7027&amp;广告数据!$B$2:$B$7027&amp;广告数据!$C$2:$C$7027,广告数据!$G$2:$G$7027),2,0),"")</f>
        <v>7.95</v>
      </c>
      <c r="BG385" s="186">
        <f t="array" ref="BG385">IFERROR(VLOOKUP(A385&amp;B385&amp;C385&amp;LEFT($BA$1,2),IF({1,0},广告数据!$A$2:$A$7027&amp;广告数据!$B$2:$B$7027&amp;广告数据!$C$2:$C$7027,广告数据!$J$2:$J$7027),2,0),"")</f>
        <v>0</v>
      </c>
      <c r="BH385" s="215" t="str">
        <f t="shared" si="159"/>
        <v>0</v>
      </c>
      <c r="BI385" s="172" t="str">
        <f t="array" ref="BI385">IFERROR(VLOOKUP(A385&amp;B385&amp;C385&amp;LEFT($BI$1,2),IF({1,0},广告数据!$A$2:$A$7027&amp;广告数据!$B$2:$B$7027&amp;广告数据!$C$2:$C$7027,广告数据!$D$2:$D$7027),2,0),"0")</f>
        <v>0</v>
      </c>
      <c r="BJ385" s="172" t="str">
        <f t="array" ref="BJ385">IFERROR(VLOOKUP(A385&amp;B385&amp;C385&amp;LEFT($BI$1,2),IF({1,0},广告数据!$A$2:$A$7027&amp;广告数据!$B$2:$B$7027&amp;广告数据!$C$2:$C$7027,广告数据!$E$2:$E$7027),2,0),"0")</f>
        <v>0</v>
      </c>
      <c r="BK385" s="172" t="str">
        <f t="array" ref="BK385">IFERROR(VLOOKUP(A385&amp;B385&amp;C385&amp;LEFT($BI$1,2),IF({1,0},广告数据!$A$2:$A$7027&amp;广告数据!$B$2:$B$7027&amp;广告数据!$C$2:$C$7027,广告数据!$I$2:$I$7027),2,0),"0")</f>
        <v>0</v>
      </c>
      <c r="BL385" s="215" t="str">
        <f t="shared" si="160"/>
        <v>0</v>
      </c>
      <c r="BM385" s="215" t="str">
        <f t="shared" si="161"/>
        <v>0</v>
      </c>
      <c r="BN385" s="172" t="str">
        <f t="array" ref="BN385">IFERROR(VLOOKUP(A385&amp;B385&amp;C385&amp;LEFT($BI$1,2),IF({1,0},广告数据!$A$2:$A$7027&amp;广告数据!$B$2:$B$7027&amp;广告数据!$C$2:$C$7027,广告数据!$G$2:$G$7027),2,0),"0")</f>
        <v>0</v>
      </c>
      <c r="BO385" s="172" t="str">
        <f t="array" ref="BO385">IFERROR(VLOOKUP(A385&amp;B385&amp;C385&amp;LEFT($BI$1,2),IF({1,0},广告数据!$A$2:$A$7027&amp;广告数据!$B$2:$B$7027&amp;广告数据!$C$2:$C$7027,广告数据!$J$2:$J$7027),2,0),"0")</f>
        <v>0</v>
      </c>
      <c r="BP385" s="215" t="str">
        <f t="shared" si="162"/>
        <v/>
      </c>
      <c r="BQ385" s="172">
        <f t="array" ref="BQ385">IFERROR(VLOOKUP(A385&amp;B385&amp;C385&amp;LEFT($BQ$1,2),IF({1,0},广告数据!$A$2:$A$7027&amp;广告数据!$B$2:$B$7027&amp;广告数据!$C$2:$C$7027,广告数据!$D$2:$D$7027),2,0),"0")</f>
        <v>767</v>
      </c>
      <c r="BR385" s="172">
        <f t="array" ref="BR385">IFERROR(VLOOKUP(A385&amp;B385&amp;C385&amp;LEFT($BQ$1,2),IF({1,0},广告数据!$A$2:$A$7027&amp;广告数据!$B$2:$B$7027&amp;广告数据!$C$2:$C$7027,广告数据!$E$2:$E$7027),2,0),"0")</f>
        <v>16</v>
      </c>
      <c r="BS385" s="172">
        <f t="array" ref="BS385">IFERROR(VLOOKUP(A385&amp;B385&amp;C385&amp;LEFT($BQ$1,2),IF({1,0},广告数据!$A$2:$A$7027&amp;广告数据!$B$2:$B$7027&amp;广告数据!$C$2:$C$7027,广告数据!$I$2:$I$7027),2,0),"0")</f>
        <v>2</v>
      </c>
      <c r="BT385" s="215">
        <f t="shared" si="155"/>
        <v>0.0208604954367666</v>
      </c>
      <c r="BU385" s="215">
        <f t="shared" si="156"/>
        <v>0.125</v>
      </c>
      <c r="BV385" s="172">
        <f t="array" ref="BV385">IFERROR(VLOOKUP(A385&amp;B385&amp;C385&amp;LEFT($BQ$1,2),IF({1,0},广告数据!$A$2:$A$7027&amp;广告数据!$B$2:$B$7027&amp;广告数据!$C$2:$C$7027,广告数据!$G$2:$G$7027),2,0),"0")</f>
        <v>13.17</v>
      </c>
      <c r="BW385" s="172">
        <f t="array" ref="BW385">IFERROR(VLOOKUP(A385&amp;B385&amp;C385&amp;LEFT($BQ$1,2),IF({1,0},广告数据!$A$2:$A$7027&amp;广告数据!$B$2:$B$7027&amp;广告数据!$C$2:$C$7027,广告数据!$J$2:$J$7027),2,0),"0")</f>
        <v>76.78</v>
      </c>
      <c r="BX385" s="215">
        <f t="shared" si="163"/>
        <v>0.171529044021881</v>
      </c>
      <c r="BY385" s="173"/>
      <c r="BZ385" s="173"/>
      <c r="CA385" s="173"/>
    </row>
    <row r="386" spans="1:79">
      <c r="A386" s="189">
        <v>44845</v>
      </c>
      <c r="B386" s="192" t="s">
        <v>20</v>
      </c>
      <c r="C386" s="190" t="s">
        <v>543</v>
      </c>
      <c r="D386" s="119" t="s">
        <v>544</v>
      </c>
      <c r="E386" s="194">
        <f>SUMIFS('Business report'!$D$2:$D$9442,'Business report'!$A$2:$A$9442,A386,'Business report'!$B$2:$B$9442,B386,'Business report'!$C$2:$C$9442,D386)</f>
        <v>168</v>
      </c>
      <c r="F386" s="194">
        <f>SUMIFS('Business report'!$F$2:$F$9442,'Business report'!$A$2:$A$9442,A386,'Business report'!$B$2:$B$9442,B386,'Business report'!$C$2:$C$9442,D386)</f>
        <v>301</v>
      </c>
      <c r="G386" s="191">
        <f>SUMIFS('Business report'!$I$2:$I$9442,'Business report'!$A$2:$A$9442,A386,'Business report'!$B$2:$B$9442,B386,'Business report'!$C$2:$C$9442,D386)</f>
        <v>30</v>
      </c>
      <c r="H386" s="195">
        <f>SUMIFS('Business report'!$K$2:$K$9442,'Business report'!$A$2:$A$9442,A386,'Business report'!$B$2:$B$9442,B386,'Business report'!$C$2:$C$9442,D386)</f>
        <v>719.7</v>
      </c>
      <c r="I386" s="198">
        <v>29.99</v>
      </c>
      <c r="J386" s="178">
        <v>4.8</v>
      </c>
      <c r="K386" s="198">
        <v>19</v>
      </c>
      <c r="L386" s="198" t="s">
        <v>570</v>
      </c>
      <c r="M386" s="202" t="s">
        <v>977</v>
      </c>
      <c r="N386" s="198" t="s">
        <v>572</v>
      </c>
      <c r="O386" s="198">
        <v>23</v>
      </c>
      <c r="P386" s="200"/>
      <c r="Q386" s="200"/>
      <c r="R386" s="200"/>
      <c r="S386" s="200"/>
      <c r="T386" s="200"/>
      <c r="U386" s="200"/>
      <c r="V386" s="200"/>
      <c r="W386" s="200"/>
      <c r="X386" s="200"/>
      <c r="Y386" s="200"/>
      <c r="Z386" s="200"/>
      <c r="AA386" s="200"/>
      <c r="AB386" s="200"/>
      <c r="AC386" s="200"/>
      <c r="AD386" s="200"/>
      <c r="AE386" s="200"/>
      <c r="AF386" s="200"/>
      <c r="AG386" s="200"/>
      <c r="AH386" s="200"/>
      <c r="AI386" s="200"/>
      <c r="AJ386" s="200"/>
      <c r="AK386" s="179">
        <f t="array" ref="AK386">IFERROR(VLOOKUP(A386&amp;B386&amp;C386&amp;LEFT($AK$1,2),IF({1,0},广告数据!$A$2:$A$7027&amp;广告数据!$B$2:$B$7027&amp;广告数据!$C$2:$C$7027,广告数据!$D$2:$D$7027),2,0),"0")</f>
        <v>3750</v>
      </c>
      <c r="AL386" s="175">
        <f t="array" ref="AL386">IFERROR(VLOOKUP(A386&amp;B386&amp;C386&amp;LEFT($AK$1,2),IF({1,0},广告数据!$A$2:$A$7027&amp;广告数据!$B$2:$B$7027&amp;广告数据!$C$2:$C$7027,广告数据!$E$2:$E$7027),2,0),"0")</f>
        <v>16</v>
      </c>
      <c r="AM386" s="180">
        <f t="shared" si="164"/>
        <v>0.00426666666666667</v>
      </c>
      <c r="AN386" s="175">
        <f t="array" ref="AN386">IFERROR(VLOOKUP(A386&amp;B386&amp;C386&amp;LEFT($AK$1,2),IF({1,0},广告数据!$A$2:$A$7027&amp;广告数据!$B$2:$B$7027&amp;广告数据!$C$2:$C$7027,广告数据!$I$2:$I$7027),2,0),"0")</f>
        <v>3</v>
      </c>
      <c r="AO386" s="181">
        <f t="shared" si="165"/>
        <v>0.1875</v>
      </c>
      <c r="AP386" s="182">
        <f t="array" ref="AP386">IFERROR(VLOOKUP(A386&amp;B386&amp;C386&amp;LEFT($AK$1,2),IF({1,0},广告数据!$A$2:$A$7027&amp;广告数据!$B$2:$B$7027&amp;广告数据!$C$2:$C$7027,广告数据!$G$2:$G$7027),2,0),"0")</f>
        <v>15.57</v>
      </c>
      <c r="AQ386" s="182">
        <f t="array" ref="AQ386">IFERROR(VLOOKUP(A386&amp;B386&amp;C386&amp;LEFT($AK$1,2),IF({1,0},广告数据!$A$2:$A$7027&amp;广告数据!$B$2:$B$7027&amp;广告数据!$C$2:$C$7027,广告数据!$J$2:$J$7027),2,0),"0")</f>
        <v>71.97</v>
      </c>
      <c r="AR386" s="183">
        <f t="shared" si="166"/>
        <v>0.216340141725719</v>
      </c>
      <c r="AS386" s="223">
        <f t="array" ref="AS386">IFERROR(VLOOKUP(A386&amp;B386&amp;C386&amp;LEFT($AS$1,2),IF({1,0},广告数据!$A$2:$A$7027&amp;广告数据!$B$2:$B$7027&amp;广告数据!$C$2:$C$7027,广告数据!$D$2:$D$7027),2,0),"0")</f>
        <v>1393</v>
      </c>
      <c r="AT386" s="179">
        <f t="array" ref="AT386">IFERROR(VLOOKUP(A386&amp;B386&amp;C386&amp;LEFT($AS$1,2),IF({1,0},广告数据!$A$2:$A$7027&amp;广告数据!$B$2:$B$7027&amp;广告数据!$C$2:$C$7027,广告数据!$E$2:$E$7027),2,0),"0")</f>
        <v>46</v>
      </c>
      <c r="AU386" s="179">
        <f t="array" ref="AU386">IFERROR(VLOOKUP(A386&amp;B386&amp;C386&amp;LEFT($AS$1,2),IF({1,0},广告数据!$A$2:$A$7027&amp;广告数据!$B$2:$B$7027&amp;广告数据!$C$2:$C$7027,广告数据!$I$2:$I$7027),2,0),"0")</f>
        <v>5</v>
      </c>
      <c r="AV386" s="215">
        <f t="shared" si="167"/>
        <v>0.0330222541277818</v>
      </c>
      <c r="AW386" s="215">
        <f t="array" ref="AW386">IFERROR(AU386/AT386,"0")</f>
        <v>0.108695652173913</v>
      </c>
      <c r="AX386" s="224">
        <f t="array" ref="AX386">IFERROR(VLOOKUP(A386&amp;B386&amp;C386&amp;LEFT($AS$1,2),IF({1,0},广告数据!$A$2:$A$7027&amp;广告数据!$B$2:$B$7027&amp;广告数据!$C$2:$C$7027,广告数据!$G$2:$G$7027),2,0),"0")</f>
        <v>38.53</v>
      </c>
      <c r="AY386" s="179">
        <f t="array" ref="AY386">IFERROR(VLOOKUP(A386&amp;B386&amp;C386&amp;LEFT($AS$1,2),IF({1,0},广告数据!$A$2:$A$7027&amp;广告数据!$B$2:$B$7027&amp;广告数据!$C$2:$C$7027,广告数据!$J$2:$J$7027),2,0),"0")</f>
        <v>119.95</v>
      </c>
      <c r="AZ386" s="183">
        <f t="array" ref="AZ386">IFERROR(AX386/AY386,"0")</f>
        <v>0.321217173822426</v>
      </c>
      <c r="BA386" s="179">
        <f t="array" ref="BA386">IFERROR(VLOOKUP(A386&amp;B386&amp;C386&amp;LEFT($BA$1,2),IF({1,0},广告数据!$A$2:$A$7027&amp;广告数据!$B$2:$B$7027&amp;广告数据!$C$2:$C$7027,广告数据!$D$2:$D$7027),2,0),"")</f>
        <v>630</v>
      </c>
      <c r="BB386" s="179">
        <f t="array" ref="BB386">IFERROR(VLOOKUP(A386&amp;B386&amp;C386&amp;LEFT($BA$1,2),IF({1,0},广告数据!$A$2:$A$7027&amp;广告数据!$B$2:$B$7027&amp;广告数据!$C$2:$C$7027,广告数据!$E$2:$E$7027),2,0),"")</f>
        <v>18</v>
      </c>
      <c r="BC386" s="179">
        <f t="array" ref="BC386">IFERROR(VLOOKUP(A386&amp;B386&amp;C386&amp;LEFT($BA$1,2),IF({1,0},广告数据!$A$2:$A$7027&amp;广告数据!$B$2:$B$7027&amp;广告数据!$C$2:$C$7027,广告数据!$I$2:$I$7027),2,0),"")</f>
        <v>3</v>
      </c>
      <c r="BD386" s="215">
        <f t="shared" si="157"/>
        <v>0.0285714285714286</v>
      </c>
      <c r="BE386" s="215">
        <f t="shared" si="158"/>
        <v>0.166666666666667</v>
      </c>
      <c r="BF386" s="186">
        <f t="array" ref="BF386">IFERROR(VLOOKUP(A386&amp;B386&amp;C386&amp;LEFT($BA$1,2),IF({1,0},广告数据!$A$2:$A$7027&amp;广告数据!$B$2:$B$7027&amp;广告数据!$C$2:$C$7027,广告数据!$G$2:$G$7027),2,0),"")</f>
        <v>26.06</v>
      </c>
      <c r="BG386" s="186">
        <f t="array" ref="BG386">IFERROR(VLOOKUP(A386&amp;B386&amp;C386&amp;LEFT($BA$1,2),IF({1,0},广告数据!$A$2:$A$7027&amp;广告数据!$B$2:$B$7027&amp;广告数据!$C$2:$C$7027,广告数据!$J$2:$J$7027),2,0),"")</f>
        <v>71.97</v>
      </c>
      <c r="BH386" s="215">
        <f t="shared" si="159"/>
        <v>0.3620953174934</v>
      </c>
      <c r="BI386" s="172">
        <f t="array" ref="BI386">IFERROR(VLOOKUP(A386&amp;B386&amp;C386&amp;LEFT($BI$1,2),IF({1,0},广告数据!$A$2:$A$7027&amp;广告数据!$B$2:$B$7027&amp;广告数据!$C$2:$C$7027,广告数据!$D$2:$D$7027),2,0),"0")</f>
        <v>216</v>
      </c>
      <c r="BJ386" s="172">
        <f t="array" ref="BJ386">IFERROR(VLOOKUP(A386&amp;B386&amp;C386&amp;LEFT($BI$1,2),IF({1,0},广告数据!$A$2:$A$7027&amp;广告数据!$B$2:$B$7027&amp;广告数据!$C$2:$C$7027,广告数据!$E$2:$E$7027),2,0),"0")</f>
        <v>4</v>
      </c>
      <c r="BK386" s="172">
        <f t="array" ref="BK386">IFERROR(VLOOKUP(A386&amp;B386&amp;C386&amp;LEFT($BI$1,2),IF({1,0},广告数据!$A$2:$A$7027&amp;广告数据!$B$2:$B$7027&amp;广告数据!$C$2:$C$7027,广告数据!$I$2:$I$7027),2,0),"0")</f>
        <v>1</v>
      </c>
      <c r="BL386" s="215">
        <f t="shared" si="160"/>
        <v>0.0185185185185185</v>
      </c>
      <c r="BM386" s="215">
        <f t="shared" si="161"/>
        <v>0.25</v>
      </c>
      <c r="BN386" s="172">
        <f t="array" ref="BN386">IFERROR(VLOOKUP(A386&amp;B386&amp;C386&amp;LEFT($BI$1,2),IF({1,0},广告数据!$A$2:$A$7027&amp;广告数据!$B$2:$B$7027&amp;广告数据!$C$2:$C$7027,广告数据!$G$2:$G$7027),2,0),"0")</f>
        <v>4.27</v>
      </c>
      <c r="BO386" s="172">
        <f t="array" ref="BO386">IFERROR(VLOOKUP(A386&amp;B386&amp;C386&amp;LEFT($BI$1,2),IF({1,0},广告数据!$A$2:$A$7027&amp;广告数据!$B$2:$B$7027&amp;广告数据!$C$2:$C$7027,广告数据!$J$2:$J$7027),2,0),"0")</f>
        <v>23.99</v>
      </c>
      <c r="BP386" s="215">
        <f t="shared" si="162"/>
        <v>0.177990829512297</v>
      </c>
      <c r="BQ386" s="172">
        <f t="array" ref="BQ386">IFERROR(VLOOKUP(A386&amp;B386&amp;C386&amp;LEFT($BQ$1,2),IF({1,0},广告数据!$A$2:$A$7027&amp;广告数据!$B$2:$B$7027&amp;广告数据!$C$2:$C$7027,广告数据!$D$2:$D$7027),2,0),"0")</f>
        <v>71</v>
      </c>
      <c r="BR386" s="172">
        <f t="array" ref="BR386">IFERROR(VLOOKUP(A386&amp;B386&amp;C386&amp;LEFT($BQ$1,2),IF({1,0},广告数据!$A$2:$A$7027&amp;广告数据!$B$2:$B$7027&amp;广告数据!$C$2:$C$7027,广告数据!$E$2:$E$7027),2,0),"0")</f>
        <v>3</v>
      </c>
      <c r="BS386" s="172">
        <f t="array" ref="BS386">IFERROR(VLOOKUP(A386&amp;B386&amp;C386&amp;LEFT($BQ$1,2),IF({1,0},广告数据!$A$2:$A$7027&amp;广告数据!$B$2:$B$7027&amp;广告数据!$C$2:$C$7027,广告数据!$I$2:$I$7027),2,0),"0")</f>
        <v>1</v>
      </c>
      <c r="BT386" s="215">
        <f t="shared" si="155"/>
        <v>0.0422535211267606</v>
      </c>
      <c r="BU386" s="215">
        <f t="shared" si="156"/>
        <v>0.333333333333333</v>
      </c>
      <c r="BV386" s="172">
        <f t="array" ref="BV386">IFERROR(VLOOKUP(A386&amp;B386&amp;C386&amp;LEFT($BQ$1,2),IF({1,0},广告数据!$A$2:$A$7027&amp;广告数据!$B$2:$B$7027&amp;广告数据!$C$2:$C$7027,广告数据!$G$2:$G$7027),2,0),"0")</f>
        <v>3.53</v>
      </c>
      <c r="BW386" s="172">
        <f t="array" ref="BW386">IFERROR(VLOOKUP(A386&amp;B386&amp;C386&amp;LEFT($BQ$1,2),IF({1,0},广告数据!$A$2:$A$7027&amp;广告数据!$B$2:$B$7027&amp;广告数据!$C$2:$C$7027,广告数据!$J$2:$J$7027),2,0),"0")</f>
        <v>23.99</v>
      </c>
      <c r="BX386" s="215">
        <f t="shared" si="163"/>
        <v>0.147144643601501</v>
      </c>
      <c r="BY386" s="173"/>
      <c r="BZ386" s="173"/>
      <c r="CA386" s="173"/>
    </row>
    <row r="387" spans="1:79">
      <c r="A387" s="189">
        <v>44845</v>
      </c>
      <c r="B387" s="192" t="s">
        <v>20</v>
      </c>
      <c r="C387" s="190" t="s">
        <v>740</v>
      </c>
      <c r="D387" s="119" t="s">
        <v>741</v>
      </c>
      <c r="E387" s="194">
        <f>SUMIFS('Business report'!$D$2:$D$9442,'Business report'!$A$2:$A$9442,A387,'Business report'!$B$2:$B$9442,B387,'Business report'!$C$2:$C$9442,D387)</f>
        <v>58</v>
      </c>
      <c r="F387" s="194">
        <f>SUMIFS('Business report'!$F$2:$F$9442,'Business report'!$A$2:$A$9442,A387,'Business report'!$B$2:$B$9442,B387,'Business report'!$C$2:$C$9442,D387)</f>
        <v>76</v>
      </c>
      <c r="G387" s="191">
        <f>SUMIFS('Business report'!$I$2:$I$9442,'Business report'!$A$2:$A$9442,A387,'Business report'!$B$2:$B$9442,B387,'Business report'!$C$2:$C$9442,D387)</f>
        <v>4</v>
      </c>
      <c r="H387" s="195">
        <f>SUMIFS('Business report'!$K$2:$K$9442,'Business report'!$A$2:$A$9442,A387,'Business report'!$B$2:$B$9442,B387,'Business report'!$C$2:$C$9442,D387)</f>
        <v>143.96</v>
      </c>
      <c r="I387" s="198">
        <v>44.99</v>
      </c>
      <c r="J387" s="178">
        <v>4.1</v>
      </c>
      <c r="K387" s="198">
        <v>9</v>
      </c>
      <c r="L387" s="198" t="s">
        <v>131</v>
      </c>
      <c r="M387" s="202" t="s">
        <v>978</v>
      </c>
      <c r="N387" s="198" t="s">
        <v>742</v>
      </c>
      <c r="O387" s="198">
        <v>327</v>
      </c>
      <c r="P387" s="200"/>
      <c r="Q387" s="200"/>
      <c r="R387" s="200"/>
      <c r="S387" s="200"/>
      <c r="T387" s="200"/>
      <c r="U387" s="200"/>
      <c r="V387" s="200"/>
      <c r="W387" s="200"/>
      <c r="X387" s="200"/>
      <c r="Y387" s="200"/>
      <c r="Z387" s="200"/>
      <c r="AA387" s="200"/>
      <c r="AB387" s="200"/>
      <c r="AC387" s="200"/>
      <c r="AD387" s="200"/>
      <c r="AE387" s="200"/>
      <c r="AF387" s="200"/>
      <c r="AG387" s="200"/>
      <c r="AH387" s="200"/>
      <c r="AI387" s="200"/>
      <c r="AJ387" s="200"/>
      <c r="AK387" s="179">
        <f t="array" ref="AK387">IFERROR(VLOOKUP(A387&amp;B387&amp;C387&amp;LEFT($AK$1,2),IF({1,0},广告数据!$A$2:$A$7027&amp;广告数据!$B$2:$B$7027&amp;广告数据!$C$2:$C$7027,广告数据!$D$2:$D$7027),2,0),"0")</f>
        <v>53565</v>
      </c>
      <c r="AL387" s="175">
        <f t="array" ref="AL387">IFERROR(VLOOKUP(A387&amp;B387&amp;C387&amp;LEFT($AK$1,2),IF({1,0},广告数据!$A$2:$A$7027&amp;广告数据!$B$2:$B$7027&amp;广告数据!$C$2:$C$7027,广告数据!$E$2:$E$7027),2,0),"0")</f>
        <v>25</v>
      </c>
      <c r="AM387" s="180">
        <f t="shared" si="164"/>
        <v>0.000466722673387473</v>
      </c>
      <c r="AN387" s="175">
        <f t="array" ref="AN387">IFERROR(VLOOKUP(A387&amp;B387&amp;C387&amp;LEFT($AK$1,2),IF({1,0},广告数据!$A$2:$A$7027&amp;广告数据!$B$2:$B$7027&amp;广告数据!$C$2:$C$7027,广告数据!$I$2:$I$7027),2,0),"0")</f>
        <v>3</v>
      </c>
      <c r="AO387" s="181">
        <f t="shared" si="165"/>
        <v>0.12</v>
      </c>
      <c r="AP387" s="182">
        <f t="array" ref="AP387">IFERROR(VLOOKUP(A387&amp;B387&amp;C387&amp;LEFT($AK$1,2),IF({1,0},广告数据!$A$2:$A$7027&amp;广告数据!$B$2:$B$7027&amp;广告数据!$C$2:$C$7027,广告数据!$G$2:$G$7027),2,0),"0")</f>
        <v>20.76</v>
      </c>
      <c r="AQ387" s="182">
        <f t="array" ref="AQ387">IFERROR(VLOOKUP(A387&amp;B387&amp;C387&amp;LEFT($AK$1,2),IF({1,0},广告数据!$A$2:$A$7027&amp;广告数据!$B$2:$B$7027&amp;广告数据!$C$2:$C$7027,广告数据!$J$2:$J$7027),2,0),"0")</f>
        <v>107.97</v>
      </c>
      <c r="AR387" s="183">
        <f t="shared" si="166"/>
        <v>0.192275632120033</v>
      </c>
      <c r="AS387" s="223" t="str">
        <f t="array" ref="AS387">IFERROR(VLOOKUP(A387&amp;B387&amp;C387&amp;LEFT($AS$1,2),IF({1,0},广告数据!$A$2:$A$7027&amp;广告数据!$B$2:$B$7027&amp;广告数据!$C$2:$C$7027,广告数据!$D$2:$D$7027),2,0),"0")</f>
        <v>0</v>
      </c>
      <c r="AT387" s="179" t="str">
        <f t="array" ref="AT387">IFERROR(VLOOKUP(A387&amp;B387&amp;C387&amp;LEFT($AS$1,2),IF({1,0},广告数据!$A$2:$A$7027&amp;广告数据!$B$2:$B$7027&amp;广告数据!$C$2:$C$7027,广告数据!$E$2:$E$7027),2,0),"0")</f>
        <v>0</v>
      </c>
      <c r="AU387" s="179" t="str">
        <f t="array" ref="AU387">IFERROR(VLOOKUP(A387&amp;B387&amp;C387&amp;LEFT($AS$1,2),IF({1,0},广告数据!$A$2:$A$7027&amp;广告数据!$B$2:$B$7027&amp;广告数据!$C$2:$C$7027,广告数据!$I$2:$I$7027),2,0),"0")</f>
        <v>0</v>
      </c>
      <c r="AV387" s="215" t="str">
        <f t="shared" si="167"/>
        <v>0</v>
      </c>
      <c r="AW387" s="215" t="str">
        <f t="array" ref="AW387">IFERROR(AU387/AT387,"0")</f>
        <v>0</v>
      </c>
      <c r="AX387" s="224" t="str">
        <f t="array" ref="AX387">IFERROR(VLOOKUP(A387&amp;B387&amp;C387&amp;LEFT($AS$1,2),IF({1,0},广告数据!$A$2:$A$7027&amp;广告数据!$B$2:$B$7027&amp;广告数据!$C$2:$C$7027,广告数据!$G$2:$G$7027),2,0),"0")</f>
        <v>0</v>
      </c>
      <c r="AY387" s="179" t="str">
        <f t="array" ref="AY387">IFERROR(VLOOKUP(A387&amp;B387&amp;C387&amp;LEFT($AS$1,2),IF({1,0},广告数据!$A$2:$A$7027&amp;广告数据!$B$2:$B$7027&amp;广告数据!$C$2:$C$7027,广告数据!$J$2:$J$7027),2,0),"0")</f>
        <v>0</v>
      </c>
      <c r="AZ387" s="183" t="str">
        <f t="array" ref="AZ387">IFERROR(AX387/AY387,"0")</f>
        <v>0</v>
      </c>
      <c r="BA387" s="179">
        <f t="array" ref="BA387">IFERROR(VLOOKUP(A387&amp;B387&amp;C387&amp;LEFT($BA$1,2),IF({1,0},广告数据!$A$2:$A$7027&amp;广告数据!$B$2:$B$7027&amp;广告数据!$C$2:$C$7027,广告数据!$D$2:$D$7027),2,0),"")</f>
        <v>44886</v>
      </c>
      <c r="BB387" s="179">
        <f t="array" ref="BB387">IFERROR(VLOOKUP(A387&amp;B387&amp;C387&amp;LEFT($BA$1,2),IF({1,0},广告数据!$A$2:$A$7027&amp;广告数据!$B$2:$B$7027&amp;广告数据!$C$2:$C$7027,广告数据!$E$2:$E$7027),2,0),"")</f>
        <v>13</v>
      </c>
      <c r="BC387" s="179">
        <f t="array" ref="BC387">IFERROR(VLOOKUP(A387&amp;B387&amp;C387&amp;LEFT($BA$1,2),IF({1,0},广告数据!$A$2:$A$7027&amp;广告数据!$B$2:$B$7027&amp;广告数据!$C$2:$C$7027,广告数据!$I$2:$I$7027),2,0),"")</f>
        <v>1</v>
      </c>
      <c r="BD387" s="215">
        <f t="shared" si="157"/>
        <v>0.000289622599474224</v>
      </c>
      <c r="BE387" s="215">
        <f t="shared" si="158"/>
        <v>0.0769230769230769</v>
      </c>
      <c r="BF387" s="186">
        <f t="array" ref="BF387">IFERROR(VLOOKUP(A387&amp;B387&amp;C387&amp;LEFT($BA$1,2),IF({1,0},广告数据!$A$2:$A$7027&amp;广告数据!$B$2:$B$7027&amp;广告数据!$C$2:$C$7027,广告数据!$G$2:$G$7027),2,0),"")</f>
        <v>11.43</v>
      </c>
      <c r="BG387" s="186">
        <f t="array" ref="BG387">IFERROR(VLOOKUP(A387&amp;B387&amp;C387&amp;LEFT($BA$1,2),IF({1,0},广告数据!$A$2:$A$7027&amp;广告数据!$B$2:$B$7027&amp;广告数据!$C$2:$C$7027,广告数据!$J$2:$J$7027),2,0),"")</f>
        <v>35.99</v>
      </c>
      <c r="BH387" s="215">
        <f t="shared" si="159"/>
        <v>0.317588218949708</v>
      </c>
      <c r="BI387" s="172" t="str">
        <f t="array" ref="BI387">IFERROR(VLOOKUP(A387&amp;B387&amp;C387&amp;LEFT($BI$1,2),IF({1,0},广告数据!$A$2:$A$7027&amp;广告数据!$B$2:$B$7027&amp;广告数据!$C$2:$C$7027,广告数据!$D$2:$D$7027),2,0),"0")</f>
        <v>0</v>
      </c>
      <c r="BJ387" s="172" t="str">
        <f t="array" ref="BJ387">IFERROR(VLOOKUP(A387&amp;B387&amp;C387&amp;LEFT($BI$1,2),IF({1,0},广告数据!$A$2:$A$7027&amp;广告数据!$B$2:$B$7027&amp;广告数据!$C$2:$C$7027,广告数据!$E$2:$E$7027),2,0),"0")</f>
        <v>0</v>
      </c>
      <c r="BK387" s="172" t="str">
        <f t="array" ref="BK387">IFERROR(VLOOKUP(A387&amp;B387&amp;C387&amp;LEFT($BI$1,2),IF({1,0},广告数据!$A$2:$A$7027&amp;广告数据!$B$2:$B$7027&amp;广告数据!$C$2:$C$7027,广告数据!$I$2:$I$7027),2,0),"0")</f>
        <v>0</v>
      </c>
      <c r="BL387" s="215" t="str">
        <f t="shared" si="160"/>
        <v>0</v>
      </c>
      <c r="BM387" s="215" t="str">
        <f t="shared" si="161"/>
        <v>0</v>
      </c>
      <c r="BN387" s="172" t="str">
        <f t="array" ref="BN387">IFERROR(VLOOKUP(A387&amp;B387&amp;C387&amp;LEFT($BI$1,2),IF({1,0},广告数据!$A$2:$A$7027&amp;广告数据!$B$2:$B$7027&amp;广告数据!$C$2:$C$7027,广告数据!$G$2:$G$7027),2,0),"0")</f>
        <v>0</v>
      </c>
      <c r="BO387" s="172" t="str">
        <f t="array" ref="BO387">IFERROR(VLOOKUP(A387&amp;B387&amp;C387&amp;LEFT($BI$1,2),IF({1,0},广告数据!$A$2:$A$7027&amp;广告数据!$B$2:$B$7027&amp;广告数据!$C$2:$C$7027,广告数据!$J$2:$J$7027),2,0),"0")</f>
        <v>0</v>
      </c>
      <c r="BP387" s="215" t="str">
        <f t="shared" si="162"/>
        <v/>
      </c>
      <c r="BQ387" s="172">
        <f t="array" ref="BQ387">IFERROR(VLOOKUP(A387&amp;B387&amp;C387&amp;LEFT($BQ$1,2),IF({1,0},广告数据!$A$2:$A$7027&amp;广告数据!$B$2:$B$7027&amp;广告数据!$C$2:$C$7027,广告数据!$D$2:$D$7027),2,0),"0")</f>
        <v>1963</v>
      </c>
      <c r="BR387" s="172">
        <f t="array" ref="BR387">IFERROR(VLOOKUP(A387&amp;B387&amp;C387&amp;LEFT($BQ$1,2),IF({1,0},广告数据!$A$2:$A$7027&amp;广告数据!$B$2:$B$7027&amp;广告数据!$C$2:$C$7027,广告数据!$E$2:$E$7027),2,0),"0")</f>
        <v>2</v>
      </c>
      <c r="BS387" s="172">
        <f t="array" ref="BS387">IFERROR(VLOOKUP(A387&amp;B387&amp;C387&amp;LEFT($BQ$1,2),IF({1,0},广告数据!$A$2:$A$7027&amp;广告数据!$B$2:$B$7027&amp;广告数据!$C$2:$C$7027,广告数据!$I$2:$I$7027),2,0),"0")</f>
        <v>0</v>
      </c>
      <c r="BT387" s="215">
        <f t="shared" si="155"/>
        <v>0.00101884870096791</v>
      </c>
      <c r="BU387" s="215">
        <f t="shared" si="156"/>
        <v>0</v>
      </c>
      <c r="BV387" s="172">
        <f t="array" ref="BV387">IFERROR(VLOOKUP(A387&amp;B387&amp;C387&amp;LEFT($BQ$1,2),IF({1,0},广告数据!$A$2:$A$7027&amp;广告数据!$B$2:$B$7027&amp;广告数据!$C$2:$C$7027,广告数据!$G$2:$G$7027),2,0),"0")</f>
        <v>1.79</v>
      </c>
      <c r="BW387" s="172">
        <f t="array" ref="BW387">IFERROR(VLOOKUP(A387&amp;B387&amp;C387&amp;LEFT($BQ$1,2),IF({1,0},广告数据!$A$2:$A$7027&amp;广告数据!$B$2:$B$7027&amp;广告数据!$C$2:$C$7027,广告数据!$J$2:$J$7027),2,0),"0")</f>
        <v>0</v>
      </c>
      <c r="BX387" s="215" t="str">
        <f t="shared" si="163"/>
        <v/>
      </c>
      <c r="BY387" s="173"/>
      <c r="BZ387" s="173"/>
      <c r="CA387" s="173"/>
    </row>
    <row r="388" spans="1:79">
      <c r="A388" s="189">
        <v>44845</v>
      </c>
      <c r="B388" s="192" t="s">
        <v>777</v>
      </c>
      <c r="C388" s="190" t="s">
        <v>543</v>
      </c>
      <c r="D388" s="119" t="s">
        <v>544</v>
      </c>
      <c r="E388" s="194">
        <f>SUMIFS('Business report'!$D$2:$D$9442,'Business report'!$A$2:$A$9442,A388,'Business report'!$B$2:$B$9442,B388,'Business report'!$C$2:$C$9442,D388)</f>
        <v>50</v>
      </c>
      <c r="F388" s="194">
        <f>SUMIFS('Business report'!$F$2:$F$9442,'Business report'!$A$2:$A$9442,A388,'Business report'!$B$2:$B$9442,B388,'Business report'!$C$2:$C$9442,D388)</f>
        <v>88</v>
      </c>
      <c r="G388" s="191">
        <f>SUMIFS('Business report'!$I$2:$I$9442,'Business report'!$A$2:$A$9442,A388,'Business report'!$B$2:$B$9442,B388,'Business report'!$C$2:$C$9442,D388)</f>
        <v>3</v>
      </c>
      <c r="H388" s="195">
        <f>SUMIFS('Business report'!$K$2:$K$9442,'Business report'!$A$2:$A$9442,A388,'Business report'!$B$2:$B$9442,B388,'Business report'!$C$2:$C$9442,D388)</f>
        <v>11997</v>
      </c>
      <c r="I388" s="206">
        <v>3999</v>
      </c>
      <c r="J388" s="178">
        <v>5</v>
      </c>
      <c r="K388" s="198">
        <v>6</v>
      </c>
      <c r="L388" s="206" t="s">
        <v>794</v>
      </c>
      <c r="M388" s="202" t="s">
        <v>979</v>
      </c>
      <c r="N388" s="206" t="s">
        <v>796</v>
      </c>
      <c r="O388" s="198">
        <v>8</v>
      </c>
      <c r="P388" s="200"/>
      <c r="Q388" s="200"/>
      <c r="R388" s="200"/>
      <c r="S388" s="200"/>
      <c r="T388" s="200"/>
      <c r="U388" s="200"/>
      <c r="V388" s="200"/>
      <c r="W388" s="200"/>
      <c r="X388" s="200"/>
      <c r="Y388" s="200"/>
      <c r="Z388" s="200"/>
      <c r="AA388" s="200"/>
      <c r="AB388" s="200"/>
      <c r="AC388" s="200"/>
      <c r="AD388" s="200"/>
      <c r="AE388" s="200"/>
      <c r="AF388" s="200"/>
      <c r="AG388" s="200"/>
      <c r="AH388" s="200"/>
      <c r="AI388" s="200"/>
      <c r="AJ388" s="200"/>
      <c r="AK388" s="179">
        <f t="array" ref="AK388">IFERROR(VLOOKUP(A388&amp;B388&amp;C388&amp;LEFT($AK$1,2),IF({1,0},广告数据!$A$2:$A$7027&amp;广告数据!$B$2:$B$7027&amp;广告数据!$C$2:$C$7027,广告数据!$D$2:$D$7027),2,0),"0")</f>
        <v>492</v>
      </c>
      <c r="AL388" s="175">
        <f t="array" ref="AL388">IFERROR(VLOOKUP(A388&amp;B388&amp;C388&amp;LEFT($AK$1,2),IF({1,0},广告数据!$A$2:$A$7027&amp;广告数据!$B$2:$B$7027&amp;广告数据!$C$2:$C$7027,广告数据!$E$2:$E$7027),2,0),"0")</f>
        <v>2</v>
      </c>
      <c r="AM388" s="180">
        <f t="shared" si="164"/>
        <v>0.0040650406504065</v>
      </c>
      <c r="AN388" s="175">
        <f t="array" ref="AN388">IFERROR(VLOOKUP(A388&amp;B388&amp;C388&amp;LEFT($AK$1,2),IF({1,0},广告数据!$A$2:$A$7027&amp;广告数据!$B$2:$B$7027&amp;广告数据!$C$2:$C$7027,广告数据!$I$2:$I$7027),2,0),"0")</f>
        <v>0</v>
      </c>
      <c r="AO388" s="181">
        <f t="shared" si="165"/>
        <v>0</v>
      </c>
      <c r="AP388" s="182">
        <f t="array" ref="AP388">IFERROR(VLOOKUP(A388&amp;B388&amp;C388&amp;LEFT($AK$1,2),IF({1,0},广告数据!$A$2:$A$7027&amp;广告数据!$B$2:$B$7027&amp;广告数据!$C$2:$C$7027,广告数据!$G$2:$G$7027),2,0),"0")</f>
        <v>40</v>
      </c>
      <c r="AQ388" s="182">
        <f t="array" ref="AQ388">IFERROR(VLOOKUP(A388&amp;B388&amp;C388&amp;LEFT($AK$1,2),IF({1,0},广告数据!$A$2:$A$7027&amp;广告数据!$B$2:$B$7027&amp;广告数据!$C$2:$C$7027,广告数据!$J$2:$J$7027),2,0),"0")</f>
        <v>0</v>
      </c>
      <c r="AR388" s="183" t="str">
        <f t="shared" si="166"/>
        <v>0</v>
      </c>
      <c r="AS388" s="223">
        <f t="array" ref="AS388">IFERROR(VLOOKUP(A388&amp;B388&amp;C388&amp;LEFT($AS$1,2),IF({1,0},广告数据!$A$2:$A$7027&amp;广告数据!$B$2:$B$7027&amp;广告数据!$C$2:$C$7027,广告数据!$D$2:$D$7027),2,0),"0")</f>
        <v>818</v>
      </c>
      <c r="AT388" s="179">
        <f t="array" ref="AT388">IFERROR(VLOOKUP(A388&amp;B388&amp;C388&amp;LEFT($AS$1,2),IF({1,0},广告数据!$A$2:$A$7027&amp;广告数据!$B$2:$B$7027&amp;广告数据!$C$2:$C$7027,广告数据!$E$2:$E$7027),2,0),"0")</f>
        <v>21</v>
      </c>
      <c r="AU388" s="179">
        <f t="array" ref="AU388">IFERROR(VLOOKUP(A388&amp;B388&amp;C388&amp;LEFT($AS$1,2),IF({1,0},广告数据!$A$2:$A$7027&amp;广告数据!$B$2:$B$7027&amp;广告数据!$C$2:$C$7027,广告数据!$I$2:$I$7027),2,0),"0")</f>
        <v>1</v>
      </c>
      <c r="AV388" s="215">
        <f t="shared" si="167"/>
        <v>0.0256723716381418</v>
      </c>
      <c r="AW388" s="215">
        <f t="array" ref="AW388">IFERROR(AU388/AT388,"0")</f>
        <v>0.0476190476190476</v>
      </c>
      <c r="AX388" s="224">
        <f t="array" ref="AX388">IFERROR(VLOOKUP(A388&amp;B388&amp;C388&amp;LEFT($AS$1,2),IF({1,0},广告数据!$A$2:$A$7027&amp;广告数据!$B$2:$B$7027&amp;广告数据!$C$2:$C$7027,广告数据!$G$2:$G$7027),2,0),"0")</f>
        <v>1350</v>
      </c>
      <c r="AY388" s="179">
        <f t="array" ref="AY388">IFERROR(VLOOKUP(A388&amp;B388&amp;C388&amp;LEFT($AS$1,2),IF({1,0},广告数据!$A$2:$A$7027&amp;广告数据!$B$2:$B$7027&amp;广告数据!$C$2:$C$7027,广告数据!$J$2:$J$7027),2,0),"0")</f>
        <v>3635</v>
      </c>
      <c r="AZ388" s="183">
        <f t="array" ref="AZ388">IFERROR(AX388/AY388,"0")</f>
        <v>0.371389270976616</v>
      </c>
      <c r="BA388" s="179">
        <f t="array" ref="BA388">IFERROR(VLOOKUP(A388&amp;B388&amp;C388&amp;LEFT($BA$1,2),IF({1,0},广告数据!$A$2:$A$7027&amp;广告数据!$B$2:$B$7027&amp;广告数据!$C$2:$C$7027,广告数据!$D$2:$D$7027),2,0),"")</f>
        <v>646</v>
      </c>
      <c r="BB388" s="179">
        <f t="array" ref="BB388">IFERROR(VLOOKUP(A388&amp;B388&amp;C388&amp;LEFT($BA$1,2),IF({1,0},广告数据!$A$2:$A$7027&amp;广告数据!$B$2:$B$7027&amp;广告数据!$C$2:$C$7027,广告数据!$E$2:$E$7027),2,0),"")</f>
        <v>17</v>
      </c>
      <c r="BC388" s="179">
        <f t="array" ref="BC388">IFERROR(VLOOKUP(A388&amp;B388&amp;C388&amp;LEFT($BA$1,2),IF({1,0},广告数据!$A$2:$A$7027&amp;广告数据!$B$2:$B$7027&amp;广告数据!$C$2:$C$7027,广告数据!$I$2:$I$7027),2,0),"")</f>
        <v>0</v>
      </c>
      <c r="BD388" s="215">
        <f t="shared" si="157"/>
        <v>0.0263157894736842</v>
      </c>
      <c r="BE388" s="215">
        <f t="shared" si="158"/>
        <v>0</v>
      </c>
      <c r="BF388" s="186">
        <f t="array" ref="BF388">IFERROR(VLOOKUP(A388&amp;B388&amp;C388&amp;LEFT($BA$1,2),IF({1,0},广告数据!$A$2:$A$7027&amp;广告数据!$B$2:$B$7027&amp;广告数据!$C$2:$C$7027,广告数据!$G$2:$G$7027),2,0),"")</f>
        <v>1409</v>
      </c>
      <c r="BG388" s="186">
        <f t="array" ref="BG388">IFERROR(VLOOKUP(A388&amp;B388&amp;C388&amp;LEFT($BA$1,2),IF({1,0},广告数据!$A$2:$A$7027&amp;广告数据!$B$2:$B$7027&amp;广告数据!$C$2:$C$7027,广告数据!$J$2:$J$7027),2,0),"")</f>
        <v>0</v>
      </c>
      <c r="BH388" s="215" t="str">
        <f t="shared" si="159"/>
        <v>0</v>
      </c>
      <c r="BI388" s="172" t="str">
        <f t="array" ref="BI388">IFERROR(VLOOKUP(A388&amp;B388&amp;C388&amp;LEFT($BI$1,2),IF({1,0},广告数据!$A$2:$A$7027&amp;广告数据!$B$2:$B$7027&amp;广告数据!$C$2:$C$7027,广告数据!$D$2:$D$7027),2,0),"0")</f>
        <v>0</v>
      </c>
      <c r="BJ388" s="172" t="str">
        <f t="array" ref="BJ388">IFERROR(VLOOKUP(A388&amp;B388&amp;C388&amp;LEFT($BI$1,2),IF({1,0},广告数据!$A$2:$A$7027&amp;广告数据!$B$2:$B$7027&amp;广告数据!$C$2:$C$7027,广告数据!$E$2:$E$7027),2,0),"0")</f>
        <v>0</v>
      </c>
      <c r="BK388" s="172" t="str">
        <f t="array" ref="BK388">IFERROR(VLOOKUP(A388&amp;B388&amp;C388&amp;LEFT($BI$1,2),IF({1,0},广告数据!$A$2:$A$7027&amp;广告数据!$B$2:$B$7027&amp;广告数据!$C$2:$C$7027,广告数据!$I$2:$I$7027),2,0),"0")</f>
        <v>0</v>
      </c>
      <c r="BL388" s="215" t="str">
        <f t="shared" si="160"/>
        <v>0</v>
      </c>
      <c r="BM388" s="215" t="str">
        <f t="shared" si="161"/>
        <v>0</v>
      </c>
      <c r="BN388" s="172" t="str">
        <f t="array" ref="BN388">IFERROR(VLOOKUP(A388&amp;B388&amp;C388&amp;LEFT($BI$1,2),IF({1,0},广告数据!$A$2:$A$7027&amp;广告数据!$B$2:$B$7027&amp;广告数据!$C$2:$C$7027,广告数据!$G$2:$G$7027),2,0),"0")</f>
        <v>0</v>
      </c>
      <c r="BO388" s="172" t="str">
        <f t="array" ref="BO388">IFERROR(VLOOKUP(A388&amp;B388&amp;C388&amp;LEFT($BI$1,2),IF({1,0},广告数据!$A$2:$A$7027&amp;广告数据!$B$2:$B$7027&amp;广告数据!$C$2:$C$7027,广告数据!$J$2:$J$7027),2,0),"0")</f>
        <v>0</v>
      </c>
      <c r="BP388" s="215" t="str">
        <f t="shared" si="162"/>
        <v/>
      </c>
      <c r="BQ388" s="172" t="str">
        <f t="array" ref="BQ388">IFERROR(VLOOKUP(A388&amp;B388&amp;C388&amp;LEFT($BQ$1,2),IF({1,0},广告数据!$A$2:$A$7027&amp;广告数据!$B$2:$B$7027&amp;广告数据!$C$2:$C$7027,广告数据!$D$2:$D$7027),2,0),"0")</f>
        <v>0</v>
      </c>
      <c r="BR388" s="172" t="str">
        <f t="array" ref="BR388">IFERROR(VLOOKUP(A388&amp;B388&amp;C388&amp;LEFT($BQ$1,2),IF({1,0},广告数据!$A$2:$A$7027&amp;广告数据!$B$2:$B$7027&amp;广告数据!$C$2:$C$7027,广告数据!$E$2:$E$7027),2,0),"0")</f>
        <v>0</v>
      </c>
      <c r="BS388" s="172" t="str">
        <f t="array" ref="BS388">IFERROR(VLOOKUP(A388&amp;B388&amp;C388&amp;LEFT($BQ$1,2),IF({1,0},广告数据!$A$2:$A$7027&amp;广告数据!$B$2:$B$7027&amp;广告数据!$C$2:$C$7027,广告数据!$I$2:$I$7027),2,0),"0")</f>
        <v>0</v>
      </c>
      <c r="BT388" s="215" t="str">
        <f t="shared" si="155"/>
        <v>0</v>
      </c>
      <c r="BU388" s="215" t="str">
        <f t="shared" si="156"/>
        <v>0</v>
      </c>
      <c r="BV388" s="172" t="str">
        <f t="array" ref="BV388">IFERROR(VLOOKUP(A388&amp;B388&amp;C388&amp;LEFT($BQ$1,2),IF({1,0},广告数据!$A$2:$A$7027&amp;广告数据!$B$2:$B$7027&amp;广告数据!$C$2:$C$7027,广告数据!$G$2:$G$7027),2,0),"0")</f>
        <v>0</v>
      </c>
      <c r="BW388" s="172" t="str">
        <f t="array" ref="BW388">IFERROR(VLOOKUP(A388&amp;B388&amp;C388&amp;LEFT($BQ$1,2),IF({1,0},广告数据!$A$2:$A$7027&amp;广告数据!$B$2:$B$7027&amp;广告数据!$C$2:$C$7027,广告数据!$J$2:$J$7027),2,0),"0")</f>
        <v>0</v>
      </c>
      <c r="BX388" s="215" t="str">
        <f t="shared" si="163"/>
        <v/>
      </c>
      <c r="BY388" s="173"/>
      <c r="BZ388" s="173"/>
      <c r="CA388" s="173"/>
    </row>
    <row r="389" spans="1:79">
      <c r="A389" s="189">
        <v>44846</v>
      </c>
      <c r="B389" s="192" t="s">
        <v>20</v>
      </c>
      <c r="C389" s="190" t="s">
        <v>25</v>
      </c>
      <c r="D389" s="119" t="s">
        <v>124</v>
      </c>
      <c r="E389" s="194">
        <f>SUMIFS('Business report'!$D$2:$D$9442,'Business report'!$A$2:$A$9442,A389,'Business report'!$B$2:$B$9442,B389,'Business report'!$C$2:$C$9442,D389)</f>
        <v>0</v>
      </c>
      <c r="F389" s="194">
        <f>SUMIFS('Business report'!$F$2:$F$9442,'Business report'!$A$2:$A$9442,A389,'Business report'!$B$2:$B$9442,B389,'Business report'!$C$2:$C$9442,D389)</f>
        <v>0</v>
      </c>
      <c r="G389" s="191">
        <f>SUMIFS('Business report'!$I$2:$I$9442,'Business report'!$A$2:$A$9442,A389,'Business report'!$B$2:$B$9442,B389,'Business report'!$C$2:$C$9442,D389)</f>
        <v>55</v>
      </c>
      <c r="H389" s="195">
        <f>SUMIFS('Business report'!$K$2:$K$9442,'Business report'!$A$2:$A$9442,A389,'Business report'!$B$2:$B$9442,B389,'Business report'!$C$2:$C$9442,D389)</f>
        <v>539.45</v>
      </c>
      <c r="I389" s="198">
        <v>9.59</v>
      </c>
      <c r="J389" s="178">
        <v>4.5</v>
      </c>
      <c r="K389" s="198">
        <v>137</v>
      </c>
      <c r="L389" s="198" t="s">
        <v>131</v>
      </c>
      <c r="M389" s="202" t="s">
        <v>980</v>
      </c>
      <c r="N389" s="198" t="s">
        <v>133</v>
      </c>
      <c r="O389" s="198">
        <v>81</v>
      </c>
      <c r="P389" s="200"/>
      <c r="Q389" s="200"/>
      <c r="R389" s="200"/>
      <c r="S389" s="200"/>
      <c r="T389" s="200"/>
      <c r="U389" s="200"/>
      <c r="V389" s="200"/>
      <c r="W389" s="200"/>
      <c r="X389" s="200"/>
      <c r="Y389" s="200"/>
      <c r="Z389" s="200"/>
      <c r="AA389" s="200"/>
      <c r="AB389" s="200"/>
      <c r="AC389" s="200"/>
      <c r="AD389" s="200"/>
      <c r="AE389" s="200"/>
      <c r="AF389" s="200"/>
      <c r="AG389" s="200"/>
      <c r="AH389" s="200"/>
      <c r="AI389" s="200"/>
      <c r="AJ389" s="200"/>
      <c r="AK389" s="179">
        <f t="array" ref="AK389">IFERROR(VLOOKUP(A389&amp;B389&amp;C389&amp;LEFT($AK$1,2),IF({1,0},广告数据!$A$2:$A$7027&amp;广告数据!$B$2:$B$7027&amp;广告数据!$C$2:$C$7027,广告数据!$D$2:$D$7027),2,0),"0")</f>
        <v>3915</v>
      </c>
      <c r="AL389" s="175">
        <f t="array" ref="AL389">IFERROR(VLOOKUP(A389&amp;B389&amp;C389&amp;LEFT($AK$1,2),IF({1,0},广告数据!$A$2:$A$7027&amp;广告数据!$B$2:$B$7027&amp;广告数据!$C$2:$C$7027,广告数据!$E$2:$E$7027),2,0),"0")</f>
        <v>36</v>
      </c>
      <c r="AM389" s="180">
        <f t="shared" si="164"/>
        <v>0.00919540229885057</v>
      </c>
      <c r="AN389" s="175">
        <f t="array" ref="AN389">IFERROR(VLOOKUP(A389&amp;B389&amp;C389&amp;LEFT($AK$1,2),IF({1,0},广告数据!$A$2:$A$7027&amp;广告数据!$B$2:$B$7027&amp;广告数据!$C$2:$C$7027,广告数据!$I$2:$I$7027),2,0),"0")</f>
        <v>4</v>
      </c>
      <c r="AO389" s="181">
        <f t="shared" si="165"/>
        <v>0.111111111111111</v>
      </c>
      <c r="AP389" s="182">
        <f t="array" ref="AP389">IFERROR(VLOOKUP(A389&amp;B389&amp;C389&amp;LEFT($AK$1,2),IF({1,0},广告数据!$A$2:$A$7027&amp;广告数据!$B$2:$B$7027&amp;广告数据!$C$2:$C$7027,广告数据!$G$2:$G$7027),2,0),"0")</f>
        <v>8.63</v>
      </c>
      <c r="AQ389" s="182">
        <f t="array" ref="AQ389">IFERROR(VLOOKUP(A389&amp;B389&amp;C389&amp;LEFT($AK$1,2),IF({1,0},广告数据!$A$2:$A$7027&amp;广告数据!$B$2:$B$7027&amp;广告数据!$C$2:$C$7027,广告数据!$J$2:$J$7027),2,0),"0")</f>
        <v>38.36</v>
      </c>
      <c r="AR389" s="183">
        <f t="shared" si="166"/>
        <v>0.224973931178311</v>
      </c>
      <c r="AS389" s="223" t="str">
        <f t="array" ref="AS389">IFERROR(VLOOKUP(A389&amp;B389&amp;C389&amp;LEFT($AS$1,2),IF({1,0},广告数据!$A$2:$A$7027&amp;广告数据!$B$2:$B$7027&amp;广告数据!$C$2:$C$7027,广告数据!$D$2:$D$7027),2,0),"0")</f>
        <v>0</v>
      </c>
      <c r="AT389" s="179" t="str">
        <f t="array" ref="AT389">IFERROR(VLOOKUP(A389&amp;B389&amp;C389&amp;LEFT($AS$1,2),IF({1,0},广告数据!$A$2:$A$7027&amp;广告数据!$B$2:$B$7027&amp;广告数据!$C$2:$C$7027,广告数据!$E$2:$E$7027),2,0),"0")</f>
        <v>0</v>
      </c>
      <c r="AU389" s="179" t="str">
        <f t="array" ref="AU389">IFERROR(VLOOKUP(A389&amp;B389&amp;C389&amp;LEFT($AS$1,2),IF({1,0},广告数据!$A$2:$A$7027&amp;广告数据!$B$2:$B$7027&amp;广告数据!$C$2:$C$7027,广告数据!$I$2:$I$7027),2,0),"0")</f>
        <v>0</v>
      </c>
      <c r="AV389" s="215" t="str">
        <f t="shared" si="167"/>
        <v>0</v>
      </c>
      <c r="AW389" s="215" t="str">
        <f t="array" ref="AW389">IFERROR(AU389/AT389,"0")</f>
        <v>0</v>
      </c>
      <c r="AX389" s="224" t="str">
        <f t="array" ref="AX389">IFERROR(VLOOKUP(A389&amp;B389&amp;C389&amp;LEFT($AS$1,2),IF({1,0},广告数据!$A$2:$A$7027&amp;广告数据!$B$2:$B$7027&amp;广告数据!$C$2:$C$7027,广告数据!$G$2:$G$7027),2,0),"0")</f>
        <v>0</v>
      </c>
      <c r="AY389" s="179" t="str">
        <f t="array" ref="AY389">IFERROR(VLOOKUP(A389&amp;B389&amp;C389&amp;LEFT($AS$1,2),IF({1,0},广告数据!$A$2:$A$7027&amp;广告数据!$B$2:$B$7027&amp;广告数据!$C$2:$C$7027,广告数据!$J$2:$J$7027),2,0),"0")</f>
        <v>0</v>
      </c>
      <c r="AZ389" s="183" t="str">
        <f t="array" ref="AZ389">IFERROR(AX389/AY389,"0")</f>
        <v>0</v>
      </c>
      <c r="BA389" s="179">
        <f t="array" ref="BA389">IFERROR(VLOOKUP(A389&amp;B389&amp;C389&amp;LEFT($BA$1,2),IF({1,0},广告数据!$A$2:$A$7027&amp;广告数据!$B$2:$B$7027&amp;广告数据!$C$2:$C$7027,广告数据!$D$2:$D$7027),2,0),"")</f>
        <v>10967</v>
      </c>
      <c r="BB389" s="179">
        <f t="array" ref="BB389">IFERROR(VLOOKUP(A389&amp;B389&amp;C389&amp;LEFT($BA$1,2),IF({1,0},广告数据!$A$2:$A$7027&amp;广告数据!$B$2:$B$7027&amp;广告数据!$C$2:$C$7027,广告数据!$E$2:$E$7027),2,0),"")</f>
        <v>43</v>
      </c>
      <c r="BC389" s="179">
        <f t="array" ref="BC389">IFERROR(VLOOKUP(A389&amp;B389&amp;C389&amp;LEFT($BA$1,2),IF({1,0},广告数据!$A$2:$A$7027&amp;广告数据!$B$2:$B$7027&amp;广告数据!$C$2:$C$7027,广告数据!$I$2:$I$7027),2,0),"")</f>
        <v>2</v>
      </c>
      <c r="BD389" s="215">
        <f t="shared" si="157"/>
        <v>0.00392085346949941</v>
      </c>
      <c r="BE389" s="215">
        <f t="shared" si="158"/>
        <v>0.0465116279069767</v>
      </c>
      <c r="BF389" s="186">
        <f t="array" ref="BF389">IFERROR(VLOOKUP(A389&amp;B389&amp;C389&amp;LEFT($BA$1,2),IF({1,0},广告数据!$A$2:$A$7027&amp;广告数据!$B$2:$B$7027&amp;广告数据!$C$2:$C$7027,广告数据!$G$2:$G$7027),2,0),"")</f>
        <v>18.9</v>
      </c>
      <c r="BG389" s="186">
        <f t="array" ref="BG389">IFERROR(VLOOKUP(A389&amp;B389&amp;C389&amp;LEFT($BA$1,2),IF({1,0},广告数据!$A$2:$A$7027&amp;广告数据!$B$2:$B$7027&amp;广告数据!$C$2:$C$7027,广告数据!$J$2:$J$7027),2,0),"")</f>
        <v>19.18</v>
      </c>
      <c r="BH389" s="215">
        <f t="shared" si="159"/>
        <v>0.985401459854015</v>
      </c>
      <c r="BI389" s="172">
        <f t="array" ref="BI389">IFERROR(VLOOKUP(A389&amp;B389&amp;C389&amp;LEFT($BI$1,2),IF({1,0},广告数据!$A$2:$A$7027&amp;广告数据!$B$2:$B$7027&amp;广告数据!$C$2:$C$7027,广告数据!$D$2:$D$7027),2,0),"0")</f>
        <v>2347</v>
      </c>
      <c r="BJ389" s="172">
        <f t="array" ref="BJ389">IFERROR(VLOOKUP(A389&amp;B389&amp;C389&amp;LEFT($BI$1,2),IF({1,0},广告数据!$A$2:$A$7027&amp;广告数据!$B$2:$B$7027&amp;广告数据!$C$2:$C$7027,广告数据!$E$2:$E$7027),2,0),"0")</f>
        <v>19</v>
      </c>
      <c r="BK389" s="172">
        <f t="array" ref="BK389">IFERROR(VLOOKUP(A389&amp;B389&amp;C389&amp;LEFT($BI$1,2),IF({1,0},广告数据!$A$2:$A$7027&amp;广告数据!$B$2:$B$7027&amp;广告数据!$C$2:$C$7027,广告数据!$I$2:$I$7027),2,0),"0")</f>
        <v>1</v>
      </c>
      <c r="BL389" s="215">
        <f t="shared" si="160"/>
        <v>0.00809544098849595</v>
      </c>
      <c r="BM389" s="215">
        <f t="shared" si="161"/>
        <v>0.0526315789473684</v>
      </c>
      <c r="BN389" s="172">
        <f t="array" ref="BN389">IFERROR(VLOOKUP(A389&amp;B389&amp;C389&amp;LEFT($BI$1,2),IF({1,0},广告数据!$A$2:$A$7027&amp;广告数据!$B$2:$B$7027&amp;广告数据!$C$2:$C$7027,广告数据!$G$2:$G$7027),2,0),"0")</f>
        <v>11.38</v>
      </c>
      <c r="BO389" s="172">
        <f t="array" ref="BO389">IFERROR(VLOOKUP(A389&amp;B389&amp;C389&amp;LEFT($BI$1,2),IF({1,0},广告数据!$A$2:$A$7027&amp;广告数据!$B$2:$B$7027&amp;广告数据!$C$2:$C$7027,广告数据!$J$2:$J$7027),2,0),"0")</f>
        <v>19.18</v>
      </c>
      <c r="BP389" s="215">
        <f t="shared" si="162"/>
        <v>0.59332638164755</v>
      </c>
      <c r="BQ389" s="172" t="str">
        <f t="array" ref="BQ389">IFERROR(VLOOKUP(A389&amp;B389&amp;C389&amp;LEFT($BQ$1,2),IF({1,0},广告数据!$A$2:$A$7027&amp;广告数据!$B$2:$B$7027&amp;广告数据!$C$2:$C$7027,广告数据!$D$2:$D$7027),2,0),"0")</f>
        <v>0</v>
      </c>
      <c r="BR389" s="172" t="str">
        <f t="array" ref="BR389">IFERROR(VLOOKUP(A389&amp;B389&amp;C389&amp;LEFT($BQ$1,2),IF({1,0},广告数据!$A$2:$A$7027&amp;广告数据!$B$2:$B$7027&amp;广告数据!$C$2:$C$7027,广告数据!$E$2:$E$7027),2,0),"0")</f>
        <v>0</v>
      </c>
      <c r="BS389" s="172" t="str">
        <f t="array" ref="BS389">IFERROR(VLOOKUP(A389&amp;B389&amp;C389&amp;LEFT($BQ$1,2),IF({1,0},广告数据!$A$2:$A$7027&amp;广告数据!$B$2:$B$7027&amp;广告数据!$C$2:$C$7027,广告数据!$I$2:$I$7027),2,0),"0")</f>
        <v>0</v>
      </c>
      <c r="BT389" s="215" t="str">
        <f t="shared" si="155"/>
        <v>0</v>
      </c>
      <c r="BU389" s="215" t="str">
        <f t="shared" si="156"/>
        <v>0</v>
      </c>
      <c r="BV389" s="172" t="str">
        <f t="array" ref="BV389">IFERROR(VLOOKUP(A389&amp;B389&amp;C389&amp;LEFT($BQ$1,2),IF({1,0},广告数据!$A$2:$A$7027&amp;广告数据!$B$2:$B$7027&amp;广告数据!$C$2:$C$7027,广告数据!$G$2:$G$7027),2,0),"0")</f>
        <v>0</v>
      </c>
      <c r="BW389" s="172" t="str">
        <f t="array" ref="BW389">IFERROR(VLOOKUP(A389&amp;B389&amp;C389&amp;LEFT($BQ$1,2),IF({1,0},广告数据!$A$2:$A$7027&amp;广告数据!$B$2:$B$7027&amp;广告数据!$C$2:$C$7027,广告数据!$J$2:$J$7027),2,0),"0")</f>
        <v>0</v>
      </c>
      <c r="BX389" s="215" t="str">
        <f t="shared" si="163"/>
        <v/>
      </c>
      <c r="BY389" s="173"/>
      <c r="BZ389" s="173"/>
      <c r="CA389" s="173"/>
    </row>
    <row r="390" spans="1:79">
      <c r="A390" s="189">
        <v>44846</v>
      </c>
      <c r="B390" s="192" t="s">
        <v>20</v>
      </c>
      <c r="C390" s="190" t="s">
        <v>450</v>
      </c>
      <c r="D390" s="119" t="s">
        <v>451</v>
      </c>
      <c r="E390" s="194">
        <f>SUMIFS('Business report'!$D$2:$D$9442,'Business report'!$A$2:$A$9442,A390,'Business report'!$B$2:$B$9442,B390,'Business report'!$C$2:$C$9442,D390)</f>
        <v>0</v>
      </c>
      <c r="F390" s="194">
        <f>SUMIFS('Business report'!$F$2:$F$9442,'Business report'!$A$2:$A$9442,A390,'Business report'!$B$2:$B$9442,B390,'Business report'!$C$2:$C$9442,D390)</f>
        <v>0</v>
      </c>
      <c r="G390" s="191">
        <f>SUMIFS('Business report'!$I$2:$I$9442,'Business report'!$A$2:$A$9442,A390,'Business report'!$B$2:$B$9442,B390,'Business report'!$C$2:$C$9442,D390)</f>
        <v>4</v>
      </c>
      <c r="H390" s="195">
        <f>SUMIFS('Business report'!$K$2:$K$9442,'Business report'!$A$2:$A$9442,A390,'Business report'!$B$2:$B$9442,B390,'Business report'!$C$2:$C$9442,D390)</f>
        <v>143.96</v>
      </c>
      <c r="I390" s="198">
        <v>35.99</v>
      </c>
      <c r="J390" s="178">
        <v>4.1</v>
      </c>
      <c r="K390" s="198">
        <v>8</v>
      </c>
      <c r="L390" s="198" t="s">
        <v>496</v>
      </c>
      <c r="M390" s="199">
        <v>95407</v>
      </c>
      <c r="N390" s="198" t="s">
        <v>497</v>
      </c>
      <c r="O390" s="199">
        <v>1268</v>
      </c>
      <c r="P390" s="200"/>
      <c r="Q390" s="200"/>
      <c r="R390" s="200"/>
      <c r="S390" s="200"/>
      <c r="T390" s="200"/>
      <c r="U390" s="200"/>
      <c r="V390" s="200"/>
      <c r="W390" s="200"/>
      <c r="X390" s="200"/>
      <c r="Y390" s="200"/>
      <c r="Z390" s="200"/>
      <c r="AA390" s="200"/>
      <c r="AB390" s="200"/>
      <c r="AC390" s="200"/>
      <c r="AD390" s="200"/>
      <c r="AE390" s="200"/>
      <c r="AF390" s="200"/>
      <c r="AG390" s="200"/>
      <c r="AH390" s="200"/>
      <c r="AI390" s="200"/>
      <c r="AJ390" s="200"/>
      <c r="AK390" s="179">
        <f t="array" ref="AK390">IFERROR(VLOOKUP(A390&amp;B390&amp;C390&amp;LEFT($AK$1,2),IF({1,0},广告数据!$A$2:$A$7027&amp;广告数据!$B$2:$B$7027&amp;广告数据!$C$2:$C$7027,广告数据!$D$2:$D$7027),2,0),"0")</f>
        <v>4109</v>
      </c>
      <c r="AL390" s="175">
        <f t="array" ref="AL390">IFERROR(VLOOKUP(A390&amp;B390&amp;C390&amp;LEFT($AK$1,2),IF({1,0},广告数据!$A$2:$A$7027&amp;广告数据!$B$2:$B$7027&amp;广告数据!$C$2:$C$7027,广告数据!$E$2:$E$7027),2,0),"0")</f>
        <v>1</v>
      </c>
      <c r="AM390" s="180">
        <f t="shared" si="164"/>
        <v>0.000243368216110976</v>
      </c>
      <c r="AN390" s="175">
        <f t="array" ref="AN390">IFERROR(VLOOKUP(A390&amp;B390&amp;C390&amp;LEFT($AK$1,2),IF({1,0},广告数据!$A$2:$A$7027&amp;广告数据!$B$2:$B$7027&amp;广告数据!$C$2:$C$7027,广告数据!$I$2:$I$7027),2,0),"0")</f>
        <v>0</v>
      </c>
      <c r="AO390" s="181">
        <f t="shared" si="165"/>
        <v>0</v>
      </c>
      <c r="AP390" s="182">
        <f t="array" ref="AP390">IFERROR(VLOOKUP(A390&amp;B390&amp;C390&amp;LEFT($AK$1,2),IF({1,0},广告数据!$A$2:$A$7027&amp;广告数据!$B$2:$B$7027&amp;广告数据!$C$2:$C$7027,广告数据!$G$2:$G$7027),2,0),"0")</f>
        <v>1</v>
      </c>
      <c r="AQ390" s="182">
        <f t="array" ref="AQ390">IFERROR(VLOOKUP(A390&amp;B390&amp;C390&amp;LEFT($AK$1,2),IF({1,0},广告数据!$A$2:$A$7027&amp;广告数据!$B$2:$B$7027&amp;广告数据!$C$2:$C$7027,广告数据!$J$2:$J$7027),2,0),"0")</f>
        <v>0</v>
      </c>
      <c r="AR390" s="183" t="str">
        <f t="shared" si="166"/>
        <v>0</v>
      </c>
      <c r="AS390" s="223" t="str">
        <f t="array" ref="AS390">IFERROR(VLOOKUP(A390&amp;B390&amp;C390&amp;LEFT($AS$1,2),IF({1,0},广告数据!$A$2:$A$7027&amp;广告数据!$B$2:$B$7027&amp;广告数据!$C$2:$C$7027,广告数据!$D$2:$D$7027),2,0),"0")</f>
        <v>0</v>
      </c>
      <c r="AT390" s="179" t="str">
        <f t="array" ref="AT390">IFERROR(VLOOKUP(A390&amp;B390&amp;C390&amp;LEFT($AS$1,2),IF({1,0},广告数据!$A$2:$A$7027&amp;广告数据!$B$2:$B$7027&amp;广告数据!$C$2:$C$7027,广告数据!$E$2:$E$7027),2,0),"0")</f>
        <v>0</v>
      </c>
      <c r="AU390" s="179" t="str">
        <f t="array" ref="AU390">IFERROR(VLOOKUP(A390&amp;B390&amp;C390&amp;LEFT($AS$1,2),IF({1,0},广告数据!$A$2:$A$7027&amp;广告数据!$B$2:$B$7027&amp;广告数据!$C$2:$C$7027,广告数据!$I$2:$I$7027),2,0),"0")</f>
        <v>0</v>
      </c>
      <c r="AV390" s="215" t="str">
        <f t="shared" si="167"/>
        <v>0</v>
      </c>
      <c r="AW390" s="215" t="str">
        <f t="array" ref="AW390">IFERROR(AU390/AT390,"0")</f>
        <v>0</v>
      </c>
      <c r="AX390" s="224" t="str">
        <f t="array" ref="AX390">IFERROR(VLOOKUP(A390&amp;B390&amp;C390&amp;LEFT($AS$1,2),IF({1,0},广告数据!$A$2:$A$7027&amp;广告数据!$B$2:$B$7027&amp;广告数据!$C$2:$C$7027,广告数据!$G$2:$G$7027),2,0),"0")</f>
        <v>0</v>
      </c>
      <c r="AY390" s="179" t="str">
        <f t="array" ref="AY390">IFERROR(VLOOKUP(A390&amp;B390&amp;C390&amp;LEFT($AS$1,2),IF({1,0},广告数据!$A$2:$A$7027&amp;广告数据!$B$2:$B$7027&amp;广告数据!$C$2:$C$7027,广告数据!$J$2:$J$7027),2,0),"0")</f>
        <v>0</v>
      </c>
      <c r="AZ390" s="183" t="str">
        <f t="array" ref="AZ390">IFERROR(AX390/AY390,"0")</f>
        <v>0</v>
      </c>
      <c r="BA390" s="179">
        <f t="array" ref="BA390">IFERROR(VLOOKUP(A390&amp;B390&amp;C390&amp;LEFT($BA$1,2),IF({1,0},广告数据!$A$2:$A$7027&amp;广告数据!$B$2:$B$7027&amp;广告数据!$C$2:$C$7027,广告数据!$D$2:$D$7027),2,0),"")</f>
        <v>9405</v>
      </c>
      <c r="BB390" s="179">
        <f t="array" ref="BB390">IFERROR(VLOOKUP(A390&amp;B390&amp;C390&amp;LEFT($BA$1,2),IF({1,0},广告数据!$A$2:$A$7027&amp;广告数据!$B$2:$B$7027&amp;广告数据!$C$2:$C$7027,广告数据!$E$2:$E$7027),2,0),"")</f>
        <v>2</v>
      </c>
      <c r="BC390" s="179">
        <f t="array" ref="BC390">IFERROR(VLOOKUP(A390&amp;B390&amp;C390&amp;LEFT($BA$1,2),IF({1,0},广告数据!$A$2:$A$7027&amp;广告数据!$B$2:$B$7027&amp;广告数据!$C$2:$C$7027,广告数据!$I$2:$I$7027),2,0),"")</f>
        <v>0</v>
      </c>
      <c r="BD390" s="215">
        <f t="shared" si="157"/>
        <v>0.000212652844231792</v>
      </c>
      <c r="BE390" s="215">
        <f t="shared" si="158"/>
        <v>0</v>
      </c>
      <c r="BF390" s="186">
        <f t="array" ref="BF390">IFERROR(VLOOKUP(A390&amp;B390&amp;C390&amp;LEFT($BA$1,2),IF({1,0},广告数据!$A$2:$A$7027&amp;广告数据!$B$2:$B$7027&amp;广告数据!$C$2:$C$7027,广告数据!$G$2:$G$7027),2,0),"")</f>
        <v>3.06</v>
      </c>
      <c r="BG390" s="186">
        <f t="array" ref="BG390">IFERROR(VLOOKUP(A390&amp;B390&amp;C390&amp;LEFT($BA$1,2),IF({1,0},广告数据!$A$2:$A$7027&amp;广告数据!$B$2:$B$7027&amp;广告数据!$C$2:$C$7027,广告数据!$J$2:$J$7027),2,0),"")</f>
        <v>0</v>
      </c>
      <c r="BH390" s="215" t="str">
        <f t="shared" si="159"/>
        <v>0</v>
      </c>
      <c r="BI390" s="172">
        <f t="array" ref="BI390">IFERROR(VLOOKUP(A390&amp;B390&amp;C390&amp;LEFT($BI$1,2),IF({1,0},广告数据!$A$2:$A$7027&amp;广告数据!$B$2:$B$7027&amp;广告数据!$C$2:$C$7027,广告数据!$D$2:$D$7027),2,0),"0")</f>
        <v>3371</v>
      </c>
      <c r="BJ390" s="172">
        <f t="array" ref="BJ390">IFERROR(VLOOKUP(A390&amp;B390&amp;C390&amp;LEFT($BI$1,2),IF({1,0},广告数据!$A$2:$A$7027&amp;广告数据!$B$2:$B$7027&amp;广告数据!$C$2:$C$7027,广告数据!$E$2:$E$7027),2,0),"0")</f>
        <v>7</v>
      </c>
      <c r="BK390" s="172">
        <f t="array" ref="BK390">IFERROR(VLOOKUP(A390&amp;B390&amp;C390&amp;LEFT($BI$1,2),IF({1,0},广告数据!$A$2:$A$7027&amp;广告数据!$B$2:$B$7027&amp;广告数据!$C$2:$C$7027,广告数据!$I$2:$I$7027),2,0),"0")</f>
        <v>0</v>
      </c>
      <c r="BL390" s="215">
        <f t="shared" si="160"/>
        <v>0.00207653515277366</v>
      </c>
      <c r="BM390" s="215">
        <f t="shared" si="161"/>
        <v>0</v>
      </c>
      <c r="BN390" s="172">
        <f t="array" ref="BN390">IFERROR(VLOOKUP(A390&amp;B390&amp;C390&amp;LEFT($BI$1,2),IF({1,0},广告数据!$A$2:$A$7027&amp;广告数据!$B$2:$B$7027&amp;广告数据!$C$2:$C$7027,广告数据!$G$2:$G$7027),2,0),"0")</f>
        <v>11.15</v>
      </c>
      <c r="BO390" s="172">
        <f t="array" ref="BO390">IFERROR(VLOOKUP(A390&amp;B390&amp;C390&amp;LEFT($BI$1,2),IF({1,0},广告数据!$A$2:$A$7027&amp;广告数据!$B$2:$B$7027&amp;广告数据!$C$2:$C$7027,广告数据!$J$2:$J$7027),2,0),"0")</f>
        <v>0</v>
      </c>
      <c r="BP390" s="215" t="str">
        <f t="shared" si="162"/>
        <v/>
      </c>
      <c r="BQ390" s="172" t="str">
        <f t="array" ref="BQ390">IFERROR(VLOOKUP(A390&amp;B390&amp;C390&amp;LEFT($BQ$1,2),IF({1,0},广告数据!$A$2:$A$7027&amp;广告数据!$B$2:$B$7027&amp;广告数据!$C$2:$C$7027,广告数据!$D$2:$D$7027),2,0),"0")</f>
        <v>0</v>
      </c>
      <c r="BR390" s="172" t="str">
        <f t="array" ref="BR390">IFERROR(VLOOKUP(A390&amp;B390&amp;C390&amp;LEFT($BQ$1,2),IF({1,0},广告数据!$A$2:$A$7027&amp;广告数据!$B$2:$B$7027&amp;广告数据!$C$2:$C$7027,广告数据!$E$2:$E$7027),2,0),"0")</f>
        <v>0</v>
      </c>
      <c r="BS390" s="172" t="str">
        <f t="array" ref="BS390">IFERROR(VLOOKUP(A390&amp;B390&amp;C390&amp;LEFT($BQ$1,2),IF({1,0},广告数据!$A$2:$A$7027&amp;广告数据!$B$2:$B$7027&amp;广告数据!$C$2:$C$7027,广告数据!$I$2:$I$7027),2,0),"0")</f>
        <v>0</v>
      </c>
      <c r="BT390" s="215" t="str">
        <f t="shared" si="155"/>
        <v>0</v>
      </c>
      <c r="BU390" s="215" t="str">
        <f t="shared" si="156"/>
        <v>0</v>
      </c>
      <c r="BV390" s="172" t="str">
        <f t="array" ref="BV390">IFERROR(VLOOKUP(A390&amp;B390&amp;C390&amp;LEFT($BQ$1,2),IF({1,0},广告数据!$A$2:$A$7027&amp;广告数据!$B$2:$B$7027&amp;广告数据!$C$2:$C$7027,广告数据!$G$2:$G$7027),2,0),"0")</f>
        <v>0</v>
      </c>
      <c r="BW390" s="172" t="str">
        <f t="array" ref="BW390">IFERROR(VLOOKUP(A390&amp;B390&amp;C390&amp;LEFT($BQ$1,2),IF({1,0},广告数据!$A$2:$A$7027&amp;广告数据!$B$2:$B$7027&amp;广告数据!$C$2:$C$7027,广告数据!$J$2:$J$7027),2,0),"0")</f>
        <v>0</v>
      </c>
      <c r="BX390" s="215" t="str">
        <f t="shared" si="163"/>
        <v/>
      </c>
      <c r="BY390" s="173"/>
      <c r="BZ390" s="173"/>
      <c r="CA390" s="173"/>
    </row>
    <row r="391" spans="1:79">
      <c r="A391" s="189">
        <v>44846</v>
      </c>
      <c r="B391" s="192" t="s">
        <v>128</v>
      </c>
      <c r="C391" s="190" t="s">
        <v>450</v>
      </c>
      <c r="D391" s="119" t="s">
        <v>451</v>
      </c>
      <c r="E391" s="194">
        <f>SUMIFS('Business report'!$D$2:$D$9442,'Business report'!$A$2:$A$9442,A391,'Business report'!$B$2:$B$9442,B391,'Business report'!$C$2:$C$9442,D391)</f>
        <v>0</v>
      </c>
      <c r="F391" s="194">
        <f>SUMIFS('Business report'!$F$2:$F$9442,'Business report'!$A$2:$A$9442,A391,'Business report'!$B$2:$B$9442,B391,'Business report'!$C$2:$C$9442,D391)</f>
        <v>0</v>
      </c>
      <c r="G391" s="191">
        <f>SUMIFS('Business report'!$I$2:$I$9442,'Business report'!$A$2:$A$9442,A391,'Business report'!$B$2:$B$9442,B391,'Business report'!$C$2:$C$9442,D391)</f>
        <v>1</v>
      </c>
      <c r="H391" s="195">
        <f>SUMIFS('Business report'!$K$2:$K$9442,'Business report'!$A$2:$A$9442,A391,'Business report'!$B$2:$B$9442,B391,'Business report'!$C$2:$C$9442,D391)</f>
        <v>25.32</v>
      </c>
      <c r="I391" s="198">
        <v>37.99</v>
      </c>
      <c r="J391" s="178">
        <v>4.1</v>
      </c>
      <c r="K391" s="198">
        <v>8</v>
      </c>
      <c r="L391" s="198" t="s">
        <v>642</v>
      </c>
      <c r="M391" s="199">
        <v>91562</v>
      </c>
      <c r="N391" s="198" t="s">
        <v>644</v>
      </c>
      <c r="O391" s="198">
        <v>55</v>
      </c>
      <c r="P391" s="200"/>
      <c r="Q391" s="200"/>
      <c r="R391" s="200"/>
      <c r="S391" s="200"/>
      <c r="T391" s="200"/>
      <c r="U391" s="200"/>
      <c r="V391" s="200"/>
      <c r="W391" s="200"/>
      <c r="X391" s="200"/>
      <c r="Y391" s="200"/>
      <c r="Z391" s="200"/>
      <c r="AA391" s="200"/>
      <c r="AB391" s="200"/>
      <c r="AC391" s="200"/>
      <c r="AD391" s="200"/>
      <c r="AE391" s="200"/>
      <c r="AF391" s="200"/>
      <c r="AG391" s="200"/>
      <c r="AH391" s="200"/>
      <c r="AI391" s="200"/>
      <c r="AJ391" s="200"/>
      <c r="AK391" s="179">
        <f t="array" ref="AK391">IFERROR(VLOOKUP(A391&amp;B391&amp;C391&amp;LEFT($AK$1,2),IF({1,0},广告数据!$A$2:$A$7027&amp;广告数据!$B$2:$B$7027&amp;广告数据!$C$2:$C$7027,广告数据!$D$2:$D$7027),2,0),"0")</f>
        <v>405</v>
      </c>
      <c r="AL391" s="175">
        <f t="array" ref="AL391">IFERROR(VLOOKUP(A391&amp;B391&amp;C391&amp;LEFT($AK$1,2),IF({1,0},广告数据!$A$2:$A$7027&amp;广告数据!$B$2:$B$7027&amp;广告数据!$C$2:$C$7027,广告数据!$E$2:$E$7027),2,0),"0")</f>
        <v>0</v>
      </c>
      <c r="AM391" s="180">
        <f t="shared" si="164"/>
        <v>0</v>
      </c>
      <c r="AN391" s="175">
        <f t="array" ref="AN391">IFERROR(VLOOKUP(A391&amp;B391&amp;C391&amp;LEFT($AK$1,2),IF({1,0},广告数据!$A$2:$A$7027&amp;广告数据!$B$2:$B$7027&amp;广告数据!$C$2:$C$7027,广告数据!$I$2:$I$7027),2,0),"0")</f>
        <v>0</v>
      </c>
      <c r="AO391" s="181" t="str">
        <f t="shared" si="165"/>
        <v>0</v>
      </c>
      <c r="AP391" s="182">
        <f t="array" ref="AP391">IFERROR(VLOOKUP(A391&amp;B391&amp;C391&amp;LEFT($AK$1,2),IF({1,0},广告数据!$A$2:$A$7027&amp;广告数据!$B$2:$B$7027&amp;广告数据!$C$2:$C$7027,广告数据!$G$2:$G$7027),2,0),"0")</f>
        <v>0</v>
      </c>
      <c r="AQ391" s="182">
        <f t="array" ref="AQ391">IFERROR(VLOOKUP(A391&amp;B391&amp;C391&amp;LEFT($AK$1,2),IF({1,0},广告数据!$A$2:$A$7027&amp;广告数据!$B$2:$B$7027&amp;广告数据!$C$2:$C$7027,广告数据!$J$2:$J$7027),2,0),"0")</f>
        <v>0</v>
      </c>
      <c r="AR391" s="183" t="str">
        <f t="shared" si="166"/>
        <v>0</v>
      </c>
      <c r="AS391" s="223" t="str">
        <f t="array" ref="AS391">IFERROR(VLOOKUP(A391&amp;B391&amp;C391&amp;LEFT($AS$1,2),IF({1,0},广告数据!$A$2:$A$7027&amp;广告数据!$B$2:$B$7027&amp;广告数据!$C$2:$C$7027,广告数据!$D$2:$D$7027),2,0),"0")</f>
        <v>0</v>
      </c>
      <c r="AT391" s="179" t="str">
        <f t="array" ref="AT391">IFERROR(VLOOKUP(A391&amp;B391&amp;C391&amp;LEFT($AS$1,2),IF({1,0},广告数据!$A$2:$A$7027&amp;广告数据!$B$2:$B$7027&amp;广告数据!$C$2:$C$7027,广告数据!$E$2:$E$7027),2,0),"0")</f>
        <v>0</v>
      </c>
      <c r="AU391" s="179" t="str">
        <f t="array" ref="AU391">IFERROR(VLOOKUP(A391&amp;B391&amp;C391&amp;LEFT($AS$1,2),IF({1,0},广告数据!$A$2:$A$7027&amp;广告数据!$B$2:$B$7027&amp;广告数据!$C$2:$C$7027,广告数据!$I$2:$I$7027),2,0),"0")</f>
        <v>0</v>
      </c>
      <c r="AV391" s="215" t="str">
        <f t="shared" si="167"/>
        <v>0</v>
      </c>
      <c r="AW391" s="215" t="str">
        <f t="array" ref="AW391">IFERROR(AU391/AT391,"0")</f>
        <v>0</v>
      </c>
      <c r="AX391" s="224" t="str">
        <f t="array" ref="AX391">IFERROR(VLOOKUP(A391&amp;B391&amp;C391&amp;LEFT($AS$1,2),IF({1,0},广告数据!$A$2:$A$7027&amp;广告数据!$B$2:$B$7027&amp;广告数据!$C$2:$C$7027,广告数据!$G$2:$G$7027),2,0),"0")</f>
        <v>0</v>
      </c>
      <c r="AY391" s="179" t="str">
        <f t="array" ref="AY391">IFERROR(VLOOKUP(A391&amp;B391&amp;C391&amp;LEFT($AS$1,2),IF({1,0},广告数据!$A$2:$A$7027&amp;广告数据!$B$2:$B$7027&amp;广告数据!$C$2:$C$7027,广告数据!$J$2:$J$7027),2,0),"0")</f>
        <v>0</v>
      </c>
      <c r="AZ391" s="183" t="str">
        <f t="array" ref="AZ391">IFERROR(AX391/AY391,"0")</f>
        <v>0</v>
      </c>
      <c r="BA391" s="179">
        <f t="array" ref="BA391">IFERROR(VLOOKUP(A391&amp;B391&amp;C391&amp;LEFT($BA$1,2),IF({1,0},广告数据!$A$2:$A$7027&amp;广告数据!$B$2:$B$7027&amp;广告数据!$C$2:$C$7027,广告数据!$D$2:$D$7027),2,0),"")</f>
        <v>2818</v>
      </c>
      <c r="BB391" s="179">
        <f t="array" ref="BB391">IFERROR(VLOOKUP(A391&amp;B391&amp;C391&amp;LEFT($BA$1,2),IF({1,0},广告数据!$A$2:$A$7027&amp;广告数据!$B$2:$B$7027&amp;广告数据!$C$2:$C$7027,广告数据!$E$2:$E$7027),2,0),"")</f>
        <v>6</v>
      </c>
      <c r="BC391" s="179">
        <f t="array" ref="BC391">IFERROR(VLOOKUP(A391&amp;B391&amp;C391&amp;LEFT($BA$1,2),IF({1,0},广告数据!$A$2:$A$7027&amp;广告数据!$B$2:$B$7027&amp;广告数据!$C$2:$C$7027,广告数据!$I$2:$I$7027),2,0),"")</f>
        <v>0</v>
      </c>
      <c r="BD391" s="215">
        <f t="shared" si="157"/>
        <v>0.0021291696238467</v>
      </c>
      <c r="BE391" s="215">
        <f t="shared" si="158"/>
        <v>0</v>
      </c>
      <c r="BF391" s="186">
        <f t="array" ref="BF391">IFERROR(VLOOKUP(A391&amp;B391&amp;C391&amp;LEFT($BA$1,2),IF({1,0},广告数据!$A$2:$A$7027&amp;广告数据!$B$2:$B$7027&amp;广告数据!$C$2:$C$7027,广告数据!$G$2:$G$7027),2,0),"")</f>
        <v>3.81</v>
      </c>
      <c r="BG391" s="186">
        <f t="array" ref="BG391">IFERROR(VLOOKUP(A391&amp;B391&amp;C391&amp;LEFT($BA$1,2),IF({1,0},广告数据!$A$2:$A$7027&amp;广告数据!$B$2:$B$7027&amp;广告数据!$C$2:$C$7027,广告数据!$J$2:$J$7027),2,0),"")</f>
        <v>0</v>
      </c>
      <c r="BH391" s="215" t="str">
        <f t="shared" si="159"/>
        <v>0</v>
      </c>
      <c r="BI391" s="172" t="str">
        <f t="array" ref="BI391">IFERROR(VLOOKUP(A391&amp;B391&amp;C391&amp;LEFT($BI$1,2),IF({1,0},广告数据!$A$2:$A$7027&amp;广告数据!$B$2:$B$7027&amp;广告数据!$C$2:$C$7027,广告数据!$D$2:$D$7027),2,0),"0")</f>
        <v>0</v>
      </c>
      <c r="BJ391" s="172" t="str">
        <f t="array" ref="BJ391">IFERROR(VLOOKUP(A391&amp;B391&amp;C391&amp;LEFT($BI$1,2),IF({1,0},广告数据!$A$2:$A$7027&amp;广告数据!$B$2:$B$7027&amp;广告数据!$C$2:$C$7027,广告数据!$E$2:$E$7027),2,0),"0")</f>
        <v>0</v>
      </c>
      <c r="BK391" s="172" t="str">
        <f t="array" ref="BK391">IFERROR(VLOOKUP(A391&amp;B391&amp;C391&amp;LEFT($BI$1,2),IF({1,0},广告数据!$A$2:$A$7027&amp;广告数据!$B$2:$B$7027&amp;广告数据!$C$2:$C$7027,广告数据!$I$2:$I$7027),2,0),"0")</f>
        <v>0</v>
      </c>
      <c r="BL391" s="215" t="str">
        <f t="shared" si="160"/>
        <v>0</v>
      </c>
      <c r="BM391" s="215" t="str">
        <f t="shared" si="161"/>
        <v>0</v>
      </c>
      <c r="BN391" s="172" t="str">
        <f t="array" ref="BN391">IFERROR(VLOOKUP(A391&amp;B391&amp;C391&amp;LEFT($BI$1,2),IF({1,0},广告数据!$A$2:$A$7027&amp;广告数据!$B$2:$B$7027&amp;广告数据!$C$2:$C$7027,广告数据!$G$2:$G$7027),2,0),"0")</f>
        <v>0</v>
      </c>
      <c r="BO391" s="172" t="str">
        <f t="array" ref="BO391">IFERROR(VLOOKUP(A391&amp;B391&amp;C391&amp;LEFT($BI$1,2),IF({1,0},广告数据!$A$2:$A$7027&amp;广告数据!$B$2:$B$7027&amp;广告数据!$C$2:$C$7027,广告数据!$J$2:$J$7027),2,0),"0")</f>
        <v>0</v>
      </c>
      <c r="BP391" s="215" t="str">
        <f t="shared" si="162"/>
        <v/>
      </c>
      <c r="BQ391" s="172">
        <f t="array" ref="BQ391">IFERROR(VLOOKUP(A391&amp;B391&amp;C391&amp;LEFT($BQ$1,2),IF({1,0},广告数据!$A$2:$A$7027&amp;广告数据!$B$2:$B$7027&amp;广告数据!$C$2:$C$7027,广告数据!$D$2:$D$7027),2,0),"0")</f>
        <v>323</v>
      </c>
      <c r="BR391" s="172">
        <f t="array" ref="BR391">IFERROR(VLOOKUP(A391&amp;B391&amp;C391&amp;LEFT($BQ$1,2),IF({1,0},广告数据!$A$2:$A$7027&amp;广告数据!$B$2:$B$7027&amp;广告数据!$C$2:$C$7027,广告数据!$E$2:$E$7027),2,0),"0")</f>
        <v>1</v>
      </c>
      <c r="BS391" s="172">
        <f t="array" ref="BS391">IFERROR(VLOOKUP(A391&amp;B391&amp;C391&amp;LEFT($BQ$1,2),IF({1,0},广告数据!$A$2:$A$7027&amp;广告数据!$B$2:$B$7027&amp;广告数据!$C$2:$C$7027,广告数据!$I$2:$I$7027),2,0),"0")</f>
        <v>0</v>
      </c>
      <c r="BT391" s="215">
        <f t="shared" ref="BT391:BT454" si="168">IFERROR(BR391/BQ391,"0")</f>
        <v>0.00309597523219814</v>
      </c>
      <c r="BU391" s="215">
        <f t="shared" ref="BU391:BU454" si="169">IFERROR(BS391/BR391,"0")</f>
        <v>0</v>
      </c>
      <c r="BV391" s="172">
        <f t="array" ref="BV391">IFERROR(VLOOKUP(A391&amp;B391&amp;C391&amp;LEFT($BQ$1,2),IF({1,0},广告数据!$A$2:$A$7027&amp;广告数据!$B$2:$B$7027&amp;广告数据!$C$2:$C$7027,广告数据!$G$2:$G$7027),2,0),"0")</f>
        <v>0.37</v>
      </c>
      <c r="BW391" s="172">
        <f t="array" ref="BW391">IFERROR(VLOOKUP(A391&amp;B391&amp;C391&amp;LEFT($BQ$1,2),IF({1,0},广告数据!$A$2:$A$7027&amp;广告数据!$B$2:$B$7027&amp;广告数据!$C$2:$C$7027,广告数据!$J$2:$J$7027),2,0),"0")</f>
        <v>0</v>
      </c>
      <c r="BX391" s="215" t="str">
        <f t="shared" si="163"/>
        <v/>
      </c>
      <c r="BY391" s="173"/>
      <c r="BZ391" s="173"/>
      <c r="CA391" s="173"/>
    </row>
    <row r="392" spans="1:79">
      <c r="A392" s="189">
        <v>44846</v>
      </c>
      <c r="B392" s="192" t="s">
        <v>343</v>
      </c>
      <c r="C392" s="190" t="s">
        <v>450</v>
      </c>
      <c r="D392" s="119" t="s">
        <v>451</v>
      </c>
      <c r="E392" s="194">
        <f>SUMIFS('Business report'!$D$2:$D$9442,'Business report'!$A$2:$A$9442,A392,'Business report'!$B$2:$B$9442,B392,'Business report'!$C$2:$C$9442,D392)</f>
        <v>0</v>
      </c>
      <c r="F392" s="194">
        <f>SUMIFS('Business report'!$F$2:$F$9442,'Business report'!$A$2:$A$9442,A392,'Business report'!$B$2:$B$9442,B392,'Business report'!$C$2:$C$9442,D392)</f>
        <v>0</v>
      </c>
      <c r="G392" s="191">
        <f>SUMIFS('Business report'!$I$2:$I$9442,'Business report'!$A$2:$A$9442,A392,'Business report'!$B$2:$B$9442,B392,'Business report'!$C$2:$C$9442,D392)</f>
        <v>6</v>
      </c>
      <c r="H392" s="195">
        <f>SUMIFS('Business report'!$K$2:$K$9442,'Business report'!$A$2:$A$9442,A392,'Business report'!$B$2:$B$9442,B392,'Business report'!$C$2:$C$9442,D392)</f>
        <v>230.34</v>
      </c>
      <c r="I392" s="198">
        <v>47.99</v>
      </c>
      <c r="J392" s="178">
        <v>4.1</v>
      </c>
      <c r="K392" s="198">
        <v>8</v>
      </c>
      <c r="L392" s="198" t="s">
        <v>851</v>
      </c>
      <c r="M392" s="199">
        <v>7754</v>
      </c>
      <c r="N392" s="198" t="s">
        <v>497</v>
      </c>
      <c r="O392" s="198">
        <v>108</v>
      </c>
      <c r="P392" s="200"/>
      <c r="Q392" s="200"/>
      <c r="R392" s="200"/>
      <c r="S392" s="200"/>
      <c r="T392" s="200"/>
      <c r="U392" s="200"/>
      <c r="V392" s="200"/>
      <c r="W392" s="200"/>
      <c r="X392" s="200"/>
      <c r="Y392" s="200"/>
      <c r="Z392" s="200"/>
      <c r="AA392" s="200"/>
      <c r="AB392" s="200"/>
      <c r="AC392" s="200"/>
      <c r="AD392" s="200"/>
      <c r="AE392" s="200"/>
      <c r="AF392" s="200"/>
      <c r="AG392" s="200"/>
      <c r="AH392" s="200"/>
      <c r="AI392" s="200"/>
      <c r="AJ392" s="200"/>
      <c r="AK392" s="179">
        <f t="array" ref="AK392">IFERROR(VLOOKUP(A392&amp;B392&amp;C392&amp;LEFT($AK$1,2),IF({1,0},广告数据!$A$2:$A$7027&amp;广告数据!$B$2:$B$7027&amp;广告数据!$C$2:$C$7027,广告数据!$D$2:$D$7027),2,0),"0")</f>
        <v>4297</v>
      </c>
      <c r="AL392" s="175">
        <f t="array" ref="AL392">IFERROR(VLOOKUP(A392&amp;B392&amp;C392&amp;LEFT($AK$1,2),IF({1,0},广告数据!$A$2:$A$7027&amp;广告数据!$B$2:$B$7027&amp;广告数据!$C$2:$C$7027,广告数据!$E$2:$E$7027),2,0),"0")</f>
        <v>3</v>
      </c>
      <c r="AM392" s="180">
        <f t="shared" si="164"/>
        <v>0.000698161508028857</v>
      </c>
      <c r="AN392" s="175">
        <f t="array" ref="AN392">IFERROR(VLOOKUP(A392&amp;B392&amp;C392&amp;LEFT($AK$1,2),IF({1,0},广告数据!$A$2:$A$7027&amp;广告数据!$B$2:$B$7027&amp;广告数据!$C$2:$C$7027,广告数据!$I$2:$I$7027),2,0),"0")</f>
        <v>0</v>
      </c>
      <c r="AO392" s="181">
        <f t="shared" si="165"/>
        <v>0</v>
      </c>
      <c r="AP392" s="182">
        <f t="array" ref="AP392">IFERROR(VLOOKUP(A392&amp;B392&amp;C392&amp;LEFT($AK$1,2),IF({1,0},广告数据!$A$2:$A$7027&amp;广告数据!$B$2:$B$7027&amp;广告数据!$C$2:$C$7027,广告数据!$G$2:$G$7027),2,0),"0")</f>
        <v>2.12</v>
      </c>
      <c r="AQ392" s="182">
        <f t="array" ref="AQ392">IFERROR(VLOOKUP(A392&amp;B392&amp;C392&amp;LEFT($AK$1,2),IF({1,0},广告数据!$A$2:$A$7027&amp;广告数据!$B$2:$B$7027&amp;广告数据!$C$2:$C$7027,广告数据!$J$2:$J$7027),2,0),"0")</f>
        <v>0</v>
      </c>
      <c r="AR392" s="183" t="str">
        <f t="shared" si="166"/>
        <v>0</v>
      </c>
      <c r="AS392" s="223" t="str">
        <f t="array" ref="AS392">IFERROR(VLOOKUP(A392&amp;B392&amp;C392&amp;LEFT($AS$1,2),IF({1,0},广告数据!$A$2:$A$7027&amp;广告数据!$B$2:$B$7027&amp;广告数据!$C$2:$C$7027,广告数据!$D$2:$D$7027),2,0),"0")</f>
        <v>0</v>
      </c>
      <c r="AT392" s="179" t="str">
        <f t="array" ref="AT392">IFERROR(VLOOKUP(A392&amp;B392&amp;C392&amp;LEFT($AS$1,2),IF({1,0},广告数据!$A$2:$A$7027&amp;广告数据!$B$2:$B$7027&amp;广告数据!$C$2:$C$7027,广告数据!$E$2:$E$7027),2,0),"0")</f>
        <v>0</v>
      </c>
      <c r="AU392" s="179" t="str">
        <f t="array" ref="AU392">IFERROR(VLOOKUP(A392&amp;B392&amp;C392&amp;LEFT($AS$1,2),IF({1,0},广告数据!$A$2:$A$7027&amp;广告数据!$B$2:$B$7027&amp;广告数据!$C$2:$C$7027,广告数据!$I$2:$I$7027),2,0),"0")</f>
        <v>0</v>
      </c>
      <c r="AV392" s="215" t="str">
        <f t="shared" si="167"/>
        <v>0</v>
      </c>
      <c r="AW392" s="215" t="str">
        <f t="array" ref="AW392">IFERROR(AU392/AT392,"0")</f>
        <v>0</v>
      </c>
      <c r="AX392" s="224" t="str">
        <f t="array" ref="AX392">IFERROR(VLOOKUP(A392&amp;B392&amp;C392&amp;LEFT($AS$1,2),IF({1,0},广告数据!$A$2:$A$7027&amp;广告数据!$B$2:$B$7027&amp;广告数据!$C$2:$C$7027,广告数据!$G$2:$G$7027),2,0),"0")</f>
        <v>0</v>
      </c>
      <c r="AY392" s="179" t="str">
        <f t="array" ref="AY392">IFERROR(VLOOKUP(A392&amp;B392&amp;C392&amp;LEFT($AS$1,2),IF({1,0},广告数据!$A$2:$A$7027&amp;广告数据!$B$2:$B$7027&amp;广告数据!$C$2:$C$7027,广告数据!$J$2:$J$7027),2,0),"0")</f>
        <v>0</v>
      </c>
      <c r="AZ392" s="183" t="str">
        <f t="array" ref="AZ392">IFERROR(AX392/AY392,"0")</f>
        <v>0</v>
      </c>
      <c r="BA392" s="179">
        <f t="array" ref="BA392">IFERROR(VLOOKUP(A392&amp;B392&amp;C392&amp;LEFT($BA$1,2),IF({1,0},广告数据!$A$2:$A$7027&amp;广告数据!$B$2:$B$7027&amp;广告数据!$C$2:$C$7027,广告数据!$D$2:$D$7027),2,0),"")</f>
        <v>1128</v>
      </c>
      <c r="BB392" s="179">
        <f t="array" ref="BB392">IFERROR(VLOOKUP(A392&amp;B392&amp;C392&amp;LEFT($BA$1,2),IF({1,0},广告数据!$A$2:$A$7027&amp;广告数据!$B$2:$B$7027&amp;广告数据!$C$2:$C$7027,广告数据!$E$2:$E$7027),2,0),"")</f>
        <v>8</v>
      </c>
      <c r="BC392" s="179">
        <f t="array" ref="BC392">IFERROR(VLOOKUP(A392&amp;B392&amp;C392&amp;LEFT($BA$1,2),IF({1,0},广告数据!$A$2:$A$7027&amp;广告数据!$B$2:$B$7027&amp;广告数据!$C$2:$C$7027,广告数据!$I$2:$I$7027),2,0),"")</f>
        <v>1</v>
      </c>
      <c r="BD392" s="215">
        <f t="shared" si="157"/>
        <v>0.00709219858156028</v>
      </c>
      <c r="BE392" s="215">
        <f t="shared" si="158"/>
        <v>0.125</v>
      </c>
      <c r="BF392" s="186">
        <f t="array" ref="BF392">IFERROR(VLOOKUP(A392&amp;B392&amp;C392&amp;LEFT($BA$1,2),IF({1,0},广告数据!$A$2:$A$7027&amp;广告数据!$B$2:$B$7027&amp;广告数据!$C$2:$C$7027,广告数据!$G$2:$G$7027),2,0),"")</f>
        <v>6.05</v>
      </c>
      <c r="BG392" s="186">
        <f t="array" ref="BG392">IFERROR(VLOOKUP(A392&amp;B392&amp;C392&amp;LEFT($BA$1,2),IF({1,0},广告数据!$A$2:$A$7027&amp;广告数据!$B$2:$B$7027&amp;广告数据!$C$2:$C$7027,广告数据!$J$2:$J$7027),2,0),"")</f>
        <v>38.39</v>
      </c>
      <c r="BH392" s="215">
        <f t="shared" si="159"/>
        <v>0.157593123209169</v>
      </c>
      <c r="BI392" s="172" t="str">
        <f t="array" ref="BI392">IFERROR(VLOOKUP(A392&amp;B392&amp;C392&amp;LEFT($BI$1,2),IF({1,0},广告数据!$A$2:$A$7027&amp;广告数据!$B$2:$B$7027&amp;广告数据!$C$2:$C$7027,广告数据!$D$2:$D$7027),2,0),"0")</f>
        <v>0</v>
      </c>
      <c r="BJ392" s="172" t="str">
        <f t="array" ref="BJ392">IFERROR(VLOOKUP(A392&amp;B392&amp;C392&amp;LEFT($BI$1,2),IF({1,0},广告数据!$A$2:$A$7027&amp;广告数据!$B$2:$B$7027&amp;广告数据!$C$2:$C$7027,广告数据!$E$2:$E$7027),2,0),"0")</f>
        <v>0</v>
      </c>
      <c r="BK392" s="172" t="str">
        <f t="array" ref="BK392">IFERROR(VLOOKUP(A392&amp;B392&amp;C392&amp;LEFT($BI$1,2),IF({1,0},广告数据!$A$2:$A$7027&amp;广告数据!$B$2:$B$7027&amp;广告数据!$C$2:$C$7027,广告数据!$I$2:$I$7027),2,0),"0")</f>
        <v>0</v>
      </c>
      <c r="BL392" s="215" t="str">
        <f t="shared" si="160"/>
        <v>0</v>
      </c>
      <c r="BM392" s="215" t="str">
        <f t="shared" si="161"/>
        <v>0</v>
      </c>
      <c r="BN392" s="172" t="str">
        <f t="array" ref="BN392">IFERROR(VLOOKUP(A392&amp;B392&amp;C392&amp;LEFT($BI$1,2),IF({1,0},广告数据!$A$2:$A$7027&amp;广告数据!$B$2:$B$7027&amp;广告数据!$C$2:$C$7027,广告数据!$G$2:$G$7027),2,0),"0")</f>
        <v>0</v>
      </c>
      <c r="BO392" s="172" t="str">
        <f t="array" ref="BO392">IFERROR(VLOOKUP(A392&amp;B392&amp;C392&amp;LEFT($BI$1,2),IF({1,0},广告数据!$A$2:$A$7027&amp;广告数据!$B$2:$B$7027&amp;广告数据!$C$2:$C$7027,广告数据!$J$2:$J$7027),2,0),"0")</f>
        <v>0</v>
      </c>
      <c r="BP392" s="215" t="str">
        <f t="shared" si="162"/>
        <v/>
      </c>
      <c r="BQ392" s="172">
        <f t="array" ref="BQ392">IFERROR(VLOOKUP(A392&amp;B392&amp;C392&amp;LEFT($BQ$1,2),IF({1,0},广告数据!$A$2:$A$7027&amp;广告数据!$B$2:$B$7027&amp;广告数据!$C$2:$C$7027,广告数据!$D$2:$D$7027),2,0),"0")</f>
        <v>928</v>
      </c>
      <c r="BR392" s="172">
        <f t="array" ref="BR392">IFERROR(VLOOKUP(A392&amp;B392&amp;C392&amp;LEFT($BQ$1,2),IF({1,0},广告数据!$A$2:$A$7027&amp;广告数据!$B$2:$B$7027&amp;广告数据!$C$2:$C$7027,广告数据!$E$2:$E$7027),2,0),"0")</f>
        <v>6</v>
      </c>
      <c r="BS392" s="172">
        <f t="array" ref="BS392">IFERROR(VLOOKUP(A392&amp;B392&amp;C392&amp;LEFT($BQ$1,2),IF({1,0},广告数据!$A$2:$A$7027&amp;广告数据!$B$2:$B$7027&amp;广告数据!$C$2:$C$7027,广告数据!$I$2:$I$7027),2,0),"0")</f>
        <v>1</v>
      </c>
      <c r="BT392" s="215">
        <f t="shared" si="168"/>
        <v>0.00646551724137931</v>
      </c>
      <c r="BU392" s="215">
        <f t="shared" si="169"/>
        <v>0.166666666666667</v>
      </c>
      <c r="BV392" s="172">
        <f t="array" ref="BV392">IFERROR(VLOOKUP(A392&amp;B392&amp;C392&amp;LEFT($BQ$1,2),IF({1,0},广告数据!$A$2:$A$7027&amp;广告数据!$B$2:$B$7027&amp;广告数据!$C$2:$C$7027,广告数据!$G$2:$G$7027),2,0),"0")</f>
        <v>5.19</v>
      </c>
      <c r="BW392" s="172">
        <f t="array" ref="BW392">IFERROR(VLOOKUP(A392&amp;B392&amp;C392&amp;LEFT($BQ$1,2),IF({1,0},广告数据!$A$2:$A$7027&amp;广告数据!$B$2:$B$7027&amp;广告数据!$C$2:$C$7027,广告数据!$J$2:$J$7027),2,0),"0")</f>
        <v>38.39</v>
      </c>
      <c r="BX392" s="215">
        <f t="shared" si="163"/>
        <v>0.135191456108362</v>
      </c>
      <c r="BY392" s="173"/>
      <c r="BZ392" s="173"/>
      <c r="CA392" s="173"/>
    </row>
    <row r="393" spans="1:79">
      <c r="A393" s="189">
        <v>44846</v>
      </c>
      <c r="B393" s="192" t="s">
        <v>20</v>
      </c>
      <c r="C393" s="190" t="s">
        <v>543</v>
      </c>
      <c r="D393" s="119" t="s">
        <v>544</v>
      </c>
      <c r="E393" s="194">
        <f>SUMIFS('Business report'!$D$2:$D$9442,'Business report'!$A$2:$A$9442,A393,'Business report'!$B$2:$B$9442,B393,'Business report'!$C$2:$C$9442,D393)</f>
        <v>0</v>
      </c>
      <c r="F393" s="194">
        <f>SUMIFS('Business report'!$F$2:$F$9442,'Business report'!$A$2:$A$9442,A393,'Business report'!$B$2:$B$9442,B393,'Business report'!$C$2:$C$9442,D393)</f>
        <v>0</v>
      </c>
      <c r="G393" s="191">
        <f>SUMIFS('Business report'!$I$2:$I$9442,'Business report'!$A$2:$A$9442,A393,'Business report'!$B$2:$B$9442,B393,'Business report'!$C$2:$C$9442,D393)</f>
        <v>52</v>
      </c>
      <c r="H393" s="195">
        <f>SUMIFS('Business report'!$K$2:$K$9442,'Business report'!$A$2:$A$9442,A393,'Business report'!$B$2:$B$9442,B393,'Business report'!$C$2:$C$9442,D393)</f>
        <v>1253.48</v>
      </c>
      <c r="I393" s="198">
        <v>29.99</v>
      </c>
      <c r="J393" s="178">
        <v>4.8</v>
      </c>
      <c r="K393" s="198">
        <v>20</v>
      </c>
      <c r="L393" s="198" t="s">
        <v>570</v>
      </c>
      <c r="M393" s="202" t="s">
        <v>981</v>
      </c>
      <c r="N393" s="198" t="s">
        <v>572</v>
      </c>
      <c r="O393" s="198">
        <v>21</v>
      </c>
      <c r="P393" s="200"/>
      <c r="Q393" s="200"/>
      <c r="R393" s="200"/>
      <c r="S393" s="200"/>
      <c r="T393" s="200"/>
      <c r="U393" s="200"/>
      <c r="V393" s="200"/>
      <c r="W393" s="200"/>
      <c r="X393" s="200"/>
      <c r="Y393" s="200"/>
      <c r="Z393" s="200"/>
      <c r="AA393" s="200"/>
      <c r="AB393" s="200"/>
      <c r="AC393" s="200"/>
      <c r="AD393" s="200"/>
      <c r="AE393" s="200"/>
      <c r="AF393" s="200"/>
      <c r="AG393" s="200"/>
      <c r="AH393" s="200"/>
      <c r="AI393" s="200"/>
      <c r="AJ393" s="200"/>
      <c r="AK393" s="179">
        <f t="array" ref="AK393">IFERROR(VLOOKUP(A393&amp;B393&amp;C393&amp;LEFT($AK$1,2),IF({1,0},广告数据!$A$2:$A$7027&amp;广告数据!$B$2:$B$7027&amp;广告数据!$C$2:$C$7027,广告数据!$D$2:$D$7027),2,0),"0")</f>
        <v>5622</v>
      </c>
      <c r="AL393" s="175">
        <f t="array" ref="AL393">IFERROR(VLOOKUP(A393&amp;B393&amp;C393&amp;LEFT($AK$1,2),IF({1,0},广告数据!$A$2:$A$7027&amp;广告数据!$B$2:$B$7027&amp;广告数据!$C$2:$C$7027,广告数据!$E$2:$E$7027),2,0),"0")</f>
        <v>17</v>
      </c>
      <c r="AM393" s="180">
        <f t="shared" si="164"/>
        <v>0.00302383493418712</v>
      </c>
      <c r="AN393" s="175">
        <f t="array" ref="AN393">IFERROR(VLOOKUP(A393&amp;B393&amp;C393&amp;LEFT($AK$1,2),IF({1,0},广告数据!$A$2:$A$7027&amp;广告数据!$B$2:$B$7027&amp;广告数据!$C$2:$C$7027,广告数据!$I$2:$I$7027),2,0),"0")</f>
        <v>3</v>
      </c>
      <c r="AO393" s="181">
        <f t="shared" si="165"/>
        <v>0.176470588235294</v>
      </c>
      <c r="AP393" s="182">
        <f t="array" ref="AP393">IFERROR(VLOOKUP(A393&amp;B393&amp;C393&amp;LEFT($AK$1,2),IF({1,0},广告数据!$A$2:$A$7027&amp;广告数据!$B$2:$B$7027&amp;广告数据!$C$2:$C$7027,广告数据!$G$2:$G$7027),2,0),"0")</f>
        <v>15.72</v>
      </c>
      <c r="AQ393" s="182">
        <f t="array" ref="AQ393">IFERROR(VLOOKUP(A393&amp;B393&amp;C393&amp;LEFT($AK$1,2),IF({1,0},广告数据!$A$2:$A$7027&amp;广告数据!$B$2:$B$7027&amp;广告数据!$C$2:$C$7027,广告数据!$J$2:$J$7027),2,0),"0")</f>
        <v>77.97</v>
      </c>
      <c r="AR393" s="183">
        <f t="shared" si="166"/>
        <v>0.201616006156214</v>
      </c>
      <c r="AS393" s="223">
        <f t="array" ref="AS393">IFERROR(VLOOKUP(A393&amp;B393&amp;C393&amp;LEFT($AS$1,2),IF({1,0},广告数据!$A$2:$A$7027&amp;广告数据!$B$2:$B$7027&amp;广告数据!$C$2:$C$7027,广告数据!$D$2:$D$7027),2,0),"0")</f>
        <v>1793</v>
      </c>
      <c r="AT393" s="179">
        <f t="array" ref="AT393">IFERROR(VLOOKUP(A393&amp;B393&amp;C393&amp;LEFT($AS$1,2),IF({1,0},广告数据!$A$2:$A$7027&amp;广告数据!$B$2:$B$7027&amp;广告数据!$C$2:$C$7027,广告数据!$E$2:$E$7027),2,0),"0")</f>
        <v>47</v>
      </c>
      <c r="AU393" s="179">
        <f t="array" ref="AU393">IFERROR(VLOOKUP(A393&amp;B393&amp;C393&amp;LEFT($AS$1,2),IF({1,0},广告数据!$A$2:$A$7027&amp;广告数据!$B$2:$B$7027&amp;广告数据!$C$2:$C$7027,广告数据!$I$2:$I$7027),2,0),"0")</f>
        <v>12</v>
      </c>
      <c r="AV393" s="215">
        <f t="shared" si="167"/>
        <v>0.0262130507529281</v>
      </c>
      <c r="AW393" s="215">
        <f t="array" ref="AW393">IFERROR(AU393/AT393,"0")</f>
        <v>0.25531914893617</v>
      </c>
      <c r="AX393" s="224">
        <f t="array" ref="AX393">IFERROR(VLOOKUP(A393&amp;B393&amp;C393&amp;LEFT($AS$1,2),IF({1,0},广告数据!$A$2:$A$7027&amp;广告数据!$B$2:$B$7027&amp;广告数据!$C$2:$C$7027,广告数据!$G$2:$G$7027),2,0),"0")</f>
        <v>38.2</v>
      </c>
      <c r="AY393" s="179">
        <f t="array" ref="AY393">IFERROR(VLOOKUP(A393&amp;B393&amp;C393&amp;LEFT($AS$1,2),IF({1,0},广告数据!$A$2:$A$7027&amp;广告数据!$B$2:$B$7027&amp;广告数据!$C$2:$C$7027,广告数据!$J$2:$J$7027),2,0),"0")</f>
        <v>311.87</v>
      </c>
      <c r="AZ393" s="183">
        <f t="array" ref="AZ393">IFERROR(AX393/AY393,"0")</f>
        <v>0.122486933658255</v>
      </c>
      <c r="BA393" s="179">
        <f t="array" ref="BA393">IFERROR(VLOOKUP(A393&amp;B393&amp;C393&amp;LEFT($BA$1,2),IF({1,0},广告数据!$A$2:$A$7027&amp;广告数据!$B$2:$B$7027&amp;广告数据!$C$2:$C$7027,广告数据!$D$2:$D$7027),2,0),"")</f>
        <v>773</v>
      </c>
      <c r="BB393" s="179">
        <f t="array" ref="BB393">IFERROR(VLOOKUP(A393&amp;B393&amp;C393&amp;LEFT($BA$1,2),IF({1,0},广告数据!$A$2:$A$7027&amp;广告数据!$B$2:$B$7027&amp;广告数据!$C$2:$C$7027,广告数据!$E$2:$E$7027),2,0),"")</f>
        <v>19</v>
      </c>
      <c r="BC393" s="179">
        <f t="array" ref="BC393">IFERROR(VLOOKUP(A393&amp;B393&amp;C393&amp;LEFT($BA$1,2),IF({1,0},广告数据!$A$2:$A$7027&amp;广告数据!$B$2:$B$7027&amp;广告数据!$C$2:$C$7027,广告数据!$I$2:$I$7027),2,0),"")</f>
        <v>3</v>
      </c>
      <c r="BD393" s="215">
        <f t="shared" ref="BD393:BD456" si="170">IFERROR(BB393/BA393,"0")</f>
        <v>0.0245795601552393</v>
      </c>
      <c r="BE393" s="215">
        <f t="shared" ref="BE393:BE456" si="171">IFERROR(BC393/BB393,"0")</f>
        <v>0.157894736842105</v>
      </c>
      <c r="BF393" s="186">
        <f t="array" ref="BF393">IFERROR(VLOOKUP(A393&amp;B393&amp;C393&amp;LEFT($BA$1,2),IF({1,0},广告数据!$A$2:$A$7027&amp;广告数据!$B$2:$B$7027&amp;广告数据!$C$2:$C$7027,广告数据!$G$2:$G$7027),2,0),"")</f>
        <v>25.78</v>
      </c>
      <c r="BG393" s="186">
        <f t="array" ref="BG393">IFERROR(VLOOKUP(A393&amp;B393&amp;C393&amp;LEFT($BA$1,2),IF({1,0},广告数据!$A$2:$A$7027&amp;广告数据!$B$2:$B$7027&amp;广告数据!$C$2:$C$7027,广告数据!$J$2:$J$7027),2,0),"")</f>
        <v>71.97</v>
      </c>
      <c r="BH393" s="215">
        <f t="shared" ref="BH393:BH456" si="172">IFERROR(BF393/BG393,"0")</f>
        <v>0.358204807558705</v>
      </c>
      <c r="BI393" s="172">
        <f t="array" ref="BI393">IFERROR(VLOOKUP(A393&amp;B393&amp;C393&amp;LEFT($BI$1,2),IF({1,0},广告数据!$A$2:$A$7027&amp;广告数据!$B$2:$B$7027&amp;广告数据!$C$2:$C$7027,广告数据!$D$2:$D$7027),2,0),"0")</f>
        <v>119</v>
      </c>
      <c r="BJ393" s="172">
        <f t="array" ref="BJ393">IFERROR(VLOOKUP(A393&amp;B393&amp;C393&amp;LEFT($BI$1,2),IF({1,0},广告数据!$A$2:$A$7027&amp;广告数据!$B$2:$B$7027&amp;广告数据!$C$2:$C$7027,广告数据!$E$2:$E$7027),2,0),"0")</f>
        <v>1</v>
      </c>
      <c r="BK393" s="172">
        <f t="array" ref="BK393">IFERROR(VLOOKUP(A393&amp;B393&amp;C393&amp;LEFT($BI$1,2),IF({1,0},广告数据!$A$2:$A$7027&amp;广告数据!$B$2:$B$7027&amp;广告数据!$C$2:$C$7027,广告数据!$I$2:$I$7027),2,0),"0")</f>
        <v>1</v>
      </c>
      <c r="BL393" s="215">
        <f t="shared" ref="BL393:BL456" si="173">IFERROR(BJ393/BI393,"0")</f>
        <v>0.00840336134453781</v>
      </c>
      <c r="BM393" s="215">
        <f t="shared" ref="BM393:BM456" si="174">IFERROR(BK393/BJ393,"0")</f>
        <v>1</v>
      </c>
      <c r="BN393" s="172">
        <f t="array" ref="BN393">IFERROR(VLOOKUP(A393&amp;B393&amp;C393&amp;LEFT($BI$1,2),IF({1,0},广告数据!$A$2:$A$7027&amp;广告数据!$B$2:$B$7027&amp;广告数据!$C$2:$C$7027,广告数据!$G$2:$G$7027),2,0),"0")</f>
        <v>0.72</v>
      </c>
      <c r="BO393" s="172">
        <f t="array" ref="BO393">IFERROR(VLOOKUP(A393&amp;B393&amp;C393&amp;LEFT($BI$1,2),IF({1,0},广告数据!$A$2:$A$7027&amp;广告数据!$B$2:$B$7027&amp;广告数据!$C$2:$C$7027,广告数据!$J$2:$J$7027),2,0),"0")</f>
        <v>23.99</v>
      </c>
      <c r="BP393" s="215">
        <f t="shared" ref="BP393:BP456" si="175">IFERROR(BN393/BO393,"")</f>
        <v>0.0300125052105044</v>
      </c>
      <c r="BQ393" s="172">
        <f t="array" ref="BQ393">IFERROR(VLOOKUP(A393&amp;B393&amp;C393&amp;LEFT($BQ$1,2),IF({1,0},广告数据!$A$2:$A$7027&amp;广告数据!$B$2:$B$7027&amp;广告数据!$C$2:$C$7027,广告数据!$D$2:$D$7027),2,0),"0")</f>
        <v>1702</v>
      </c>
      <c r="BR393" s="172">
        <f t="array" ref="BR393">IFERROR(VLOOKUP(A393&amp;B393&amp;C393&amp;LEFT($BQ$1,2),IF({1,0},广告数据!$A$2:$A$7027&amp;广告数据!$B$2:$B$7027&amp;广告数据!$C$2:$C$7027,广告数据!$E$2:$E$7027),2,0),"0")</f>
        <v>26</v>
      </c>
      <c r="BS393" s="172">
        <f t="array" ref="BS393">IFERROR(VLOOKUP(A393&amp;B393&amp;C393&amp;LEFT($BQ$1,2),IF({1,0},广告数据!$A$2:$A$7027&amp;广告数据!$B$2:$B$7027&amp;广告数据!$C$2:$C$7027,广告数据!$I$2:$I$7027),2,0),"0")</f>
        <v>6</v>
      </c>
      <c r="BT393" s="215">
        <f t="shared" si="168"/>
        <v>0.0152761457109283</v>
      </c>
      <c r="BU393" s="215">
        <f t="shared" si="169"/>
        <v>0.230769230769231</v>
      </c>
      <c r="BV393" s="172">
        <f t="array" ref="BV393">IFERROR(VLOOKUP(A393&amp;B393&amp;C393&amp;LEFT($BQ$1,2),IF({1,0},广告数据!$A$2:$A$7027&amp;广告数据!$B$2:$B$7027&amp;广告数据!$C$2:$C$7027,广告数据!$G$2:$G$7027),2,0),"0")</f>
        <v>38.2</v>
      </c>
      <c r="BW393" s="172">
        <f t="array" ref="BW393">IFERROR(VLOOKUP(A393&amp;B393&amp;C393&amp;LEFT($BQ$1,2),IF({1,0},广告数据!$A$2:$A$7027&amp;广告数据!$B$2:$B$7027&amp;广告数据!$C$2:$C$7027,广告数据!$J$2:$J$7027),2,0),"0")</f>
        <v>143.94</v>
      </c>
      <c r="BX393" s="215">
        <f t="shared" si="163"/>
        <v>0.265388356259553</v>
      </c>
      <c r="BY393" s="173"/>
      <c r="BZ393" s="173"/>
      <c r="CA393" s="173"/>
    </row>
    <row r="394" spans="1:79">
      <c r="A394" s="189">
        <v>44846</v>
      </c>
      <c r="B394" s="192" t="s">
        <v>20</v>
      </c>
      <c r="C394" s="190" t="s">
        <v>740</v>
      </c>
      <c r="D394" s="119" t="s">
        <v>741</v>
      </c>
      <c r="E394" s="194">
        <f>SUMIFS('Business report'!$D$2:$D$9442,'Business report'!$A$2:$A$9442,A394,'Business report'!$B$2:$B$9442,B394,'Business report'!$C$2:$C$9442,D394)</f>
        <v>0</v>
      </c>
      <c r="F394" s="194">
        <f>SUMIFS('Business report'!$F$2:$F$9442,'Business report'!$A$2:$A$9442,A394,'Business report'!$B$2:$B$9442,B394,'Business report'!$C$2:$C$9442,D394)</f>
        <v>0</v>
      </c>
      <c r="G394" s="191">
        <f>SUMIFS('Business report'!$I$2:$I$9442,'Business report'!$A$2:$A$9442,A394,'Business report'!$B$2:$B$9442,B394,'Business report'!$C$2:$C$9442,D394)</f>
        <v>4</v>
      </c>
      <c r="H394" s="195">
        <f>SUMIFS('Business report'!$K$2:$K$9442,'Business report'!$A$2:$A$9442,A394,'Business report'!$B$2:$B$9442,B394,'Business report'!$C$2:$C$9442,D394)</f>
        <v>71.98</v>
      </c>
      <c r="I394" s="198">
        <v>44.99</v>
      </c>
      <c r="J394" s="178">
        <v>4.2</v>
      </c>
      <c r="K394" s="198">
        <v>13</v>
      </c>
      <c r="L394" s="198" t="s">
        <v>131</v>
      </c>
      <c r="M394" s="202" t="s">
        <v>982</v>
      </c>
      <c r="N394" s="198" t="s">
        <v>742</v>
      </c>
      <c r="O394" s="198">
        <v>462</v>
      </c>
      <c r="P394" s="200"/>
      <c r="Q394" s="200"/>
      <c r="R394" s="200"/>
      <c r="S394" s="200"/>
      <c r="T394" s="200"/>
      <c r="U394" s="200"/>
      <c r="V394" s="200"/>
      <c r="W394" s="200"/>
      <c r="X394" s="200"/>
      <c r="Y394" s="200"/>
      <c r="Z394" s="200"/>
      <c r="AA394" s="200"/>
      <c r="AB394" s="200"/>
      <c r="AC394" s="200"/>
      <c r="AD394" s="200"/>
      <c r="AE394" s="200"/>
      <c r="AF394" s="200"/>
      <c r="AG394" s="200"/>
      <c r="AH394" s="200"/>
      <c r="AI394" s="200"/>
      <c r="AJ394" s="200"/>
      <c r="AK394" s="179">
        <f t="array" ref="AK394">IFERROR(VLOOKUP(A394&amp;B394&amp;C394&amp;LEFT($AK$1,2),IF({1,0},广告数据!$A$2:$A$7027&amp;广告数据!$B$2:$B$7027&amp;广告数据!$C$2:$C$7027,广告数据!$D$2:$D$7027),2,0),"0")</f>
        <v>48715</v>
      </c>
      <c r="AL394" s="175">
        <f t="array" ref="AL394">IFERROR(VLOOKUP(A394&amp;B394&amp;C394&amp;LEFT($AK$1,2),IF({1,0},广告数据!$A$2:$A$7027&amp;广告数据!$B$2:$B$7027&amp;广告数据!$C$2:$C$7027,广告数据!$E$2:$E$7027),2,0),"0")</f>
        <v>24</v>
      </c>
      <c r="AM394" s="180">
        <f t="shared" si="164"/>
        <v>0.000492661397926717</v>
      </c>
      <c r="AN394" s="175">
        <f t="array" ref="AN394">IFERROR(VLOOKUP(A394&amp;B394&amp;C394&amp;LEFT($AK$1,2),IF({1,0},广告数据!$A$2:$A$7027&amp;广告数据!$B$2:$B$7027&amp;广告数据!$C$2:$C$7027,广告数据!$I$2:$I$7027),2,0),"0")</f>
        <v>0</v>
      </c>
      <c r="AO394" s="181">
        <f t="shared" si="165"/>
        <v>0</v>
      </c>
      <c r="AP394" s="182">
        <f t="array" ref="AP394">IFERROR(VLOOKUP(A394&amp;B394&amp;C394&amp;LEFT($AK$1,2),IF({1,0},广告数据!$A$2:$A$7027&amp;广告数据!$B$2:$B$7027&amp;广告数据!$C$2:$C$7027,广告数据!$G$2:$G$7027),2,0),"0")</f>
        <v>20.64</v>
      </c>
      <c r="AQ394" s="182">
        <f t="array" ref="AQ394">IFERROR(VLOOKUP(A394&amp;B394&amp;C394&amp;LEFT($AK$1,2),IF({1,0},广告数据!$A$2:$A$7027&amp;广告数据!$B$2:$B$7027&amp;广告数据!$C$2:$C$7027,广告数据!$J$2:$J$7027),2,0),"0")</f>
        <v>0</v>
      </c>
      <c r="AR394" s="183" t="str">
        <f t="shared" si="166"/>
        <v>0</v>
      </c>
      <c r="AS394" s="223" t="str">
        <f t="array" ref="AS394">IFERROR(VLOOKUP(A394&amp;B394&amp;C394&amp;LEFT($AS$1,2),IF({1,0},广告数据!$A$2:$A$7027&amp;广告数据!$B$2:$B$7027&amp;广告数据!$C$2:$C$7027,广告数据!$D$2:$D$7027),2,0),"0")</f>
        <v>0</v>
      </c>
      <c r="AT394" s="179" t="str">
        <f t="array" ref="AT394">IFERROR(VLOOKUP(A394&amp;B394&amp;C394&amp;LEFT($AS$1,2),IF({1,0},广告数据!$A$2:$A$7027&amp;广告数据!$B$2:$B$7027&amp;广告数据!$C$2:$C$7027,广告数据!$E$2:$E$7027),2,0),"0")</f>
        <v>0</v>
      </c>
      <c r="AU394" s="179" t="str">
        <f t="array" ref="AU394">IFERROR(VLOOKUP(A394&amp;B394&amp;C394&amp;LEFT($AS$1,2),IF({1,0},广告数据!$A$2:$A$7027&amp;广告数据!$B$2:$B$7027&amp;广告数据!$C$2:$C$7027,广告数据!$I$2:$I$7027),2,0),"0")</f>
        <v>0</v>
      </c>
      <c r="AV394" s="215" t="str">
        <f t="shared" si="167"/>
        <v>0</v>
      </c>
      <c r="AW394" s="215" t="str">
        <f t="array" ref="AW394">IFERROR(AU394/AT394,"0")</f>
        <v>0</v>
      </c>
      <c r="AX394" s="224" t="str">
        <f t="array" ref="AX394">IFERROR(VLOOKUP(A394&amp;B394&amp;C394&amp;LEFT($AS$1,2),IF({1,0},广告数据!$A$2:$A$7027&amp;广告数据!$B$2:$B$7027&amp;广告数据!$C$2:$C$7027,广告数据!$G$2:$G$7027),2,0),"0")</f>
        <v>0</v>
      </c>
      <c r="AY394" s="179" t="str">
        <f t="array" ref="AY394">IFERROR(VLOOKUP(A394&amp;B394&amp;C394&amp;LEFT($AS$1,2),IF({1,0},广告数据!$A$2:$A$7027&amp;广告数据!$B$2:$B$7027&amp;广告数据!$C$2:$C$7027,广告数据!$J$2:$J$7027),2,0),"0")</f>
        <v>0</v>
      </c>
      <c r="AZ394" s="183" t="str">
        <f t="array" ref="AZ394">IFERROR(AX394/AY394,"0")</f>
        <v>0</v>
      </c>
      <c r="BA394" s="179">
        <f t="array" ref="BA394">IFERROR(VLOOKUP(A394&amp;B394&amp;C394&amp;LEFT($BA$1,2),IF({1,0},广告数据!$A$2:$A$7027&amp;广告数据!$B$2:$B$7027&amp;广告数据!$C$2:$C$7027,广告数据!$D$2:$D$7027),2,0),"")</f>
        <v>38503</v>
      </c>
      <c r="BB394" s="179">
        <f t="array" ref="BB394">IFERROR(VLOOKUP(A394&amp;B394&amp;C394&amp;LEFT($BA$1,2),IF({1,0},广告数据!$A$2:$A$7027&amp;广告数据!$B$2:$B$7027&amp;广告数据!$C$2:$C$7027,广告数据!$E$2:$E$7027),2,0),"")</f>
        <v>3</v>
      </c>
      <c r="BC394" s="179">
        <f t="array" ref="BC394">IFERROR(VLOOKUP(A394&amp;B394&amp;C394&amp;LEFT($BA$1,2),IF({1,0},广告数据!$A$2:$A$7027&amp;广告数据!$B$2:$B$7027&amp;广告数据!$C$2:$C$7027,广告数据!$I$2:$I$7027),2,0),"")</f>
        <v>0</v>
      </c>
      <c r="BD394" s="215">
        <f t="shared" si="170"/>
        <v>7.79160065449445e-5</v>
      </c>
      <c r="BE394" s="215">
        <f t="shared" si="171"/>
        <v>0</v>
      </c>
      <c r="BF394" s="186">
        <f t="array" ref="BF394">IFERROR(VLOOKUP(A394&amp;B394&amp;C394&amp;LEFT($BA$1,2),IF({1,0},广告数据!$A$2:$A$7027&amp;广告数据!$B$2:$B$7027&amp;广告数据!$C$2:$C$7027,广告数据!$G$2:$G$7027),2,0),"")</f>
        <v>3.16</v>
      </c>
      <c r="BG394" s="186">
        <f t="array" ref="BG394">IFERROR(VLOOKUP(A394&amp;B394&amp;C394&amp;LEFT($BA$1,2),IF({1,0},广告数据!$A$2:$A$7027&amp;广告数据!$B$2:$B$7027&amp;广告数据!$C$2:$C$7027,广告数据!$J$2:$J$7027),2,0),"")</f>
        <v>0</v>
      </c>
      <c r="BH394" s="215" t="str">
        <f t="shared" si="172"/>
        <v>0</v>
      </c>
      <c r="BI394" s="172" t="str">
        <f t="array" ref="BI394">IFERROR(VLOOKUP(A394&amp;B394&amp;C394&amp;LEFT($BI$1,2),IF({1,0},广告数据!$A$2:$A$7027&amp;广告数据!$B$2:$B$7027&amp;广告数据!$C$2:$C$7027,广告数据!$D$2:$D$7027),2,0),"0")</f>
        <v>0</v>
      </c>
      <c r="BJ394" s="172" t="str">
        <f t="array" ref="BJ394">IFERROR(VLOOKUP(A394&amp;B394&amp;C394&amp;LEFT($BI$1,2),IF({1,0},广告数据!$A$2:$A$7027&amp;广告数据!$B$2:$B$7027&amp;广告数据!$C$2:$C$7027,广告数据!$E$2:$E$7027),2,0),"0")</f>
        <v>0</v>
      </c>
      <c r="BK394" s="172" t="str">
        <f t="array" ref="BK394">IFERROR(VLOOKUP(A394&amp;B394&amp;C394&amp;LEFT($BI$1,2),IF({1,0},广告数据!$A$2:$A$7027&amp;广告数据!$B$2:$B$7027&amp;广告数据!$C$2:$C$7027,广告数据!$I$2:$I$7027),2,0),"0")</f>
        <v>0</v>
      </c>
      <c r="BL394" s="215" t="str">
        <f t="shared" si="173"/>
        <v>0</v>
      </c>
      <c r="BM394" s="215" t="str">
        <f t="shared" si="174"/>
        <v>0</v>
      </c>
      <c r="BN394" s="172" t="str">
        <f t="array" ref="BN394">IFERROR(VLOOKUP(A394&amp;B394&amp;C394&amp;LEFT($BI$1,2),IF({1,0},广告数据!$A$2:$A$7027&amp;广告数据!$B$2:$B$7027&amp;广告数据!$C$2:$C$7027,广告数据!$G$2:$G$7027),2,0),"0")</f>
        <v>0</v>
      </c>
      <c r="BO394" s="172" t="str">
        <f t="array" ref="BO394">IFERROR(VLOOKUP(A394&amp;B394&amp;C394&amp;LEFT($BI$1,2),IF({1,0},广告数据!$A$2:$A$7027&amp;广告数据!$B$2:$B$7027&amp;广告数据!$C$2:$C$7027,广告数据!$J$2:$J$7027),2,0),"0")</f>
        <v>0</v>
      </c>
      <c r="BP394" s="215" t="str">
        <f t="shared" si="175"/>
        <v/>
      </c>
      <c r="BQ394" s="172">
        <f t="array" ref="BQ394">IFERROR(VLOOKUP(A394&amp;B394&amp;C394&amp;LEFT($BQ$1,2),IF({1,0},广告数据!$A$2:$A$7027&amp;广告数据!$B$2:$B$7027&amp;广告数据!$C$2:$C$7027,广告数据!$D$2:$D$7027),2,0),"0")</f>
        <v>1397</v>
      </c>
      <c r="BR394" s="172">
        <f t="array" ref="BR394">IFERROR(VLOOKUP(A394&amp;B394&amp;C394&amp;LEFT($BQ$1,2),IF({1,0},广告数据!$A$2:$A$7027&amp;广告数据!$B$2:$B$7027&amp;广告数据!$C$2:$C$7027,广告数据!$E$2:$E$7027),2,0),"0")</f>
        <v>0</v>
      </c>
      <c r="BS394" s="172">
        <f t="array" ref="BS394">IFERROR(VLOOKUP(A394&amp;B394&amp;C394&amp;LEFT($BQ$1,2),IF({1,0},广告数据!$A$2:$A$7027&amp;广告数据!$B$2:$B$7027&amp;广告数据!$C$2:$C$7027,广告数据!$I$2:$I$7027),2,0),"0")</f>
        <v>0</v>
      </c>
      <c r="BT394" s="215">
        <f t="shared" si="168"/>
        <v>0</v>
      </c>
      <c r="BU394" s="215" t="str">
        <f t="shared" si="169"/>
        <v>0</v>
      </c>
      <c r="BV394" s="172">
        <f t="array" ref="BV394">IFERROR(VLOOKUP(A394&amp;B394&amp;C394&amp;LEFT($BQ$1,2),IF({1,0},广告数据!$A$2:$A$7027&amp;广告数据!$B$2:$B$7027&amp;广告数据!$C$2:$C$7027,广告数据!$G$2:$G$7027),2,0),"0")</f>
        <v>0</v>
      </c>
      <c r="BW394" s="172">
        <f t="array" ref="BW394">IFERROR(VLOOKUP(A394&amp;B394&amp;C394&amp;LEFT($BQ$1,2),IF({1,0},广告数据!$A$2:$A$7027&amp;广告数据!$B$2:$B$7027&amp;广告数据!$C$2:$C$7027,广告数据!$J$2:$J$7027),2,0),"0")</f>
        <v>0</v>
      </c>
      <c r="BX394" s="215" t="str">
        <f t="shared" si="163"/>
        <v/>
      </c>
      <c r="BY394" s="173"/>
      <c r="BZ394" s="173"/>
      <c r="CA394" s="173"/>
    </row>
    <row r="395" spans="1:79">
      <c r="A395" s="189">
        <v>44846</v>
      </c>
      <c r="B395" s="192" t="s">
        <v>777</v>
      </c>
      <c r="C395" s="190" t="s">
        <v>543</v>
      </c>
      <c r="D395" s="119" t="s">
        <v>544</v>
      </c>
      <c r="E395" s="194">
        <f>SUMIFS('Business report'!$D$2:$D$9442,'Business report'!$A$2:$A$9442,A395,'Business report'!$B$2:$B$9442,B395,'Business report'!$C$2:$C$9442,D395)</f>
        <v>62</v>
      </c>
      <c r="F395" s="194">
        <f>SUMIFS('Business report'!$F$2:$F$9442,'Business report'!$A$2:$A$9442,A395,'Business report'!$B$2:$B$9442,B395,'Business report'!$C$2:$C$9442,D395)</f>
        <v>95</v>
      </c>
      <c r="G395" s="191">
        <f>SUMIFS('Business report'!$I$2:$I$9442,'Business report'!$A$2:$A$9442,A395,'Business report'!$B$2:$B$9442,B395,'Business report'!$C$2:$C$9442,D395)</f>
        <v>6</v>
      </c>
      <c r="H395" s="195">
        <f>SUMIFS('Business report'!$K$2:$K$9442,'Business report'!$A$2:$A$9442,A395,'Business report'!$B$2:$B$9442,B395,'Business report'!$C$2:$C$9442,D395)</f>
        <v>23994</v>
      </c>
      <c r="I395" s="206">
        <v>3999</v>
      </c>
      <c r="J395" s="178">
        <v>5</v>
      </c>
      <c r="K395" s="198">
        <v>7</v>
      </c>
      <c r="L395" s="206" t="s">
        <v>794</v>
      </c>
      <c r="M395" s="202" t="s">
        <v>983</v>
      </c>
      <c r="N395" s="206" t="s">
        <v>796</v>
      </c>
      <c r="O395" s="198">
        <v>9</v>
      </c>
      <c r="P395" s="200"/>
      <c r="Q395" s="200"/>
      <c r="R395" s="200"/>
      <c r="S395" s="200"/>
      <c r="T395" s="200"/>
      <c r="U395" s="200"/>
      <c r="V395" s="200"/>
      <c r="W395" s="200"/>
      <c r="X395" s="200"/>
      <c r="Y395" s="200"/>
      <c r="Z395" s="200"/>
      <c r="AA395" s="200"/>
      <c r="AB395" s="200"/>
      <c r="AC395" s="200"/>
      <c r="AD395" s="200"/>
      <c r="AE395" s="200"/>
      <c r="AF395" s="200"/>
      <c r="AG395" s="200"/>
      <c r="AH395" s="200"/>
      <c r="AI395" s="200"/>
      <c r="AJ395" s="200"/>
      <c r="AK395" s="179">
        <f t="array" ref="AK395">IFERROR(VLOOKUP(A395&amp;B395&amp;C395&amp;LEFT($AK$1,2),IF({1,0},广告数据!$A$2:$A$7027&amp;广告数据!$B$2:$B$7027&amp;广告数据!$C$2:$C$7027,广告数据!$D$2:$D$7027),2,0),"0")</f>
        <v>440</v>
      </c>
      <c r="AL395" s="175">
        <f t="array" ref="AL395">IFERROR(VLOOKUP(A395&amp;B395&amp;C395&amp;LEFT($AK$1,2),IF({1,0},广告数据!$A$2:$A$7027&amp;广告数据!$B$2:$B$7027&amp;广告数据!$C$2:$C$7027,广告数据!$E$2:$E$7027),2,0),"0")</f>
        <v>3</v>
      </c>
      <c r="AM395" s="180">
        <f t="shared" si="164"/>
        <v>0.00681818181818182</v>
      </c>
      <c r="AN395" s="175">
        <f t="array" ref="AN395">IFERROR(VLOOKUP(A395&amp;B395&amp;C395&amp;LEFT($AK$1,2),IF({1,0},广告数据!$A$2:$A$7027&amp;广告数据!$B$2:$B$7027&amp;广告数据!$C$2:$C$7027,广告数据!$I$2:$I$7027),2,0),"0")</f>
        <v>0</v>
      </c>
      <c r="AO395" s="181">
        <f t="shared" si="165"/>
        <v>0</v>
      </c>
      <c r="AP395" s="182">
        <f t="array" ref="AP395">IFERROR(VLOOKUP(A395&amp;B395&amp;C395&amp;LEFT($AK$1,2),IF({1,0},广告数据!$A$2:$A$7027&amp;广告数据!$B$2:$B$7027&amp;广告数据!$C$2:$C$7027,广告数据!$G$2:$G$7027),2,0),"0")</f>
        <v>60</v>
      </c>
      <c r="AQ395" s="182">
        <f t="array" ref="AQ395">IFERROR(VLOOKUP(A395&amp;B395&amp;C395&amp;LEFT($AK$1,2),IF({1,0},广告数据!$A$2:$A$7027&amp;广告数据!$B$2:$B$7027&amp;广告数据!$C$2:$C$7027,广告数据!$J$2:$J$7027),2,0),"0")</f>
        <v>0</v>
      </c>
      <c r="AR395" s="183" t="str">
        <f t="shared" si="166"/>
        <v>0</v>
      </c>
      <c r="AS395" s="223">
        <f t="array" ref="AS395">IFERROR(VLOOKUP(A395&amp;B395&amp;C395&amp;LEFT($AS$1,2),IF({1,0},广告数据!$A$2:$A$7027&amp;广告数据!$B$2:$B$7027&amp;广告数据!$C$2:$C$7027,广告数据!$D$2:$D$7027),2,0),"0")</f>
        <v>834</v>
      </c>
      <c r="AT395" s="179">
        <f t="array" ref="AT395">IFERROR(VLOOKUP(A395&amp;B395&amp;C395&amp;LEFT($AS$1,2),IF({1,0},广告数据!$A$2:$A$7027&amp;广告数据!$B$2:$B$7027&amp;广告数据!$C$2:$C$7027,广告数据!$E$2:$E$7027),2,0),"0")</f>
        <v>32</v>
      </c>
      <c r="AU395" s="179">
        <f t="array" ref="AU395">IFERROR(VLOOKUP(A395&amp;B395&amp;C395&amp;LEFT($AS$1,2),IF({1,0},广告数据!$A$2:$A$7027&amp;广告数据!$B$2:$B$7027&amp;广告数据!$C$2:$C$7027,广告数据!$I$2:$I$7027),2,0),"0")</f>
        <v>5</v>
      </c>
      <c r="AV395" s="215">
        <f t="shared" si="167"/>
        <v>0.0383693045563549</v>
      </c>
      <c r="AW395" s="215">
        <f t="array" ref="AW395">IFERROR(AU395/AT395,"0")</f>
        <v>0.15625</v>
      </c>
      <c r="AX395" s="224">
        <f t="array" ref="AX395">IFERROR(VLOOKUP(A395&amp;B395&amp;C395&amp;LEFT($AS$1,2),IF({1,0},广告数据!$A$2:$A$7027&amp;广告数据!$B$2:$B$7027&amp;广告数据!$C$2:$C$7027,广告数据!$G$2:$G$7027),2,0),"0")</f>
        <v>2045</v>
      </c>
      <c r="AY395" s="179">
        <f t="array" ref="AY395">IFERROR(VLOOKUP(A395&amp;B395&amp;C395&amp;LEFT($AS$1,2),IF({1,0},广告数据!$A$2:$A$7027&amp;广告数据!$B$2:$B$7027&amp;广告数据!$C$2:$C$7027,广告数据!$J$2:$J$7027),2,0),"0")</f>
        <v>18175</v>
      </c>
      <c r="AZ395" s="183">
        <f t="array" ref="AZ395">IFERROR(AX395/AY395,"0")</f>
        <v>0.11251719394773</v>
      </c>
      <c r="BA395" s="179">
        <f t="array" ref="BA395">IFERROR(VLOOKUP(A395&amp;B395&amp;C395&amp;LEFT($BA$1,2),IF({1,0},广告数据!$A$2:$A$7027&amp;广告数据!$B$2:$B$7027&amp;广告数据!$C$2:$C$7027,广告数据!$D$2:$D$7027),2,0),"")</f>
        <v>626</v>
      </c>
      <c r="BB395" s="179">
        <f t="array" ref="BB395">IFERROR(VLOOKUP(A395&amp;B395&amp;C395&amp;LEFT($BA$1,2),IF({1,0},广告数据!$A$2:$A$7027&amp;广告数据!$B$2:$B$7027&amp;广告数据!$C$2:$C$7027,广告数据!$E$2:$E$7027),2,0),"")</f>
        <v>8</v>
      </c>
      <c r="BC395" s="179">
        <f t="array" ref="BC395">IFERROR(VLOOKUP(A395&amp;B395&amp;C395&amp;LEFT($BA$1,2),IF({1,0},广告数据!$A$2:$A$7027&amp;广告数据!$B$2:$B$7027&amp;广告数据!$C$2:$C$7027,广告数据!$I$2:$I$7027),2,0),"")</f>
        <v>1</v>
      </c>
      <c r="BD395" s="215">
        <f t="shared" si="170"/>
        <v>0.012779552715655</v>
      </c>
      <c r="BE395" s="215">
        <f t="shared" si="171"/>
        <v>0.125</v>
      </c>
      <c r="BF395" s="186">
        <f t="array" ref="BF395">IFERROR(VLOOKUP(A395&amp;B395&amp;C395&amp;LEFT($BA$1,2),IF({1,0},广告数据!$A$2:$A$7027&amp;广告数据!$B$2:$B$7027&amp;广告数据!$C$2:$C$7027,广告数据!$G$2:$G$7027),2,0),"")</f>
        <v>725</v>
      </c>
      <c r="BG395" s="186">
        <f t="array" ref="BG395">IFERROR(VLOOKUP(A395&amp;B395&amp;C395&amp;LEFT($BA$1,2),IF({1,0},广告数据!$A$2:$A$7027&amp;广告数据!$B$2:$B$7027&amp;广告数据!$C$2:$C$7027,广告数据!$J$2:$J$7027),2,0),"")</f>
        <v>3635</v>
      </c>
      <c r="BH395" s="215">
        <f t="shared" si="172"/>
        <v>0.199449793672627</v>
      </c>
      <c r="BI395" s="172" t="str">
        <f t="array" ref="BI395">IFERROR(VLOOKUP(A395&amp;B395&amp;C395&amp;LEFT($BI$1,2),IF({1,0},广告数据!$A$2:$A$7027&amp;广告数据!$B$2:$B$7027&amp;广告数据!$C$2:$C$7027,广告数据!$D$2:$D$7027),2,0),"0")</f>
        <v>0</v>
      </c>
      <c r="BJ395" s="172" t="str">
        <f t="array" ref="BJ395">IFERROR(VLOOKUP(A395&amp;B395&amp;C395&amp;LEFT($BI$1,2),IF({1,0},广告数据!$A$2:$A$7027&amp;广告数据!$B$2:$B$7027&amp;广告数据!$C$2:$C$7027,广告数据!$E$2:$E$7027),2,0),"0")</f>
        <v>0</v>
      </c>
      <c r="BK395" s="172" t="str">
        <f t="array" ref="BK395">IFERROR(VLOOKUP(A395&amp;B395&amp;C395&amp;LEFT($BI$1,2),IF({1,0},广告数据!$A$2:$A$7027&amp;广告数据!$B$2:$B$7027&amp;广告数据!$C$2:$C$7027,广告数据!$I$2:$I$7027),2,0),"0")</f>
        <v>0</v>
      </c>
      <c r="BL395" s="215" t="str">
        <f t="shared" si="173"/>
        <v>0</v>
      </c>
      <c r="BM395" s="215" t="str">
        <f t="shared" si="174"/>
        <v>0</v>
      </c>
      <c r="BN395" s="172" t="str">
        <f t="array" ref="BN395">IFERROR(VLOOKUP(A395&amp;B395&amp;C395&amp;LEFT($BI$1,2),IF({1,0},广告数据!$A$2:$A$7027&amp;广告数据!$B$2:$B$7027&amp;广告数据!$C$2:$C$7027,广告数据!$G$2:$G$7027),2,0),"0")</f>
        <v>0</v>
      </c>
      <c r="BO395" s="172" t="str">
        <f t="array" ref="BO395">IFERROR(VLOOKUP(A395&amp;B395&amp;C395&amp;LEFT($BI$1,2),IF({1,0},广告数据!$A$2:$A$7027&amp;广告数据!$B$2:$B$7027&amp;广告数据!$C$2:$C$7027,广告数据!$J$2:$J$7027),2,0),"0")</f>
        <v>0</v>
      </c>
      <c r="BP395" s="215" t="str">
        <f t="shared" si="175"/>
        <v/>
      </c>
      <c r="BQ395" s="172" t="str">
        <f t="array" ref="BQ395">IFERROR(VLOOKUP(A395&amp;B395&amp;C395&amp;LEFT($BQ$1,2),IF({1,0},广告数据!$A$2:$A$7027&amp;广告数据!$B$2:$B$7027&amp;广告数据!$C$2:$C$7027,广告数据!$D$2:$D$7027),2,0),"0")</f>
        <v>0</v>
      </c>
      <c r="BR395" s="172" t="str">
        <f t="array" ref="BR395">IFERROR(VLOOKUP(A395&amp;B395&amp;C395&amp;LEFT($BQ$1,2),IF({1,0},广告数据!$A$2:$A$7027&amp;广告数据!$B$2:$B$7027&amp;广告数据!$C$2:$C$7027,广告数据!$E$2:$E$7027),2,0),"0")</f>
        <v>0</v>
      </c>
      <c r="BS395" s="172" t="str">
        <f t="array" ref="BS395">IFERROR(VLOOKUP(A395&amp;B395&amp;C395&amp;LEFT($BQ$1,2),IF({1,0},广告数据!$A$2:$A$7027&amp;广告数据!$B$2:$B$7027&amp;广告数据!$C$2:$C$7027,广告数据!$I$2:$I$7027),2,0),"0")</f>
        <v>0</v>
      </c>
      <c r="BT395" s="215" t="str">
        <f t="shared" si="168"/>
        <v>0</v>
      </c>
      <c r="BU395" s="215" t="str">
        <f t="shared" si="169"/>
        <v>0</v>
      </c>
      <c r="BV395" s="172" t="str">
        <f t="array" ref="BV395">IFERROR(VLOOKUP(A395&amp;B395&amp;C395&amp;LEFT($BQ$1,2),IF({1,0},广告数据!$A$2:$A$7027&amp;广告数据!$B$2:$B$7027&amp;广告数据!$C$2:$C$7027,广告数据!$G$2:$G$7027),2,0),"0")</f>
        <v>0</v>
      </c>
      <c r="BW395" s="172" t="str">
        <f t="array" ref="BW395">IFERROR(VLOOKUP(A395&amp;B395&amp;C395&amp;LEFT($BQ$1,2),IF({1,0},广告数据!$A$2:$A$7027&amp;广告数据!$B$2:$B$7027&amp;广告数据!$C$2:$C$7027,广告数据!$J$2:$J$7027),2,0),"0")</f>
        <v>0</v>
      </c>
      <c r="BX395" s="215" t="str">
        <f t="shared" si="163"/>
        <v/>
      </c>
      <c r="BY395" s="173"/>
      <c r="BZ395" s="173"/>
      <c r="CA395" s="173"/>
    </row>
    <row r="396" spans="1:79">
      <c r="A396" s="189">
        <v>44847</v>
      </c>
      <c r="B396" s="192" t="s">
        <v>20</v>
      </c>
      <c r="C396" s="190" t="s">
        <v>25</v>
      </c>
      <c r="D396" s="119" t="s">
        <v>124</v>
      </c>
      <c r="E396" s="194">
        <f>SUMIFS('Business report'!$D$2:$D$9442,'Business report'!$A$2:$A$9442,A396,'Business report'!$B$2:$B$9442,B396,'Business report'!$C$2:$C$9442,D396)</f>
        <v>0</v>
      </c>
      <c r="F396" s="194">
        <f>SUMIFS('Business report'!$F$2:$F$9442,'Business report'!$A$2:$A$9442,A396,'Business report'!$B$2:$B$9442,B396,'Business report'!$C$2:$C$9442,D396)</f>
        <v>0</v>
      </c>
      <c r="G396" s="191">
        <f>SUMIFS('Business report'!$I$2:$I$9442,'Business report'!$A$2:$A$9442,A396,'Business report'!$B$2:$B$9442,B396,'Business report'!$C$2:$C$9442,D396)</f>
        <v>0</v>
      </c>
      <c r="H396" s="195">
        <f>SUMIFS('Business report'!$K$2:$K$9442,'Business report'!$A$2:$A$9442,A396,'Business report'!$B$2:$B$9442,B396,'Business report'!$C$2:$C$9442,D396)</f>
        <v>0</v>
      </c>
      <c r="I396" s="198">
        <v>11.99</v>
      </c>
      <c r="J396" s="178">
        <v>4.5</v>
      </c>
      <c r="K396" s="198">
        <v>137</v>
      </c>
      <c r="L396" s="198" t="s">
        <v>131</v>
      </c>
      <c r="M396" s="202" t="s">
        <v>984</v>
      </c>
      <c r="N396" s="198" t="s">
        <v>133</v>
      </c>
      <c r="O396" s="198">
        <v>76</v>
      </c>
      <c r="P396" s="200"/>
      <c r="Q396" s="200"/>
      <c r="R396" s="200"/>
      <c r="S396" s="200"/>
      <c r="T396" s="200"/>
      <c r="U396" s="200"/>
      <c r="V396" s="200"/>
      <c r="W396" s="200"/>
      <c r="X396" s="200"/>
      <c r="Y396" s="200"/>
      <c r="Z396" s="200"/>
      <c r="AA396" s="200"/>
      <c r="AB396" s="200"/>
      <c r="AC396" s="200"/>
      <c r="AD396" s="200"/>
      <c r="AE396" s="200"/>
      <c r="AF396" s="200"/>
      <c r="AG396" s="200"/>
      <c r="AH396" s="200"/>
      <c r="AI396" s="200"/>
      <c r="AJ396" s="200"/>
      <c r="AK396" s="179">
        <f t="array" ref="AK396">IFERROR(VLOOKUP(A396&amp;B396&amp;C396&amp;LEFT($AK$1,2),IF({1,0},广告数据!$A$2:$A$7027&amp;广告数据!$B$2:$B$7027&amp;广告数据!$C$2:$C$7027,广告数据!$D$2:$D$7027),2,0),"0")</f>
        <v>0</v>
      </c>
      <c r="AL396" s="175">
        <f t="array" ref="AL396">IFERROR(VLOOKUP(A396&amp;B396&amp;C396&amp;LEFT($AK$1,2),IF({1,0},广告数据!$A$2:$A$7027&amp;广告数据!$B$2:$B$7027&amp;广告数据!$C$2:$C$7027,广告数据!$E$2:$E$7027),2,0),"0")</f>
        <v>0</v>
      </c>
      <c r="AM396" s="180" t="str">
        <f t="shared" si="164"/>
        <v>0</v>
      </c>
      <c r="AN396" s="175">
        <f t="array" ref="AN396">IFERROR(VLOOKUP(A396&amp;B396&amp;C396&amp;LEFT($AK$1,2),IF({1,0},广告数据!$A$2:$A$7027&amp;广告数据!$B$2:$B$7027&amp;广告数据!$C$2:$C$7027,广告数据!$I$2:$I$7027),2,0),"0")</f>
        <v>0</v>
      </c>
      <c r="AO396" s="181" t="str">
        <f t="shared" si="165"/>
        <v>0</v>
      </c>
      <c r="AP396" s="182">
        <f t="array" ref="AP396">IFERROR(VLOOKUP(A396&amp;B396&amp;C396&amp;LEFT($AK$1,2),IF({1,0},广告数据!$A$2:$A$7027&amp;广告数据!$B$2:$B$7027&amp;广告数据!$C$2:$C$7027,广告数据!$G$2:$G$7027),2,0),"0")</f>
        <v>0</v>
      </c>
      <c r="AQ396" s="182">
        <f t="array" ref="AQ396">IFERROR(VLOOKUP(A396&amp;B396&amp;C396&amp;LEFT($AK$1,2),IF({1,0},广告数据!$A$2:$A$7027&amp;广告数据!$B$2:$B$7027&amp;广告数据!$C$2:$C$7027,广告数据!$J$2:$J$7027),2,0),"0")</f>
        <v>0</v>
      </c>
      <c r="AR396" s="183" t="str">
        <f t="shared" si="166"/>
        <v>0</v>
      </c>
      <c r="AS396" s="223" t="str">
        <f t="array" ref="AS396">IFERROR(VLOOKUP(A396&amp;B396&amp;C396&amp;LEFT($AS$1,2),IF({1,0},广告数据!$A$2:$A$7027&amp;广告数据!$B$2:$B$7027&amp;广告数据!$C$2:$C$7027,广告数据!$D$2:$D$7027),2,0),"0")</f>
        <v>0</v>
      </c>
      <c r="AT396" s="179" t="str">
        <f t="array" ref="AT396">IFERROR(VLOOKUP(A396&amp;B396&amp;C396&amp;LEFT($AS$1,2),IF({1,0},广告数据!$A$2:$A$7027&amp;广告数据!$B$2:$B$7027&amp;广告数据!$C$2:$C$7027,广告数据!$E$2:$E$7027),2,0),"0")</f>
        <v>0</v>
      </c>
      <c r="AU396" s="179" t="str">
        <f t="array" ref="AU396">IFERROR(VLOOKUP(A396&amp;B396&amp;C396&amp;LEFT($AS$1,2),IF({1,0},广告数据!$A$2:$A$7027&amp;广告数据!$B$2:$B$7027&amp;广告数据!$C$2:$C$7027,广告数据!$I$2:$I$7027),2,0),"0")</f>
        <v>0</v>
      </c>
      <c r="AV396" s="215" t="str">
        <f t="shared" si="167"/>
        <v>0</v>
      </c>
      <c r="AW396" s="215" t="str">
        <f t="array" ref="AW396">IFERROR(AU396/AT396,"0")</f>
        <v>0</v>
      </c>
      <c r="AX396" s="224" t="str">
        <f t="array" ref="AX396">IFERROR(VLOOKUP(A396&amp;B396&amp;C396&amp;LEFT($AS$1,2),IF({1,0},广告数据!$A$2:$A$7027&amp;广告数据!$B$2:$B$7027&amp;广告数据!$C$2:$C$7027,广告数据!$G$2:$G$7027),2,0),"0")</f>
        <v>0</v>
      </c>
      <c r="AY396" s="179" t="str">
        <f t="array" ref="AY396">IFERROR(VLOOKUP(A396&amp;B396&amp;C396&amp;LEFT($AS$1,2),IF({1,0},广告数据!$A$2:$A$7027&amp;广告数据!$B$2:$B$7027&amp;广告数据!$C$2:$C$7027,广告数据!$J$2:$J$7027),2,0),"0")</f>
        <v>0</v>
      </c>
      <c r="AZ396" s="183" t="str">
        <f t="array" ref="AZ396">IFERROR(AX396/AY396,"0")</f>
        <v>0</v>
      </c>
      <c r="BA396" s="179">
        <f t="array" ref="BA396">IFERROR(VLOOKUP(A396&amp;B396&amp;C396&amp;LEFT($BA$1,2),IF({1,0},广告数据!$A$2:$A$7027&amp;广告数据!$B$2:$B$7027&amp;广告数据!$C$2:$C$7027,广告数据!$D$2:$D$7027),2,0),"")</f>
        <v>0</v>
      </c>
      <c r="BB396" s="179">
        <f t="array" ref="BB396">IFERROR(VLOOKUP(A396&amp;B396&amp;C396&amp;LEFT($BA$1,2),IF({1,0},广告数据!$A$2:$A$7027&amp;广告数据!$B$2:$B$7027&amp;广告数据!$C$2:$C$7027,广告数据!$E$2:$E$7027),2,0),"")</f>
        <v>0</v>
      </c>
      <c r="BC396" s="179">
        <f t="array" ref="BC396">IFERROR(VLOOKUP(A396&amp;B396&amp;C396&amp;LEFT($BA$1,2),IF({1,0},广告数据!$A$2:$A$7027&amp;广告数据!$B$2:$B$7027&amp;广告数据!$C$2:$C$7027,广告数据!$I$2:$I$7027),2,0),"")</f>
        <v>0</v>
      </c>
      <c r="BD396" s="215" t="str">
        <f t="shared" si="170"/>
        <v>0</v>
      </c>
      <c r="BE396" s="215" t="str">
        <f t="shared" si="171"/>
        <v>0</v>
      </c>
      <c r="BF396" s="186">
        <f t="array" ref="BF396">IFERROR(VLOOKUP(A396&amp;B396&amp;C396&amp;LEFT($BA$1,2),IF({1,0},广告数据!$A$2:$A$7027&amp;广告数据!$B$2:$B$7027&amp;广告数据!$C$2:$C$7027,广告数据!$G$2:$G$7027),2,0),"")</f>
        <v>0</v>
      </c>
      <c r="BG396" s="186">
        <f t="array" ref="BG396">IFERROR(VLOOKUP(A396&amp;B396&amp;C396&amp;LEFT($BA$1,2),IF({1,0},广告数据!$A$2:$A$7027&amp;广告数据!$B$2:$B$7027&amp;广告数据!$C$2:$C$7027,广告数据!$J$2:$J$7027),2,0),"")</f>
        <v>0</v>
      </c>
      <c r="BH396" s="215" t="str">
        <f t="shared" si="172"/>
        <v>0</v>
      </c>
      <c r="BI396" s="172">
        <f t="array" ref="BI396">IFERROR(VLOOKUP(A396&amp;B396&amp;C396&amp;LEFT($BI$1,2),IF({1,0},广告数据!$A$2:$A$7027&amp;广告数据!$B$2:$B$7027&amp;广告数据!$C$2:$C$7027,广告数据!$D$2:$D$7027),2,0),"0")</f>
        <v>0</v>
      </c>
      <c r="BJ396" s="172">
        <f t="array" ref="BJ396">IFERROR(VLOOKUP(A396&amp;B396&amp;C396&amp;LEFT($BI$1,2),IF({1,0},广告数据!$A$2:$A$7027&amp;广告数据!$B$2:$B$7027&amp;广告数据!$C$2:$C$7027,广告数据!$E$2:$E$7027),2,0),"0")</f>
        <v>0</v>
      </c>
      <c r="BK396" s="172">
        <f t="array" ref="BK396">IFERROR(VLOOKUP(A396&amp;B396&amp;C396&amp;LEFT($BI$1,2),IF({1,0},广告数据!$A$2:$A$7027&amp;广告数据!$B$2:$B$7027&amp;广告数据!$C$2:$C$7027,广告数据!$I$2:$I$7027),2,0),"0")</f>
        <v>0</v>
      </c>
      <c r="BL396" s="215" t="str">
        <f t="shared" si="173"/>
        <v>0</v>
      </c>
      <c r="BM396" s="215" t="str">
        <f t="shared" si="174"/>
        <v>0</v>
      </c>
      <c r="BN396" s="172">
        <f t="array" ref="BN396">IFERROR(VLOOKUP(A396&amp;B396&amp;C396&amp;LEFT($BI$1,2),IF({1,0},广告数据!$A$2:$A$7027&amp;广告数据!$B$2:$B$7027&amp;广告数据!$C$2:$C$7027,广告数据!$G$2:$G$7027),2,0),"0")</f>
        <v>0</v>
      </c>
      <c r="BO396" s="172">
        <f t="array" ref="BO396">IFERROR(VLOOKUP(A396&amp;B396&amp;C396&amp;LEFT($BI$1,2),IF({1,0},广告数据!$A$2:$A$7027&amp;广告数据!$B$2:$B$7027&amp;广告数据!$C$2:$C$7027,广告数据!$J$2:$J$7027),2,0),"0")</f>
        <v>0</v>
      </c>
      <c r="BP396" s="215" t="str">
        <f t="shared" si="175"/>
        <v/>
      </c>
      <c r="BQ396" s="172" t="str">
        <f t="array" ref="BQ396">IFERROR(VLOOKUP(A396&amp;B396&amp;C396&amp;LEFT($BQ$1,2),IF({1,0},广告数据!$A$2:$A$7027&amp;广告数据!$B$2:$B$7027&amp;广告数据!$C$2:$C$7027,广告数据!$D$2:$D$7027),2,0),"0")</f>
        <v>0</v>
      </c>
      <c r="BR396" s="172" t="str">
        <f t="array" ref="BR396">IFERROR(VLOOKUP(A396&amp;B396&amp;C396&amp;LEFT($BQ$1,2),IF({1,0},广告数据!$A$2:$A$7027&amp;广告数据!$B$2:$B$7027&amp;广告数据!$C$2:$C$7027,广告数据!$E$2:$E$7027),2,0),"0")</f>
        <v>0</v>
      </c>
      <c r="BS396" s="172" t="str">
        <f t="array" ref="BS396">IFERROR(VLOOKUP(A396&amp;B396&amp;C396&amp;LEFT($BQ$1,2),IF({1,0},广告数据!$A$2:$A$7027&amp;广告数据!$B$2:$B$7027&amp;广告数据!$C$2:$C$7027,广告数据!$I$2:$I$7027),2,0),"0")</f>
        <v>0</v>
      </c>
      <c r="BT396" s="215" t="str">
        <f t="shared" si="168"/>
        <v>0</v>
      </c>
      <c r="BU396" s="215" t="str">
        <f t="shared" si="169"/>
        <v>0</v>
      </c>
      <c r="BV396" s="172" t="str">
        <f t="array" ref="BV396">IFERROR(VLOOKUP(A396&amp;B396&amp;C396&amp;LEFT($BQ$1,2),IF({1,0},广告数据!$A$2:$A$7027&amp;广告数据!$B$2:$B$7027&amp;广告数据!$C$2:$C$7027,广告数据!$G$2:$G$7027),2,0),"0")</f>
        <v>0</v>
      </c>
      <c r="BW396" s="172" t="str">
        <f t="array" ref="BW396">IFERROR(VLOOKUP(A396&amp;B396&amp;C396&amp;LEFT($BQ$1,2),IF({1,0},广告数据!$A$2:$A$7027&amp;广告数据!$B$2:$B$7027&amp;广告数据!$C$2:$C$7027,广告数据!$J$2:$J$7027),2,0),"0")</f>
        <v>0</v>
      </c>
      <c r="BX396" s="215" t="str">
        <f t="shared" si="163"/>
        <v/>
      </c>
      <c r="BY396" s="173"/>
      <c r="BZ396" s="173"/>
      <c r="CA396" s="173"/>
    </row>
    <row r="397" spans="1:79">
      <c r="A397" s="189">
        <v>44847</v>
      </c>
      <c r="B397" s="192" t="s">
        <v>20</v>
      </c>
      <c r="C397" s="190" t="s">
        <v>450</v>
      </c>
      <c r="D397" s="119" t="s">
        <v>451</v>
      </c>
      <c r="E397" s="194">
        <f>SUMIFS('Business report'!$D$2:$D$9442,'Business report'!$A$2:$A$9442,A397,'Business report'!$B$2:$B$9442,B397,'Business report'!$C$2:$C$9442,D397)</f>
        <v>0</v>
      </c>
      <c r="F397" s="194">
        <f>SUMIFS('Business report'!$F$2:$F$9442,'Business report'!$A$2:$A$9442,A397,'Business report'!$B$2:$B$9442,B397,'Business report'!$C$2:$C$9442,D397)</f>
        <v>0</v>
      </c>
      <c r="G397" s="191">
        <f>SUMIFS('Business report'!$I$2:$I$9442,'Business report'!$A$2:$A$9442,A397,'Business report'!$B$2:$B$9442,B397,'Business report'!$C$2:$C$9442,D397)</f>
        <v>0</v>
      </c>
      <c r="H397" s="195">
        <f>SUMIFS('Business report'!$K$2:$K$9442,'Business report'!$A$2:$A$9442,A397,'Business report'!$B$2:$B$9442,B397,'Business report'!$C$2:$C$9442,D397)</f>
        <v>0</v>
      </c>
      <c r="I397" s="198">
        <v>35.99</v>
      </c>
      <c r="J397" s="178">
        <v>4.1</v>
      </c>
      <c r="K397" s="198">
        <v>8</v>
      </c>
      <c r="L397" s="198" t="s">
        <v>496</v>
      </c>
      <c r="M397" s="199">
        <v>155865</v>
      </c>
      <c r="N397" s="198" t="s">
        <v>497</v>
      </c>
      <c r="O397" s="199">
        <v>2036</v>
      </c>
      <c r="P397" s="200"/>
      <c r="Q397" s="200"/>
      <c r="R397" s="200"/>
      <c r="S397" s="200"/>
      <c r="T397" s="200"/>
      <c r="U397" s="200"/>
      <c r="V397" s="200"/>
      <c r="W397" s="200"/>
      <c r="X397" s="200"/>
      <c r="Y397" s="200"/>
      <c r="Z397" s="200"/>
      <c r="AA397" s="200"/>
      <c r="AB397" s="200"/>
      <c r="AC397" s="200"/>
      <c r="AD397" s="200"/>
      <c r="AE397" s="200"/>
      <c r="AF397" s="200"/>
      <c r="AG397" s="200"/>
      <c r="AH397" s="200"/>
      <c r="AI397" s="200"/>
      <c r="AJ397" s="200"/>
      <c r="AK397" s="179">
        <f t="array" ref="AK397">IFERROR(VLOOKUP(A397&amp;B397&amp;C397&amp;LEFT($AK$1,2),IF({1,0},广告数据!$A$2:$A$7027&amp;广告数据!$B$2:$B$7027&amp;广告数据!$C$2:$C$7027,广告数据!$D$2:$D$7027),2,0),"0")</f>
        <v>0</v>
      </c>
      <c r="AL397" s="175">
        <f t="array" ref="AL397">IFERROR(VLOOKUP(A397&amp;B397&amp;C397&amp;LEFT($AK$1,2),IF({1,0},广告数据!$A$2:$A$7027&amp;广告数据!$B$2:$B$7027&amp;广告数据!$C$2:$C$7027,广告数据!$E$2:$E$7027),2,0),"0")</f>
        <v>0</v>
      </c>
      <c r="AM397" s="180" t="str">
        <f t="shared" si="164"/>
        <v>0</v>
      </c>
      <c r="AN397" s="175">
        <f t="array" ref="AN397">IFERROR(VLOOKUP(A397&amp;B397&amp;C397&amp;LEFT($AK$1,2),IF({1,0},广告数据!$A$2:$A$7027&amp;广告数据!$B$2:$B$7027&amp;广告数据!$C$2:$C$7027,广告数据!$I$2:$I$7027),2,0),"0")</f>
        <v>0</v>
      </c>
      <c r="AO397" s="181" t="str">
        <f t="shared" si="165"/>
        <v>0</v>
      </c>
      <c r="AP397" s="182">
        <f t="array" ref="AP397">IFERROR(VLOOKUP(A397&amp;B397&amp;C397&amp;LEFT($AK$1,2),IF({1,0},广告数据!$A$2:$A$7027&amp;广告数据!$B$2:$B$7027&amp;广告数据!$C$2:$C$7027,广告数据!$G$2:$G$7027),2,0),"0")</f>
        <v>0</v>
      </c>
      <c r="AQ397" s="182">
        <f t="array" ref="AQ397">IFERROR(VLOOKUP(A397&amp;B397&amp;C397&amp;LEFT($AK$1,2),IF({1,0},广告数据!$A$2:$A$7027&amp;广告数据!$B$2:$B$7027&amp;广告数据!$C$2:$C$7027,广告数据!$J$2:$J$7027),2,0),"0")</f>
        <v>0</v>
      </c>
      <c r="AR397" s="183" t="str">
        <f t="shared" si="166"/>
        <v>0</v>
      </c>
      <c r="AS397" s="223" t="str">
        <f t="array" ref="AS397">IFERROR(VLOOKUP(A397&amp;B397&amp;C397&amp;LEFT($AS$1,2),IF({1,0},广告数据!$A$2:$A$7027&amp;广告数据!$B$2:$B$7027&amp;广告数据!$C$2:$C$7027,广告数据!$D$2:$D$7027),2,0),"0")</f>
        <v>0</v>
      </c>
      <c r="AT397" s="179" t="str">
        <f t="array" ref="AT397">IFERROR(VLOOKUP(A397&amp;B397&amp;C397&amp;LEFT($AS$1,2),IF({1,0},广告数据!$A$2:$A$7027&amp;广告数据!$B$2:$B$7027&amp;广告数据!$C$2:$C$7027,广告数据!$E$2:$E$7027),2,0),"0")</f>
        <v>0</v>
      </c>
      <c r="AU397" s="179" t="str">
        <f t="array" ref="AU397">IFERROR(VLOOKUP(A397&amp;B397&amp;C397&amp;LEFT($AS$1,2),IF({1,0},广告数据!$A$2:$A$7027&amp;广告数据!$B$2:$B$7027&amp;广告数据!$C$2:$C$7027,广告数据!$I$2:$I$7027),2,0),"0")</f>
        <v>0</v>
      </c>
      <c r="AV397" s="215" t="str">
        <f t="shared" si="167"/>
        <v>0</v>
      </c>
      <c r="AW397" s="215" t="str">
        <f t="array" ref="AW397">IFERROR(AU397/AT397,"0")</f>
        <v>0</v>
      </c>
      <c r="AX397" s="224" t="str">
        <f t="array" ref="AX397">IFERROR(VLOOKUP(A397&amp;B397&amp;C397&amp;LEFT($AS$1,2),IF({1,0},广告数据!$A$2:$A$7027&amp;广告数据!$B$2:$B$7027&amp;广告数据!$C$2:$C$7027,广告数据!$G$2:$G$7027),2,0),"0")</f>
        <v>0</v>
      </c>
      <c r="AY397" s="179" t="str">
        <f t="array" ref="AY397">IFERROR(VLOOKUP(A397&amp;B397&amp;C397&amp;LEFT($AS$1,2),IF({1,0},广告数据!$A$2:$A$7027&amp;广告数据!$B$2:$B$7027&amp;广告数据!$C$2:$C$7027,广告数据!$J$2:$J$7027),2,0),"0")</f>
        <v>0</v>
      </c>
      <c r="AZ397" s="183" t="str">
        <f t="array" ref="AZ397">IFERROR(AX397/AY397,"0")</f>
        <v>0</v>
      </c>
      <c r="BA397" s="179">
        <f t="array" ref="BA397">IFERROR(VLOOKUP(A397&amp;B397&amp;C397&amp;LEFT($BA$1,2),IF({1,0},广告数据!$A$2:$A$7027&amp;广告数据!$B$2:$B$7027&amp;广告数据!$C$2:$C$7027,广告数据!$D$2:$D$7027),2,0),"")</f>
        <v>0</v>
      </c>
      <c r="BB397" s="179">
        <f t="array" ref="BB397">IFERROR(VLOOKUP(A397&amp;B397&amp;C397&amp;LEFT($BA$1,2),IF({1,0},广告数据!$A$2:$A$7027&amp;广告数据!$B$2:$B$7027&amp;广告数据!$C$2:$C$7027,广告数据!$E$2:$E$7027),2,0),"")</f>
        <v>0</v>
      </c>
      <c r="BC397" s="179">
        <f t="array" ref="BC397">IFERROR(VLOOKUP(A397&amp;B397&amp;C397&amp;LEFT($BA$1,2),IF({1,0},广告数据!$A$2:$A$7027&amp;广告数据!$B$2:$B$7027&amp;广告数据!$C$2:$C$7027,广告数据!$I$2:$I$7027),2,0),"")</f>
        <v>0</v>
      </c>
      <c r="BD397" s="215" t="str">
        <f t="shared" si="170"/>
        <v>0</v>
      </c>
      <c r="BE397" s="215" t="str">
        <f t="shared" si="171"/>
        <v>0</v>
      </c>
      <c r="BF397" s="186">
        <f t="array" ref="BF397">IFERROR(VLOOKUP(A397&amp;B397&amp;C397&amp;LEFT($BA$1,2),IF({1,0},广告数据!$A$2:$A$7027&amp;广告数据!$B$2:$B$7027&amp;广告数据!$C$2:$C$7027,广告数据!$G$2:$G$7027),2,0),"")</f>
        <v>0</v>
      </c>
      <c r="BG397" s="186">
        <f t="array" ref="BG397">IFERROR(VLOOKUP(A397&amp;B397&amp;C397&amp;LEFT($BA$1,2),IF({1,0},广告数据!$A$2:$A$7027&amp;广告数据!$B$2:$B$7027&amp;广告数据!$C$2:$C$7027,广告数据!$J$2:$J$7027),2,0),"")</f>
        <v>0</v>
      </c>
      <c r="BH397" s="215" t="str">
        <f t="shared" si="172"/>
        <v>0</v>
      </c>
      <c r="BI397" s="172">
        <f t="array" ref="BI397">IFERROR(VLOOKUP(A397&amp;B397&amp;C397&amp;LEFT($BI$1,2),IF({1,0},广告数据!$A$2:$A$7027&amp;广告数据!$B$2:$B$7027&amp;广告数据!$C$2:$C$7027,广告数据!$D$2:$D$7027),2,0),"0")</f>
        <v>0</v>
      </c>
      <c r="BJ397" s="172">
        <f t="array" ref="BJ397">IFERROR(VLOOKUP(A397&amp;B397&amp;C397&amp;LEFT($BI$1,2),IF({1,0},广告数据!$A$2:$A$7027&amp;广告数据!$B$2:$B$7027&amp;广告数据!$C$2:$C$7027,广告数据!$E$2:$E$7027),2,0),"0")</f>
        <v>0</v>
      </c>
      <c r="BK397" s="172">
        <f t="array" ref="BK397">IFERROR(VLOOKUP(A397&amp;B397&amp;C397&amp;LEFT($BI$1,2),IF({1,0},广告数据!$A$2:$A$7027&amp;广告数据!$B$2:$B$7027&amp;广告数据!$C$2:$C$7027,广告数据!$I$2:$I$7027),2,0),"0")</f>
        <v>0</v>
      </c>
      <c r="BL397" s="215" t="str">
        <f t="shared" si="173"/>
        <v>0</v>
      </c>
      <c r="BM397" s="215" t="str">
        <f t="shared" si="174"/>
        <v>0</v>
      </c>
      <c r="BN397" s="172">
        <f t="array" ref="BN397">IFERROR(VLOOKUP(A397&amp;B397&amp;C397&amp;LEFT($BI$1,2),IF({1,0},广告数据!$A$2:$A$7027&amp;广告数据!$B$2:$B$7027&amp;广告数据!$C$2:$C$7027,广告数据!$G$2:$G$7027),2,0),"0")</f>
        <v>0</v>
      </c>
      <c r="BO397" s="172">
        <f t="array" ref="BO397">IFERROR(VLOOKUP(A397&amp;B397&amp;C397&amp;LEFT($BI$1,2),IF({1,0},广告数据!$A$2:$A$7027&amp;广告数据!$B$2:$B$7027&amp;广告数据!$C$2:$C$7027,广告数据!$J$2:$J$7027),2,0),"0")</f>
        <v>0</v>
      </c>
      <c r="BP397" s="215" t="str">
        <f t="shared" si="175"/>
        <v/>
      </c>
      <c r="BQ397" s="172" t="str">
        <f t="array" ref="BQ397">IFERROR(VLOOKUP(A397&amp;B397&amp;C397&amp;LEFT($BQ$1,2),IF({1,0},广告数据!$A$2:$A$7027&amp;广告数据!$B$2:$B$7027&amp;广告数据!$C$2:$C$7027,广告数据!$D$2:$D$7027),2,0),"0")</f>
        <v>0</v>
      </c>
      <c r="BR397" s="172" t="str">
        <f t="array" ref="BR397">IFERROR(VLOOKUP(A397&amp;B397&amp;C397&amp;LEFT($BQ$1,2),IF({1,0},广告数据!$A$2:$A$7027&amp;广告数据!$B$2:$B$7027&amp;广告数据!$C$2:$C$7027,广告数据!$E$2:$E$7027),2,0),"0")</f>
        <v>0</v>
      </c>
      <c r="BS397" s="172" t="str">
        <f t="array" ref="BS397">IFERROR(VLOOKUP(A397&amp;B397&amp;C397&amp;LEFT($BQ$1,2),IF({1,0},广告数据!$A$2:$A$7027&amp;广告数据!$B$2:$B$7027&amp;广告数据!$C$2:$C$7027,广告数据!$I$2:$I$7027),2,0),"0")</f>
        <v>0</v>
      </c>
      <c r="BT397" s="215" t="str">
        <f t="shared" si="168"/>
        <v>0</v>
      </c>
      <c r="BU397" s="215" t="str">
        <f t="shared" si="169"/>
        <v>0</v>
      </c>
      <c r="BV397" s="172" t="str">
        <f t="array" ref="BV397">IFERROR(VLOOKUP(A397&amp;B397&amp;C397&amp;LEFT($BQ$1,2),IF({1,0},广告数据!$A$2:$A$7027&amp;广告数据!$B$2:$B$7027&amp;广告数据!$C$2:$C$7027,广告数据!$G$2:$G$7027),2,0),"0")</f>
        <v>0</v>
      </c>
      <c r="BW397" s="172" t="str">
        <f t="array" ref="BW397">IFERROR(VLOOKUP(A397&amp;B397&amp;C397&amp;LEFT($BQ$1,2),IF({1,0},广告数据!$A$2:$A$7027&amp;广告数据!$B$2:$B$7027&amp;广告数据!$C$2:$C$7027,广告数据!$J$2:$J$7027),2,0),"0")</f>
        <v>0</v>
      </c>
      <c r="BX397" s="215" t="str">
        <f t="shared" si="163"/>
        <v/>
      </c>
      <c r="BY397" s="173"/>
      <c r="BZ397" s="173"/>
      <c r="CA397" s="173"/>
    </row>
    <row r="398" spans="1:79">
      <c r="A398" s="189">
        <v>44847</v>
      </c>
      <c r="B398" s="192" t="s">
        <v>128</v>
      </c>
      <c r="C398" s="190" t="s">
        <v>450</v>
      </c>
      <c r="D398" s="119" t="s">
        <v>451</v>
      </c>
      <c r="E398" s="194">
        <f>SUMIFS('Business report'!$D$2:$D$9442,'Business report'!$A$2:$A$9442,A398,'Business report'!$B$2:$B$9442,B398,'Business report'!$C$2:$C$9442,D398)</f>
        <v>0</v>
      </c>
      <c r="F398" s="194">
        <f>SUMIFS('Business report'!$F$2:$F$9442,'Business report'!$A$2:$A$9442,A398,'Business report'!$B$2:$B$9442,B398,'Business report'!$C$2:$C$9442,D398)</f>
        <v>0</v>
      </c>
      <c r="G398" s="191">
        <f>SUMIFS('Business report'!$I$2:$I$9442,'Business report'!$A$2:$A$9442,A398,'Business report'!$B$2:$B$9442,B398,'Business report'!$C$2:$C$9442,D398)</f>
        <v>0</v>
      </c>
      <c r="H398" s="195">
        <f>SUMIFS('Business report'!$K$2:$K$9442,'Business report'!$A$2:$A$9442,A398,'Business report'!$B$2:$B$9442,B398,'Business report'!$C$2:$C$9442,D398)</f>
        <v>0</v>
      </c>
      <c r="I398" s="198">
        <v>37.99</v>
      </c>
      <c r="J398" s="178">
        <v>4.1</v>
      </c>
      <c r="K398" s="198">
        <v>8</v>
      </c>
      <c r="L398" s="198" t="s">
        <v>642</v>
      </c>
      <c r="M398" s="199">
        <v>121055</v>
      </c>
      <c r="N398" s="198" t="s">
        <v>644</v>
      </c>
      <c r="O398" s="198">
        <v>62</v>
      </c>
      <c r="P398" s="200"/>
      <c r="Q398" s="200"/>
      <c r="R398" s="200"/>
      <c r="S398" s="200"/>
      <c r="T398" s="200"/>
      <c r="U398" s="200"/>
      <c r="V398" s="200"/>
      <c r="W398" s="200"/>
      <c r="X398" s="200"/>
      <c r="Y398" s="200"/>
      <c r="Z398" s="200"/>
      <c r="AA398" s="200"/>
      <c r="AB398" s="200"/>
      <c r="AC398" s="200"/>
      <c r="AD398" s="200"/>
      <c r="AE398" s="200"/>
      <c r="AF398" s="200"/>
      <c r="AG398" s="200"/>
      <c r="AH398" s="200"/>
      <c r="AI398" s="200"/>
      <c r="AJ398" s="200"/>
      <c r="AK398" s="179">
        <f t="array" ref="AK398">IFERROR(VLOOKUP(A398&amp;B398&amp;C398&amp;LEFT($AK$1,2),IF({1,0},广告数据!$A$2:$A$7027&amp;广告数据!$B$2:$B$7027&amp;广告数据!$C$2:$C$7027,广告数据!$D$2:$D$7027),2,0),"0")</f>
        <v>275</v>
      </c>
      <c r="AL398" s="175">
        <f t="array" ref="AL398">IFERROR(VLOOKUP(A398&amp;B398&amp;C398&amp;LEFT($AK$1,2),IF({1,0},广告数据!$A$2:$A$7027&amp;广告数据!$B$2:$B$7027&amp;广告数据!$C$2:$C$7027,广告数据!$E$2:$E$7027),2,0),"0")</f>
        <v>1</v>
      </c>
      <c r="AM398" s="180">
        <f t="shared" si="164"/>
        <v>0.00363636363636364</v>
      </c>
      <c r="AN398" s="175">
        <f t="array" ref="AN398">IFERROR(VLOOKUP(A398&amp;B398&amp;C398&amp;LEFT($AK$1,2),IF({1,0},广告数据!$A$2:$A$7027&amp;广告数据!$B$2:$B$7027&amp;广告数据!$C$2:$C$7027,广告数据!$I$2:$I$7027),2,0),"0")</f>
        <v>0</v>
      </c>
      <c r="AO398" s="181">
        <f t="shared" si="165"/>
        <v>0</v>
      </c>
      <c r="AP398" s="182">
        <f t="array" ref="AP398">IFERROR(VLOOKUP(A398&amp;B398&amp;C398&amp;LEFT($AK$1,2),IF({1,0},广告数据!$A$2:$A$7027&amp;广告数据!$B$2:$B$7027&amp;广告数据!$C$2:$C$7027,广告数据!$G$2:$G$7027),2,0),"0")</f>
        <v>0.26</v>
      </c>
      <c r="AQ398" s="182">
        <f t="array" ref="AQ398">IFERROR(VLOOKUP(A398&amp;B398&amp;C398&amp;LEFT($AK$1,2),IF({1,0},广告数据!$A$2:$A$7027&amp;广告数据!$B$2:$B$7027&amp;广告数据!$C$2:$C$7027,广告数据!$J$2:$J$7027),2,0),"0")</f>
        <v>0</v>
      </c>
      <c r="AR398" s="183" t="str">
        <f t="shared" si="166"/>
        <v>0</v>
      </c>
      <c r="AS398" s="223" t="str">
        <f t="array" ref="AS398">IFERROR(VLOOKUP(A398&amp;B398&amp;C398&amp;LEFT($AS$1,2),IF({1,0},广告数据!$A$2:$A$7027&amp;广告数据!$B$2:$B$7027&amp;广告数据!$C$2:$C$7027,广告数据!$D$2:$D$7027),2,0),"0")</f>
        <v>0</v>
      </c>
      <c r="AT398" s="179" t="str">
        <f t="array" ref="AT398">IFERROR(VLOOKUP(A398&amp;B398&amp;C398&amp;LEFT($AS$1,2),IF({1,0},广告数据!$A$2:$A$7027&amp;广告数据!$B$2:$B$7027&amp;广告数据!$C$2:$C$7027,广告数据!$E$2:$E$7027),2,0),"0")</f>
        <v>0</v>
      </c>
      <c r="AU398" s="179" t="str">
        <f t="array" ref="AU398">IFERROR(VLOOKUP(A398&amp;B398&amp;C398&amp;LEFT($AS$1,2),IF({1,0},广告数据!$A$2:$A$7027&amp;广告数据!$B$2:$B$7027&amp;广告数据!$C$2:$C$7027,广告数据!$I$2:$I$7027),2,0),"0")</f>
        <v>0</v>
      </c>
      <c r="AV398" s="215" t="str">
        <f t="shared" si="167"/>
        <v>0</v>
      </c>
      <c r="AW398" s="215" t="str">
        <f t="array" ref="AW398">IFERROR(AU398/AT398,"0")</f>
        <v>0</v>
      </c>
      <c r="AX398" s="224" t="str">
        <f t="array" ref="AX398">IFERROR(VLOOKUP(A398&amp;B398&amp;C398&amp;LEFT($AS$1,2),IF({1,0},广告数据!$A$2:$A$7027&amp;广告数据!$B$2:$B$7027&amp;广告数据!$C$2:$C$7027,广告数据!$G$2:$G$7027),2,0),"0")</f>
        <v>0</v>
      </c>
      <c r="AY398" s="179" t="str">
        <f t="array" ref="AY398">IFERROR(VLOOKUP(A398&amp;B398&amp;C398&amp;LEFT($AS$1,2),IF({1,0},广告数据!$A$2:$A$7027&amp;广告数据!$B$2:$B$7027&amp;广告数据!$C$2:$C$7027,广告数据!$J$2:$J$7027),2,0),"0")</f>
        <v>0</v>
      </c>
      <c r="AZ398" s="183" t="str">
        <f t="array" ref="AZ398">IFERROR(AX398/AY398,"0")</f>
        <v>0</v>
      </c>
      <c r="BA398" s="179">
        <f t="array" ref="BA398">IFERROR(VLOOKUP(A398&amp;B398&amp;C398&amp;LEFT($BA$1,2),IF({1,0},广告数据!$A$2:$A$7027&amp;广告数据!$B$2:$B$7027&amp;广告数据!$C$2:$C$7027,广告数据!$D$2:$D$7027),2,0),"")</f>
        <v>2001</v>
      </c>
      <c r="BB398" s="179">
        <f t="array" ref="BB398">IFERROR(VLOOKUP(A398&amp;B398&amp;C398&amp;LEFT($BA$1,2),IF({1,0},广告数据!$A$2:$A$7027&amp;广告数据!$B$2:$B$7027&amp;广告数据!$C$2:$C$7027,广告数据!$E$2:$E$7027),2,0),"")</f>
        <v>3</v>
      </c>
      <c r="BC398" s="179">
        <f t="array" ref="BC398">IFERROR(VLOOKUP(A398&amp;B398&amp;C398&amp;LEFT($BA$1,2),IF({1,0},广告数据!$A$2:$A$7027&amp;广告数据!$B$2:$B$7027&amp;广告数据!$C$2:$C$7027,广告数据!$I$2:$I$7027),2,0),"")</f>
        <v>0</v>
      </c>
      <c r="BD398" s="215">
        <f t="shared" si="170"/>
        <v>0.00149925037481259</v>
      </c>
      <c r="BE398" s="215">
        <f t="shared" si="171"/>
        <v>0</v>
      </c>
      <c r="BF398" s="186">
        <f t="array" ref="BF398">IFERROR(VLOOKUP(A398&amp;B398&amp;C398&amp;LEFT($BA$1,2),IF({1,0},广告数据!$A$2:$A$7027&amp;广告数据!$B$2:$B$7027&amp;广告数据!$C$2:$C$7027,广告数据!$G$2:$G$7027),2,0),"")</f>
        <v>1.9</v>
      </c>
      <c r="BG398" s="186">
        <f t="array" ref="BG398">IFERROR(VLOOKUP(A398&amp;B398&amp;C398&amp;LEFT($BA$1,2),IF({1,0},广告数据!$A$2:$A$7027&amp;广告数据!$B$2:$B$7027&amp;广告数据!$C$2:$C$7027,广告数据!$J$2:$J$7027),2,0),"")</f>
        <v>0</v>
      </c>
      <c r="BH398" s="215" t="str">
        <f t="shared" si="172"/>
        <v>0</v>
      </c>
      <c r="BI398" s="172" t="str">
        <f t="array" ref="BI398">IFERROR(VLOOKUP(A398&amp;B398&amp;C398&amp;LEFT($BI$1,2),IF({1,0},广告数据!$A$2:$A$7027&amp;广告数据!$B$2:$B$7027&amp;广告数据!$C$2:$C$7027,广告数据!$D$2:$D$7027),2,0),"0")</f>
        <v>0</v>
      </c>
      <c r="BJ398" s="172" t="str">
        <f t="array" ref="BJ398">IFERROR(VLOOKUP(A398&amp;B398&amp;C398&amp;LEFT($BI$1,2),IF({1,0},广告数据!$A$2:$A$7027&amp;广告数据!$B$2:$B$7027&amp;广告数据!$C$2:$C$7027,广告数据!$E$2:$E$7027),2,0),"0")</f>
        <v>0</v>
      </c>
      <c r="BK398" s="172" t="str">
        <f t="array" ref="BK398">IFERROR(VLOOKUP(A398&amp;B398&amp;C398&amp;LEFT($BI$1,2),IF({1,0},广告数据!$A$2:$A$7027&amp;广告数据!$B$2:$B$7027&amp;广告数据!$C$2:$C$7027,广告数据!$I$2:$I$7027),2,0),"0")</f>
        <v>0</v>
      </c>
      <c r="BL398" s="215" t="str">
        <f t="shared" si="173"/>
        <v>0</v>
      </c>
      <c r="BM398" s="215" t="str">
        <f t="shared" si="174"/>
        <v>0</v>
      </c>
      <c r="BN398" s="172" t="str">
        <f t="array" ref="BN398">IFERROR(VLOOKUP(A398&amp;B398&amp;C398&amp;LEFT($BI$1,2),IF({1,0},广告数据!$A$2:$A$7027&amp;广告数据!$B$2:$B$7027&amp;广告数据!$C$2:$C$7027,广告数据!$G$2:$G$7027),2,0),"0")</f>
        <v>0</v>
      </c>
      <c r="BO398" s="172" t="str">
        <f t="array" ref="BO398">IFERROR(VLOOKUP(A398&amp;B398&amp;C398&amp;LEFT($BI$1,2),IF({1,0},广告数据!$A$2:$A$7027&amp;广告数据!$B$2:$B$7027&amp;广告数据!$C$2:$C$7027,广告数据!$J$2:$J$7027),2,0),"0")</f>
        <v>0</v>
      </c>
      <c r="BP398" s="215" t="str">
        <f t="shared" si="175"/>
        <v/>
      </c>
      <c r="BQ398" s="172">
        <f t="array" ref="BQ398">IFERROR(VLOOKUP(A398&amp;B398&amp;C398&amp;LEFT($BQ$1,2),IF({1,0},广告数据!$A$2:$A$7027&amp;广告数据!$B$2:$B$7027&amp;广告数据!$C$2:$C$7027,广告数据!$D$2:$D$7027),2,0),"0")</f>
        <v>231</v>
      </c>
      <c r="BR398" s="172">
        <f t="array" ref="BR398">IFERROR(VLOOKUP(A398&amp;B398&amp;C398&amp;LEFT($BQ$1,2),IF({1,0},广告数据!$A$2:$A$7027&amp;广告数据!$B$2:$B$7027&amp;广告数据!$C$2:$C$7027,广告数据!$E$2:$E$7027),2,0),"0")</f>
        <v>2</v>
      </c>
      <c r="BS398" s="172">
        <f t="array" ref="BS398">IFERROR(VLOOKUP(A398&amp;B398&amp;C398&amp;LEFT($BQ$1,2),IF({1,0},广告数据!$A$2:$A$7027&amp;广告数据!$B$2:$B$7027&amp;广告数据!$C$2:$C$7027,广告数据!$I$2:$I$7027),2,0),"0")</f>
        <v>0</v>
      </c>
      <c r="BT398" s="215">
        <f t="shared" si="168"/>
        <v>0.00865800865800866</v>
      </c>
      <c r="BU398" s="215">
        <f t="shared" si="169"/>
        <v>0</v>
      </c>
      <c r="BV398" s="172">
        <f t="array" ref="BV398">IFERROR(VLOOKUP(A398&amp;B398&amp;C398&amp;LEFT($BQ$1,2),IF({1,0},广告数据!$A$2:$A$7027&amp;广告数据!$B$2:$B$7027&amp;广告数据!$C$2:$C$7027,广告数据!$G$2:$G$7027),2,0),"0")</f>
        <v>0.87</v>
      </c>
      <c r="BW398" s="172">
        <f t="array" ref="BW398">IFERROR(VLOOKUP(A398&amp;B398&amp;C398&amp;LEFT($BQ$1,2),IF({1,0},广告数据!$A$2:$A$7027&amp;广告数据!$B$2:$B$7027&amp;广告数据!$C$2:$C$7027,广告数据!$J$2:$J$7027),2,0),"0")</f>
        <v>0</v>
      </c>
      <c r="BX398" s="215" t="str">
        <f t="shared" si="163"/>
        <v/>
      </c>
      <c r="BY398" s="173"/>
      <c r="BZ398" s="173"/>
      <c r="CA398" s="173"/>
    </row>
    <row r="399" spans="1:79">
      <c r="A399" s="189">
        <v>44847</v>
      </c>
      <c r="B399" s="192" t="s">
        <v>343</v>
      </c>
      <c r="C399" s="190" t="s">
        <v>450</v>
      </c>
      <c r="D399" s="119" t="s">
        <v>451</v>
      </c>
      <c r="E399" s="194">
        <f>SUMIFS('Business report'!$D$2:$D$9442,'Business report'!$A$2:$A$9442,A399,'Business report'!$B$2:$B$9442,B399,'Business report'!$C$2:$C$9442,D399)</f>
        <v>0</v>
      </c>
      <c r="F399" s="194">
        <f>SUMIFS('Business report'!$F$2:$F$9442,'Business report'!$A$2:$A$9442,A399,'Business report'!$B$2:$B$9442,B399,'Business report'!$C$2:$C$9442,D399)</f>
        <v>0</v>
      </c>
      <c r="G399" s="191">
        <f>SUMIFS('Business report'!$I$2:$I$9442,'Business report'!$A$2:$A$9442,A399,'Business report'!$B$2:$B$9442,B399,'Business report'!$C$2:$C$9442,D399)</f>
        <v>0</v>
      </c>
      <c r="H399" s="195">
        <f>SUMIFS('Business report'!$K$2:$K$9442,'Business report'!$A$2:$A$9442,A399,'Business report'!$B$2:$B$9442,B399,'Business report'!$C$2:$C$9442,D399)</f>
        <v>0</v>
      </c>
      <c r="I399" s="198">
        <v>47.99</v>
      </c>
      <c r="J399" s="178">
        <v>4.1</v>
      </c>
      <c r="K399" s="198">
        <v>8</v>
      </c>
      <c r="L399" s="198" t="s">
        <v>851</v>
      </c>
      <c r="M399" s="199">
        <v>12926</v>
      </c>
      <c r="N399" s="198" t="s">
        <v>497</v>
      </c>
      <c r="O399" s="198">
        <v>191</v>
      </c>
      <c r="P399" s="200"/>
      <c r="Q399" s="200"/>
      <c r="R399" s="200"/>
      <c r="S399" s="200"/>
      <c r="T399" s="200"/>
      <c r="U399" s="200"/>
      <c r="V399" s="200"/>
      <c r="W399" s="200"/>
      <c r="X399" s="200"/>
      <c r="Y399" s="200"/>
      <c r="Z399" s="200"/>
      <c r="AA399" s="200"/>
      <c r="AB399" s="200"/>
      <c r="AC399" s="200"/>
      <c r="AD399" s="200"/>
      <c r="AE399" s="200"/>
      <c r="AF399" s="200"/>
      <c r="AG399" s="200"/>
      <c r="AH399" s="200"/>
      <c r="AI399" s="200"/>
      <c r="AJ399" s="200"/>
      <c r="AK399" s="179">
        <f t="array" ref="AK399">IFERROR(VLOOKUP(A399&amp;B399&amp;C399&amp;LEFT($AK$1,2),IF({1,0},广告数据!$A$2:$A$7027&amp;广告数据!$B$2:$B$7027&amp;广告数据!$C$2:$C$7027,广告数据!$D$2:$D$7027),2,0),"0")</f>
        <v>0</v>
      </c>
      <c r="AL399" s="175">
        <f t="array" ref="AL399">IFERROR(VLOOKUP(A399&amp;B399&amp;C399&amp;LEFT($AK$1,2),IF({1,0},广告数据!$A$2:$A$7027&amp;广告数据!$B$2:$B$7027&amp;广告数据!$C$2:$C$7027,广告数据!$E$2:$E$7027),2,0),"0")</f>
        <v>0</v>
      </c>
      <c r="AM399" s="180" t="str">
        <f t="shared" si="164"/>
        <v>0</v>
      </c>
      <c r="AN399" s="175">
        <f t="array" ref="AN399">IFERROR(VLOOKUP(A399&amp;B399&amp;C399&amp;LEFT($AK$1,2),IF({1,0},广告数据!$A$2:$A$7027&amp;广告数据!$B$2:$B$7027&amp;广告数据!$C$2:$C$7027,广告数据!$I$2:$I$7027),2,0),"0")</f>
        <v>0</v>
      </c>
      <c r="AO399" s="181" t="str">
        <f t="shared" si="165"/>
        <v>0</v>
      </c>
      <c r="AP399" s="182">
        <f t="array" ref="AP399">IFERROR(VLOOKUP(A399&amp;B399&amp;C399&amp;LEFT($AK$1,2),IF({1,0},广告数据!$A$2:$A$7027&amp;广告数据!$B$2:$B$7027&amp;广告数据!$C$2:$C$7027,广告数据!$G$2:$G$7027),2,0),"0")</f>
        <v>0</v>
      </c>
      <c r="AQ399" s="182">
        <f t="array" ref="AQ399">IFERROR(VLOOKUP(A399&amp;B399&amp;C399&amp;LEFT($AK$1,2),IF({1,0},广告数据!$A$2:$A$7027&amp;广告数据!$B$2:$B$7027&amp;广告数据!$C$2:$C$7027,广告数据!$J$2:$J$7027),2,0),"0")</f>
        <v>0</v>
      </c>
      <c r="AR399" s="183" t="str">
        <f t="shared" si="166"/>
        <v>0</v>
      </c>
      <c r="AS399" s="223" t="str">
        <f t="array" ref="AS399">IFERROR(VLOOKUP(A399&amp;B399&amp;C399&amp;LEFT($AS$1,2),IF({1,0},广告数据!$A$2:$A$7027&amp;广告数据!$B$2:$B$7027&amp;广告数据!$C$2:$C$7027,广告数据!$D$2:$D$7027),2,0),"0")</f>
        <v>0</v>
      </c>
      <c r="AT399" s="179" t="str">
        <f t="array" ref="AT399">IFERROR(VLOOKUP(A399&amp;B399&amp;C399&amp;LEFT($AS$1,2),IF({1,0},广告数据!$A$2:$A$7027&amp;广告数据!$B$2:$B$7027&amp;广告数据!$C$2:$C$7027,广告数据!$E$2:$E$7027),2,0),"0")</f>
        <v>0</v>
      </c>
      <c r="AU399" s="179" t="str">
        <f t="array" ref="AU399">IFERROR(VLOOKUP(A399&amp;B399&amp;C399&amp;LEFT($AS$1,2),IF({1,0},广告数据!$A$2:$A$7027&amp;广告数据!$B$2:$B$7027&amp;广告数据!$C$2:$C$7027,广告数据!$I$2:$I$7027),2,0),"0")</f>
        <v>0</v>
      </c>
      <c r="AV399" s="215" t="str">
        <f t="shared" si="167"/>
        <v>0</v>
      </c>
      <c r="AW399" s="215" t="str">
        <f t="array" ref="AW399">IFERROR(AU399/AT399,"0")</f>
        <v>0</v>
      </c>
      <c r="AX399" s="224" t="str">
        <f t="array" ref="AX399">IFERROR(VLOOKUP(A399&amp;B399&amp;C399&amp;LEFT($AS$1,2),IF({1,0},广告数据!$A$2:$A$7027&amp;广告数据!$B$2:$B$7027&amp;广告数据!$C$2:$C$7027,广告数据!$G$2:$G$7027),2,0),"0")</f>
        <v>0</v>
      </c>
      <c r="AY399" s="179" t="str">
        <f t="array" ref="AY399">IFERROR(VLOOKUP(A399&amp;B399&amp;C399&amp;LEFT($AS$1,2),IF({1,0},广告数据!$A$2:$A$7027&amp;广告数据!$B$2:$B$7027&amp;广告数据!$C$2:$C$7027,广告数据!$J$2:$J$7027),2,0),"0")</f>
        <v>0</v>
      </c>
      <c r="AZ399" s="183" t="str">
        <f t="array" ref="AZ399">IFERROR(AX399/AY399,"0")</f>
        <v>0</v>
      </c>
      <c r="BA399" s="179">
        <f t="array" ref="BA399">IFERROR(VLOOKUP(A399&amp;B399&amp;C399&amp;LEFT($BA$1,2),IF({1,0},广告数据!$A$2:$A$7027&amp;广告数据!$B$2:$B$7027&amp;广告数据!$C$2:$C$7027,广告数据!$D$2:$D$7027),2,0),"")</f>
        <v>0</v>
      </c>
      <c r="BB399" s="179">
        <f t="array" ref="BB399">IFERROR(VLOOKUP(A399&amp;B399&amp;C399&amp;LEFT($BA$1,2),IF({1,0},广告数据!$A$2:$A$7027&amp;广告数据!$B$2:$B$7027&amp;广告数据!$C$2:$C$7027,广告数据!$E$2:$E$7027),2,0),"")</f>
        <v>0</v>
      </c>
      <c r="BC399" s="179">
        <f t="array" ref="BC399">IFERROR(VLOOKUP(A399&amp;B399&amp;C399&amp;LEFT($BA$1,2),IF({1,0},广告数据!$A$2:$A$7027&amp;广告数据!$B$2:$B$7027&amp;广告数据!$C$2:$C$7027,广告数据!$I$2:$I$7027),2,0),"")</f>
        <v>0</v>
      </c>
      <c r="BD399" s="215" t="str">
        <f t="shared" si="170"/>
        <v>0</v>
      </c>
      <c r="BE399" s="215" t="str">
        <f t="shared" si="171"/>
        <v>0</v>
      </c>
      <c r="BF399" s="186">
        <f t="array" ref="BF399">IFERROR(VLOOKUP(A399&amp;B399&amp;C399&amp;LEFT($BA$1,2),IF({1,0},广告数据!$A$2:$A$7027&amp;广告数据!$B$2:$B$7027&amp;广告数据!$C$2:$C$7027,广告数据!$G$2:$G$7027),2,0),"")</f>
        <v>0</v>
      </c>
      <c r="BG399" s="186">
        <f t="array" ref="BG399">IFERROR(VLOOKUP(A399&amp;B399&amp;C399&amp;LEFT($BA$1,2),IF({1,0},广告数据!$A$2:$A$7027&amp;广告数据!$B$2:$B$7027&amp;广告数据!$C$2:$C$7027,广告数据!$J$2:$J$7027),2,0),"")</f>
        <v>0</v>
      </c>
      <c r="BH399" s="215" t="str">
        <f t="shared" si="172"/>
        <v>0</v>
      </c>
      <c r="BI399" s="172" t="str">
        <f t="array" ref="BI399">IFERROR(VLOOKUP(A399&amp;B399&amp;C399&amp;LEFT($BI$1,2),IF({1,0},广告数据!$A$2:$A$7027&amp;广告数据!$B$2:$B$7027&amp;广告数据!$C$2:$C$7027,广告数据!$D$2:$D$7027),2,0),"0")</f>
        <v>0</v>
      </c>
      <c r="BJ399" s="172" t="str">
        <f t="array" ref="BJ399">IFERROR(VLOOKUP(A399&amp;B399&amp;C399&amp;LEFT($BI$1,2),IF({1,0},广告数据!$A$2:$A$7027&amp;广告数据!$B$2:$B$7027&amp;广告数据!$C$2:$C$7027,广告数据!$E$2:$E$7027),2,0),"0")</f>
        <v>0</v>
      </c>
      <c r="BK399" s="172" t="str">
        <f t="array" ref="BK399">IFERROR(VLOOKUP(A399&amp;B399&amp;C399&amp;LEFT($BI$1,2),IF({1,0},广告数据!$A$2:$A$7027&amp;广告数据!$B$2:$B$7027&amp;广告数据!$C$2:$C$7027,广告数据!$I$2:$I$7027),2,0),"0")</f>
        <v>0</v>
      </c>
      <c r="BL399" s="215" t="str">
        <f t="shared" si="173"/>
        <v>0</v>
      </c>
      <c r="BM399" s="215" t="str">
        <f t="shared" si="174"/>
        <v>0</v>
      </c>
      <c r="BN399" s="172" t="str">
        <f t="array" ref="BN399">IFERROR(VLOOKUP(A399&amp;B399&amp;C399&amp;LEFT($BI$1,2),IF({1,0},广告数据!$A$2:$A$7027&amp;广告数据!$B$2:$B$7027&amp;广告数据!$C$2:$C$7027,广告数据!$G$2:$G$7027),2,0),"0")</f>
        <v>0</v>
      </c>
      <c r="BO399" s="172" t="str">
        <f t="array" ref="BO399">IFERROR(VLOOKUP(A399&amp;B399&amp;C399&amp;LEFT($BI$1,2),IF({1,0},广告数据!$A$2:$A$7027&amp;广告数据!$B$2:$B$7027&amp;广告数据!$C$2:$C$7027,广告数据!$J$2:$J$7027),2,0),"0")</f>
        <v>0</v>
      </c>
      <c r="BP399" s="215" t="str">
        <f t="shared" si="175"/>
        <v/>
      </c>
      <c r="BQ399" s="172">
        <f t="array" ref="BQ399">IFERROR(VLOOKUP(A399&amp;B399&amp;C399&amp;LEFT($BQ$1,2),IF({1,0},广告数据!$A$2:$A$7027&amp;广告数据!$B$2:$B$7027&amp;广告数据!$C$2:$C$7027,广告数据!$D$2:$D$7027),2,0),"0")</f>
        <v>0</v>
      </c>
      <c r="BR399" s="172">
        <f t="array" ref="BR399">IFERROR(VLOOKUP(A399&amp;B399&amp;C399&amp;LEFT($BQ$1,2),IF({1,0},广告数据!$A$2:$A$7027&amp;广告数据!$B$2:$B$7027&amp;广告数据!$C$2:$C$7027,广告数据!$E$2:$E$7027),2,0),"0")</f>
        <v>0</v>
      </c>
      <c r="BS399" s="172">
        <f t="array" ref="BS399">IFERROR(VLOOKUP(A399&amp;B399&amp;C399&amp;LEFT($BQ$1,2),IF({1,0},广告数据!$A$2:$A$7027&amp;广告数据!$B$2:$B$7027&amp;广告数据!$C$2:$C$7027,广告数据!$I$2:$I$7027),2,0),"0")</f>
        <v>0</v>
      </c>
      <c r="BT399" s="215" t="str">
        <f t="shared" si="168"/>
        <v>0</v>
      </c>
      <c r="BU399" s="215" t="str">
        <f t="shared" si="169"/>
        <v>0</v>
      </c>
      <c r="BV399" s="172">
        <f t="array" ref="BV399">IFERROR(VLOOKUP(A399&amp;B399&amp;C399&amp;LEFT($BQ$1,2),IF({1,0},广告数据!$A$2:$A$7027&amp;广告数据!$B$2:$B$7027&amp;广告数据!$C$2:$C$7027,广告数据!$G$2:$G$7027),2,0),"0")</f>
        <v>0</v>
      </c>
      <c r="BW399" s="172">
        <f t="array" ref="BW399">IFERROR(VLOOKUP(A399&amp;B399&amp;C399&amp;LEFT($BQ$1,2),IF({1,0},广告数据!$A$2:$A$7027&amp;广告数据!$B$2:$B$7027&amp;广告数据!$C$2:$C$7027,广告数据!$J$2:$J$7027),2,0),"0")</f>
        <v>0</v>
      </c>
      <c r="BX399" s="215" t="str">
        <f t="shared" si="163"/>
        <v/>
      </c>
      <c r="BY399" s="173"/>
      <c r="BZ399" s="173"/>
      <c r="CA399" s="173"/>
    </row>
    <row r="400" spans="1:79">
      <c r="A400" s="189">
        <v>44847</v>
      </c>
      <c r="B400" s="192" t="s">
        <v>20</v>
      </c>
      <c r="C400" s="190" t="s">
        <v>543</v>
      </c>
      <c r="D400" s="119" t="s">
        <v>544</v>
      </c>
      <c r="E400" s="194">
        <f>SUMIFS('Business report'!$D$2:$D$9442,'Business report'!$A$2:$A$9442,A400,'Business report'!$B$2:$B$9442,B400,'Business report'!$C$2:$C$9442,D400)</f>
        <v>0</v>
      </c>
      <c r="F400" s="194">
        <f>SUMIFS('Business report'!$F$2:$F$9442,'Business report'!$A$2:$A$9442,A400,'Business report'!$B$2:$B$9442,B400,'Business report'!$C$2:$C$9442,D400)</f>
        <v>0</v>
      </c>
      <c r="G400" s="191">
        <f>SUMIFS('Business report'!$I$2:$I$9442,'Business report'!$A$2:$A$9442,A400,'Business report'!$B$2:$B$9442,B400,'Business report'!$C$2:$C$9442,D400)</f>
        <v>0</v>
      </c>
      <c r="H400" s="195">
        <f>SUMIFS('Business report'!$K$2:$K$9442,'Business report'!$A$2:$A$9442,A400,'Business report'!$B$2:$B$9442,B400,'Business report'!$C$2:$C$9442,D400)</f>
        <v>0</v>
      </c>
      <c r="I400" s="198">
        <v>29.99</v>
      </c>
      <c r="J400" s="178">
        <v>4.8</v>
      </c>
      <c r="K400" s="198">
        <v>21</v>
      </c>
      <c r="L400" s="198" t="s">
        <v>570</v>
      </c>
      <c r="M400" s="202" t="s">
        <v>985</v>
      </c>
      <c r="N400" s="198" t="s">
        <v>572</v>
      </c>
      <c r="O400" s="198">
        <v>15</v>
      </c>
      <c r="P400" s="200"/>
      <c r="Q400" s="200"/>
      <c r="R400" s="200"/>
      <c r="S400" s="200"/>
      <c r="T400" s="200"/>
      <c r="U400" s="200"/>
      <c r="V400" s="200"/>
      <c r="W400" s="200"/>
      <c r="X400" s="200"/>
      <c r="Y400" s="200"/>
      <c r="Z400" s="200"/>
      <c r="AA400" s="200"/>
      <c r="AB400" s="200"/>
      <c r="AC400" s="200"/>
      <c r="AD400" s="200"/>
      <c r="AE400" s="200"/>
      <c r="AF400" s="200"/>
      <c r="AG400" s="200"/>
      <c r="AH400" s="200"/>
      <c r="AI400" s="200"/>
      <c r="AJ400" s="200"/>
      <c r="AK400" s="179">
        <f t="array" ref="AK400">IFERROR(VLOOKUP(A400&amp;B400&amp;C400&amp;LEFT($AK$1,2),IF({1,0},广告数据!$A$2:$A$7027&amp;广告数据!$B$2:$B$7027&amp;广告数据!$C$2:$C$7027,广告数据!$D$2:$D$7027),2,0),"0")</f>
        <v>0</v>
      </c>
      <c r="AL400" s="175">
        <f t="array" ref="AL400">IFERROR(VLOOKUP(A400&amp;B400&amp;C400&amp;LEFT($AK$1,2),IF({1,0},广告数据!$A$2:$A$7027&amp;广告数据!$B$2:$B$7027&amp;广告数据!$C$2:$C$7027,广告数据!$E$2:$E$7027),2,0),"0")</f>
        <v>0</v>
      </c>
      <c r="AM400" s="180" t="str">
        <f t="shared" si="164"/>
        <v>0</v>
      </c>
      <c r="AN400" s="175">
        <f t="array" ref="AN400">IFERROR(VLOOKUP(A400&amp;B400&amp;C400&amp;LEFT($AK$1,2),IF({1,0},广告数据!$A$2:$A$7027&amp;广告数据!$B$2:$B$7027&amp;广告数据!$C$2:$C$7027,广告数据!$I$2:$I$7027),2,0),"0")</f>
        <v>0</v>
      </c>
      <c r="AO400" s="181" t="str">
        <f t="shared" si="165"/>
        <v>0</v>
      </c>
      <c r="AP400" s="182">
        <f t="array" ref="AP400">IFERROR(VLOOKUP(A400&amp;B400&amp;C400&amp;LEFT($AK$1,2),IF({1,0},广告数据!$A$2:$A$7027&amp;广告数据!$B$2:$B$7027&amp;广告数据!$C$2:$C$7027,广告数据!$G$2:$G$7027),2,0),"0")</f>
        <v>0</v>
      </c>
      <c r="AQ400" s="182">
        <f t="array" ref="AQ400">IFERROR(VLOOKUP(A400&amp;B400&amp;C400&amp;LEFT($AK$1,2),IF({1,0},广告数据!$A$2:$A$7027&amp;广告数据!$B$2:$B$7027&amp;广告数据!$C$2:$C$7027,广告数据!$J$2:$J$7027),2,0),"0")</f>
        <v>0</v>
      </c>
      <c r="AR400" s="183" t="str">
        <f t="shared" si="166"/>
        <v>0</v>
      </c>
      <c r="AS400" s="223">
        <f t="array" ref="AS400">IFERROR(VLOOKUP(A400&amp;B400&amp;C400&amp;LEFT($AS$1,2),IF({1,0},广告数据!$A$2:$A$7027&amp;广告数据!$B$2:$B$7027&amp;广告数据!$C$2:$C$7027,广告数据!$D$2:$D$7027),2,0),"0")</f>
        <v>0</v>
      </c>
      <c r="AT400" s="179">
        <f t="array" ref="AT400">IFERROR(VLOOKUP(A400&amp;B400&amp;C400&amp;LEFT($AS$1,2),IF({1,0},广告数据!$A$2:$A$7027&amp;广告数据!$B$2:$B$7027&amp;广告数据!$C$2:$C$7027,广告数据!$E$2:$E$7027),2,0),"0")</f>
        <v>0</v>
      </c>
      <c r="AU400" s="179">
        <f t="array" ref="AU400">IFERROR(VLOOKUP(A400&amp;B400&amp;C400&amp;LEFT($AS$1,2),IF({1,0},广告数据!$A$2:$A$7027&amp;广告数据!$B$2:$B$7027&amp;广告数据!$C$2:$C$7027,广告数据!$I$2:$I$7027),2,0),"0")</f>
        <v>0</v>
      </c>
      <c r="AV400" s="215" t="str">
        <f t="shared" si="167"/>
        <v>0</v>
      </c>
      <c r="AW400" s="215" t="str">
        <f t="array" ref="AW400">IFERROR(AU400/AT400,"0")</f>
        <v>0</v>
      </c>
      <c r="AX400" s="224">
        <f t="array" ref="AX400">IFERROR(VLOOKUP(A400&amp;B400&amp;C400&amp;LEFT($AS$1,2),IF({1,0},广告数据!$A$2:$A$7027&amp;广告数据!$B$2:$B$7027&amp;广告数据!$C$2:$C$7027,广告数据!$G$2:$G$7027),2,0),"0")</f>
        <v>0</v>
      </c>
      <c r="AY400" s="179">
        <f t="array" ref="AY400">IFERROR(VLOOKUP(A400&amp;B400&amp;C400&amp;LEFT($AS$1,2),IF({1,0},广告数据!$A$2:$A$7027&amp;广告数据!$B$2:$B$7027&amp;广告数据!$C$2:$C$7027,广告数据!$J$2:$J$7027),2,0),"0")</f>
        <v>0</v>
      </c>
      <c r="AZ400" s="183" t="str">
        <f t="array" ref="AZ400">IFERROR(AX400/AY400,"0")</f>
        <v>0</v>
      </c>
      <c r="BA400" s="179">
        <f t="array" ref="BA400">IFERROR(VLOOKUP(A400&amp;B400&amp;C400&amp;LEFT($BA$1,2),IF({1,0},广告数据!$A$2:$A$7027&amp;广告数据!$B$2:$B$7027&amp;广告数据!$C$2:$C$7027,广告数据!$D$2:$D$7027),2,0),"")</f>
        <v>0</v>
      </c>
      <c r="BB400" s="179">
        <f t="array" ref="BB400">IFERROR(VLOOKUP(A400&amp;B400&amp;C400&amp;LEFT($BA$1,2),IF({1,0},广告数据!$A$2:$A$7027&amp;广告数据!$B$2:$B$7027&amp;广告数据!$C$2:$C$7027,广告数据!$E$2:$E$7027),2,0),"")</f>
        <v>0</v>
      </c>
      <c r="BC400" s="179">
        <f t="array" ref="BC400">IFERROR(VLOOKUP(A400&amp;B400&amp;C400&amp;LEFT($BA$1,2),IF({1,0},广告数据!$A$2:$A$7027&amp;广告数据!$B$2:$B$7027&amp;广告数据!$C$2:$C$7027,广告数据!$I$2:$I$7027),2,0),"")</f>
        <v>0</v>
      </c>
      <c r="BD400" s="215" t="str">
        <f t="shared" si="170"/>
        <v>0</v>
      </c>
      <c r="BE400" s="215" t="str">
        <f t="shared" si="171"/>
        <v>0</v>
      </c>
      <c r="BF400" s="186">
        <f t="array" ref="BF400">IFERROR(VLOOKUP(A400&amp;B400&amp;C400&amp;LEFT($BA$1,2),IF({1,0},广告数据!$A$2:$A$7027&amp;广告数据!$B$2:$B$7027&amp;广告数据!$C$2:$C$7027,广告数据!$G$2:$G$7027),2,0),"")</f>
        <v>0</v>
      </c>
      <c r="BG400" s="186">
        <f t="array" ref="BG400">IFERROR(VLOOKUP(A400&amp;B400&amp;C400&amp;LEFT($BA$1,2),IF({1,0},广告数据!$A$2:$A$7027&amp;广告数据!$B$2:$B$7027&amp;广告数据!$C$2:$C$7027,广告数据!$J$2:$J$7027),2,0),"")</f>
        <v>0</v>
      </c>
      <c r="BH400" s="215" t="str">
        <f t="shared" si="172"/>
        <v>0</v>
      </c>
      <c r="BI400" s="172">
        <f t="array" ref="BI400">IFERROR(VLOOKUP(A400&amp;B400&amp;C400&amp;LEFT($BI$1,2),IF({1,0},广告数据!$A$2:$A$7027&amp;广告数据!$B$2:$B$7027&amp;广告数据!$C$2:$C$7027,广告数据!$D$2:$D$7027),2,0),"0")</f>
        <v>0</v>
      </c>
      <c r="BJ400" s="172">
        <f t="array" ref="BJ400">IFERROR(VLOOKUP(A400&amp;B400&amp;C400&amp;LEFT($BI$1,2),IF({1,0},广告数据!$A$2:$A$7027&amp;广告数据!$B$2:$B$7027&amp;广告数据!$C$2:$C$7027,广告数据!$E$2:$E$7027),2,0),"0")</f>
        <v>0</v>
      </c>
      <c r="BK400" s="172">
        <f t="array" ref="BK400">IFERROR(VLOOKUP(A400&amp;B400&amp;C400&amp;LEFT($BI$1,2),IF({1,0},广告数据!$A$2:$A$7027&amp;广告数据!$B$2:$B$7027&amp;广告数据!$C$2:$C$7027,广告数据!$I$2:$I$7027),2,0),"0")</f>
        <v>0</v>
      </c>
      <c r="BL400" s="215" t="str">
        <f t="shared" si="173"/>
        <v>0</v>
      </c>
      <c r="BM400" s="215" t="str">
        <f t="shared" si="174"/>
        <v>0</v>
      </c>
      <c r="BN400" s="172">
        <f t="array" ref="BN400">IFERROR(VLOOKUP(A400&amp;B400&amp;C400&amp;LEFT($BI$1,2),IF({1,0},广告数据!$A$2:$A$7027&amp;广告数据!$B$2:$B$7027&amp;广告数据!$C$2:$C$7027,广告数据!$G$2:$G$7027),2,0),"0")</f>
        <v>0</v>
      </c>
      <c r="BO400" s="172">
        <f t="array" ref="BO400">IFERROR(VLOOKUP(A400&amp;B400&amp;C400&amp;LEFT($BI$1,2),IF({1,0},广告数据!$A$2:$A$7027&amp;广告数据!$B$2:$B$7027&amp;广告数据!$C$2:$C$7027,广告数据!$J$2:$J$7027),2,0),"0")</f>
        <v>0</v>
      </c>
      <c r="BP400" s="215" t="str">
        <f t="shared" si="175"/>
        <v/>
      </c>
      <c r="BQ400" s="172">
        <f t="array" ref="BQ400">IFERROR(VLOOKUP(A400&amp;B400&amp;C400&amp;LEFT($BQ$1,2),IF({1,0},广告数据!$A$2:$A$7027&amp;广告数据!$B$2:$B$7027&amp;广告数据!$C$2:$C$7027,广告数据!$D$2:$D$7027),2,0),"0")</f>
        <v>0</v>
      </c>
      <c r="BR400" s="172">
        <f t="array" ref="BR400">IFERROR(VLOOKUP(A400&amp;B400&amp;C400&amp;LEFT($BQ$1,2),IF({1,0},广告数据!$A$2:$A$7027&amp;广告数据!$B$2:$B$7027&amp;广告数据!$C$2:$C$7027,广告数据!$E$2:$E$7027),2,0),"0")</f>
        <v>0</v>
      </c>
      <c r="BS400" s="172">
        <f t="array" ref="BS400">IFERROR(VLOOKUP(A400&amp;B400&amp;C400&amp;LEFT($BQ$1,2),IF({1,0},广告数据!$A$2:$A$7027&amp;广告数据!$B$2:$B$7027&amp;广告数据!$C$2:$C$7027,广告数据!$I$2:$I$7027),2,0),"0")</f>
        <v>0</v>
      </c>
      <c r="BT400" s="215" t="str">
        <f t="shared" si="168"/>
        <v>0</v>
      </c>
      <c r="BU400" s="215" t="str">
        <f t="shared" si="169"/>
        <v>0</v>
      </c>
      <c r="BV400" s="172">
        <f t="array" ref="BV400">IFERROR(VLOOKUP(A400&amp;B400&amp;C400&amp;LEFT($BQ$1,2),IF({1,0},广告数据!$A$2:$A$7027&amp;广告数据!$B$2:$B$7027&amp;广告数据!$C$2:$C$7027,广告数据!$G$2:$G$7027),2,0),"0")</f>
        <v>0</v>
      </c>
      <c r="BW400" s="172">
        <f t="array" ref="BW400">IFERROR(VLOOKUP(A400&amp;B400&amp;C400&amp;LEFT($BQ$1,2),IF({1,0},广告数据!$A$2:$A$7027&amp;广告数据!$B$2:$B$7027&amp;广告数据!$C$2:$C$7027,广告数据!$J$2:$J$7027),2,0),"0")</f>
        <v>0</v>
      </c>
      <c r="BX400" s="215" t="str">
        <f t="shared" si="163"/>
        <v/>
      </c>
      <c r="BY400" s="173"/>
      <c r="BZ400" s="173"/>
      <c r="CA400" s="173"/>
    </row>
    <row r="401" spans="1:79">
      <c r="A401" s="189">
        <v>44847</v>
      </c>
      <c r="B401" s="192" t="s">
        <v>20</v>
      </c>
      <c r="C401" s="190" t="s">
        <v>740</v>
      </c>
      <c r="D401" s="119" t="s">
        <v>741</v>
      </c>
      <c r="E401" s="194">
        <f>SUMIFS('Business report'!$D$2:$D$9442,'Business report'!$A$2:$A$9442,A401,'Business report'!$B$2:$B$9442,B401,'Business report'!$C$2:$C$9442,D401)</f>
        <v>0</v>
      </c>
      <c r="F401" s="194">
        <f>SUMIFS('Business report'!$F$2:$F$9442,'Business report'!$A$2:$A$9442,A401,'Business report'!$B$2:$B$9442,B401,'Business report'!$C$2:$C$9442,D401)</f>
        <v>0</v>
      </c>
      <c r="G401" s="191">
        <f>SUMIFS('Business report'!$I$2:$I$9442,'Business report'!$A$2:$A$9442,A401,'Business report'!$B$2:$B$9442,B401,'Business report'!$C$2:$C$9442,D401)</f>
        <v>0</v>
      </c>
      <c r="H401" s="195">
        <f>SUMIFS('Business report'!$K$2:$K$9442,'Business report'!$A$2:$A$9442,A401,'Business report'!$B$2:$B$9442,B401,'Business report'!$C$2:$C$9442,D401)</f>
        <v>0</v>
      </c>
      <c r="I401" s="198">
        <v>44.99</v>
      </c>
      <c r="J401" s="178">
        <v>4.5</v>
      </c>
      <c r="K401" s="198">
        <v>16</v>
      </c>
      <c r="L401" s="198" t="s">
        <v>131</v>
      </c>
      <c r="M401" s="202" t="s">
        <v>986</v>
      </c>
      <c r="N401" s="198" t="s">
        <v>742</v>
      </c>
      <c r="O401" s="198">
        <v>499</v>
      </c>
      <c r="P401" s="200"/>
      <c r="Q401" s="200"/>
      <c r="R401" s="200"/>
      <c r="S401" s="200"/>
      <c r="T401" s="200"/>
      <c r="U401" s="200"/>
      <c r="V401" s="200"/>
      <c r="W401" s="200"/>
      <c r="X401" s="200"/>
      <c r="Y401" s="200"/>
      <c r="Z401" s="200"/>
      <c r="AA401" s="200"/>
      <c r="AB401" s="200"/>
      <c r="AC401" s="200"/>
      <c r="AD401" s="200"/>
      <c r="AE401" s="200"/>
      <c r="AF401" s="200"/>
      <c r="AG401" s="200"/>
      <c r="AH401" s="200"/>
      <c r="AI401" s="200"/>
      <c r="AJ401" s="200"/>
      <c r="AK401" s="179">
        <f t="array" ref="AK401">IFERROR(VLOOKUP(A401&amp;B401&amp;C401&amp;LEFT($AK$1,2),IF({1,0},广告数据!$A$2:$A$7027&amp;广告数据!$B$2:$B$7027&amp;广告数据!$C$2:$C$7027,广告数据!$D$2:$D$7027),2,0),"0")</f>
        <v>0</v>
      </c>
      <c r="AL401" s="175">
        <f t="array" ref="AL401">IFERROR(VLOOKUP(A401&amp;B401&amp;C401&amp;LEFT($AK$1,2),IF({1,0},广告数据!$A$2:$A$7027&amp;广告数据!$B$2:$B$7027&amp;广告数据!$C$2:$C$7027,广告数据!$E$2:$E$7027),2,0),"0")</f>
        <v>0</v>
      </c>
      <c r="AM401" s="180" t="str">
        <f t="shared" si="164"/>
        <v>0</v>
      </c>
      <c r="AN401" s="175">
        <f t="array" ref="AN401">IFERROR(VLOOKUP(A401&amp;B401&amp;C401&amp;LEFT($AK$1,2),IF({1,0},广告数据!$A$2:$A$7027&amp;广告数据!$B$2:$B$7027&amp;广告数据!$C$2:$C$7027,广告数据!$I$2:$I$7027),2,0),"0")</f>
        <v>0</v>
      </c>
      <c r="AO401" s="181" t="str">
        <f t="shared" si="165"/>
        <v>0</v>
      </c>
      <c r="AP401" s="182">
        <f t="array" ref="AP401">IFERROR(VLOOKUP(A401&amp;B401&amp;C401&amp;LEFT($AK$1,2),IF({1,0},广告数据!$A$2:$A$7027&amp;广告数据!$B$2:$B$7027&amp;广告数据!$C$2:$C$7027,广告数据!$G$2:$G$7027),2,0),"0")</f>
        <v>0</v>
      </c>
      <c r="AQ401" s="182">
        <f t="array" ref="AQ401">IFERROR(VLOOKUP(A401&amp;B401&amp;C401&amp;LEFT($AK$1,2),IF({1,0},广告数据!$A$2:$A$7027&amp;广告数据!$B$2:$B$7027&amp;广告数据!$C$2:$C$7027,广告数据!$J$2:$J$7027),2,0),"0")</f>
        <v>0</v>
      </c>
      <c r="AR401" s="183" t="str">
        <f t="shared" si="166"/>
        <v>0</v>
      </c>
      <c r="AS401" s="223" t="str">
        <f t="array" ref="AS401">IFERROR(VLOOKUP(A401&amp;B401&amp;C401&amp;LEFT($AS$1,2),IF({1,0},广告数据!$A$2:$A$7027&amp;广告数据!$B$2:$B$7027&amp;广告数据!$C$2:$C$7027,广告数据!$D$2:$D$7027),2,0),"0")</f>
        <v>0</v>
      </c>
      <c r="AT401" s="179" t="str">
        <f t="array" ref="AT401">IFERROR(VLOOKUP(A401&amp;B401&amp;C401&amp;LEFT($AS$1,2),IF({1,0},广告数据!$A$2:$A$7027&amp;广告数据!$B$2:$B$7027&amp;广告数据!$C$2:$C$7027,广告数据!$E$2:$E$7027),2,0),"0")</f>
        <v>0</v>
      </c>
      <c r="AU401" s="179" t="str">
        <f t="array" ref="AU401">IFERROR(VLOOKUP(A401&amp;B401&amp;C401&amp;LEFT($AS$1,2),IF({1,0},广告数据!$A$2:$A$7027&amp;广告数据!$B$2:$B$7027&amp;广告数据!$C$2:$C$7027,广告数据!$I$2:$I$7027),2,0),"0")</f>
        <v>0</v>
      </c>
      <c r="AV401" s="215" t="str">
        <f t="shared" si="167"/>
        <v>0</v>
      </c>
      <c r="AW401" s="215" t="str">
        <f t="array" ref="AW401">IFERROR(AU401/AT401,"0")</f>
        <v>0</v>
      </c>
      <c r="AX401" s="224" t="str">
        <f t="array" ref="AX401">IFERROR(VLOOKUP(A401&amp;B401&amp;C401&amp;LEFT($AS$1,2),IF({1,0},广告数据!$A$2:$A$7027&amp;广告数据!$B$2:$B$7027&amp;广告数据!$C$2:$C$7027,广告数据!$G$2:$G$7027),2,0),"0")</f>
        <v>0</v>
      </c>
      <c r="AY401" s="179" t="str">
        <f t="array" ref="AY401">IFERROR(VLOOKUP(A401&amp;B401&amp;C401&amp;LEFT($AS$1,2),IF({1,0},广告数据!$A$2:$A$7027&amp;广告数据!$B$2:$B$7027&amp;广告数据!$C$2:$C$7027,广告数据!$J$2:$J$7027),2,0),"0")</f>
        <v>0</v>
      </c>
      <c r="AZ401" s="183" t="str">
        <f t="array" ref="AZ401">IFERROR(AX401/AY401,"0")</f>
        <v>0</v>
      </c>
      <c r="BA401" s="179">
        <f t="array" ref="BA401">IFERROR(VLOOKUP(A401&amp;B401&amp;C401&amp;LEFT($BA$1,2),IF({1,0},广告数据!$A$2:$A$7027&amp;广告数据!$B$2:$B$7027&amp;广告数据!$C$2:$C$7027,广告数据!$D$2:$D$7027),2,0),"")</f>
        <v>0</v>
      </c>
      <c r="BB401" s="179">
        <f t="array" ref="BB401">IFERROR(VLOOKUP(A401&amp;B401&amp;C401&amp;LEFT($BA$1,2),IF({1,0},广告数据!$A$2:$A$7027&amp;广告数据!$B$2:$B$7027&amp;广告数据!$C$2:$C$7027,广告数据!$E$2:$E$7027),2,0),"")</f>
        <v>0</v>
      </c>
      <c r="BC401" s="179">
        <f t="array" ref="BC401">IFERROR(VLOOKUP(A401&amp;B401&amp;C401&amp;LEFT($BA$1,2),IF({1,0},广告数据!$A$2:$A$7027&amp;广告数据!$B$2:$B$7027&amp;广告数据!$C$2:$C$7027,广告数据!$I$2:$I$7027),2,0),"")</f>
        <v>0</v>
      </c>
      <c r="BD401" s="215" t="str">
        <f t="shared" si="170"/>
        <v>0</v>
      </c>
      <c r="BE401" s="215" t="str">
        <f t="shared" si="171"/>
        <v>0</v>
      </c>
      <c r="BF401" s="186">
        <f t="array" ref="BF401">IFERROR(VLOOKUP(A401&amp;B401&amp;C401&amp;LEFT($BA$1,2),IF({1,0},广告数据!$A$2:$A$7027&amp;广告数据!$B$2:$B$7027&amp;广告数据!$C$2:$C$7027,广告数据!$G$2:$G$7027),2,0),"")</f>
        <v>0</v>
      </c>
      <c r="BG401" s="186">
        <f t="array" ref="BG401">IFERROR(VLOOKUP(A401&amp;B401&amp;C401&amp;LEFT($BA$1,2),IF({1,0},广告数据!$A$2:$A$7027&amp;广告数据!$B$2:$B$7027&amp;广告数据!$C$2:$C$7027,广告数据!$J$2:$J$7027),2,0),"")</f>
        <v>0</v>
      </c>
      <c r="BH401" s="215" t="str">
        <f t="shared" si="172"/>
        <v>0</v>
      </c>
      <c r="BI401" s="172" t="str">
        <f t="array" ref="BI401">IFERROR(VLOOKUP(A401&amp;B401&amp;C401&amp;LEFT($BI$1,2),IF({1,0},广告数据!$A$2:$A$7027&amp;广告数据!$B$2:$B$7027&amp;广告数据!$C$2:$C$7027,广告数据!$D$2:$D$7027),2,0),"0")</f>
        <v>0</v>
      </c>
      <c r="BJ401" s="172" t="str">
        <f t="array" ref="BJ401">IFERROR(VLOOKUP(A401&amp;B401&amp;C401&amp;LEFT($BI$1,2),IF({1,0},广告数据!$A$2:$A$7027&amp;广告数据!$B$2:$B$7027&amp;广告数据!$C$2:$C$7027,广告数据!$E$2:$E$7027),2,0),"0")</f>
        <v>0</v>
      </c>
      <c r="BK401" s="172" t="str">
        <f t="array" ref="BK401">IFERROR(VLOOKUP(A401&amp;B401&amp;C401&amp;LEFT($BI$1,2),IF({1,0},广告数据!$A$2:$A$7027&amp;广告数据!$B$2:$B$7027&amp;广告数据!$C$2:$C$7027,广告数据!$I$2:$I$7027),2,0),"0")</f>
        <v>0</v>
      </c>
      <c r="BL401" s="215" t="str">
        <f t="shared" si="173"/>
        <v>0</v>
      </c>
      <c r="BM401" s="215" t="str">
        <f t="shared" si="174"/>
        <v>0</v>
      </c>
      <c r="BN401" s="172" t="str">
        <f t="array" ref="BN401">IFERROR(VLOOKUP(A401&amp;B401&amp;C401&amp;LEFT($BI$1,2),IF({1,0},广告数据!$A$2:$A$7027&amp;广告数据!$B$2:$B$7027&amp;广告数据!$C$2:$C$7027,广告数据!$G$2:$G$7027),2,0),"0")</f>
        <v>0</v>
      </c>
      <c r="BO401" s="172" t="str">
        <f t="array" ref="BO401">IFERROR(VLOOKUP(A401&amp;B401&amp;C401&amp;LEFT($BI$1,2),IF({1,0},广告数据!$A$2:$A$7027&amp;广告数据!$B$2:$B$7027&amp;广告数据!$C$2:$C$7027,广告数据!$J$2:$J$7027),2,0),"0")</f>
        <v>0</v>
      </c>
      <c r="BP401" s="215" t="str">
        <f t="shared" si="175"/>
        <v/>
      </c>
      <c r="BQ401" s="172">
        <f t="array" ref="BQ401">IFERROR(VLOOKUP(A401&amp;B401&amp;C401&amp;LEFT($BQ$1,2),IF({1,0},广告数据!$A$2:$A$7027&amp;广告数据!$B$2:$B$7027&amp;广告数据!$C$2:$C$7027,广告数据!$D$2:$D$7027),2,0),"0")</f>
        <v>0</v>
      </c>
      <c r="BR401" s="172">
        <f t="array" ref="BR401">IFERROR(VLOOKUP(A401&amp;B401&amp;C401&amp;LEFT($BQ$1,2),IF({1,0},广告数据!$A$2:$A$7027&amp;广告数据!$B$2:$B$7027&amp;广告数据!$C$2:$C$7027,广告数据!$E$2:$E$7027),2,0),"0")</f>
        <v>0</v>
      </c>
      <c r="BS401" s="172">
        <f t="array" ref="BS401">IFERROR(VLOOKUP(A401&amp;B401&amp;C401&amp;LEFT($BQ$1,2),IF({1,0},广告数据!$A$2:$A$7027&amp;广告数据!$B$2:$B$7027&amp;广告数据!$C$2:$C$7027,广告数据!$I$2:$I$7027),2,0),"0")</f>
        <v>0</v>
      </c>
      <c r="BT401" s="215" t="str">
        <f t="shared" si="168"/>
        <v>0</v>
      </c>
      <c r="BU401" s="215" t="str">
        <f t="shared" si="169"/>
        <v>0</v>
      </c>
      <c r="BV401" s="172">
        <f t="array" ref="BV401">IFERROR(VLOOKUP(A401&amp;B401&amp;C401&amp;LEFT($BQ$1,2),IF({1,0},广告数据!$A$2:$A$7027&amp;广告数据!$B$2:$B$7027&amp;广告数据!$C$2:$C$7027,广告数据!$G$2:$G$7027),2,0),"0")</f>
        <v>0</v>
      </c>
      <c r="BW401" s="172">
        <f t="array" ref="BW401">IFERROR(VLOOKUP(A401&amp;B401&amp;C401&amp;LEFT($BQ$1,2),IF({1,0},广告数据!$A$2:$A$7027&amp;广告数据!$B$2:$B$7027&amp;广告数据!$C$2:$C$7027,广告数据!$J$2:$J$7027),2,0),"0")</f>
        <v>0</v>
      </c>
      <c r="BX401" s="215" t="str">
        <f t="shared" si="163"/>
        <v/>
      </c>
      <c r="BY401" s="173"/>
      <c r="BZ401" s="173"/>
      <c r="CA401" s="173"/>
    </row>
    <row r="402" spans="1:79">
      <c r="A402" s="189">
        <v>44847</v>
      </c>
      <c r="B402" s="192" t="s">
        <v>777</v>
      </c>
      <c r="C402" s="190" t="s">
        <v>543</v>
      </c>
      <c r="D402" s="119" t="s">
        <v>544</v>
      </c>
      <c r="E402" s="194">
        <f>SUMIFS('Business report'!$D$2:$D$9442,'Business report'!$A$2:$A$9442,A402,'Business report'!$B$2:$B$9442,B402,'Business report'!$C$2:$C$9442,D402)</f>
        <v>0</v>
      </c>
      <c r="F402" s="194">
        <f>SUMIFS('Business report'!$F$2:$F$9442,'Business report'!$A$2:$A$9442,A402,'Business report'!$B$2:$B$9442,B402,'Business report'!$C$2:$C$9442,D402)</f>
        <v>0</v>
      </c>
      <c r="G402" s="191">
        <f>SUMIFS('Business report'!$I$2:$I$9442,'Business report'!$A$2:$A$9442,A402,'Business report'!$B$2:$B$9442,B402,'Business report'!$C$2:$C$9442,D402)</f>
        <v>6</v>
      </c>
      <c r="H402" s="195">
        <f>SUMIFS('Business report'!$K$2:$K$9442,'Business report'!$A$2:$A$9442,A402,'Business report'!$B$2:$B$9442,B402,'Business report'!$C$2:$C$9442,D402)</f>
        <v>23994</v>
      </c>
      <c r="I402" s="206">
        <v>3999</v>
      </c>
      <c r="J402" s="178">
        <v>5</v>
      </c>
      <c r="K402" s="198">
        <v>7</v>
      </c>
      <c r="L402" s="206" t="s">
        <v>794</v>
      </c>
      <c r="M402" s="202" t="s">
        <v>987</v>
      </c>
      <c r="N402" s="206" t="s">
        <v>796</v>
      </c>
      <c r="O402" s="198">
        <v>8</v>
      </c>
      <c r="P402" s="200"/>
      <c r="Q402" s="200"/>
      <c r="R402" s="200"/>
      <c r="S402" s="200"/>
      <c r="T402" s="200"/>
      <c r="U402" s="200"/>
      <c r="V402" s="200"/>
      <c r="W402" s="200"/>
      <c r="X402" s="200"/>
      <c r="Y402" s="200"/>
      <c r="Z402" s="200"/>
      <c r="AA402" s="200"/>
      <c r="AB402" s="200"/>
      <c r="AC402" s="200"/>
      <c r="AD402" s="200"/>
      <c r="AE402" s="200"/>
      <c r="AF402" s="200"/>
      <c r="AG402" s="200"/>
      <c r="AH402" s="200"/>
      <c r="AI402" s="200"/>
      <c r="AJ402" s="200"/>
      <c r="AK402" s="179">
        <f t="array" ref="AK402">IFERROR(VLOOKUP(A402&amp;B402&amp;C402&amp;LEFT($AK$1,2),IF({1,0},广告数据!$A$2:$A$7027&amp;广告数据!$B$2:$B$7027&amp;广告数据!$C$2:$C$7027,广告数据!$D$2:$D$7027),2,0),"0")</f>
        <v>596</v>
      </c>
      <c r="AL402" s="175">
        <f t="array" ref="AL402">IFERROR(VLOOKUP(A402&amp;B402&amp;C402&amp;LEFT($AK$1,2),IF({1,0},广告数据!$A$2:$A$7027&amp;广告数据!$B$2:$B$7027&amp;广告数据!$C$2:$C$7027,广告数据!$E$2:$E$7027),2,0),"0")</f>
        <v>5</v>
      </c>
      <c r="AM402" s="180">
        <f t="shared" si="164"/>
        <v>0.00838926174496644</v>
      </c>
      <c r="AN402" s="175">
        <f t="array" ref="AN402">IFERROR(VLOOKUP(A402&amp;B402&amp;C402&amp;LEFT($AK$1,2),IF({1,0},广告数据!$A$2:$A$7027&amp;广告数据!$B$2:$B$7027&amp;广告数据!$C$2:$C$7027,广告数据!$I$2:$I$7027),2,0),"0")</f>
        <v>1</v>
      </c>
      <c r="AO402" s="181">
        <f t="shared" si="165"/>
        <v>0.2</v>
      </c>
      <c r="AP402" s="182">
        <f t="array" ref="AP402">IFERROR(VLOOKUP(A402&amp;B402&amp;C402&amp;LEFT($AK$1,2),IF({1,0},广告数据!$A$2:$A$7027&amp;广告数据!$B$2:$B$7027&amp;广告数据!$C$2:$C$7027,广告数据!$G$2:$G$7027),2,0),"0")</f>
        <v>100</v>
      </c>
      <c r="AQ402" s="182">
        <f t="array" ref="AQ402">IFERROR(VLOOKUP(A402&amp;B402&amp;C402&amp;LEFT($AK$1,2),IF({1,0},广告数据!$A$2:$A$7027&amp;广告数据!$B$2:$B$7027&amp;广告数据!$C$2:$C$7027,广告数据!$J$2:$J$7027),2,0),"0")</f>
        <v>3635</v>
      </c>
      <c r="AR402" s="183">
        <f t="shared" si="166"/>
        <v>0.0275103163686382</v>
      </c>
      <c r="AS402" s="223">
        <f t="array" ref="AS402">IFERROR(VLOOKUP(A402&amp;B402&amp;C402&amp;LEFT($AS$1,2),IF({1,0},广告数据!$A$2:$A$7027&amp;广告数据!$B$2:$B$7027&amp;广告数据!$C$2:$C$7027,广告数据!$D$2:$D$7027),2,0),"0")</f>
        <v>859</v>
      </c>
      <c r="AT402" s="179">
        <f t="array" ref="AT402">IFERROR(VLOOKUP(A402&amp;B402&amp;C402&amp;LEFT($AS$1,2),IF({1,0},广告数据!$A$2:$A$7027&amp;广告数据!$B$2:$B$7027&amp;广告数据!$C$2:$C$7027,广告数据!$E$2:$E$7027),2,0),"0")</f>
        <v>19</v>
      </c>
      <c r="AU402" s="179">
        <f t="array" ref="AU402">IFERROR(VLOOKUP(A402&amp;B402&amp;C402&amp;LEFT($AS$1,2),IF({1,0},广告数据!$A$2:$A$7027&amp;广告数据!$B$2:$B$7027&amp;广告数据!$C$2:$C$7027,广告数据!$I$2:$I$7027),2,0),"0")</f>
        <v>2</v>
      </c>
      <c r="AV402" s="215">
        <f t="shared" si="167"/>
        <v>0.0221187427240978</v>
      </c>
      <c r="AW402" s="215">
        <f t="array" ref="AW402">IFERROR(AU402/AT402,"0")</f>
        <v>0.105263157894737</v>
      </c>
      <c r="AX402" s="224">
        <f t="array" ref="AX402">IFERROR(VLOOKUP(A402&amp;B402&amp;C402&amp;LEFT($AS$1,2),IF({1,0},广告数据!$A$2:$A$7027&amp;广告数据!$B$2:$B$7027&amp;广告数据!$C$2:$C$7027,广告数据!$G$2:$G$7027),2,0),"0")</f>
        <v>1217</v>
      </c>
      <c r="AY402" s="179">
        <f t="array" ref="AY402">IFERROR(VLOOKUP(A402&amp;B402&amp;C402&amp;LEFT($AS$1,2),IF({1,0},广告数据!$A$2:$A$7027&amp;广告数据!$B$2:$B$7027&amp;广告数据!$C$2:$C$7027,广告数据!$J$2:$J$7027),2,0),"0")</f>
        <v>7270</v>
      </c>
      <c r="AZ402" s="183">
        <f t="array" ref="AZ402">IFERROR(AX402/AY402,"0")</f>
        <v>0.167400275103164</v>
      </c>
      <c r="BA402" s="179">
        <f t="array" ref="BA402">IFERROR(VLOOKUP(A402&amp;B402&amp;C402&amp;LEFT($BA$1,2),IF({1,0},广告数据!$A$2:$A$7027&amp;广告数据!$B$2:$B$7027&amp;广告数据!$C$2:$C$7027,广告数据!$D$2:$D$7027),2,0),"")</f>
        <v>827</v>
      </c>
      <c r="BB402" s="179">
        <f t="array" ref="BB402">IFERROR(VLOOKUP(A402&amp;B402&amp;C402&amp;LEFT($BA$1,2),IF({1,0},广告数据!$A$2:$A$7027&amp;广告数据!$B$2:$B$7027&amp;广告数据!$C$2:$C$7027,广告数据!$E$2:$E$7027),2,0),"")</f>
        <v>12</v>
      </c>
      <c r="BC402" s="179">
        <f t="array" ref="BC402">IFERROR(VLOOKUP(A402&amp;B402&amp;C402&amp;LEFT($BA$1,2),IF({1,0},广告数据!$A$2:$A$7027&amp;广告数据!$B$2:$B$7027&amp;广告数据!$C$2:$C$7027,广告数据!$I$2:$I$7027),2,0),"")</f>
        <v>1</v>
      </c>
      <c r="BD402" s="215">
        <f t="shared" si="170"/>
        <v>0.0145102781136638</v>
      </c>
      <c r="BE402" s="215">
        <f t="shared" si="171"/>
        <v>0.0833333333333333</v>
      </c>
      <c r="BF402" s="186">
        <f t="array" ref="BF402">IFERROR(VLOOKUP(A402&amp;B402&amp;C402&amp;LEFT($BA$1,2),IF({1,0},广告数据!$A$2:$A$7027&amp;广告数据!$B$2:$B$7027&amp;广告数据!$C$2:$C$7027,广告数据!$G$2:$G$7027),2,0),"")</f>
        <v>1084</v>
      </c>
      <c r="BG402" s="186">
        <f t="array" ref="BG402">IFERROR(VLOOKUP(A402&amp;B402&amp;C402&amp;LEFT($BA$1,2),IF({1,0},广告数据!$A$2:$A$7027&amp;广告数据!$B$2:$B$7027&amp;广告数据!$C$2:$C$7027,广告数据!$J$2:$J$7027),2,0),"")</f>
        <v>3635</v>
      </c>
      <c r="BH402" s="215">
        <f t="shared" si="172"/>
        <v>0.298211829436039</v>
      </c>
      <c r="BI402" s="172" t="str">
        <f t="array" ref="BI402">IFERROR(VLOOKUP(A402&amp;B402&amp;C402&amp;LEFT($BI$1,2),IF({1,0},广告数据!$A$2:$A$7027&amp;广告数据!$B$2:$B$7027&amp;广告数据!$C$2:$C$7027,广告数据!$D$2:$D$7027),2,0),"0")</f>
        <v>0</v>
      </c>
      <c r="BJ402" s="172" t="str">
        <f t="array" ref="BJ402">IFERROR(VLOOKUP(A402&amp;B402&amp;C402&amp;LEFT($BI$1,2),IF({1,0},广告数据!$A$2:$A$7027&amp;广告数据!$B$2:$B$7027&amp;广告数据!$C$2:$C$7027,广告数据!$E$2:$E$7027),2,0),"0")</f>
        <v>0</v>
      </c>
      <c r="BK402" s="172" t="str">
        <f t="array" ref="BK402">IFERROR(VLOOKUP(A402&amp;B402&amp;C402&amp;LEFT($BI$1,2),IF({1,0},广告数据!$A$2:$A$7027&amp;广告数据!$B$2:$B$7027&amp;广告数据!$C$2:$C$7027,广告数据!$I$2:$I$7027),2,0),"0")</f>
        <v>0</v>
      </c>
      <c r="BL402" s="215" t="str">
        <f t="shared" si="173"/>
        <v>0</v>
      </c>
      <c r="BM402" s="215" t="str">
        <f t="shared" si="174"/>
        <v>0</v>
      </c>
      <c r="BN402" s="172" t="str">
        <f t="array" ref="BN402">IFERROR(VLOOKUP(A402&amp;B402&amp;C402&amp;LEFT($BI$1,2),IF({1,0},广告数据!$A$2:$A$7027&amp;广告数据!$B$2:$B$7027&amp;广告数据!$C$2:$C$7027,广告数据!$G$2:$G$7027),2,0),"0")</f>
        <v>0</v>
      </c>
      <c r="BO402" s="172" t="str">
        <f t="array" ref="BO402">IFERROR(VLOOKUP(A402&amp;B402&amp;C402&amp;LEFT($BI$1,2),IF({1,0},广告数据!$A$2:$A$7027&amp;广告数据!$B$2:$B$7027&amp;广告数据!$C$2:$C$7027,广告数据!$J$2:$J$7027),2,0),"0")</f>
        <v>0</v>
      </c>
      <c r="BP402" s="215" t="str">
        <f t="shared" si="175"/>
        <v/>
      </c>
      <c r="BQ402" s="172" t="str">
        <f t="array" ref="BQ402">IFERROR(VLOOKUP(A402&amp;B402&amp;C402&amp;LEFT($BQ$1,2),IF({1,0},广告数据!$A$2:$A$7027&amp;广告数据!$B$2:$B$7027&amp;广告数据!$C$2:$C$7027,广告数据!$D$2:$D$7027),2,0),"0")</f>
        <v>0</v>
      </c>
      <c r="BR402" s="172" t="str">
        <f t="array" ref="BR402">IFERROR(VLOOKUP(A402&amp;B402&amp;C402&amp;LEFT($BQ$1,2),IF({1,0},广告数据!$A$2:$A$7027&amp;广告数据!$B$2:$B$7027&amp;广告数据!$C$2:$C$7027,广告数据!$E$2:$E$7027),2,0),"0")</f>
        <v>0</v>
      </c>
      <c r="BS402" s="172" t="str">
        <f t="array" ref="BS402">IFERROR(VLOOKUP(A402&amp;B402&amp;C402&amp;LEFT($BQ$1,2),IF({1,0},广告数据!$A$2:$A$7027&amp;广告数据!$B$2:$B$7027&amp;广告数据!$C$2:$C$7027,广告数据!$I$2:$I$7027),2,0),"0")</f>
        <v>0</v>
      </c>
      <c r="BT402" s="215" t="str">
        <f t="shared" si="168"/>
        <v>0</v>
      </c>
      <c r="BU402" s="215" t="str">
        <f t="shared" si="169"/>
        <v>0</v>
      </c>
      <c r="BV402" s="172" t="str">
        <f t="array" ref="BV402">IFERROR(VLOOKUP(A402&amp;B402&amp;C402&amp;LEFT($BQ$1,2),IF({1,0},广告数据!$A$2:$A$7027&amp;广告数据!$B$2:$B$7027&amp;广告数据!$C$2:$C$7027,广告数据!$G$2:$G$7027),2,0),"0")</f>
        <v>0</v>
      </c>
      <c r="BW402" s="172" t="str">
        <f t="array" ref="BW402">IFERROR(VLOOKUP(A402&amp;B402&amp;C402&amp;LEFT($BQ$1,2),IF({1,0},广告数据!$A$2:$A$7027&amp;广告数据!$B$2:$B$7027&amp;广告数据!$C$2:$C$7027,广告数据!$J$2:$J$7027),2,0),"0")</f>
        <v>0</v>
      </c>
      <c r="BX402" s="215" t="str">
        <f t="shared" si="163"/>
        <v/>
      </c>
      <c r="BY402" s="173"/>
      <c r="BZ402" s="173"/>
      <c r="CA402" s="173"/>
    </row>
    <row r="403" spans="1:79">
      <c r="A403" s="189"/>
      <c r="B403" s="192"/>
      <c r="C403" s="190"/>
      <c r="D403" s="190"/>
      <c r="E403" s="191"/>
      <c r="F403" s="191"/>
      <c r="G403" s="191"/>
      <c r="H403" s="193"/>
      <c r="I403" s="198"/>
      <c r="K403" s="198"/>
      <c r="L403" s="198"/>
      <c r="M403" s="202"/>
      <c r="N403" s="198"/>
      <c r="O403" s="198"/>
      <c r="P403" s="200"/>
      <c r="Q403" s="200"/>
      <c r="R403" s="200"/>
      <c r="S403" s="200"/>
      <c r="T403" s="200"/>
      <c r="U403" s="200"/>
      <c r="V403" s="200"/>
      <c r="W403" s="200"/>
      <c r="X403" s="200"/>
      <c r="Y403" s="200"/>
      <c r="Z403" s="200"/>
      <c r="AA403" s="200"/>
      <c r="AB403" s="200"/>
      <c r="AC403" s="200"/>
      <c r="AD403" s="200"/>
      <c r="AE403" s="200"/>
      <c r="AF403" s="200"/>
      <c r="AG403" s="200"/>
      <c r="AH403" s="200"/>
      <c r="AI403" s="200"/>
      <c r="AJ403" s="200"/>
      <c r="AK403" s="179" t="str">
        <f t="array" ref="AK403">IFERROR(VLOOKUP(A403&amp;B403&amp;C403&amp;LEFT($AK$1,2),IF({1,0},广告数据!$A$2:$A$7027&amp;广告数据!$B$2:$B$7027&amp;广告数据!$C$2:$C$7027,广告数据!$D$2:$D$7027),2,0),"0")</f>
        <v>0</v>
      </c>
      <c r="AL403" s="175" t="str">
        <f t="array" ref="AL403">IFERROR(VLOOKUP(A403&amp;B403&amp;C403&amp;LEFT($AK$1,2),IF({1,0},广告数据!$A$2:$A$7027&amp;广告数据!$B$2:$B$7027&amp;广告数据!$C$2:$C$7027,广告数据!$E$2:$E$7027),2,0),"0")</f>
        <v>0</v>
      </c>
      <c r="AM403" s="180" t="str">
        <f t="shared" si="164"/>
        <v>0</v>
      </c>
      <c r="AN403" s="175" t="str">
        <f t="array" ref="AN403">IFERROR(VLOOKUP(A403&amp;B403&amp;C403&amp;LEFT($AK$1,2),IF({1,0},广告数据!$A$2:$A$7027&amp;广告数据!$B$2:$B$7027&amp;广告数据!$C$2:$C$7027,广告数据!$I$2:$I$7027),2,0),"0")</f>
        <v>0</v>
      </c>
      <c r="AO403" s="181" t="str">
        <f t="shared" si="165"/>
        <v>0</v>
      </c>
      <c r="AP403" s="182" t="str">
        <f t="array" ref="AP403">IFERROR(VLOOKUP(A403&amp;B403&amp;C403&amp;LEFT($AK$1,2),IF({1,0},广告数据!$A$2:$A$7027&amp;广告数据!$B$2:$B$7027&amp;广告数据!$C$2:$C$7027,广告数据!$G$2:$G$7027),2,0),"0")</f>
        <v>0</v>
      </c>
      <c r="AQ403" s="182" t="str">
        <f t="array" ref="AQ403">IFERROR(VLOOKUP(A403&amp;B403&amp;C403&amp;LEFT($AK$1,2),IF({1,0},广告数据!$A$2:$A$7027&amp;广告数据!$B$2:$B$7027&amp;广告数据!$C$2:$C$7027,广告数据!$J$2:$J$7027),2,0),"0")</f>
        <v>0</v>
      </c>
      <c r="AR403" s="183" t="str">
        <f t="shared" si="166"/>
        <v>0</v>
      </c>
      <c r="AS403" s="223" t="str">
        <f t="array" ref="AS403">IFERROR(VLOOKUP(A403&amp;B403&amp;C403&amp;LEFT($AS$1,2),IF({1,0},广告数据!$A$2:$A$7027&amp;广告数据!$B$2:$B$7027&amp;广告数据!$C$2:$C$7027,广告数据!$D$2:$D$7027),2,0),"0")</f>
        <v>0</v>
      </c>
      <c r="AT403" s="179" t="str">
        <f t="array" ref="AT403">IFERROR(VLOOKUP(A403&amp;B403&amp;C403&amp;LEFT($AS$1,2),IF({1,0},广告数据!$A$2:$A$7027&amp;广告数据!$B$2:$B$7027&amp;广告数据!$C$2:$C$7027,广告数据!$E$2:$E$7027),2,0),"0")</f>
        <v>0</v>
      </c>
      <c r="AU403" s="179" t="str">
        <f t="array" ref="AU403">IFERROR(VLOOKUP(A403&amp;B403&amp;C403&amp;LEFT($AS$1,2),IF({1,0},广告数据!$A$2:$A$7027&amp;广告数据!$B$2:$B$7027&amp;广告数据!$C$2:$C$7027,广告数据!$I$2:$I$7027),2,0),"0")</f>
        <v>0</v>
      </c>
      <c r="AV403" s="215" t="str">
        <f t="shared" si="167"/>
        <v>0</v>
      </c>
      <c r="AW403" s="215" t="str">
        <f t="array" ref="AW403">IFERROR(AU403/AT403,"0")</f>
        <v>0</v>
      </c>
      <c r="AX403" s="224" t="str">
        <f t="array" ref="AX403">IFERROR(VLOOKUP(A403&amp;B403&amp;C403&amp;LEFT($AS$1,2),IF({1,0},广告数据!$A$2:$A$7027&amp;广告数据!$B$2:$B$7027&amp;广告数据!$C$2:$C$7027,广告数据!$G$2:$G$7027),2,0),"0")</f>
        <v>0</v>
      </c>
      <c r="AY403" s="179" t="str">
        <f t="array" ref="AY403">IFERROR(VLOOKUP(A403&amp;B403&amp;C403&amp;LEFT($AS$1,2),IF({1,0},广告数据!$A$2:$A$7027&amp;广告数据!$B$2:$B$7027&amp;广告数据!$C$2:$C$7027,广告数据!$J$2:$J$7027),2,0),"0")</f>
        <v>0</v>
      </c>
      <c r="AZ403" s="183" t="str">
        <f t="array" ref="AZ403">IFERROR(AX403/AY403,"0")</f>
        <v>0</v>
      </c>
      <c r="BA403" s="179" t="str">
        <f t="array" ref="BA403">IFERROR(VLOOKUP(A403&amp;B403&amp;C403&amp;LEFT($BA$1,2),IF({1,0},广告数据!$A$2:$A$7027&amp;广告数据!$B$2:$B$7027&amp;广告数据!$C$2:$C$7027,广告数据!$D$2:$D$7027),2,0),"")</f>
        <v/>
      </c>
      <c r="BB403" s="179" t="str">
        <f t="array" ref="BB403">IFERROR(VLOOKUP(A403&amp;B403&amp;C403&amp;LEFT($BA$1,2),IF({1,0},广告数据!$A$2:$A$7027&amp;广告数据!$B$2:$B$7027&amp;广告数据!$C$2:$C$7027,广告数据!$E$2:$E$7027),2,0),"")</f>
        <v/>
      </c>
      <c r="BC403" s="179" t="str">
        <f t="array" ref="BC403">IFERROR(VLOOKUP(A403&amp;B403&amp;C403&amp;LEFT($BA$1,2),IF({1,0},广告数据!$A$2:$A$7027&amp;广告数据!$B$2:$B$7027&amp;广告数据!$C$2:$C$7027,广告数据!$I$2:$I$7027),2,0),"")</f>
        <v/>
      </c>
      <c r="BD403" s="215" t="str">
        <f t="shared" si="170"/>
        <v>0</v>
      </c>
      <c r="BE403" s="215" t="str">
        <f t="shared" si="171"/>
        <v>0</v>
      </c>
      <c r="BF403" s="186" t="str">
        <f t="array" ref="BF403">IFERROR(VLOOKUP(A403&amp;B403&amp;C403&amp;LEFT($BA$1,2),IF({1,0},广告数据!$A$2:$A$7027&amp;广告数据!$B$2:$B$7027&amp;广告数据!$C$2:$C$7027,广告数据!$G$2:$G$7027),2,0),"")</f>
        <v/>
      </c>
      <c r="BG403" s="186" t="str">
        <f t="array" ref="BG403">IFERROR(VLOOKUP(A403&amp;B403&amp;C403&amp;LEFT($BA$1,2),IF({1,0},广告数据!$A$2:$A$7027&amp;广告数据!$B$2:$B$7027&amp;广告数据!$C$2:$C$7027,广告数据!$J$2:$J$7027),2,0),"")</f>
        <v/>
      </c>
      <c r="BH403" s="215" t="str">
        <f t="shared" si="172"/>
        <v>0</v>
      </c>
      <c r="BI403" s="172" t="str">
        <f t="array" ref="BI403">IFERROR(VLOOKUP(A403&amp;B403&amp;C403&amp;LEFT($BI$1,2),IF({1,0},广告数据!$A$2:$A$7027&amp;广告数据!$B$2:$B$7027&amp;广告数据!$C$2:$C$7027,广告数据!$D$2:$D$7027),2,0),"0")</f>
        <v>0</v>
      </c>
      <c r="BJ403" s="172" t="str">
        <f t="array" ref="BJ403">IFERROR(VLOOKUP(A403&amp;B403&amp;C403&amp;LEFT($BI$1,2),IF({1,0},广告数据!$A$2:$A$7027&amp;广告数据!$B$2:$B$7027&amp;广告数据!$C$2:$C$7027,广告数据!$E$2:$E$7027),2,0),"0")</f>
        <v>0</v>
      </c>
      <c r="BK403" s="172" t="str">
        <f t="array" ref="BK403">IFERROR(VLOOKUP(A403&amp;B403&amp;C403&amp;LEFT($BI$1,2),IF({1,0},广告数据!$A$2:$A$7027&amp;广告数据!$B$2:$B$7027&amp;广告数据!$C$2:$C$7027,广告数据!$I$2:$I$7027),2,0),"0")</f>
        <v>0</v>
      </c>
      <c r="BL403" s="215" t="str">
        <f t="shared" si="173"/>
        <v>0</v>
      </c>
      <c r="BM403" s="215" t="str">
        <f t="shared" si="174"/>
        <v>0</v>
      </c>
      <c r="BN403" s="172" t="str">
        <f t="array" ref="BN403">IFERROR(VLOOKUP(A403&amp;B403&amp;C403&amp;LEFT($BI$1,2),IF({1,0},广告数据!$A$2:$A$7027&amp;广告数据!$B$2:$B$7027&amp;广告数据!$C$2:$C$7027,广告数据!$G$2:$G$7027),2,0),"0")</f>
        <v>0</v>
      </c>
      <c r="BO403" s="172" t="str">
        <f t="array" ref="BO403">IFERROR(VLOOKUP(A403&amp;B403&amp;C403&amp;LEFT($BI$1,2),IF({1,0},广告数据!$A$2:$A$7027&amp;广告数据!$B$2:$B$7027&amp;广告数据!$C$2:$C$7027,广告数据!$J$2:$J$7027),2,0),"0")</f>
        <v>0</v>
      </c>
      <c r="BP403" s="215" t="str">
        <f t="shared" si="175"/>
        <v/>
      </c>
      <c r="BQ403" s="172" t="str">
        <f t="array" ref="BQ403">IFERROR(VLOOKUP(A403&amp;B403&amp;C403&amp;LEFT($BQ$1,2),IF({1,0},广告数据!$A$2:$A$7027&amp;广告数据!$B$2:$B$7027&amp;广告数据!$C$2:$C$7027,广告数据!$D$2:$D$7027),2,0),"0")</f>
        <v>0</v>
      </c>
      <c r="BR403" s="172" t="str">
        <f t="array" ref="BR403">IFERROR(VLOOKUP(A403&amp;B403&amp;C403&amp;LEFT($BQ$1,2),IF({1,0},广告数据!$A$2:$A$7027&amp;广告数据!$B$2:$B$7027&amp;广告数据!$C$2:$C$7027,广告数据!$E$2:$E$7027),2,0),"0")</f>
        <v>0</v>
      </c>
      <c r="BS403" s="172" t="str">
        <f t="array" ref="BS403">IFERROR(VLOOKUP(A403&amp;B403&amp;C403&amp;LEFT($BQ$1,2),IF({1,0},广告数据!$A$2:$A$7027&amp;广告数据!$B$2:$B$7027&amp;广告数据!$C$2:$C$7027,广告数据!$I$2:$I$7027),2,0),"0")</f>
        <v>0</v>
      </c>
      <c r="BT403" s="215" t="str">
        <f t="shared" si="168"/>
        <v>0</v>
      </c>
      <c r="BU403" s="215" t="str">
        <f t="shared" si="169"/>
        <v>0</v>
      </c>
      <c r="BV403" s="172" t="str">
        <f t="array" ref="BV403">IFERROR(VLOOKUP(A403&amp;B403&amp;C403&amp;LEFT($BQ$1,2),IF({1,0},广告数据!$A$2:$A$7027&amp;广告数据!$B$2:$B$7027&amp;广告数据!$C$2:$C$7027,广告数据!$G$2:$G$7027),2,0),"0")</f>
        <v>0</v>
      </c>
      <c r="BW403" s="172" t="str">
        <f t="array" ref="BW403">IFERROR(VLOOKUP(A403&amp;B403&amp;C403&amp;LEFT($BQ$1,2),IF({1,0},广告数据!$A$2:$A$7027&amp;广告数据!$B$2:$B$7027&amp;广告数据!$C$2:$C$7027,广告数据!$J$2:$J$7027),2,0),"0")</f>
        <v>0</v>
      </c>
      <c r="BX403" s="215" t="str">
        <f t="shared" si="163"/>
        <v/>
      </c>
      <c r="BY403" s="173"/>
      <c r="BZ403" s="173"/>
      <c r="CA403" s="173"/>
    </row>
    <row r="404" spans="1:79">
      <c r="A404" s="189"/>
      <c r="B404" s="192"/>
      <c r="C404" s="190"/>
      <c r="D404" s="190"/>
      <c r="E404" s="191"/>
      <c r="F404" s="191"/>
      <c r="G404" s="191"/>
      <c r="H404" s="193"/>
      <c r="I404" s="198"/>
      <c r="K404" s="198"/>
      <c r="L404" s="198"/>
      <c r="M404" s="202"/>
      <c r="N404" s="198"/>
      <c r="O404" s="198"/>
      <c r="P404" s="200"/>
      <c r="Q404" s="200"/>
      <c r="R404" s="200"/>
      <c r="S404" s="200"/>
      <c r="T404" s="200"/>
      <c r="U404" s="200"/>
      <c r="V404" s="200"/>
      <c r="W404" s="200"/>
      <c r="X404" s="200"/>
      <c r="Y404" s="200"/>
      <c r="Z404" s="200"/>
      <c r="AA404" s="200"/>
      <c r="AB404" s="200"/>
      <c r="AC404" s="200"/>
      <c r="AD404" s="200"/>
      <c r="AE404" s="200"/>
      <c r="AF404" s="200"/>
      <c r="AG404" s="200"/>
      <c r="AH404" s="200"/>
      <c r="AI404" s="200"/>
      <c r="AJ404" s="200"/>
      <c r="AK404" s="179" t="str">
        <f t="array" ref="AK404">IFERROR(VLOOKUP(A404&amp;B404&amp;C404&amp;LEFT($AK$1,2),IF({1,0},广告数据!$A$2:$A$7027&amp;广告数据!$B$2:$B$7027&amp;广告数据!$C$2:$C$7027,广告数据!$D$2:$D$7027),2,0),"0")</f>
        <v>0</v>
      </c>
      <c r="AL404" s="175" t="str">
        <f t="array" ref="AL404">IFERROR(VLOOKUP(A404&amp;B404&amp;C404&amp;LEFT($AK$1,2),IF({1,0},广告数据!$A$2:$A$7027&amp;广告数据!$B$2:$B$7027&amp;广告数据!$C$2:$C$7027,广告数据!$E$2:$E$7027),2,0),"0")</f>
        <v>0</v>
      </c>
      <c r="AM404" s="180" t="str">
        <f t="shared" si="164"/>
        <v>0</v>
      </c>
      <c r="AN404" s="175" t="str">
        <f t="array" ref="AN404">IFERROR(VLOOKUP(A404&amp;B404&amp;C404&amp;LEFT($AK$1,2),IF({1,0},广告数据!$A$2:$A$7027&amp;广告数据!$B$2:$B$7027&amp;广告数据!$C$2:$C$7027,广告数据!$I$2:$I$7027),2,0),"0")</f>
        <v>0</v>
      </c>
      <c r="AO404" s="181" t="str">
        <f t="shared" si="165"/>
        <v>0</v>
      </c>
      <c r="AP404" s="182" t="str">
        <f t="array" ref="AP404">IFERROR(VLOOKUP(A404&amp;B404&amp;C404&amp;LEFT($AK$1,2),IF({1,0},广告数据!$A$2:$A$7027&amp;广告数据!$B$2:$B$7027&amp;广告数据!$C$2:$C$7027,广告数据!$G$2:$G$7027),2,0),"0")</f>
        <v>0</v>
      </c>
      <c r="AQ404" s="182" t="str">
        <f t="array" ref="AQ404">IFERROR(VLOOKUP(A404&amp;B404&amp;C404&amp;LEFT($AK$1,2),IF({1,0},广告数据!$A$2:$A$7027&amp;广告数据!$B$2:$B$7027&amp;广告数据!$C$2:$C$7027,广告数据!$J$2:$J$7027),2,0),"0")</f>
        <v>0</v>
      </c>
      <c r="AR404" s="183" t="str">
        <f t="shared" si="166"/>
        <v>0</v>
      </c>
      <c r="AS404" s="223" t="str">
        <f t="array" ref="AS404">IFERROR(VLOOKUP(A404&amp;B404&amp;C404&amp;LEFT($AS$1,2),IF({1,0},广告数据!$A$2:$A$7027&amp;广告数据!$B$2:$B$7027&amp;广告数据!$C$2:$C$7027,广告数据!$D$2:$D$7027),2,0),"0")</f>
        <v>0</v>
      </c>
      <c r="AT404" s="179" t="str">
        <f t="array" ref="AT404">IFERROR(VLOOKUP(A404&amp;B404&amp;C404&amp;LEFT($AS$1,2),IF({1,0},广告数据!$A$2:$A$7027&amp;广告数据!$B$2:$B$7027&amp;广告数据!$C$2:$C$7027,广告数据!$E$2:$E$7027),2,0),"0")</f>
        <v>0</v>
      </c>
      <c r="AU404" s="179" t="str">
        <f t="array" ref="AU404">IFERROR(VLOOKUP(A404&amp;B404&amp;C404&amp;LEFT($AS$1,2),IF({1,0},广告数据!$A$2:$A$7027&amp;广告数据!$B$2:$B$7027&amp;广告数据!$C$2:$C$7027,广告数据!$I$2:$I$7027),2,0),"0")</f>
        <v>0</v>
      </c>
      <c r="AV404" s="215" t="str">
        <f t="shared" si="167"/>
        <v>0</v>
      </c>
      <c r="AW404" s="215" t="str">
        <f t="array" ref="AW404">IFERROR(AU404/AT404,"0")</f>
        <v>0</v>
      </c>
      <c r="AX404" s="224" t="str">
        <f t="array" ref="AX404">IFERROR(VLOOKUP(A404&amp;B404&amp;C404&amp;LEFT($AS$1,2),IF({1,0},广告数据!$A$2:$A$7027&amp;广告数据!$B$2:$B$7027&amp;广告数据!$C$2:$C$7027,广告数据!$G$2:$G$7027),2,0),"0")</f>
        <v>0</v>
      </c>
      <c r="AY404" s="179" t="str">
        <f t="array" ref="AY404">IFERROR(VLOOKUP(A404&amp;B404&amp;C404&amp;LEFT($AS$1,2),IF({1,0},广告数据!$A$2:$A$7027&amp;广告数据!$B$2:$B$7027&amp;广告数据!$C$2:$C$7027,广告数据!$J$2:$J$7027),2,0),"0")</f>
        <v>0</v>
      </c>
      <c r="AZ404" s="183" t="str">
        <f t="array" ref="AZ404">IFERROR(AX404/AY404,"0")</f>
        <v>0</v>
      </c>
      <c r="BA404" s="179" t="str">
        <f t="array" ref="BA404">IFERROR(VLOOKUP(A404&amp;B404&amp;C404&amp;LEFT($BA$1,2),IF({1,0},广告数据!$A$2:$A$7027&amp;广告数据!$B$2:$B$7027&amp;广告数据!$C$2:$C$7027,广告数据!$D$2:$D$7027),2,0),"")</f>
        <v/>
      </c>
      <c r="BB404" s="179" t="str">
        <f t="array" ref="BB404">IFERROR(VLOOKUP(A404&amp;B404&amp;C404&amp;LEFT($BA$1,2),IF({1,0},广告数据!$A$2:$A$7027&amp;广告数据!$B$2:$B$7027&amp;广告数据!$C$2:$C$7027,广告数据!$E$2:$E$7027),2,0),"")</f>
        <v/>
      </c>
      <c r="BC404" s="179" t="str">
        <f t="array" ref="BC404">IFERROR(VLOOKUP(A404&amp;B404&amp;C404&amp;LEFT($BA$1,2),IF({1,0},广告数据!$A$2:$A$7027&amp;广告数据!$B$2:$B$7027&amp;广告数据!$C$2:$C$7027,广告数据!$I$2:$I$7027),2,0),"")</f>
        <v/>
      </c>
      <c r="BD404" s="215" t="str">
        <f t="shared" si="170"/>
        <v>0</v>
      </c>
      <c r="BE404" s="215" t="str">
        <f t="shared" si="171"/>
        <v>0</v>
      </c>
      <c r="BF404" s="186" t="str">
        <f t="array" ref="BF404">IFERROR(VLOOKUP(A404&amp;B404&amp;C404&amp;LEFT($BA$1,2),IF({1,0},广告数据!$A$2:$A$7027&amp;广告数据!$B$2:$B$7027&amp;广告数据!$C$2:$C$7027,广告数据!$G$2:$G$7027),2,0),"")</f>
        <v/>
      </c>
      <c r="BG404" s="186" t="str">
        <f t="array" ref="BG404">IFERROR(VLOOKUP(A404&amp;B404&amp;C404&amp;LEFT($BA$1,2),IF({1,0},广告数据!$A$2:$A$7027&amp;广告数据!$B$2:$B$7027&amp;广告数据!$C$2:$C$7027,广告数据!$J$2:$J$7027),2,0),"")</f>
        <v/>
      </c>
      <c r="BH404" s="215" t="str">
        <f t="shared" si="172"/>
        <v>0</v>
      </c>
      <c r="BI404" s="172" t="str">
        <f t="array" ref="BI404">IFERROR(VLOOKUP(A404&amp;B404&amp;C404&amp;LEFT($BI$1,2),IF({1,0},广告数据!$A$2:$A$7027&amp;广告数据!$B$2:$B$7027&amp;广告数据!$C$2:$C$7027,广告数据!$D$2:$D$7027),2,0),"0")</f>
        <v>0</v>
      </c>
      <c r="BJ404" s="172" t="str">
        <f t="array" ref="BJ404">IFERROR(VLOOKUP(A404&amp;B404&amp;C404&amp;LEFT($BI$1,2),IF({1,0},广告数据!$A$2:$A$7027&amp;广告数据!$B$2:$B$7027&amp;广告数据!$C$2:$C$7027,广告数据!$E$2:$E$7027),2,0),"0")</f>
        <v>0</v>
      </c>
      <c r="BK404" s="172" t="str">
        <f t="array" ref="BK404">IFERROR(VLOOKUP(A404&amp;B404&amp;C404&amp;LEFT($BI$1,2),IF({1,0},广告数据!$A$2:$A$7027&amp;广告数据!$B$2:$B$7027&amp;广告数据!$C$2:$C$7027,广告数据!$I$2:$I$7027),2,0),"0")</f>
        <v>0</v>
      </c>
      <c r="BL404" s="215" t="str">
        <f t="shared" si="173"/>
        <v>0</v>
      </c>
      <c r="BM404" s="215" t="str">
        <f t="shared" si="174"/>
        <v>0</v>
      </c>
      <c r="BN404" s="172" t="str">
        <f t="array" ref="BN404">IFERROR(VLOOKUP(A404&amp;B404&amp;C404&amp;LEFT($BI$1,2),IF({1,0},广告数据!$A$2:$A$7027&amp;广告数据!$B$2:$B$7027&amp;广告数据!$C$2:$C$7027,广告数据!$G$2:$G$7027),2,0),"0")</f>
        <v>0</v>
      </c>
      <c r="BO404" s="172" t="str">
        <f t="array" ref="BO404">IFERROR(VLOOKUP(A404&amp;B404&amp;C404&amp;LEFT($BI$1,2),IF({1,0},广告数据!$A$2:$A$7027&amp;广告数据!$B$2:$B$7027&amp;广告数据!$C$2:$C$7027,广告数据!$J$2:$J$7027),2,0),"0")</f>
        <v>0</v>
      </c>
      <c r="BP404" s="215" t="str">
        <f t="shared" si="175"/>
        <v/>
      </c>
      <c r="BQ404" s="172" t="str">
        <f t="array" ref="BQ404">IFERROR(VLOOKUP(A404&amp;B404&amp;C404&amp;LEFT($BQ$1,2),IF({1,0},广告数据!$A$2:$A$7027&amp;广告数据!$B$2:$B$7027&amp;广告数据!$C$2:$C$7027,广告数据!$D$2:$D$7027),2,0),"0")</f>
        <v>0</v>
      </c>
      <c r="BR404" s="172" t="str">
        <f t="array" ref="BR404">IFERROR(VLOOKUP(A404&amp;B404&amp;C404&amp;LEFT($BQ$1,2),IF({1,0},广告数据!$A$2:$A$7027&amp;广告数据!$B$2:$B$7027&amp;广告数据!$C$2:$C$7027,广告数据!$E$2:$E$7027),2,0),"0")</f>
        <v>0</v>
      </c>
      <c r="BS404" s="172" t="str">
        <f t="array" ref="BS404">IFERROR(VLOOKUP(A404&amp;B404&amp;C404&amp;LEFT($BQ$1,2),IF({1,0},广告数据!$A$2:$A$7027&amp;广告数据!$B$2:$B$7027&amp;广告数据!$C$2:$C$7027,广告数据!$I$2:$I$7027),2,0),"0")</f>
        <v>0</v>
      </c>
      <c r="BT404" s="215" t="str">
        <f t="shared" si="168"/>
        <v>0</v>
      </c>
      <c r="BU404" s="215" t="str">
        <f t="shared" si="169"/>
        <v>0</v>
      </c>
      <c r="BV404" s="172" t="str">
        <f t="array" ref="BV404">IFERROR(VLOOKUP(A404&amp;B404&amp;C404&amp;LEFT($BQ$1,2),IF({1,0},广告数据!$A$2:$A$7027&amp;广告数据!$B$2:$B$7027&amp;广告数据!$C$2:$C$7027,广告数据!$G$2:$G$7027),2,0),"0")</f>
        <v>0</v>
      </c>
      <c r="BW404" s="172" t="str">
        <f t="array" ref="BW404">IFERROR(VLOOKUP(A404&amp;B404&amp;C404&amp;LEFT($BQ$1,2),IF({1,0},广告数据!$A$2:$A$7027&amp;广告数据!$B$2:$B$7027&amp;广告数据!$C$2:$C$7027,广告数据!$J$2:$J$7027),2,0),"0")</f>
        <v>0</v>
      </c>
      <c r="BX404" s="215" t="str">
        <f t="shared" si="163"/>
        <v/>
      </c>
      <c r="BY404" s="173"/>
      <c r="BZ404" s="173"/>
      <c r="CA404" s="173"/>
    </row>
    <row r="405" spans="1:79">
      <c r="A405" s="189"/>
      <c r="B405" s="192"/>
      <c r="C405" s="190"/>
      <c r="D405" s="190"/>
      <c r="E405" s="191"/>
      <c r="F405" s="191"/>
      <c r="G405" s="191"/>
      <c r="H405" s="193"/>
      <c r="I405" s="198"/>
      <c r="K405" s="198"/>
      <c r="L405" s="198"/>
      <c r="M405" s="199"/>
      <c r="N405" s="198"/>
      <c r="O405" s="198"/>
      <c r="P405" s="200"/>
      <c r="Q405" s="200"/>
      <c r="R405" s="200"/>
      <c r="S405" s="200"/>
      <c r="T405" s="200"/>
      <c r="U405" s="200"/>
      <c r="V405" s="200"/>
      <c r="W405" s="200"/>
      <c r="X405" s="200"/>
      <c r="Y405" s="200"/>
      <c r="Z405" s="200"/>
      <c r="AA405" s="200"/>
      <c r="AB405" s="200"/>
      <c r="AC405" s="200"/>
      <c r="AD405" s="200"/>
      <c r="AE405" s="200"/>
      <c r="AF405" s="200"/>
      <c r="AG405" s="200"/>
      <c r="AH405" s="200"/>
      <c r="AI405" s="200"/>
      <c r="AJ405" s="200"/>
      <c r="AK405" s="179" t="str">
        <f t="array" ref="AK405">IFERROR(VLOOKUP(A405&amp;B405&amp;C405&amp;LEFT($AK$1,2),IF({1,0},广告数据!$A$2:$A$7027&amp;广告数据!$B$2:$B$7027&amp;广告数据!$C$2:$C$7027,广告数据!$D$2:$D$7027),2,0),"0")</f>
        <v>0</v>
      </c>
      <c r="AL405" s="175" t="str">
        <f t="array" ref="AL405">IFERROR(VLOOKUP(A405&amp;B405&amp;C405&amp;LEFT($AK$1,2),IF({1,0},广告数据!$A$2:$A$7027&amp;广告数据!$B$2:$B$7027&amp;广告数据!$C$2:$C$7027,广告数据!$E$2:$E$7027),2,0),"0")</f>
        <v>0</v>
      </c>
      <c r="AM405" s="180" t="str">
        <f t="shared" si="164"/>
        <v>0</v>
      </c>
      <c r="AN405" s="175" t="str">
        <f t="array" ref="AN405">IFERROR(VLOOKUP(A405&amp;B405&amp;C405&amp;LEFT($AK$1,2),IF({1,0},广告数据!$A$2:$A$7027&amp;广告数据!$B$2:$B$7027&amp;广告数据!$C$2:$C$7027,广告数据!$I$2:$I$7027),2,0),"0")</f>
        <v>0</v>
      </c>
      <c r="AO405" s="181" t="str">
        <f t="shared" si="165"/>
        <v>0</v>
      </c>
      <c r="AP405" s="182" t="str">
        <f t="array" ref="AP405">IFERROR(VLOOKUP(A405&amp;B405&amp;C405&amp;LEFT($AK$1,2),IF({1,0},广告数据!$A$2:$A$7027&amp;广告数据!$B$2:$B$7027&amp;广告数据!$C$2:$C$7027,广告数据!$G$2:$G$7027),2,0),"0")</f>
        <v>0</v>
      </c>
      <c r="AQ405" s="182" t="str">
        <f t="array" ref="AQ405">IFERROR(VLOOKUP(A405&amp;B405&amp;C405&amp;LEFT($AK$1,2),IF({1,0},广告数据!$A$2:$A$7027&amp;广告数据!$B$2:$B$7027&amp;广告数据!$C$2:$C$7027,广告数据!$J$2:$J$7027),2,0),"0")</f>
        <v>0</v>
      </c>
      <c r="AR405" s="183" t="str">
        <f t="shared" si="166"/>
        <v>0</v>
      </c>
      <c r="AS405" s="223" t="str">
        <f t="array" ref="AS405">IFERROR(VLOOKUP(A405&amp;B405&amp;C405&amp;LEFT($AS$1,2),IF({1,0},广告数据!$A$2:$A$7027&amp;广告数据!$B$2:$B$7027&amp;广告数据!$C$2:$C$7027,广告数据!$D$2:$D$7027),2,0),"0")</f>
        <v>0</v>
      </c>
      <c r="AT405" s="179" t="str">
        <f t="array" ref="AT405">IFERROR(VLOOKUP(A405&amp;B405&amp;C405&amp;LEFT($AS$1,2),IF({1,0},广告数据!$A$2:$A$7027&amp;广告数据!$B$2:$B$7027&amp;广告数据!$C$2:$C$7027,广告数据!$E$2:$E$7027),2,0),"0")</f>
        <v>0</v>
      </c>
      <c r="AU405" s="179" t="str">
        <f t="array" ref="AU405">IFERROR(VLOOKUP(A405&amp;B405&amp;C405&amp;LEFT($AS$1,2),IF({1,0},广告数据!$A$2:$A$7027&amp;广告数据!$B$2:$B$7027&amp;广告数据!$C$2:$C$7027,广告数据!$I$2:$I$7027),2,0),"0")</f>
        <v>0</v>
      </c>
      <c r="AV405" s="215" t="str">
        <f t="shared" si="167"/>
        <v>0</v>
      </c>
      <c r="AW405" s="215" t="str">
        <f t="array" ref="AW405">IFERROR(AU405/AT405,"0")</f>
        <v>0</v>
      </c>
      <c r="AX405" s="224" t="str">
        <f t="array" ref="AX405">IFERROR(VLOOKUP(A405&amp;B405&amp;C405&amp;LEFT($AS$1,2),IF({1,0},广告数据!$A$2:$A$7027&amp;广告数据!$B$2:$B$7027&amp;广告数据!$C$2:$C$7027,广告数据!$G$2:$G$7027),2,0),"0")</f>
        <v>0</v>
      </c>
      <c r="AY405" s="179" t="str">
        <f t="array" ref="AY405">IFERROR(VLOOKUP(A405&amp;B405&amp;C405&amp;LEFT($AS$1,2),IF({1,0},广告数据!$A$2:$A$7027&amp;广告数据!$B$2:$B$7027&amp;广告数据!$C$2:$C$7027,广告数据!$J$2:$J$7027),2,0),"0")</f>
        <v>0</v>
      </c>
      <c r="AZ405" s="183" t="str">
        <f t="array" ref="AZ405">IFERROR(AX405/AY405,"0")</f>
        <v>0</v>
      </c>
      <c r="BA405" s="179" t="str">
        <f t="array" ref="BA405">IFERROR(VLOOKUP(A405&amp;B405&amp;C405&amp;LEFT($BA$1,2),IF({1,0},广告数据!$A$2:$A$7027&amp;广告数据!$B$2:$B$7027&amp;广告数据!$C$2:$C$7027,广告数据!$D$2:$D$7027),2,0),"")</f>
        <v/>
      </c>
      <c r="BB405" s="179" t="str">
        <f t="array" ref="BB405">IFERROR(VLOOKUP(A405&amp;B405&amp;C405&amp;LEFT($BA$1,2),IF({1,0},广告数据!$A$2:$A$7027&amp;广告数据!$B$2:$B$7027&amp;广告数据!$C$2:$C$7027,广告数据!$E$2:$E$7027),2,0),"")</f>
        <v/>
      </c>
      <c r="BC405" s="179" t="str">
        <f t="array" ref="BC405">IFERROR(VLOOKUP(A405&amp;B405&amp;C405&amp;LEFT($BA$1,2),IF({1,0},广告数据!$A$2:$A$7027&amp;广告数据!$B$2:$B$7027&amp;广告数据!$C$2:$C$7027,广告数据!$I$2:$I$7027),2,0),"")</f>
        <v/>
      </c>
      <c r="BD405" s="215" t="str">
        <f t="shared" si="170"/>
        <v>0</v>
      </c>
      <c r="BE405" s="215" t="str">
        <f t="shared" si="171"/>
        <v>0</v>
      </c>
      <c r="BF405" s="186" t="str">
        <f t="array" ref="BF405">IFERROR(VLOOKUP(A405&amp;B405&amp;C405&amp;LEFT($BA$1,2),IF({1,0},广告数据!$A$2:$A$7027&amp;广告数据!$B$2:$B$7027&amp;广告数据!$C$2:$C$7027,广告数据!$G$2:$G$7027),2,0),"")</f>
        <v/>
      </c>
      <c r="BG405" s="186" t="str">
        <f t="array" ref="BG405">IFERROR(VLOOKUP(A405&amp;B405&amp;C405&amp;LEFT($BA$1,2),IF({1,0},广告数据!$A$2:$A$7027&amp;广告数据!$B$2:$B$7027&amp;广告数据!$C$2:$C$7027,广告数据!$J$2:$J$7027),2,0),"")</f>
        <v/>
      </c>
      <c r="BH405" s="215" t="str">
        <f t="shared" si="172"/>
        <v>0</v>
      </c>
      <c r="BI405" s="172" t="str">
        <f t="array" ref="BI405">IFERROR(VLOOKUP(A405&amp;B405&amp;C405&amp;LEFT($BI$1,2),IF({1,0},广告数据!$A$2:$A$7027&amp;广告数据!$B$2:$B$7027&amp;广告数据!$C$2:$C$7027,广告数据!$D$2:$D$7027),2,0),"0")</f>
        <v>0</v>
      </c>
      <c r="BJ405" s="172" t="str">
        <f t="array" ref="BJ405">IFERROR(VLOOKUP(A405&amp;B405&amp;C405&amp;LEFT($BI$1,2),IF({1,0},广告数据!$A$2:$A$7027&amp;广告数据!$B$2:$B$7027&amp;广告数据!$C$2:$C$7027,广告数据!$E$2:$E$7027),2,0),"0")</f>
        <v>0</v>
      </c>
      <c r="BK405" s="172" t="str">
        <f t="array" ref="BK405">IFERROR(VLOOKUP(A405&amp;B405&amp;C405&amp;LEFT($BI$1,2),IF({1,0},广告数据!$A$2:$A$7027&amp;广告数据!$B$2:$B$7027&amp;广告数据!$C$2:$C$7027,广告数据!$I$2:$I$7027),2,0),"0")</f>
        <v>0</v>
      </c>
      <c r="BL405" s="215" t="str">
        <f t="shared" si="173"/>
        <v>0</v>
      </c>
      <c r="BM405" s="215" t="str">
        <f t="shared" si="174"/>
        <v>0</v>
      </c>
      <c r="BN405" s="172" t="str">
        <f t="array" ref="BN405">IFERROR(VLOOKUP(A405&amp;B405&amp;C405&amp;LEFT($BI$1,2),IF({1,0},广告数据!$A$2:$A$7027&amp;广告数据!$B$2:$B$7027&amp;广告数据!$C$2:$C$7027,广告数据!$G$2:$G$7027),2,0),"0")</f>
        <v>0</v>
      </c>
      <c r="BO405" s="172" t="str">
        <f t="array" ref="BO405">IFERROR(VLOOKUP(A405&amp;B405&amp;C405&amp;LEFT($BI$1,2),IF({1,0},广告数据!$A$2:$A$7027&amp;广告数据!$B$2:$B$7027&amp;广告数据!$C$2:$C$7027,广告数据!$J$2:$J$7027),2,0),"0")</f>
        <v>0</v>
      </c>
      <c r="BP405" s="215" t="str">
        <f t="shared" si="175"/>
        <v/>
      </c>
      <c r="BQ405" s="172" t="str">
        <f t="array" ref="BQ405">IFERROR(VLOOKUP(A405&amp;B405&amp;C405&amp;LEFT($BQ$1,2),IF({1,0},广告数据!$A$2:$A$7027&amp;广告数据!$B$2:$B$7027&amp;广告数据!$C$2:$C$7027,广告数据!$D$2:$D$7027),2,0),"0")</f>
        <v>0</v>
      </c>
      <c r="BR405" s="172" t="str">
        <f t="array" ref="BR405">IFERROR(VLOOKUP(A405&amp;B405&amp;C405&amp;LEFT($BQ$1,2),IF({1,0},广告数据!$A$2:$A$7027&amp;广告数据!$B$2:$B$7027&amp;广告数据!$C$2:$C$7027,广告数据!$E$2:$E$7027),2,0),"0")</f>
        <v>0</v>
      </c>
      <c r="BS405" s="172" t="str">
        <f t="array" ref="BS405">IFERROR(VLOOKUP(A405&amp;B405&amp;C405&amp;LEFT($BQ$1,2),IF({1,0},广告数据!$A$2:$A$7027&amp;广告数据!$B$2:$B$7027&amp;广告数据!$C$2:$C$7027,广告数据!$I$2:$I$7027),2,0),"0")</f>
        <v>0</v>
      </c>
      <c r="BT405" s="215" t="str">
        <f t="shared" si="168"/>
        <v>0</v>
      </c>
      <c r="BU405" s="215" t="str">
        <f t="shared" si="169"/>
        <v>0</v>
      </c>
      <c r="BV405" s="172" t="str">
        <f t="array" ref="BV405">IFERROR(VLOOKUP(A405&amp;B405&amp;C405&amp;LEFT($BQ$1,2),IF({1,0},广告数据!$A$2:$A$7027&amp;广告数据!$B$2:$B$7027&amp;广告数据!$C$2:$C$7027,广告数据!$G$2:$G$7027),2,0),"0")</f>
        <v>0</v>
      </c>
      <c r="BW405" s="172" t="str">
        <f t="array" ref="BW405">IFERROR(VLOOKUP(A405&amp;B405&amp;C405&amp;LEFT($BQ$1,2),IF({1,0},广告数据!$A$2:$A$7027&amp;广告数据!$B$2:$B$7027&amp;广告数据!$C$2:$C$7027,广告数据!$J$2:$J$7027),2,0),"0")</f>
        <v>0</v>
      </c>
      <c r="BX405" s="215" t="str">
        <f t="shared" si="163"/>
        <v/>
      </c>
      <c r="BY405" s="173"/>
      <c r="BZ405" s="173"/>
      <c r="CA405" s="173"/>
    </row>
    <row r="406" spans="1:79">
      <c r="A406" s="189"/>
      <c r="B406" s="192"/>
      <c r="C406" s="190"/>
      <c r="D406" s="190"/>
      <c r="E406" s="191"/>
      <c r="F406" s="191"/>
      <c r="G406" s="191"/>
      <c r="H406" s="193"/>
      <c r="I406" s="198"/>
      <c r="K406" s="198"/>
      <c r="L406" s="198"/>
      <c r="M406" s="199"/>
      <c r="N406" s="198"/>
      <c r="O406" s="198"/>
      <c r="P406" s="200"/>
      <c r="Q406" s="200"/>
      <c r="R406" s="200"/>
      <c r="S406" s="200"/>
      <c r="T406" s="200"/>
      <c r="U406" s="200"/>
      <c r="V406" s="200"/>
      <c r="W406" s="200"/>
      <c r="X406" s="200"/>
      <c r="Y406" s="200"/>
      <c r="Z406" s="200"/>
      <c r="AA406" s="200"/>
      <c r="AB406" s="200"/>
      <c r="AC406" s="200"/>
      <c r="AD406" s="200"/>
      <c r="AE406" s="200"/>
      <c r="AF406" s="200"/>
      <c r="AG406" s="200"/>
      <c r="AH406" s="200"/>
      <c r="AI406" s="200"/>
      <c r="AJ406" s="200"/>
      <c r="AK406" s="179" t="str">
        <f t="array" ref="AK406">IFERROR(VLOOKUP(A406&amp;B406&amp;C406&amp;LEFT($AK$1,2),IF({1,0},广告数据!$A$2:$A$7027&amp;广告数据!$B$2:$B$7027&amp;广告数据!$C$2:$C$7027,广告数据!$D$2:$D$7027),2,0),"0")</f>
        <v>0</v>
      </c>
      <c r="AL406" s="175" t="str">
        <f t="array" ref="AL406">IFERROR(VLOOKUP(A406&amp;B406&amp;C406&amp;LEFT($AK$1,2),IF({1,0},广告数据!$A$2:$A$7027&amp;广告数据!$B$2:$B$7027&amp;广告数据!$C$2:$C$7027,广告数据!$E$2:$E$7027),2,0),"0")</f>
        <v>0</v>
      </c>
      <c r="AM406" s="180" t="str">
        <f t="shared" si="164"/>
        <v>0</v>
      </c>
      <c r="AN406" s="175" t="str">
        <f t="array" ref="AN406">IFERROR(VLOOKUP(A406&amp;B406&amp;C406&amp;LEFT($AK$1,2),IF({1,0},广告数据!$A$2:$A$7027&amp;广告数据!$B$2:$B$7027&amp;广告数据!$C$2:$C$7027,广告数据!$I$2:$I$7027),2,0),"0")</f>
        <v>0</v>
      </c>
      <c r="AO406" s="181" t="str">
        <f t="shared" si="165"/>
        <v>0</v>
      </c>
      <c r="AP406" s="182" t="str">
        <f t="array" ref="AP406">IFERROR(VLOOKUP(A406&amp;B406&amp;C406&amp;LEFT($AK$1,2),IF({1,0},广告数据!$A$2:$A$7027&amp;广告数据!$B$2:$B$7027&amp;广告数据!$C$2:$C$7027,广告数据!$G$2:$G$7027),2,0),"0")</f>
        <v>0</v>
      </c>
      <c r="AQ406" s="182" t="str">
        <f t="array" ref="AQ406">IFERROR(VLOOKUP(A406&amp;B406&amp;C406&amp;LEFT($AK$1,2),IF({1,0},广告数据!$A$2:$A$7027&amp;广告数据!$B$2:$B$7027&amp;广告数据!$C$2:$C$7027,广告数据!$J$2:$J$7027),2,0),"0")</f>
        <v>0</v>
      </c>
      <c r="AR406" s="183" t="str">
        <f t="shared" si="166"/>
        <v>0</v>
      </c>
      <c r="AS406" s="223" t="str">
        <f t="array" ref="AS406">IFERROR(VLOOKUP(A406&amp;B406&amp;C406&amp;LEFT($AS$1,2),IF({1,0},广告数据!$A$2:$A$7027&amp;广告数据!$B$2:$B$7027&amp;广告数据!$C$2:$C$7027,广告数据!$D$2:$D$7027),2,0),"0")</f>
        <v>0</v>
      </c>
      <c r="AT406" s="179" t="str">
        <f t="array" ref="AT406">IFERROR(VLOOKUP(A406&amp;B406&amp;C406&amp;LEFT($AS$1,2),IF({1,0},广告数据!$A$2:$A$7027&amp;广告数据!$B$2:$B$7027&amp;广告数据!$C$2:$C$7027,广告数据!$E$2:$E$7027),2,0),"0")</f>
        <v>0</v>
      </c>
      <c r="AU406" s="179" t="str">
        <f t="array" ref="AU406">IFERROR(VLOOKUP(A406&amp;B406&amp;C406&amp;LEFT($AS$1,2),IF({1,0},广告数据!$A$2:$A$7027&amp;广告数据!$B$2:$B$7027&amp;广告数据!$C$2:$C$7027,广告数据!$I$2:$I$7027),2,0),"0")</f>
        <v>0</v>
      </c>
      <c r="AV406" s="215" t="str">
        <f t="shared" si="167"/>
        <v>0</v>
      </c>
      <c r="AW406" s="215" t="str">
        <f t="array" ref="AW406">IFERROR(AU406/AT406,"0")</f>
        <v>0</v>
      </c>
      <c r="AX406" s="224" t="str">
        <f t="array" ref="AX406">IFERROR(VLOOKUP(A406&amp;B406&amp;C406&amp;LEFT($AS$1,2),IF({1,0},广告数据!$A$2:$A$7027&amp;广告数据!$B$2:$B$7027&amp;广告数据!$C$2:$C$7027,广告数据!$G$2:$G$7027),2,0),"0")</f>
        <v>0</v>
      </c>
      <c r="AY406" s="179" t="str">
        <f t="array" ref="AY406">IFERROR(VLOOKUP(A406&amp;B406&amp;C406&amp;LEFT($AS$1,2),IF({1,0},广告数据!$A$2:$A$7027&amp;广告数据!$B$2:$B$7027&amp;广告数据!$C$2:$C$7027,广告数据!$J$2:$J$7027),2,0),"0")</f>
        <v>0</v>
      </c>
      <c r="AZ406" s="183" t="str">
        <f t="array" ref="AZ406">IFERROR(AX406/AY406,"0")</f>
        <v>0</v>
      </c>
      <c r="BA406" s="179" t="str">
        <f t="array" ref="BA406">IFERROR(VLOOKUP(A406&amp;B406&amp;C406&amp;LEFT($BA$1,2),IF({1,0},广告数据!$A$2:$A$7027&amp;广告数据!$B$2:$B$7027&amp;广告数据!$C$2:$C$7027,广告数据!$D$2:$D$7027),2,0),"")</f>
        <v/>
      </c>
      <c r="BB406" s="179" t="str">
        <f t="array" ref="BB406">IFERROR(VLOOKUP(A406&amp;B406&amp;C406&amp;LEFT($BA$1,2),IF({1,0},广告数据!$A$2:$A$7027&amp;广告数据!$B$2:$B$7027&amp;广告数据!$C$2:$C$7027,广告数据!$E$2:$E$7027),2,0),"")</f>
        <v/>
      </c>
      <c r="BC406" s="179" t="str">
        <f t="array" ref="BC406">IFERROR(VLOOKUP(A406&amp;B406&amp;C406&amp;LEFT($BA$1,2),IF({1,0},广告数据!$A$2:$A$7027&amp;广告数据!$B$2:$B$7027&amp;广告数据!$C$2:$C$7027,广告数据!$I$2:$I$7027),2,0),"")</f>
        <v/>
      </c>
      <c r="BD406" s="215" t="str">
        <f t="shared" si="170"/>
        <v>0</v>
      </c>
      <c r="BE406" s="215" t="str">
        <f t="shared" si="171"/>
        <v>0</v>
      </c>
      <c r="BF406" s="186" t="str">
        <f t="array" ref="BF406">IFERROR(VLOOKUP(A406&amp;B406&amp;C406&amp;LEFT($BA$1,2),IF({1,0},广告数据!$A$2:$A$7027&amp;广告数据!$B$2:$B$7027&amp;广告数据!$C$2:$C$7027,广告数据!$G$2:$G$7027),2,0),"")</f>
        <v/>
      </c>
      <c r="BG406" s="186" t="str">
        <f t="array" ref="BG406">IFERROR(VLOOKUP(A406&amp;B406&amp;C406&amp;LEFT($BA$1,2),IF({1,0},广告数据!$A$2:$A$7027&amp;广告数据!$B$2:$B$7027&amp;广告数据!$C$2:$C$7027,广告数据!$J$2:$J$7027),2,0),"")</f>
        <v/>
      </c>
      <c r="BH406" s="215" t="str">
        <f t="shared" si="172"/>
        <v>0</v>
      </c>
      <c r="BI406" s="172" t="str">
        <f t="array" ref="BI406">IFERROR(VLOOKUP(A406&amp;B406&amp;C406&amp;LEFT($BI$1,2),IF({1,0},广告数据!$A$2:$A$7027&amp;广告数据!$B$2:$B$7027&amp;广告数据!$C$2:$C$7027,广告数据!$D$2:$D$7027),2,0),"0")</f>
        <v>0</v>
      </c>
      <c r="BJ406" s="172" t="str">
        <f t="array" ref="BJ406">IFERROR(VLOOKUP(A406&amp;B406&amp;C406&amp;LEFT($BI$1,2),IF({1,0},广告数据!$A$2:$A$7027&amp;广告数据!$B$2:$B$7027&amp;广告数据!$C$2:$C$7027,广告数据!$E$2:$E$7027),2,0),"0")</f>
        <v>0</v>
      </c>
      <c r="BK406" s="172" t="str">
        <f t="array" ref="BK406">IFERROR(VLOOKUP(A406&amp;B406&amp;C406&amp;LEFT($BI$1,2),IF({1,0},广告数据!$A$2:$A$7027&amp;广告数据!$B$2:$B$7027&amp;广告数据!$C$2:$C$7027,广告数据!$I$2:$I$7027),2,0),"0")</f>
        <v>0</v>
      </c>
      <c r="BL406" s="215" t="str">
        <f t="shared" si="173"/>
        <v>0</v>
      </c>
      <c r="BM406" s="215" t="str">
        <f t="shared" si="174"/>
        <v>0</v>
      </c>
      <c r="BN406" s="172" t="str">
        <f t="array" ref="BN406">IFERROR(VLOOKUP(A406&amp;B406&amp;C406&amp;LEFT($BI$1,2),IF({1,0},广告数据!$A$2:$A$7027&amp;广告数据!$B$2:$B$7027&amp;广告数据!$C$2:$C$7027,广告数据!$G$2:$G$7027),2,0),"0")</f>
        <v>0</v>
      </c>
      <c r="BO406" s="172" t="str">
        <f t="array" ref="BO406">IFERROR(VLOOKUP(A406&amp;B406&amp;C406&amp;LEFT($BI$1,2),IF({1,0},广告数据!$A$2:$A$7027&amp;广告数据!$B$2:$B$7027&amp;广告数据!$C$2:$C$7027,广告数据!$J$2:$J$7027),2,0),"0")</f>
        <v>0</v>
      </c>
      <c r="BP406" s="215" t="str">
        <f t="shared" si="175"/>
        <v/>
      </c>
      <c r="BQ406" s="172" t="str">
        <f t="array" ref="BQ406">IFERROR(VLOOKUP(A406&amp;B406&amp;C406&amp;LEFT($BQ$1,2),IF({1,0},广告数据!$A$2:$A$7027&amp;广告数据!$B$2:$B$7027&amp;广告数据!$C$2:$C$7027,广告数据!$D$2:$D$7027),2,0),"0")</f>
        <v>0</v>
      </c>
      <c r="BR406" s="172" t="str">
        <f t="array" ref="BR406">IFERROR(VLOOKUP(A406&amp;B406&amp;C406&amp;LEFT($BQ$1,2),IF({1,0},广告数据!$A$2:$A$7027&amp;广告数据!$B$2:$B$7027&amp;广告数据!$C$2:$C$7027,广告数据!$E$2:$E$7027),2,0),"0")</f>
        <v>0</v>
      </c>
      <c r="BS406" s="172" t="str">
        <f t="array" ref="BS406">IFERROR(VLOOKUP(A406&amp;B406&amp;C406&amp;LEFT($BQ$1,2),IF({1,0},广告数据!$A$2:$A$7027&amp;广告数据!$B$2:$B$7027&amp;广告数据!$C$2:$C$7027,广告数据!$I$2:$I$7027),2,0),"0")</f>
        <v>0</v>
      </c>
      <c r="BT406" s="215" t="str">
        <f t="shared" si="168"/>
        <v>0</v>
      </c>
      <c r="BU406" s="215" t="str">
        <f t="shared" si="169"/>
        <v>0</v>
      </c>
      <c r="BV406" s="172" t="str">
        <f t="array" ref="BV406">IFERROR(VLOOKUP(A406&amp;B406&amp;C406&amp;LEFT($BQ$1,2),IF({1,0},广告数据!$A$2:$A$7027&amp;广告数据!$B$2:$B$7027&amp;广告数据!$C$2:$C$7027,广告数据!$G$2:$G$7027),2,0),"0")</f>
        <v>0</v>
      </c>
      <c r="BW406" s="172" t="str">
        <f t="array" ref="BW406">IFERROR(VLOOKUP(A406&amp;B406&amp;C406&amp;LEFT($BQ$1,2),IF({1,0},广告数据!$A$2:$A$7027&amp;广告数据!$B$2:$B$7027&amp;广告数据!$C$2:$C$7027,广告数据!$J$2:$J$7027),2,0),"0")</f>
        <v>0</v>
      </c>
      <c r="BX406" s="215" t="str">
        <f t="shared" si="163"/>
        <v/>
      </c>
      <c r="BY406" s="173"/>
      <c r="BZ406" s="173"/>
      <c r="CA406" s="173"/>
    </row>
    <row r="407" spans="1:79">
      <c r="A407" s="189"/>
      <c r="B407" s="192"/>
      <c r="C407" s="190"/>
      <c r="D407" s="190"/>
      <c r="E407" s="191"/>
      <c r="F407" s="191"/>
      <c r="G407" s="191"/>
      <c r="H407" s="193"/>
      <c r="I407" s="198"/>
      <c r="K407" s="198"/>
      <c r="L407" s="198"/>
      <c r="M407" s="199"/>
      <c r="N407" s="198"/>
      <c r="O407" s="198"/>
      <c r="P407" s="200"/>
      <c r="Q407" s="200"/>
      <c r="R407" s="200"/>
      <c r="S407" s="200"/>
      <c r="T407" s="200"/>
      <c r="U407" s="200"/>
      <c r="V407" s="200"/>
      <c r="W407" s="200"/>
      <c r="X407" s="200"/>
      <c r="Y407" s="200"/>
      <c r="Z407" s="200"/>
      <c r="AA407" s="200"/>
      <c r="AB407" s="200"/>
      <c r="AC407" s="200"/>
      <c r="AD407" s="200"/>
      <c r="AE407" s="200"/>
      <c r="AF407" s="200"/>
      <c r="AG407" s="200"/>
      <c r="AH407" s="200"/>
      <c r="AI407" s="200"/>
      <c r="AJ407" s="200"/>
      <c r="AK407" s="179" t="str">
        <f t="array" ref="AK407">IFERROR(VLOOKUP(A407&amp;B407&amp;C407&amp;LEFT($AK$1,2),IF({1,0},广告数据!$A$2:$A$7027&amp;广告数据!$B$2:$B$7027&amp;广告数据!$C$2:$C$7027,广告数据!$D$2:$D$7027),2,0),"0")</f>
        <v>0</v>
      </c>
      <c r="AL407" s="175" t="str">
        <f t="array" ref="AL407">IFERROR(VLOOKUP(A407&amp;B407&amp;C407&amp;LEFT($AK$1,2),IF({1,0},广告数据!$A$2:$A$7027&amp;广告数据!$B$2:$B$7027&amp;广告数据!$C$2:$C$7027,广告数据!$E$2:$E$7027),2,0),"0")</f>
        <v>0</v>
      </c>
      <c r="AM407" s="180" t="str">
        <f t="shared" si="164"/>
        <v>0</v>
      </c>
      <c r="AN407" s="175" t="str">
        <f t="array" ref="AN407">IFERROR(VLOOKUP(A407&amp;B407&amp;C407&amp;LEFT($AK$1,2),IF({1,0},广告数据!$A$2:$A$7027&amp;广告数据!$B$2:$B$7027&amp;广告数据!$C$2:$C$7027,广告数据!$I$2:$I$7027),2,0),"0")</f>
        <v>0</v>
      </c>
      <c r="AO407" s="181" t="str">
        <f t="shared" si="165"/>
        <v>0</v>
      </c>
      <c r="AP407" s="182" t="str">
        <f t="array" ref="AP407">IFERROR(VLOOKUP(A407&amp;B407&amp;C407&amp;LEFT($AK$1,2),IF({1,0},广告数据!$A$2:$A$7027&amp;广告数据!$B$2:$B$7027&amp;广告数据!$C$2:$C$7027,广告数据!$G$2:$G$7027),2,0),"0")</f>
        <v>0</v>
      </c>
      <c r="AQ407" s="182" t="str">
        <f t="array" ref="AQ407">IFERROR(VLOOKUP(A407&amp;B407&amp;C407&amp;LEFT($AK$1,2),IF({1,0},广告数据!$A$2:$A$7027&amp;广告数据!$B$2:$B$7027&amp;广告数据!$C$2:$C$7027,广告数据!$J$2:$J$7027),2,0),"0")</f>
        <v>0</v>
      </c>
      <c r="AR407" s="183" t="str">
        <f t="shared" si="166"/>
        <v>0</v>
      </c>
      <c r="AS407" s="223" t="str">
        <f t="array" ref="AS407">IFERROR(VLOOKUP(A407&amp;B407&amp;C407&amp;LEFT($AS$1,2),IF({1,0},广告数据!$A$2:$A$7027&amp;广告数据!$B$2:$B$7027&amp;广告数据!$C$2:$C$7027,广告数据!$D$2:$D$7027),2,0),"0")</f>
        <v>0</v>
      </c>
      <c r="AT407" s="179" t="str">
        <f t="array" ref="AT407">IFERROR(VLOOKUP(A407&amp;B407&amp;C407&amp;LEFT($AS$1,2),IF({1,0},广告数据!$A$2:$A$7027&amp;广告数据!$B$2:$B$7027&amp;广告数据!$C$2:$C$7027,广告数据!$E$2:$E$7027),2,0),"0")</f>
        <v>0</v>
      </c>
      <c r="AU407" s="179" t="str">
        <f t="array" ref="AU407">IFERROR(VLOOKUP(A407&amp;B407&amp;C407&amp;LEFT($AS$1,2),IF({1,0},广告数据!$A$2:$A$7027&amp;广告数据!$B$2:$B$7027&amp;广告数据!$C$2:$C$7027,广告数据!$I$2:$I$7027),2,0),"0")</f>
        <v>0</v>
      </c>
      <c r="AV407" s="215" t="str">
        <f t="shared" si="167"/>
        <v>0</v>
      </c>
      <c r="AW407" s="215" t="str">
        <f t="array" ref="AW407">IFERROR(AU407/AT407,"0")</f>
        <v>0</v>
      </c>
      <c r="AX407" s="224" t="str">
        <f t="array" ref="AX407">IFERROR(VLOOKUP(A407&amp;B407&amp;C407&amp;LEFT($AS$1,2),IF({1,0},广告数据!$A$2:$A$7027&amp;广告数据!$B$2:$B$7027&amp;广告数据!$C$2:$C$7027,广告数据!$G$2:$G$7027),2,0),"0")</f>
        <v>0</v>
      </c>
      <c r="AY407" s="179" t="str">
        <f t="array" ref="AY407">IFERROR(VLOOKUP(A407&amp;B407&amp;C407&amp;LEFT($AS$1,2),IF({1,0},广告数据!$A$2:$A$7027&amp;广告数据!$B$2:$B$7027&amp;广告数据!$C$2:$C$7027,广告数据!$J$2:$J$7027),2,0),"0")</f>
        <v>0</v>
      </c>
      <c r="AZ407" s="183" t="str">
        <f t="array" ref="AZ407">IFERROR(AX407/AY407,"0")</f>
        <v>0</v>
      </c>
      <c r="BA407" s="179" t="str">
        <f t="array" ref="BA407">IFERROR(VLOOKUP(A407&amp;B407&amp;C407&amp;LEFT($BA$1,2),IF({1,0},广告数据!$A$2:$A$7027&amp;广告数据!$B$2:$B$7027&amp;广告数据!$C$2:$C$7027,广告数据!$D$2:$D$7027),2,0),"")</f>
        <v/>
      </c>
      <c r="BB407" s="179" t="str">
        <f t="array" ref="BB407">IFERROR(VLOOKUP(A407&amp;B407&amp;C407&amp;LEFT($BA$1,2),IF({1,0},广告数据!$A$2:$A$7027&amp;广告数据!$B$2:$B$7027&amp;广告数据!$C$2:$C$7027,广告数据!$E$2:$E$7027),2,0),"")</f>
        <v/>
      </c>
      <c r="BC407" s="179" t="str">
        <f t="array" ref="BC407">IFERROR(VLOOKUP(A407&amp;B407&amp;C407&amp;LEFT($BA$1,2),IF({1,0},广告数据!$A$2:$A$7027&amp;广告数据!$B$2:$B$7027&amp;广告数据!$C$2:$C$7027,广告数据!$I$2:$I$7027),2,0),"")</f>
        <v/>
      </c>
      <c r="BD407" s="215" t="str">
        <f t="shared" si="170"/>
        <v>0</v>
      </c>
      <c r="BE407" s="215" t="str">
        <f t="shared" si="171"/>
        <v>0</v>
      </c>
      <c r="BF407" s="186" t="str">
        <f t="array" ref="BF407">IFERROR(VLOOKUP(A407&amp;B407&amp;C407&amp;LEFT($BA$1,2),IF({1,0},广告数据!$A$2:$A$7027&amp;广告数据!$B$2:$B$7027&amp;广告数据!$C$2:$C$7027,广告数据!$G$2:$G$7027),2,0),"")</f>
        <v/>
      </c>
      <c r="BG407" s="186" t="str">
        <f t="array" ref="BG407">IFERROR(VLOOKUP(A407&amp;B407&amp;C407&amp;LEFT($BA$1,2),IF({1,0},广告数据!$A$2:$A$7027&amp;广告数据!$B$2:$B$7027&amp;广告数据!$C$2:$C$7027,广告数据!$J$2:$J$7027),2,0),"")</f>
        <v/>
      </c>
      <c r="BH407" s="215" t="str">
        <f t="shared" si="172"/>
        <v>0</v>
      </c>
      <c r="BI407" s="172" t="str">
        <f t="array" ref="BI407">IFERROR(VLOOKUP(A407&amp;B407&amp;C407&amp;LEFT($BI$1,2),IF({1,0},广告数据!$A$2:$A$7027&amp;广告数据!$B$2:$B$7027&amp;广告数据!$C$2:$C$7027,广告数据!$D$2:$D$7027),2,0),"0")</f>
        <v>0</v>
      </c>
      <c r="BJ407" s="172" t="str">
        <f t="array" ref="BJ407">IFERROR(VLOOKUP(A407&amp;B407&amp;C407&amp;LEFT($BI$1,2),IF({1,0},广告数据!$A$2:$A$7027&amp;广告数据!$B$2:$B$7027&amp;广告数据!$C$2:$C$7027,广告数据!$E$2:$E$7027),2,0),"0")</f>
        <v>0</v>
      </c>
      <c r="BK407" s="172" t="str">
        <f t="array" ref="BK407">IFERROR(VLOOKUP(A407&amp;B407&amp;C407&amp;LEFT($BI$1,2),IF({1,0},广告数据!$A$2:$A$7027&amp;广告数据!$B$2:$B$7027&amp;广告数据!$C$2:$C$7027,广告数据!$I$2:$I$7027),2,0),"0")</f>
        <v>0</v>
      </c>
      <c r="BL407" s="215" t="str">
        <f t="shared" si="173"/>
        <v>0</v>
      </c>
      <c r="BM407" s="215" t="str">
        <f t="shared" si="174"/>
        <v>0</v>
      </c>
      <c r="BN407" s="172" t="str">
        <f t="array" ref="BN407">IFERROR(VLOOKUP(A407&amp;B407&amp;C407&amp;LEFT($BI$1,2),IF({1,0},广告数据!$A$2:$A$7027&amp;广告数据!$B$2:$B$7027&amp;广告数据!$C$2:$C$7027,广告数据!$G$2:$G$7027),2,0),"0")</f>
        <v>0</v>
      </c>
      <c r="BO407" s="172" t="str">
        <f t="array" ref="BO407">IFERROR(VLOOKUP(A407&amp;B407&amp;C407&amp;LEFT($BI$1,2),IF({1,0},广告数据!$A$2:$A$7027&amp;广告数据!$B$2:$B$7027&amp;广告数据!$C$2:$C$7027,广告数据!$J$2:$J$7027),2,0),"0")</f>
        <v>0</v>
      </c>
      <c r="BP407" s="215" t="str">
        <f t="shared" si="175"/>
        <v/>
      </c>
      <c r="BQ407" s="172" t="str">
        <f t="array" ref="BQ407">IFERROR(VLOOKUP(A407&amp;B407&amp;C407&amp;LEFT($BQ$1,2),IF({1,0},广告数据!$A$2:$A$7027&amp;广告数据!$B$2:$B$7027&amp;广告数据!$C$2:$C$7027,广告数据!$D$2:$D$7027),2,0),"0")</f>
        <v>0</v>
      </c>
      <c r="BR407" s="172" t="str">
        <f t="array" ref="BR407">IFERROR(VLOOKUP(A407&amp;B407&amp;C407&amp;LEFT($BQ$1,2),IF({1,0},广告数据!$A$2:$A$7027&amp;广告数据!$B$2:$B$7027&amp;广告数据!$C$2:$C$7027,广告数据!$E$2:$E$7027),2,0),"0")</f>
        <v>0</v>
      </c>
      <c r="BS407" s="172" t="str">
        <f t="array" ref="BS407">IFERROR(VLOOKUP(A407&amp;B407&amp;C407&amp;LEFT($BQ$1,2),IF({1,0},广告数据!$A$2:$A$7027&amp;广告数据!$B$2:$B$7027&amp;广告数据!$C$2:$C$7027,广告数据!$I$2:$I$7027),2,0),"0")</f>
        <v>0</v>
      </c>
      <c r="BT407" s="215" t="str">
        <f t="shared" si="168"/>
        <v>0</v>
      </c>
      <c r="BU407" s="215" t="str">
        <f t="shared" si="169"/>
        <v>0</v>
      </c>
      <c r="BV407" s="172" t="str">
        <f t="array" ref="BV407">IFERROR(VLOOKUP(A407&amp;B407&amp;C407&amp;LEFT($BQ$1,2),IF({1,0},广告数据!$A$2:$A$7027&amp;广告数据!$B$2:$B$7027&amp;广告数据!$C$2:$C$7027,广告数据!$G$2:$G$7027),2,0),"0")</f>
        <v>0</v>
      </c>
      <c r="BW407" s="172" t="str">
        <f t="array" ref="BW407">IFERROR(VLOOKUP(A407&amp;B407&amp;C407&amp;LEFT($BQ$1,2),IF({1,0},广告数据!$A$2:$A$7027&amp;广告数据!$B$2:$B$7027&amp;广告数据!$C$2:$C$7027,广告数据!$J$2:$J$7027),2,0),"0")</f>
        <v>0</v>
      </c>
      <c r="BX407" s="215" t="str">
        <f t="shared" si="163"/>
        <v/>
      </c>
      <c r="BY407" s="173"/>
      <c r="BZ407" s="173"/>
      <c r="CA407" s="173"/>
    </row>
    <row r="408" spans="1:79">
      <c r="A408" s="189"/>
      <c r="B408" s="192"/>
      <c r="C408" s="190"/>
      <c r="D408" s="190"/>
      <c r="E408" s="191"/>
      <c r="F408" s="191"/>
      <c r="G408" s="191"/>
      <c r="H408" s="193"/>
      <c r="I408" s="198"/>
      <c r="K408" s="198"/>
      <c r="L408" s="198"/>
      <c r="M408" s="202"/>
      <c r="N408" s="198"/>
      <c r="O408" s="198"/>
      <c r="P408" s="200"/>
      <c r="Q408" s="200"/>
      <c r="R408" s="200"/>
      <c r="S408" s="200"/>
      <c r="T408" s="200"/>
      <c r="U408" s="200"/>
      <c r="V408" s="200"/>
      <c r="W408" s="200"/>
      <c r="X408" s="200"/>
      <c r="Y408" s="200"/>
      <c r="Z408" s="200"/>
      <c r="AA408" s="200"/>
      <c r="AB408" s="200"/>
      <c r="AC408" s="200"/>
      <c r="AD408" s="200"/>
      <c r="AE408" s="200"/>
      <c r="AF408" s="200"/>
      <c r="AG408" s="200"/>
      <c r="AH408" s="200"/>
      <c r="AI408" s="200"/>
      <c r="AJ408" s="200"/>
      <c r="AK408" s="179" t="str">
        <f t="array" ref="AK408">IFERROR(VLOOKUP(A408&amp;B408&amp;C408&amp;LEFT($AK$1,2),IF({1,0},广告数据!$A$2:$A$7027&amp;广告数据!$B$2:$B$7027&amp;广告数据!$C$2:$C$7027,广告数据!$D$2:$D$7027),2,0),"0")</f>
        <v>0</v>
      </c>
      <c r="AL408" s="175" t="str">
        <f t="array" ref="AL408">IFERROR(VLOOKUP(A408&amp;B408&amp;C408&amp;LEFT($AK$1,2),IF({1,0},广告数据!$A$2:$A$7027&amp;广告数据!$B$2:$B$7027&amp;广告数据!$C$2:$C$7027,广告数据!$E$2:$E$7027),2,0),"0")</f>
        <v>0</v>
      </c>
      <c r="AM408" s="180" t="str">
        <f t="shared" si="164"/>
        <v>0</v>
      </c>
      <c r="AN408" s="175" t="str">
        <f t="array" ref="AN408">IFERROR(VLOOKUP(A408&amp;B408&amp;C408&amp;LEFT($AK$1,2),IF({1,0},广告数据!$A$2:$A$7027&amp;广告数据!$B$2:$B$7027&amp;广告数据!$C$2:$C$7027,广告数据!$I$2:$I$7027),2,0),"0")</f>
        <v>0</v>
      </c>
      <c r="AO408" s="181" t="str">
        <f t="shared" si="165"/>
        <v>0</v>
      </c>
      <c r="AP408" s="182" t="str">
        <f t="array" ref="AP408">IFERROR(VLOOKUP(A408&amp;B408&amp;C408&amp;LEFT($AK$1,2),IF({1,0},广告数据!$A$2:$A$7027&amp;广告数据!$B$2:$B$7027&amp;广告数据!$C$2:$C$7027,广告数据!$G$2:$G$7027),2,0),"0")</f>
        <v>0</v>
      </c>
      <c r="AQ408" s="182" t="str">
        <f t="array" ref="AQ408">IFERROR(VLOOKUP(A408&amp;B408&amp;C408&amp;LEFT($AK$1,2),IF({1,0},广告数据!$A$2:$A$7027&amp;广告数据!$B$2:$B$7027&amp;广告数据!$C$2:$C$7027,广告数据!$J$2:$J$7027),2,0),"0")</f>
        <v>0</v>
      </c>
      <c r="AR408" s="183" t="str">
        <f t="shared" si="166"/>
        <v>0</v>
      </c>
      <c r="AS408" s="223" t="str">
        <f t="array" ref="AS408">IFERROR(VLOOKUP(A408&amp;B408&amp;C408&amp;LEFT($AS$1,2),IF({1,0},广告数据!$A$2:$A$7027&amp;广告数据!$B$2:$B$7027&amp;广告数据!$C$2:$C$7027,广告数据!$D$2:$D$7027),2,0),"0")</f>
        <v>0</v>
      </c>
      <c r="AT408" s="179" t="str">
        <f t="array" ref="AT408">IFERROR(VLOOKUP(A408&amp;B408&amp;C408&amp;LEFT($AS$1,2),IF({1,0},广告数据!$A$2:$A$7027&amp;广告数据!$B$2:$B$7027&amp;广告数据!$C$2:$C$7027,广告数据!$E$2:$E$7027),2,0),"0")</f>
        <v>0</v>
      </c>
      <c r="AU408" s="179" t="str">
        <f t="array" ref="AU408">IFERROR(VLOOKUP(A408&amp;B408&amp;C408&amp;LEFT($AS$1,2),IF({1,0},广告数据!$A$2:$A$7027&amp;广告数据!$B$2:$B$7027&amp;广告数据!$C$2:$C$7027,广告数据!$I$2:$I$7027),2,0),"0")</f>
        <v>0</v>
      </c>
      <c r="AV408" s="215" t="str">
        <f t="shared" si="167"/>
        <v>0</v>
      </c>
      <c r="AW408" s="215" t="str">
        <f t="array" ref="AW408">IFERROR(AU408/AT408,"0")</f>
        <v>0</v>
      </c>
      <c r="AX408" s="224" t="str">
        <f t="array" ref="AX408">IFERROR(VLOOKUP(A408&amp;B408&amp;C408&amp;LEFT($AS$1,2),IF({1,0},广告数据!$A$2:$A$7027&amp;广告数据!$B$2:$B$7027&amp;广告数据!$C$2:$C$7027,广告数据!$G$2:$G$7027),2,0),"0")</f>
        <v>0</v>
      </c>
      <c r="AY408" s="179" t="str">
        <f t="array" ref="AY408">IFERROR(VLOOKUP(A408&amp;B408&amp;C408&amp;LEFT($AS$1,2),IF({1,0},广告数据!$A$2:$A$7027&amp;广告数据!$B$2:$B$7027&amp;广告数据!$C$2:$C$7027,广告数据!$J$2:$J$7027),2,0),"0")</f>
        <v>0</v>
      </c>
      <c r="AZ408" s="183" t="str">
        <f t="array" ref="AZ408">IFERROR(AX408/AY408,"0")</f>
        <v>0</v>
      </c>
      <c r="BA408" s="179" t="str">
        <f t="array" ref="BA408">IFERROR(VLOOKUP(A408&amp;B408&amp;C408&amp;LEFT($BA$1,2),IF({1,0},广告数据!$A$2:$A$7027&amp;广告数据!$B$2:$B$7027&amp;广告数据!$C$2:$C$7027,广告数据!$D$2:$D$7027),2,0),"")</f>
        <v/>
      </c>
      <c r="BB408" s="179" t="str">
        <f t="array" ref="BB408">IFERROR(VLOOKUP(A408&amp;B408&amp;C408&amp;LEFT($BA$1,2),IF({1,0},广告数据!$A$2:$A$7027&amp;广告数据!$B$2:$B$7027&amp;广告数据!$C$2:$C$7027,广告数据!$E$2:$E$7027),2,0),"")</f>
        <v/>
      </c>
      <c r="BC408" s="179" t="str">
        <f t="array" ref="BC408">IFERROR(VLOOKUP(A408&amp;B408&amp;C408&amp;LEFT($BA$1,2),IF({1,0},广告数据!$A$2:$A$7027&amp;广告数据!$B$2:$B$7027&amp;广告数据!$C$2:$C$7027,广告数据!$I$2:$I$7027),2,0),"")</f>
        <v/>
      </c>
      <c r="BD408" s="215" t="str">
        <f t="shared" si="170"/>
        <v>0</v>
      </c>
      <c r="BE408" s="215" t="str">
        <f t="shared" si="171"/>
        <v>0</v>
      </c>
      <c r="BF408" s="186" t="str">
        <f t="array" ref="BF408">IFERROR(VLOOKUP(A408&amp;B408&amp;C408&amp;LEFT($BA$1,2),IF({1,0},广告数据!$A$2:$A$7027&amp;广告数据!$B$2:$B$7027&amp;广告数据!$C$2:$C$7027,广告数据!$G$2:$G$7027),2,0),"")</f>
        <v/>
      </c>
      <c r="BG408" s="186" t="str">
        <f t="array" ref="BG408">IFERROR(VLOOKUP(A408&amp;B408&amp;C408&amp;LEFT($BA$1,2),IF({1,0},广告数据!$A$2:$A$7027&amp;广告数据!$B$2:$B$7027&amp;广告数据!$C$2:$C$7027,广告数据!$J$2:$J$7027),2,0),"")</f>
        <v/>
      </c>
      <c r="BH408" s="215" t="str">
        <f t="shared" si="172"/>
        <v>0</v>
      </c>
      <c r="BI408" s="172" t="str">
        <f t="array" ref="BI408">IFERROR(VLOOKUP(A408&amp;B408&amp;C408&amp;LEFT($BI$1,2),IF({1,0},广告数据!$A$2:$A$7027&amp;广告数据!$B$2:$B$7027&amp;广告数据!$C$2:$C$7027,广告数据!$D$2:$D$7027),2,0),"0")</f>
        <v>0</v>
      </c>
      <c r="BJ408" s="172" t="str">
        <f t="array" ref="BJ408">IFERROR(VLOOKUP(A408&amp;B408&amp;C408&amp;LEFT($BI$1,2),IF({1,0},广告数据!$A$2:$A$7027&amp;广告数据!$B$2:$B$7027&amp;广告数据!$C$2:$C$7027,广告数据!$E$2:$E$7027),2,0),"0")</f>
        <v>0</v>
      </c>
      <c r="BK408" s="172" t="str">
        <f t="array" ref="BK408">IFERROR(VLOOKUP(A408&amp;B408&amp;C408&amp;LEFT($BI$1,2),IF({1,0},广告数据!$A$2:$A$7027&amp;广告数据!$B$2:$B$7027&amp;广告数据!$C$2:$C$7027,广告数据!$I$2:$I$7027),2,0),"0")</f>
        <v>0</v>
      </c>
      <c r="BL408" s="215" t="str">
        <f t="shared" si="173"/>
        <v>0</v>
      </c>
      <c r="BM408" s="215" t="str">
        <f t="shared" si="174"/>
        <v>0</v>
      </c>
      <c r="BN408" s="172" t="str">
        <f t="array" ref="BN408">IFERROR(VLOOKUP(A408&amp;B408&amp;C408&amp;LEFT($BI$1,2),IF({1,0},广告数据!$A$2:$A$7027&amp;广告数据!$B$2:$B$7027&amp;广告数据!$C$2:$C$7027,广告数据!$G$2:$G$7027),2,0),"0")</f>
        <v>0</v>
      </c>
      <c r="BO408" s="172" t="str">
        <f t="array" ref="BO408">IFERROR(VLOOKUP(A408&amp;B408&amp;C408&amp;LEFT($BI$1,2),IF({1,0},广告数据!$A$2:$A$7027&amp;广告数据!$B$2:$B$7027&amp;广告数据!$C$2:$C$7027,广告数据!$J$2:$J$7027),2,0),"0")</f>
        <v>0</v>
      </c>
      <c r="BP408" s="215" t="str">
        <f t="shared" si="175"/>
        <v/>
      </c>
      <c r="BQ408" s="172" t="str">
        <f t="array" ref="BQ408">IFERROR(VLOOKUP(A408&amp;B408&amp;C408&amp;LEFT($BQ$1,2),IF({1,0},广告数据!$A$2:$A$7027&amp;广告数据!$B$2:$B$7027&amp;广告数据!$C$2:$C$7027,广告数据!$D$2:$D$7027),2,0),"0")</f>
        <v>0</v>
      </c>
      <c r="BR408" s="172" t="str">
        <f t="array" ref="BR408">IFERROR(VLOOKUP(A408&amp;B408&amp;C408&amp;LEFT($BQ$1,2),IF({1,0},广告数据!$A$2:$A$7027&amp;广告数据!$B$2:$B$7027&amp;广告数据!$C$2:$C$7027,广告数据!$E$2:$E$7027),2,0),"0")</f>
        <v>0</v>
      </c>
      <c r="BS408" s="172" t="str">
        <f t="array" ref="BS408">IFERROR(VLOOKUP(A408&amp;B408&amp;C408&amp;LEFT($BQ$1,2),IF({1,0},广告数据!$A$2:$A$7027&amp;广告数据!$B$2:$B$7027&amp;广告数据!$C$2:$C$7027,广告数据!$I$2:$I$7027),2,0),"0")</f>
        <v>0</v>
      </c>
      <c r="BT408" s="215" t="str">
        <f t="shared" si="168"/>
        <v>0</v>
      </c>
      <c r="BU408" s="215" t="str">
        <f t="shared" si="169"/>
        <v>0</v>
      </c>
      <c r="BV408" s="172" t="str">
        <f t="array" ref="BV408">IFERROR(VLOOKUP(A408&amp;B408&amp;C408&amp;LEFT($BQ$1,2),IF({1,0},广告数据!$A$2:$A$7027&amp;广告数据!$B$2:$B$7027&amp;广告数据!$C$2:$C$7027,广告数据!$G$2:$G$7027),2,0),"0")</f>
        <v>0</v>
      </c>
      <c r="BW408" s="172" t="str">
        <f t="array" ref="BW408">IFERROR(VLOOKUP(A408&amp;B408&amp;C408&amp;LEFT($BQ$1,2),IF({1,0},广告数据!$A$2:$A$7027&amp;广告数据!$B$2:$B$7027&amp;广告数据!$C$2:$C$7027,广告数据!$J$2:$J$7027),2,0),"0")</f>
        <v>0</v>
      </c>
      <c r="BX408" s="215" t="str">
        <f t="shared" si="163"/>
        <v/>
      </c>
      <c r="BY408" s="173"/>
      <c r="BZ408" s="173"/>
      <c r="CA408" s="173"/>
    </row>
    <row r="409" spans="1:79">
      <c r="A409" s="189"/>
      <c r="B409" s="192"/>
      <c r="C409" s="190"/>
      <c r="D409" s="190"/>
      <c r="E409" s="191"/>
      <c r="F409" s="191"/>
      <c r="G409" s="191"/>
      <c r="H409" s="193"/>
      <c r="I409" s="198"/>
      <c r="K409" s="198"/>
      <c r="L409" s="198"/>
      <c r="M409" s="202"/>
      <c r="N409" s="198"/>
      <c r="O409" s="198"/>
      <c r="P409" s="200"/>
      <c r="Q409" s="200"/>
      <c r="R409" s="200"/>
      <c r="S409" s="200"/>
      <c r="T409" s="200"/>
      <c r="U409" s="200"/>
      <c r="V409" s="200"/>
      <c r="W409" s="200"/>
      <c r="X409" s="200"/>
      <c r="Y409" s="200"/>
      <c r="Z409" s="200"/>
      <c r="AA409" s="200"/>
      <c r="AB409" s="200"/>
      <c r="AC409" s="200"/>
      <c r="AD409" s="200"/>
      <c r="AE409" s="200"/>
      <c r="AF409" s="200"/>
      <c r="AG409" s="200"/>
      <c r="AH409" s="200"/>
      <c r="AI409" s="200"/>
      <c r="AJ409" s="200"/>
      <c r="AK409" s="179" t="str">
        <f t="array" ref="AK409">IFERROR(VLOOKUP(A409&amp;B409&amp;C409&amp;LEFT($AK$1,2),IF({1,0},广告数据!$A$2:$A$7027&amp;广告数据!$B$2:$B$7027&amp;广告数据!$C$2:$C$7027,广告数据!$D$2:$D$7027),2,0),"0")</f>
        <v>0</v>
      </c>
      <c r="AL409" s="175" t="str">
        <f t="array" ref="AL409">IFERROR(VLOOKUP(A409&amp;B409&amp;C409&amp;LEFT($AK$1,2),IF({1,0},广告数据!$A$2:$A$7027&amp;广告数据!$B$2:$B$7027&amp;广告数据!$C$2:$C$7027,广告数据!$E$2:$E$7027),2,0),"0")</f>
        <v>0</v>
      </c>
      <c r="AM409" s="180" t="str">
        <f t="shared" si="164"/>
        <v>0</v>
      </c>
      <c r="AN409" s="175" t="str">
        <f t="array" ref="AN409">IFERROR(VLOOKUP(A409&amp;B409&amp;C409&amp;LEFT($AK$1,2),IF({1,0},广告数据!$A$2:$A$7027&amp;广告数据!$B$2:$B$7027&amp;广告数据!$C$2:$C$7027,广告数据!$I$2:$I$7027),2,0),"0")</f>
        <v>0</v>
      </c>
      <c r="AO409" s="181" t="str">
        <f t="shared" si="165"/>
        <v>0</v>
      </c>
      <c r="AP409" s="182" t="str">
        <f t="array" ref="AP409">IFERROR(VLOOKUP(A409&amp;B409&amp;C409&amp;LEFT($AK$1,2),IF({1,0},广告数据!$A$2:$A$7027&amp;广告数据!$B$2:$B$7027&amp;广告数据!$C$2:$C$7027,广告数据!$G$2:$G$7027),2,0),"0")</f>
        <v>0</v>
      </c>
      <c r="AQ409" s="182" t="str">
        <f t="array" ref="AQ409">IFERROR(VLOOKUP(A409&amp;B409&amp;C409&amp;LEFT($AK$1,2),IF({1,0},广告数据!$A$2:$A$7027&amp;广告数据!$B$2:$B$7027&amp;广告数据!$C$2:$C$7027,广告数据!$J$2:$J$7027),2,0),"0")</f>
        <v>0</v>
      </c>
      <c r="AR409" s="183" t="str">
        <f t="shared" si="166"/>
        <v>0</v>
      </c>
      <c r="AS409" s="223" t="str">
        <f t="array" ref="AS409">IFERROR(VLOOKUP(A409&amp;B409&amp;C409&amp;LEFT($AS$1,2),IF({1,0},广告数据!$A$2:$A$7027&amp;广告数据!$B$2:$B$7027&amp;广告数据!$C$2:$C$7027,广告数据!$D$2:$D$7027),2,0),"0")</f>
        <v>0</v>
      </c>
      <c r="AT409" s="179" t="str">
        <f t="array" ref="AT409">IFERROR(VLOOKUP(A409&amp;B409&amp;C409&amp;LEFT($AS$1,2),IF({1,0},广告数据!$A$2:$A$7027&amp;广告数据!$B$2:$B$7027&amp;广告数据!$C$2:$C$7027,广告数据!$E$2:$E$7027),2,0),"0")</f>
        <v>0</v>
      </c>
      <c r="AU409" s="179" t="str">
        <f t="array" ref="AU409">IFERROR(VLOOKUP(A409&amp;B409&amp;C409&amp;LEFT($AS$1,2),IF({1,0},广告数据!$A$2:$A$7027&amp;广告数据!$B$2:$B$7027&amp;广告数据!$C$2:$C$7027,广告数据!$I$2:$I$7027),2,0),"0")</f>
        <v>0</v>
      </c>
      <c r="AV409" s="215" t="str">
        <f t="shared" si="167"/>
        <v>0</v>
      </c>
      <c r="AW409" s="215" t="str">
        <f t="array" ref="AW409">IFERROR(AU409/AT409,"0")</f>
        <v>0</v>
      </c>
      <c r="AX409" s="224" t="str">
        <f t="array" ref="AX409">IFERROR(VLOOKUP(A409&amp;B409&amp;C409&amp;LEFT($AS$1,2),IF({1,0},广告数据!$A$2:$A$7027&amp;广告数据!$B$2:$B$7027&amp;广告数据!$C$2:$C$7027,广告数据!$G$2:$G$7027),2,0),"0")</f>
        <v>0</v>
      </c>
      <c r="AY409" s="179" t="str">
        <f t="array" ref="AY409">IFERROR(VLOOKUP(A409&amp;B409&amp;C409&amp;LEFT($AS$1,2),IF({1,0},广告数据!$A$2:$A$7027&amp;广告数据!$B$2:$B$7027&amp;广告数据!$C$2:$C$7027,广告数据!$J$2:$J$7027),2,0),"0")</f>
        <v>0</v>
      </c>
      <c r="AZ409" s="183" t="str">
        <f t="array" ref="AZ409">IFERROR(AX409/AY409,"0")</f>
        <v>0</v>
      </c>
      <c r="BA409" s="179" t="str">
        <f t="array" ref="BA409">IFERROR(VLOOKUP(A409&amp;B409&amp;C409&amp;LEFT($BA$1,2),IF({1,0},广告数据!$A$2:$A$7027&amp;广告数据!$B$2:$B$7027&amp;广告数据!$C$2:$C$7027,广告数据!$D$2:$D$7027),2,0),"")</f>
        <v/>
      </c>
      <c r="BB409" s="179" t="str">
        <f t="array" ref="BB409">IFERROR(VLOOKUP(A409&amp;B409&amp;C409&amp;LEFT($BA$1,2),IF({1,0},广告数据!$A$2:$A$7027&amp;广告数据!$B$2:$B$7027&amp;广告数据!$C$2:$C$7027,广告数据!$E$2:$E$7027),2,0),"")</f>
        <v/>
      </c>
      <c r="BC409" s="179" t="str">
        <f t="array" ref="BC409">IFERROR(VLOOKUP(A409&amp;B409&amp;C409&amp;LEFT($BA$1,2),IF({1,0},广告数据!$A$2:$A$7027&amp;广告数据!$B$2:$B$7027&amp;广告数据!$C$2:$C$7027,广告数据!$I$2:$I$7027),2,0),"")</f>
        <v/>
      </c>
      <c r="BD409" s="215" t="str">
        <f t="shared" si="170"/>
        <v>0</v>
      </c>
      <c r="BE409" s="215" t="str">
        <f t="shared" si="171"/>
        <v>0</v>
      </c>
      <c r="BF409" s="186" t="str">
        <f t="array" ref="BF409">IFERROR(VLOOKUP(A409&amp;B409&amp;C409&amp;LEFT($BA$1,2),IF({1,0},广告数据!$A$2:$A$7027&amp;广告数据!$B$2:$B$7027&amp;广告数据!$C$2:$C$7027,广告数据!$G$2:$G$7027),2,0),"")</f>
        <v/>
      </c>
      <c r="BG409" s="186" t="str">
        <f t="array" ref="BG409">IFERROR(VLOOKUP(A409&amp;B409&amp;C409&amp;LEFT($BA$1,2),IF({1,0},广告数据!$A$2:$A$7027&amp;广告数据!$B$2:$B$7027&amp;广告数据!$C$2:$C$7027,广告数据!$J$2:$J$7027),2,0),"")</f>
        <v/>
      </c>
      <c r="BH409" s="215" t="str">
        <f t="shared" si="172"/>
        <v>0</v>
      </c>
      <c r="BI409" s="172" t="str">
        <f t="array" ref="BI409">IFERROR(VLOOKUP(A409&amp;B409&amp;C409&amp;LEFT($BI$1,2),IF({1,0},广告数据!$A$2:$A$7027&amp;广告数据!$B$2:$B$7027&amp;广告数据!$C$2:$C$7027,广告数据!$D$2:$D$7027),2,0),"0")</f>
        <v>0</v>
      </c>
      <c r="BJ409" s="172" t="str">
        <f t="array" ref="BJ409">IFERROR(VLOOKUP(A409&amp;B409&amp;C409&amp;LEFT($BI$1,2),IF({1,0},广告数据!$A$2:$A$7027&amp;广告数据!$B$2:$B$7027&amp;广告数据!$C$2:$C$7027,广告数据!$E$2:$E$7027),2,0),"0")</f>
        <v>0</v>
      </c>
      <c r="BK409" s="172" t="str">
        <f t="array" ref="BK409">IFERROR(VLOOKUP(A409&amp;B409&amp;C409&amp;LEFT($BI$1,2),IF({1,0},广告数据!$A$2:$A$7027&amp;广告数据!$B$2:$B$7027&amp;广告数据!$C$2:$C$7027,广告数据!$I$2:$I$7027),2,0),"0")</f>
        <v>0</v>
      </c>
      <c r="BL409" s="215" t="str">
        <f t="shared" si="173"/>
        <v>0</v>
      </c>
      <c r="BM409" s="215" t="str">
        <f t="shared" si="174"/>
        <v>0</v>
      </c>
      <c r="BN409" s="172" t="str">
        <f t="array" ref="BN409">IFERROR(VLOOKUP(A409&amp;B409&amp;C409&amp;LEFT($BI$1,2),IF({1,0},广告数据!$A$2:$A$7027&amp;广告数据!$B$2:$B$7027&amp;广告数据!$C$2:$C$7027,广告数据!$G$2:$G$7027),2,0),"0")</f>
        <v>0</v>
      </c>
      <c r="BO409" s="172" t="str">
        <f t="array" ref="BO409">IFERROR(VLOOKUP(A409&amp;B409&amp;C409&amp;LEFT($BI$1,2),IF({1,0},广告数据!$A$2:$A$7027&amp;广告数据!$B$2:$B$7027&amp;广告数据!$C$2:$C$7027,广告数据!$J$2:$J$7027),2,0),"0")</f>
        <v>0</v>
      </c>
      <c r="BP409" s="215" t="str">
        <f t="shared" si="175"/>
        <v/>
      </c>
      <c r="BQ409" s="172" t="str">
        <f t="array" ref="BQ409">IFERROR(VLOOKUP(A409&amp;B409&amp;C409&amp;LEFT($BQ$1,2),IF({1,0},广告数据!$A$2:$A$7027&amp;广告数据!$B$2:$B$7027&amp;广告数据!$C$2:$C$7027,广告数据!$D$2:$D$7027),2,0),"0")</f>
        <v>0</v>
      </c>
      <c r="BR409" s="172" t="str">
        <f t="array" ref="BR409">IFERROR(VLOOKUP(A409&amp;B409&amp;C409&amp;LEFT($BQ$1,2),IF({1,0},广告数据!$A$2:$A$7027&amp;广告数据!$B$2:$B$7027&amp;广告数据!$C$2:$C$7027,广告数据!$E$2:$E$7027),2,0),"0")</f>
        <v>0</v>
      </c>
      <c r="BS409" s="172" t="str">
        <f t="array" ref="BS409">IFERROR(VLOOKUP(A409&amp;B409&amp;C409&amp;LEFT($BQ$1,2),IF({1,0},广告数据!$A$2:$A$7027&amp;广告数据!$B$2:$B$7027&amp;广告数据!$C$2:$C$7027,广告数据!$I$2:$I$7027),2,0),"0")</f>
        <v>0</v>
      </c>
      <c r="BT409" s="215" t="str">
        <f t="shared" si="168"/>
        <v>0</v>
      </c>
      <c r="BU409" s="215" t="str">
        <f t="shared" si="169"/>
        <v>0</v>
      </c>
      <c r="BV409" s="172" t="str">
        <f t="array" ref="BV409">IFERROR(VLOOKUP(A409&amp;B409&amp;C409&amp;LEFT($BQ$1,2),IF({1,0},广告数据!$A$2:$A$7027&amp;广告数据!$B$2:$B$7027&amp;广告数据!$C$2:$C$7027,广告数据!$G$2:$G$7027),2,0),"0")</f>
        <v>0</v>
      </c>
      <c r="BW409" s="172" t="str">
        <f t="array" ref="BW409">IFERROR(VLOOKUP(A409&amp;B409&amp;C409&amp;LEFT($BQ$1,2),IF({1,0},广告数据!$A$2:$A$7027&amp;广告数据!$B$2:$B$7027&amp;广告数据!$C$2:$C$7027,广告数据!$J$2:$J$7027),2,0),"0")</f>
        <v>0</v>
      </c>
      <c r="BX409" s="215" t="str">
        <f t="shared" si="163"/>
        <v/>
      </c>
      <c r="BY409" s="173"/>
      <c r="BZ409" s="173"/>
      <c r="CA409" s="173"/>
    </row>
    <row r="410" spans="1:79">
      <c r="A410" s="189"/>
      <c r="B410" s="192"/>
      <c r="C410" s="190"/>
      <c r="D410" s="190"/>
      <c r="E410" s="191"/>
      <c r="F410" s="191"/>
      <c r="G410" s="191"/>
      <c r="H410" s="193"/>
      <c r="I410" s="198"/>
      <c r="K410" s="198"/>
      <c r="L410" s="198"/>
      <c r="M410" s="202"/>
      <c r="N410" s="198"/>
      <c r="O410" s="198"/>
      <c r="P410" s="200"/>
      <c r="Q410" s="200"/>
      <c r="R410" s="200"/>
      <c r="S410" s="200"/>
      <c r="T410" s="200"/>
      <c r="U410" s="200"/>
      <c r="V410" s="200"/>
      <c r="W410" s="200"/>
      <c r="X410" s="200"/>
      <c r="Y410" s="200"/>
      <c r="Z410" s="200"/>
      <c r="AA410" s="200"/>
      <c r="AB410" s="200"/>
      <c r="AC410" s="200"/>
      <c r="AD410" s="200"/>
      <c r="AE410" s="200"/>
      <c r="AF410" s="200"/>
      <c r="AG410" s="200"/>
      <c r="AH410" s="200"/>
      <c r="AI410" s="200"/>
      <c r="AJ410" s="200"/>
      <c r="AK410" s="179" t="str">
        <f t="array" ref="AK410">IFERROR(VLOOKUP(A410&amp;B410&amp;C410&amp;LEFT($AK$1,2),IF({1,0},广告数据!$A$2:$A$7027&amp;广告数据!$B$2:$B$7027&amp;广告数据!$C$2:$C$7027,广告数据!$D$2:$D$7027),2,0),"0")</f>
        <v>0</v>
      </c>
      <c r="AL410" s="175" t="str">
        <f t="array" ref="AL410">IFERROR(VLOOKUP(A410&amp;B410&amp;C410&amp;LEFT($AK$1,2),IF({1,0},广告数据!$A$2:$A$7027&amp;广告数据!$B$2:$B$7027&amp;广告数据!$C$2:$C$7027,广告数据!$E$2:$E$7027),2,0),"0")</f>
        <v>0</v>
      </c>
      <c r="AM410" s="180" t="str">
        <f t="shared" si="164"/>
        <v>0</v>
      </c>
      <c r="AN410" s="175" t="str">
        <f t="array" ref="AN410">IFERROR(VLOOKUP(A410&amp;B410&amp;C410&amp;LEFT($AK$1,2),IF({1,0},广告数据!$A$2:$A$7027&amp;广告数据!$B$2:$B$7027&amp;广告数据!$C$2:$C$7027,广告数据!$I$2:$I$7027),2,0),"0")</f>
        <v>0</v>
      </c>
      <c r="AO410" s="181" t="str">
        <f t="shared" si="165"/>
        <v>0</v>
      </c>
      <c r="AP410" s="182" t="str">
        <f t="array" ref="AP410">IFERROR(VLOOKUP(A410&amp;B410&amp;C410&amp;LEFT($AK$1,2),IF({1,0},广告数据!$A$2:$A$7027&amp;广告数据!$B$2:$B$7027&amp;广告数据!$C$2:$C$7027,广告数据!$G$2:$G$7027),2,0),"0")</f>
        <v>0</v>
      </c>
      <c r="AQ410" s="182" t="str">
        <f t="array" ref="AQ410">IFERROR(VLOOKUP(A410&amp;B410&amp;C410&amp;LEFT($AK$1,2),IF({1,0},广告数据!$A$2:$A$7027&amp;广告数据!$B$2:$B$7027&amp;广告数据!$C$2:$C$7027,广告数据!$J$2:$J$7027),2,0),"0")</f>
        <v>0</v>
      </c>
      <c r="AR410" s="183" t="str">
        <f t="shared" si="166"/>
        <v>0</v>
      </c>
      <c r="AS410" s="223" t="str">
        <f t="array" ref="AS410">IFERROR(VLOOKUP(A410&amp;B410&amp;C410&amp;LEFT($AS$1,2),IF({1,0},广告数据!$A$2:$A$7027&amp;广告数据!$B$2:$B$7027&amp;广告数据!$C$2:$C$7027,广告数据!$D$2:$D$7027),2,0),"0")</f>
        <v>0</v>
      </c>
      <c r="AT410" s="179" t="str">
        <f t="array" ref="AT410">IFERROR(VLOOKUP(A410&amp;B410&amp;C410&amp;LEFT($AS$1,2),IF({1,0},广告数据!$A$2:$A$7027&amp;广告数据!$B$2:$B$7027&amp;广告数据!$C$2:$C$7027,广告数据!$E$2:$E$7027),2,0),"0")</f>
        <v>0</v>
      </c>
      <c r="AU410" s="179" t="str">
        <f t="array" ref="AU410">IFERROR(VLOOKUP(A410&amp;B410&amp;C410&amp;LEFT($AS$1,2),IF({1,0},广告数据!$A$2:$A$7027&amp;广告数据!$B$2:$B$7027&amp;广告数据!$C$2:$C$7027,广告数据!$I$2:$I$7027),2,0),"0")</f>
        <v>0</v>
      </c>
      <c r="AV410" s="215" t="str">
        <f t="shared" si="167"/>
        <v>0</v>
      </c>
      <c r="AW410" s="215" t="str">
        <f t="array" ref="AW410">IFERROR(AU410/AT410,"0")</f>
        <v>0</v>
      </c>
      <c r="AX410" s="224" t="str">
        <f t="array" ref="AX410">IFERROR(VLOOKUP(A410&amp;B410&amp;C410&amp;LEFT($AS$1,2),IF({1,0},广告数据!$A$2:$A$7027&amp;广告数据!$B$2:$B$7027&amp;广告数据!$C$2:$C$7027,广告数据!$G$2:$G$7027),2,0),"0")</f>
        <v>0</v>
      </c>
      <c r="AY410" s="179" t="str">
        <f t="array" ref="AY410">IFERROR(VLOOKUP(A410&amp;B410&amp;C410&amp;LEFT($AS$1,2),IF({1,0},广告数据!$A$2:$A$7027&amp;广告数据!$B$2:$B$7027&amp;广告数据!$C$2:$C$7027,广告数据!$J$2:$J$7027),2,0),"0")</f>
        <v>0</v>
      </c>
      <c r="AZ410" s="183" t="str">
        <f t="array" ref="AZ410">IFERROR(AX410/AY410,"0")</f>
        <v>0</v>
      </c>
      <c r="BA410" s="179" t="str">
        <f t="array" ref="BA410">IFERROR(VLOOKUP(A410&amp;B410&amp;C410&amp;LEFT($BA$1,2),IF({1,0},广告数据!$A$2:$A$7027&amp;广告数据!$B$2:$B$7027&amp;广告数据!$C$2:$C$7027,广告数据!$D$2:$D$7027),2,0),"")</f>
        <v/>
      </c>
      <c r="BB410" s="179" t="str">
        <f t="array" ref="BB410">IFERROR(VLOOKUP(A410&amp;B410&amp;C410&amp;LEFT($BA$1,2),IF({1,0},广告数据!$A$2:$A$7027&amp;广告数据!$B$2:$B$7027&amp;广告数据!$C$2:$C$7027,广告数据!$E$2:$E$7027),2,0),"")</f>
        <v/>
      </c>
      <c r="BC410" s="179" t="str">
        <f t="array" ref="BC410">IFERROR(VLOOKUP(A410&amp;B410&amp;C410&amp;LEFT($BA$1,2),IF({1,0},广告数据!$A$2:$A$7027&amp;广告数据!$B$2:$B$7027&amp;广告数据!$C$2:$C$7027,广告数据!$I$2:$I$7027),2,0),"")</f>
        <v/>
      </c>
      <c r="BD410" s="215" t="str">
        <f t="shared" si="170"/>
        <v>0</v>
      </c>
      <c r="BE410" s="215" t="str">
        <f t="shared" si="171"/>
        <v>0</v>
      </c>
      <c r="BF410" s="186" t="str">
        <f t="array" ref="BF410">IFERROR(VLOOKUP(A410&amp;B410&amp;C410&amp;LEFT($BA$1,2),IF({1,0},广告数据!$A$2:$A$7027&amp;广告数据!$B$2:$B$7027&amp;广告数据!$C$2:$C$7027,广告数据!$G$2:$G$7027),2,0),"")</f>
        <v/>
      </c>
      <c r="BG410" s="186" t="str">
        <f t="array" ref="BG410">IFERROR(VLOOKUP(A410&amp;B410&amp;C410&amp;LEFT($BA$1,2),IF({1,0},广告数据!$A$2:$A$7027&amp;广告数据!$B$2:$B$7027&amp;广告数据!$C$2:$C$7027,广告数据!$J$2:$J$7027),2,0),"")</f>
        <v/>
      </c>
      <c r="BH410" s="215" t="str">
        <f t="shared" si="172"/>
        <v>0</v>
      </c>
      <c r="BI410" s="172" t="str">
        <f t="array" ref="BI410">IFERROR(VLOOKUP(A410&amp;B410&amp;C410&amp;LEFT($BI$1,2),IF({1,0},广告数据!$A$2:$A$7027&amp;广告数据!$B$2:$B$7027&amp;广告数据!$C$2:$C$7027,广告数据!$D$2:$D$7027),2,0),"0")</f>
        <v>0</v>
      </c>
      <c r="BJ410" s="172" t="str">
        <f t="array" ref="BJ410">IFERROR(VLOOKUP(A410&amp;B410&amp;C410&amp;LEFT($BI$1,2),IF({1,0},广告数据!$A$2:$A$7027&amp;广告数据!$B$2:$B$7027&amp;广告数据!$C$2:$C$7027,广告数据!$E$2:$E$7027),2,0),"0")</f>
        <v>0</v>
      </c>
      <c r="BK410" s="172" t="str">
        <f t="array" ref="BK410">IFERROR(VLOOKUP(A410&amp;B410&amp;C410&amp;LEFT($BI$1,2),IF({1,0},广告数据!$A$2:$A$7027&amp;广告数据!$B$2:$B$7027&amp;广告数据!$C$2:$C$7027,广告数据!$I$2:$I$7027),2,0),"0")</f>
        <v>0</v>
      </c>
      <c r="BL410" s="215" t="str">
        <f t="shared" si="173"/>
        <v>0</v>
      </c>
      <c r="BM410" s="215" t="str">
        <f t="shared" si="174"/>
        <v>0</v>
      </c>
      <c r="BN410" s="172" t="str">
        <f t="array" ref="BN410">IFERROR(VLOOKUP(A410&amp;B410&amp;C410&amp;LEFT($BI$1,2),IF({1,0},广告数据!$A$2:$A$7027&amp;广告数据!$B$2:$B$7027&amp;广告数据!$C$2:$C$7027,广告数据!$G$2:$G$7027),2,0),"0")</f>
        <v>0</v>
      </c>
      <c r="BO410" s="172" t="str">
        <f t="array" ref="BO410">IFERROR(VLOOKUP(A410&amp;B410&amp;C410&amp;LEFT($BI$1,2),IF({1,0},广告数据!$A$2:$A$7027&amp;广告数据!$B$2:$B$7027&amp;广告数据!$C$2:$C$7027,广告数据!$J$2:$J$7027),2,0),"0")</f>
        <v>0</v>
      </c>
      <c r="BP410" s="215" t="str">
        <f t="shared" si="175"/>
        <v/>
      </c>
      <c r="BQ410" s="172" t="str">
        <f t="array" ref="BQ410">IFERROR(VLOOKUP(A410&amp;B410&amp;C410&amp;LEFT($BQ$1,2),IF({1,0},广告数据!$A$2:$A$7027&amp;广告数据!$B$2:$B$7027&amp;广告数据!$C$2:$C$7027,广告数据!$D$2:$D$7027),2,0),"0")</f>
        <v>0</v>
      </c>
      <c r="BR410" s="172" t="str">
        <f t="array" ref="BR410">IFERROR(VLOOKUP(A410&amp;B410&amp;C410&amp;LEFT($BQ$1,2),IF({1,0},广告数据!$A$2:$A$7027&amp;广告数据!$B$2:$B$7027&amp;广告数据!$C$2:$C$7027,广告数据!$E$2:$E$7027),2,0),"0")</f>
        <v>0</v>
      </c>
      <c r="BS410" s="172" t="str">
        <f t="array" ref="BS410">IFERROR(VLOOKUP(A410&amp;B410&amp;C410&amp;LEFT($BQ$1,2),IF({1,0},广告数据!$A$2:$A$7027&amp;广告数据!$B$2:$B$7027&amp;广告数据!$C$2:$C$7027,广告数据!$I$2:$I$7027),2,0),"0")</f>
        <v>0</v>
      </c>
      <c r="BT410" s="215" t="str">
        <f t="shared" si="168"/>
        <v>0</v>
      </c>
      <c r="BU410" s="215" t="str">
        <f t="shared" si="169"/>
        <v>0</v>
      </c>
      <c r="BV410" s="172" t="str">
        <f t="array" ref="BV410">IFERROR(VLOOKUP(A410&amp;B410&amp;C410&amp;LEFT($BQ$1,2),IF({1,0},广告数据!$A$2:$A$7027&amp;广告数据!$B$2:$B$7027&amp;广告数据!$C$2:$C$7027,广告数据!$G$2:$G$7027),2,0),"0")</f>
        <v>0</v>
      </c>
      <c r="BW410" s="172" t="str">
        <f t="array" ref="BW410">IFERROR(VLOOKUP(A410&amp;B410&amp;C410&amp;LEFT($BQ$1,2),IF({1,0},广告数据!$A$2:$A$7027&amp;广告数据!$B$2:$B$7027&amp;广告数据!$C$2:$C$7027,广告数据!$J$2:$J$7027),2,0),"0")</f>
        <v>0</v>
      </c>
      <c r="BX410" s="215" t="str">
        <f t="shared" si="163"/>
        <v/>
      </c>
      <c r="BY410" s="173"/>
      <c r="BZ410" s="173"/>
      <c r="CA410" s="173"/>
    </row>
    <row r="411" spans="1:79">
      <c r="A411" s="189"/>
      <c r="B411" s="192"/>
      <c r="C411" s="190"/>
      <c r="D411" s="190"/>
      <c r="E411" s="191"/>
      <c r="F411" s="191"/>
      <c r="G411" s="191"/>
      <c r="H411" s="193"/>
      <c r="I411" s="198"/>
      <c r="K411" s="198"/>
      <c r="L411" s="198"/>
      <c r="M411" s="202"/>
      <c r="N411" s="198"/>
      <c r="O411" s="198"/>
      <c r="P411" s="200"/>
      <c r="Q411" s="200"/>
      <c r="R411" s="200"/>
      <c r="S411" s="200"/>
      <c r="T411" s="200"/>
      <c r="U411" s="200"/>
      <c r="V411" s="200"/>
      <c r="W411" s="200"/>
      <c r="X411" s="200"/>
      <c r="Y411" s="200"/>
      <c r="Z411" s="200"/>
      <c r="AA411" s="200"/>
      <c r="AB411" s="200"/>
      <c r="AC411" s="200"/>
      <c r="AD411" s="200"/>
      <c r="AE411" s="200"/>
      <c r="AF411" s="200"/>
      <c r="AG411" s="200"/>
      <c r="AH411" s="200"/>
      <c r="AI411" s="200"/>
      <c r="AJ411" s="200"/>
      <c r="AK411" s="179" t="str">
        <f t="array" ref="AK411">IFERROR(VLOOKUP(A411&amp;B411&amp;C411&amp;LEFT($AK$1,2),IF({1,0},广告数据!$A$2:$A$7027&amp;广告数据!$B$2:$B$7027&amp;广告数据!$C$2:$C$7027,广告数据!$D$2:$D$7027),2,0),"0")</f>
        <v>0</v>
      </c>
      <c r="AL411" s="175" t="str">
        <f t="array" ref="AL411">IFERROR(VLOOKUP(A411&amp;B411&amp;C411&amp;LEFT($AK$1,2),IF({1,0},广告数据!$A$2:$A$7027&amp;广告数据!$B$2:$B$7027&amp;广告数据!$C$2:$C$7027,广告数据!$E$2:$E$7027),2,0),"0")</f>
        <v>0</v>
      </c>
      <c r="AM411" s="180" t="str">
        <f t="shared" si="164"/>
        <v>0</v>
      </c>
      <c r="AN411" s="175" t="str">
        <f t="array" ref="AN411">IFERROR(VLOOKUP(A411&amp;B411&amp;C411&amp;LEFT($AK$1,2),IF({1,0},广告数据!$A$2:$A$7027&amp;广告数据!$B$2:$B$7027&amp;广告数据!$C$2:$C$7027,广告数据!$I$2:$I$7027),2,0),"0")</f>
        <v>0</v>
      </c>
      <c r="AO411" s="181" t="str">
        <f t="shared" si="165"/>
        <v>0</v>
      </c>
      <c r="AP411" s="182" t="str">
        <f t="array" ref="AP411">IFERROR(VLOOKUP(A411&amp;B411&amp;C411&amp;LEFT($AK$1,2),IF({1,0},广告数据!$A$2:$A$7027&amp;广告数据!$B$2:$B$7027&amp;广告数据!$C$2:$C$7027,广告数据!$G$2:$G$7027),2,0),"0")</f>
        <v>0</v>
      </c>
      <c r="AQ411" s="182" t="str">
        <f t="array" ref="AQ411">IFERROR(VLOOKUP(A411&amp;B411&amp;C411&amp;LEFT($AK$1,2),IF({1,0},广告数据!$A$2:$A$7027&amp;广告数据!$B$2:$B$7027&amp;广告数据!$C$2:$C$7027,广告数据!$J$2:$J$7027),2,0),"0")</f>
        <v>0</v>
      </c>
      <c r="AR411" s="183" t="str">
        <f t="shared" si="166"/>
        <v>0</v>
      </c>
      <c r="AS411" s="223" t="str">
        <f t="array" ref="AS411">IFERROR(VLOOKUP(A411&amp;B411&amp;C411&amp;LEFT($AS$1,2),IF({1,0},广告数据!$A$2:$A$7027&amp;广告数据!$B$2:$B$7027&amp;广告数据!$C$2:$C$7027,广告数据!$D$2:$D$7027),2,0),"0")</f>
        <v>0</v>
      </c>
      <c r="AT411" s="179" t="str">
        <f t="array" ref="AT411">IFERROR(VLOOKUP(A411&amp;B411&amp;C411&amp;LEFT($AS$1,2),IF({1,0},广告数据!$A$2:$A$7027&amp;广告数据!$B$2:$B$7027&amp;广告数据!$C$2:$C$7027,广告数据!$E$2:$E$7027),2,0),"0")</f>
        <v>0</v>
      </c>
      <c r="AU411" s="179" t="str">
        <f t="array" ref="AU411">IFERROR(VLOOKUP(A411&amp;B411&amp;C411&amp;LEFT($AS$1,2),IF({1,0},广告数据!$A$2:$A$7027&amp;广告数据!$B$2:$B$7027&amp;广告数据!$C$2:$C$7027,广告数据!$I$2:$I$7027),2,0),"0")</f>
        <v>0</v>
      </c>
      <c r="AV411" s="215" t="str">
        <f t="shared" si="167"/>
        <v>0</v>
      </c>
      <c r="AW411" s="215" t="str">
        <f t="array" ref="AW411">IFERROR(AU411/AT411,"0")</f>
        <v>0</v>
      </c>
      <c r="AX411" s="224" t="str">
        <f t="array" ref="AX411">IFERROR(VLOOKUP(A411&amp;B411&amp;C411&amp;LEFT($AS$1,2),IF({1,0},广告数据!$A$2:$A$7027&amp;广告数据!$B$2:$B$7027&amp;广告数据!$C$2:$C$7027,广告数据!$G$2:$G$7027),2,0),"0")</f>
        <v>0</v>
      </c>
      <c r="AY411" s="179" t="str">
        <f t="array" ref="AY411">IFERROR(VLOOKUP(A411&amp;B411&amp;C411&amp;LEFT($AS$1,2),IF({1,0},广告数据!$A$2:$A$7027&amp;广告数据!$B$2:$B$7027&amp;广告数据!$C$2:$C$7027,广告数据!$J$2:$J$7027),2,0),"0")</f>
        <v>0</v>
      </c>
      <c r="AZ411" s="183" t="str">
        <f t="array" ref="AZ411">IFERROR(AX411/AY411,"0")</f>
        <v>0</v>
      </c>
      <c r="BA411" s="179" t="str">
        <f t="array" ref="BA411">IFERROR(VLOOKUP(A411&amp;B411&amp;C411&amp;LEFT($BA$1,2),IF({1,0},广告数据!$A$2:$A$7027&amp;广告数据!$B$2:$B$7027&amp;广告数据!$C$2:$C$7027,广告数据!$D$2:$D$7027),2,0),"")</f>
        <v/>
      </c>
      <c r="BB411" s="179" t="str">
        <f t="array" ref="BB411">IFERROR(VLOOKUP(A411&amp;B411&amp;C411&amp;LEFT($BA$1,2),IF({1,0},广告数据!$A$2:$A$7027&amp;广告数据!$B$2:$B$7027&amp;广告数据!$C$2:$C$7027,广告数据!$E$2:$E$7027),2,0),"")</f>
        <v/>
      </c>
      <c r="BC411" s="179" t="str">
        <f t="array" ref="BC411">IFERROR(VLOOKUP(A411&amp;B411&amp;C411&amp;LEFT($BA$1,2),IF({1,0},广告数据!$A$2:$A$7027&amp;广告数据!$B$2:$B$7027&amp;广告数据!$C$2:$C$7027,广告数据!$I$2:$I$7027),2,0),"")</f>
        <v/>
      </c>
      <c r="BD411" s="215" t="str">
        <f t="shared" si="170"/>
        <v>0</v>
      </c>
      <c r="BE411" s="215" t="str">
        <f t="shared" si="171"/>
        <v>0</v>
      </c>
      <c r="BF411" s="186" t="str">
        <f t="array" ref="BF411">IFERROR(VLOOKUP(A411&amp;B411&amp;C411&amp;LEFT($BA$1,2),IF({1,0},广告数据!$A$2:$A$7027&amp;广告数据!$B$2:$B$7027&amp;广告数据!$C$2:$C$7027,广告数据!$G$2:$G$7027),2,0),"")</f>
        <v/>
      </c>
      <c r="BG411" s="186" t="str">
        <f t="array" ref="BG411">IFERROR(VLOOKUP(A411&amp;B411&amp;C411&amp;LEFT($BA$1,2),IF({1,0},广告数据!$A$2:$A$7027&amp;广告数据!$B$2:$B$7027&amp;广告数据!$C$2:$C$7027,广告数据!$J$2:$J$7027),2,0),"")</f>
        <v/>
      </c>
      <c r="BH411" s="215" t="str">
        <f t="shared" si="172"/>
        <v>0</v>
      </c>
      <c r="BI411" s="172" t="str">
        <f t="array" ref="BI411">IFERROR(VLOOKUP(A411&amp;B411&amp;C411&amp;LEFT($BI$1,2),IF({1,0},广告数据!$A$2:$A$7027&amp;广告数据!$B$2:$B$7027&amp;广告数据!$C$2:$C$7027,广告数据!$D$2:$D$7027),2,0),"0")</f>
        <v>0</v>
      </c>
      <c r="BJ411" s="172" t="str">
        <f t="array" ref="BJ411">IFERROR(VLOOKUP(A411&amp;B411&amp;C411&amp;LEFT($BI$1,2),IF({1,0},广告数据!$A$2:$A$7027&amp;广告数据!$B$2:$B$7027&amp;广告数据!$C$2:$C$7027,广告数据!$E$2:$E$7027),2,0),"0")</f>
        <v>0</v>
      </c>
      <c r="BK411" s="172" t="str">
        <f t="array" ref="BK411">IFERROR(VLOOKUP(A411&amp;B411&amp;C411&amp;LEFT($BI$1,2),IF({1,0},广告数据!$A$2:$A$7027&amp;广告数据!$B$2:$B$7027&amp;广告数据!$C$2:$C$7027,广告数据!$I$2:$I$7027),2,0),"0")</f>
        <v>0</v>
      </c>
      <c r="BL411" s="215" t="str">
        <f t="shared" si="173"/>
        <v>0</v>
      </c>
      <c r="BM411" s="215" t="str">
        <f t="shared" si="174"/>
        <v>0</v>
      </c>
      <c r="BN411" s="172" t="str">
        <f t="array" ref="BN411">IFERROR(VLOOKUP(A411&amp;B411&amp;C411&amp;LEFT($BI$1,2),IF({1,0},广告数据!$A$2:$A$7027&amp;广告数据!$B$2:$B$7027&amp;广告数据!$C$2:$C$7027,广告数据!$G$2:$G$7027),2,0),"0")</f>
        <v>0</v>
      </c>
      <c r="BO411" s="172" t="str">
        <f t="array" ref="BO411">IFERROR(VLOOKUP(A411&amp;B411&amp;C411&amp;LEFT($BI$1,2),IF({1,0},广告数据!$A$2:$A$7027&amp;广告数据!$B$2:$B$7027&amp;广告数据!$C$2:$C$7027,广告数据!$J$2:$J$7027),2,0),"0")</f>
        <v>0</v>
      </c>
      <c r="BP411" s="215" t="str">
        <f t="shared" si="175"/>
        <v/>
      </c>
      <c r="BQ411" s="172" t="str">
        <f t="array" ref="BQ411">IFERROR(VLOOKUP(A411&amp;B411&amp;C411&amp;LEFT($BQ$1,2),IF({1,0},广告数据!$A$2:$A$7027&amp;广告数据!$B$2:$B$7027&amp;广告数据!$C$2:$C$7027,广告数据!$D$2:$D$7027),2,0),"0")</f>
        <v>0</v>
      </c>
      <c r="BR411" s="172" t="str">
        <f t="array" ref="BR411">IFERROR(VLOOKUP(A411&amp;B411&amp;C411&amp;LEFT($BQ$1,2),IF({1,0},广告数据!$A$2:$A$7027&amp;广告数据!$B$2:$B$7027&amp;广告数据!$C$2:$C$7027,广告数据!$E$2:$E$7027),2,0),"0")</f>
        <v>0</v>
      </c>
      <c r="BS411" s="172" t="str">
        <f t="array" ref="BS411">IFERROR(VLOOKUP(A411&amp;B411&amp;C411&amp;LEFT($BQ$1,2),IF({1,0},广告数据!$A$2:$A$7027&amp;广告数据!$B$2:$B$7027&amp;广告数据!$C$2:$C$7027,广告数据!$I$2:$I$7027),2,0),"0")</f>
        <v>0</v>
      </c>
      <c r="BT411" s="215" t="str">
        <f t="shared" si="168"/>
        <v>0</v>
      </c>
      <c r="BU411" s="215" t="str">
        <f t="shared" si="169"/>
        <v>0</v>
      </c>
      <c r="BV411" s="172" t="str">
        <f t="array" ref="BV411">IFERROR(VLOOKUP(A411&amp;B411&amp;C411&amp;LEFT($BQ$1,2),IF({1,0},广告数据!$A$2:$A$7027&amp;广告数据!$B$2:$B$7027&amp;广告数据!$C$2:$C$7027,广告数据!$G$2:$G$7027),2,0),"0")</f>
        <v>0</v>
      </c>
      <c r="BW411" s="172" t="str">
        <f t="array" ref="BW411">IFERROR(VLOOKUP(A411&amp;B411&amp;C411&amp;LEFT($BQ$1,2),IF({1,0},广告数据!$A$2:$A$7027&amp;广告数据!$B$2:$B$7027&amp;广告数据!$C$2:$C$7027,广告数据!$J$2:$J$7027),2,0),"0")</f>
        <v>0</v>
      </c>
      <c r="BX411" s="215" t="str">
        <f t="shared" si="163"/>
        <v/>
      </c>
      <c r="BY411" s="173"/>
      <c r="BZ411" s="173"/>
      <c r="CA411" s="173"/>
    </row>
    <row r="412" spans="1:79">
      <c r="A412" s="189"/>
      <c r="B412" s="192"/>
      <c r="C412" s="190"/>
      <c r="D412" s="190"/>
      <c r="E412" s="191"/>
      <c r="F412" s="191"/>
      <c r="G412" s="191"/>
      <c r="H412" s="193"/>
      <c r="I412" s="198"/>
      <c r="K412" s="198"/>
      <c r="L412" s="198"/>
      <c r="M412" s="202"/>
      <c r="N412" s="198"/>
      <c r="O412" s="198"/>
      <c r="P412" s="200"/>
      <c r="Q412" s="200"/>
      <c r="R412" s="200"/>
      <c r="S412" s="200"/>
      <c r="T412" s="200"/>
      <c r="U412" s="200"/>
      <c r="V412" s="200"/>
      <c r="W412" s="200"/>
      <c r="X412" s="200"/>
      <c r="Y412" s="200"/>
      <c r="Z412" s="200"/>
      <c r="AA412" s="200"/>
      <c r="AB412" s="200"/>
      <c r="AC412" s="200"/>
      <c r="AD412" s="200"/>
      <c r="AE412" s="200"/>
      <c r="AF412" s="200"/>
      <c r="AG412" s="200"/>
      <c r="AH412" s="200"/>
      <c r="AI412" s="200"/>
      <c r="AJ412" s="200"/>
      <c r="AK412" s="179" t="str">
        <f t="array" ref="AK412">IFERROR(VLOOKUP(A412&amp;B412&amp;C412&amp;LEFT($AK$1,2),IF({1,0},广告数据!$A$2:$A$7027&amp;广告数据!$B$2:$B$7027&amp;广告数据!$C$2:$C$7027,广告数据!$D$2:$D$7027),2,0),"0")</f>
        <v>0</v>
      </c>
      <c r="AL412" s="175" t="str">
        <f t="array" ref="AL412">IFERROR(VLOOKUP(A412&amp;B412&amp;C412&amp;LEFT($AK$1,2),IF({1,0},广告数据!$A$2:$A$7027&amp;广告数据!$B$2:$B$7027&amp;广告数据!$C$2:$C$7027,广告数据!$E$2:$E$7027),2,0),"0")</f>
        <v>0</v>
      </c>
      <c r="AM412" s="180" t="str">
        <f t="shared" si="164"/>
        <v>0</v>
      </c>
      <c r="AN412" s="175" t="str">
        <f t="array" ref="AN412">IFERROR(VLOOKUP(A412&amp;B412&amp;C412&amp;LEFT($AK$1,2),IF({1,0},广告数据!$A$2:$A$7027&amp;广告数据!$B$2:$B$7027&amp;广告数据!$C$2:$C$7027,广告数据!$I$2:$I$7027),2,0),"0")</f>
        <v>0</v>
      </c>
      <c r="AO412" s="181" t="str">
        <f t="shared" si="165"/>
        <v>0</v>
      </c>
      <c r="AP412" s="182" t="str">
        <f t="array" ref="AP412">IFERROR(VLOOKUP(A412&amp;B412&amp;C412&amp;LEFT($AK$1,2),IF({1,0},广告数据!$A$2:$A$7027&amp;广告数据!$B$2:$B$7027&amp;广告数据!$C$2:$C$7027,广告数据!$G$2:$G$7027),2,0),"0")</f>
        <v>0</v>
      </c>
      <c r="AQ412" s="182" t="str">
        <f t="array" ref="AQ412">IFERROR(VLOOKUP(A412&amp;B412&amp;C412&amp;LEFT($AK$1,2),IF({1,0},广告数据!$A$2:$A$7027&amp;广告数据!$B$2:$B$7027&amp;广告数据!$C$2:$C$7027,广告数据!$J$2:$J$7027),2,0),"0")</f>
        <v>0</v>
      </c>
      <c r="AR412" s="183" t="str">
        <f t="shared" si="166"/>
        <v>0</v>
      </c>
      <c r="AS412" s="223" t="str">
        <f t="array" ref="AS412">IFERROR(VLOOKUP(A412&amp;B412&amp;C412&amp;LEFT($AS$1,2),IF({1,0},广告数据!$A$2:$A$7027&amp;广告数据!$B$2:$B$7027&amp;广告数据!$C$2:$C$7027,广告数据!$D$2:$D$7027),2,0),"0")</f>
        <v>0</v>
      </c>
      <c r="AT412" s="179" t="str">
        <f t="array" ref="AT412">IFERROR(VLOOKUP(A412&amp;B412&amp;C412&amp;LEFT($AS$1,2),IF({1,0},广告数据!$A$2:$A$7027&amp;广告数据!$B$2:$B$7027&amp;广告数据!$C$2:$C$7027,广告数据!$E$2:$E$7027),2,0),"0")</f>
        <v>0</v>
      </c>
      <c r="AU412" s="179" t="str">
        <f t="array" ref="AU412">IFERROR(VLOOKUP(A412&amp;B412&amp;C412&amp;LEFT($AS$1,2),IF({1,0},广告数据!$A$2:$A$7027&amp;广告数据!$B$2:$B$7027&amp;广告数据!$C$2:$C$7027,广告数据!$I$2:$I$7027),2,0),"0")</f>
        <v>0</v>
      </c>
      <c r="AV412" s="215" t="str">
        <f t="shared" si="167"/>
        <v>0</v>
      </c>
      <c r="AW412" s="215" t="str">
        <f t="array" ref="AW412">IFERROR(AU412/AT412,"0")</f>
        <v>0</v>
      </c>
      <c r="AX412" s="224" t="str">
        <f t="array" ref="AX412">IFERROR(VLOOKUP(A412&amp;B412&amp;C412&amp;LEFT($AS$1,2),IF({1,0},广告数据!$A$2:$A$7027&amp;广告数据!$B$2:$B$7027&amp;广告数据!$C$2:$C$7027,广告数据!$G$2:$G$7027),2,0),"0")</f>
        <v>0</v>
      </c>
      <c r="AY412" s="179" t="str">
        <f t="array" ref="AY412">IFERROR(VLOOKUP(A412&amp;B412&amp;C412&amp;LEFT($AS$1,2),IF({1,0},广告数据!$A$2:$A$7027&amp;广告数据!$B$2:$B$7027&amp;广告数据!$C$2:$C$7027,广告数据!$J$2:$J$7027),2,0),"0")</f>
        <v>0</v>
      </c>
      <c r="AZ412" s="183" t="str">
        <f t="array" ref="AZ412">IFERROR(AX412/AY412,"0")</f>
        <v>0</v>
      </c>
      <c r="BA412" s="179" t="str">
        <f t="array" ref="BA412">IFERROR(VLOOKUP(A412&amp;B412&amp;C412&amp;LEFT($BA$1,2),IF({1,0},广告数据!$A$2:$A$7027&amp;广告数据!$B$2:$B$7027&amp;广告数据!$C$2:$C$7027,广告数据!$D$2:$D$7027),2,0),"")</f>
        <v/>
      </c>
      <c r="BB412" s="179" t="str">
        <f t="array" ref="BB412">IFERROR(VLOOKUP(A412&amp;B412&amp;C412&amp;LEFT($BA$1,2),IF({1,0},广告数据!$A$2:$A$7027&amp;广告数据!$B$2:$B$7027&amp;广告数据!$C$2:$C$7027,广告数据!$E$2:$E$7027),2,0),"")</f>
        <v/>
      </c>
      <c r="BC412" s="179" t="str">
        <f t="array" ref="BC412">IFERROR(VLOOKUP(A412&amp;B412&amp;C412&amp;LEFT($BA$1,2),IF({1,0},广告数据!$A$2:$A$7027&amp;广告数据!$B$2:$B$7027&amp;广告数据!$C$2:$C$7027,广告数据!$I$2:$I$7027),2,0),"")</f>
        <v/>
      </c>
      <c r="BD412" s="215" t="str">
        <f t="shared" si="170"/>
        <v>0</v>
      </c>
      <c r="BE412" s="215" t="str">
        <f t="shared" si="171"/>
        <v>0</v>
      </c>
      <c r="BF412" s="186" t="str">
        <f t="array" ref="BF412">IFERROR(VLOOKUP(A412&amp;B412&amp;C412&amp;LEFT($BA$1,2),IF({1,0},广告数据!$A$2:$A$7027&amp;广告数据!$B$2:$B$7027&amp;广告数据!$C$2:$C$7027,广告数据!$G$2:$G$7027),2,0),"")</f>
        <v/>
      </c>
      <c r="BG412" s="186" t="str">
        <f t="array" ref="BG412">IFERROR(VLOOKUP(A412&amp;B412&amp;C412&amp;LEFT($BA$1,2),IF({1,0},广告数据!$A$2:$A$7027&amp;广告数据!$B$2:$B$7027&amp;广告数据!$C$2:$C$7027,广告数据!$J$2:$J$7027),2,0),"")</f>
        <v/>
      </c>
      <c r="BH412" s="215" t="str">
        <f t="shared" si="172"/>
        <v>0</v>
      </c>
      <c r="BI412" s="172" t="str">
        <f t="array" ref="BI412">IFERROR(VLOOKUP(A412&amp;B412&amp;C412&amp;LEFT($BI$1,2),IF({1,0},广告数据!$A$2:$A$7027&amp;广告数据!$B$2:$B$7027&amp;广告数据!$C$2:$C$7027,广告数据!$D$2:$D$7027),2,0),"0")</f>
        <v>0</v>
      </c>
      <c r="BJ412" s="172" t="str">
        <f t="array" ref="BJ412">IFERROR(VLOOKUP(A412&amp;B412&amp;C412&amp;LEFT($BI$1,2),IF({1,0},广告数据!$A$2:$A$7027&amp;广告数据!$B$2:$B$7027&amp;广告数据!$C$2:$C$7027,广告数据!$E$2:$E$7027),2,0),"0")</f>
        <v>0</v>
      </c>
      <c r="BK412" s="172" t="str">
        <f t="array" ref="BK412">IFERROR(VLOOKUP(A412&amp;B412&amp;C412&amp;LEFT($BI$1,2),IF({1,0},广告数据!$A$2:$A$7027&amp;广告数据!$B$2:$B$7027&amp;广告数据!$C$2:$C$7027,广告数据!$I$2:$I$7027),2,0),"0")</f>
        <v>0</v>
      </c>
      <c r="BL412" s="215" t="str">
        <f t="shared" si="173"/>
        <v>0</v>
      </c>
      <c r="BM412" s="215" t="str">
        <f t="shared" si="174"/>
        <v>0</v>
      </c>
      <c r="BN412" s="172" t="str">
        <f t="array" ref="BN412">IFERROR(VLOOKUP(A412&amp;B412&amp;C412&amp;LEFT($BI$1,2),IF({1,0},广告数据!$A$2:$A$7027&amp;广告数据!$B$2:$B$7027&amp;广告数据!$C$2:$C$7027,广告数据!$G$2:$G$7027),2,0),"0")</f>
        <v>0</v>
      </c>
      <c r="BO412" s="172" t="str">
        <f t="array" ref="BO412">IFERROR(VLOOKUP(A412&amp;B412&amp;C412&amp;LEFT($BI$1,2),IF({1,0},广告数据!$A$2:$A$7027&amp;广告数据!$B$2:$B$7027&amp;广告数据!$C$2:$C$7027,广告数据!$J$2:$J$7027),2,0),"0")</f>
        <v>0</v>
      </c>
      <c r="BP412" s="215" t="str">
        <f t="shared" si="175"/>
        <v/>
      </c>
      <c r="BQ412" s="172" t="str">
        <f t="array" ref="BQ412">IFERROR(VLOOKUP(A412&amp;B412&amp;C412&amp;LEFT($BQ$1,2),IF({1,0},广告数据!$A$2:$A$7027&amp;广告数据!$B$2:$B$7027&amp;广告数据!$C$2:$C$7027,广告数据!$D$2:$D$7027),2,0),"0")</f>
        <v>0</v>
      </c>
      <c r="BR412" s="172" t="str">
        <f t="array" ref="BR412">IFERROR(VLOOKUP(A412&amp;B412&amp;C412&amp;LEFT($BQ$1,2),IF({1,0},广告数据!$A$2:$A$7027&amp;广告数据!$B$2:$B$7027&amp;广告数据!$C$2:$C$7027,广告数据!$E$2:$E$7027),2,0),"0")</f>
        <v>0</v>
      </c>
      <c r="BS412" s="172" t="str">
        <f t="array" ref="BS412">IFERROR(VLOOKUP(A412&amp;B412&amp;C412&amp;LEFT($BQ$1,2),IF({1,0},广告数据!$A$2:$A$7027&amp;广告数据!$B$2:$B$7027&amp;广告数据!$C$2:$C$7027,广告数据!$I$2:$I$7027),2,0),"0")</f>
        <v>0</v>
      </c>
      <c r="BT412" s="215" t="str">
        <f t="shared" si="168"/>
        <v>0</v>
      </c>
      <c r="BU412" s="215" t="str">
        <f t="shared" si="169"/>
        <v>0</v>
      </c>
      <c r="BV412" s="172" t="str">
        <f t="array" ref="BV412">IFERROR(VLOOKUP(A412&amp;B412&amp;C412&amp;LEFT($BQ$1,2),IF({1,0},广告数据!$A$2:$A$7027&amp;广告数据!$B$2:$B$7027&amp;广告数据!$C$2:$C$7027,广告数据!$G$2:$G$7027),2,0),"0")</f>
        <v>0</v>
      </c>
      <c r="BW412" s="172" t="str">
        <f t="array" ref="BW412">IFERROR(VLOOKUP(A412&amp;B412&amp;C412&amp;LEFT($BQ$1,2),IF({1,0},广告数据!$A$2:$A$7027&amp;广告数据!$B$2:$B$7027&amp;广告数据!$C$2:$C$7027,广告数据!$J$2:$J$7027),2,0),"0")</f>
        <v>0</v>
      </c>
      <c r="BX412" s="215" t="str">
        <f t="shared" si="163"/>
        <v/>
      </c>
      <c r="BY412" s="173"/>
      <c r="BZ412" s="173"/>
      <c r="CA412" s="173"/>
    </row>
    <row r="413" spans="1:79">
      <c r="A413" s="189"/>
      <c r="B413" s="192"/>
      <c r="C413" s="190"/>
      <c r="D413" s="190"/>
      <c r="E413" s="191"/>
      <c r="F413" s="191"/>
      <c r="G413" s="191"/>
      <c r="H413" s="193"/>
      <c r="I413" s="198"/>
      <c r="K413" s="198"/>
      <c r="L413" s="198"/>
      <c r="M413" s="202"/>
      <c r="N413" s="198"/>
      <c r="O413" s="198"/>
      <c r="P413" s="200"/>
      <c r="Q413" s="200"/>
      <c r="R413" s="200"/>
      <c r="S413" s="200"/>
      <c r="T413" s="200"/>
      <c r="U413" s="200"/>
      <c r="V413" s="200"/>
      <c r="W413" s="200"/>
      <c r="X413" s="200"/>
      <c r="Y413" s="200"/>
      <c r="Z413" s="200"/>
      <c r="AA413" s="200"/>
      <c r="AB413" s="200"/>
      <c r="AC413" s="200"/>
      <c r="AD413" s="200"/>
      <c r="AE413" s="200"/>
      <c r="AF413" s="200"/>
      <c r="AG413" s="200"/>
      <c r="AH413" s="200"/>
      <c r="AI413" s="200"/>
      <c r="AJ413" s="200"/>
      <c r="AK413" s="179" t="str">
        <f t="array" ref="AK413">IFERROR(VLOOKUP(A413&amp;B413&amp;C413&amp;LEFT($AK$1,2),IF({1,0},广告数据!$A$2:$A$7027&amp;广告数据!$B$2:$B$7027&amp;广告数据!$C$2:$C$7027,广告数据!$D$2:$D$7027),2,0),"0")</f>
        <v>0</v>
      </c>
      <c r="AL413" s="175" t="str">
        <f t="array" ref="AL413">IFERROR(VLOOKUP(A413&amp;B413&amp;C413&amp;LEFT($AK$1,2),IF({1,0},广告数据!$A$2:$A$7027&amp;广告数据!$B$2:$B$7027&amp;广告数据!$C$2:$C$7027,广告数据!$E$2:$E$7027),2,0),"0")</f>
        <v>0</v>
      </c>
      <c r="AM413" s="180" t="str">
        <f t="shared" si="164"/>
        <v>0</v>
      </c>
      <c r="AN413" s="175" t="str">
        <f t="array" ref="AN413">IFERROR(VLOOKUP(A413&amp;B413&amp;C413&amp;LEFT($AK$1,2),IF({1,0},广告数据!$A$2:$A$7027&amp;广告数据!$B$2:$B$7027&amp;广告数据!$C$2:$C$7027,广告数据!$I$2:$I$7027),2,0),"0")</f>
        <v>0</v>
      </c>
      <c r="AO413" s="181" t="str">
        <f t="shared" si="165"/>
        <v>0</v>
      </c>
      <c r="AP413" s="182" t="str">
        <f t="array" ref="AP413">IFERROR(VLOOKUP(A413&amp;B413&amp;C413&amp;LEFT($AK$1,2),IF({1,0},广告数据!$A$2:$A$7027&amp;广告数据!$B$2:$B$7027&amp;广告数据!$C$2:$C$7027,广告数据!$G$2:$G$7027),2,0),"0")</f>
        <v>0</v>
      </c>
      <c r="AQ413" s="182" t="str">
        <f t="array" ref="AQ413">IFERROR(VLOOKUP(A413&amp;B413&amp;C413&amp;LEFT($AK$1,2),IF({1,0},广告数据!$A$2:$A$7027&amp;广告数据!$B$2:$B$7027&amp;广告数据!$C$2:$C$7027,广告数据!$J$2:$J$7027),2,0),"0")</f>
        <v>0</v>
      </c>
      <c r="AR413" s="183" t="str">
        <f t="shared" si="166"/>
        <v>0</v>
      </c>
      <c r="AS413" s="223" t="str">
        <f t="array" ref="AS413">IFERROR(VLOOKUP(A413&amp;B413&amp;C413&amp;LEFT($AS$1,2),IF({1,0},广告数据!$A$2:$A$7027&amp;广告数据!$B$2:$B$7027&amp;广告数据!$C$2:$C$7027,广告数据!$D$2:$D$7027),2,0),"0")</f>
        <v>0</v>
      </c>
      <c r="AT413" s="179" t="str">
        <f t="array" ref="AT413">IFERROR(VLOOKUP(A413&amp;B413&amp;C413&amp;LEFT($AS$1,2),IF({1,0},广告数据!$A$2:$A$7027&amp;广告数据!$B$2:$B$7027&amp;广告数据!$C$2:$C$7027,广告数据!$E$2:$E$7027),2,0),"0")</f>
        <v>0</v>
      </c>
      <c r="AU413" s="179" t="str">
        <f t="array" ref="AU413">IFERROR(VLOOKUP(A413&amp;B413&amp;C413&amp;LEFT($AS$1,2),IF({1,0},广告数据!$A$2:$A$7027&amp;广告数据!$B$2:$B$7027&amp;广告数据!$C$2:$C$7027,广告数据!$I$2:$I$7027),2,0),"0")</f>
        <v>0</v>
      </c>
      <c r="AV413" s="215" t="str">
        <f t="shared" si="167"/>
        <v>0</v>
      </c>
      <c r="AW413" s="215" t="str">
        <f t="array" ref="AW413">IFERROR(AU413/AT413,"0")</f>
        <v>0</v>
      </c>
      <c r="AX413" s="224" t="str">
        <f t="array" ref="AX413">IFERROR(VLOOKUP(A413&amp;B413&amp;C413&amp;LEFT($AS$1,2),IF({1,0},广告数据!$A$2:$A$7027&amp;广告数据!$B$2:$B$7027&amp;广告数据!$C$2:$C$7027,广告数据!$G$2:$G$7027),2,0),"0")</f>
        <v>0</v>
      </c>
      <c r="AY413" s="179" t="str">
        <f t="array" ref="AY413">IFERROR(VLOOKUP(A413&amp;B413&amp;C413&amp;LEFT($AS$1,2),IF({1,0},广告数据!$A$2:$A$7027&amp;广告数据!$B$2:$B$7027&amp;广告数据!$C$2:$C$7027,广告数据!$J$2:$J$7027),2,0),"0")</f>
        <v>0</v>
      </c>
      <c r="AZ413" s="183" t="str">
        <f t="array" ref="AZ413">IFERROR(AX413/AY413,"0")</f>
        <v>0</v>
      </c>
      <c r="BA413" s="179" t="str">
        <f t="array" ref="BA413">IFERROR(VLOOKUP(A413&amp;B413&amp;C413&amp;LEFT($BA$1,2),IF({1,0},广告数据!$A$2:$A$7027&amp;广告数据!$B$2:$B$7027&amp;广告数据!$C$2:$C$7027,广告数据!$D$2:$D$7027),2,0),"")</f>
        <v/>
      </c>
      <c r="BB413" s="179" t="str">
        <f t="array" ref="BB413">IFERROR(VLOOKUP(A413&amp;B413&amp;C413&amp;LEFT($BA$1,2),IF({1,0},广告数据!$A$2:$A$7027&amp;广告数据!$B$2:$B$7027&amp;广告数据!$C$2:$C$7027,广告数据!$E$2:$E$7027),2,0),"")</f>
        <v/>
      </c>
      <c r="BC413" s="179" t="str">
        <f t="array" ref="BC413">IFERROR(VLOOKUP(A413&amp;B413&amp;C413&amp;LEFT($BA$1,2),IF({1,0},广告数据!$A$2:$A$7027&amp;广告数据!$B$2:$B$7027&amp;广告数据!$C$2:$C$7027,广告数据!$I$2:$I$7027),2,0),"")</f>
        <v/>
      </c>
      <c r="BD413" s="215" t="str">
        <f t="shared" si="170"/>
        <v>0</v>
      </c>
      <c r="BE413" s="215" t="str">
        <f t="shared" si="171"/>
        <v>0</v>
      </c>
      <c r="BF413" s="186" t="str">
        <f t="array" ref="BF413">IFERROR(VLOOKUP(A413&amp;B413&amp;C413&amp;LEFT($BA$1,2),IF({1,0},广告数据!$A$2:$A$7027&amp;广告数据!$B$2:$B$7027&amp;广告数据!$C$2:$C$7027,广告数据!$G$2:$G$7027),2,0),"")</f>
        <v/>
      </c>
      <c r="BG413" s="186" t="str">
        <f t="array" ref="BG413">IFERROR(VLOOKUP(A413&amp;B413&amp;C413&amp;LEFT($BA$1,2),IF({1,0},广告数据!$A$2:$A$7027&amp;广告数据!$B$2:$B$7027&amp;广告数据!$C$2:$C$7027,广告数据!$J$2:$J$7027),2,0),"")</f>
        <v/>
      </c>
      <c r="BH413" s="215" t="str">
        <f t="shared" si="172"/>
        <v>0</v>
      </c>
      <c r="BI413" s="172" t="str">
        <f t="array" ref="BI413">IFERROR(VLOOKUP(A413&amp;B413&amp;C413&amp;LEFT($BI$1,2),IF({1,0},广告数据!$A$2:$A$7027&amp;广告数据!$B$2:$B$7027&amp;广告数据!$C$2:$C$7027,广告数据!$D$2:$D$7027),2,0),"0")</f>
        <v>0</v>
      </c>
      <c r="BJ413" s="172" t="str">
        <f t="array" ref="BJ413">IFERROR(VLOOKUP(A413&amp;B413&amp;C413&amp;LEFT($BI$1,2),IF({1,0},广告数据!$A$2:$A$7027&amp;广告数据!$B$2:$B$7027&amp;广告数据!$C$2:$C$7027,广告数据!$E$2:$E$7027),2,0),"0")</f>
        <v>0</v>
      </c>
      <c r="BK413" s="172" t="str">
        <f t="array" ref="BK413">IFERROR(VLOOKUP(A413&amp;B413&amp;C413&amp;LEFT($BI$1,2),IF({1,0},广告数据!$A$2:$A$7027&amp;广告数据!$B$2:$B$7027&amp;广告数据!$C$2:$C$7027,广告数据!$I$2:$I$7027),2,0),"0")</f>
        <v>0</v>
      </c>
      <c r="BL413" s="215" t="str">
        <f t="shared" si="173"/>
        <v>0</v>
      </c>
      <c r="BM413" s="215" t="str">
        <f t="shared" si="174"/>
        <v>0</v>
      </c>
      <c r="BN413" s="172" t="str">
        <f t="array" ref="BN413">IFERROR(VLOOKUP(A413&amp;B413&amp;C413&amp;LEFT($BI$1,2),IF({1,0},广告数据!$A$2:$A$7027&amp;广告数据!$B$2:$B$7027&amp;广告数据!$C$2:$C$7027,广告数据!$G$2:$G$7027),2,0),"0")</f>
        <v>0</v>
      </c>
      <c r="BO413" s="172" t="str">
        <f t="array" ref="BO413">IFERROR(VLOOKUP(A413&amp;B413&amp;C413&amp;LEFT($BI$1,2),IF({1,0},广告数据!$A$2:$A$7027&amp;广告数据!$B$2:$B$7027&amp;广告数据!$C$2:$C$7027,广告数据!$J$2:$J$7027),2,0),"0")</f>
        <v>0</v>
      </c>
      <c r="BP413" s="215" t="str">
        <f t="shared" si="175"/>
        <v/>
      </c>
      <c r="BQ413" s="172" t="str">
        <f t="array" ref="BQ413">IFERROR(VLOOKUP(A413&amp;B413&amp;C413&amp;LEFT($BQ$1,2),IF({1,0},广告数据!$A$2:$A$7027&amp;广告数据!$B$2:$B$7027&amp;广告数据!$C$2:$C$7027,广告数据!$D$2:$D$7027),2,0),"0")</f>
        <v>0</v>
      </c>
      <c r="BR413" s="172" t="str">
        <f t="array" ref="BR413">IFERROR(VLOOKUP(A413&amp;B413&amp;C413&amp;LEFT($BQ$1,2),IF({1,0},广告数据!$A$2:$A$7027&amp;广告数据!$B$2:$B$7027&amp;广告数据!$C$2:$C$7027,广告数据!$E$2:$E$7027),2,0),"0")</f>
        <v>0</v>
      </c>
      <c r="BS413" s="172" t="str">
        <f t="array" ref="BS413">IFERROR(VLOOKUP(A413&amp;B413&amp;C413&amp;LEFT($BQ$1,2),IF({1,0},广告数据!$A$2:$A$7027&amp;广告数据!$B$2:$B$7027&amp;广告数据!$C$2:$C$7027,广告数据!$I$2:$I$7027),2,0),"0")</f>
        <v>0</v>
      </c>
      <c r="BT413" s="215" t="str">
        <f t="shared" si="168"/>
        <v>0</v>
      </c>
      <c r="BU413" s="215" t="str">
        <f t="shared" si="169"/>
        <v>0</v>
      </c>
      <c r="BV413" s="172" t="str">
        <f t="array" ref="BV413">IFERROR(VLOOKUP(A413&amp;B413&amp;C413&amp;LEFT($BQ$1,2),IF({1,0},广告数据!$A$2:$A$7027&amp;广告数据!$B$2:$B$7027&amp;广告数据!$C$2:$C$7027,广告数据!$G$2:$G$7027),2,0),"0")</f>
        <v>0</v>
      </c>
      <c r="BW413" s="172" t="str">
        <f t="array" ref="BW413">IFERROR(VLOOKUP(A413&amp;B413&amp;C413&amp;LEFT($BQ$1,2),IF({1,0},广告数据!$A$2:$A$7027&amp;广告数据!$B$2:$B$7027&amp;广告数据!$C$2:$C$7027,广告数据!$J$2:$J$7027),2,0),"0")</f>
        <v>0</v>
      </c>
      <c r="BX413" s="215" t="str">
        <f t="shared" ref="BX413:BX476" si="176">IFERROR(BV413/BW413,"")</f>
        <v/>
      </c>
      <c r="BY413" s="173"/>
      <c r="BZ413" s="173"/>
      <c r="CA413" s="173"/>
    </row>
    <row r="414" spans="1:79">
      <c r="A414" s="189"/>
      <c r="B414" s="192"/>
      <c r="C414" s="190"/>
      <c r="D414" s="190"/>
      <c r="E414" s="191"/>
      <c r="F414" s="191"/>
      <c r="G414" s="191"/>
      <c r="H414" s="193"/>
      <c r="I414" s="198"/>
      <c r="K414" s="198"/>
      <c r="L414" s="198"/>
      <c r="M414" s="222"/>
      <c r="N414" s="198"/>
      <c r="O414" s="198"/>
      <c r="P414" s="200"/>
      <c r="Q414" s="200"/>
      <c r="R414" s="200"/>
      <c r="S414" s="200"/>
      <c r="T414" s="200"/>
      <c r="U414" s="200"/>
      <c r="V414" s="200"/>
      <c r="W414" s="200"/>
      <c r="X414" s="200"/>
      <c r="Y414" s="200"/>
      <c r="Z414" s="200"/>
      <c r="AA414" s="200"/>
      <c r="AB414" s="200"/>
      <c r="AC414" s="200"/>
      <c r="AD414" s="200"/>
      <c r="AE414" s="200"/>
      <c r="AF414" s="200"/>
      <c r="AG414" s="200"/>
      <c r="AH414" s="200"/>
      <c r="AI414" s="200"/>
      <c r="AJ414" s="200"/>
      <c r="AK414" s="179" t="str">
        <f t="array" ref="AK414">IFERROR(VLOOKUP(A414&amp;B414&amp;C414&amp;LEFT($AK$1,2),IF({1,0},广告数据!$A$2:$A$7027&amp;广告数据!$B$2:$B$7027&amp;广告数据!$C$2:$C$7027,广告数据!$D$2:$D$7027),2,0),"0")</f>
        <v>0</v>
      </c>
      <c r="AL414" s="175" t="str">
        <f t="array" ref="AL414">IFERROR(VLOOKUP(A414&amp;B414&amp;C414&amp;LEFT($AK$1,2),IF({1,0},广告数据!$A$2:$A$7027&amp;广告数据!$B$2:$B$7027&amp;广告数据!$C$2:$C$7027,广告数据!$E$2:$E$7027),2,0),"0")</f>
        <v>0</v>
      </c>
      <c r="AM414" s="180" t="str">
        <f t="shared" si="164"/>
        <v>0</v>
      </c>
      <c r="AN414" s="175" t="str">
        <f t="array" ref="AN414">IFERROR(VLOOKUP(A414&amp;B414&amp;C414&amp;LEFT($AK$1,2),IF({1,0},广告数据!$A$2:$A$7027&amp;广告数据!$B$2:$B$7027&amp;广告数据!$C$2:$C$7027,广告数据!$I$2:$I$7027),2,0),"0")</f>
        <v>0</v>
      </c>
      <c r="AO414" s="181" t="str">
        <f t="shared" si="165"/>
        <v>0</v>
      </c>
      <c r="AP414" s="182" t="str">
        <f t="array" ref="AP414">IFERROR(VLOOKUP(A414&amp;B414&amp;C414&amp;LEFT($AK$1,2),IF({1,0},广告数据!$A$2:$A$7027&amp;广告数据!$B$2:$B$7027&amp;广告数据!$C$2:$C$7027,广告数据!$G$2:$G$7027),2,0),"0")</f>
        <v>0</v>
      </c>
      <c r="AQ414" s="182" t="str">
        <f t="array" ref="AQ414">IFERROR(VLOOKUP(A414&amp;B414&amp;C414&amp;LEFT($AK$1,2),IF({1,0},广告数据!$A$2:$A$7027&amp;广告数据!$B$2:$B$7027&amp;广告数据!$C$2:$C$7027,广告数据!$J$2:$J$7027),2,0),"0")</f>
        <v>0</v>
      </c>
      <c r="AR414" s="183" t="str">
        <f t="shared" si="166"/>
        <v>0</v>
      </c>
      <c r="AS414" s="223" t="str">
        <f t="array" ref="AS414">IFERROR(VLOOKUP(A414&amp;B414&amp;C414&amp;LEFT($AS$1,2),IF({1,0},广告数据!$A$2:$A$7027&amp;广告数据!$B$2:$B$7027&amp;广告数据!$C$2:$C$7027,广告数据!$D$2:$D$7027),2,0),"0")</f>
        <v>0</v>
      </c>
      <c r="AT414" s="179" t="str">
        <f t="array" ref="AT414">IFERROR(VLOOKUP(A414&amp;B414&amp;C414&amp;LEFT($AS$1,2),IF({1,0},广告数据!$A$2:$A$7027&amp;广告数据!$B$2:$B$7027&amp;广告数据!$C$2:$C$7027,广告数据!$E$2:$E$7027),2,0),"0")</f>
        <v>0</v>
      </c>
      <c r="AU414" s="179" t="str">
        <f t="array" ref="AU414">IFERROR(VLOOKUP(A414&amp;B414&amp;C414&amp;LEFT($AS$1,2),IF({1,0},广告数据!$A$2:$A$7027&amp;广告数据!$B$2:$B$7027&amp;广告数据!$C$2:$C$7027,广告数据!$I$2:$I$7027),2,0),"0")</f>
        <v>0</v>
      </c>
      <c r="AV414" s="215" t="str">
        <f t="shared" si="167"/>
        <v>0</v>
      </c>
      <c r="AW414" s="215" t="str">
        <f t="array" ref="AW414">IFERROR(AU414/AT414,"0")</f>
        <v>0</v>
      </c>
      <c r="AX414" s="224" t="str">
        <f t="array" ref="AX414">IFERROR(VLOOKUP(A414&amp;B414&amp;C414&amp;LEFT($AS$1,2),IF({1,0},广告数据!$A$2:$A$7027&amp;广告数据!$B$2:$B$7027&amp;广告数据!$C$2:$C$7027,广告数据!$G$2:$G$7027),2,0),"0")</f>
        <v>0</v>
      </c>
      <c r="AY414" s="179" t="str">
        <f t="array" ref="AY414">IFERROR(VLOOKUP(A414&amp;B414&amp;C414&amp;LEFT($AS$1,2),IF({1,0},广告数据!$A$2:$A$7027&amp;广告数据!$B$2:$B$7027&amp;广告数据!$C$2:$C$7027,广告数据!$J$2:$J$7027),2,0),"0")</f>
        <v>0</v>
      </c>
      <c r="AZ414" s="183" t="str">
        <f t="array" ref="AZ414">IFERROR(AX414/AY414,"0")</f>
        <v>0</v>
      </c>
      <c r="BA414" s="179" t="str">
        <f t="array" ref="BA414">IFERROR(VLOOKUP(A414&amp;B414&amp;C414&amp;LEFT($BA$1,2),IF({1,0},广告数据!$A$2:$A$7027&amp;广告数据!$B$2:$B$7027&amp;广告数据!$C$2:$C$7027,广告数据!$D$2:$D$7027),2,0),"")</f>
        <v/>
      </c>
      <c r="BB414" s="179" t="str">
        <f t="array" ref="BB414">IFERROR(VLOOKUP(A414&amp;B414&amp;C414&amp;LEFT($BA$1,2),IF({1,0},广告数据!$A$2:$A$7027&amp;广告数据!$B$2:$B$7027&amp;广告数据!$C$2:$C$7027,广告数据!$E$2:$E$7027),2,0),"")</f>
        <v/>
      </c>
      <c r="BC414" s="179" t="str">
        <f t="array" ref="BC414">IFERROR(VLOOKUP(A414&amp;B414&amp;C414&amp;LEFT($BA$1,2),IF({1,0},广告数据!$A$2:$A$7027&amp;广告数据!$B$2:$B$7027&amp;广告数据!$C$2:$C$7027,广告数据!$I$2:$I$7027),2,0),"")</f>
        <v/>
      </c>
      <c r="BD414" s="215" t="str">
        <f t="shared" si="170"/>
        <v>0</v>
      </c>
      <c r="BE414" s="215" t="str">
        <f t="shared" si="171"/>
        <v>0</v>
      </c>
      <c r="BF414" s="186" t="str">
        <f t="array" ref="BF414">IFERROR(VLOOKUP(A414&amp;B414&amp;C414&amp;LEFT($BA$1,2),IF({1,0},广告数据!$A$2:$A$7027&amp;广告数据!$B$2:$B$7027&amp;广告数据!$C$2:$C$7027,广告数据!$G$2:$G$7027),2,0),"")</f>
        <v/>
      </c>
      <c r="BG414" s="186" t="str">
        <f t="array" ref="BG414">IFERROR(VLOOKUP(A414&amp;B414&amp;C414&amp;LEFT($BA$1,2),IF({1,0},广告数据!$A$2:$A$7027&amp;广告数据!$B$2:$B$7027&amp;广告数据!$C$2:$C$7027,广告数据!$J$2:$J$7027),2,0),"")</f>
        <v/>
      </c>
      <c r="BH414" s="215" t="str">
        <f t="shared" si="172"/>
        <v>0</v>
      </c>
      <c r="BI414" s="172" t="str">
        <f t="array" ref="BI414">IFERROR(VLOOKUP(A414&amp;B414&amp;C414&amp;LEFT($BI$1,2),IF({1,0},广告数据!$A$2:$A$7027&amp;广告数据!$B$2:$B$7027&amp;广告数据!$C$2:$C$7027,广告数据!$D$2:$D$7027),2,0),"0")</f>
        <v>0</v>
      </c>
      <c r="BJ414" s="172" t="str">
        <f t="array" ref="BJ414">IFERROR(VLOOKUP(A414&amp;B414&amp;C414&amp;LEFT($BI$1,2),IF({1,0},广告数据!$A$2:$A$7027&amp;广告数据!$B$2:$B$7027&amp;广告数据!$C$2:$C$7027,广告数据!$E$2:$E$7027),2,0),"0")</f>
        <v>0</v>
      </c>
      <c r="BK414" s="172" t="str">
        <f t="array" ref="BK414">IFERROR(VLOOKUP(A414&amp;B414&amp;C414&amp;LEFT($BI$1,2),IF({1,0},广告数据!$A$2:$A$7027&amp;广告数据!$B$2:$B$7027&amp;广告数据!$C$2:$C$7027,广告数据!$I$2:$I$7027),2,0),"0")</f>
        <v>0</v>
      </c>
      <c r="BL414" s="215" t="str">
        <f t="shared" si="173"/>
        <v>0</v>
      </c>
      <c r="BM414" s="215" t="str">
        <f t="shared" si="174"/>
        <v>0</v>
      </c>
      <c r="BN414" s="172" t="str">
        <f t="array" ref="BN414">IFERROR(VLOOKUP(A414&amp;B414&amp;C414&amp;LEFT($BI$1,2),IF({1,0},广告数据!$A$2:$A$7027&amp;广告数据!$B$2:$B$7027&amp;广告数据!$C$2:$C$7027,广告数据!$G$2:$G$7027),2,0),"0")</f>
        <v>0</v>
      </c>
      <c r="BO414" s="172" t="str">
        <f t="array" ref="BO414">IFERROR(VLOOKUP(A414&amp;B414&amp;C414&amp;LEFT($BI$1,2),IF({1,0},广告数据!$A$2:$A$7027&amp;广告数据!$B$2:$B$7027&amp;广告数据!$C$2:$C$7027,广告数据!$J$2:$J$7027),2,0),"0")</f>
        <v>0</v>
      </c>
      <c r="BP414" s="215" t="str">
        <f t="shared" si="175"/>
        <v/>
      </c>
      <c r="BQ414" s="172" t="str">
        <f t="array" ref="BQ414">IFERROR(VLOOKUP(A414&amp;B414&amp;C414&amp;LEFT($BQ$1,2),IF({1,0},广告数据!$A$2:$A$7027&amp;广告数据!$B$2:$B$7027&amp;广告数据!$C$2:$C$7027,广告数据!$D$2:$D$7027),2,0),"0")</f>
        <v>0</v>
      </c>
      <c r="BR414" s="172" t="str">
        <f t="array" ref="BR414">IFERROR(VLOOKUP(A414&amp;B414&amp;C414&amp;LEFT($BQ$1,2),IF({1,0},广告数据!$A$2:$A$7027&amp;广告数据!$B$2:$B$7027&amp;广告数据!$C$2:$C$7027,广告数据!$E$2:$E$7027),2,0),"0")</f>
        <v>0</v>
      </c>
      <c r="BS414" s="172" t="str">
        <f t="array" ref="BS414">IFERROR(VLOOKUP(A414&amp;B414&amp;C414&amp;LEFT($BQ$1,2),IF({1,0},广告数据!$A$2:$A$7027&amp;广告数据!$B$2:$B$7027&amp;广告数据!$C$2:$C$7027,广告数据!$I$2:$I$7027),2,0),"0")</f>
        <v>0</v>
      </c>
      <c r="BT414" s="215" t="str">
        <f t="shared" si="168"/>
        <v>0</v>
      </c>
      <c r="BU414" s="215" t="str">
        <f t="shared" si="169"/>
        <v>0</v>
      </c>
      <c r="BV414" s="172" t="str">
        <f t="array" ref="BV414">IFERROR(VLOOKUP(A414&amp;B414&amp;C414&amp;LEFT($BQ$1,2),IF({1,0},广告数据!$A$2:$A$7027&amp;广告数据!$B$2:$B$7027&amp;广告数据!$C$2:$C$7027,广告数据!$G$2:$G$7027),2,0),"0")</f>
        <v>0</v>
      </c>
      <c r="BW414" s="172" t="str">
        <f t="array" ref="BW414">IFERROR(VLOOKUP(A414&amp;B414&amp;C414&amp;LEFT($BQ$1,2),IF({1,0},广告数据!$A$2:$A$7027&amp;广告数据!$B$2:$B$7027&amp;广告数据!$C$2:$C$7027,广告数据!$J$2:$J$7027),2,0),"0")</f>
        <v>0</v>
      </c>
      <c r="BX414" s="215" t="str">
        <f t="shared" si="176"/>
        <v/>
      </c>
      <c r="BY414" s="173"/>
      <c r="BZ414" s="173"/>
      <c r="CA414" s="173"/>
    </row>
    <row r="415" spans="1:79">
      <c r="A415" s="189"/>
      <c r="B415" s="192"/>
      <c r="C415" s="190"/>
      <c r="D415" s="190"/>
      <c r="E415" s="191"/>
      <c r="F415" s="191"/>
      <c r="G415" s="191"/>
      <c r="H415" s="193"/>
      <c r="I415" s="198"/>
      <c r="K415" s="198"/>
      <c r="L415" s="198"/>
      <c r="M415" s="202"/>
      <c r="N415" s="198"/>
      <c r="O415" s="198"/>
      <c r="P415" s="200"/>
      <c r="Q415" s="200"/>
      <c r="R415" s="200"/>
      <c r="S415" s="200"/>
      <c r="T415" s="200"/>
      <c r="U415" s="200"/>
      <c r="V415" s="200"/>
      <c r="W415" s="200"/>
      <c r="X415" s="200"/>
      <c r="Y415" s="200"/>
      <c r="Z415" s="200"/>
      <c r="AA415" s="200"/>
      <c r="AB415" s="200"/>
      <c r="AC415" s="200"/>
      <c r="AD415" s="200"/>
      <c r="AE415" s="200"/>
      <c r="AF415" s="200"/>
      <c r="AG415" s="200"/>
      <c r="AH415" s="200"/>
      <c r="AI415" s="200"/>
      <c r="AJ415" s="200"/>
      <c r="AK415" s="179" t="str">
        <f t="array" ref="AK415">IFERROR(VLOOKUP(A415&amp;B415&amp;C415&amp;LEFT($AK$1,2),IF({1,0},广告数据!$A$2:$A$7027&amp;广告数据!$B$2:$B$7027&amp;广告数据!$C$2:$C$7027,广告数据!$D$2:$D$7027),2,0),"0")</f>
        <v>0</v>
      </c>
      <c r="AL415" s="175" t="str">
        <f t="array" ref="AL415">IFERROR(VLOOKUP(A415&amp;B415&amp;C415&amp;LEFT($AK$1,2),IF({1,0},广告数据!$A$2:$A$7027&amp;广告数据!$B$2:$B$7027&amp;广告数据!$C$2:$C$7027,广告数据!$E$2:$E$7027),2,0),"0")</f>
        <v>0</v>
      </c>
      <c r="AM415" s="180" t="str">
        <f t="shared" si="164"/>
        <v>0</v>
      </c>
      <c r="AN415" s="175" t="str">
        <f t="array" ref="AN415">IFERROR(VLOOKUP(A415&amp;B415&amp;C415&amp;LEFT($AK$1,2),IF({1,0},广告数据!$A$2:$A$7027&amp;广告数据!$B$2:$B$7027&amp;广告数据!$C$2:$C$7027,广告数据!$I$2:$I$7027),2,0),"0")</f>
        <v>0</v>
      </c>
      <c r="AO415" s="181" t="str">
        <f t="shared" si="165"/>
        <v>0</v>
      </c>
      <c r="AP415" s="182" t="str">
        <f t="array" ref="AP415">IFERROR(VLOOKUP(A415&amp;B415&amp;C415&amp;LEFT($AK$1,2),IF({1,0},广告数据!$A$2:$A$7027&amp;广告数据!$B$2:$B$7027&amp;广告数据!$C$2:$C$7027,广告数据!$G$2:$G$7027),2,0),"0")</f>
        <v>0</v>
      </c>
      <c r="AQ415" s="182" t="str">
        <f t="array" ref="AQ415">IFERROR(VLOOKUP(A415&amp;B415&amp;C415&amp;LEFT($AK$1,2),IF({1,0},广告数据!$A$2:$A$7027&amp;广告数据!$B$2:$B$7027&amp;广告数据!$C$2:$C$7027,广告数据!$J$2:$J$7027),2,0),"0")</f>
        <v>0</v>
      </c>
      <c r="AR415" s="183" t="str">
        <f t="shared" si="166"/>
        <v>0</v>
      </c>
      <c r="AS415" s="223" t="str">
        <f t="array" ref="AS415">IFERROR(VLOOKUP(A415&amp;B415&amp;C415&amp;LEFT($AS$1,2),IF({1,0},广告数据!$A$2:$A$7027&amp;广告数据!$B$2:$B$7027&amp;广告数据!$C$2:$C$7027,广告数据!$D$2:$D$7027),2,0),"0")</f>
        <v>0</v>
      </c>
      <c r="AT415" s="179" t="str">
        <f t="array" ref="AT415">IFERROR(VLOOKUP(A415&amp;B415&amp;C415&amp;LEFT($AS$1,2),IF({1,0},广告数据!$A$2:$A$7027&amp;广告数据!$B$2:$B$7027&amp;广告数据!$C$2:$C$7027,广告数据!$E$2:$E$7027),2,0),"0")</f>
        <v>0</v>
      </c>
      <c r="AU415" s="179" t="str">
        <f t="array" ref="AU415">IFERROR(VLOOKUP(A415&amp;B415&amp;C415&amp;LEFT($AS$1,2),IF({1,0},广告数据!$A$2:$A$7027&amp;广告数据!$B$2:$B$7027&amp;广告数据!$C$2:$C$7027,广告数据!$I$2:$I$7027),2,0),"0")</f>
        <v>0</v>
      </c>
      <c r="AV415" s="215" t="str">
        <f t="shared" si="167"/>
        <v>0</v>
      </c>
      <c r="AW415" s="215" t="str">
        <f t="array" ref="AW415">IFERROR(AU415/AT415,"0")</f>
        <v>0</v>
      </c>
      <c r="AX415" s="224" t="str">
        <f t="array" ref="AX415">IFERROR(VLOOKUP(A415&amp;B415&amp;C415&amp;LEFT($AS$1,2),IF({1,0},广告数据!$A$2:$A$7027&amp;广告数据!$B$2:$B$7027&amp;广告数据!$C$2:$C$7027,广告数据!$G$2:$G$7027),2,0),"0")</f>
        <v>0</v>
      </c>
      <c r="AY415" s="179" t="str">
        <f t="array" ref="AY415">IFERROR(VLOOKUP(A415&amp;B415&amp;C415&amp;LEFT($AS$1,2),IF({1,0},广告数据!$A$2:$A$7027&amp;广告数据!$B$2:$B$7027&amp;广告数据!$C$2:$C$7027,广告数据!$J$2:$J$7027),2,0),"0")</f>
        <v>0</v>
      </c>
      <c r="AZ415" s="183" t="str">
        <f t="array" ref="AZ415">IFERROR(AX415/AY415,"0")</f>
        <v>0</v>
      </c>
      <c r="BA415" s="179" t="str">
        <f t="array" ref="BA415">IFERROR(VLOOKUP(A415&amp;B415&amp;C415&amp;LEFT($BA$1,2),IF({1,0},广告数据!$A$2:$A$7027&amp;广告数据!$B$2:$B$7027&amp;广告数据!$C$2:$C$7027,广告数据!$D$2:$D$7027),2,0),"")</f>
        <v/>
      </c>
      <c r="BB415" s="179" t="str">
        <f t="array" ref="BB415">IFERROR(VLOOKUP(A415&amp;B415&amp;C415&amp;LEFT($BA$1,2),IF({1,0},广告数据!$A$2:$A$7027&amp;广告数据!$B$2:$B$7027&amp;广告数据!$C$2:$C$7027,广告数据!$E$2:$E$7027),2,0),"")</f>
        <v/>
      </c>
      <c r="BC415" s="179" t="str">
        <f t="array" ref="BC415">IFERROR(VLOOKUP(A415&amp;B415&amp;C415&amp;LEFT($BA$1,2),IF({1,0},广告数据!$A$2:$A$7027&amp;广告数据!$B$2:$B$7027&amp;广告数据!$C$2:$C$7027,广告数据!$I$2:$I$7027),2,0),"")</f>
        <v/>
      </c>
      <c r="BD415" s="215" t="str">
        <f t="shared" si="170"/>
        <v>0</v>
      </c>
      <c r="BE415" s="215" t="str">
        <f t="shared" si="171"/>
        <v>0</v>
      </c>
      <c r="BF415" s="186" t="str">
        <f t="array" ref="BF415">IFERROR(VLOOKUP(A415&amp;B415&amp;C415&amp;LEFT($BA$1,2),IF({1,0},广告数据!$A$2:$A$7027&amp;广告数据!$B$2:$B$7027&amp;广告数据!$C$2:$C$7027,广告数据!$G$2:$G$7027),2,0),"")</f>
        <v/>
      </c>
      <c r="BG415" s="186" t="str">
        <f t="array" ref="BG415">IFERROR(VLOOKUP(A415&amp;B415&amp;C415&amp;LEFT($BA$1,2),IF({1,0},广告数据!$A$2:$A$7027&amp;广告数据!$B$2:$B$7027&amp;广告数据!$C$2:$C$7027,广告数据!$J$2:$J$7027),2,0),"")</f>
        <v/>
      </c>
      <c r="BH415" s="215" t="str">
        <f t="shared" si="172"/>
        <v>0</v>
      </c>
      <c r="BI415" s="172" t="str">
        <f t="array" ref="BI415">IFERROR(VLOOKUP(A415&amp;B415&amp;C415&amp;LEFT($BI$1,2),IF({1,0},广告数据!$A$2:$A$7027&amp;广告数据!$B$2:$B$7027&amp;广告数据!$C$2:$C$7027,广告数据!$D$2:$D$7027),2,0),"0")</f>
        <v>0</v>
      </c>
      <c r="BJ415" s="172" t="str">
        <f t="array" ref="BJ415">IFERROR(VLOOKUP(A415&amp;B415&amp;C415&amp;LEFT($BI$1,2),IF({1,0},广告数据!$A$2:$A$7027&amp;广告数据!$B$2:$B$7027&amp;广告数据!$C$2:$C$7027,广告数据!$E$2:$E$7027),2,0),"0")</f>
        <v>0</v>
      </c>
      <c r="BK415" s="172" t="str">
        <f t="array" ref="BK415">IFERROR(VLOOKUP(A415&amp;B415&amp;C415&amp;LEFT($BI$1,2),IF({1,0},广告数据!$A$2:$A$7027&amp;广告数据!$B$2:$B$7027&amp;广告数据!$C$2:$C$7027,广告数据!$I$2:$I$7027),2,0),"0")</f>
        <v>0</v>
      </c>
      <c r="BL415" s="215" t="str">
        <f t="shared" si="173"/>
        <v>0</v>
      </c>
      <c r="BM415" s="215" t="str">
        <f t="shared" si="174"/>
        <v>0</v>
      </c>
      <c r="BN415" s="172" t="str">
        <f t="array" ref="BN415">IFERROR(VLOOKUP(A415&amp;B415&amp;C415&amp;LEFT($BI$1,2),IF({1,0},广告数据!$A$2:$A$7027&amp;广告数据!$B$2:$B$7027&amp;广告数据!$C$2:$C$7027,广告数据!$G$2:$G$7027),2,0),"0")</f>
        <v>0</v>
      </c>
      <c r="BO415" s="172" t="str">
        <f t="array" ref="BO415">IFERROR(VLOOKUP(A415&amp;B415&amp;C415&amp;LEFT($BI$1,2),IF({1,0},广告数据!$A$2:$A$7027&amp;广告数据!$B$2:$B$7027&amp;广告数据!$C$2:$C$7027,广告数据!$J$2:$J$7027),2,0),"0")</f>
        <v>0</v>
      </c>
      <c r="BP415" s="215" t="str">
        <f t="shared" si="175"/>
        <v/>
      </c>
      <c r="BQ415" s="172" t="str">
        <f t="array" ref="BQ415">IFERROR(VLOOKUP(A415&amp;B415&amp;C415&amp;LEFT($BQ$1,2),IF({1,0},广告数据!$A$2:$A$7027&amp;广告数据!$B$2:$B$7027&amp;广告数据!$C$2:$C$7027,广告数据!$D$2:$D$7027),2,0),"0")</f>
        <v>0</v>
      </c>
      <c r="BR415" s="172" t="str">
        <f t="array" ref="BR415">IFERROR(VLOOKUP(A415&amp;B415&amp;C415&amp;LEFT($BQ$1,2),IF({1,0},广告数据!$A$2:$A$7027&amp;广告数据!$B$2:$B$7027&amp;广告数据!$C$2:$C$7027,广告数据!$E$2:$E$7027),2,0),"0")</f>
        <v>0</v>
      </c>
      <c r="BS415" s="172" t="str">
        <f t="array" ref="BS415">IFERROR(VLOOKUP(A415&amp;B415&amp;C415&amp;LEFT($BQ$1,2),IF({1,0},广告数据!$A$2:$A$7027&amp;广告数据!$B$2:$B$7027&amp;广告数据!$C$2:$C$7027,广告数据!$I$2:$I$7027),2,0),"0")</f>
        <v>0</v>
      </c>
      <c r="BT415" s="215" t="str">
        <f t="shared" si="168"/>
        <v>0</v>
      </c>
      <c r="BU415" s="215" t="str">
        <f t="shared" si="169"/>
        <v>0</v>
      </c>
      <c r="BV415" s="172" t="str">
        <f t="array" ref="BV415">IFERROR(VLOOKUP(A415&amp;B415&amp;C415&amp;LEFT($BQ$1,2),IF({1,0},广告数据!$A$2:$A$7027&amp;广告数据!$B$2:$B$7027&amp;广告数据!$C$2:$C$7027,广告数据!$G$2:$G$7027),2,0),"0")</f>
        <v>0</v>
      </c>
      <c r="BW415" s="172" t="str">
        <f t="array" ref="BW415">IFERROR(VLOOKUP(A415&amp;B415&amp;C415&amp;LEFT($BQ$1,2),IF({1,0},广告数据!$A$2:$A$7027&amp;广告数据!$B$2:$B$7027&amp;广告数据!$C$2:$C$7027,广告数据!$J$2:$J$7027),2,0),"0")</f>
        <v>0</v>
      </c>
      <c r="BX415" s="215" t="str">
        <f t="shared" si="176"/>
        <v/>
      </c>
      <c r="BY415" s="173"/>
      <c r="BZ415" s="173"/>
      <c r="CA415" s="173"/>
    </row>
    <row r="416" spans="1:79">
      <c r="A416" s="189"/>
      <c r="B416" s="192"/>
      <c r="C416" s="190"/>
      <c r="D416" s="190"/>
      <c r="E416" s="191"/>
      <c r="F416" s="191"/>
      <c r="G416" s="191"/>
      <c r="H416" s="193"/>
      <c r="I416" s="198"/>
      <c r="K416" s="198"/>
      <c r="L416" s="198"/>
      <c r="M416" s="202"/>
      <c r="N416" s="198"/>
      <c r="O416" s="198"/>
      <c r="P416" s="200"/>
      <c r="Q416" s="200"/>
      <c r="R416" s="200"/>
      <c r="S416" s="200"/>
      <c r="T416" s="200"/>
      <c r="U416" s="200"/>
      <c r="V416" s="200"/>
      <c r="W416" s="200"/>
      <c r="X416" s="200"/>
      <c r="Y416" s="200"/>
      <c r="Z416" s="200"/>
      <c r="AA416" s="200"/>
      <c r="AB416" s="200"/>
      <c r="AC416" s="200"/>
      <c r="AD416" s="200"/>
      <c r="AE416" s="200"/>
      <c r="AF416" s="200"/>
      <c r="AG416" s="200"/>
      <c r="AH416" s="200"/>
      <c r="AI416" s="200"/>
      <c r="AJ416" s="200"/>
      <c r="AK416" s="179" t="str">
        <f t="array" ref="AK416">IFERROR(VLOOKUP(A416&amp;B416&amp;C416&amp;LEFT($AK$1,2),IF({1,0},广告数据!$A$2:$A$7027&amp;广告数据!$B$2:$B$7027&amp;广告数据!$C$2:$C$7027,广告数据!$D$2:$D$7027),2,0),"0")</f>
        <v>0</v>
      </c>
      <c r="AL416" s="175" t="str">
        <f t="array" ref="AL416">IFERROR(VLOOKUP(A416&amp;B416&amp;C416&amp;LEFT($AK$1,2),IF({1,0},广告数据!$A$2:$A$7027&amp;广告数据!$B$2:$B$7027&amp;广告数据!$C$2:$C$7027,广告数据!$E$2:$E$7027),2,0),"0")</f>
        <v>0</v>
      </c>
      <c r="AM416" s="180" t="str">
        <f t="shared" si="164"/>
        <v>0</v>
      </c>
      <c r="AN416" s="175" t="str">
        <f t="array" ref="AN416">IFERROR(VLOOKUP(A416&amp;B416&amp;C416&amp;LEFT($AK$1,2),IF({1,0},广告数据!$A$2:$A$7027&amp;广告数据!$B$2:$B$7027&amp;广告数据!$C$2:$C$7027,广告数据!$I$2:$I$7027),2,0),"0")</f>
        <v>0</v>
      </c>
      <c r="AO416" s="181" t="str">
        <f t="shared" si="165"/>
        <v>0</v>
      </c>
      <c r="AP416" s="182" t="str">
        <f t="array" ref="AP416">IFERROR(VLOOKUP(A416&amp;B416&amp;C416&amp;LEFT($AK$1,2),IF({1,0},广告数据!$A$2:$A$7027&amp;广告数据!$B$2:$B$7027&amp;广告数据!$C$2:$C$7027,广告数据!$G$2:$G$7027),2,0),"0")</f>
        <v>0</v>
      </c>
      <c r="AQ416" s="182" t="str">
        <f t="array" ref="AQ416">IFERROR(VLOOKUP(A416&amp;B416&amp;C416&amp;LEFT($AK$1,2),IF({1,0},广告数据!$A$2:$A$7027&amp;广告数据!$B$2:$B$7027&amp;广告数据!$C$2:$C$7027,广告数据!$J$2:$J$7027),2,0),"0")</f>
        <v>0</v>
      </c>
      <c r="AR416" s="183" t="str">
        <f t="shared" si="166"/>
        <v>0</v>
      </c>
      <c r="AS416" s="223" t="str">
        <f t="array" ref="AS416">IFERROR(VLOOKUP(A416&amp;B416&amp;C416&amp;LEFT($AS$1,2),IF({1,0},广告数据!$A$2:$A$7027&amp;广告数据!$B$2:$B$7027&amp;广告数据!$C$2:$C$7027,广告数据!$D$2:$D$7027),2,0),"0")</f>
        <v>0</v>
      </c>
      <c r="AT416" s="179" t="str">
        <f t="array" ref="AT416">IFERROR(VLOOKUP(A416&amp;B416&amp;C416&amp;LEFT($AS$1,2),IF({1,0},广告数据!$A$2:$A$7027&amp;广告数据!$B$2:$B$7027&amp;广告数据!$C$2:$C$7027,广告数据!$E$2:$E$7027),2,0),"0")</f>
        <v>0</v>
      </c>
      <c r="AU416" s="179" t="str">
        <f t="array" ref="AU416">IFERROR(VLOOKUP(A416&amp;B416&amp;C416&amp;LEFT($AS$1,2),IF({1,0},广告数据!$A$2:$A$7027&amp;广告数据!$B$2:$B$7027&amp;广告数据!$C$2:$C$7027,广告数据!$I$2:$I$7027),2,0),"0")</f>
        <v>0</v>
      </c>
      <c r="AV416" s="215" t="str">
        <f t="shared" si="167"/>
        <v>0</v>
      </c>
      <c r="AW416" s="215" t="str">
        <f t="array" ref="AW416">IFERROR(AU416/AT416,"0")</f>
        <v>0</v>
      </c>
      <c r="AX416" s="224" t="str">
        <f t="array" ref="AX416">IFERROR(VLOOKUP(A416&amp;B416&amp;C416&amp;LEFT($AS$1,2),IF({1,0},广告数据!$A$2:$A$7027&amp;广告数据!$B$2:$B$7027&amp;广告数据!$C$2:$C$7027,广告数据!$G$2:$G$7027),2,0),"0")</f>
        <v>0</v>
      </c>
      <c r="AY416" s="179" t="str">
        <f t="array" ref="AY416">IFERROR(VLOOKUP(A416&amp;B416&amp;C416&amp;LEFT($AS$1,2),IF({1,0},广告数据!$A$2:$A$7027&amp;广告数据!$B$2:$B$7027&amp;广告数据!$C$2:$C$7027,广告数据!$J$2:$J$7027),2,0),"0")</f>
        <v>0</v>
      </c>
      <c r="AZ416" s="183" t="str">
        <f t="array" ref="AZ416">IFERROR(AX416/AY416,"0")</f>
        <v>0</v>
      </c>
      <c r="BA416" s="179" t="str">
        <f t="array" ref="BA416">IFERROR(VLOOKUP(A416&amp;B416&amp;C416&amp;LEFT($BA$1,2),IF({1,0},广告数据!$A$2:$A$7027&amp;广告数据!$B$2:$B$7027&amp;广告数据!$C$2:$C$7027,广告数据!$D$2:$D$7027),2,0),"")</f>
        <v/>
      </c>
      <c r="BB416" s="179" t="str">
        <f t="array" ref="BB416">IFERROR(VLOOKUP(A416&amp;B416&amp;C416&amp;LEFT($BA$1,2),IF({1,0},广告数据!$A$2:$A$7027&amp;广告数据!$B$2:$B$7027&amp;广告数据!$C$2:$C$7027,广告数据!$E$2:$E$7027),2,0),"")</f>
        <v/>
      </c>
      <c r="BC416" s="179" t="str">
        <f t="array" ref="BC416">IFERROR(VLOOKUP(A416&amp;B416&amp;C416&amp;LEFT($BA$1,2),IF({1,0},广告数据!$A$2:$A$7027&amp;广告数据!$B$2:$B$7027&amp;广告数据!$C$2:$C$7027,广告数据!$I$2:$I$7027),2,0),"")</f>
        <v/>
      </c>
      <c r="BD416" s="215" t="str">
        <f t="shared" si="170"/>
        <v>0</v>
      </c>
      <c r="BE416" s="215" t="str">
        <f t="shared" si="171"/>
        <v>0</v>
      </c>
      <c r="BF416" s="186" t="str">
        <f t="array" ref="BF416">IFERROR(VLOOKUP(A416&amp;B416&amp;C416&amp;LEFT($BA$1,2),IF({1,0},广告数据!$A$2:$A$7027&amp;广告数据!$B$2:$B$7027&amp;广告数据!$C$2:$C$7027,广告数据!$G$2:$G$7027),2,0),"")</f>
        <v/>
      </c>
      <c r="BG416" s="186" t="str">
        <f t="array" ref="BG416">IFERROR(VLOOKUP(A416&amp;B416&amp;C416&amp;LEFT($BA$1,2),IF({1,0},广告数据!$A$2:$A$7027&amp;广告数据!$B$2:$B$7027&amp;广告数据!$C$2:$C$7027,广告数据!$J$2:$J$7027),2,0),"")</f>
        <v/>
      </c>
      <c r="BH416" s="215" t="str">
        <f t="shared" si="172"/>
        <v>0</v>
      </c>
      <c r="BI416" s="172" t="str">
        <f t="array" ref="BI416">IFERROR(VLOOKUP(A416&amp;B416&amp;C416&amp;LEFT($BI$1,2),IF({1,0},广告数据!$A$2:$A$7027&amp;广告数据!$B$2:$B$7027&amp;广告数据!$C$2:$C$7027,广告数据!$D$2:$D$7027),2,0),"0")</f>
        <v>0</v>
      </c>
      <c r="BJ416" s="172" t="str">
        <f t="array" ref="BJ416">IFERROR(VLOOKUP(A416&amp;B416&amp;C416&amp;LEFT($BI$1,2),IF({1,0},广告数据!$A$2:$A$7027&amp;广告数据!$B$2:$B$7027&amp;广告数据!$C$2:$C$7027,广告数据!$E$2:$E$7027),2,0),"0")</f>
        <v>0</v>
      </c>
      <c r="BK416" s="172" t="str">
        <f t="array" ref="BK416">IFERROR(VLOOKUP(A416&amp;B416&amp;C416&amp;LEFT($BI$1,2),IF({1,0},广告数据!$A$2:$A$7027&amp;广告数据!$B$2:$B$7027&amp;广告数据!$C$2:$C$7027,广告数据!$I$2:$I$7027),2,0),"0")</f>
        <v>0</v>
      </c>
      <c r="BL416" s="215" t="str">
        <f t="shared" si="173"/>
        <v>0</v>
      </c>
      <c r="BM416" s="215" t="str">
        <f t="shared" si="174"/>
        <v>0</v>
      </c>
      <c r="BN416" s="172" t="str">
        <f t="array" ref="BN416">IFERROR(VLOOKUP(A416&amp;B416&amp;C416&amp;LEFT($BI$1,2),IF({1,0},广告数据!$A$2:$A$7027&amp;广告数据!$B$2:$B$7027&amp;广告数据!$C$2:$C$7027,广告数据!$G$2:$G$7027),2,0),"0")</f>
        <v>0</v>
      </c>
      <c r="BO416" s="172" t="str">
        <f t="array" ref="BO416">IFERROR(VLOOKUP(A416&amp;B416&amp;C416&amp;LEFT($BI$1,2),IF({1,0},广告数据!$A$2:$A$7027&amp;广告数据!$B$2:$B$7027&amp;广告数据!$C$2:$C$7027,广告数据!$J$2:$J$7027),2,0),"0")</f>
        <v>0</v>
      </c>
      <c r="BP416" s="215" t="str">
        <f t="shared" si="175"/>
        <v/>
      </c>
      <c r="BQ416" s="172" t="str">
        <f t="array" ref="BQ416">IFERROR(VLOOKUP(A416&amp;B416&amp;C416&amp;LEFT($BQ$1,2),IF({1,0},广告数据!$A$2:$A$7027&amp;广告数据!$B$2:$B$7027&amp;广告数据!$C$2:$C$7027,广告数据!$D$2:$D$7027),2,0),"0")</f>
        <v>0</v>
      </c>
      <c r="BR416" s="172" t="str">
        <f t="array" ref="BR416">IFERROR(VLOOKUP(A416&amp;B416&amp;C416&amp;LEFT($BQ$1,2),IF({1,0},广告数据!$A$2:$A$7027&amp;广告数据!$B$2:$B$7027&amp;广告数据!$C$2:$C$7027,广告数据!$E$2:$E$7027),2,0),"0")</f>
        <v>0</v>
      </c>
      <c r="BS416" s="172" t="str">
        <f t="array" ref="BS416">IFERROR(VLOOKUP(A416&amp;B416&amp;C416&amp;LEFT($BQ$1,2),IF({1,0},广告数据!$A$2:$A$7027&amp;广告数据!$B$2:$B$7027&amp;广告数据!$C$2:$C$7027,广告数据!$I$2:$I$7027),2,0),"0")</f>
        <v>0</v>
      </c>
      <c r="BT416" s="215" t="str">
        <f t="shared" si="168"/>
        <v>0</v>
      </c>
      <c r="BU416" s="215" t="str">
        <f t="shared" si="169"/>
        <v>0</v>
      </c>
      <c r="BV416" s="172" t="str">
        <f t="array" ref="BV416">IFERROR(VLOOKUP(A416&amp;B416&amp;C416&amp;LEFT($BQ$1,2),IF({1,0},广告数据!$A$2:$A$7027&amp;广告数据!$B$2:$B$7027&amp;广告数据!$C$2:$C$7027,广告数据!$G$2:$G$7027),2,0),"0")</f>
        <v>0</v>
      </c>
      <c r="BW416" s="172" t="str">
        <f t="array" ref="BW416">IFERROR(VLOOKUP(A416&amp;B416&amp;C416&amp;LEFT($BQ$1,2),IF({1,0},广告数据!$A$2:$A$7027&amp;广告数据!$B$2:$B$7027&amp;广告数据!$C$2:$C$7027,广告数据!$J$2:$J$7027),2,0),"0")</f>
        <v>0</v>
      </c>
      <c r="BX416" s="215" t="str">
        <f t="shared" si="176"/>
        <v/>
      </c>
      <c r="BY416" s="173"/>
      <c r="BZ416" s="173"/>
      <c r="CA416" s="173"/>
    </row>
    <row r="417" spans="1:79">
      <c r="A417" s="189"/>
      <c r="B417" s="192"/>
      <c r="C417" s="190"/>
      <c r="D417" s="190"/>
      <c r="E417" s="191"/>
      <c r="F417" s="191"/>
      <c r="G417" s="191"/>
      <c r="H417" s="193"/>
      <c r="I417" s="206"/>
      <c r="K417" s="206"/>
      <c r="L417" s="206"/>
      <c r="M417" s="220"/>
      <c r="N417" s="206"/>
      <c r="O417" s="206"/>
      <c r="P417" s="200"/>
      <c r="Q417" s="200"/>
      <c r="R417" s="200"/>
      <c r="S417" s="200"/>
      <c r="T417" s="200"/>
      <c r="U417" s="200"/>
      <c r="V417" s="200"/>
      <c r="W417" s="200"/>
      <c r="X417" s="200"/>
      <c r="Y417" s="200"/>
      <c r="Z417" s="200"/>
      <c r="AA417" s="200"/>
      <c r="AB417" s="200"/>
      <c r="AC417" s="200"/>
      <c r="AD417" s="200"/>
      <c r="AE417" s="200"/>
      <c r="AF417" s="200"/>
      <c r="AG417" s="200"/>
      <c r="AH417" s="200"/>
      <c r="AI417" s="200"/>
      <c r="AJ417" s="200"/>
      <c r="AK417" s="179" t="str">
        <f t="array" ref="AK417">IFERROR(VLOOKUP(A417&amp;B417&amp;C417&amp;LEFT($AK$1,2),IF({1,0},广告数据!$A$2:$A$7027&amp;广告数据!$B$2:$B$7027&amp;广告数据!$C$2:$C$7027,广告数据!$D$2:$D$7027),2,0),"0")</f>
        <v>0</v>
      </c>
      <c r="AL417" s="175" t="str">
        <f t="array" ref="AL417">IFERROR(VLOOKUP(A417&amp;B417&amp;C417&amp;LEFT($AK$1,2),IF({1,0},广告数据!$A$2:$A$7027&amp;广告数据!$B$2:$B$7027&amp;广告数据!$C$2:$C$7027,广告数据!$E$2:$E$7027),2,0),"0")</f>
        <v>0</v>
      </c>
      <c r="AM417" s="180" t="str">
        <f t="shared" si="164"/>
        <v>0</v>
      </c>
      <c r="AN417" s="175" t="str">
        <f t="array" ref="AN417">IFERROR(VLOOKUP(A417&amp;B417&amp;C417&amp;LEFT($AK$1,2),IF({1,0},广告数据!$A$2:$A$7027&amp;广告数据!$B$2:$B$7027&amp;广告数据!$C$2:$C$7027,广告数据!$I$2:$I$7027),2,0),"0")</f>
        <v>0</v>
      </c>
      <c r="AO417" s="181" t="str">
        <f t="shared" si="165"/>
        <v>0</v>
      </c>
      <c r="AP417" s="182" t="str">
        <f t="array" ref="AP417">IFERROR(VLOOKUP(A417&amp;B417&amp;C417&amp;LEFT($AK$1,2),IF({1,0},广告数据!$A$2:$A$7027&amp;广告数据!$B$2:$B$7027&amp;广告数据!$C$2:$C$7027,广告数据!$G$2:$G$7027),2,0),"0")</f>
        <v>0</v>
      </c>
      <c r="AQ417" s="182" t="str">
        <f t="array" ref="AQ417">IFERROR(VLOOKUP(A417&amp;B417&amp;C417&amp;LEFT($AK$1,2),IF({1,0},广告数据!$A$2:$A$7027&amp;广告数据!$B$2:$B$7027&amp;广告数据!$C$2:$C$7027,广告数据!$J$2:$J$7027),2,0),"0")</f>
        <v>0</v>
      </c>
      <c r="AR417" s="183" t="str">
        <f t="shared" si="166"/>
        <v>0</v>
      </c>
      <c r="AS417" s="223" t="str">
        <f t="array" ref="AS417">IFERROR(VLOOKUP(A417&amp;B417&amp;C417&amp;LEFT($AS$1,2),IF({1,0},广告数据!$A$2:$A$7027&amp;广告数据!$B$2:$B$7027&amp;广告数据!$C$2:$C$7027,广告数据!$D$2:$D$7027),2,0),"0")</f>
        <v>0</v>
      </c>
      <c r="AT417" s="179" t="str">
        <f t="array" ref="AT417">IFERROR(VLOOKUP(A417&amp;B417&amp;C417&amp;LEFT($AS$1,2),IF({1,0},广告数据!$A$2:$A$7027&amp;广告数据!$B$2:$B$7027&amp;广告数据!$C$2:$C$7027,广告数据!$E$2:$E$7027),2,0),"0")</f>
        <v>0</v>
      </c>
      <c r="AU417" s="179" t="str">
        <f t="array" ref="AU417">IFERROR(VLOOKUP(A417&amp;B417&amp;C417&amp;LEFT($AS$1,2),IF({1,0},广告数据!$A$2:$A$7027&amp;广告数据!$B$2:$B$7027&amp;广告数据!$C$2:$C$7027,广告数据!$I$2:$I$7027),2,0),"0")</f>
        <v>0</v>
      </c>
      <c r="AV417" s="215" t="str">
        <f t="shared" si="167"/>
        <v>0</v>
      </c>
      <c r="AW417" s="215" t="str">
        <f t="array" ref="AW417">IFERROR(AU417/AT417,"0")</f>
        <v>0</v>
      </c>
      <c r="AX417" s="224" t="str">
        <f t="array" ref="AX417">IFERROR(VLOOKUP(A417&amp;B417&amp;C417&amp;LEFT($AS$1,2),IF({1,0},广告数据!$A$2:$A$7027&amp;广告数据!$B$2:$B$7027&amp;广告数据!$C$2:$C$7027,广告数据!$G$2:$G$7027),2,0),"0")</f>
        <v>0</v>
      </c>
      <c r="AY417" s="179" t="str">
        <f t="array" ref="AY417">IFERROR(VLOOKUP(A417&amp;B417&amp;C417&amp;LEFT($AS$1,2),IF({1,0},广告数据!$A$2:$A$7027&amp;广告数据!$B$2:$B$7027&amp;广告数据!$C$2:$C$7027,广告数据!$J$2:$J$7027),2,0),"0")</f>
        <v>0</v>
      </c>
      <c r="AZ417" s="183" t="str">
        <f t="array" ref="AZ417">IFERROR(AX417/AY417,"0")</f>
        <v>0</v>
      </c>
      <c r="BA417" s="179" t="str">
        <f t="array" ref="BA417">IFERROR(VLOOKUP(A417&amp;B417&amp;C417&amp;LEFT($BA$1,2),IF({1,0},广告数据!$A$2:$A$7027&amp;广告数据!$B$2:$B$7027&amp;广告数据!$C$2:$C$7027,广告数据!$D$2:$D$7027),2,0),"")</f>
        <v/>
      </c>
      <c r="BB417" s="179" t="str">
        <f t="array" ref="BB417">IFERROR(VLOOKUP(A417&amp;B417&amp;C417&amp;LEFT($BA$1,2),IF({1,0},广告数据!$A$2:$A$7027&amp;广告数据!$B$2:$B$7027&amp;广告数据!$C$2:$C$7027,广告数据!$E$2:$E$7027),2,0),"")</f>
        <v/>
      </c>
      <c r="BC417" s="179" t="str">
        <f t="array" ref="BC417">IFERROR(VLOOKUP(A417&amp;B417&amp;C417&amp;LEFT($BA$1,2),IF({1,0},广告数据!$A$2:$A$7027&amp;广告数据!$B$2:$B$7027&amp;广告数据!$C$2:$C$7027,广告数据!$I$2:$I$7027),2,0),"")</f>
        <v/>
      </c>
      <c r="BD417" s="215" t="str">
        <f t="shared" si="170"/>
        <v>0</v>
      </c>
      <c r="BE417" s="215" t="str">
        <f t="shared" si="171"/>
        <v>0</v>
      </c>
      <c r="BF417" s="186" t="str">
        <f t="array" ref="BF417">IFERROR(VLOOKUP(A417&amp;B417&amp;C417&amp;LEFT($BA$1,2),IF({1,0},广告数据!$A$2:$A$7027&amp;广告数据!$B$2:$B$7027&amp;广告数据!$C$2:$C$7027,广告数据!$G$2:$G$7027),2,0),"")</f>
        <v/>
      </c>
      <c r="BG417" s="186" t="str">
        <f t="array" ref="BG417">IFERROR(VLOOKUP(A417&amp;B417&amp;C417&amp;LEFT($BA$1,2),IF({1,0},广告数据!$A$2:$A$7027&amp;广告数据!$B$2:$B$7027&amp;广告数据!$C$2:$C$7027,广告数据!$J$2:$J$7027),2,0),"")</f>
        <v/>
      </c>
      <c r="BH417" s="215" t="str">
        <f t="shared" si="172"/>
        <v>0</v>
      </c>
      <c r="BI417" s="172" t="str">
        <f t="array" ref="BI417">IFERROR(VLOOKUP(A417&amp;B417&amp;C417&amp;LEFT($BI$1,2),IF({1,0},广告数据!$A$2:$A$7027&amp;广告数据!$B$2:$B$7027&amp;广告数据!$C$2:$C$7027,广告数据!$D$2:$D$7027),2,0),"0")</f>
        <v>0</v>
      </c>
      <c r="BJ417" s="172" t="str">
        <f t="array" ref="BJ417">IFERROR(VLOOKUP(A417&amp;B417&amp;C417&amp;LEFT($BI$1,2),IF({1,0},广告数据!$A$2:$A$7027&amp;广告数据!$B$2:$B$7027&amp;广告数据!$C$2:$C$7027,广告数据!$E$2:$E$7027),2,0),"0")</f>
        <v>0</v>
      </c>
      <c r="BK417" s="172" t="str">
        <f t="array" ref="BK417">IFERROR(VLOOKUP(A417&amp;B417&amp;C417&amp;LEFT($BI$1,2),IF({1,0},广告数据!$A$2:$A$7027&amp;广告数据!$B$2:$B$7027&amp;广告数据!$C$2:$C$7027,广告数据!$I$2:$I$7027),2,0),"0")</f>
        <v>0</v>
      </c>
      <c r="BL417" s="215" t="str">
        <f t="shared" si="173"/>
        <v>0</v>
      </c>
      <c r="BM417" s="215" t="str">
        <f t="shared" si="174"/>
        <v>0</v>
      </c>
      <c r="BN417" s="172" t="str">
        <f t="array" ref="BN417">IFERROR(VLOOKUP(A417&amp;B417&amp;C417&amp;LEFT($BI$1,2),IF({1,0},广告数据!$A$2:$A$7027&amp;广告数据!$B$2:$B$7027&amp;广告数据!$C$2:$C$7027,广告数据!$G$2:$G$7027),2,0),"0")</f>
        <v>0</v>
      </c>
      <c r="BO417" s="172" t="str">
        <f t="array" ref="BO417">IFERROR(VLOOKUP(A417&amp;B417&amp;C417&amp;LEFT($BI$1,2),IF({1,0},广告数据!$A$2:$A$7027&amp;广告数据!$B$2:$B$7027&amp;广告数据!$C$2:$C$7027,广告数据!$J$2:$J$7027),2,0),"0")</f>
        <v>0</v>
      </c>
      <c r="BP417" s="215" t="str">
        <f t="shared" si="175"/>
        <v/>
      </c>
      <c r="BQ417" s="172" t="str">
        <f t="array" ref="BQ417">IFERROR(VLOOKUP(A417&amp;B417&amp;C417&amp;LEFT($BQ$1,2),IF({1,0},广告数据!$A$2:$A$7027&amp;广告数据!$B$2:$B$7027&amp;广告数据!$C$2:$C$7027,广告数据!$D$2:$D$7027),2,0),"0")</f>
        <v>0</v>
      </c>
      <c r="BR417" s="172" t="str">
        <f t="array" ref="BR417">IFERROR(VLOOKUP(A417&amp;B417&amp;C417&amp;LEFT($BQ$1,2),IF({1,0},广告数据!$A$2:$A$7027&amp;广告数据!$B$2:$B$7027&amp;广告数据!$C$2:$C$7027,广告数据!$E$2:$E$7027),2,0),"0")</f>
        <v>0</v>
      </c>
      <c r="BS417" s="172" t="str">
        <f t="array" ref="BS417">IFERROR(VLOOKUP(A417&amp;B417&amp;C417&amp;LEFT($BQ$1,2),IF({1,0},广告数据!$A$2:$A$7027&amp;广告数据!$B$2:$B$7027&amp;广告数据!$C$2:$C$7027,广告数据!$I$2:$I$7027),2,0),"0")</f>
        <v>0</v>
      </c>
      <c r="BT417" s="215" t="str">
        <f t="shared" si="168"/>
        <v>0</v>
      </c>
      <c r="BU417" s="215" t="str">
        <f t="shared" si="169"/>
        <v>0</v>
      </c>
      <c r="BV417" s="172" t="str">
        <f t="array" ref="BV417">IFERROR(VLOOKUP(A417&amp;B417&amp;C417&amp;LEFT($BQ$1,2),IF({1,0},广告数据!$A$2:$A$7027&amp;广告数据!$B$2:$B$7027&amp;广告数据!$C$2:$C$7027,广告数据!$G$2:$G$7027),2,0),"0")</f>
        <v>0</v>
      </c>
      <c r="BW417" s="172" t="str">
        <f t="array" ref="BW417">IFERROR(VLOOKUP(A417&amp;B417&amp;C417&amp;LEFT($BQ$1,2),IF({1,0},广告数据!$A$2:$A$7027&amp;广告数据!$B$2:$B$7027&amp;广告数据!$C$2:$C$7027,广告数据!$J$2:$J$7027),2,0),"0")</f>
        <v>0</v>
      </c>
      <c r="BX417" s="215" t="str">
        <f t="shared" si="176"/>
        <v/>
      </c>
      <c r="BY417" s="173"/>
      <c r="BZ417" s="173"/>
      <c r="CA417" s="173"/>
    </row>
    <row r="418" spans="1:79">
      <c r="A418" s="189"/>
      <c r="B418" s="192"/>
      <c r="C418" s="190"/>
      <c r="D418" s="190"/>
      <c r="E418" s="191"/>
      <c r="F418" s="191"/>
      <c r="G418" s="191"/>
      <c r="H418" s="193"/>
      <c r="I418" s="206"/>
      <c r="K418" s="206"/>
      <c r="L418" s="206"/>
      <c r="M418" s="220"/>
      <c r="N418" s="206"/>
      <c r="O418" s="206"/>
      <c r="P418" s="200"/>
      <c r="Q418" s="200"/>
      <c r="R418" s="200"/>
      <c r="S418" s="200"/>
      <c r="T418" s="200"/>
      <c r="U418" s="200"/>
      <c r="V418" s="200"/>
      <c r="W418" s="200"/>
      <c r="X418" s="200"/>
      <c r="Y418" s="200"/>
      <c r="Z418" s="200"/>
      <c r="AA418" s="200"/>
      <c r="AB418" s="200"/>
      <c r="AC418" s="200"/>
      <c r="AD418" s="200"/>
      <c r="AE418" s="200"/>
      <c r="AF418" s="200"/>
      <c r="AG418" s="200"/>
      <c r="AH418" s="200"/>
      <c r="AI418" s="200"/>
      <c r="AJ418" s="200"/>
      <c r="AK418" s="179" t="str">
        <f t="array" ref="AK418">IFERROR(VLOOKUP(A418&amp;B418&amp;C418&amp;LEFT($AK$1,2),IF({1,0},广告数据!$A$2:$A$7027&amp;广告数据!$B$2:$B$7027&amp;广告数据!$C$2:$C$7027,广告数据!$D$2:$D$7027),2,0),"0")</f>
        <v>0</v>
      </c>
      <c r="AL418" s="175" t="str">
        <f t="array" ref="AL418">IFERROR(VLOOKUP(A418&amp;B418&amp;C418&amp;LEFT($AK$1,2),IF({1,0},广告数据!$A$2:$A$7027&amp;广告数据!$B$2:$B$7027&amp;广告数据!$C$2:$C$7027,广告数据!$E$2:$E$7027),2,0),"0")</f>
        <v>0</v>
      </c>
      <c r="AM418" s="180" t="str">
        <f t="shared" si="164"/>
        <v>0</v>
      </c>
      <c r="AN418" s="175" t="str">
        <f t="array" ref="AN418">IFERROR(VLOOKUP(A418&amp;B418&amp;C418&amp;LEFT($AK$1,2),IF({1,0},广告数据!$A$2:$A$7027&amp;广告数据!$B$2:$B$7027&amp;广告数据!$C$2:$C$7027,广告数据!$I$2:$I$7027),2,0),"0")</f>
        <v>0</v>
      </c>
      <c r="AO418" s="181" t="str">
        <f t="shared" si="165"/>
        <v>0</v>
      </c>
      <c r="AP418" s="182" t="str">
        <f t="array" ref="AP418">IFERROR(VLOOKUP(A418&amp;B418&amp;C418&amp;LEFT($AK$1,2),IF({1,0},广告数据!$A$2:$A$7027&amp;广告数据!$B$2:$B$7027&amp;广告数据!$C$2:$C$7027,广告数据!$G$2:$G$7027),2,0),"0")</f>
        <v>0</v>
      </c>
      <c r="AQ418" s="182" t="str">
        <f t="array" ref="AQ418">IFERROR(VLOOKUP(A418&amp;B418&amp;C418&amp;LEFT($AK$1,2),IF({1,0},广告数据!$A$2:$A$7027&amp;广告数据!$B$2:$B$7027&amp;广告数据!$C$2:$C$7027,广告数据!$J$2:$J$7027),2,0),"0")</f>
        <v>0</v>
      </c>
      <c r="AR418" s="183" t="str">
        <f t="shared" si="166"/>
        <v>0</v>
      </c>
      <c r="AS418" s="223" t="str">
        <f t="array" ref="AS418">IFERROR(VLOOKUP(A418&amp;B418&amp;C418&amp;LEFT($AS$1,2),IF({1,0},广告数据!$A$2:$A$7027&amp;广告数据!$B$2:$B$7027&amp;广告数据!$C$2:$C$7027,广告数据!$D$2:$D$7027),2,0),"0")</f>
        <v>0</v>
      </c>
      <c r="AT418" s="179" t="str">
        <f t="array" ref="AT418">IFERROR(VLOOKUP(A418&amp;B418&amp;C418&amp;LEFT($AS$1,2),IF({1,0},广告数据!$A$2:$A$7027&amp;广告数据!$B$2:$B$7027&amp;广告数据!$C$2:$C$7027,广告数据!$E$2:$E$7027),2,0),"0")</f>
        <v>0</v>
      </c>
      <c r="AU418" s="179" t="str">
        <f t="array" ref="AU418">IFERROR(VLOOKUP(A418&amp;B418&amp;C418&amp;LEFT($AS$1,2),IF({1,0},广告数据!$A$2:$A$7027&amp;广告数据!$B$2:$B$7027&amp;广告数据!$C$2:$C$7027,广告数据!$I$2:$I$7027),2,0),"0")</f>
        <v>0</v>
      </c>
      <c r="AV418" s="215" t="str">
        <f t="shared" si="167"/>
        <v>0</v>
      </c>
      <c r="AW418" s="215" t="str">
        <f t="array" ref="AW418">IFERROR(AU418/AT418,"0")</f>
        <v>0</v>
      </c>
      <c r="AX418" s="224" t="str">
        <f t="array" ref="AX418">IFERROR(VLOOKUP(A418&amp;B418&amp;C418&amp;LEFT($AS$1,2),IF({1,0},广告数据!$A$2:$A$7027&amp;广告数据!$B$2:$B$7027&amp;广告数据!$C$2:$C$7027,广告数据!$G$2:$G$7027),2,0),"0")</f>
        <v>0</v>
      </c>
      <c r="AY418" s="179" t="str">
        <f t="array" ref="AY418">IFERROR(VLOOKUP(A418&amp;B418&amp;C418&amp;LEFT($AS$1,2),IF({1,0},广告数据!$A$2:$A$7027&amp;广告数据!$B$2:$B$7027&amp;广告数据!$C$2:$C$7027,广告数据!$J$2:$J$7027),2,0),"0")</f>
        <v>0</v>
      </c>
      <c r="AZ418" s="183" t="str">
        <f t="array" ref="AZ418">IFERROR(AX418/AY418,"0")</f>
        <v>0</v>
      </c>
      <c r="BA418" s="179" t="str">
        <f t="array" ref="BA418">IFERROR(VLOOKUP(A418&amp;B418&amp;C418&amp;LEFT($BA$1,2),IF({1,0},广告数据!$A$2:$A$7027&amp;广告数据!$B$2:$B$7027&amp;广告数据!$C$2:$C$7027,广告数据!$D$2:$D$7027),2,0),"")</f>
        <v/>
      </c>
      <c r="BB418" s="179" t="str">
        <f t="array" ref="BB418">IFERROR(VLOOKUP(A418&amp;B418&amp;C418&amp;LEFT($BA$1,2),IF({1,0},广告数据!$A$2:$A$7027&amp;广告数据!$B$2:$B$7027&amp;广告数据!$C$2:$C$7027,广告数据!$E$2:$E$7027),2,0),"")</f>
        <v/>
      </c>
      <c r="BC418" s="179" t="str">
        <f t="array" ref="BC418">IFERROR(VLOOKUP(A418&amp;B418&amp;C418&amp;LEFT($BA$1,2),IF({1,0},广告数据!$A$2:$A$7027&amp;广告数据!$B$2:$B$7027&amp;广告数据!$C$2:$C$7027,广告数据!$I$2:$I$7027),2,0),"")</f>
        <v/>
      </c>
      <c r="BD418" s="215" t="str">
        <f t="shared" si="170"/>
        <v>0</v>
      </c>
      <c r="BE418" s="215" t="str">
        <f t="shared" si="171"/>
        <v>0</v>
      </c>
      <c r="BF418" s="186" t="str">
        <f t="array" ref="BF418">IFERROR(VLOOKUP(A418&amp;B418&amp;C418&amp;LEFT($BA$1,2),IF({1,0},广告数据!$A$2:$A$7027&amp;广告数据!$B$2:$B$7027&amp;广告数据!$C$2:$C$7027,广告数据!$G$2:$G$7027),2,0),"")</f>
        <v/>
      </c>
      <c r="BG418" s="186" t="str">
        <f t="array" ref="BG418">IFERROR(VLOOKUP(A418&amp;B418&amp;C418&amp;LEFT($BA$1,2),IF({1,0},广告数据!$A$2:$A$7027&amp;广告数据!$B$2:$B$7027&amp;广告数据!$C$2:$C$7027,广告数据!$J$2:$J$7027),2,0),"")</f>
        <v/>
      </c>
      <c r="BH418" s="215" t="str">
        <f t="shared" si="172"/>
        <v>0</v>
      </c>
      <c r="BI418" s="172" t="str">
        <f t="array" ref="BI418">IFERROR(VLOOKUP(A418&amp;B418&amp;C418&amp;LEFT($BI$1,2),IF({1,0},广告数据!$A$2:$A$7027&amp;广告数据!$B$2:$B$7027&amp;广告数据!$C$2:$C$7027,广告数据!$D$2:$D$7027),2,0),"0")</f>
        <v>0</v>
      </c>
      <c r="BJ418" s="172" t="str">
        <f t="array" ref="BJ418">IFERROR(VLOOKUP(A418&amp;B418&amp;C418&amp;LEFT($BI$1,2),IF({1,0},广告数据!$A$2:$A$7027&amp;广告数据!$B$2:$B$7027&amp;广告数据!$C$2:$C$7027,广告数据!$E$2:$E$7027),2,0),"0")</f>
        <v>0</v>
      </c>
      <c r="BK418" s="172" t="str">
        <f t="array" ref="BK418">IFERROR(VLOOKUP(A418&amp;B418&amp;C418&amp;LEFT($BI$1,2),IF({1,0},广告数据!$A$2:$A$7027&amp;广告数据!$B$2:$B$7027&amp;广告数据!$C$2:$C$7027,广告数据!$I$2:$I$7027),2,0),"0")</f>
        <v>0</v>
      </c>
      <c r="BL418" s="215" t="str">
        <f t="shared" si="173"/>
        <v>0</v>
      </c>
      <c r="BM418" s="215" t="str">
        <f t="shared" si="174"/>
        <v>0</v>
      </c>
      <c r="BN418" s="172" t="str">
        <f t="array" ref="BN418">IFERROR(VLOOKUP(A418&amp;B418&amp;C418&amp;LEFT($BI$1,2),IF({1,0},广告数据!$A$2:$A$7027&amp;广告数据!$B$2:$B$7027&amp;广告数据!$C$2:$C$7027,广告数据!$G$2:$G$7027),2,0),"0")</f>
        <v>0</v>
      </c>
      <c r="BO418" s="172" t="str">
        <f t="array" ref="BO418">IFERROR(VLOOKUP(A418&amp;B418&amp;C418&amp;LEFT($BI$1,2),IF({1,0},广告数据!$A$2:$A$7027&amp;广告数据!$B$2:$B$7027&amp;广告数据!$C$2:$C$7027,广告数据!$J$2:$J$7027),2,0),"0")</f>
        <v>0</v>
      </c>
      <c r="BP418" s="215" t="str">
        <f t="shared" si="175"/>
        <v/>
      </c>
      <c r="BQ418" s="172" t="str">
        <f t="array" ref="BQ418">IFERROR(VLOOKUP(A418&amp;B418&amp;C418&amp;LEFT($BQ$1,2),IF({1,0},广告数据!$A$2:$A$7027&amp;广告数据!$B$2:$B$7027&amp;广告数据!$C$2:$C$7027,广告数据!$D$2:$D$7027),2,0),"0")</f>
        <v>0</v>
      </c>
      <c r="BR418" s="172" t="str">
        <f t="array" ref="BR418">IFERROR(VLOOKUP(A418&amp;B418&amp;C418&amp;LEFT($BQ$1,2),IF({1,0},广告数据!$A$2:$A$7027&amp;广告数据!$B$2:$B$7027&amp;广告数据!$C$2:$C$7027,广告数据!$E$2:$E$7027),2,0),"0")</f>
        <v>0</v>
      </c>
      <c r="BS418" s="172" t="str">
        <f t="array" ref="BS418">IFERROR(VLOOKUP(A418&amp;B418&amp;C418&amp;LEFT($BQ$1,2),IF({1,0},广告数据!$A$2:$A$7027&amp;广告数据!$B$2:$B$7027&amp;广告数据!$C$2:$C$7027,广告数据!$I$2:$I$7027),2,0),"0")</f>
        <v>0</v>
      </c>
      <c r="BT418" s="215" t="str">
        <f t="shared" si="168"/>
        <v>0</v>
      </c>
      <c r="BU418" s="215" t="str">
        <f t="shared" si="169"/>
        <v>0</v>
      </c>
      <c r="BV418" s="172" t="str">
        <f t="array" ref="BV418">IFERROR(VLOOKUP(A418&amp;B418&amp;C418&amp;LEFT($BQ$1,2),IF({1,0},广告数据!$A$2:$A$7027&amp;广告数据!$B$2:$B$7027&amp;广告数据!$C$2:$C$7027,广告数据!$G$2:$G$7027),2,0),"0")</f>
        <v>0</v>
      </c>
      <c r="BW418" s="172" t="str">
        <f t="array" ref="BW418">IFERROR(VLOOKUP(A418&amp;B418&amp;C418&amp;LEFT($BQ$1,2),IF({1,0},广告数据!$A$2:$A$7027&amp;广告数据!$B$2:$B$7027&amp;广告数据!$C$2:$C$7027,广告数据!$J$2:$J$7027),2,0),"0")</f>
        <v>0</v>
      </c>
      <c r="BX418" s="215" t="str">
        <f t="shared" si="176"/>
        <v/>
      </c>
      <c r="BY418" s="173"/>
      <c r="BZ418" s="173"/>
      <c r="CA418" s="173"/>
    </row>
    <row r="419" spans="1:79">
      <c r="A419" s="189"/>
      <c r="B419" s="192"/>
      <c r="C419" s="190"/>
      <c r="D419" s="190"/>
      <c r="E419" s="191"/>
      <c r="F419" s="191"/>
      <c r="G419" s="191"/>
      <c r="H419" s="193"/>
      <c r="I419" s="206"/>
      <c r="K419" s="206"/>
      <c r="L419" s="206"/>
      <c r="M419" s="220"/>
      <c r="N419" s="206"/>
      <c r="O419" s="206"/>
      <c r="P419" s="200"/>
      <c r="Q419" s="200"/>
      <c r="R419" s="200"/>
      <c r="S419" s="200"/>
      <c r="T419" s="200"/>
      <c r="U419" s="200"/>
      <c r="V419" s="200"/>
      <c r="W419" s="200"/>
      <c r="X419" s="200"/>
      <c r="Y419" s="200"/>
      <c r="Z419" s="200"/>
      <c r="AA419" s="200"/>
      <c r="AB419" s="200"/>
      <c r="AC419" s="200"/>
      <c r="AD419" s="200"/>
      <c r="AE419" s="200"/>
      <c r="AF419" s="200"/>
      <c r="AG419" s="200"/>
      <c r="AH419" s="200"/>
      <c r="AI419" s="200"/>
      <c r="AJ419" s="200"/>
      <c r="AK419" s="179" t="str">
        <f t="array" ref="AK419">IFERROR(VLOOKUP(A419&amp;B419&amp;C419&amp;LEFT($AK$1,2),IF({1,0},广告数据!$A$2:$A$7027&amp;广告数据!$B$2:$B$7027&amp;广告数据!$C$2:$C$7027,广告数据!$D$2:$D$7027),2,0),"0")</f>
        <v>0</v>
      </c>
      <c r="AL419" s="175" t="str">
        <f t="array" ref="AL419">IFERROR(VLOOKUP(A419&amp;B419&amp;C419&amp;LEFT($AK$1,2),IF({1,0},广告数据!$A$2:$A$7027&amp;广告数据!$B$2:$B$7027&amp;广告数据!$C$2:$C$7027,广告数据!$E$2:$E$7027),2,0),"0")</f>
        <v>0</v>
      </c>
      <c r="AM419" s="180" t="str">
        <f t="shared" si="164"/>
        <v>0</v>
      </c>
      <c r="AN419" s="175" t="str">
        <f t="array" ref="AN419">IFERROR(VLOOKUP(A419&amp;B419&amp;C419&amp;LEFT($AK$1,2),IF({1,0},广告数据!$A$2:$A$7027&amp;广告数据!$B$2:$B$7027&amp;广告数据!$C$2:$C$7027,广告数据!$I$2:$I$7027),2,0),"0")</f>
        <v>0</v>
      </c>
      <c r="AO419" s="181" t="str">
        <f t="shared" si="165"/>
        <v>0</v>
      </c>
      <c r="AP419" s="182" t="str">
        <f t="array" ref="AP419">IFERROR(VLOOKUP(A419&amp;B419&amp;C419&amp;LEFT($AK$1,2),IF({1,0},广告数据!$A$2:$A$7027&amp;广告数据!$B$2:$B$7027&amp;广告数据!$C$2:$C$7027,广告数据!$G$2:$G$7027),2,0),"0")</f>
        <v>0</v>
      </c>
      <c r="AQ419" s="182" t="str">
        <f t="array" ref="AQ419">IFERROR(VLOOKUP(A419&amp;B419&amp;C419&amp;LEFT($AK$1,2),IF({1,0},广告数据!$A$2:$A$7027&amp;广告数据!$B$2:$B$7027&amp;广告数据!$C$2:$C$7027,广告数据!$J$2:$J$7027),2,0),"0")</f>
        <v>0</v>
      </c>
      <c r="AR419" s="183" t="str">
        <f t="shared" si="166"/>
        <v>0</v>
      </c>
      <c r="AS419" s="223" t="str">
        <f t="array" ref="AS419">IFERROR(VLOOKUP(A419&amp;B419&amp;C419&amp;LEFT($AS$1,2),IF({1,0},广告数据!$A$2:$A$7027&amp;广告数据!$B$2:$B$7027&amp;广告数据!$C$2:$C$7027,广告数据!$D$2:$D$7027),2,0),"0")</f>
        <v>0</v>
      </c>
      <c r="AT419" s="179" t="str">
        <f t="array" ref="AT419">IFERROR(VLOOKUP(A419&amp;B419&amp;C419&amp;LEFT($AS$1,2),IF({1,0},广告数据!$A$2:$A$7027&amp;广告数据!$B$2:$B$7027&amp;广告数据!$C$2:$C$7027,广告数据!$E$2:$E$7027),2,0),"0")</f>
        <v>0</v>
      </c>
      <c r="AU419" s="179" t="str">
        <f t="array" ref="AU419">IFERROR(VLOOKUP(A419&amp;B419&amp;C419&amp;LEFT($AS$1,2),IF({1,0},广告数据!$A$2:$A$7027&amp;广告数据!$B$2:$B$7027&amp;广告数据!$C$2:$C$7027,广告数据!$I$2:$I$7027),2,0),"0")</f>
        <v>0</v>
      </c>
      <c r="AV419" s="215" t="str">
        <f t="shared" si="167"/>
        <v>0</v>
      </c>
      <c r="AW419" s="215" t="str">
        <f t="array" ref="AW419">IFERROR(AU419/AT419,"0")</f>
        <v>0</v>
      </c>
      <c r="AX419" s="224" t="str">
        <f t="array" ref="AX419">IFERROR(VLOOKUP(A419&amp;B419&amp;C419&amp;LEFT($AS$1,2),IF({1,0},广告数据!$A$2:$A$7027&amp;广告数据!$B$2:$B$7027&amp;广告数据!$C$2:$C$7027,广告数据!$G$2:$G$7027),2,0),"0")</f>
        <v>0</v>
      </c>
      <c r="AY419" s="179" t="str">
        <f t="array" ref="AY419">IFERROR(VLOOKUP(A419&amp;B419&amp;C419&amp;LEFT($AS$1,2),IF({1,0},广告数据!$A$2:$A$7027&amp;广告数据!$B$2:$B$7027&amp;广告数据!$C$2:$C$7027,广告数据!$J$2:$J$7027),2,0),"0")</f>
        <v>0</v>
      </c>
      <c r="AZ419" s="183" t="str">
        <f t="array" ref="AZ419">IFERROR(AX419/AY419,"0")</f>
        <v>0</v>
      </c>
      <c r="BA419" s="179" t="str">
        <f t="array" ref="BA419">IFERROR(VLOOKUP(A419&amp;B419&amp;C419&amp;LEFT($BA$1,2),IF({1,0},广告数据!$A$2:$A$7027&amp;广告数据!$B$2:$B$7027&amp;广告数据!$C$2:$C$7027,广告数据!$D$2:$D$7027),2,0),"")</f>
        <v/>
      </c>
      <c r="BB419" s="179" t="str">
        <f t="array" ref="BB419">IFERROR(VLOOKUP(A419&amp;B419&amp;C419&amp;LEFT($BA$1,2),IF({1,0},广告数据!$A$2:$A$7027&amp;广告数据!$B$2:$B$7027&amp;广告数据!$C$2:$C$7027,广告数据!$E$2:$E$7027),2,0),"")</f>
        <v/>
      </c>
      <c r="BC419" s="179" t="str">
        <f t="array" ref="BC419">IFERROR(VLOOKUP(A419&amp;B419&amp;C419&amp;LEFT($BA$1,2),IF({1,0},广告数据!$A$2:$A$7027&amp;广告数据!$B$2:$B$7027&amp;广告数据!$C$2:$C$7027,广告数据!$I$2:$I$7027),2,0),"")</f>
        <v/>
      </c>
      <c r="BD419" s="215" t="str">
        <f t="shared" si="170"/>
        <v>0</v>
      </c>
      <c r="BE419" s="215" t="str">
        <f t="shared" si="171"/>
        <v>0</v>
      </c>
      <c r="BF419" s="186" t="str">
        <f t="array" ref="BF419">IFERROR(VLOOKUP(A419&amp;B419&amp;C419&amp;LEFT($BA$1,2),IF({1,0},广告数据!$A$2:$A$7027&amp;广告数据!$B$2:$B$7027&amp;广告数据!$C$2:$C$7027,广告数据!$G$2:$G$7027),2,0),"")</f>
        <v/>
      </c>
      <c r="BG419" s="186" t="str">
        <f t="array" ref="BG419">IFERROR(VLOOKUP(A419&amp;B419&amp;C419&amp;LEFT($BA$1,2),IF({1,0},广告数据!$A$2:$A$7027&amp;广告数据!$B$2:$B$7027&amp;广告数据!$C$2:$C$7027,广告数据!$J$2:$J$7027),2,0),"")</f>
        <v/>
      </c>
      <c r="BH419" s="215" t="str">
        <f t="shared" si="172"/>
        <v>0</v>
      </c>
      <c r="BI419" s="172" t="str">
        <f t="array" ref="BI419">IFERROR(VLOOKUP(A419&amp;B419&amp;C419&amp;LEFT($BI$1,2),IF({1,0},广告数据!$A$2:$A$7027&amp;广告数据!$B$2:$B$7027&amp;广告数据!$C$2:$C$7027,广告数据!$D$2:$D$7027),2,0),"0")</f>
        <v>0</v>
      </c>
      <c r="BJ419" s="172" t="str">
        <f t="array" ref="BJ419">IFERROR(VLOOKUP(A419&amp;B419&amp;C419&amp;LEFT($BI$1,2),IF({1,0},广告数据!$A$2:$A$7027&amp;广告数据!$B$2:$B$7027&amp;广告数据!$C$2:$C$7027,广告数据!$E$2:$E$7027),2,0),"0")</f>
        <v>0</v>
      </c>
      <c r="BK419" s="172" t="str">
        <f t="array" ref="BK419">IFERROR(VLOOKUP(A419&amp;B419&amp;C419&amp;LEFT($BI$1,2),IF({1,0},广告数据!$A$2:$A$7027&amp;广告数据!$B$2:$B$7027&amp;广告数据!$C$2:$C$7027,广告数据!$I$2:$I$7027),2,0),"0")</f>
        <v>0</v>
      </c>
      <c r="BL419" s="215" t="str">
        <f t="shared" si="173"/>
        <v>0</v>
      </c>
      <c r="BM419" s="215" t="str">
        <f t="shared" si="174"/>
        <v>0</v>
      </c>
      <c r="BN419" s="172" t="str">
        <f t="array" ref="BN419">IFERROR(VLOOKUP(A419&amp;B419&amp;C419&amp;LEFT($BI$1,2),IF({1,0},广告数据!$A$2:$A$7027&amp;广告数据!$B$2:$B$7027&amp;广告数据!$C$2:$C$7027,广告数据!$G$2:$G$7027),2,0),"0")</f>
        <v>0</v>
      </c>
      <c r="BO419" s="172" t="str">
        <f t="array" ref="BO419">IFERROR(VLOOKUP(A419&amp;B419&amp;C419&amp;LEFT($BI$1,2),IF({1,0},广告数据!$A$2:$A$7027&amp;广告数据!$B$2:$B$7027&amp;广告数据!$C$2:$C$7027,广告数据!$J$2:$J$7027),2,0),"0")</f>
        <v>0</v>
      </c>
      <c r="BP419" s="215" t="str">
        <f t="shared" si="175"/>
        <v/>
      </c>
      <c r="BQ419" s="172" t="str">
        <f t="array" ref="BQ419">IFERROR(VLOOKUP(A419&amp;B419&amp;C419&amp;LEFT($BQ$1,2),IF({1,0},广告数据!$A$2:$A$7027&amp;广告数据!$B$2:$B$7027&amp;广告数据!$C$2:$C$7027,广告数据!$D$2:$D$7027),2,0),"0")</f>
        <v>0</v>
      </c>
      <c r="BR419" s="172" t="str">
        <f t="array" ref="BR419">IFERROR(VLOOKUP(A419&amp;B419&amp;C419&amp;LEFT($BQ$1,2),IF({1,0},广告数据!$A$2:$A$7027&amp;广告数据!$B$2:$B$7027&amp;广告数据!$C$2:$C$7027,广告数据!$E$2:$E$7027),2,0),"0")</f>
        <v>0</v>
      </c>
      <c r="BS419" s="172" t="str">
        <f t="array" ref="BS419">IFERROR(VLOOKUP(A419&amp;B419&amp;C419&amp;LEFT($BQ$1,2),IF({1,0},广告数据!$A$2:$A$7027&amp;广告数据!$B$2:$B$7027&amp;广告数据!$C$2:$C$7027,广告数据!$I$2:$I$7027),2,0),"0")</f>
        <v>0</v>
      </c>
      <c r="BT419" s="215" t="str">
        <f t="shared" si="168"/>
        <v>0</v>
      </c>
      <c r="BU419" s="215" t="str">
        <f t="shared" si="169"/>
        <v>0</v>
      </c>
      <c r="BV419" s="172" t="str">
        <f t="array" ref="BV419">IFERROR(VLOOKUP(A419&amp;B419&amp;C419&amp;LEFT($BQ$1,2),IF({1,0},广告数据!$A$2:$A$7027&amp;广告数据!$B$2:$B$7027&amp;广告数据!$C$2:$C$7027,广告数据!$G$2:$G$7027),2,0),"0")</f>
        <v>0</v>
      </c>
      <c r="BW419" s="172" t="str">
        <f t="array" ref="BW419">IFERROR(VLOOKUP(A419&amp;B419&amp;C419&amp;LEFT($BQ$1,2),IF({1,0},广告数据!$A$2:$A$7027&amp;广告数据!$B$2:$B$7027&amp;广告数据!$C$2:$C$7027,广告数据!$J$2:$J$7027),2,0),"0")</f>
        <v>0</v>
      </c>
      <c r="BX419" s="215" t="str">
        <f t="shared" si="176"/>
        <v/>
      </c>
      <c r="BY419" s="173"/>
      <c r="BZ419" s="173"/>
      <c r="CA419" s="173"/>
    </row>
    <row r="420" spans="1:79">
      <c r="A420" s="189"/>
      <c r="B420" s="192"/>
      <c r="C420" s="190"/>
      <c r="D420" s="190"/>
      <c r="E420" s="191"/>
      <c r="F420" s="191"/>
      <c r="G420" s="191"/>
      <c r="H420" s="193"/>
      <c r="I420" s="206"/>
      <c r="K420" s="206"/>
      <c r="L420" s="206"/>
      <c r="M420" s="220"/>
      <c r="N420" s="206"/>
      <c r="O420" s="206"/>
      <c r="P420" s="200"/>
      <c r="Q420" s="200"/>
      <c r="R420" s="200"/>
      <c r="S420" s="200"/>
      <c r="T420" s="200"/>
      <c r="U420" s="200"/>
      <c r="V420" s="200"/>
      <c r="W420" s="200"/>
      <c r="X420" s="200"/>
      <c r="Y420" s="200"/>
      <c r="Z420" s="200"/>
      <c r="AA420" s="200"/>
      <c r="AB420" s="200"/>
      <c r="AC420" s="200"/>
      <c r="AD420" s="200"/>
      <c r="AE420" s="200"/>
      <c r="AF420" s="200"/>
      <c r="AG420" s="200"/>
      <c r="AH420" s="200"/>
      <c r="AI420" s="200"/>
      <c r="AJ420" s="200"/>
      <c r="AK420" s="179" t="str">
        <f t="array" ref="AK420">IFERROR(VLOOKUP(A420&amp;B420&amp;C420&amp;LEFT($AK$1,2),IF({1,0},广告数据!$A$2:$A$7027&amp;广告数据!$B$2:$B$7027&amp;广告数据!$C$2:$C$7027,广告数据!$D$2:$D$7027),2,0),"0")</f>
        <v>0</v>
      </c>
      <c r="AL420" s="175" t="str">
        <f t="array" ref="AL420">IFERROR(VLOOKUP(A420&amp;B420&amp;C420&amp;LEFT($AK$1,2),IF({1,0},广告数据!$A$2:$A$7027&amp;广告数据!$B$2:$B$7027&amp;广告数据!$C$2:$C$7027,广告数据!$E$2:$E$7027),2,0),"0")</f>
        <v>0</v>
      </c>
      <c r="AM420" s="180" t="str">
        <f t="shared" si="164"/>
        <v>0</v>
      </c>
      <c r="AN420" s="175" t="str">
        <f t="array" ref="AN420">IFERROR(VLOOKUP(A420&amp;B420&amp;C420&amp;LEFT($AK$1,2),IF({1,0},广告数据!$A$2:$A$7027&amp;广告数据!$B$2:$B$7027&amp;广告数据!$C$2:$C$7027,广告数据!$I$2:$I$7027),2,0),"0")</f>
        <v>0</v>
      </c>
      <c r="AO420" s="181" t="str">
        <f t="shared" si="165"/>
        <v>0</v>
      </c>
      <c r="AP420" s="182" t="str">
        <f t="array" ref="AP420">IFERROR(VLOOKUP(A420&amp;B420&amp;C420&amp;LEFT($AK$1,2),IF({1,0},广告数据!$A$2:$A$7027&amp;广告数据!$B$2:$B$7027&amp;广告数据!$C$2:$C$7027,广告数据!$G$2:$G$7027),2,0),"0")</f>
        <v>0</v>
      </c>
      <c r="AQ420" s="182" t="str">
        <f t="array" ref="AQ420">IFERROR(VLOOKUP(A420&amp;B420&amp;C420&amp;LEFT($AK$1,2),IF({1,0},广告数据!$A$2:$A$7027&amp;广告数据!$B$2:$B$7027&amp;广告数据!$C$2:$C$7027,广告数据!$J$2:$J$7027),2,0),"0")</f>
        <v>0</v>
      </c>
      <c r="AR420" s="183" t="str">
        <f t="shared" si="166"/>
        <v>0</v>
      </c>
      <c r="AS420" s="223" t="str">
        <f t="array" ref="AS420">IFERROR(VLOOKUP(A420&amp;B420&amp;C420&amp;LEFT($AS$1,2),IF({1,0},广告数据!$A$2:$A$7027&amp;广告数据!$B$2:$B$7027&amp;广告数据!$C$2:$C$7027,广告数据!$D$2:$D$7027),2,0),"0")</f>
        <v>0</v>
      </c>
      <c r="AT420" s="179" t="str">
        <f t="array" ref="AT420">IFERROR(VLOOKUP(A420&amp;B420&amp;C420&amp;LEFT($AS$1,2),IF({1,0},广告数据!$A$2:$A$7027&amp;广告数据!$B$2:$B$7027&amp;广告数据!$C$2:$C$7027,广告数据!$E$2:$E$7027),2,0),"0")</f>
        <v>0</v>
      </c>
      <c r="AU420" s="179" t="str">
        <f t="array" ref="AU420">IFERROR(VLOOKUP(A420&amp;B420&amp;C420&amp;LEFT($AS$1,2),IF({1,0},广告数据!$A$2:$A$7027&amp;广告数据!$B$2:$B$7027&amp;广告数据!$C$2:$C$7027,广告数据!$I$2:$I$7027),2,0),"0")</f>
        <v>0</v>
      </c>
      <c r="AV420" s="215" t="str">
        <f t="shared" si="167"/>
        <v>0</v>
      </c>
      <c r="AW420" s="215" t="str">
        <f t="array" ref="AW420">IFERROR(AU420/AT420,"0")</f>
        <v>0</v>
      </c>
      <c r="AX420" s="224" t="str">
        <f t="array" ref="AX420">IFERROR(VLOOKUP(A420&amp;B420&amp;C420&amp;LEFT($AS$1,2),IF({1,0},广告数据!$A$2:$A$7027&amp;广告数据!$B$2:$B$7027&amp;广告数据!$C$2:$C$7027,广告数据!$G$2:$G$7027),2,0),"0")</f>
        <v>0</v>
      </c>
      <c r="AY420" s="179" t="str">
        <f t="array" ref="AY420">IFERROR(VLOOKUP(A420&amp;B420&amp;C420&amp;LEFT($AS$1,2),IF({1,0},广告数据!$A$2:$A$7027&amp;广告数据!$B$2:$B$7027&amp;广告数据!$C$2:$C$7027,广告数据!$J$2:$J$7027),2,0),"0")</f>
        <v>0</v>
      </c>
      <c r="AZ420" s="183" t="str">
        <f t="array" ref="AZ420">IFERROR(AX420/AY420,"0")</f>
        <v>0</v>
      </c>
      <c r="BA420" s="179" t="str">
        <f t="array" ref="BA420">IFERROR(VLOOKUP(A420&amp;B420&amp;C420&amp;LEFT($BA$1,2),IF({1,0},广告数据!$A$2:$A$7027&amp;广告数据!$B$2:$B$7027&amp;广告数据!$C$2:$C$7027,广告数据!$D$2:$D$7027),2,0),"")</f>
        <v/>
      </c>
      <c r="BB420" s="179" t="str">
        <f t="array" ref="BB420">IFERROR(VLOOKUP(A420&amp;B420&amp;C420&amp;LEFT($BA$1,2),IF({1,0},广告数据!$A$2:$A$7027&amp;广告数据!$B$2:$B$7027&amp;广告数据!$C$2:$C$7027,广告数据!$E$2:$E$7027),2,0),"")</f>
        <v/>
      </c>
      <c r="BC420" s="179" t="str">
        <f t="array" ref="BC420">IFERROR(VLOOKUP(A420&amp;B420&amp;C420&amp;LEFT($BA$1,2),IF({1,0},广告数据!$A$2:$A$7027&amp;广告数据!$B$2:$B$7027&amp;广告数据!$C$2:$C$7027,广告数据!$I$2:$I$7027),2,0),"")</f>
        <v/>
      </c>
      <c r="BD420" s="215" t="str">
        <f t="shared" si="170"/>
        <v>0</v>
      </c>
      <c r="BE420" s="215" t="str">
        <f t="shared" si="171"/>
        <v>0</v>
      </c>
      <c r="BF420" s="186" t="str">
        <f t="array" ref="BF420">IFERROR(VLOOKUP(A420&amp;B420&amp;C420&amp;LEFT($BA$1,2),IF({1,0},广告数据!$A$2:$A$7027&amp;广告数据!$B$2:$B$7027&amp;广告数据!$C$2:$C$7027,广告数据!$G$2:$G$7027),2,0),"")</f>
        <v/>
      </c>
      <c r="BG420" s="186" t="str">
        <f t="array" ref="BG420">IFERROR(VLOOKUP(A420&amp;B420&amp;C420&amp;LEFT($BA$1,2),IF({1,0},广告数据!$A$2:$A$7027&amp;广告数据!$B$2:$B$7027&amp;广告数据!$C$2:$C$7027,广告数据!$J$2:$J$7027),2,0),"")</f>
        <v/>
      </c>
      <c r="BH420" s="215" t="str">
        <f t="shared" si="172"/>
        <v>0</v>
      </c>
      <c r="BI420" s="172" t="str">
        <f t="array" ref="BI420">IFERROR(VLOOKUP(A420&amp;B420&amp;C420&amp;LEFT($BI$1,2),IF({1,0},广告数据!$A$2:$A$7027&amp;广告数据!$B$2:$B$7027&amp;广告数据!$C$2:$C$7027,广告数据!$D$2:$D$7027),2,0),"0")</f>
        <v>0</v>
      </c>
      <c r="BJ420" s="172" t="str">
        <f t="array" ref="BJ420">IFERROR(VLOOKUP(A420&amp;B420&amp;C420&amp;LEFT($BI$1,2),IF({1,0},广告数据!$A$2:$A$7027&amp;广告数据!$B$2:$B$7027&amp;广告数据!$C$2:$C$7027,广告数据!$E$2:$E$7027),2,0),"0")</f>
        <v>0</v>
      </c>
      <c r="BK420" s="172" t="str">
        <f t="array" ref="BK420">IFERROR(VLOOKUP(A420&amp;B420&amp;C420&amp;LEFT($BI$1,2),IF({1,0},广告数据!$A$2:$A$7027&amp;广告数据!$B$2:$B$7027&amp;广告数据!$C$2:$C$7027,广告数据!$I$2:$I$7027),2,0),"0")</f>
        <v>0</v>
      </c>
      <c r="BL420" s="215" t="str">
        <f t="shared" si="173"/>
        <v>0</v>
      </c>
      <c r="BM420" s="215" t="str">
        <f t="shared" si="174"/>
        <v>0</v>
      </c>
      <c r="BN420" s="172" t="str">
        <f t="array" ref="BN420">IFERROR(VLOOKUP(A420&amp;B420&amp;C420&amp;LEFT($BI$1,2),IF({1,0},广告数据!$A$2:$A$7027&amp;广告数据!$B$2:$B$7027&amp;广告数据!$C$2:$C$7027,广告数据!$G$2:$G$7027),2,0),"0")</f>
        <v>0</v>
      </c>
      <c r="BO420" s="172" t="str">
        <f t="array" ref="BO420">IFERROR(VLOOKUP(A420&amp;B420&amp;C420&amp;LEFT($BI$1,2),IF({1,0},广告数据!$A$2:$A$7027&amp;广告数据!$B$2:$B$7027&amp;广告数据!$C$2:$C$7027,广告数据!$J$2:$J$7027),2,0),"0")</f>
        <v>0</v>
      </c>
      <c r="BP420" s="215" t="str">
        <f t="shared" si="175"/>
        <v/>
      </c>
      <c r="BQ420" s="172" t="str">
        <f t="array" ref="BQ420">IFERROR(VLOOKUP(A420&amp;B420&amp;C420&amp;LEFT($BQ$1,2),IF({1,0},广告数据!$A$2:$A$7027&amp;广告数据!$B$2:$B$7027&amp;广告数据!$C$2:$C$7027,广告数据!$D$2:$D$7027),2,0),"0")</f>
        <v>0</v>
      </c>
      <c r="BR420" s="172" t="str">
        <f t="array" ref="BR420">IFERROR(VLOOKUP(A420&amp;B420&amp;C420&amp;LEFT($BQ$1,2),IF({1,0},广告数据!$A$2:$A$7027&amp;广告数据!$B$2:$B$7027&amp;广告数据!$C$2:$C$7027,广告数据!$E$2:$E$7027),2,0),"0")</f>
        <v>0</v>
      </c>
      <c r="BS420" s="172" t="str">
        <f t="array" ref="BS420">IFERROR(VLOOKUP(A420&amp;B420&amp;C420&amp;LEFT($BQ$1,2),IF({1,0},广告数据!$A$2:$A$7027&amp;广告数据!$B$2:$B$7027&amp;广告数据!$C$2:$C$7027,广告数据!$I$2:$I$7027),2,0),"0")</f>
        <v>0</v>
      </c>
      <c r="BT420" s="215" t="str">
        <f t="shared" si="168"/>
        <v>0</v>
      </c>
      <c r="BU420" s="215" t="str">
        <f t="shared" si="169"/>
        <v>0</v>
      </c>
      <c r="BV420" s="172" t="str">
        <f t="array" ref="BV420">IFERROR(VLOOKUP(A420&amp;B420&amp;C420&amp;LEFT($BQ$1,2),IF({1,0},广告数据!$A$2:$A$7027&amp;广告数据!$B$2:$B$7027&amp;广告数据!$C$2:$C$7027,广告数据!$G$2:$G$7027),2,0),"0")</f>
        <v>0</v>
      </c>
      <c r="BW420" s="172" t="str">
        <f t="array" ref="BW420">IFERROR(VLOOKUP(A420&amp;B420&amp;C420&amp;LEFT($BQ$1,2),IF({1,0},广告数据!$A$2:$A$7027&amp;广告数据!$B$2:$B$7027&amp;广告数据!$C$2:$C$7027,广告数据!$J$2:$J$7027),2,0),"0")</f>
        <v>0</v>
      </c>
      <c r="BX420" s="215" t="str">
        <f t="shared" si="176"/>
        <v/>
      </c>
      <c r="BY420" s="173"/>
      <c r="BZ420" s="173"/>
      <c r="CA420" s="173"/>
    </row>
    <row r="421" spans="1:79">
      <c r="A421" s="189"/>
      <c r="B421" s="192"/>
      <c r="C421" s="190"/>
      <c r="D421" s="190"/>
      <c r="E421" s="191"/>
      <c r="F421" s="191"/>
      <c r="G421" s="191"/>
      <c r="H421" s="193"/>
      <c r="I421" s="206"/>
      <c r="K421" s="206"/>
      <c r="L421" s="206"/>
      <c r="M421" s="220"/>
      <c r="N421" s="206"/>
      <c r="O421" s="206"/>
      <c r="P421" s="200"/>
      <c r="Q421" s="200"/>
      <c r="R421" s="200"/>
      <c r="S421" s="200"/>
      <c r="T421" s="200"/>
      <c r="U421" s="200"/>
      <c r="V421" s="200"/>
      <c r="W421" s="200"/>
      <c r="X421" s="200"/>
      <c r="Y421" s="200"/>
      <c r="Z421" s="200"/>
      <c r="AA421" s="200"/>
      <c r="AB421" s="200"/>
      <c r="AC421" s="200"/>
      <c r="AD421" s="200"/>
      <c r="AE421" s="200"/>
      <c r="AF421" s="200"/>
      <c r="AG421" s="200"/>
      <c r="AH421" s="200"/>
      <c r="AI421" s="200"/>
      <c r="AJ421" s="200"/>
      <c r="AK421" s="179" t="str">
        <f t="array" ref="AK421">IFERROR(VLOOKUP(A421&amp;B421&amp;C421&amp;LEFT($AK$1,2),IF({1,0},广告数据!$A$2:$A$7027&amp;广告数据!$B$2:$B$7027&amp;广告数据!$C$2:$C$7027,广告数据!$D$2:$D$7027),2,0),"0")</f>
        <v>0</v>
      </c>
      <c r="AL421" s="175" t="str">
        <f t="array" ref="AL421">IFERROR(VLOOKUP(A421&amp;B421&amp;C421&amp;LEFT($AK$1,2),IF({1,0},广告数据!$A$2:$A$7027&amp;广告数据!$B$2:$B$7027&amp;广告数据!$C$2:$C$7027,广告数据!$E$2:$E$7027),2,0),"0")</f>
        <v>0</v>
      </c>
      <c r="AM421" s="180" t="str">
        <f t="shared" si="164"/>
        <v>0</v>
      </c>
      <c r="AN421" s="175" t="str">
        <f t="array" ref="AN421">IFERROR(VLOOKUP(A421&amp;B421&amp;C421&amp;LEFT($AK$1,2),IF({1,0},广告数据!$A$2:$A$7027&amp;广告数据!$B$2:$B$7027&amp;广告数据!$C$2:$C$7027,广告数据!$I$2:$I$7027),2,0),"0")</f>
        <v>0</v>
      </c>
      <c r="AO421" s="181" t="str">
        <f t="shared" si="165"/>
        <v>0</v>
      </c>
      <c r="AP421" s="182" t="str">
        <f t="array" ref="AP421">IFERROR(VLOOKUP(A421&amp;B421&amp;C421&amp;LEFT($AK$1,2),IF({1,0},广告数据!$A$2:$A$7027&amp;广告数据!$B$2:$B$7027&amp;广告数据!$C$2:$C$7027,广告数据!$G$2:$G$7027),2,0),"0")</f>
        <v>0</v>
      </c>
      <c r="AQ421" s="182" t="str">
        <f t="array" ref="AQ421">IFERROR(VLOOKUP(A421&amp;B421&amp;C421&amp;LEFT($AK$1,2),IF({1,0},广告数据!$A$2:$A$7027&amp;广告数据!$B$2:$B$7027&amp;广告数据!$C$2:$C$7027,广告数据!$J$2:$J$7027),2,0),"0")</f>
        <v>0</v>
      </c>
      <c r="AR421" s="183" t="str">
        <f t="shared" si="166"/>
        <v>0</v>
      </c>
      <c r="AS421" s="223" t="str">
        <f t="array" ref="AS421">IFERROR(VLOOKUP(A421&amp;B421&amp;C421&amp;LEFT($AS$1,2),IF({1,0},广告数据!$A$2:$A$7027&amp;广告数据!$B$2:$B$7027&amp;广告数据!$C$2:$C$7027,广告数据!$D$2:$D$7027),2,0),"0")</f>
        <v>0</v>
      </c>
      <c r="AT421" s="179" t="str">
        <f t="array" ref="AT421">IFERROR(VLOOKUP(A421&amp;B421&amp;C421&amp;LEFT($AS$1,2),IF({1,0},广告数据!$A$2:$A$7027&amp;广告数据!$B$2:$B$7027&amp;广告数据!$C$2:$C$7027,广告数据!$E$2:$E$7027),2,0),"0")</f>
        <v>0</v>
      </c>
      <c r="AU421" s="179" t="str">
        <f t="array" ref="AU421">IFERROR(VLOOKUP(A421&amp;B421&amp;C421&amp;LEFT($AS$1,2),IF({1,0},广告数据!$A$2:$A$7027&amp;广告数据!$B$2:$B$7027&amp;广告数据!$C$2:$C$7027,广告数据!$I$2:$I$7027),2,0),"0")</f>
        <v>0</v>
      </c>
      <c r="AV421" s="215" t="str">
        <f t="shared" si="167"/>
        <v>0</v>
      </c>
      <c r="AW421" s="215" t="str">
        <f t="array" ref="AW421">IFERROR(AU421/AT421,"0")</f>
        <v>0</v>
      </c>
      <c r="AX421" s="224" t="str">
        <f t="array" ref="AX421">IFERROR(VLOOKUP(A421&amp;B421&amp;C421&amp;LEFT($AS$1,2),IF({1,0},广告数据!$A$2:$A$7027&amp;广告数据!$B$2:$B$7027&amp;广告数据!$C$2:$C$7027,广告数据!$G$2:$G$7027),2,0),"0")</f>
        <v>0</v>
      </c>
      <c r="AY421" s="179" t="str">
        <f t="array" ref="AY421">IFERROR(VLOOKUP(A421&amp;B421&amp;C421&amp;LEFT($AS$1,2),IF({1,0},广告数据!$A$2:$A$7027&amp;广告数据!$B$2:$B$7027&amp;广告数据!$C$2:$C$7027,广告数据!$J$2:$J$7027),2,0),"0")</f>
        <v>0</v>
      </c>
      <c r="AZ421" s="183" t="str">
        <f t="array" ref="AZ421">IFERROR(AX421/AY421,"0")</f>
        <v>0</v>
      </c>
      <c r="BA421" s="179" t="str">
        <f t="array" ref="BA421">IFERROR(VLOOKUP(A421&amp;B421&amp;C421&amp;LEFT($BA$1,2),IF({1,0},广告数据!$A$2:$A$7027&amp;广告数据!$B$2:$B$7027&amp;广告数据!$C$2:$C$7027,广告数据!$D$2:$D$7027),2,0),"")</f>
        <v/>
      </c>
      <c r="BB421" s="179" t="str">
        <f t="array" ref="BB421">IFERROR(VLOOKUP(A421&amp;B421&amp;C421&amp;LEFT($BA$1,2),IF({1,0},广告数据!$A$2:$A$7027&amp;广告数据!$B$2:$B$7027&amp;广告数据!$C$2:$C$7027,广告数据!$E$2:$E$7027),2,0),"")</f>
        <v/>
      </c>
      <c r="BC421" s="179" t="str">
        <f t="array" ref="BC421">IFERROR(VLOOKUP(A421&amp;B421&amp;C421&amp;LEFT($BA$1,2),IF({1,0},广告数据!$A$2:$A$7027&amp;广告数据!$B$2:$B$7027&amp;广告数据!$C$2:$C$7027,广告数据!$I$2:$I$7027),2,0),"")</f>
        <v/>
      </c>
      <c r="BD421" s="215" t="str">
        <f t="shared" si="170"/>
        <v>0</v>
      </c>
      <c r="BE421" s="215" t="str">
        <f t="shared" si="171"/>
        <v>0</v>
      </c>
      <c r="BF421" s="186" t="str">
        <f t="array" ref="BF421">IFERROR(VLOOKUP(A421&amp;B421&amp;C421&amp;LEFT($BA$1,2),IF({1,0},广告数据!$A$2:$A$7027&amp;广告数据!$B$2:$B$7027&amp;广告数据!$C$2:$C$7027,广告数据!$G$2:$G$7027),2,0),"")</f>
        <v/>
      </c>
      <c r="BG421" s="186" t="str">
        <f t="array" ref="BG421">IFERROR(VLOOKUP(A421&amp;B421&amp;C421&amp;LEFT($BA$1,2),IF({1,0},广告数据!$A$2:$A$7027&amp;广告数据!$B$2:$B$7027&amp;广告数据!$C$2:$C$7027,广告数据!$J$2:$J$7027),2,0),"")</f>
        <v/>
      </c>
      <c r="BH421" s="215" t="str">
        <f t="shared" si="172"/>
        <v>0</v>
      </c>
      <c r="BI421" s="172" t="str">
        <f t="array" ref="BI421">IFERROR(VLOOKUP(A421&amp;B421&amp;C421&amp;LEFT($BI$1,2),IF({1,0},广告数据!$A$2:$A$7027&amp;广告数据!$B$2:$B$7027&amp;广告数据!$C$2:$C$7027,广告数据!$D$2:$D$7027),2,0),"0")</f>
        <v>0</v>
      </c>
      <c r="BJ421" s="172" t="str">
        <f t="array" ref="BJ421">IFERROR(VLOOKUP(A421&amp;B421&amp;C421&amp;LEFT($BI$1,2),IF({1,0},广告数据!$A$2:$A$7027&amp;广告数据!$B$2:$B$7027&amp;广告数据!$C$2:$C$7027,广告数据!$E$2:$E$7027),2,0),"0")</f>
        <v>0</v>
      </c>
      <c r="BK421" s="172" t="str">
        <f t="array" ref="BK421">IFERROR(VLOOKUP(A421&amp;B421&amp;C421&amp;LEFT($BI$1,2),IF({1,0},广告数据!$A$2:$A$7027&amp;广告数据!$B$2:$B$7027&amp;广告数据!$C$2:$C$7027,广告数据!$I$2:$I$7027),2,0),"0")</f>
        <v>0</v>
      </c>
      <c r="BL421" s="215" t="str">
        <f t="shared" si="173"/>
        <v>0</v>
      </c>
      <c r="BM421" s="215" t="str">
        <f t="shared" si="174"/>
        <v>0</v>
      </c>
      <c r="BN421" s="172" t="str">
        <f t="array" ref="BN421">IFERROR(VLOOKUP(A421&amp;B421&amp;C421&amp;LEFT($BI$1,2),IF({1,0},广告数据!$A$2:$A$7027&amp;广告数据!$B$2:$B$7027&amp;广告数据!$C$2:$C$7027,广告数据!$G$2:$G$7027),2,0),"0")</f>
        <v>0</v>
      </c>
      <c r="BO421" s="172" t="str">
        <f t="array" ref="BO421">IFERROR(VLOOKUP(A421&amp;B421&amp;C421&amp;LEFT($BI$1,2),IF({1,0},广告数据!$A$2:$A$7027&amp;广告数据!$B$2:$B$7027&amp;广告数据!$C$2:$C$7027,广告数据!$J$2:$J$7027),2,0),"0")</f>
        <v>0</v>
      </c>
      <c r="BP421" s="215" t="str">
        <f t="shared" si="175"/>
        <v/>
      </c>
      <c r="BQ421" s="172" t="str">
        <f t="array" ref="BQ421">IFERROR(VLOOKUP(A421&amp;B421&amp;C421&amp;LEFT($BQ$1,2),IF({1,0},广告数据!$A$2:$A$7027&amp;广告数据!$B$2:$B$7027&amp;广告数据!$C$2:$C$7027,广告数据!$D$2:$D$7027),2,0),"0")</f>
        <v>0</v>
      </c>
      <c r="BR421" s="172" t="str">
        <f t="array" ref="BR421">IFERROR(VLOOKUP(A421&amp;B421&amp;C421&amp;LEFT($BQ$1,2),IF({1,0},广告数据!$A$2:$A$7027&amp;广告数据!$B$2:$B$7027&amp;广告数据!$C$2:$C$7027,广告数据!$E$2:$E$7027),2,0),"0")</f>
        <v>0</v>
      </c>
      <c r="BS421" s="172" t="str">
        <f t="array" ref="BS421">IFERROR(VLOOKUP(A421&amp;B421&amp;C421&amp;LEFT($BQ$1,2),IF({1,0},广告数据!$A$2:$A$7027&amp;广告数据!$B$2:$B$7027&amp;广告数据!$C$2:$C$7027,广告数据!$I$2:$I$7027),2,0),"0")</f>
        <v>0</v>
      </c>
      <c r="BT421" s="215" t="str">
        <f t="shared" si="168"/>
        <v>0</v>
      </c>
      <c r="BU421" s="215" t="str">
        <f t="shared" si="169"/>
        <v>0</v>
      </c>
      <c r="BV421" s="172" t="str">
        <f t="array" ref="BV421">IFERROR(VLOOKUP(A421&amp;B421&amp;C421&amp;LEFT($BQ$1,2),IF({1,0},广告数据!$A$2:$A$7027&amp;广告数据!$B$2:$B$7027&amp;广告数据!$C$2:$C$7027,广告数据!$G$2:$G$7027),2,0),"0")</f>
        <v>0</v>
      </c>
      <c r="BW421" s="172" t="str">
        <f t="array" ref="BW421">IFERROR(VLOOKUP(A421&amp;B421&amp;C421&amp;LEFT($BQ$1,2),IF({1,0},广告数据!$A$2:$A$7027&amp;广告数据!$B$2:$B$7027&amp;广告数据!$C$2:$C$7027,广告数据!$J$2:$J$7027),2,0),"0")</f>
        <v>0</v>
      </c>
      <c r="BX421" s="215" t="str">
        <f t="shared" si="176"/>
        <v/>
      </c>
      <c r="BY421" s="173"/>
      <c r="BZ421" s="173"/>
      <c r="CA421" s="173"/>
    </row>
    <row r="422" spans="1:79">
      <c r="A422" s="189"/>
      <c r="B422" s="192"/>
      <c r="C422" s="190"/>
      <c r="D422" s="190"/>
      <c r="E422" s="191"/>
      <c r="F422" s="191"/>
      <c r="G422" s="191"/>
      <c r="H422" s="193"/>
      <c r="I422" s="206"/>
      <c r="K422" s="206"/>
      <c r="L422" s="206"/>
      <c r="M422" s="220"/>
      <c r="N422" s="206"/>
      <c r="O422" s="206"/>
      <c r="P422" s="200"/>
      <c r="Q422" s="200"/>
      <c r="R422" s="200"/>
      <c r="S422" s="200"/>
      <c r="T422" s="200"/>
      <c r="U422" s="200"/>
      <c r="V422" s="200"/>
      <c r="W422" s="200"/>
      <c r="X422" s="200"/>
      <c r="Y422" s="200"/>
      <c r="Z422" s="200"/>
      <c r="AA422" s="200"/>
      <c r="AB422" s="200"/>
      <c r="AC422" s="200"/>
      <c r="AD422" s="200"/>
      <c r="AE422" s="200"/>
      <c r="AF422" s="200"/>
      <c r="AG422" s="200"/>
      <c r="AH422" s="200"/>
      <c r="AI422" s="200"/>
      <c r="AJ422" s="200"/>
      <c r="AK422" s="179" t="str">
        <f t="array" ref="AK422">IFERROR(VLOOKUP(A422&amp;B422&amp;C422&amp;LEFT($AK$1,2),IF({1,0},广告数据!$A$2:$A$7027&amp;广告数据!$B$2:$B$7027&amp;广告数据!$C$2:$C$7027,广告数据!$D$2:$D$7027),2,0),"0")</f>
        <v>0</v>
      </c>
      <c r="AL422" s="175" t="str">
        <f t="array" ref="AL422">IFERROR(VLOOKUP(A422&amp;B422&amp;C422&amp;LEFT($AK$1,2),IF({1,0},广告数据!$A$2:$A$7027&amp;广告数据!$B$2:$B$7027&amp;广告数据!$C$2:$C$7027,广告数据!$E$2:$E$7027),2,0),"0")</f>
        <v>0</v>
      </c>
      <c r="AM422" s="180" t="str">
        <f t="shared" si="164"/>
        <v>0</v>
      </c>
      <c r="AN422" s="175" t="str">
        <f t="array" ref="AN422">IFERROR(VLOOKUP(A422&amp;B422&amp;C422&amp;LEFT($AK$1,2),IF({1,0},广告数据!$A$2:$A$7027&amp;广告数据!$B$2:$B$7027&amp;广告数据!$C$2:$C$7027,广告数据!$I$2:$I$7027),2,0),"0")</f>
        <v>0</v>
      </c>
      <c r="AO422" s="181" t="str">
        <f t="shared" si="165"/>
        <v>0</v>
      </c>
      <c r="AP422" s="182" t="str">
        <f t="array" ref="AP422">IFERROR(VLOOKUP(A422&amp;B422&amp;C422&amp;LEFT($AK$1,2),IF({1,0},广告数据!$A$2:$A$7027&amp;广告数据!$B$2:$B$7027&amp;广告数据!$C$2:$C$7027,广告数据!$G$2:$G$7027),2,0),"0")</f>
        <v>0</v>
      </c>
      <c r="AQ422" s="182" t="str">
        <f t="array" ref="AQ422">IFERROR(VLOOKUP(A422&amp;B422&amp;C422&amp;LEFT($AK$1,2),IF({1,0},广告数据!$A$2:$A$7027&amp;广告数据!$B$2:$B$7027&amp;广告数据!$C$2:$C$7027,广告数据!$J$2:$J$7027),2,0),"0")</f>
        <v>0</v>
      </c>
      <c r="AR422" s="183" t="str">
        <f t="shared" si="166"/>
        <v>0</v>
      </c>
      <c r="AS422" s="223" t="str">
        <f t="array" ref="AS422">IFERROR(VLOOKUP(A422&amp;B422&amp;C422&amp;LEFT($AS$1,2),IF({1,0},广告数据!$A$2:$A$7027&amp;广告数据!$B$2:$B$7027&amp;广告数据!$C$2:$C$7027,广告数据!$D$2:$D$7027),2,0),"0")</f>
        <v>0</v>
      </c>
      <c r="AT422" s="179" t="str">
        <f t="array" ref="AT422">IFERROR(VLOOKUP(A422&amp;B422&amp;C422&amp;LEFT($AS$1,2),IF({1,0},广告数据!$A$2:$A$7027&amp;广告数据!$B$2:$B$7027&amp;广告数据!$C$2:$C$7027,广告数据!$E$2:$E$7027),2,0),"0")</f>
        <v>0</v>
      </c>
      <c r="AU422" s="179" t="str">
        <f t="array" ref="AU422">IFERROR(VLOOKUP(A422&amp;B422&amp;C422&amp;LEFT($AS$1,2),IF({1,0},广告数据!$A$2:$A$7027&amp;广告数据!$B$2:$B$7027&amp;广告数据!$C$2:$C$7027,广告数据!$I$2:$I$7027),2,0),"0")</f>
        <v>0</v>
      </c>
      <c r="AV422" s="215" t="str">
        <f t="shared" si="167"/>
        <v>0</v>
      </c>
      <c r="AW422" s="215" t="str">
        <f t="array" ref="AW422">IFERROR(AU422/AT422,"0")</f>
        <v>0</v>
      </c>
      <c r="AX422" s="224" t="str">
        <f t="array" ref="AX422">IFERROR(VLOOKUP(A422&amp;B422&amp;C422&amp;LEFT($AS$1,2),IF({1,0},广告数据!$A$2:$A$7027&amp;广告数据!$B$2:$B$7027&amp;广告数据!$C$2:$C$7027,广告数据!$G$2:$G$7027),2,0),"0")</f>
        <v>0</v>
      </c>
      <c r="AY422" s="179" t="str">
        <f t="array" ref="AY422">IFERROR(VLOOKUP(A422&amp;B422&amp;C422&amp;LEFT($AS$1,2),IF({1,0},广告数据!$A$2:$A$7027&amp;广告数据!$B$2:$B$7027&amp;广告数据!$C$2:$C$7027,广告数据!$J$2:$J$7027),2,0),"0")</f>
        <v>0</v>
      </c>
      <c r="AZ422" s="183" t="str">
        <f t="array" ref="AZ422">IFERROR(AX422/AY422,"0")</f>
        <v>0</v>
      </c>
      <c r="BA422" s="179" t="str">
        <f t="array" ref="BA422">IFERROR(VLOOKUP(A422&amp;B422&amp;C422&amp;LEFT($BA$1,2),IF({1,0},广告数据!$A$2:$A$7027&amp;广告数据!$B$2:$B$7027&amp;广告数据!$C$2:$C$7027,广告数据!$D$2:$D$7027),2,0),"")</f>
        <v/>
      </c>
      <c r="BB422" s="179" t="str">
        <f t="array" ref="BB422">IFERROR(VLOOKUP(A422&amp;B422&amp;C422&amp;LEFT($BA$1,2),IF({1,0},广告数据!$A$2:$A$7027&amp;广告数据!$B$2:$B$7027&amp;广告数据!$C$2:$C$7027,广告数据!$E$2:$E$7027),2,0),"")</f>
        <v/>
      </c>
      <c r="BC422" s="179" t="str">
        <f t="array" ref="BC422">IFERROR(VLOOKUP(A422&amp;B422&amp;C422&amp;LEFT($BA$1,2),IF({1,0},广告数据!$A$2:$A$7027&amp;广告数据!$B$2:$B$7027&amp;广告数据!$C$2:$C$7027,广告数据!$I$2:$I$7027),2,0),"")</f>
        <v/>
      </c>
      <c r="BD422" s="215" t="str">
        <f t="shared" si="170"/>
        <v>0</v>
      </c>
      <c r="BE422" s="215" t="str">
        <f t="shared" si="171"/>
        <v>0</v>
      </c>
      <c r="BF422" s="186" t="str">
        <f t="array" ref="BF422">IFERROR(VLOOKUP(A422&amp;B422&amp;C422&amp;LEFT($BA$1,2),IF({1,0},广告数据!$A$2:$A$7027&amp;广告数据!$B$2:$B$7027&amp;广告数据!$C$2:$C$7027,广告数据!$G$2:$G$7027),2,0),"")</f>
        <v/>
      </c>
      <c r="BG422" s="186" t="str">
        <f t="array" ref="BG422">IFERROR(VLOOKUP(A422&amp;B422&amp;C422&amp;LEFT($BA$1,2),IF({1,0},广告数据!$A$2:$A$7027&amp;广告数据!$B$2:$B$7027&amp;广告数据!$C$2:$C$7027,广告数据!$J$2:$J$7027),2,0),"")</f>
        <v/>
      </c>
      <c r="BH422" s="215" t="str">
        <f t="shared" si="172"/>
        <v>0</v>
      </c>
      <c r="BI422" s="172" t="str">
        <f t="array" ref="BI422">IFERROR(VLOOKUP(A422&amp;B422&amp;C422&amp;LEFT($BI$1,2),IF({1,0},广告数据!$A$2:$A$7027&amp;广告数据!$B$2:$B$7027&amp;广告数据!$C$2:$C$7027,广告数据!$D$2:$D$7027),2,0),"0")</f>
        <v>0</v>
      </c>
      <c r="BJ422" s="172" t="str">
        <f t="array" ref="BJ422">IFERROR(VLOOKUP(A422&amp;B422&amp;C422&amp;LEFT($BI$1,2),IF({1,0},广告数据!$A$2:$A$7027&amp;广告数据!$B$2:$B$7027&amp;广告数据!$C$2:$C$7027,广告数据!$E$2:$E$7027),2,0),"0")</f>
        <v>0</v>
      </c>
      <c r="BK422" s="172" t="str">
        <f t="array" ref="BK422">IFERROR(VLOOKUP(A422&amp;B422&amp;C422&amp;LEFT($BI$1,2),IF({1,0},广告数据!$A$2:$A$7027&amp;广告数据!$B$2:$B$7027&amp;广告数据!$C$2:$C$7027,广告数据!$I$2:$I$7027),2,0),"0")</f>
        <v>0</v>
      </c>
      <c r="BL422" s="215" t="str">
        <f t="shared" si="173"/>
        <v>0</v>
      </c>
      <c r="BM422" s="215" t="str">
        <f t="shared" si="174"/>
        <v>0</v>
      </c>
      <c r="BN422" s="172" t="str">
        <f t="array" ref="BN422">IFERROR(VLOOKUP(A422&amp;B422&amp;C422&amp;LEFT($BI$1,2),IF({1,0},广告数据!$A$2:$A$7027&amp;广告数据!$B$2:$B$7027&amp;广告数据!$C$2:$C$7027,广告数据!$G$2:$G$7027),2,0),"0")</f>
        <v>0</v>
      </c>
      <c r="BO422" s="172" t="str">
        <f t="array" ref="BO422">IFERROR(VLOOKUP(A422&amp;B422&amp;C422&amp;LEFT($BI$1,2),IF({1,0},广告数据!$A$2:$A$7027&amp;广告数据!$B$2:$B$7027&amp;广告数据!$C$2:$C$7027,广告数据!$J$2:$J$7027),2,0),"0")</f>
        <v>0</v>
      </c>
      <c r="BP422" s="215" t="str">
        <f t="shared" si="175"/>
        <v/>
      </c>
      <c r="BQ422" s="172" t="str">
        <f t="array" ref="BQ422">IFERROR(VLOOKUP(A422&amp;B422&amp;C422&amp;LEFT($BQ$1,2),IF({1,0},广告数据!$A$2:$A$7027&amp;广告数据!$B$2:$B$7027&amp;广告数据!$C$2:$C$7027,广告数据!$D$2:$D$7027),2,0),"0")</f>
        <v>0</v>
      </c>
      <c r="BR422" s="172" t="str">
        <f t="array" ref="BR422">IFERROR(VLOOKUP(A422&amp;B422&amp;C422&amp;LEFT($BQ$1,2),IF({1,0},广告数据!$A$2:$A$7027&amp;广告数据!$B$2:$B$7027&amp;广告数据!$C$2:$C$7027,广告数据!$E$2:$E$7027),2,0),"0")</f>
        <v>0</v>
      </c>
      <c r="BS422" s="172" t="str">
        <f t="array" ref="BS422">IFERROR(VLOOKUP(A422&amp;B422&amp;C422&amp;LEFT($BQ$1,2),IF({1,0},广告数据!$A$2:$A$7027&amp;广告数据!$B$2:$B$7027&amp;广告数据!$C$2:$C$7027,广告数据!$I$2:$I$7027),2,0),"0")</f>
        <v>0</v>
      </c>
      <c r="BT422" s="215" t="str">
        <f t="shared" si="168"/>
        <v>0</v>
      </c>
      <c r="BU422" s="215" t="str">
        <f t="shared" si="169"/>
        <v>0</v>
      </c>
      <c r="BV422" s="172" t="str">
        <f t="array" ref="BV422">IFERROR(VLOOKUP(A422&amp;B422&amp;C422&amp;LEFT($BQ$1,2),IF({1,0},广告数据!$A$2:$A$7027&amp;广告数据!$B$2:$B$7027&amp;广告数据!$C$2:$C$7027,广告数据!$G$2:$G$7027),2,0),"0")</f>
        <v>0</v>
      </c>
      <c r="BW422" s="172" t="str">
        <f t="array" ref="BW422">IFERROR(VLOOKUP(A422&amp;B422&amp;C422&amp;LEFT($BQ$1,2),IF({1,0},广告数据!$A$2:$A$7027&amp;广告数据!$B$2:$B$7027&amp;广告数据!$C$2:$C$7027,广告数据!$J$2:$J$7027),2,0),"0")</f>
        <v>0</v>
      </c>
      <c r="BX422" s="215" t="str">
        <f t="shared" si="176"/>
        <v/>
      </c>
      <c r="BY422" s="173"/>
      <c r="BZ422" s="173"/>
      <c r="CA422" s="173"/>
    </row>
    <row r="423" spans="1:79">
      <c r="A423" s="189"/>
      <c r="B423" s="192"/>
      <c r="C423" s="190"/>
      <c r="D423" s="190"/>
      <c r="E423" s="191"/>
      <c r="F423" s="191"/>
      <c r="G423" s="191"/>
      <c r="H423" s="193"/>
      <c r="I423" s="206"/>
      <c r="K423" s="206"/>
      <c r="L423" s="206"/>
      <c r="M423" s="220"/>
      <c r="N423" s="206"/>
      <c r="O423" s="206"/>
      <c r="P423" s="200"/>
      <c r="Q423" s="200"/>
      <c r="R423" s="200"/>
      <c r="S423" s="200"/>
      <c r="T423" s="200"/>
      <c r="U423" s="200"/>
      <c r="V423" s="200"/>
      <c r="W423" s="200"/>
      <c r="X423" s="200"/>
      <c r="Y423" s="200"/>
      <c r="Z423" s="200"/>
      <c r="AA423" s="200"/>
      <c r="AB423" s="200"/>
      <c r="AC423" s="200"/>
      <c r="AD423" s="200"/>
      <c r="AE423" s="200"/>
      <c r="AF423" s="200"/>
      <c r="AG423" s="200"/>
      <c r="AH423" s="200"/>
      <c r="AI423" s="200"/>
      <c r="AJ423" s="200"/>
      <c r="AK423" s="179" t="str">
        <f t="array" ref="AK423">IFERROR(VLOOKUP(A423&amp;B423&amp;C423&amp;LEFT($AK$1,2),IF({1,0},广告数据!$A$2:$A$7027&amp;广告数据!$B$2:$B$7027&amp;广告数据!$C$2:$C$7027,广告数据!$D$2:$D$7027),2,0),"0")</f>
        <v>0</v>
      </c>
      <c r="AL423" s="175" t="str">
        <f t="array" ref="AL423">IFERROR(VLOOKUP(A423&amp;B423&amp;C423&amp;LEFT($AK$1,2),IF({1,0},广告数据!$A$2:$A$7027&amp;广告数据!$B$2:$B$7027&amp;广告数据!$C$2:$C$7027,广告数据!$E$2:$E$7027),2,0),"0")</f>
        <v>0</v>
      </c>
      <c r="AM423" s="180" t="str">
        <f t="shared" si="164"/>
        <v>0</v>
      </c>
      <c r="AN423" s="175" t="str">
        <f t="array" ref="AN423">IFERROR(VLOOKUP(A423&amp;B423&amp;C423&amp;LEFT($AK$1,2),IF({1,0},广告数据!$A$2:$A$7027&amp;广告数据!$B$2:$B$7027&amp;广告数据!$C$2:$C$7027,广告数据!$I$2:$I$7027),2,0),"0")</f>
        <v>0</v>
      </c>
      <c r="AO423" s="181" t="str">
        <f t="shared" si="165"/>
        <v>0</v>
      </c>
      <c r="AP423" s="182" t="str">
        <f t="array" ref="AP423">IFERROR(VLOOKUP(A423&amp;B423&amp;C423&amp;LEFT($AK$1,2),IF({1,0},广告数据!$A$2:$A$7027&amp;广告数据!$B$2:$B$7027&amp;广告数据!$C$2:$C$7027,广告数据!$G$2:$G$7027),2,0),"0")</f>
        <v>0</v>
      </c>
      <c r="AQ423" s="182" t="str">
        <f t="array" ref="AQ423">IFERROR(VLOOKUP(A423&amp;B423&amp;C423&amp;LEFT($AK$1,2),IF({1,0},广告数据!$A$2:$A$7027&amp;广告数据!$B$2:$B$7027&amp;广告数据!$C$2:$C$7027,广告数据!$J$2:$J$7027),2,0),"0")</f>
        <v>0</v>
      </c>
      <c r="AR423" s="183" t="str">
        <f t="shared" si="166"/>
        <v>0</v>
      </c>
      <c r="AS423" s="223" t="str">
        <f t="array" ref="AS423">IFERROR(VLOOKUP(A423&amp;B423&amp;C423&amp;LEFT($AS$1,2),IF({1,0},广告数据!$A$2:$A$7027&amp;广告数据!$B$2:$B$7027&amp;广告数据!$C$2:$C$7027,广告数据!$D$2:$D$7027),2,0),"0")</f>
        <v>0</v>
      </c>
      <c r="AT423" s="179" t="str">
        <f t="array" ref="AT423">IFERROR(VLOOKUP(A423&amp;B423&amp;C423&amp;LEFT($AS$1,2),IF({1,0},广告数据!$A$2:$A$7027&amp;广告数据!$B$2:$B$7027&amp;广告数据!$C$2:$C$7027,广告数据!$E$2:$E$7027),2,0),"0")</f>
        <v>0</v>
      </c>
      <c r="AU423" s="179" t="str">
        <f t="array" ref="AU423">IFERROR(VLOOKUP(A423&amp;B423&amp;C423&amp;LEFT($AS$1,2),IF({1,0},广告数据!$A$2:$A$7027&amp;广告数据!$B$2:$B$7027&amp;广告数据!$C$2:$C$7027,广告数据!$I$2:$I$7027),2,0),"0")</f>
        <v>0</v>
      </c>
      <c r="AV423" s="215" t="str">
        <f t="shared" si="167"/>
        <v>0</v>
      </c>
      <c r="AW423" s="215" t="str">
        <f t="array" ref="AW423">IFERROR(AU423/AT423,"0")</f>
        <v>0</v>
      </c>
      <c r="AX423" s="224" t="str">
        <f t="array" ref="AX423">IFERROR(VLOOKUP(A423&amp;B423&amp;C423&amp;LEFT($AS$1,2),IF({1,0},广告数据!$A$2:$A$7027&amp;广告数据!$B$2:$B$7027&amp;广告数据!$C$2:$C$7027,广告数据!$G$2:$G$7027),2,0),"0")</f>
        <v>0</v>
      </c>
      <c r="AY423" s="179" t="str">
        <f t="array" ref="AY423">IFERROR(VLOOKUP(A423&amp;B423&amp;C423&amp;LEFT($AS$1,2),IF({1,0},广告数据!$A$2:$A$7027&amp;广告数据!$B$2:$B$7027&amp;广告数据!$C$2:$C$7027,广告数据!$J$2:$J$7027),2,0),"0")</f>
        <v>0</v>
      </c>
      <c r="AZ423" s="183" t="str">
        <f t="array" ref="AZ423">IFERROR(AX423/AY423,"0")</f>
        <v>0</v>
      </c>
      <c r="BA423" s="179" t="str">
        <f t="array" ref="BA423">IFERROR(VLOOKUP(A423&amp;B423&amp;C423&amp;LEFT($BA$1,2),IF({1,0},广告数据!$A$2:$A$7027&amp;广告数据!$B$2:$B$7027&amp;广告数据!$C$2:$C$7027,广告数据!$D$2:$D$7027),2,0),"")</f>
        <v/>
      </c>
      <c r="BB423" s="179" t="str">
        <f t="array" ref="BB423">IFERROR(VLOOKUP(A423&amp;B423&amp;C423&amp;LEFT($BA$1,2),IF({1,0},广告数据!$A$2:$A$7027&amp;广告数据!$B$2:$B$7027&amp;广告数据!$C$2:$C$7027,广告数据!$E$2:$E$7027),2,0),"")</f>
        <v/>
      </c>
      <c r="BC423" s="179" t="str">
        <f t="array" ref="BC423">IFERROR(VLOOKUP(A423&amp;B423&amp;C423&amp;LEFT($BA$1,2),IF({1,0},广告数据!$A$2:$A$7027&amp;广告数据!$B$2:$B$7027&amp;广告数据!$C$2:$C$7027,广告数据!$I$2:$I$7027),2,0),"")</f>
        <v/>
      </c>
      <c r="BD423" s="215" t="str">
        <f t="shared" si="170"/>
        <v>0</v>
      </c>
      <c r="BE423" s="215" t="str">
        <f t="shared" si="171"/>
        <v>0</v>
      </c>
      <c r="BF423" s="186" t="str">
        <f t="array" ref="BF423">IFERROR(VLOOKUP(A423&amp;B423&amp;C423&amp;LEFT($BA$1,2),IF({1,0},广告数据!$A$2:$A$7027&amp;广告数据!$B$2:$B$7027&amp;广告数据!$C$2:$C$7027,广告数据!$G$2:$G$7027),2,0),"")</f>
        <v/>
      </c>
      <c r="BG423" s="186" t="str">
        <f t="array" ref="BG423">IFERROR(VLOOKUP(A423&amp;B423&amp;C423&amp;LEFT($BA$1,2),IF({1,0},广告数据!$A$2:$A$7027&amp;广告数据!$B$2:$B$7027&amp;广告数据!$C$2:$C$7027,广告数据!$J$2:$J$7027),2,0),"")</f>
        <v/>
      </c>
      <c r="BH423" s="215" t="str">
        <f t="shared" si="172"/>
        <v>0</v>
      </c>
      <c r="BI423" s="172" t="str">
        <f t="array" ref="BI423">IFERROR(VLOOKUP(A423&amp;B423&amp;C423&amp;LEFT($BI$1,2),IF({1,0},广告数据!$A$2:$A$7027&amp;广告数据!$B$2:$B$7027&amp;广告数据!$C$2:$C$7027,广告数据!$D$2:$D$7027),2,0),"0")</f>
        <v>0</v>
      </c>
      <c r="BJ423" s="172" t="str">
        <f t="array" ref="BJ423">IFERROR(VLOOKUP(A423&amp;B423&amp;C423&amp;LEFT($BI$1,2),IF({1,0},广告数据!$A$2:$A$7027&amp;广告数据!$B$2:$B$7027&amp;广告数据!$C$2:$C$7027,广告数据!$E$2:$E$7027),2,0),"0")</f>
        <v>0</v>
      </c>
      <c r="BK423" s="172" t="str">
        <f t="array" ref="BK423">IFERROR(VLOOKUP(A423&amp;B423&amp;C423&amp;LEFT($BI$1,2),IF({1,0},广告数据!$A$2:$A$7027&amp;广告数据!$B$2:$B$7027&amp;广告数据!$C$2:$C$7027,广告数据!$I$2:$I$7027),2,0),"0")</f>
        <v>0</v>
      </c>
      <c r="BL423" s="215" t="str">
        <f t="shared" si="173"/>
        <v>0</v>
      </c>
      <c r="BM423" s="215" t="str">
        <f t="shared" si="174"/>
        <v>0</v>
      </c>
      <c r="BN423" s="172" t="str">
        <f t="array" ref="BN423">IFERROR(VLOOKUP(A423&amp;B423&amp;C423&amp;LEFT($BI$1,2),IF({1,0},广告数据!$A$2:$A$7027&amp;广告数据!$B$2:$B$7027&amp;广告数据!$C$2:$C$7027,广告数据!$G$2:$G$7027),2,0),"0")</f>
        <v>0</v>
      </c>
      <c r="BO423" s="172" t="str">
        <f t="array" ref="BO423">IFERROR(VLOOKUP(A423&amp;B423&amp;C423&amp;LEFT($BI$1,2),IF({1,0},广告数据!$A$2:$A$7027&amp;广告数据!$B$2:$B$7027&amp;广告数据!$C$2:$C$7027,广告数据!$J$2:$J$7027),2,0),"0")</f>
        <v>0</v>
      </c>
      <c r="BP423" s="215" t="str">
        <f t="shared" si="175"/>
        <v/>
      </c>
      <c r="BQ423" s="172" t="str">
        <f t="array" ref="BQ423">IFERROR(VLOOKUP(A423&amp;B423&amp;C423&amp;LEFT($BQ$1,2),IF({1,0},广告数据!$A$2:$A$7027&amp;广告数据!$B$2:$B$7027&amp;广告数据!$C$2:$C$7027,广告数据!$D$2:$D$7027),2,0),"0")</f>
        <v>0</v>
      </c>
      <c r="BR423" s="172" t="str">
        <f t="array" ref="BR423">IFERROR(VLOOKUP(A423&amp;B423&amp;C423&amp;LEFT($BQ$1,2),IF({1,0},广告数据!$A$2:$A$7027&amp;广告数据!$B$2:$B$7027&amp;广告数据!$C$2:$C$7027,广告数据!$E$2:$E$7027),2,0),"0")</f>
        <v>0</v>
      </c>
      <c r="BS423" s="172" t="str">
        <f t="array" ref="BS423">IFERROR(VLOOKUP(A423&amp;B423&amp;C423&amp;LEFT($BQ$1,2),IF({1,0},广告数据!$A$2:$A$7027&amp;广告数据!$B$2:$B$7027&amp;广告数据!$C$2:$C$7027,广告数据!$I$2:$I$7027),2,0),"0")</f>
        <v>0</v>
      </c>
      <c r="BT423" s="215" t="str">
        <f t="shared" si="168"/>
        <v>0</v>
      </c>
      <c r="BU423" s="215" t="str">
        <f t="shared" si="169"/>
        <v>0</v>
      </c>
      <c r="BV423" s="172" t="str">
        <f t="array" ref="BV423">IFERROR(VLOOKUP(A423&amp;B423&amp;C423&amp;LEFT($BQ$1,2),IF({1,0},广告数据!$A$2:$A$7027&amp;广告数据!$B$2:$B$7027&amp;广告数据!$C$2:$C$7027,广告数据!$G$2:$G$7027),2,0),"0")</f>
        <v>0</v>
      </c>
      <c r="BW423" s="172" t="str">
        <f t="array" ref="BW423">IFERROR(VLOOKUP(A423&amp;B423&amp;C423&amp;LEFT($BQ$1,2),IF({1,0},广告数据!$A$2:$A$7027&amp;广告数据!$B$2:$B$7027&amp;广告数据!$C$2:$C$7027,广告数据!$J$2:$J$7027),2,0),"0")</f>
        <v>0</v>
      </c>
      <c r="BX423" s="215" t="str">
        <f t="shared" si="176"/>
        <v/>
      </c>
      <c r="BY423" s="173"/>
      <c r="BZ423" s="173"/>
      <c r="CA423" s="173"/>
    </row>
    <row r="424" spans="1:79">
      <c r="A424" s="189"/>
      <c r="B424" s="192"/>
      <c r="C424" s="190"/>
      <c r="D424" s="190"/>
      <c r="E424" s="191"/>
      <c r="F424" s="191"/>
      <c r="G424" s="191"/>
      <c r="H424" s="193"/>
      <c r="I424" s="206"/>
      <c r="K424" s="206"/>
      <c r="L424" s="206"/>
      <c r="M424" s="220"/>
      <c r="N424" s="206"/>
      <c r="O424" s="206"/>
      <c r="P424" s="200"/>
      <c r="Q424" s="200"/>
      <c r="R424" s="200"/>
      <c r="S424" s="200"/>
      <c r="T424" s="200"/>
      <c r="U424" s="200"/>
      <c r="V424" s="200"/>
      <c r="W424" s="200"/>
      <c r="X424" s="200"/>
      <c r="Y424" s="200"/>
      <c r="Z424" s="200"/>
      <c r="AA424" s="200"/>
      <c r="AB424" s="200"/>
      <c r="AC424" s="200"/>
      <c r="AD424" s="200"/>
      <c r="AE424" s="200"/>
      <c r="AF424" s="200"/>
      <c r="AG424" s="200"/>
      <c r="AH424" s="200"/>
      <c r="AI424" s="200"/>
      <c r="AJ424" s="200"/>
      <c r="AK424" s="179" t="str">
        <f t="array" ref="AK424">IFERROR(VLOOKUP(A424&amp;B424&amp;C424&amp;LEFT($AK$1,2),IF({1,0},广告数据!$A$2:$A$7027&amp;广告数据!$B$2:$B$7027&amp;广告数据!$C$2:$C$7027,广告数据!$D$2:$D$7027),2,0),"0")</f>
        <v>0</v>
      </c>
      <c r="AL424" s="175" t="str">
        <f t="array" ref="AL424">IFERROR(VLOOKUP(A424&amp;B424&amp;C424&amp;LEFT($AK$1,2),IF({1,0},广告数据!$A$2:$A$7027&amp;广告数据!$B$2:$B$7027&amp;广告数据!$C$2:$C$7027,广告数据!$E$2:$E$7027),2,0),"0")</f>
        <v>0</v>
      </c>
      <c r="AM424" s="180" t="str">
        <f t="shared" si="164"/>
        <v>0</v>
      </c>
      <c r="AN424" s="175" t="str">
        <f t="array" ref="AN424">IFERROR(VLOOKUP(A424&amp;B424&amp;C424&amp;LEFT($AK$1,2),IF({1,0},广告数据!$A$2:$A$7027&amp;广告数据!$B$2:$B$7027&amp;广告数据!$C$2:$C$7027,广告数据!$I$2:$I$7027),2,0),"0")</f>
        <v>0</v>
      </c>
      <c r="AO424" s="181" t="str">
        <f t="shared" si="165"/>
        <v>0</v>
      </c>
      <c r="AP424" s="182" t="str">
        <f t="array" ref="AP424">IFERROR(VLOOKUP(A424&amp;B424&amp;C424&amp;LEFT($AK$1,2),IF({1,0},广告数据!$A$2:$A$7027&amp;广告数据!$B$2:$B$7027&amp;广告数据!$C$2:$C$7027,广告数据!$G$2:$G$7027),2,0),"0")</f>
        <v>0</v>
      </c>
      <c r="AQ424" s="182" t="str">
        <f t="array" ref="AQ424">IFERROR(VLOOKUP(A424&amp;B424&amp;C424&amp;LEFT($AK$1,2),IF({1,0},广告数据!$A$2:$A$7027&amp;广告数据!$B$2:$B$7027&amp;广告数据!$C$2:$C$7027,广告数据!$J$2:$J$7027),2,0),"0")</f>
        <v>0</v>
      </c>
      <c r="AR424" s="183" t="str">
        <f t="shared" si="166"/>
        <v>0</v>
      </c>
      <c r="AS424" s="223" t="str">
        <f t="array" ref="AS424">IFERROR(VLOOKUP(A424&amp;B424&amp;C424&amp;LEFT($AS$1,2),IF({1,0},广告数据!$A$2:$A$7027&amp;广告数据!$B$2:$B$7027&amp;广告数据!$C$2:$C$7027,广告数据!$D$2:$D$7027),2,0),"0")</f>
        <v>0</v>
      </c>
      <c r="AT424" s="179" t="str">
        <f t="array" ref="AT424">IFERROR(VLOOKUP(A424&amp;B424&amp;C424&amp;LEFT($AS$1,2),IF({1,0},广告数据!$A$2:$A$7027&amp;广告数据!$B$2:$B$7027&amp;广告数据!$C$2:$C$7027,广告数据!$E$2:$E$7027),2,0),"0")</f>
        <v>0</v>
      </c>
      <c r="AU424" s="179" t="str">
        <f t="array" ref="AU424">IFERROR(VLOOKUP(A424&amp;B424&amp;C424&amp;LEFT($AS$1,2),IF({1,0},广告数据!$A$2:$A$7027&amp;广告数据!$B$2:$B$7027&amp;广告数据!$C$2:$C$7027,广告数据!$I$2:$I$7027),2,0),"0")</f>
        <v>0</v>
      </c>
      <c r="AV424" s="215" t="str">
        <f t="shared" si="167"/>
        <v>0</v>
      </c>
      <c r="AW424" s="215" t="str">
        <f t="array" ref="AW424">IFERROR(AU424/AT424,"0")</f>
        <v>0</v>
      </c>
      <c r="AX424" s="224" t="str">
        <f t="array" ref="AX424">IFERROR(VLOOKUP(A424&amp;B424&amp;C424&amp;LEFT($AS$1,2),IF({1,0},广告数据!$A$2:$A$7027&amp;广告数据!$B$2:$B$7027&amp;广告数据!$C$2:$C$7027,广告数据!$G$2:$G$7027),2,0),"0")</f>
        <v>0</v>
      </c>
      <c r="AY424" s="179" t="str">
        <f t="array" ref="AY424">IFERROR(VLOOKUP(A424&amp;B424&amp;C424&amp;LEFT($AS$1,2),IF({1,0},广告数据!$A$2:$A$7027&amp;广告数据!$B$2:$B$7027&amp;广告数据!$C$2:$C$7027,广告数据!$J$2:$J$7027),2,0),"0")</f>
        <v>0</v>
      </c>
      <c r="AZ424" s="183" t="str">
        <f t="array" ref="AZ424">IFERROR(AX424/AY424,"0")</f>
        <v>0</v>
      </c>
      <c r="BA424" s="179" t="str">
        <f t="array" ref="BA424">IFERROR(VLOOKUP(A424&amp;B424&amp;C424&amp;LEFT($BA$1,2),IF({1,0},广告数据!$A$2:$A$7027&amp;广告数据!$B$2:$B$7027&amp;广告数据!$C$2:$C$7027,广告数据!$D$2:$D$7027),2,0),"")</f>
        <v/>
      </c>
      <c r="BB424" s="179" t="str">
        <f t="array" ref="BB424">IFERROR(VLOOKUP(A424&amp;B424&amp;C424&amp;LEFT($BA$1,2),IF({1,0},广告数据!$A$2:$A$7027&amp;广告数据!$B$2:$B$7027&amp;广告数据!$C$2:$C$7027,广告数据!$E$2:$E$7027),2,0),"")</f>
        <v/>
      </c>
      <c r="BC424" s="179" t="str">
        <f t="array" ref="BC424">IFERROR(VLOOKUP(A424&amp;B424&amp;C424&amp;LEFT($BA$1,2),IF({1,0},广告数据!$A$2:$A$7027&amp;广告数据!$B$2:$B$7027&amp;广告数据!$C$2:$C$7027,广告数据!$I$2:$I$7027),2,0),"")</f>
        <v/>
      </c>
      <c r="BD424" s="215" t="str">
        <f t="shared" si="170"/>
        <v>0</v>
      </c>
      <c r="BE424" s="215" t="str">
        <f t="shared" si="171"/>
        <v>0</v>
      </c>
      <c r="BF424" s="186" t="str">
        <f t="array" ref="BF424">IFERROR(VLOOKUP(A424&amp;B424&amp;C424&amp;LEFT($BA$1,2),IF({1,0},广告数据!$A$2:$A$7027&amp;广告数据!$B$2:$B$7027&amp;广告数据!$C$2:$C$7027,广告数据!$G$2:$G$7027),2,0),"")</f>
        <v/>
      </c>
      <c r="BG424" s="186" t="str">
        <f t="array" ref="BG424">IFERROR(VLOOKUP(A424&amp;B424&amp;C424&amp;LEFT($BA$1,2),IF({1,0},广告数据!$A$2:$A$7027&amp;广告数据!$B$2:$B$7027&amp;广告数据!$C$2:$C$7027,广告数据!$J$2:$J$7027),2,0),"")</f>
        <v/>
      </c>
      <c r="BH424" s="215" t="str">
        <f t="shared" si="172"/>
        <v>0</v>
      </c>
      <c r="BI424" s="172" t="str">
        <f t="array" ref="BI424">IFERROR(VLOOKUP(A424&amp;B424&amp;C424&amp;LEFT($BI$1,2),IF({1,0},广告数据!$A$2:$A$7027&amp;广告数据!$B$2:$B$7027&amp;广告数据!$C$2:$C$7027,广告数据!$D$2:$D$7027),2,0),"0")</f>
        <v>0</v>
      </c>
      <c r="BJ424" s="172" t="str">
        <f t="array" ref="BJ424">IFERROR(VLOOKUP(A424&amp;B424&amp;C424&amp;LEFT($BI$1,2),IF({1,0},广告数据!$A$2:$A$7027&amp;广告数据!$B$2:$B$7027&amp;广告数据!$C$2:$C$7027,广告数据!$E$2:$E$7027),2,0),"0")</f>
        <v>0</v>
      </c>
      <c r="BK424" s="172" t="str">
        <f t="array" ref="BK424">IFERROR(VLOOKUP(A424&amp;B424&amp;C424&amp;LEFT($BI$1,2),IF({1,0},广告数据!$A$2:$A$7027&amp;广告数据!$B$2:$B$7027&amp;广告数据!$C$2:$C$7027,广告数据!$I$2:$I$7027),2,0),"0")</f>
        <v>0</v>
      </c>
      <c r="BL424" s="215" t="str">
        <f t="shared" si="173"/>
        <v>0</v>
      </c>
      <c r="BM424" s="215" t="str">
        <f t="shared" si="174"/>
        <v>0</v>
      </c>
      <c r="BN424" s="172" t="str">
        <f t="array" ref="BN424">IFERROR(VLOOKUP(A424&amp;B424&amp;C424&amp;LEFT($BI$1,2),IF({1,0},广告数据!$A$2:$A$7027&amp;广告数据!$B$2:$B$7027&amp;广告数据!$C$2:$C$7027,广告数据!$G$2:$G$7027),2,0),"0")</f>
        <v>0</v>
      </c>
      <c r="BO424" s="172" t="str">
        <f t="array" ref="BO424">IFERROR(VLOOKUP(A424&amp;B424&amp;C424&amp;LEFT($BI$1,2),IF({1,0},广告数据!$A$2:$A$7027&amp;广告数据!$B$2:$B$7027&amp;广告数据!$C$2:$C$7027,广告数据!$J$2:$J$7027),2,0),"0")</f>
        <v>0</v>
      </c>
      <c r="BP424" s="215" t="str">
        <f t="shared" si="175"/>
        <v/>
      </c>
      <c r="BQ424" s="172" t="str">
        <f t="array" ref="BQ424">IFERROR(VLOOKUP(A424&amp;B424&amp;C424&amp;LEFT($BQ$1,2),IF({1,0},广告数据!$A$2:$A$7027&amp;广告数据!$B$2:$B$7027&amp;广告数据!$C$2:$C$7027,广告数据!$D$2:$D$7027),2,0),"0")</f>
        <v>0</v>
      </c>
      <c r="BR424" s="172" t="str">
        <f t="array" ref="BR424">IFERROR(VLOOKUP(A424&amp;B424&amp;C424&amp;LEFT($BQ$1,2),IF({1,0},广告数据!$A$2:$A$7027&amp;广告数据!$B$2:$B$7027&amp;广告数据!$C$2:$C$7027,广告数据!$E$2:$E$7027),2,0),"0")</f>
        <v>0</v>
      </c>
      <c r="BS424" s="172" t="str">
        <f t="array" ref="BS424">IFERROR(VLOOKUP(A424&amp;B424&amp;C424&amp;LEFT($BQ$1,2),IF({1,0},广告数据!$A$2:$A$7027&amp;广告数据!$B$2:$B$7027&amp;广告数据!$C$2:$C$7027,广告数据!$I$2:$I$7027),2,0),"0")</f>
        <v>0</v>
      </c>
      <c r="BT424" s="215" t="str">
        <f t="shared" si="168"/>
        <v>0</v>
      </c>
      <c r="BU424" s="215" t="str">
        <f t="shared" si="169"/>
        <v>0</v>
      </c>
      <c r="BV424" s="172" t="str">
        <f t="array" ref="BV424">IFERROR(VLOOKUP(A424&amp;B424&amp;C424&amp;LEFT($BQ$1,2),IF({1,0},广告数据!$A$2:$A$7027&amp;广告数据!$B$2:$B$7027&amp;广告数据!$C$2:$C$7027,广告数据!$G$2:$G$7027),2,0),"0")</f>
        <v>0</v>
      </c>
      <c r="BW424" s="172" t="str">
        <f t="array" ref="BW424">IFERROR(VLOOKUP(A424&amp;B424&amp;C424&amp;LEFT($BQ$1,2),IF({1,0},广告数据!$A$2:$A$7027&amp;广告数据!$B$2:$B$7027&amp;广告数据!$C$2:$C$7027,广告数据!$J$2:$J$7027),2,0),"0")</f>
        <v>0</v>
      </c>
      <c r="BX424" s="215" t="str">
        <f t="shared" si="176"/>
        <v/>
      </c>
      <c r="BY424" s="173"/>
      <c r="BZ424" s="173"/>
      <c r="CA424" s="173"/>
    </row>
    <row r="425" spans="1:79">
      <c r="A425" s="189"/>
      <c r="B425" s="192"/>
      <c r="C425" s="190"/>
      <c r="D425" s="190"/>
      <c r="E425" s="191"/>
      <c r="F425" s="191"/>
      <c r="G425" s="191"/>
      <c r="H425" s="193"/>
      <c r="I425" s="206"/>
      <c r="K425" s="206"/>
      <c r="L425" s="206"/>
      <c r="M425" s="220"/>
      <c r="N425" s="206"/>
      <c r="O425" s="206"/>
      <c r="P425" s="200"/>
      <c r="Q425" s="200"/>
      <c r="R425" s="200"/>
      <c r="S425" s="200"/>
      <c r="T425" s="200"/>
      <c r="U425" s="200"/>
      <c r="V425" s="200"/>
      <c r="W425" s="200"/>
      <c r="X425" s="200"/>
      <c r="Y425" s="200"/>
      <c r="Z425" s="200"/>
      <c r="AA425" s="200"/>
      <c r="AB425" s="200"/>
      <c r="AC425" s="200"/>
      <c r="AD425" s="200"/>
      <c r="AE425" s="200"/>
      <c r="AF425" s="200"/>
      <c r="AG425" s="200"/>
      <c r="AH425" s="200"/>
      <c r="AI425" s="200"/>
      <c r="AJ425" s="200"/>
      <c r="AK425" s="179" t="str">
        <f t="array" ref="AK425">IFERROR(VLOOKUP(A425&amp;B425&amp;C425&amp;LEFT($AK$1,2),IF({1,0},广告数据!$A$2:$A$7027&amp;广告数据!$B$2:$B$7027&amp;广告数据!$C$2:$C$7027,广告数据!$D$2:$D$7027),2,0),"0")</f>
        <v>0</v>
      </c>
      <c r="AL425" s="175" t="str">
        <f t="array" ref="AL425">IFERROR(VLOOKUP(A425&amp;B425&amp;C425&amp;LEFT($AK$1,2),IF({1,0},广告数据!$A$2:$A$7027&amp;广告数据!$B$2:$B$7027&amp;广告数据!$C$2:$C$7027,广告数据!$E$2:$E$7027),2,0),"0")</f>
        <v>0</v>
      </c>
      <c r="AM425" s="180" t="str">
        <f t="shared" si="164"/>
        <v>0</v>
      </c>
      <c r="AN425" s="175" t="str">
        <f t="array" ref="AN425">IFERROR(VLOOKUP(A425&amp;B425&amp;C425&amp;LEFT($AK$1,2),IF({1,0},广告数据!$A$2:$A$7027&amp;广告数据!$B$2:$B$7027&amp;广告数据!$C$2:$C$7027,广告数据!$I$2:$I$7027),2,0),"0")</f>
        <v>0</v>
      </c>
      <c r="AO425" s="181" t="str">
        <f t="shared" si="165"/>
        <v>0</v>
      </c>
      <c r="AP425" s="182" t="str">
        <f t="array" ref="AP425">IFERROR(VLOOKUP(A425&amp;B425&amp;C425&amp;LEFT($AK$1,2),IF({1,0},广告数据!$A$2:$A$7027&amp;广告数据!$B$2:$B$7027&amp;广告数据!$C$2:$C$7027,广告数据!$G$2:$G$7027),2,0),"0")</f>
        <v>0</v>
      </c>
      <c r="AQ425" s="182" t="str">
        <f t="array" ref="AQ425">IFERROR(VLOOKUP(A425&amp;B425&amp;C425&amp;LEFT($AK$1,2),IF({1,0},广告数据!$A$2:$A$7027&amp;广告数据!$B$2:$B$7027&amp;广告数据!$C$2:$C$7027,广告数据!$J$2:$J$7027),2,0),"0")</f>
        <v>0</v>
      </c>
      <c r="AR425" s="183" t="str">
        <f t="shared" si="166"/>
        <v>0</v>
      </c>
      <c r="AS425" s="223" t="str">
        <f t="array" ref="AS425">IFERROR(VLOOKUP(A425&amp;B425&amp;C425&amp;LEFT($AS$1,2),IF({1,0},广告数据!$A$2:$A$7027&amp;广告数据!$B$2:$B$7027&amp;广告数据!$C$2:$C$7027,广告数据!$D$2:$D$7027),2,0),"0")</f>
        <v>0</v>
      </c>
      <c r="AT425" s="179" t="str">
        <f t="array" ref="AT425">IFERROR(VLOOKUP(A425&amp;B425&amp;C425&amp;LEFT($AS$1,2),IF({1,0},广告数据!$A$2:$A$7027&amp;广告数据!$B$2:$B$7027&amp;广告数据!$C$2:$C$7027,广告数据!$E$2:$E$7027),2,0),"0")</f>
        <v>0</v>
      </c>
      <c r="AU425" s="179" t="str">
        <f t="array" ref="AU425">IFERROR(VLOOKUP(A425&amp;B425&amp;C425&amp;LEFT($AS$1,2),IF({1,0},广告数据!$A$2:$A$7027&amp;广告数据!$B$2:$B$7027&amp;广告数据!$C$2:$C$7027,广告数据!$I$2:$I$7027),2,0),"0")</f>
        <v>0</v>
      </c>
      <c r="AV425" s="215" t="str">
        <f t="shared" si="167"/>
        <v>0</v>
      </c>
      <c r="AW425" s="215" t="str">
        <f t="array" ref="AW425">IFERROR(AU425/AT425,"0")</f>
        <v>0</v>
      </c>
      <c r="AX425" s="224" t="str">
        <f t="array" ref="AX425">IFERROR(VLOOKUP(A425&amp;B425&amp;C425&amp;LEFT($AS$1,2),IF({1,0},广告数据!$A$2:$A$7027&amp;广告数据!$B$2:$B$7027&amp;广告数据!$C$2:$C$7027,广告数据!$G$2:$G$7027),2,0),"0")</f>
        <v>0</v>
      </c>
      <c r="AY425" s="179" t="str">
        <f t="array" ref="AY425">IFERROR(VLOOKUP(A425&amp;B425&amp;C425&amp;LEFT($AS$1,2),IF({1,0},广告数据!$A$2:$A$7027&amp;广告数据!$B$2:$B$7027&amp;广告数据!$C$2:$C$7027,广告数据!$J$2:$J$7027),2,0),"0")</f>
        <v>0</v>
      </c>
      <c r="AZ425" s="183" t="str">
        <f t="array" ref="AZ425">IFERROR(AX425/AY425,"0")</f>
        <v>0</v>
      </c>
      <c r="BA425" s="179" t="str">
        <f t="array" ref="BA425">IFERROR(VLOOKUP(A425&amp;B425&amp;C425&amp;LEFT($BA$1,2),IF({1,0},广告数据!$A$2:$A$7027&amp;广告数据!$B$2:$B$7027&amp;广告数据!$C$2:$C$7027,广告数据!$D$2:$D$7027),2,0),"")</f>
        <v/>
      </c>
      <c r="BB425" s="179" t="str">
        <f t="array" ref="BB425">IFERROR(VLOOKUP(A425&amp;B425&amp;C425&amp;LEFT($BA$1,2),IF({1,0},广告数据!$A$2:$A$7027&amp;广告数据!$B$2:$B$7027&amp;广告数据!$C$2:$C$7027,广告数据!$E$2:$E$7027),2,0),"")</f>
        <v/>
      </c>
      <c r="BC425" s="179" t="str">
        <f t="array" ref="BC425">IFERROR(VLOOKUP(A425&amp;B425&amp;C425&amp;LEFT($BA$1,2),IF({1,0},广告数据!$A$2:$A$7027&amp;广告数据!$B$2:$B$7027&amp;广告数据!$C$2:$C$7027,广告数据!$I$2:$I$7027),2,0),"")</f>
        <v/>
      </c>
      <c r="BD425" s="215" t="str">
        <f t="shared" si="170"/>
        <v>0</v>
      </c>
      <c r="BE425" s="215" t="str">
        <f t="shared" si="171"/>
        <v>0</v>
      </c>
      <c r="BF425" s="186" t="str">
        <f t="array" ref="BF425">IFERROR(VLOOKUP(A425&amp;B425&amp;C425&amp;LEFT($BA$1,2),IF({1,0},广告数据!$A$2:$A$7027&amp;广告数据!$B$2:$B$7027&amp;广告数据!$C$2:$C$7027,广告数据!$G$2:$G$7027),2,0),"")</f>
        <v/>
      </c>
      <c r="BG425" s="186" t="str">
        <f t="array" ref="BG425">IFERROR(VLOOKUP(A425&amp;B425&amp;C425&amp;LEFT($BA$1,2),IF({1,0},广告数据!$A$2:$A$7027&amp;广告数据!$B$2:$B$7027&amp;广告数据!$C$2:$C$7027,广告数据!$J$2:$J$7027),2,0),"")</f>
        <v/>
      </c>
      <c r="BH425" s="215" t="str">
        <f t="shared" si="172"/>
        <v>0</v>
      </c>
      <c r="BI425" s="172" t="str">
        <f t="array" ref="BI425">IFERROR(VLOOKUP(A425&amp;B425&amp;C425&amp;LEFT($BI$1,2),IF({1,0},广告数据!$A$2:$A$7027&amp;广告数据!$B$2:$B$7027&amp;广告数据!$C$2:$C$7027,广告数据!$D$2:$D$7027),2,0),"0")</f>
        <v>0</v>
      </c>
      <c r="BJ425" s="172" t="str">
        <f t="array" ref="BJ425">IFERROR(VLOOKUP(A425&amp;B425&amp;C425&amp;LEFT($BI$1,2),IF({1,0},广告数据!$A$2:$A$7027&amp;广告数据!$B$2:$B$7027&amp;广告数据!$C$2:$C$7027,广告数据!$E$2:$E$7027),2,0),"0")</f>
        <v>0</v>
      </c>
      <c r="BK425" s="172" t="str">
        <f t="array" ref="BK425">IFERROR(VLOOKUP(A425&amp;B425&amp;C425&amp;LEFT($BI$1,2),IF({1,0},广告数据!$A$2:$A$7027&amp;广告数据!$B$2:$B$7027&amp;广告数据!$C$2:$C$7027,广告数据!$I$2:$I$7027),2,0),"0")</f>
        <v>0</v>
      </c>
      <c r="BL425" s="215" t="str">
        <f t="shared" si="173"/>
        <v>0</v>
      </c>
      <c r="BM425" s="215" t="str">
        <f t="shared" si="174"/>
        <v>0</v>
      </c>
      <c r="BN425" s="172" t="str">
        <f t="array" ref="BN425">IFERROR(VLOOKUP(A425&amp;B425&amp;C425&amp;LEFT($BI$1,2),IF({1,0},广告数据!$A$2:$A$7027&amp;广告数据!$B$2:$B$7027&amp;广告数据!$C$2:$C$7027,广告数据!$G$2:$G$7027),2,0),"0")</f>
        <v>0</v>
      </c>
      <c r="BO425" s="172" t="str">
        <f t="array" ref="BO425">IFERROR(VLOOKUP(A425&amp;B425&amp;C425&amp;LEFT($BI$1,2),IF({1,0},广告数据!$A$2:$A$7027&amp;广告数据!$B$2:$B$7027&amp;广告数据!$C$2:$C$7027,广告数据!$J$2:$J$7027),2,0),"0")</f>
        <v>0</v>
      </c>
      <c r="BP425" s="215" t="str">
        <f t="shared" si="175"/>
        <v/>
      </c>
      <c r="BQ425" s="172" t="str">
        <f t="array" ref="BQ425">IFERROR(VLOOKUP(A425&amp;B425&amp;C425&amp;LEFT($BQ$1,2),IF({1,0},广告数据!$A$2:$A$7027&amp;广告数据!$B$2:$B$7027&amp;广告数据!$C$2:$C$7027,广告数据!$D$2:$D$7027),2,0),"0")</f>
        <v>0</v>
      </c>
      <c r="BR425" s="172" t="str">
        <f t="array" ref="BR425">IFERROR(VLOOKUP(A425&amp;B425&amp;C425&amp;LEFT($BQ$1,2),IF({1,0},广告数据!$A$2:$A$7027&amp;广告数据!$B$2:$B$7027&amp;广告数据!$C$2:$C$7027,广告数据!$E$2:$E$7027),2,0),"0")</f>
        <v>0</v>
      </c>
      <c r="BS425" s="172" t="str">
        <f t="array" ref="BS425">IFERROR(VLOOKUP(A425&amp;B425&amp;C425&amp;LEFT($BQ$1,2),IF({1,0},广告数据!$A$2:$A$7027&amp;广告数据!$B$2:$B$7027&amp;广告数据!$C$2:$C$7027,广告数据!$I$2:$I$7027),2,0),"0")</f>
        <v>0</v>
      </c>
      <c r="BT425" s="215" t="str">
        <f t="shared" si="168"/>
        <v>0</v>
      </c>
      <c r="BU425" s="215" t="str">
        <f t="shared" si="169"/>
        <v>0</v>
      </c>
      <c r="BV425" s="172" t="str">
        <f t="array" ref="BV425">IFERROR(VLOOKUP(A425&amp;B425&amp;C425&amp;LEFT($BQ$1,2),IF({1,0},广告数据!$A$2:$A$7027&amp;广告数据!$B$2:$B$7027&amp;广告数据!$C$2:$C$7027,广告数据!$G$2:$G$7027),2,0),"0")</f>
        <v>0</v>
      </c>
      <c r="BW425" s="172" t="str">
        <f t="array" ref="BW425">IFERROR(VLOOKUP(A425&amp;B425&amp;C425&amp;LEFT($BQ$1,2),IF({1,0},广告数据!$A$2:$A$7027&amp;广告数据!$B$2:$B$7027&amp;广告数据!$C$2:$C$7027,广告数据!$J$2:$J$7027),2,0),"0")</f>
        <v>0</v>
      </c>
      <c r="BX425" s="215" t="str">
        <f t="shared" si="176"/>
        <v/>
      </c>
      <c r="BY425" s="173"/>
      <c r="BZ425" s="173"/>
      <c r="CA425" s="173"/>
    </row>
    <row r="426" spans="1:79">
      <c r="A426" s="189"/>
      <c r="B426" s="192"/>
      <c r="C426" s="190"/>
      <c r="D426" s="190"/>
      <c r="E426" s="191"/>
      <c r="F426" s="191"/>
      <c r="G426" s="191"/>
      <c r="H426" s="193"/>
      <c r="I426" s="206"/>
      <c r="K426" s="206"/>
      <c r="L426" s="206"/>
      <c r="M426" s="220"/>
      <c r="N426" s="206"/>
      <c r="O426" s="206"/>
      <c r="P426" s="200"/>
      <c r="Q426" s="200"/>
      <c r="R426" s="200"/>
      <c r="S426" s="200"/>
      <c r="T426" s="200"/>
      <c r="U426" s="200"/>
      <c r="V426" s="200"/>
      <c r="W426" s="200"/>
      <c r="X426" s="200"/>
      <c r="Y426" s="200"/>
      <c r="Z426" s="200"/>
      <c r="AA426" s="200"/>
      <c r="AB426" s="200"/>
      <c r="AC426" s="200"/>
      <c r="AD426" s="200"/>
      <c r="AE426" s="200"/>
      <c r="AF426" s="200"/>
      <c r="AG426" s="200"/>
      <c r="AH426" s="200"/>
      <c r="AI426" s="200"/>
      <c r="AJ426" s="200"/>
      <c r="AK426" s="179" t="str">
        <f t="array" ref="AK426">IFERROR(VLOOKUP(A426&amp;B426&amp;C426&amp;LEFT($AK$1,2),IF({1,0},广告数据!$A$2:$A$7027&amp;广告数据!$B$2:$B$7027&amp;广告数据!$C$2:$C$7027,广告数据!$D$2:$D$7027),2,0),"0")</f>
        <v>0</v>
      </c>
      <c r="AL426" s="175" t="str">
        <f t="array" ref="AL426">IFERROR(VLOOKUP(A426&amp;B426&amp;C426&amp;LEFT($AK$1,2),IF({1,0},广告数据!$A$2:$A$7027&amp;广告数据!$B$2:$B$7027&amp;广告数据!$C$2:$C$7027,广告数据!$E$2:$E$7027),2,0),"0")</f>
        <v>0</v>
      </c>
      <c r="AM426" s="180" t="str">
        <f t="shared" si="164"/>
        <v>0</v>
      </c>
      <c r="AN426" s="175" t="str">
        <f t="array" ref="AN426">IFERROR(VLOOKUP(A426&amp;B426&amp;C426&amp;LEFT($AK$1,2),IF({1,0},广告数据!$A$2:$A$7027&amp;广告数据!$B$2:$B$7027&amp;广告数据!$C$2:$C$7027,广告数据!$I$2:$I$7027),2,0),"0")</f>
        <v>0</v>
      </c>
      <c r="AO426" s="181" t="str">
        <f t="shared" si="165"/>
        <v>0</v>
      </c>
      <c r="AP426" s="182" t="str">
        <f t="array" ref="AP426">IFERROR(VLOOKUP(A426&amp;B426&amp;C426&amp;LEFT($AK$1,2),IF({1,0},广告数据!$A$2:$A$7027&amp;广告数据!$B$2:$B$7027&amp;广告数据!$C$2:$C$7027,广告数据!$G$2:$G$7027),2,0),"0")</f>
        <v>0</v>
      </c>
      <c r="AQ426" s="182" t="str">
        <f t="array" ref="AQ426">IFERROR(VLOOKUP(A426&amp;B426&amp;C426&amp;LEFT($AK$1,2),IF({1,0},广告数据!$A$2:$A$7027&amp;广告数据!$B$2:$B$7027&amp;广告数据!$C$2:$C$7027,广告数据!$J$2:$J$7027),2,0),"0")</f>
        <v>0</v>
      </c>
      <c r="AR426" s="183" t="str">
        <f t="shared" si="166"/>
        <v>0</v>
      </c>
      <c r="AS426" s="223" t="str">
        <f t="array" ref="AS426">IFERROR(VLOOKUP(A426&amp;B426&amp;C426&amp;LEFT($AS$1,2),IF({1,0},广告数据!$A$2:$A$7027&amp;广告数据!$B$2:$B$7027&amp;广告数据!$C$2:$C$7027,广告数据!$D$2:$D$7027),2,0),"0")</f>
        <v>0</v>
      </c>
      <c r="AT426" s="179" t="str">
        <f t="array" ref="AT426">IFERROR(VLOOKUP(A426&amp;B426&amp;C426&amp;LEFT($AS$1,2),IF({1,0},广告数据!$A$2:$A$7027&amp;广告数据!$B$2:$B$7027&amp;广告数据!$C$2:$C$7027,广告数据!$E$2:$E$7027),2,0),"0")</f>
        <v>0</v>
      </c>
      <c r="AU426" s="179" t="str">
        <f t="array" ref="AU426">IFERROR(VLOOKUP(A426&amp;B426&amp;C426&amp;LEFT($AS$1,2),IF({1,0},广告数据!$A$2:$A$7027&amp;广告数据!$B$2:$B$7027&amp;广告数据!$C$2:$C$7027,广告数据!$I$2:$I$7027),2,0),"0")</f>
        <v>0</v>
      </c>
      <c r="AV426" s="215" t="str">
        <f t="shared" si="167"/>
        <v>0</v>
      </c>
      <c r="AW426" s="215" t="str">
        <f t="array" ref="AW426">IFERROR(AU426/AT426,"0")</f>
        <v>0</v>
      </c>
      <c r="AX426" s="224" t="str">
        <f t="array" ref="AX426">IFERROR(VLOOKUP(A426&amp;B426&amp;C426&amp;LEFT($AS$1,2),IF({1,0},广告数据!$A$2:$A$7027&amp;广告数据!$B$2:$B$7027&amp;广告数据!$C$2:$C$7027,广告数据!$G$2:$G$7027),2,0),"0")</f>
        <v>0</v>
      </c>
      <c r="AY426" s="179" t="str">
        <f t="array" ref="AY426">IFERROR(VLOOKUP(A426&amp;B426&amp;C426&amp;LEFT($AS$1,2),IF({1,0},广告数据!$A$2:$A$7027&amp;广告数据!$B$2:$B$7027&amp;广告数据!$C$2:$C$7027,广告数据!$J$2:$J$7027),2,0),"0")</f>
        <v>0</v>
      </c>
      <c r="AZ426" s="183" t="str">
        <f t="array" ref="AZ426">IFERROR(AX426/AY426,"0")</f>
        <v>0</v>
      </c>
      <c r="BA426" s="179" t="str">
        <f t="array" ref="BA426">IFERROR(VLOOKUP(A426&amp;B426&amp;C426&amp;LEFT($BA$1,2),IF({1,0},广告数据!$A$2:$A$7027&amp;广告数据!$B$2:$B$7027&amp;广告数据!$C$2:$C$7027,广告数据!$D$2:$D$7027),2,0),"")</f>
        <v/>
      </c>
      <c r="BB426" s="179" t="str">
        <f t="array" ref="BB426">IFERROR(VLOOKUP(A426&amp;B426&amp;C426&amp;LEFT($BA$1,2),IF({1,0},广告数据!$A$2:$A$7027&amp;广告数据!$B$2:$B$7027&amp;广告数据!$C$2:$C$7027,广告数据!$E$2:$E$7027),2,0),"")</f>
        <v/>
      </c>
      <c r="BC426" s="179" t="str">
        <f t="array" ref="BC426">IFERROR(VLOOKUP(A426&amp;B426&amp;C426&amp;LEFT($BA$1,2),IF({1,0},广告数据!$A$2:$A$7027&amp;广告数据!$B$2:$B$7027&amp;广告数据!$C$2:$C$7027,广告数据!$I$2:$I$7027),2,0),"")</f>
        <v/>
      </c>
      <c r="BD426" s="215" t="str">
        <f t="shared" si="170"/>
        <v>0</v>
      </c>
      <c r="BE426" s="215" t="str">
        <f t="shared" si="171"/>
        <v>0</v>
      </c>
      <c r="BF426" s="186" t="str">
        <f t="array" ref="BF426">IFERROR(VLOOKUP(A426&amp;B426&amp;C426&amp;LEFT($BA$1,2),IF({1,0},广告数据!$A$2:$A$7027&amp;广告数据!$B$2:$B$7027&amp;广告数据!$C$2:$C$7027,广告数据!$G$2:$G$7027),2,0),"")</f>
        <v/>
      </c>
      <c r="BG426" s="186" t="str">
        <f t="array" ref="BG426">IFERROR(VLOOKUP(A426&amp;B426&amp;C426&amp;LEFT($BA$1,2),IF({1,0},广告数据!$A$2:$A$7027&amp;广告数据!$B$2:$B$7027&amp;广告数据!$C$2:$C$7027,广告数据!$J$2:$J$7027),2,0),"")</f>
        <v/>
      </c>
      <c r="BH426" s="215" t="str">
        <f t="shared" si="172"/>
        <v>0</v>
      </c>
      <c r="BI426" s="172" t="str">
        <f t="array" ref="BI426">IFERROR(VLOOKUP(A426&amp;B426&amp;C426&amp;LEFT($BI$1,2),IF({1,0},广告数据!$A$2:$A$7027&amp;广告数据!$B$2:$B$7027&amp;广告数据!$C$2:$C$7027,广告数据!$D$2:$D$7027),2,0),"0")</f>
        <v>0</v>
      </c>
      <c r="BJ426" s="172" t="str">
        <f t="array" ref="BJ426">IFERROR(VLOOKUP(A426&amp;B426&amp;C426&amp;LEFT($BI$1,2),IF({1,0},广告数据!$A$2:$A$7027&amp;广告数据!$B$2:$B$7027&amp;广告数据!$C$2:$C$7027,广告数据!$E$2:$E$7027),2,0),"0")</f>
        <v>0</v>
      </c>
      <c r="BK426" s="172" t="str">
        <f t="array" ref="BK426">IFERROR(VLOOKUP(A426&amp;B426&amp;C426&amp;LEFT($BI$1,2),IF({1,0},广告数据!$A$2:$A$7027&amp;广告数据!$B$2:$B$7027&amp;广告数据!$C$2:$C$7027,广告数据!$I$2:$I$7027),2,0),"0")</f>
        <v>0</v>
      </c>
      <c r="BL426" s="215" t="str">
        <f t="shared" si="173"/>
        <v>0</v>
      </c>
      <c r="BM426" s="215" t="str">
        <f t="shared" si="174"/>
        <v>0</v>
      </c>
      <c r="BN426" s="172" t="str">
        <f t="array" ref="BN426">IFERROR(VLOOKUP(A426&amp;B426&amp;C426&amp;LEFT($BI$1,2),IF({1,0},广告数据!$A$2:$A$7027&amp;广告数据!$B$2:$B$7027&amp;广告数据!$C$2:$C$7027,广告数据!$G$2:$G$7027),2,0),"0")</f>
        <v>0</v>
      </c>
      <c r="BO426" s="172" t="str">
        <f t="array" ref="BO426">IFERROR(VLOOKUP(A426&amp;B426&amp;C426&amp;LEFT($BI$1,2),IF({1,0},广告数据!$A$2:$A$7027&amp;广告数据!$B$2:$B$7027&amp;广告数据!$C$2:$C$7027,广告数据!$J$2:$J$7027),2,0),"0")</f>
        <v>0</v>
      </c>
      <c r="BP426" s="215" t="str">
        <f t="shared" si="175"/>
        <v/>
      </c>
      <c r="BQ426" s="172" t="str">
        <f t="array" ref="BQ426">IFERROR(VLOOKUP(A426&amp;B426&amp;C426&amp;LEFT($BQ$1,2),IF({1,0},广告数据!$A$2:$A$7027&amp;广告数据!$B$2:$B$7027&amp;广告数据!$C$2:$C$7027,广告数据!$D$2:$D$7027),2,0),"0")</f>
        <v>0</v>
      </c>
      <c r="BR426" s="172" t="str">
        <f t="array" ref="BR426">IFERROR(VLOOKUP(A426&amp;B426&amp;C426&amp;LEFT($BQ$1,2),IF({1,0},广告数据!$A$2:$A$7027&amp;广告数据!$B$2:$B$7027&amp;广告数据!$C$2:$C$7027,广告数据!$E$2:$E$7027),2,0),"0")</f>
        <v>0</v>
      </c>
      <c r="BS426" s="172" t="str">
        <f t="array" ref="BS426">IFERROR(VLOOKUP(A426&amp;B426&amp;C426&amp;LEFT($BQ$1,2),IF({1,0},广告数据!$A$2:$A$7027&amp;广告数据!$B$2:$B$7027&amp;广告数据!$C$2:$C$7027,广告数据!$I$2:$I$7027),2,0),"0")</f>
        <v>0</v>
      </c>
      <c r="BT426" s="215" t="str">
        <f t="shared" si="168"/>
        <v>0</v>
      </c>
      <c r="BU426" s="215" t="str">
        <f t="shared" si="169"/>
        <v>0</v>
      </c>
      <c r="BV426" s="172" t="str">
        <f t="array" ref="BV426">IFERROR(VLOOKUP(A426&amp;B426&amp;C426&amp;LEFT($BQ$1,2),IF({1,0},广告数据!$A$2:$A$7027&amp;广告数据!$B$2:$B$7027&amp;广告数据!$C$2:$C$7027,广告数据!$G$2:$G$7027),2,0),"0")</f>
        <v>0</v>
      </c>
      <c r="BW426" s="172" t="str">
        <f t="array" ref="BW426">IFERROR(VLOOKUP(A426&amp;B426&amp;C426&amp;LEFT($BQ$1,2),IF({1,0},广告数据!$A$2:$A$7027&amp;广告数据!$B$2:$B$7027&amp;广告数据!$C$2:$C$7027,广告数据!$J$2:$J$7027),2,0),"0")</f>
        <v>0</v>
      </c>
      <c r="BX426" s="215" t="str">
        <f t="shared" si="176"/>
        <v/>
      </c>
      <c r="BY426" s="173"/>
      <c r="BZ426" s="173"/>
      <c r="CA426" s="173"/>
    </row>
    <row r="427" spans="1:79">
      <c r="A427" s="189"/>
      <c r="B427" s="192"/>
      <c r="C427" s="190"/>
      <c r="D427" s="190"/>
      <c r="E427" s="191"/>
      <c r="F427" s="191"/>
      <c r="G427" s="191"/>
      <c r="H427" s="193"/>
      <c r="I427" s="206"/>
      <c r="K427" s="206"/>
      <c r="L427" s="206"/>
      <c r="M427" s="220"/>
      <c r="N427" s="206"/>
      <c r="O427" s="206"/>
      <c r="P427" s="200"/>
      <c r="Q427" s="200"/>
      <c r="R427" s="200"/>
      <c r="S427" s="200"/>
      <c r="T427" s="200"/>
      <c r="U427" s="200"/>
      <c r="V427" s="200"/>
      <c r="W427" s="200"/>
      <c r="X427" s="200"/>
      <c r="Y427" s="200"/>
      <c r="Z427" s="200"/>
      <c r="AA427" s="200"/>
      <c r="AB427" s="200"/>
      <c r="AC427" s="200"/>
      <c r="AD427" s="200"/>
      <c r="AE427" s="200"/>
      <c r="AF427" s="200"/>
      <c r="AG427" s="200"/>
      <c r="AH427" s="200"/>
      <c r="AI427" s="200"/>
      <c r="AJ427" s="200"/>
      <c r="AK427" s="179" t="str">
        <f t="array" ref="AK427">IFERROR(VLOOKUP(A427&amp;B427&amp;C427&amp;LEFT($AK$1,2),IF({1,0},广告数据!$A$2:$A$7027&amp;广告数据!$B$2:$B$7027&amp;广告数据!$C$2:$C$7027,广告数据!$D$2:$D$7027),2,0),"0")</f>
        <v>0</v>
      </c>
      <c r="AL427" s="175" t="str">
        <f t="array" ref="AL427">IFERROR(VLOOKUP(A427&amp;B427&amp;C427&amp;LEFT($AK$1,2),IF({1,0},广告数据!$A$2:$A$7027&amp;广告数据!$B$2:$B$7027&amp;广告数据!$C$2:$C$7027,广告数据!$E$2:$E$7027),2,0),"0")</f>
        <v>0</v>
      </c>
      <c r="AM427" s="180" t="str">
        <f t="shared" si="164"/>
        <v>0</v>
      </c>
      <c r="AN427" s="175" t="str">
        <f t="array" ref="AN427">IFERROR(VLOOKUP(A427&amp;B427&amp;C427&amp;LEFT($AK$1,2),IF({1,0},广告数据!$A$2:$A$7027&amp;广告数据!$B$2:$B$7027&amp;广告数据!$C$2:$C$7027,广告数据!$I$2:$I$7027),2,0),"0")</f>
        <v>0</v>
      </c>
      <c r="AO427" s="181" t="str">
        <f t="shared" si="165"/>
        <v>0</v>
      </c>
      <c r="AP427" s="182" t="str">
        <f t="array" ref="AP427">IFERROR(VLOOKUP(A427&amp;B427&amp;C427&amp;LEFT($AK$1,2),IF({1,0},广告数据!$A$2:$A$7027&amp;广告数据!$B$2:$B$7027&amp;广告数据!$C$2:$C$7027,广告数据!$G$2:$G$7027),2,0),"0")</f>
        <v>0</v>
      </c>
      <c r="AQ427" s="182" t="str">
        <f t="array" ref="AQ427">IFERROR(VLOOKUP(A427&amp;B427&amp;C427&amp;LEFT($AK$1,2),IF({1,0},广告数据!$A$2:$A$7027&amp;广告数据!$B$2:$B$7027&amp;广告数据!$C$2:$C$7027,广告数据!$J$2:$J$7027),2,0),"0")</f>
        <v>0</v>
      </c>
      <c r="AR427" s="183" t="str">
        <f t="shared" si="166"/>
        <v>0</v>
      </c>
      <c r="AS427" s="223" t="str">
        <f t="array" ref="AS427">IFERROR(VLOOKUP(A427&amp;B427&amp;C427&amp;LEFT($AS$1,2),IF({1,0},广告数据!$A$2:$A$7027&amp;广告数据!$B$2:$B$7027&amp;广告数据!$C$2:$C$7027,广告数据!$D$2:$D$7027),2,0),"0")</f>
        <v>0</v>
      </c>
      <c r="AT427" s="179" t="str">
        <f t="array" ref="AT427">IFERROR(VLOOKUP(A427&amp;B427&amp;C427&amp;LEFT($AS$1,2),IF({1,0},广告数据!$A$2:$A$7027&amp;广告数据!$B$2:$B$7027&amp;广告数据!$C$2:$C$7027,广告数据!$E$2:$E$7027),2,0),"0")</f>
        <v>0</v>
      </c>
      <c r="AU427" s="179" t="str">
        <f t="array" ref="AU427">IFERROR(VLOOKUP(A427&amp;B427&amp;C427&amp;LEFT($AS$1,2),IF({1,0},广告数据!$A$2:$A$7027&amp;广告数据!$B$2:$B$7027&amp;广告数据!$C$2:$C$7027,广告数据!$I$2:$I$7027),2,0),"0")</f>
        <v>0</v>
      </c>
      <c r="AV427" s="215" t="str">
        <f t="shared" si="167"/>
        <v>0</v>
      </c>
      <c r="AW427" s="215" t="str">
        <f t="array" ref="AW427">IFERROR(AU427/AT427,"0")</f>
        <v>0</v>
      </c>
      <c r="AX427" s="224" t="str">
        <f t="array" ref="AX427">IFERROR(VLOOKUP(A427&amp;B427&amp;C427&amp;LEFT($AS$1,2),IF({1,0},广告数据!$A$2:$A$7027&amp;广告数据!$B$2:$B$7027&amp;广告数据!$C$2:$C$7027,广告数据!$G$2:$G$7027),2,0),"0")</f>
        <v>0</v>
      </c>
      <c r="AY427" s="179" t="str">
        <f t="array" ref="AY427">IFERROR(VLOOKUP(A427&amp;B427&amp;C427&amp;LEFT($AS$1,2),IF({1,0},广告数据!$A$2:$A$7027&amp;广告数据!$B$2:$B$7027&amp;广告数据!$C$2:$C$7027,广告数据!$J$2:$J$7027),2,0),"0")</f>
        <v>0</v>
      </c>
      <c r="AZ427" s="183" t="str">
        <f t="array" ref="AZ427">IFERROR(AX427/AY427,"0")</f>
        <v>0</v>
      </c>
      <c r="BA427" s="179" t="str">
        <f t="array" ref="BA427">IFERROR(VLOOKUP(A427&amp;B427&amp;C427&amp;LEFT($BA$1,2),IF({1,0},广告数据!$A$2:$A$7027&amp;广告数据!$B$2:$B$7027&amp;广告数据!$C$2:$C$7027,广告数据!$D$2:$D$7027),2,0),"")</f>
        <v/>
      </c>
      <c r="BB427" s="179" t="str">
        <f t="array" ref="BB427">IFERROR(VLOOKUP(A427&amp;B427&amp;C427&amp;LEFT($BA$1,2),IF({1,0},广告数据!$A$2:$A$7027&amp;广告数据!$B$2:$B$7027&amp;广告数据!$C$2:$C$7027,广告数据!$E$2:$E$7027),2,0),"")</f>
        <v/>
      </c>
      <c r="BC427" s="179" t="str">
        <f t="array" ref="BC427">IFERROR(VLOOKUP(A427&amp;B427&amp;C427&amp;LEFT($BA$1,2),IF({1,0},广告数据!$A$2:$A$7027&amp;广告数据!$B$2:$B$7027&amp;广告数据!$C$2:$C$7027,广告数据!$I$2:$I$7027),2,0),"")</f>
        <v/>
      </c>
      <c r="BD427" s="215" t="str">
        <f t="shared" si="170"/>
        <v>0</v>
      </c>
      <c r="BE427" s="215" t="str">
        <f t="shared" si="171"/>
        <v>0</v>
      </c>
      <c r="BF427" s="186" t="str">
        <f t="array" ref="BF427">IFERROR(VLOOKUP(A427&amp;B427&amp;C427&amp;LEFT($BA$1,2),IF({1,0},广告数据!$A$2:$A$7027&amp;广告数据!$B$2:$B$7027&amp;广告数据!$C$2:$C$7027,广告数据!$G$2:$G$7027),2,0),"")</f>
        <v/>
      </c>
      <c r="BG427" s="186" t="str">
        <f t="array" ref="BG427">IFERROR(VLOOKUP(A427&amp;B427&amp;C427&amp;LEFT($BA$1,2),IF({1,0},广告数据!$A$2:$A$7027&amp;广告数据!$B$2:$B$7027&amp;广告数据!$C$2:$C$7027,广告数据!$J$2:$J$7027),2,0),"")</f>
        <v/>
      </c>
      <c r="BH427" s="215" t="str">
        <f t="shared" si="172"/>
        <v>0</v>
      </c>
      <c r="BI427" s="172" t="str">
        <f t="array" ref="BI427">IFERROR(VLOOKUP(A427&amp;B427&amp;C427&amp;LEFT($BI$1,2),IF({1,0},广告数据!$A$2:$A$7027&amp;广告数据!$B$2:$B$7027&amp;广告数据!$C$2:$C$7027,广告数据!$D$2:$D$7027),2,0),"0")</f>
        <v>0</v>
      </c>
      <c r="BJ427" s="172" t="str">
        <f t="array" ref="BJ427">IFERROR(VLOOKUP(A427&amp;B427&amp;C427&amp;LEFT($BI$1,2),IF({1,0},广告数据!$A$2:$A$7027&amp;广告数据!$B$2:$B$7027&amp;广告数据!$C$2:$C$7027,广告数据!$E$2:$E$7027),2,0),"0")</f>
        <v>0</v>
      </c>
      <c r="BK427" s="172" t="str">
        <f t="array" ref="BK427">IFERROR(VLOOKUP(A427&amp;B427&amp;C427&amp;LEFT($BI$1,2),IF({1,0},广告数据!$A$2:$A$7027&amp;广告数据!$B$2:$B$7027&amp;广告数据!$C$2:$C$7027,广告数据!$I$2:$I$7027),2,0),"0")</f>
        <v>0</v>
      </c>
      <c r="BL427" s="215" t="str">
        <f t="shared" si="173"/>
        <v>0</v>
      </c>
      <c r="BM427" s="215" t="str">
        <f t="shared" si="174"/>
        <v>0</v>
      </c>
      <c r="BN427" s="172" t="str">
        <f t="array" ref="BN427">IFERROR(VLOOKUP(A427&amp;B427&amp;C427&amp;LEFT($BI$1,2),IF({1,0},广告数据!$A$2:$A$7027&amp;广告数据!$B$2:$B$7027&amp;广告数据!$C$2:$C$7027,广告数据!$G$2:$G$7027),2,0),"0")</f>
        <v>0</v>
      </c>
      <c r="BO427" s="172" t="str">
        <f t="array" ref="BO427">IFERROR(VLOOKUP(A427&amp;B427&amp;C427&amp;LEFT($BI$1,2),IF({1,0},广告数据!$A$2:$A$7027&amp;广告数据!$B$2:$B$7027&amp;广告数据!$C$2:$C$7027,广告数据!$J$2:$J$7027),2,0),"0")</f>
        <v>0</v>
      </c>
      <c r="BP427" s="215" t="str">
        <f t="shared" si="175"/>
        <v/>
      </c>
      <c r="BQ427" s="172" t="str">
        <f t="array" ref="BQ427">IFERROR(VLOOKUP(A427&amp;B427&amp;C427&amp;LEFT($BQ$1,2),IF({1,0},广告数据!$A$2:$A$7027&amp;广告数据!$B$2:$B$7027&amp;广告数据!$C$2:$C$7027,广告数据!$D$2:$D$7027),2,0),"0")</f>
        <v>0</v>
      </c>
      <c r="BR427" s="172" t="str">
        <f t="array" ref="BR427">IFERROR(VLOOKUP(A427&amp;B427&amp;C427&amp;LEFT($BQ$1,2),IF({1,0},广告数据!$A$2:$A$7027&amp;广告数据!$B$2:$B$7027&amp;广告数据!$C$2:$C$7027,广告数据!$E$2:$E$7027),2,0),"0")</f>
        <v>0</v>
      </c>
      <c r="BS427" s="172" t="str">
        <f t="array" ref="BS427">IFERROR(VLOOKUP(A427&amp;B427&amp;C427&amp;LEFT($BQ$1,2),IF({1,0},广告数据!$A$2:$A$7027&amp;广告数据!$B$2:$B$7027&amp;广告数据!$C$2:$C$7027,广告数据!$I$2:$I$7027),2,0),"0")</f>
        <v>0</v>
      </c>
      <c r="BT427" s="215" t="str">
        <f t="shared" si="168"/>
        <v>0</v>
      </c>
      <c r="BU427" s="215" t="str">
        <f t="shared" si="169"/>
        <v>0</v>
      </c>
      <c r="BV427" s="172" t="str">
        <f t="array" ref="BV427">IFERROR(VLOOKUP(A427&amp;B427&amp;C427&amp;LEFT($BQ$1,2),IF({1,0},广告数据!$A$2:$A$7027&amp;广告数据!$B$2:$B$7027&amp;广告数据!$C$2:$C$7027,广告数据!$G$2:$G$7027),2,0),"0")</f>
        <v>0</v>
      </c>
      <c r="BW427" s="172" t="str">
        <f t="array" ref="BW427">IFERROR(VLOOKUP(A427&amp;B427&amp;C427&amp;LEFT($BQ$1,2),IF({1,0},广告数据!$A$2:$A$7027&amp;广告数据!$B$2:$B$7027&amp;广告数据!$C$2:$C$7027,广告数据!$J$2:$J$7027),2,0),"0")</f>
        <v>0</v>
      </c>
      <c r="BX427" s="215" t="str">
        <f t="shared" si="176"/>
        <v/>
      </c>
      <c r="BY427" s="173"/>
      <c r="BZ427" s="173"/>
      <c r="CA427" s="173"/>
    </row>
    <row r="428" spans="1:79">
      <c r="A428" s="189"/>
      <c r="B428" s="192"/>
      <c r="C428" s="190"/>
      <c r="D428" s="190"/>
      <c r="E428" s="191"/>
      <c r="F428" s="191"/>
      <c r="G428" s="191"/>
      <c r="H428" s="193"/>
      <c r="I428" s="206"/>
      <c r="K428" s="206"/>
      <c r="L428" s="206"/>
      <c r="M428" s="220"/>
      <c r="N428" s="206"/>
      <c r="O428" s="206"/>
      <c r="P428" s="200"/>
      <c r="Q428" s="200"/>
      <c r="R428" s="200"/>
      <c r="S428" s="200"/>
      <c r="T428" s="200"/>
      <c r="U428" s="200"/>
      <c r="V428" s="200"/>
      <c r="W428" s="200"/>
      <c r="X428" s="200"/>
      <c r="Y428" s="200"/>
      <c r="Z428" s="200"/>
      <c r="AA428" s="200"/>
      <c r="AB428" s="200"/>
      <c r="AC428" s="200"/>
      <c r="AD428" s="200"/>
      <c r="AE428" s="200"/>
      <c r="AF428" s="200"/>
      <c r="AG428" s="200"/>
      <c r="AH428" s="200"/>
      <c r="AI428" s="200"/>
      <c r="AJ428" s="200"/>
      <c r="AK428" s="179" t="str">
        <f t="array" ref="AK428">IFERROR(VLOOKUP(A428&amp;B428&amp;C428&amp;LEFT($AK$1,2),IF({1,0},广告数据!$A$2:$A$7027&amp;广告数据!$B$2:$B$7027&amp;广告数据!$C$2:$C$7027,广告数据!$D$2:$D$7027),2,0),"0")</f>
        <v>0</v>
      </c>
      <c r="AL428" s="175" t="str">
        <f t="array" ref="AL428">IFERROR(VLOOKUP(A428&amp;B428&amp;C428&amp;LEFT($AK$1,2),IF({1,0},广告数据!$A$2:$A$7027&amp;广告数据!$B$2:$B$7027&amp;广告数据!$C$2:$C$7027,广告数据!$E$2:$E$7027),2,0),"0")</f>
        <v>0</v>
      </c>
      <c r="AM428" s="180" t="str">
        <f t="shared" si="164"/>
        <v>0</v>
      </c>
      <c r="AN428" s="175" t="str">
        <f t="array" ref="AN428">IFERROR(VLOOKUP(A428&amp;B428&amp;C428&amp;LEFT($AK$1,2),IF({1,0},广告数据!$A$2:$A$7027&amp;广告数据!$B$2:$B$7027&amp;广告数据!$C$2:$C$7027,广告数据!$I$2:$I$7027),2,0),"0")</f>
        <v>0</v>
      </c>
      <c r="AO428" s="181" t="str">
        <f t="shared" si="165"/>
        <v>0</v>
      </c>
      <c r="AP428" s="182" t="str">
        <f t="array" ref="AP428">IFERROR(VLOOKUP(A428&amp;B428&amp;C428&amp;LEFT($AK$1,2),IF({1,0},广告数据!$A$2:$A$7027&amp;广告数据!$B$2:$B$7027&amp;广告数据!$C$2:$C$7027,广告数据!$G$2:$G$7027),2,0),"0")</f>
        <v>0</v>
      </c>
      <c r="AQ428" s="182" t="str">
        <f t="array" ref="AQ428">IFERROR(VLOOKUP(A428&amp;B428&amp;C428&amp;LEFT($AK$1,2),IF({1,0},广告数据!$A$2:$A$7027&amp;广告数据!$B$2:$B$7027&amp;广告数据!$C$2:$C$7027,广告数据!$J$2:$J$7027),2,0),"0")</f>
        <v>0</v>
      </c>
      <c r="AR428" s="183" t="str">
        <f t="shared" si="166"/>
        <v>0</v>
      </c>
      <c r="AS428" s="223" t="str">
        <f t="array" ref="AS428">IFERROR(VLOOKUP(A428&amp;B428&amp;C428&amp;LEFT($AS$1,2),IF({1,0},广告数据!$A$2:$A$7027&amp;广告数据!$B$2:$B$7027&amp;广告数据!$C$2:$C$7027,广告数据!$D$2:$D$7027),2,0),"0")</f>
        <v>0</v>
      </c>
      <c r="AT428" s="179" t="str">
        <f t="array" ref="AT428">IFERROR(VLOOKUP(A428&amp;B428&amp;C428&amp;LEFT($AS$1,2),IF({1,0},广告数据!$A$2:$A$7027&amp;广告数据!$B$2:$B$7027&amp;广告数据!$C$2:$C$7027,广告数据!$E$2:$E$7027),2,0),"0")</f>
        <v>0</v>
      </c>
      <c r="AU428" s="179" t="str">
        <f t="array" ref="AU428">IFERROR(VLOOKUP(A428&amp;B428&amp;C428&amp;LEFT($AS$1,2),IF({1,0},广告数据!$A$2:$A$7027&amp;广告数据!$B$2:$B$7027&amp;广告数据!$C$2:$C$7027,广告数据!$I$2:$I$7027),2,0),"0")</f>
        <v>0</v>
      </c>
      <c r="AV428" s="215" t="str">
        <f t="shared" si="167"/>
        <v>0</v>
      </c>
      <c r="AW428" s="215" t="str">
        <f t="array" ref="AW428">IFERROR(AU428/AT428,"0")</f>
        <v>0</v>
      </c>
      <c r="AX428" s="224" t="str">
        <f t="array" ref="AX428">IFERROR(VLOOKUP(A428&amp;B428&amp;C428&amp;LEFT($AS$1,2),IF({1,0},广告数据!$A$2:$A$7027&amp;广告数据!$B$2:$B$7027&amp;广告数据!$C$2:$C$7027,广告数据!$G$2:$G$7027),2,0),"0")</f>
        <v>0</v>
      </c>
      <c r="AY428" s="179" t="str">
        <f t="array" ref="AY428">IFERROR(VLOOKUP(A428&amp;B428&amp;C428&amp;LEFT($AS$1,2),IF({1,0},广告数据!$A$2:$A$7027&amp;广告数据!$B$2:$B$7027&amp;广告数据!$C$2:$C$7027,广告数据!$J$2:$J$7027),2,0),"0")</f>
        <v>0</v>
      </c>
      <c r="AZ428" s="183" t="str">
        <f t="array" ref="AZ428">IFERROR(AX428/AY428,"0")</f>
        <v>0</v>
      </c>
      <c r="BA428" s="179" t="str">
        <f t="array" ref="BA428">IFERROR(VLOOKUP(A428&amp;B428&amp;C428&amp;LEFT($BA$1,2),IF({1,0},广告数据!$A$2:$A$7027&amp;广告数据!$B$2:$B$7027&amp;广告数据!$C$2:$C$7027,广告数据!$D$2:$D$7027),2,0),"")</f>
        <v/>
      </c>
      <c r="BB428" s="179" t="str">
        <f t="array" ref="BB428">IFERROR(VLOOKUP(A428&amp;B428&amp;C428&amp;LEFT($BA$1,2),IF({1,0},广告数据!$A$2:$A$7027&amp;广告数据!$B$2:$B$7027&amp;广告数据!$C$2:$C$7027,广告数据!$E$2:$E$7027),2,0),"")</f>
        <v/>
      </c>
      <c r="BC428" s="179" t="str">
        <f t="array" ref="BC428">IFERROR(VLOOKUP(A428&amp;B428&amp;C428&amp;LEFT($BA$1,2),IF({1,0},广告数据!$A$2:$A$7027&amp;广告数据!$B$2:$B$7027&amp;广告数据!$C$2:$C$7027,广告数据!$I$2:$I$7027),2,0),"")</f>
        <v/>
      </c>
      <c r="BD428" s="215" t="str">
        <f t="shared" si="170"/>
        <v>0</v>
      </c>
      <c r="BE428" s="215" t="str">
        <f t="shared" si="171"/>
        <v>0</v>
      </c>
      <c r="BF428" s="186" t="str">
        <f t="array" ref="BF428">IFERROR(VLOOKUP(A428&amp;B428&amp;C428&amp;LEFT($BA$1,2),IF({1,0},广告数据!$A$2:$A$7027&amp;广告数据!$B$2:$B$7027&amp;广告数据!$C$2:$C$7027,广告数据!$G$2:$G$7027),2,0),"")</f>
        <v/>
      </c>
      <c r="BG428" s="186" t="str">
        <f t="array" ref="BG428">IFERROR(VLOOKUP(A428&amp;B428&amp;C428&amp;LEFT($BA$1,2),IF({1,0},广告数据!$A$2:$A$7027&amp;广告数据!$B$2:$B$7027&amp;广告数据!$C$2:$C$7027,广告数据!$J$2:$J$7027),2,0),"")</f>
        <v/>
      </c>
      <c r="BH428" s="215" t="str">
        <f t="shared" si="172"/>
        <v>0</v>
      </c>
      <c r="BI428" s="172" t="str">
        <f t="array" ref="BI428">IFERROR(VLOOKUP(A428&amp;B428&amp;C428&amp;LEFT($BI$1,2),IF({1,0},广告数据!$A$2:$A$7027&amp;广告数据!$B$2:$B$7027&amp;广告数据!$C$2:$C$7027,广告数据!$D$2:$D$7027),2,0),"0")</f>
        <v>0</v>
      </c>
      <c r="BJ428" s="172" t="str">
        <f t="array" ref="BJ428">IFERROR(VLOOKUP(A428&amp;B428&amp;C428&amp;LEFT($BI$1,2),IF({1,0},广告数据!$A$2:$A$7027&amp;广告数据!$B$2:$B$7027&amp;广告数据!$C$2:$C$7027,广告数据!$E$2:$E$7027),2,0),"0")</f>
        <v>0</v>
      </c>
      <c r="BK428" s="172" t="str">
        <f t="array" ref="BK428">IFERROR(VLOOKUP(A428&amp;B428&amp;C428&amp;LEFT($BI$1,2),IF({1,0},广告数据!$A$2:$A$7027&amp;广告数据!$B$2:$B$7027&amp;广告数据!$C$2:$C$7027,广告数据!$I$2:$I$7027),2,0),"0")</f>
        <v>0</v>
      </c>
      <c r="BL428" s="215" t="str">
        <f t="shared" si="173"/>
        <v>0</v>
      </c>
      <c r="BM428" s="215" t="str">
        <f t="shared" si="174"/>
        <v>0</v>
      </c>
      <c r="BN428" s="172" t="str">
        <f t="array" ref="BN428">IFERROR(VLOOKUP(A428&amp;B428&amp;C428&amp;LEFT($BI$1,2),IF({1,0},广告数据!$A$2:$A$7027&amp;广告数据!$B$2:$B$7027&amp;广告数据!$C$2:$C$7027,广告数据!$G$2:$G$7027),2,0),"0")</f>
        <v>0</v>
      </c>
      <c r="BO428" s="172" t="str">
        <f t="array" ref="BO428">IFERROR(VLOOKUP(A428&amp;B428&amp;C428&amp;LEFT($BI$1,2),IF({1,0},广告数据!$A$2:$A$7027&amp;广告数据!$B$2:$B$7027&amp;广告数据!$C$2:$C$7027,广告数据!$J$2:$J$7027),2,0),"0")</f>
        <v>0</v>
      </c>
      <c r="BP428" s="215" t="str">
        <f t="shared" si="175"/>
        <v/>
      </c>
      <c r="BQ428" s="172" t="str">
        <f t="array" ref="BQ428">IFERROR(VLOOKUP(A428&amp;B428&amp;C428&amp;LEFT($BQ$1,2),IF({1,0},广告数据!$A$2:$A$7027&amp;广告数据!$B$2:$B$7027&amp;广告数据!$C$2:$C$7027,广告数据!$D$2:$D$7027),2,0),"0")</f>
        <v>0</v>
      </c>
      <c r="BR428" s="172" t="str">
        <f t="array" ref="BR428">IFERROR(VLOOKUP(A428&amp;B428&amp;C428&amp;LEFT($BQ$1,2),IF({1,0},广告数据!$A$2:$A$7027&amp;广告数据!$B$2:$B$7027&amp;广告数据!$C$2:$C$7027,广告数据!$E$2:$E$7027),2,0),"0")</f>
        <v>0</v>
      </c>
      <c r="BS428" s="172" t="str">
        <f t="array" ref="BS428">IFERROR(VLOOKUP(A428&amp;B428&amp;C428&amp;LEFT($BQ$1,2),IF({1,0},广告数据!$A$2:$A$7027&amp;广告数据!$B$2:$B$7027&amp;广告数据!$C$2:$C$7027,广告数据!$I$2:$I$7027),2,0),"0")</f>
        <v>0</v>
      </c>
      <c r="BT428" s="215" t="str">
        <f t="shared" si="168"/>
        <v>0</v>
      </c>
      <c r="BU428" s="215" t="str">
        <f t="shared" si="169"/>
        <v>0</v>
      </c>
      <c r="BV428" s="172" t="str">
        <f t="array" ref="BV428">IFERROR(VLOOKUP(A428&amp;B428&amp;C428&amp;LEFT($BQ$1,2),IF({1,0},广告数据!$A$2:$A$7027&amp;广告数据!$B$2:$B$7027&amp;广告数据!$C$2:$C$7027,广告数据!$G$2:$G$7027),2,0),"0")</f>
        <v>0</v>
      </c>
      <c r="BW428" s="172" t="str">
        <f t="array" ref="BW428">IFERROR(VLOOKUP(A428&amp;B428&amp;C428&amp;LEFT($BQ$1,2),IF({1,0},广告数据!$A$2:$A$7027&amp;广告数据!$B$2:$B$7027&amp;广告数据!$C$2:$C$7027,广告数据!$J$2:$J$7027),2,0),"0")</f>
        <v>0</v>
      </c>
      <c r="BX428" s="215" t="str">
        <f t="shared" si="176"/>
        <v/>
      </c>
      <c r="BY428" s="173"/>
      <c r="BZ428" s="173"/>
      <c r="CA428" s="173"/>
    </row>
    <row r="429" spans="1:79">
      <c r="A429" s="189"/>
      <c r="B429" s="192"/>
      <c r="C429" s="190"/>
      <c r="D429" s="190"/>
      <c r="E429" s="191"/>
      <c r="F429" s="191"/>
      <c r="G429" s="191"/>
      <c r="H429" s="193"/>
      <c r="I429" s="198"/>
      <c r="K429" s="198"/>
      <c r="L429" s="198"/>
      <c r="M429" s="199"/>
      <c r="N429" s="198"/>
      <c r="O429" s="198"/>
      <c r="P429" s="200"/>
      <c r="Q429" s="200"/>
      <c r="R429" s="200"/>
      <c r="S429" s="200"/>
      <c r="T429" s="200"/>
      <c r="U429" s="200"/>
      <c r="V429" s="200"/>
      <c r="W429" s="200"/>
      <c r="X429" s="200"/>
      <c r="Y429" s="200"/>
      <c r="Z429" s="200"/>
      <c r="AA429" s="200"/>
      <c r="AB429" s="200"/>
      <c r="AC429" s="200"/>
      <c r="AD429" s="200"/>
      <c r="AE429" s="200"/>
      <c r="AF429" s="200"/>
      <c r="AG429" s="200"/>
      <c r="AH429" s="200"/>
      <c r="AI429" s="200"/>
      <c r="AJ429" s="200"/>
      <c r="AK429" s="179" t="str">
        <f t="array" ref="AK429">IFERROR(VLOOKUP(A429&amp;B429&amp;C429&amp;LEFT($AK$1,2),IF({1,0},广告数据!$A$2:$A$7027&amp;广告数据!$B$2:$B$7027&amp;广告数据!$C$2:$C$7027,广告数据!$D$2:$D$7027),2,0),"0")</f>
        <v>0</v>
      </c>
      <c r="AL429" s="175" t="str">
        <f t="array" ref="AL429">IFERROR(VLOOKUP(A429&amp;B429&amp;C429&amp;LEFT($AK$1,2),IF({1,0},广告数据!$A$2:$A$7027&amp;广告数据!$B$2:$B$7027&amp;广告数据!$C$2:$C$7027,广告数据!$E$2:$E$7027),2,0),"0")</f>
        <v>0</v>
      </c>
      <c r="AM429" s="180" t="str">
        <f t="shared" si="164"/>
        <v>0</v>
      </c>
      <c r="AN429" s="175" t="str">
        <f t="array" ref="AN429">IFERROR(VLOOKUP(A429&amp;B429&amp;C429&amp;LEFT($AK$1,2),IF({1,0},广告数据!$A$2:$A$7027&amp;广告数据!$B$2:$B$7027&amp;广告数据!$C$2:$C$7027,广告数据!$I$2:$I$7027),2,0),"0")</f>
        <v>0</v>
      </c>
      <c r="AO429" s="181" t="str">
        <f t="shared" si="165"/>
        <v>0</v>
      </c>
      <c r="AP429" s="182" t="str">
        <f t="array" ref="AP429">IFERROR(VLOOKUP(A429&amp;B429&amp;C429&amp;LEFT($AK$1,2),IF({1,0},广告数据!$A$2:$A$7027&amp;广告数据!$B$2:$B$7027&amp;广告数据!$C$2:$C$7027,广告数据!$G$2:$G$7027),2,0),"0")</f>
        <v>0</v>
      </c>
      <c r="AQ429" s="182" t="str">
        <f t="array" ref="AQ429">IFERROR(VLOOKUP(A429&amp;B429&amp;C429&amp;LEFT($AK$1,2),IF({1,0},广告数据!$A$2:$A$7027&amp;广告数据!$B$2:$B$7027&amp;广告数据!$C$2:$C$7027,广告数据!$J$2:$J$7027),2,0),"0")</f>
        <v>0</v>
      </c>
      <c r="AR429" s="183" t="str">
        <f t="shared" si="166"/>
        <v>0</v>
      </c>
      <c r="AS429" s="223" t="str">
        <f t="array" ref="AS429">IFERROR(VLOOKUP(A429&amp;B429&amp;C429&amp;LEFT($AS$1,2),IF({1,0},广告数据!$A$2:$A$7027&amp;广告数据!$B$2:$B$7027&amp;广告数据!$C$2:$C$7027,广告数据!$D$2:$D$7027),2,0),"0")</f>
        <v>0</v>
      </c>
      <c r="AT429" s="179" t="str">
        <f t="array" ref="AT429">IFERROR(VLOOKUP(A429&amp;B429&amp;C429&amp;LEFT($AS$1,2),IF({1,0},广告数据!$A$2:$A$7027&amp;广告数据!$B$2:$B$7027&amp;广告数据!$C$2:$C$7027,广告数据!$E$2:$E$7027),2,0),"0")</f>
        <v>0</v>
      </c>
      <c r="AU429" s="179" t="str">
        <f t="array" ref="AU429">IFERROR(VLOOKUP(A429&amp;B429&amp;C429&amp;LEFT($AS$1,2),IF({1,0},广告数据!$A$2:$A$7027&amp;广告数据!$B$2:$B$7027&amp;广告数据!$C$2:$C$7027,广告数据!$I$2:$I$7027),2,0),"0")</f>
        <v>0</v>
      </c>
      <c r="AV429" s="215" t="str">
        <f t="shared" si="167"/>
        <v>0</v>
      </c>
      <c r="AW429" s="215" t="str">
        <f t="array" ref="AW429">IFERROR(AU429/AT429,"0")</f>
        <v>0</v>
      </c>
      <c r="AX429" s="224" t="str">
        <f t="array" ref="AX429">IFERROR(VLOOKUP(A429&amp;B429&amp;C429&amp;LEFT($AS$1,2),IF({1,0},广告数据!$A$2:$A$7027&amp;广告数据!$B$2:$B$7027&amp;广告数据!$C$2:$C$7027,广告数据!$G$2:$G$7027),2,0),"0")</f>
        <v>0</v>
      </c>
      <c r="AY429" s="179" t="str">
        <f t="array" ref="AY429">IFERROR(VLOOKUP(A429&amp;B429&amp;C429&amp;LEFT($AS$1,2),IF({1,0},广告数据!$A$2:$A$7027&amp;广告数据!$B$2:$B$7027&amp;广告数据!$C$2:$C$7027,广告数据!$J$2:$J$7027),2,0),"0")</f>
        <v>0</v>
      </c>
      <c r="AZ429" s="183" t="str">
        <f t="array" ref="AZ429">IFERROR(AX429/AY429,"0")</f>
        <v>0</v>
      </c>
      <c r="BA429" s="179" t="str">
        <f t="array" ref="BA429">IFERROR(VLOOKUP(A429&amp;B429&amp;C429&amp;LEFT($BA$1,2),IF({1,0},广告数据!$A$2:$A$7027&amp;广告数据!$B$2:$B$7027&amp;广告数据!$C$2:$C$7027,广告数据!$D$2:$D$7027),2,0),"")</f>
        <v/>
      </c>
      <c r="BB429" s="179" t="str">
        <f t="array" ref="BB429">IFERROR(VLOOKUP(A429&amp;B429&amp;C429&amp;LEFT($BA$1,2),IF({1,0},广告数据!$A$2:$A$7027&amp;广告数据!$B$2:$B$7027&amp;广告数据!$C$2:$C$7027,广告数据!$E$2:$E$7027),2,0),"")</f>
        <v/>
      </c>
      <c r="BC429" s="179" t="str">
        <f t="array" ref="BC429">IFERROR(VLOOKUP(A429&amp;B429&amp;C429&amp;LEFT($BA$1,2),IF({1,0},广告数据!$A$2:$A$7027&amp;广告数据!$B$2:$B$7027&amp;广告数据!$C$2:$C$7027,广告数据!$I$2:$I$7027),2,0),"")</f>
        <v/>
      </c>
      <c r="BD429" s="215" t="str">
        <f t="shared" si="170"/>
        <v>0</v>
      </c>
      <c r="BE429" s="215" t="str">
        <f t="shared" si="171"/>
        <v>0</v>
      </c>
      <c r="BF429" s="186" t="str">
        <f t="array" ref="BF429">IFERROR(VLOOKUP(A429&amp;B429&amp;C429&amp;LEFT($BA$1,2),IF({1,0},广告数据!$A$2:$A$7027&amp;广告数据!$B$2:$B$7027&amp;广告数据!$C$2:$C$7027,广告数据!$G$2:$G$7027),2,0),"")</f>
        <v/>
      </c>
      <c r="BG429" s="186" t="str">
        <f t="array" ref="BG429">IFERROR(VLOOKUP(A429&amp;B429&amp;C429&amp;LEFT($BA$1,2),IF({1,0},广告数据!$A$2:$A$7027&amp;广告数据!$B$2:$B$7027&amp;广告数据!$C$2:$C$7027,广告数据!$J$2:$J$7027),2,0),"")</f>
        <v/>
      </c>
      <c r="BH429" s="215" t="str">
        <f t="shared" si="172"/>
        <v>0</v>
      </c>
      <c r="BI429" s="172" t="str">
        <f t="array" ref="BI429">IFERROR(VLOOKUP(A429&amp;B429&amp;C429&amp;LEFT($BI$1,2),IF({1,0},广告数据!$A$2:$A$7027&amp;广告数据!$B$2:$B$7027&amp;广告数据!$C$2:$C$7027,广告数据!$D$2:$D$7027),2,0),"0")</f>
        <v>0</v>
      </c>
      <c r="BJ429" s="172" t="str">
        <f t="array" ref="BJ429">IFERROR(VLOOKUP(A429&amp;B429&amp;C429&amp;LEFT($BI$1,2),IF({1,0},广告数据!$A$2:$A$7027&amp;广告数据!$B$2:$B$7027&amp;广告数据!$C$2:$C$7027,广告数据!$E$2:$E$7027),2,0),"0")</f>
        <v>0</v>
      </c>
      <c r="BK429" s="172" t="str">
        <f t="array" ref="BK429">IFERROR(VLOOKUP(A429&amp;B429&amp;C429&amp;LEFT($BI$1,2),IF({1,0},广告数据!$A$2:$A$7027&amp;广告数据!$B$2:$B$7027&amp;广告数据!$C$2:$C$7027,广告数据!$I$2:$I$7027),2,0),"0")</f>
        <v>0</v>
      </c>
      <c r="BL429" s="215" t="str">
        <f t="shared" si="173"/>
        <v>0</v>
      </c>
      <c r="BM429" s="215" t="str">
        <f t="shared" si="174"/>
        <v>0</v>
      </c>
      <c r="BN429" s="172" t="str">
        <f t="array" ref="BN429">IFERROR(VLOOKUP(A429&amp;B429&amp;C429&amp;LEFT($BI$1,2),IF({1,0},广告数据!$A$2:$A$7027&amp;广告数据!$B$2:$B$7027&amp;广告数据!$C$2:$C$7027,广告数据!$G$2:$G$7027),2,0),"0")</f>
        <v>0</v>
      </c>
      <c r="BO429" s="172" t="str">
        <f t="array" ref="BO429">IFERROR(VLOOKUP(A429&amp;B429&amp;C429&amp;LEFT($BI$1,2),IF({1,0},广告数据!$A$2:$A$7027&amp;广告数据!$B$2:$B$7027&amp;广告数据!$C$2:$C$7027,广告数据!$J$2:$J$7027),2,0),"0")</f>
        <v>0</v>
      </c>
      <c r="BP429" s="215" t="str">
        <f t="shared" si="175"/>
        <v/>
      </c>
      <c r="BQ429" s="172" t="str">
        <f t="array" ref="BQ429">IFERROR(VLOOKUP(A429&amp;B429&amp;C429&amp;LEFT($BQ$1,2),IF({1,0},广告数据!$A$2:$A$7027&amp;广告数据!$B$2:$B$7027&amp;广告数据!$C$2:$C$7027,广告数据!$D$2:$D$7027),2,0),"0")</f>
        <v>0</v>
      </c>
      <c r="BR429" s="172" t="str">
        <f t="array" ref="BR429">IFERROR(VLOOKUP(A429&amp;B429&amp;C429&amp;LEFT($BQ$1,2),IF({1,0},广告数据!$A$2:$A$7027&amp;广告数据!$B$2:$B$7027&amp;广告数据!$C$2:$C$7027,广告数据!$E$2:$E$7027),2,0),"0")</f>
        <v>0</v>
      </c>
      <c r="BS429" s="172" t="str">
        <f t="array" ref="BS429">IFERROR(VLOOKUP(A429&amp;B429&amp;C429&amp;LEFT($BQ$1,2),IF({1,0},广告数据!$A$2:$A$7027&amp;广告数据!$B$2:$B$7027&amp;广告数据!$C$2:$C$7027,广告数据!$I$2:$I$7027),2,0),"0")</f>
        <v>0</v>
      </c>
      <c r="BT429" s="215" t="str">
        <f t="shared" si="168"/>
        <v>0</v>
      </c>
      <c r="BU429" s="215" t="str">
        <f t="shared" si="169"/>
        <v>0</v>
      </c>
      <c r="BV429" s="172" t="str">
        <f t="array" ref="BV429">IFERROR(VLOOKUP(A429&amp;B429&amp;C429&amp;LEFT($BQ$1,2),IF({1,0},广告数据!$A$2:$A$7027&amp;广告数据!$B$2:$B$7027&amp;广告数据!$C$2:$C$7027,广告数据!$G$2:$G$7027),2,0),"0")</f>
        <v>0</v>
      </c>
      <c r="BW429" s="172" t="str">
        <f t="array" ref="BW429">IFERROR(VLOOKUP(A429&amp;B429&amp;C429&amp;LEFT($BQ$1,2),IF({1,0},广告数据!$A$2:$A$7027&amp;广告数据!$B$2:$B$7027&amp;广告数据!$C$2:$C$7027,广告数据!$J$2:$J$7027),2,0),"0")</f>
        <v>0</v>
      </c>
      <c r="BX429" s="215" t="str">
        <f t="shared" si="176"/>
        <v/>
      </c>
      <c r="BY429" s="173"/>
      <c r="BZ429" s="173"/>
      <c r="CA429" s="173"/>
    </row>
    <row r="430" spans="1:79">
      <c r="A430" s="189"/>
      <c r="B430" s="192"/>
      <c r="C430" s="190"/>
      <c r="D430" s="190"/>
      <c r="E430" s="191"/>
      <c r="F430" s="191"/>
      <c r="G430" s="191"/>
      <c r="H430" s="193"/>
      <c r="I430" s="198"/>
      <c r="K430" s="198"/>
      <c r="L430" s="198"/>
      <c r="M430" s="199"/>
      <c r="N430" s="198"/>
      <c r="O430" s="198"/>
      <c r="P430" s="200"/>
      <c r="Q430" s="200"/>
      <c r="R430" s="200"/>
      <c r="S430" s="200"/>
      <c r="T430" s="200"/>
      <c r="U430" s="200"/>
      <c r="V430" s="200"/>
      <c r="W430" s="200"/>
      <c r="X430" s="200"/>
      <c r="Y430" s="200"/>
      <c r="Z430" s="200"/>
      <c r="AA430" s="200"/>
      <c r="AB430" s="200"/>
      <c r="AC430" s="200"/>
      <c r="AD430" s="200"/>
      <c r="AE430" s="200"/>
      <c r="AF430" s="200"/>
      <c r="AG430" s="200"/>
      <c r="AH430" s="200"/>
      <c r="AI430" s="200"/>
      <c r="AJ430" s="200"/>
      <c r="AK430" s="179" t="str">
        <f t="array" ref="AK430">IFERROR(VLOOKUP(A430&amp;B430&amp;C430&amp;LEFT($AK$1,2),IF({1,0},广告数据!$A$2:$A$7027&amp;广告数据!$B$2:$B$7027&amp;广告数据!$C$2:$C$7027,广告数据!$D$2:$D$7027),2,0),"0")</f>
        <v>0</v>
      </c>
      <c r="AL430" s="175" t="str">
        <f t="array" ref="AL430">IFERROR(VLOOKUP(A430&amp;B430&amp;C430&amp;LEFT($AK$1,2),IF({1,0},广告数据!$A$2:$A$7027&amp;广告数据!$B$2:$B$7027&amp;广告数据!$C$2:$C$7027,广告数据!$E$2:$E$7027),2,0),"0")</f>
        <v>0</v>
      </c>
      <c r="AM430" s="180" t="str">
        <f t="shared" ref="AM430:AM480" si="177">IFERROR(AL430/AK430,"0")</f>
        <v>0</v>
      </c>
      <c r="AN430" s="175" t="str">
        <f t="array" ref="AN430">IFERROR(VLOOKUP(A430&amp;B430&amp;C430&amp;LEFT($AK$1,2),IF({1,0},广告数据!$A$2:$A$7027&amp;广告数据!$B$2:$B$7027&amp;广告数据!$C$2:$C$7027,广告数据!$I$2:$I$7027),2,0),"0")</f>
        <v>0</v>
      </c>
      <c r="AO430" s="181" t="str">
        <f t="shared" ref="AO430:AO480" si="178">IFERROR(AN430/AL430,"0")</f>
        <v>0</v>
      </c>
      <c r="AP430" s="182" t="str">
        <f t="array" ref="AP430">IFERROR(VLOOKUP(A430&amp;B430&amp;C430&amp;LEFT($AK$1,2),IF({1,0},广告数据!$A$2:$A$7027&amp;广告数据!$B$2:$B$7027&amp;广告数据!$C$2:$C$7027,广告数据!$G$2:$G$7027),2,0),"0")</f>
        <v>0</v>
      </c>
      <c r="AQ430" s="182" t="str">
        <f t="array" ref="AQ430">IFERROR(VLOOKUP(A430&amp;B430&amp;C430&amp;LEFT($AK$1,2),IF({1,0},广告数据!$A$2:$A$7027&amp;广告数据!$B$2:$B$7027&amp;广告数据!$C$2:$C$7027,广告数据!$J$2:$J$7027),2,0),"0")</f>
        <v>0</v>
      </c>
      <c r="AR430" s="183" t="str">
        <f t="shared" ref="AR430:AR480" si="179">IFERROR(AP430/AQ430,"0")</f>
        <v>0</v>
      </c>
      <c r="AS430" s="223" t="str">
        <f t="array" ref="AS430">IFERROR(VLOOKUP(A430&amp;B430&amp;C430&amp;LEFT($AS$1,2),IF({1,0},广告数据!$A$2:$A$7027&amp;广告数据!$B$2:$B$7027&amp;广告数据!$C$2:$C$7027,广告数据!$D$2:$D$7027),2,0),"0")</f>
        <v>0</v>
      </c>
      <c r="AT430" s="179" t="str">
        <f t="array" ref="AT430">IFERROR(VLOOKUP(A430&amp;B430&amp;C430&amp;LEFT($AS$1,2),IF({1,0},广告数据!$A$2:$A$7027&amp;广告数据!$B$2:$B$7027&amp;广告数据!$C$2:$C$7027,广告数据!$E$2:$E$7027),2,0),"0")</f>
        <v>0</v>
      </c>
      <c r="AU430" s="179" t="str">
        <f t="array" ref="AU430">IFERROR(VLOOKUP(A430&amp;B430&amp;C430&amp;LEFT($AS$1,2),IF({1,0},广告数据!$A$2:$A$7027&amp;广告数据!$B$2:$B$7027&amp;广告数据!$C$2:$C$7027,广告数据!$I$2:$I$7027),2,0),"0")</f>
        <v>0</v>
      </c>
      <c r="AV430" s="215" t="str">
        <f t="shared" si="167"/>
        <v>0</v>
      </c>
      <c r="AW430" s="215" t="str">
        <f t="array" ref="AW430">IFERROR(AU430/AT430,"0")</f>
        <v>0</v>
      </c>
      <c r="AX430" s="224" t="str">
        <f t="array" ref="AX430">IFERROR(VLOOKUP(A430&amp;B430&amp;C430&amp;LEFT($AS$1,2),IF({1,0},广告数据!$A$2:$A$7027&amp;广告数据!$B$2:$B$7027&amp;广告数据!$C$2:$C$7027,广告数据!$G$2:$G$7027),2,0),"0")</f>
        <v>0</v>
      </c>
      <c r="AY430" s="179" t="str">
        <f t="array" ref="AY430">IFERROR(VLOOKUP(A430&amp;B430&amp;C430&amp;LEFT($AS$1,2),IF({1,0},广告数据!$A$2:$A$7027&amp;广告数据!$B$2:$B$7027&amp;广告数据!$C$2:$C$7027,广告数据!$J$2:$J$7027),2,0),"0")</f>
        <v>0</v>
      </c>
      <c r="AZ430" s="183" t="str">
        <f t="array" ref="AZ430">IFERROR(AX430/AY430,"0")</f>
        <v>0</v>
      </c>
      <c r="BA430" s="179" t="str">
        <f t="array" ref="BA430">IFERROR(VLOOKUP(A430&amp;B430&amp;C430&amp;LEFT($BA$1,2),IF({1,0},广告数据!$A$2:$A$7027&amp;广告数据!$B$2:$B$7027&amp;广告数据!$C$2:$C$7027,广告数据!$D$2:$D$7027),2,0),"")</f>
        <v/>
      </c>
      <c r="BB430" s="179" t="str">
        <f t="array" ref="BB430">IFERROR(VLOOKUP(A430&amp;B430&amp;C430&amp;LEFT($BA$1,2),IF({1,0},广告数据!$A$2:$A$7027&amp;广告数据!$B$2:$B$7027&amp;广告数据!$C$2:$C$7027,广告数据!$E$2:$E$7027),2,0),"")</f>
        <v/>
      </c>
      <c r="BC430" s="179" t="str">
        <f t="array" ref="BC430">IFERROR(VLOOKUP(A430&amp;B430&amp;C430&amp;LEFT($BA$1,2),IF({1,0},广告数据!$A$2:$A$7027&amp;广告数据!$B$2:$B$7027&amp;广告数据!$C$2:$C$7027,广告数据!$I$2:$I$7027),2,0),"")</f>
        <v/>
      </c>
      <c r="BD430" s="215" t="str">
        <f t="shared" si="170"/>
        <v>0</v>
      </c>
      <c r="BE430" s="215" t="str">
        <f t="shared" si="171"/>
        <v>0</v>
      </c>
      <c r="BF430" s="186" t="str">
        <f t="array" ref="BF430">IFERROR(VLOOKUP(A430&amp;B430&amp;C430&amp;LEFT($BA$1,2),IF({1,0},广告数据!$A$2:$A$7027&amp;广告数据!$B$2:$B$7027&amp;广告数据!$C$2:$C$7027,广告数据!$G$2:$G$7027),2,0),"")</f>
        <v/>
      </c>
      <c r="BG430" s="186" t="str">
        <f t="array" ref="BG430">IFERROR(VLOOKUP(A430&amp;B430&amp;C430&amp;LEFT($BA$1,2),IF({1,0},广告数据!$A$2:$A$7027&amp;广告数据!$B$2:$B$7027&amp;广告数据!$C$2:$C$7027,广告数据!$J$2:$J$7027),2,0),"")</f>
        <v/>
      </c>
      <c r="BH430" s="215" t="str">
        <f t="shared" si="172"/>
        <v>0</v>
      </c>
      <c r="BI430" s="172" t="str">
        <f t="array" ref="BI430">IFERROR(VLOOKUP(A430&amp;B430&amp;C430&amp;LEFT($BI$1,2),IF({1,0},广告数据!$A$2:$A$7027&amp;广告数据!$B$2:$B$7027&amp;广告数据!$C$2:$C$7027,广告数据!$D$2:$D$7027),2,0),"0")</f>
        <v>0</v>
      </c>
      <c r="BJ430" s="172" t="str">
        <f t="array" ref="BJ430">IFERROR(VLOOKUP(A430&amp;B430&amp;C430&amp;LEFT($BI$1,2),IF({1,0},广告数据!$A$2:$A$7027&amp;广告数据!$B$2:$B$7027&amp;广告数据!$C$2:$C$7027,广告数据!$E$2:$E$7027),2,0),"0")</f>
        <v>0</v>
      </c>
      <c r="BK430" s="172" t="str">
        <f t="array" ref="BK430">IFERROR(VLOOKUP(A430&amp;B430&amp;C430&amp;LEFT($BI$1,2),IF({1,0},广告数据!$A$2:$A$7027&amp;广告数据!$B$2:$B$7027&amp;广告数据!$C$2:$C$7027,广告数据!$I$2:$I$7027),2,0),"0")</f>
        <v>0</v>
      </c>
      <c r="BL430" s="215" t="str">
        <f t="shared" si="173"/>
        <v>0</v>
      </c>
      <c r="BM430" s="215" t="str">
        <f t="shared" si="174"/>
        <v>0</v>
      </c>
      <c r="BN430" s="172" t="str">
        <f t="array" ref="BN430">IFERROR(VLOOKUP(A430&amp;B430&amp;C430&amp;LEFT($BI$1,2),IF({1,0},广告数据!$A$2:$A$7027&amp;广告数据!$B$2:$B$7027&amp;广告数据!$C$2:$C$7027,广告数据!$G$2:$G$7027),2,0),"0")</f>
        <v>0</v>
      </c>
      <c r="BO430" s="172" t="str">
        <f t="array" ref="BO430">IFERROR(VLOOKUP(A430&amp;B430&amp;C430&amp;LEFT($BI$1,2),IF({1,0},广告数据!$A$2:$A$7027&amp;广告数据!$B$2:$B$7027&amp;广告数据!$C$2:$C$7027,广告数据!$J$2:$J$7027),2,0),"0")</f>
        <v>0</v>
      </c>
      <c r="BP430" s="215" t="str">
        <f t="shared" si="175"/>
        <v/>
      </c>
      <c r="BQ430" s="172" t="str">
        <f t="array" ref="BQ430">IFERROR(VLOOKUP(A430&amp;B430&amp;C430&amp;LEFT($BQ$1,2),IF({1,0},广告数据!$A$2:$A$7027&amp;广告数据!$B$2:$B$7027&amp;广告数据!$C$2:$C$7027,广告数据!$D$2:$D$7027),2,0),"0")</f>
        <v>0</v>
      </c>
      <c r="BR430" s="172" t="str">
        <f t="array" ref="BR430">IFERROR(VLOOKUP(A430&amp;B430&amp;C430&amp;LEFT($BQ$1,2),IF({1,0},广告数据!$A$2:$A$7027&amp;广告数据!$B$2:$B$7027&amp;广告数据!$C$2:$C$7027,广告数据!$E$2:$E$7027),2,0),"0")</f>
        <v>0</v>
      </c>
      <c r="BS430" s="172" t="str">
        <f t="array" ref="BS430">IFERROR(VLOOKUP(A430&amp;B430&amp;C430&amp;LEFT($BQ$1,2),IF({1,0},广告数据!$A$2:$A$7027&amp;广告数据!$B$2:$B$7027&amp;广告数据!$C$2:$C$7027,广告数据!$I$2:$I$7027),2,0),"0")</f>
        <v>0</v>
      </c>
      <c r="BT430" s="215" t="str">
        <f t="shared" si="168"/>
        <v>0</v>
      </c>
      <c r="BU430" s="215" t="str">
        <f t="shared" si="169"/>
        <v>0</v>
      </c>
      <c r="BV430" s="172" t="str">
        <f t="array" ref="BV430">IFERROR(VLOOKUP(A430&amp;B430&amp;C430&amp;LEFT($BQ$1,2),IF({1,0},广告数据!$A$2:$A$7027&amp;广告数据!$B$2:$B$7027&amp;广告数据!$C$2:$C$7027,广告数据!$G$2:$G$7027),2,0),"0")</f>
        <v>0</v>
      </c>
      <c r="BW430" s="172" t="str">
        <f t="array" ref="BW430">IFERROR(VLOOKUP(A430&amp;B430&amp;C430&amp;LEFT($BQ$1,2),IF({1,0},广告数据!$A$2:$A$7027&amp;广告数据!$B$2:$B$7027&amp;广告数据!$C$2:$C$7027,广告数据!$J$2:$J$7027),2,0),"0")</f>
        <v>0</v>
      </c>
      <c r="BX430" s="215" t="str">
        <f t="shared" si="176"/>
        <v/>
      </c>
      <c r="BY430" s="173"/>
      <c r="BZ430" s="173"/>
      <c r="CA430" s="173"/>
    </row>
    <row r="431" spans="1:79">
      <c r="A431" s="189"/>
      <c r="B431" s="192"/>
      <c r="C431" s="190"/>
      <c r="D431" s="190"/>
      <c r="E431" s="191"/>
      <c r="F431" s="191"/>
      <c r="G431" s="191"/>
      <c r="H431" s="193"/>
      <c r="I431" s="198"/>
      <c r="K431" s="198"/>
      <c r="L431" s="198"/>
      <c r="M431" s="199"/>
      <c r="N431" s="198"/>
      <c r="O431" s="198"/>
      <c r="P431" s="200"/>
      <c r="Q431" s="200"/>
      <c r="R431" s="200"/>
      <c r="S431" s="200"/>
      <c r="T431" s="200"/>
      <c r="U431" s="200"/>
      <c r="V431" s="200"/>
      <c r="W431" s="200"/>
      <c r="X431" s="200"/>
      <c r="Y431" s="200"/>
      <c r="Z431" s="200"/>
      <c r="AA431" s="200"/>
      <c r="AB431" s="200"/>
      <c r="AC431" s="200"/>
      <c r="AD431" s="200"/>
      <c r="AE431" s="200"/>
      <c r="AF431" s="200"/>
      <c r="AG431" s="200"/>
      <c r="AH431" s="200"/>
      <c r="AI431" s="200"/>
      <c r="AJ431" s="200"/>
      <c r="AK431" s="179" t="str">
        <f t="array" ref="AK431">IFERROR(VLOOKUP(A431&amp;B431&amp;C431&amp;LEFT($AK$1,2),IF({1,0},广告数据!$A$2:$A$7027&amp;广告数据!$B$2:$B$7027&amp;广告数据!$C$2:$C$7027,广告数据!$D$2:$D$7027),2,0),"0")</f>
        <v>0</v>
      </c>
      <c r="AL431" s="175" t="str">
        <f t="array" ref="AL431">IFERROR(VLOOKUP(A431&amp;B431&amp;C431&amp;LEFT($AK$1,2),IF({1,0},广告数据!$A$2:$A$7027&amp;广告数据!$B$2:$B$7027&amp;广告数据!$C$2:$C$7027,广告数据!$E$2:$E$7027),2,0),"0")</f>
        <v>0</v>
      </c>
      <c r="AM431" s="180" t="str">
        <f t="shared" si="177"/>
        <v>0</v>
      </c>
      <c r="AN431" s="175" t="str">
        <f t="array" ref="AN431">IFERROR(VLOOKUP(A431&amp;B431&amp;C431&amp;LEFT($AK$1,2),IF({1,0},广告数据!$A$2:$A$7027&amp;广告数据!$B$2:$B$7027&amp;广告数据!$C$2:$C$7027,广告数据!$I$2:$I$7027),2,0),"0")</f>
        <v>0</v>
      </c>
      <c r="AO431" s="181" t="str">
        <f t="shared" si="178"/>
        <v>0</v>
      </c>
      <c r="AP431" s="182" t="str">
        <f t="array" ref="AP431">IFERROR(VLOOKUP(A431&amp;B431&amp;C431&amp;LEFT($AK$1,2),IF({1,0},广告数据!$A$2:$A$7027&amp;广告数据!$B$2:$B$7027&amp;广告数据!$C$2:$C$7027,广告数据!$G$2:$G$7027),2,0),"0")</f>
        <v>0</v>
      </c>
      <c r="AQ431" s="182" t="str">
        <f t="array" ref="AQ431">IFERROR(VLOOKUP(A431&amp;B431&amp;C431&amp;LEFT($AK$1,2),IF({1,0},广告数据!$A$2:$A$7027&amp;广告数据!$B$2:$B$7027&amp;广告数据!$C$2:$C$7027,广告数据!$J$2:$J$7027),2,0),"0")</f>
        <v>0</v>
      </c>
      <c r="AR431" s="183" t="str">
        <f t="shared" si="179"/>
        <v>0</v>
      </c>
      <c r="AS431" s="223" t="str">
        <f t="array" ref="AS431">IFERROR(VLOOKUP(A431&amp;B431&amp;C431&amp;LEFT($AS$1,2),IF({1,0},广告数据!$A$2:$A$7027&amp;广告数据!$B$2:$B$7027&amp;广告数据!$C$2:$C$7027,广告数据!$D$2:$D$7027),2,0),"0")</f>
        <v>0</v>
      </c>
      <c r="AT431" s="179" t="str">
        <f t="array" ref="AT431">IFERROR(VLOOKUP(A431&amp;B431&amp;C431&amp;LEFT($AS$1,2),IF({1,0},广告数据!$A$2:$A$7027&amp;广告数据!$B$2:$B$7027&amp;广告数据!$C$2:$C$7027,广告数据!$E$2:$E$7027),2,0),"0")</f>
        <v>0</v>
      </c>
      <c r="AU431" s="179" t="str">
        <f t="array" ref="AU431">IFERROR(VLOOKUP(A431&amp;B431&amp;C431&amp;LEFT($AS$1,2),IF({1,0},广告数据!$A$2:$A$7027&amp;广告数据!$B$2:$B$7027&amp;广告数据!$C$2:$C$7027,广告数据!$I$2:$I$7027),2,0),"0")</f>
        <v>0</v>
      </c>
      <c r="AV431" s="215" t="str">
        <f t="shared" si="167"/>
        <v>0</v>
      </c>
      <c r="AW431" s="215" t="str">
        <f t="array" ref="AW431">IFERROR(AU431/AT431,"0")</f>
        <v>0</v>
      </c>
      <c r="AX431" s="224" t="str">
        <f t="array" ref="AX431">IFERROR(VLOOKUP(A431&amp;B431&amp;C431&amp;LEFT($AS$1,2),IF({1,0},广告数据!$A$2:$A$7027&amp;广告数据!$B$2:$B$7027&amp;广告数据!$C$2:$C$7027,广告数据!$G$2:$G$7027),2,0),"0")</f>
        <v>0</v>
      </c>
      <c r="AY431" s="179" t="str">
        <f t="array" ref="AY431">IFERROR(VLOOKUP(A431&amp;B431&amp;C431&amp;LEFT($AS$1,2),IF({1,0},广告数据!$A$2:$A$7027&amp;广告数据!$B$2:$B$7027&amp;广告数据!$C$2:$C$7027,广告数据!$J$2:$J$7027),2,0),"0")</f>
        <v>0</v>
      </c>
      <c r="AZ431" s="183" t="str">
        <f t="array" ref="AZ431">IFERROR(AX431/AY431,"0")</f>
        <v>0</v>
      </c>
      <c r="BA431" s="179" t="str">
        <f t="array" ref="BA431">IFERROR(VLOOKUP(A431&amp;B431&amp;C431&amp;LEFT($BA$1,2),IF({1,0},广告数据!$A$2:$A$7027&amp;广告数据!$B$2:$B$7027&amp;广告数据!$C$2:$C$7027,广告数据!$D$2:$D$7027),2,0),"")</f>
        <v/>
      </c>
      <c r="BB431" s="179" t="str">
        <f t="array" ref="BB431">IFERROR(VLOOKUP(A431&amp;B431&amp;C431&amp;LEFT($BA$1,2),IF({1,0},广告数据!$A$2:$A$7027&amp;广告数据!$B$2:$B$7027&amp;广告数据!$C$2:$C$7027,广告数据!$E$2:$E$7027),2,0),"")</f>
        <v/>
      </c>
      <c r="BC431" s="179" t="str">
        <f t="array" ref="BC431">IFERROR(VLOOKUP(A431&amp;B431&amp;C431&amp;LEFT($BA$1,2),IF({1,0},广告数据!$A$2:$A$7027&amp;广告数据!$B$2:$B$7027&amp;广告数据!$C$2:$C$7027,广告数据!$I$2:$I$7027),2,0),"")</f>
        <v/>
      </c>
      <c r="BD431" s="215" t="str">
        <f t="shared" si="170"/>
        <v>0</v>
      </c>
      <c r="BE431" s="215" t="str">
        <f t="shared" si="171"/>
        <v>0</v>
      </c>
      <c r="BF431" s="186" t="str">
        <f t="array" ref="BF431">IFERROR(VLOOKUP(A431&amp;B431&amp;C431&amp;LEFT($BA$1,2),IF({1,0},广告数据!$A$2:$A$7027&amp;广告数据!$B$2:$B$7027&amp;广告数据!$C$2:$C$7027,广告数据!$G$2:$G$7027),2,0),"")</f>
        <v/>
      </c>
      <c r="BG431" s="186" t="str">
        <f t="array" ref="BG431">IFERROR(VLOOKUP(A431&amp;B431&amp;C431&amp;LEFT($BA$1,2),IF({1,0},广告数据!$A$2:$A$7027&amp;广告数据!$B$2:$B$7027&amp;广告数据!$C$2:$C$7027,广告数据!$J$2:$J$7027),2,0),"")</f>
        <v/>
      </c>
      <c r="BH431" s="215" t="str">
        <f t="shared" si="172"/>
        <v>0</v>
      </c>
      <c r="BI431" s="172" t="str">
        <f t="array" ref="BI431">IFERROR(VLOOKUP(A431&amp;B431&amp;C431&amp;LEFT($BI$1,2),IF({1,0},广告数据!$A$2:$A$7027&amp;广告数据!$B$2:$B$7027&amp;广告数据!$C$2:$C$7027,广告数据!$D$2:$D$7027),2,0),"0")</f>
        <v>0</v>
      </c>
      <c r="BJ431" s="172" t="str">
        <f t="array" ref="BJ431">IFERROR(VLOOKUP(A431&amp;B431&amp;C431&amp;LEFT($BI$1,2),IF({1,0},广告数据!$A$2:$A$7027&amp;广告数据!$B$2:$B$7027&amp;广告数据!$C$2:$C$7027,广告数据!$E$2:$E$7027),2,0),"0")</f>
        <v>0</v>
      </c>
      <c r="BK431" s="172" t="str">
        <f t="array" ref="BK431">IFERROR(VLOOKUP(A431&amp;B431&amp;C431&amp;LEFT($BI$1,2),IF({1,0},广告数据!$A$2:$A$7027&amp;广告数据!$B$2:$B$7027&amp;广告数据!$C$2:$C$7027,广告数据!$I$2:$I$7027),2,0),"0")</f>
        <v>0</v>
      </c>
      <c r="BL431" s="215" t="str">
        <f t="shared" si="173"/>
        <v>0</v>
      </c>
      <c r="BM431" s="215" t="str">
        <f t="shared" si="174"/>
        <v>0</v>
      </c>
      <c r="BN431" s="172" t="str">
        <f t="array" ref="BN431">IFERROR(VLOOKUP(A431&amp;B431&amp;C431&amp;LEFT($BI$1,2),IF({1,0},广告数据!$A$2:$A$7027&amp;广告数据!$B$2:$B$7027&amp;广告数据!$C$2:$C$7027,广告数据!$G$2:$G$7027),2,0),"0")</f>
        <v>0</v>
      </c>
      <c r="BO431" s="172" t="str">
        <f t="array" ref="BO431">IFERROR(VLOOKUP(A431&amp;B431&amp;C431&amp;LEFT($BI$1,2),IF({1,0},广告数据!$A$2:$A$7027&amp;广告数据!$B$2:$B$7027&amp;广告数据!$C$2:$C$7027,广告数据!$J$2:$J$7027),2,0),"0")</f>
        <v>0</v>
      </c>
      <c r="BP431" s="215" t="str">
        <f t="shared" si="175"/>
        <v/>
      </c>
      <c r="BQ431" s="172" t="str">
        <f t="array" ref="BQ431">IFERROR(VLOOKUP(A431&amp;B431&amp;C431&amp;LEFT($BQ$1,2),IF({1,0},广告数据!$A$2:$A$7027&amp;广告数据!$B$2:$B$7027&amp;广告数据!$C$2:$C$7027,广告数据!$D$2:$D$7027),2,0),"0")</f>
        <v>0</v>
      </c>
      <c r="BR431" s="172" t="str">
        <f t="array" ref="BR431">IFERROR(VLOOKUP(A431&amp;B431&amp;C431&amp;LEFT($BQ$1,2),IF({1,0},广告数据!$A$2:$A$7027&amp;广告数据!$B$2:$B$7027&amp;广告数据!$C$2:$C$7027,广告数据!$E$2:$E$7027),2,0),"0")</f>
        <v>0</v>
      </c>
      <c r="BS431" s="172" t="str">
        <f t="array" ref="BS431">IFERROR(VLOOKUP(A431&amp;B431&amp;C431&amp;LEFT($BQ$1,2),IF({1,0},广告数据!$A$2:$A$7027&amp;广告数据!$B$2:$B$7027&amp;广告数据!$C$2:$C$7027,广告数据!$I$2:$I$7027),2,0),"0")</f>
        <v>0</v>
      </c>
      <c r="BT431" s="215" t="str">
        <f t="shared" si="168"/>
        <v>0</v>
      </c>
      <c r="BU431" s="215" t="str">
        <f t="shared" si="169"/>
        <v>0</v>
      </c>
      <c r="BV431" s="172" t="str">
        <f t="array" ref="BV431">IFERROR(VLOOKUP(A431&amp;B431&amp;C431&amp;LEFT($BQ$1,2),IF({1,0},广告数据!$A$2:$A$7027&amp;广告数据!$B$2:$B$7027&amp;广告数据!$C$2:$C$7027,广告数据!$G$2:$G$7027),2,0),"0")</f>
        <v>0</v>
      </c>
      <c r="BW431" s="172" t="str">
        <f t="array" ref="BW431">IFERROR(VLOOKUP(A431&amp;B431&amp;C431&amp;LEFT($BQ$1,2),IF({1,0},广告数据!$A$2:$A$7027&amp;广告数据!$B$2:$B$7027&amp;广告数据!$C$2:$C$7027,广告数据!$J$2:$J$7027),2,0),"0")</f>
        <v>0</v>
      </c>
      <c r="BX431" s="215" t="str">
        <f t="shared" si="176"/>
        <v/>
      </c>
      <c r="BY431" s="173"/>
      <c r="BZ431" s="173"/>
      <c r="CA431" s="173"/>
    </row>
    <row r="432" spans="1:79">
      <c r="A432" s="189"/>
      <c r="B432" s="192"/>
      <c r="C432" s="190"/>
      <c r="D432" s="190"/>
      <c r="E432" s="191"/>
      <c r="F432" s="191"/>
      <c r="G432" s="191"/>
      <c r="H432" s="193"/>
      <c r="I432" s="198"/>
      <c r="K432" s="198"/>
      <c r="L432" s="198"/>
      <c r="M432" s="202"/>
      <c r="N432" s="198"/>
      <c r="O432" s="198"/>
      <c r="P432" s="200"/>
      <c r="Q432" s="200"/>
      <c r="R432" s="200"/>
      <c r="S432" s="200"/>
      <c r="T432" s="200"/>
      <c r="U432" s="200"/>
      <c r="V432" s="200"/>
      <c r="W432" s="200"/>
      <c r="X432" s="200"/>
      <c r="Y432" s="200"/>
      <c r="Z432" s="200"/>
      <c r="AA432" s="200"/>
      <c r="AB432" s="200"/>
      <c r="AC432" s="200"/>
      <c r="AD432" s="200"/>
      <c r="AE432" s="200"/>
      <c r="AF432" s="200"/>
      <c r="AG432" s="200"/>
      <c r="AH432" s="200"/>
      <c r="AI432" s="200"/>
      <c r="AJ432" s="200"/>
      <c r="AK432" s="179" t="str">
        <f t="array" ref="AK432">IFERROR(VLOOKUP(A432&amp;B432&amp;C432&amp;LEFT($AK$1,2),IF({1,0},广告数据!$A$2:$A$7027&amp;广告数据!$B$2:$B$7027&amp;广告数据!$C$2:$C$7027,广告数据!$D$2:$D$7027),2,0),"0")</f>
        <v>0</v>
      </c>
      <c r="AL432" s="175" t="str">
        <f t="array" ref="AL432">IFERROR(VLOOKUP(A432&amp;B432&amp;C432&amp;LEFT($AK$1,2),IF({1,0},广告数据!$A$2:$A$7027&amp;广告数据!$B$2:$B$7027&amp;广告数据!$C$2:$C$7027,广告数据!$E$2:$E$7027),2,0),"0")</f>
        <v>0</v>
      </c>
      <c r="AM432" s="180" t="str">
        <f t="shared" si="177"/>
        <v>0</v>
      </c>
      <c r="AN432" s="175" t="str">
        <f t="array" ref="AN432">IFERROR(VLOOKUP(A432&amp;B432&amp;C432&amp;LEFT($AK$1,2),IF({1,0},广告数据!$A$2:$A$7027&amp;广告数据!$B$2:$B$7027&amp;广告数据!$C$2:$C$7027,广告数据!$I$2:$I$7027),2,0),"0")</f>
        <v>0</v>
      </c>
      <c r="AO432" s="181" t="str">
        <f t="shared" si="178"/>
        <v>0</v>
      </c>
      <c r="AP432" s="182" t="str">
        <f t="array" ref="AP432">IFERROR(VLOOKUP(A432&amp;B432&amp;C432&amp;LEFT($AK$1,2),IF({1,0},广告数据!$A$2:$A$7027&amp;广告数据!$B$2:$B$7027&amp;广告数据!$C$2:$C$7027,广告数据!$G$2:$G$7027),2,0),"0")</f>
        <v>0</v>
      </c>
      <c r="AQ432" s="182" t="str">
        <f t="array" ref="AQ432">IFERROR(VLOOKUP(A432&amp;B432&amp;C432&amp;LEFT($AK$1,2),IF({1,0},广告数据!$A$2:$A$7027&amp;广告数据!$B$2:$B$7027&amp;广告数据!$C$2:$C$7027,广告数据!$J$2:$J$7027),2,0),"0")</f>
        <v>0</v>
      </c>
      <c r="AR432" s="183" t="str">
        <f t="shared" si="179"/>
        <v>0</v>
      </c>
      <c r="AS432" s="223" t="str">
        <f t="array" ref="AS432">IFERROR(VLOOKUP(A432&amp;B432&amp;C432&amp;LEFT($AS$1,2),IF({1,0},广告数据!$A$2:$A$7027&amp;广告数据!$B$2:$B$7027&amp;广告数据!$C$2:$C$7027,广告数据!$D$2:$D$7027),2,0),"0")</f>
        <v>0</v>
      </c>
      <c r="AT432" s="179" t="str">
        <f t="array" ref="AT432">IFERROR(VLOOKUP(A432&amp;B432&amp;C432&amp;LEFT($AS$1,2),IF({1,0},广告数据!$A$2:$A$7027&amp;广告数据!$B$2:$B$7027&amp;广告数据!$C$2:$C$7027,广告数据!$E$2:$E$7027),2,0),"0")</f>
        <v>0</v>
      </c>
      <c r="AU432" s="179" t="str">
        <f t="array" ref="AU432">IFERROR(VLOOKUP(A432&amp;B432&amp;C432&amp;LEFT($AS$1,2),IF({1,0},广告数据!$A$2:$A$7027&amp;广告数据!$B$2:$B$7027&amp;广告数据!$C$2:$C$7027,广告数据!$I$2:$I$7027),2,0),"0")</f>
        <v>0</v>
      </c>
      <c r="AV432" s="215" t="str">
        <f t="shared" ref="AV432:AV480" si="180">IFERROR(AT432/AS432,"0")</f>
        <v>0</v>
      </c>
      <c r="AW432" s="215" t="str">
        <f t="array" ref="AW432">IFERROR(AU432/AT432,"0")</f>
        <v>0</v>
      </c>
      <c r="AX432" s="224" t="str">
        <f t="array" ref="AX432">IFERROR(VLOOKUP(A432&amp;B432&amp;C432&amp;LEFT($AS$1,2),IF({1,0},广告数据!$A$2:$A$7027&amp;广告数据!$B$2:$B$7027&amp;广告数据!$C$2:$C$7027,广告数据!$G$2:$G$7027),2,0),"0")</f>
        <v>0</v>
      </c>
      <c r="AY432" s="179" t="str">
        <f t="array" ref="AY432">IFERROR(VLOOKUP(A432&amp;B432&amp;C432&amp;LEFT($AS$1,2),IF({1,0},广告数据!$A$2:$A$7027&amp;广告数据!$B$2:$B$7027&amp;广告数据!$C$2:$C$7027,广告数据!$J$2:$J$7027),2,0),"0")</f>
        <v>0</v>
      </c>
      <c r="AZ432" s="183" t="str">
        <f t="array" ref="AZ432">IFERROR(AX432/AY432,"0")</f>
        <v>0</v>
      </c>
      <c r="BA432" s="179" t="str">
        <f t="array" ref="BA432">IFERROR(VLOOKUP(A432&amp;B432&amp;C432&amp;LEFT($BA$1,2),IF({1,0},广告数据!$A$2:$A$7027&amp;广告数据!$B$2:$B$7027&amp;广告数据!$C$2:$C$7027,广告数据!$D$2:$D$7027),2,0),"")</f>
        <v/>
      </c>
      <c r="BB432" s="179" t="str">
        <f t="array" ref="BB432">IFERROR(VLOOKUP(A432&amp;B432&amp;C432&amp;LEFT($BA$1,2),IF({1,0},广告数据!$A$2:$A$7027&amp;广告数据!$B$2:$B$7027&amp;广告数据!$C$2:$C$7027,广告数据!$E$2:$E$7027),2,0),"")</f>
        <v/>
      </c>
      <c r="BC432" s="179" t="str">
        <f t="array" ref="BC432">IFERROR(VLOOKUP(A432&amp;B432&amp;C432&amp;LEFT($BA$1,2),IF({1,0},广告数据!$A$2:$A$7027&amp;广告数据!$B$2:$B$7027&amp;广告数据!$C$2:$C$7027,广告数据!$I$2:$I$7027),2,0),"")</f>
        <v/>
      </c>
      <c r="BD432" s="215" t="str">
        <f t="shared" si="170"/>
        <v>0</v>
      </c>
      <c r="BE432" s="215" t="str">
        <f t="shared" si="171"/>
        <v>0</v>
      </c>
      <c r="BF432" s="186" t="str">
        <f t="array" ref="BF432">IFERROR(VLOOKUP(A432&amp;B432&amp;C432&amp;LEFT($BA$1,2),IF({1,0},广告数据!$A$2:$A$7027&amp;广告数据!$B$2:$B$7027&amp;广告数据!$C$2:$C$7027,广告数据!$G$2:$G$7027),2,0),"")</f>
        <v/>
      </c>
      <c r="BG432" s="186" t="str">
        <f t="array" ref="BG432">IFERROR(VLOOKUP(A432&amp;B432&amp;C432&amp;LEFT($BA$1,2),IF({1,0},广告数据!$A$2:$A$7027&amp;广告数据!$B$2:$B$7027&amp;广告数据!$C$2:$C$7027,广告数据!$J$2:$J$7027),2,0),"")</f>
        <v/>
      </c>
      <c r="BH432" s="215" t="str">
        <f t="shared" si="172"/>
        <v>0</v>
      </c>
      <c r="BI432" s="172" t="str">
        <f t="array" ref="BI432">IFERROR(VLOOKUP(A432&amp;B432&amp;C432&amp;LEFT($BI$1,2),IF({1,0},广告数据!$A$2:$A$7027&amp;广告数据!$B$2:$B$7027&amp;广告数据!$C$2:$C$7027,广告数据!$D$2:$D$7027),2,0),"0")</f>
        <v>0</v>
      </c>
      <c r="BJ432" s="172" t="str">
        <f t="array" ref="BJ432">IFERROR(VLOOKUP(A432&amp;B432&amp;C432&amp;LEFT($BI$1,2),IF({1,0},广告数据!$A$2:$A$7027&amp;广告数据!$B$2:$B$7027&amp;广告数据!$C$2:$C$7027,广告数据!$E$2:$E$7027),2,0),"0")</f>
        <v>0</v>
      </c>
      <c r="BK432" s="172" t="str">
        <f t="array" ref="BK432">IFERROR(VLOOKUP(A432&amp;B432&amp;C432&amp;LEFT($BI$1,2),IF({1,0},广告数据!$A$2:$A$7027&amp;广告数据!$B$2:$B$7027&amp;广告数据!$C$2:$C$7027,广告数据!$I$2:$I$7027),2,0),"0")</f>
        <v>0</v>
      </c>
      <c r="BL432" s="215" t="str">
        <f t="shared" si="173"/>
        <v>0</v>
      </c>
      <c r="BM432" s="215" t="str">
        <f t="shared" si="174"/>
        <v>0</v>
      </c>
      <c r="BN432" s="172" t="str">
        <f t="array" ref="BN432">IFERROR(VLOOKUP(A432&amp;B432&amp;C432&amp;LEFT($BI$1,2),IF({1,0},广告数据!$A$2:$A$7027&amp;广告数据!$B$2:$B$7027&amp;广告数据!$C$2:$C$7027,广告数据!$G$2:$G$7027),2,0),"0")</f>
        <v>0</v>
      </c>
      <c r="BO432" s="172" t="str">
        <f t="array" ref="BO432">IFERROR(VLOOKUP(A432&amp;B432&amp;C432&amp;LEFT($BI$1,2),IF({1,0},广告数据!$A$2:$A$7027&amp;广告数据!$B$2:$B$7027&amp;广告数据!$C$2:$C$7027,广告数据!$J$2:$J$7027),2,0),"0")</f>
        <v>0</v>
      </c>
      <c r="BP432" s="215" t="str">
        <f t="shared" si="175"/>
        <v/>
      </c>
      <c r="BQ432" s="172" t="str">
        <f t="array" ref="BQ432">IFERROR(VLOOKUP(A432&amp;B432&amp;C432&amp;LEFT($BQ$1,2),IF({1,0},广告数据!$A$2:$A$7027&amp;广告数据!$B$2:$B$7027&amp;广告数据!$C$2:$C$7027,广告数据!$D$2:$D$7027),2,0),"0")</f>
        <v>0</v>
      </c>
      <c r="BR432" s="172" t="str">
        <f t="array" ref="BR432">IFERROR(VLOOKUP(A432&amp;B432&amp;C432&amp;LEFT($BQ$1,2),IF({1,0},广告数据!$A$2:$A$7027&amp;广告数据!$B$2:$B$7027&amp;广告数据!$C$2:$C$7027,广告数据!$E$2:$E$7027),2,0),"0")</f>
        <v>0</v>
      </c>
      <c r="BS432" s="172" t="str">
        <f t="array" ref="BS432">IFERROR(VLOOKUP(A432&amp;B432&amp;C432&amp;LEFT($BQ$1,2),IF({1,0},广告数据!$A$2:$A$7027&amp;广告数据!$B$2:$B$7027&amp;广告数据!$C$2:$C$7027,广告数据!$I$2:$I$7027),2,0),"0")</f>
        <v>0</v>
      </c>
      <c r="BT432" s="215" t="str">
        <f t="shared" si="168"/>
        <v>0</v>
      </c>
      <c r="BU432" s="215" t="str">
        <f t="shared" si="169"/>
        <v>0</v>
      </c>
      <c r="BV432" s="172" t="str">
        <f t="array" ref="BV432">IFERROR(VLOOKUP(A432&amp;B432&amp;C432&amp;LEFT($BQ$1,2),IF({1,0},广告数据!$A$2:$A$7027&amp;广告数据!$B$2:$B$7027&amp;广告数据!$C$2:$C$7027,广告数据!$G$2:$G$7027),2,0),"0")</f>
        <v>0</v>
      </c>
      <c r="BW432" s="172" t="str">
        <f t="array" ref="BW432">IFERROR(VLOOKUP(A432&amp;B432&amp;C432&amp;LEFT($BQ$1,2),IF({1,0},广告数据!$A$2:$A$7027&amp;广告数据!$B$2:$B$7027&amp;广告数据!$C$2:$C$7027,广告数据!$J$2:$J$7027),2,0),"0")</f>
        <v>0</v>
      </c>
      <c r="BX432" s="215" t="str">
        <f t="shared" si="176"/>
        <v/>
      </c>
      <c r="BY432" s="173"/>
      <c r="BZ432" s="173"/>
      <c r="CA432" s="173"/>
    </row>
    <row r="433" spans="1:79">
      <c r="A433" s="189"/>
      <c r="B433" s="192"/>
      <c r="C433" s="190"/>
      <c r="D433" s="190"/>
      <c r="E433" s="191"/>
      <c r="F433" s="191"/>
      <c r="G433" s="191"/>
      <c r="H433" s="193"/>
      <c r="I433" s="198"/>
      <c r="K433" s="198"/>
      <c r="L433" s="198"/>
      <c r="M433" s="202"/>
      <c r="N433" s="198"/>
      <c r="O433" s="198"/>
      <c r="P433" s="200"/>
      <c r="Q433" s="200"/>
      <c r="R433" s="200"/>
      <c r="S433" s="200"/>
      <c r="T433" s="200"/>
      <c r="U433" s="200"/>
      <c r="V433" s="200"/>
      <c r="W433" s="200"/>
      <c r="X433" s="200"/>
      <c r="Y433" s="200"/>
      <c r="Z433" s="200"/>
      <c r="AA433" s="200"/>
      <c r="AB433" s="200"/>
      <c r="AC433" s="200"/>
      <c r="AD433" s="200"/>
      <c r="AE433" s="200"/>
      <c r="AF433" s="200"/>
      <c r="AG433" s="200"/>
      <c r="AH433" s="200"/>
      <c r="AI433" s="200"/>
      <c r="AJ433" s="200"/>
      <c r="AK433" s="179" t="str">
        <f t="array" ref="AK433">IFERROR(VLOOKUP(A433&amp;B433&amp;C433&amp;LEFT($AK$1,2),IF({1,0},广告数据!$A$2:$A$7027&amp;广告数据!$B$2:$B$7027&amp;广告数据!$C$2:$C$7027,广告数据!$D$2:$D$7027),2,0),"0")</f>
        <v>0</v>
      </c>
      <c r="AL433" s="175" t="str">
        <f t="array" ref="AL433">IFERROR(VLOOKUP(A433&amp;B433&amp;C433&amp;LEFT($AK$1,2),IF({1,0},广告数据!$A$2:$A$7027&amp;广告数据!$B$2:$B$7027&amp;广告数据!$C$2:$C$7027,广告数据!$E$2:$E$7027),2,0),"0")</f>
        <v>0</v>
      </c>
      <c r="AM433" s="180" t="str">
        <f t="shared" si="177"/>
        <v>0</v>
      </c>
      <c r="AN433" s="175" t="str">
        <f t="array" ref="AN433">IFERROR(VLOOKUP(A433&amp;B433&amp;C433&amp;LEFT($AK$1,2),IF({1,0},广告数据!$A$2:$A$7027&amp;广告数据!$B$2:$B$7027&amp;广告数据!$C$2:$C$7027,广告数据!$I$2:$I$7027),2,0),"0")</f>
        <v>0</v>
      </c>
      <c r="AO433" s="181" t="str">
        <f t="shared" si="178"/>
        <v>0</v>
      </c>
      <c r="AP433" s="182" t="str">
        <f t="array" ref="AP433">IFERROR(VLOOKUP(A433&amp;B433&amp;C433&amp;LEFT($AK$1,2),IF({1,0},广告数据!$A$2:$A$7027&amp;广告数据!$B$2:$B$7027&amp;广告数据!$C$2:$C$7027,广告数据!$G$2:$G$7027),2,0),"0")</f>
        <v>0</v>
      </c>
      <c r="AQ433" s="182" t="str">
        <f t="array" ref="AQ433">IFERROR(VLOOKUP(A433&amp;B433&amp;C433&amp;LEFT($AK$1,2),IF({1,0},广告数据!$A$2:$A$7027&amp;广告数据!$B$2:$B$7027&amp;广告数据!$C$2:$C$7027,广告数据!$J$2:$J$7027),2,0),"0")</f>
        <v>0</v>
      </c>
      <c r="AR433" s="183" t="str">
        <f t="shared" si="179"/>
        <v>0</v>
      </c>
      <c r="AS433" s="223" t="str">
        <f t="array" ref="AS433">IFERROR(VLOOKUP(A433&amp;B433&amp;C433&amp;LEFT($AS$1,2),IF({1,0},广告数据!$A$2:$A$7027&amp;广告数据!$B$2:$B$7027&amp;广告数据!$C$2:$C$7027,广告数据!$D$2:$D$7027),2,0),"0")</f>
        <v>0</v>
      </c>
      <c r="AT433" s="179" t="str">
        <f t="array" ref="AT433">IFERROR(VLOOKUP(A433&amp;B433&amp;C433&amp;LEFT($AS$1,2),IF({1,0},广告数据!$A$2:$A$7027&amp;广告数据!$B$2:$B$7027&amp;广告数据!$C$2:$C$7027,广告数据!$E$2:$E$7027),2,0),"0")</f>
        <v>0</v>
      </c>
      <c r="AU433" s="179" t="str">
        <f t="array" ref="AU433">IFERROR(VLOOKUP(A433&amp;B433&amp;C433&amp;LEFT($AS$1,2),IF({1,0},广告数据!$A$2:$A$7027&amp;广告数据!$B$2:$B$7027&amp;广告数据!$C$2:$C$7027,广告数据!$I$2:$I$7027),2,0),"0")</f>
        <v>0</v>
      </c>
      <c r="AV433" s="215" t="str">
        <f t="shared" si="180"/>
        <v>0</v>
      </c>
      <c r="AW433" s="215" t="str">
        <f t="array" ref="AW433">IFERROR(AU433/AT433,"0")</f>
        <v>0</v>
      </c>
      <c r="AX433" s="224" t="str">
        <f t="array" ref="AX433">IFERROR(VLOOKUP(A433&amp;B433&amp;C433&amp;LEFT($AS$1,2),IF({1,0},广告数据!$A$2:$A$7027&amp;广告数据!$B$2:$B$7027&amp;广告数据!$C$2:$C$7027,广告数据!$G$2:$G$7027),2,0),"0")</f>
        <v>0</v>
      </c>
      <c r="AY433" s="179" t="str">
        <f t="array" ref="AY433">IFERROR(VLOOKUP(A433&amp;B433&amp;C433&amp;LEFT($AS$1,2),IF({1,0},广告数据!$A$2:$A$7027&amp;广告数据!$B$2:$B$7027&amp;广告数据!$C$2:$C$7027,广告数据!$J$2:$J$7027),2,0),"0")</f>
        <v>0</v>
      </c>
      <c r="AZ433" s="183" t="str">
        <f t="array" ref="AZ433">IFERROR(AX433/AY433,"0")</f>
        <v>0</v>
      </c>
      <c r="BA433" s="179" t="str">
        <f t="array" ref="BA433">IFERROR(VLOOKUP(A433&amp;B433&amp;C433&amp;LEFT($BA$1,2),IF({1,0},广告数据!$A$2:$A$7027&amp;广告数据!$B$2:$B$7027&amp;广告数据!$C$2:$C$7027,广告数据!$D$2:$D$7027),2,0),"")</f>
        <v/>
      </c>
      <c r="BB433" s="179" t="str">
        <f t="array" ref="BB433">IFERROR(VLOOKUP(A433&amp;B433&amp;C433&amp;LEFT($BA$1,2),IF({1,0},广告数据!$A$2:$A$7027&amp;广告数据!$B$2:$B$7027&amp;广告数据!$C$2:$C$7027,广告数据!$E$2:$E$7027),2,0),"")</f>
        <v/>
      </c>
      <c r="BC433" s="179" t="str">
        <f t="array" ref="BC433">IFERROR(VLOOKUP(A433&amp;B433&amp;C433&amp;LEFT($BA$1,2),IF({1,0},广告数据!$A$2:$A$7027&amp;广告数据!$B$2:$B$7027&amp;广告数据!$C$2:$C$7027,广告数据!$I$2:$I$7027),2,0),"")</f>
        <v/>
      </c>
      <c r="BD433" s="215" t="str">
        <f t="shared" si="170"/>
        <v>0</v>
      </c>
      <c r="BE433" s="215" t="str">
        <f t="shared" si="171"/>
        <v>0</v>
      </c>
      <c r="BF433" s="186" t="str">
        <f t="array" ref="BF433">IFERROR(VLOOKUP(A433&amp;B433&amp;C433&amp;LEFT($BA$1,2),IF({1,0},广告数据!$A$2:$A$7027&amp;广告数据!$B$2:$B$7027&amp;广告数据!$C$2:$C$7027,广告数据!$G$2:$G$7027),2,0),"")</f>
        <v/>
      </c>
      <c r="BG433" s="186" t="str">
        <f t="array" ref="BG433">IFERROR(VLOOKUP(A433&amp;B433&amp;C433&amp;LEFT($BA$1,2),IF({1,0},广告数据!$A$2:$A$7027&amp;广告数据!$B$2:$B$7027&amp;广告数据!$C$2:$C$7027,广告数据!$J$2:$J$7027),2,0),"")</f>
        <v/>
      </c>
      <c r="BH433" s="215" t="str">
        <f t="shared" si="172"/>
        <v>0</v>
      </c>
      <c r="BI433" s="172" t="str">
        <f t="array" ref="BI433">IFERROR(VLOOKUP(A433&amp;B433&amp;C433&amp;LEFT($BI$1,2),IF({1,0},广告数据!$A$2:$A$7027&amp;广告数据!$B$2:$B$7027&amp;广告数据!$C$2:$C$7027,广告数据!$D$2:$D$7027),2,0),"0")</f>
        <v>0</v>
      </c>
      <c r="BJ433" s="172" t="str">
        <f t="array" ref="BJ433">IFERROR(VLOOKUP(A433&amp;B433&amp;C433&amp;LEFT($BI$1,2),IF({1,0},广告数据!$A$2:$A$7027&amp;广告数据!$B$2:$B$7027&amp;广告数据!$C$2:$C$7027,广告数据!$E$2:$E$7027),2,0),"0")</f>
        <v>0</v>
      </c>
      <c r="BK433" s="172" t="str">
        <f t="array" ref="BK433">IFERROR(VLOOKUP(A433&amp;B433&amp;C433&amp;LEFT($BI$1,2),IF({1,0},广告数据!$A$2:$A$7027&amp;广告数据!$B$2:$B$7027&amp;广告数据!$C$2:$C$7027,广告数据!$I$2:$I$7027),2,0),"0")</f>
        <v>0</v>
      </c>
      <c r="BL433" s="215" t="str">
        <f t="shared" si="173"/>
        <v>0</v>
      </c>
      <c r="BM433" s="215" t="str">
        <f t="shared" si="174"/>
        <v>0</v>
      </c>
      <c r="BN433" s="172" t="str">
        <f t="array" ref="BN433">IFERROR(VLOOKUP(A433&amp;B433&amp;C433&amp;LEFT($BI$1,2),IF({1,0},广告数据!$A$2:$A$7027&amp;广告数据!$B$2:$B$7027&amp;广告数据!$C$2:$C$7027,广告数据!$G$2:$G$7027),2,0),"0")</f>
        <v>0</v>
      </c>
      <c r="BO433" s="172" t="str">
        <f t="array" ref="BO433">IFERROR(VLOOKUP(A433&amp;B433&amp;C433&amp;LEFT($BI$1,2),IF({1,0},广告数据!$A$2:$A$7027&amp;广告数据!$B$2:$B$7027&amp;广告数据!$C$2:$C$7027,广告数据!$J$2:$J$7027),2,0),"0")</f>
        <v>0</v>
      </c>
      <c r="BP433" s="215" t="str">
        <f t="shared" si="175"/>
        <v/>
      </c>
      <c r="BQ433" s="172" t="str">
        <f t="array" ref="BQ433">IFERROR(VLOOKUP(A433&amp;B433&amp;C433&amp;LEFT($BQ$1,2),IF({1,0},广告数据!$A$2:$A$7027&amp;广告数据!$B$2:$B$7027&amp;广告数据!$C$2:$C$7027,广告数据!$D$2:$D$7027),2,0),"0")</f>
        <v>0</v>
      </c>
      <c r="BR433" s="172" t="str">
        <f t="array" ref="BR433">IFERROR(VLOOKUP(A433&amp;B433&amp;C433&amp;LEFT($BQ$1,2),IF({1,0},广告数据!$A$2:$A$7027&amp;广告数据!$B$2:$B$7027&amp;广告数据!$C$2:$C$7027,广告数据!$E$2:$E$7027),2,0),"0")</f>
        <v>0</v>
      </c>
      <c r="BS433" s="172" t="str">
        <f t="array" ref="BS433">IFERROR(VLOOKUP(A433&amp;B433&amp;C433&amp;LEFT($BQ$1,2),IF({1,0},广告数据!$A$2:$A$7027&amp;广告数据!$B$2:$B$7027&amp;广告数据!$C$2:$C$7027,广告数据!$I$2:$I$7027),2,0),"0")</f>
        <v>0</v>
      </c>
      <c r="BT433" s="215" t="str">
        <f t="shared" si="168"/>
        <v>0</v>
      </c>
      <c r="BU433" s="215" t="str">
        <f t="shared" si="169"/>
        <v>0</v>
      </c>
      <c r="BV433" s="172" t="str">
        <f t="array" ref="BV433">IFERROR(VLOOKUP(A433&amp;B433&amp;C433&amp;LEFT($BQ$1,2),IF({1,0},广告数据!$A$2:$A$7027&amp;广告数据!$B$2:$B$7027&amp;广告数据!$C$2:$C$7027,广告数据!$G$2:$G$7027),2,0),"0")</f>
        <v>0</v>
      </c>
      <c r="BW433" s="172" t="str">
        <f t="array" ref="BW433">IFERROR(VLOOKUP(A433&amp;B433&amp;C433&amp;LEFT($BQ$1,2),IF({1,0},广告数据!$A$2:$A$7027&amp;广告数据!$B$2:$B$7027&amp;广告数据!$C$2:$C$7027,广告数据!$J$2:$J$7027),2,0),"0")</f>
        <v>0</v>
      </c>
      <c r="BX433" s="215" t="str">
        <f t="shared" si="176"/>
        <v/>
      </c>
      <c r="BY433" s="173"/>
      <c r="BZ433" s="173"/>
      <c r="CA433" s="173"/>
    </row>
    <row r="434" spans="1:79">
      <c r="A434" s="189"/>
      <c r="B434" s="192"/>
      <c r="C434" s="190"/>
      <c r="D434" s="190"/>
      <c r="E434" s="191"/>
      <c r="F434" s="191"/>
      <c r="G434" s="191"/>
      <c r="H434" s="193"/>
      <c r="I434" s="198"/>
      <c r="K434" s="198"/>
      <c r="L434" s="198"/>
      <c r="M434" s="202"/>
      <c r="N434" s="198"/>
      <c r="O434" s="198"/>
      <c r="P434" s="200"/>
      <c r="Q434" s="200"/>
      <c r="R434" s="200"/>
      <c r="S434" s="200"/>
      <c r="T434" s="200"/>
      <c r="U434" s="200"/>
      <c r="V434" s="200"/>
      <c r="W434" s="200"/>
      <c r="X434" s="200"/>
      <c r="Y434" s="200"/>
      <c r="Z434" s="200"/>
      <c r="AA434" s="200"/>
      <c r="AB434" s="200"/>
      <c r="AC434" s="200"/>
      <c r="AD434" s="200"/>
      <c r="AE434" s="200"/>
      <c r="AF434" s="200"/>
      <c r="AG434" s="200"/>
      <c r="AH434" s="200"/>
      <c r="AI434" s="200"/>
      <c r="AJ434" s="200"/>
      <c r="AK434" s="179" t="str">
        <f t="array" ref="AK434">IFERROR(VLOOKUP(A434&amp;B434&amp;C434&amp;LEFT($AK$1,2),IF({1,0},广告数据!$A$2:$A$7027&amp;广告数据!$B$2:$B$7027&amp;广告数据!$C$2:$C$7027,广告数据!$D$2:$D$7027),2,0),"0")</f>
        <v>0</v>
      </c>
      <c r="AL434" s="175" t="str">
        <f t="array" ref="AL434">IFERROR(VLOOKUP(A434&amp;B434&amp;C434&amp;LEFT($AK$1,2),IF({1,0},广告数据!$A$2:$A$7027&amp;广告数据!$B$2:$B$7027&amp;广告数据!$C$2:$C$7027,广告数据!$E$2:$E$7027),2,0),"0")</f>
        <v>0</v>
      </c>
      <c r="AM434" s="180" t="str">
        <f t="shared" si="177"/>
        <v>0</v>
      </c>
      <c r="AN434" s="175" t="str">
        <f t="array" ref="AN434">IFERROR(VLOOKUP(A434&amp;B434&amp;C434&amp;LEFT($AK$1,2),IF({1,0},广告数据!$A$2:$A$7027&amp;广告数据!$B$2:$B$7027&amp;广告数据!$C$2:$C$7027,广告数据!$I$2:$I$7027),2,0),"0")</f>
        <v>0</v>
      </c>
      <c r="AO434" s="181" t="str">
        <f t="shared" si="178"/>
        <v>0</v>
      </c>
      <c r="AP434" s="182" t="str">
        <f t="array" ref="AP434">IFERROR(VLOOKUP(A434&amp;B434&amp;C434&amp;LEFT($AK$1,2),IF({1,0},广告数据!$A$2:$A$7027&amp;广告数据!$B$2:$B$7027&amp;广告数据!$C$2:$C$7027,广告数据!$G$2:$G$7027),2,0),"0")</f>
        <v>0</v>
      </c>
      <c r="AQ434" s="182" t="str">
        <f t="array" ref="AQ434">IFERROR(VLOOKUP(A434&amp;B434&amp;C434&amp;LEFT($AK$1,2),IF({1,0},广告数据!$A$2:$A$7027&amp;广告数据!$B$2:$B$7027&amp;广告数据!$C$2:$C$7027,广告数据!$J$2:$J$7027),2,0),"0")</f>
        <v>0</v>
      </c>
      <c r="AR434" s="183" t="str">
        <f t="shared" si="179"/>
        <v>0</v>
      </c>
      <c r="AS434" s="223" t="str">
        <f t="array" ref="AS434">IFERROR(VLOOKUP(A434&amp;B434&amp;C434&amp;LEFT($AS$1,2),IF({1,0},广告数据!$A$2:$A$7027&amp;广告数据!$B$2:$B$7027&amp;广告数据!$C$2:$C$7027,广告数据!$D$2:$D$7027),2,0),"0")</f>
        <v>0</v>
      </c>
      <c r="AT434" s="179" t="str">
        <f t="array" ref="AT434">IFERROR(VLOOKUP(A434&amp;B434&amp;C434&amp;LEFT($AS$1,2),IF({1,0},广告数据!$A$2:$A$7027&amp;广告数据!$B$2:$B$7027&amp;广告数据!$C$2:$C$7027,广告数据!$E$2:$E$7027),2,0),"0")</f>
        <v>0</v>
      </c>
      <c r="AU434" s="179" t="str">
        <f t="array" ref="AU434">IFERROR(VLOOKUP(A434&amp;B434&amp;C434&amp;LEFT($AS$1,2),IF({1,0},广告数据!$A$2:$A$7027&amp;广告数据!$B$2:$B$7027&amp;广告数据!$C$2:$C$7027,广告数据!$I$2:$I$7027),2,0),"0")</f>
        <v>0</v>
      </c>
      <c r="AV434" s="215" t="str">
        <f t="shared" si="180"/>
        <v>0</v>
      </c>
      <c r="AW434" s="215" t="str">
        <f t="array" ref="AW434">IFERROR(AU434/AT434,"0")</f>
        <v>0</v>
      </c>
      <c r="AX434" s="224" t="str">
        <f t="array" ref="AX434">IFERROR(VLOOKUP(A434&amp;B434&amp;C434&amp;LEFT($AS$1,2),IF({1,0},广告数据!$A$2:$A$7027&amp;广告数据!$B$2:$B$7027&amp;广告数据!$C$2:$C$7027,广告数据!$G$2:$G$7027),2,0),"0")</f>
        <v>0</v>
      </c>
      <c r="AY434" s="179" t="str">
        <f t="array" ref="AY434">IFERROR(VLOOKUP(A434&amp;B434&amp;C434&amp;LEFT($AS$1,2),IF({1,0},广告数据!$A$2:$A$7027&amp;广告数据!$B$2:$B$7027&amp;广告数据!$C$2:$C$7027,广告数据!$J$2:$J$7027),2,0),"0")</f>
        <v>0</v>
      </c>
      <c r="AZ434" s="183" t="str">
        <f t="array" ref="AZ434">IFERROR(AX434/AY434,"0")</f>
        <v>0</v>
      </c>
      <c r="BA434" s="179" t="str">
        <f t="array" ref="BA434">IFERROR(VLOOKUP(A434&amp;B434&amp;C434&amp;LEFT($BA$1,2),IF({1,0},广告数据!$A$2:$A$7027&amp;广告数据!$B$2:$B$7027&amp;广告数据!$C$2:$C$7027,广告数据!$D$2:$D$7027),2,0),"")</f>
        <v/>
      </c>
      <c r="BB434" s="179" t="str">
        <f t="array" ref="BB434">IFERROR(VLOOKUP(A434&amp;B434&amp;C434&amp;LEFT($BA$1,2),IF({1,0},广告数据!$A$2:$A$7027&amp;广告数据!$B$2:$B$7027&amp;广告数据!$C$2:$C$7027,广告数据!$E$2:$E$7027),2,0),"")</f>
        <v/>
      </c>
      <c r="BC434" s="179" t="str">
        <f t="array" ref="BC434">IFERROR(VLOOKUP(A434&amp;B434&amp;C434&amp;LEFT($BA$1,2),IF({1,0},广告数据!$A$2:$A$7027&amp;广告数据!$B$2:$B$7027&amp;广告数据!$C$2:$C$7027,广告数据!$I$2:$I$7027),2,0),"")</f>
        <v/>
      </c>
      <c r="BD434" s="215" t="str">
        <f t="shared" si="170"/>
        <v>0</v>
      </c>
      <c r="BE434" s="215" t="str">
        <f t="shared" si="171"/>
        <v>0</v>
      </c>
      <c r="BF434" s="186" t="str">
        <f t="array" ref="BF434">IFERROR(VLOOKUP(A434&amp;B434&amp;C434&amp;LEFT($BA$1,2),IF({1,0},广告数据!$A$2:$A$7027&amp;广告数据!$B$2:$B$7027&amp;广告数据!$C$2:$C$7027,广告数据!$G$2:$G$7027),2,0),"")</f>
        <v/>
      </c>
      <c r="BG434" s="186" t="str">
        <f t="array" ref="BG434">IFERROR(VLOOKUP(A434&amp;B434&amp;C434&amp;LEFT($BA$1,2),IF({1,0},广告数据!$A$2:$A$7027&amp;广告数据!$B$2:$B$7027&amp;广告数据!$C$2:$C$7027,广告数据!$J$2:$J$7027),2,0),"")</f>
        <v/>
      </c>
      <c r="BH434" s="215" t="str">
        <f t="shared" si="172"/>
        <v>0</v>
      </c>
      <c r="BI434" s="172" t="str">
        <f t="array" ref="BI434">IFERROR(VLOOKUP(A434&amp;B434&amp;C434&amp;LEFT($BI$1,2),IF({1,0},广告数据!$A$2:$A$7027&amp;广告数据!$B$2:$B$7027&amp;广告数据!$C$2:$C$7027,广告数据!$D$2:$D$7027),2,0),"0")</f>
        <v>0</v>
      </c>
      <c r="BJ434" s="172" t="str">
        <f t="array" ref="BJ434">IFERROR(VLOOKUP(A434&amp;B434&amp;C434&amp;LEFT($BI$1,2),IF({1,0},广告数据!$A$2:$A$7027&amp;广告数据!$B$2:$B$7027&amp;广告数据!$C$2:$C$7027,广告数据!$E$2:$E$7027),2,0),"0")</f>
        <v>0</v>
      </c>
      <c r="BK434" s="172" t="str">
        <f t="array" ref="BK434">IFERROR(VLOOKUP(A434&amp;B434&amp;C434&amp;LEFT($BI$1,2),IF({1,0},广告数据!$A$2:$A$7027&amp;广告数据!$B$2:$B$7027&amp;广告数据!$C$2:$C$7027,广告数据!$I$2:$I$7027),2,0),"0")</f>
        <v>0</v>
      </c>
      <c r="BL434" s="215" t="str">
        <f t="shared" si="173"/>
        <v>0</v>
      </c>
      <c r="BM434" s="215" t="str">
        <f t="shared" si="174"/>
        <v>0</v>
      </c>
      <c r="BN434" s="172" t="str">
        <f t="array" ref="BN434">IFERROR(VLOOKUP(A434&amp;B434&amp;C434&amp;LEFT($BI$1,2),IF({1,0},广告数据!$A$2:$A$7027&amp;广告数据!$B$2:$B$7027&amp;广告数据!$C$2:$C$7027,广告数据!$G$2:$G$7027),2,0),"0")</f>
        <v>0</v>
      </c>
      <c r="BO434" s="172" t="str">
        <f t="array" ref="BO434">IFERROR(VLOOKUP(A434&amp;B434&amp;C434&amp;LEFT($BI$1,2),IF({1,0},广告数据!$A$2:$A$7027&amp;广告数据!$B$2:$B$7027&amp;广告数据!$C$2:$C$7027,广告数据!$J$2:$J$7027),2,0),"0")</f>
        <v>0</v>
      </c>
      <c r="BP434" s="215" t="str">
        <f t="shared" si="175"/>
        <v/>
      </c>
      <c r="BQ434" s="172" t="str">
        <f t="array" ref="BQ434">IFERROR(VLOOKUP(A434&amp;B434&amp;C434&amp;LEFT($BQ$1,2),IF({1,0},广告数据!$A$2:$A$7027&amp;广告数据!$B$2:$B$7027&amp;广告数据!$C$2:$C$7027,广告数据!$D$2:$D$7027),2,0),"0")</f>
        <v>0</v>
      </c>
      <c r="BR434" s="172" t="str">
        <f t="array" ref="BR434">IFERROR(VLOOKUP(A434&amp;B434&amp;C434&amp;LEFT($BQ$1,2),IF({1,0},广告数据!$A$2:$A$7027&amp;广告数据!$B$2:$B$7027&amp;广告数据!$C$2:$C$7027,广告数据!$E$2:$E$7027),2,0),"0")</f>
        <v>0</v>
      </c>
      <c r="BS434" s="172" t="str">
        <f t="array" ref="BS434">IFERROR(VLOOKUP(A434&amp;B434&amp;C434&amp;LEFT($BQ$1,2),IF({1,0},广告数据!$A$2:$A$7027&amp;广告数据!$B$2:$B$7027&amp;广告数据!$C$2:$C$7027,广告数据!$I$2:$I$7027),2,0),"0")</f>
        <v>0</v>
      </c>
      <c r="BT434" s="215" t="str">
        <f t="shared" si="168"/>
        <v>0</v>
      </c>
      <c r="BU434" s="215" t="str">
        <f t="shared" si="169"/>
        <v>0</v>
      </c>
      <c r="BV434" s="172" t="str">
        <f t="array" ref="BV434">IFERROR(VLOOKUP(A434&amp;B434&amp;C434&amp;LEFT($BQ$1,2),IF({1,0},广告数据!$A$2:$A$7027&amp;广告数据!$B$2:$B$7027&amp;广告数据!$C$2:$C$7027,广告数据!$G$2:$G$7027),2,0),"0")</f>
        <v>0</v>
      </c>
      <c r="BW434" s="172" t="str">
        <f t="array" ref="BW434">IFERROR(VLOOKUP(A434&amp;B434&amp;C434&amp;LEFT($BQ$1,2),IF({1,0},广告数据!$A$2:$A$7027&amp;广告数据!$B$2:$B$7027&amp;广告数据!$C$2:$C$7027,广告数据!$J$2:$J$7027),2,0),"0")</f>
        <v>0</v>
      </c>
      <c r="BX434" s="215" t="str">
        <f t="shared" si="176"/>
        <v/>
      </c>
      <c r="BY434" s="173"/>
      <c r="BZ434" s="173"/>
      <c r="CA434" s="173"/>
    </row>
    <row r="435" spans="1:79">
      <c r="A435" s="189"/>
      <c r="B435" s="192"/>
      <c r="C435" s="190"/>
      <c r="D435" s="190"/>
      <c r="E435" s="191"/>
      <c r="F435" s="191"/>
      <c r="G435" s="191"/>
      <c r="H435" s="193"/>
      <c r="I435" s="198"/>
      <c r="K435" s="198"/>
      <c r="L435" s="198"/>
      <c r="M435" s="202"/>
      <c r="N435" s="198"/>
      <c r="O435" s="198"/>
      <c r="P435" s="200"/>
      <c r="Q435" s="200"/>
      <c r="R435" s="200"/>
      <c r="S435" s="200"/>
      <c r="T435" s="200"/>
      <c r="U435" s="200"/>
      <c r="V435" s="200"/>
      <c r="W435" s="200"/>
      <c r="X435" s="200"/>
      <c r="Y435" s="200"/>
      <c r="Z435" s="200"/>
      <c r="AA435" s="200"/>
      <c r="AB435" s="200"/>
      <c r="AC435" s="200"/>
      <c r="AD435" s="200"/>
      <c r="AE435" s="200"/>
      <c r="AF435" s="200"/>
      <c r="AG435" s="200"/>
      <c r="AH435" s="200"/>
      <c r="AI435" s="200"/>
      <c r="AJ435" s="200"/>
      <c r="AK435" s="179" t="str">
        <f t="array" ref="AK435">IFERROR(VLOOKUP(A435&amp;B435&amp;C435&amp;LEFT($AK$1,2),IF({1,0},广告数据!$A$2:$A$7027&amp;广告数据!$B$2:$B$7027&amp;广告数据!$C$2:$C$7027,广告数据!$D$2:$D$7027),2,0),"0")</f>
        <v>0</v>
      </c>
      <c r="AL435" s="175" t="str">
        <f t="array" ref="AL435">IFERROR(VLOOKUP(A435&amp;B435&amp;C435&amp;LEFT($AK$1,2),IF({1,0},广告数据!$A$2:$A$7027&amp;广告数据!$B$2:$B$7027&amp;广告数据!$C$2:$C$7027,广告数据!$E$2:$E$7027),2,0),"0")</f>
        <v>0</v>
      </c>
      <c r="AM435" s="180" t="str">
        <f t="shared" si="177"/>
        <v>0</v>
      </c>
      <c r="AN435" s="175" t="str">
        <f t="array" ref="AN435">IFERROR(VLOOKUP(A435&amp;B435&amp;C435&amp;LEFT($AK$1,2),IF({1,0},广告数据!$A$2:$A$7027&amp;广告数据!$B$2:$B$7027&amp;广告数据!$C$2:$C$7027,广告数据!$I$2:$I$7027),2,0),"0")</f>
        <v>0</v>
      </c>
      <c r="AO435" s="181" t="str">
        <f t="shared" si="178"/>
        <v>0</v>
      </c>
      <c r="AP435" s="182" t="str">
        <f t="array" ref="AP435">IFERROR(VLOOKUP(A435&amp;B435&amp;C435&amp;LEFT($AK$1,2),IF({1,0},广告数据!$A$2:$A$7027&amp;广告数据!$B$2:$B$7027&amp;广告数据!$C$2:$C$7027,广告数据!$G$2:$G$7027),2,0),"0")</f>
        <v>0</v>
      </c>
      <c r="AQ435" s="182" t="str">
        <f t="array" ref="AQ435">IFERROR(VLOOKUP(A435&amp;B435&amp;C435&amp;LEFT($AK$1,2),IF({1,0},广告数据!$A$2:$A$7027&amp;广告数据!$B$2:$B$7027&amp;广告数据!$C$2:$C$7027,广告数据!$J$2:$J$7027),2,0),"0")</f>
        <v>0</v>
      </c>
      <c r="AR435" s="183" t="str">
        <f t="shared" si="179"/>
        <v>0</v>
      </c>
      <c r="AS435" s="223" t="str">
        <f t="array" ref="AS435">IFERROR(VLOOKUP(A435&amp;B435&amp;C435&amp;LEFT($AS$1,2),IF({1,0},广告数据!$A$2:$A$7027&amp;广告数据!$B$2:$B$7027&amp;广告数据!$C$2:$C$7027,广告数据!$D$2:$D$7027),2,0),"0")</f>
        <v>0</v>
      </c>
      <c r="AT435" s="179" t="str">
        <f t="array" ref="AT435">IFERROR(VLOOKUP(A435&amp;B435&amp;C435&amp;LEFT($AS$1,2),IF({1,0},广告数据!$A$2:$A$7027&amp;广告数据!$B$2:$B$7027&amp;广告数据!$C$2:$C$7027,广告数据!$E$2:$E$7027),2,0),"0")</f>
        <v>0</v>
      </c>
      <c r="AU435" s="179" t="str">
        <f t="array" ref="AU435">IFERROR(VLOOKUP(A435&amp;B435&amp;C435&amp;LEFT($AS$1,2),IF({1,0},广告数据!$A$2:$A$7027&amp;广告数据!$B$2:$B$7027&amp;广告数据!$C$2:$C$7027,广告数据!$I$2:$I$7027),2,0),"0")</f>
        <v>0</v>
      </c>
      <c r="AV435" s="215" t="str">
        <f t="shared" si="180"/>
        <v>0</v>
      </c>
      <c r="AW435" s="215" t="str">
        <f t="array" ref="AW435">IFERROR(AU435/AT435,"0")</f>
        <v>0</v>
      </c>
      <c r="AX435" s="224" t="str">
        <f t="array" ref="AX435">IFERROR(VLOOKUP(A435&amp;B435&amp;C435&amp;LEFT($AS$1,2),IF({1,0},广告数据!$A$2:$A$7027&amp;广告数据!$B$2:$B$7027&amp;广告数据!$C$2:$C$7027,广告数据!$G$2:$G$7027),2,0),"0")</f>
        <v>0</v>
      </c>
      <c r="AY435" s="179" t="str">
        <f t="array" ref="AY435">IFERROR(VLOOKUP(A435&amp;B435&amp;C435&amp;LEFT($AS$1,2),IF({1,0},广告数据!$A$2:$A$7027&amp;广告数据!$B$2:$B$7027&amp;广告数据!$C$2:$C$7027,广告数据!$J$2:$J$7027),2,0),"0")</f>
        <v>0</v>
      </c>
      <c r="AZ435" s="183" t="str">
        <f t="array" ref="AZ435">IFERROR(AX435/AY435,"0")</f>
        <v>0</v>
      </c>
      <c r="BA435" s="179" t="str">
        <f t="array" ref="BA435">IFERROR(VLOOKUP(A435&amp;B435&amp;C435&amp;LEFT($BA$1,2),IF({1,0},广告数据!$A$2:$A$7027&amp;广告数据!$B$2:$B$7027&amp;广告数据!$C$2:$C$7027,广告数据!$D$2:$D$7027),2,0),"")</f>
        <v/>
      </c>
      <c r="BB435" s="179" t="str">
        <f t="array" ref="BB435">IFERROR(VLOOKUP(A435&amp;B435&amp;C435&amp;LEFT($BA$1,2),IF({1,0},广告数据!$A$2:$A$7027&amp;广告数据!$B$2:$B$7027&amp;广告数据!$C$2:$C$7027,广告数据!$E$2:$E$7027),2,0),"")</f>
        <v/>
      </c>
      <c r="BC435" s="179" t="str">
        <f t="array" ref="BC435">IFERROR(VLOOKUP(A435&amp;B435&amp;C435&amp;LEFT($BA$1,2),IF({1,0},广告数据!$A$2:$A$7027&amp;广告数据!$B$2:$B$7027&amp;广告数据!$C$2:$C$7027,广告数据!$I$2:$I$7027),2,0),"")</f>
        <v/>
      </c>
      <c r="BD435" s="215" t="str">
        <f t="shared" si="170"/>
        <v>0</v>
      </c>
      <c r="BE435" s="215" t="str">
        <f t="shared" si="171"/>
        <v>0</v>
      </c>
      <c r="BF435" s="186" t="str">
        <f t="array" ref="BF435">IFERROR(VLOOKUP(A435&amp;B435&amp;C435&amp;LEFT($BA$1,2),IF({1,0},广告数据!$A$2:$A$7027&amp;广告数据!$B$2:$B$7027&amp;广告数据!$C$2:$C$7027,广告数据!$G$2:$G$7027),2,0),"")</f>
        <v/>
      </c>
      <c r="BG435" s="186" t="str">
        <f t="array" ref="BG435">IFERROR(VLOOKUP(A435&amp;B435&amp;C435&amp;LEFT($BA$1,2),IF({1,0},广告数据!$A$2:$A$7027&amp;广告数据!$B$2:$B$7027&amp;广告数据!$C$2:$C$7027,广告数据!$J$2:$J$7027),2,0),"")</f>
        <v/>
      </c>
      <c r="BH435" s="215" t="str">
        <f t="shared" si="172"/>
        <v>0</v>
      </c>
      <c r="BI435" s="172" t="str">
        <f t="array" ref="BI435">IFERROR(VLOOKUP(A435&amp;B435&amp;C435&amp;LEFT($BI$1,2),IF({1,0},广告数据!$A$2:$A$7027&amp;广告数据!$B$2:$B$7027&amp;广告数据!$C$2:$C$7027,广告数据!$D$2:$D$7027),2,0),"0")</f>
        <v>0</v>
      </c>
      <c r="BJ435" s="172" t="str">
        <f t="array" ref="BJ435">IFERROR(VLOOKUP(A435&amp;B435&amp;C435&amp;LEFT($BI$1,2),IF({1,0},广告数据!$A$2:$A$7027&amp;广告数据!$B$2:$B$7027&amp;广告数据!$C$2:$C$7027,广告数据!$E$2:$E$7027),2,0),"0")</f>
        <v>0</v>
      </c>
      <c r="BK435" s="172" t="str">
        <f t="array" ref="BK435">IFERROR(VLOOKUP(A435&amp;B435&amp;C435&amp;LEFT($BI$1,2),IF({1,0},广告数据!$A$2:$A$7027&amp;广告数据!$B$2:$B$7027&amp;广告数据!$C$2:$C$7027,广告数据!$I$2:$I$7027),2,0),"0")</f>
        <v>0</v>
      </c>
      <c r="BL435" s="215" t="str">
        <f t="shared" si="173"/>
        <v>0</v>
      </c>
      <c r="BM435" s="215" t="str">
        <f t="shared" si="174"/>
        <v>0</v>
      </c>
      <c r="BN435" s="172" t="str">
        <f t="array" ref="BN435">IFERROR(VLOOKUP(A435&amp;B435&amp;C435&amp;LEFT($BI$1,2),IF({1,0},广告数据!$A$2:$A$7027&amp;广告数据!$B$2:$B$7027&amp;广告数据!$C$2:$C$7027,广告数据!$G$2:$G$7027),2,0),"0")</f>
        <v>0</v>
      </c>
      <c r="BO435" s="172" t="str">
        <f t="array" ref="BO435">IFERROR(VLOOKUP(A435&amp;B435&amp;C435&amp;LEFT($BI$1,2),IF({1,0},广告数据!$A$2:$A$7027&amp;广告数据!$B$2:$B$7027&amp;广告数据!$C$2:$C$7027,广告数据!$J$2:$J$7027),2,0),"0")</f>
        <v>0</v>
      </c>
      <c r="BP435" s="215" t="str">
        <f t="shared" si="175"/>
        <v/>
      </c>
      <c r="BQ435" s="172" t="str">
        <f t="array" ref="BQ435">IFERROR(VLOOKUP(A435&amp;B435&amp;C435&amp;LEFT($BQ$1,2),IF({1,0},广告数据!$A$2:$A$7027&amp;广告数据!$B$2:$B$7027&amp;广告数据!$C$2:$C$7027,广告数据!$D$2:$D$7027),2,0),"0")</f>
        <v>0</v>
      </c>
      <c r="BR435" s="172" t="str">
        <f t="array" ref="BR435">IFERROR(VLOOKUP(A435&amp;B435&amp;C435&amp;LEFT($BQ$1,2),IF({1,0},广告数据!$A$2:$A$7027&amp;广告数据!$B$2:$B$7027&amp;广告数据!$C$2:$C$7027,广告数据!$E$2:$E$7027),2,0),"0")</f>
        <v>0</v>
      </c>
      <c r="BS435" s="172" t="str">
        <f t="array" ref="BS435">IFERROR(VLOOKUP(A435&amp;B435&amp;C435&amp;LEFT($BQ$1,2),IF({1,0},广告数据!$A$2:$A$7027&amp;广告数据!$B$2:$B$7027&amp;广告数据!$C$2:$C$7027,广告数据!$I$2:$I$7027),2,0),"0")</f>
        <v>0</v>
      </c>
      <c r="BT435" s="215" t="str">
        <f t="shared" si="168"/>
        <v>0</v>
      </c>
      <c r="BU435" s="215" t="str">
        <f t="shared" si="169"/>
        <v>0</v>
      </c>
      <c r="BV435" s="172" t="str">
        <f t="array" ref="BV435">IFERROR(VLOOKUP(A435&amp;B435&amp;C435&amp;LEFT($BQ$1,2),IF({1,0},广告数据!$A$2:$A$7027&amp;广告数据!$B$2:$B$7027&amp;广告数据!$C$2:$C$7027,广告数据!$G$2:$G$7027),2,0),"0")</f>
        <v>0</v>
      </c>
      <c r="BW435" s="172" t="str">
        <f t="array" ref="BW435">IFERROR(VLOOKUP(A435&amp;B435&amp;C435&amp;LEFT($BQ$1,2),IF({1,0},广告数据!$A$2:$A$7027&amp;广告数据!$B$2:$B$7027&amp;广告数据!$C$2:$C$7027,广告数据!$J$2:$J$7027),2,0),"0")</f>
        <v>0</v>
      </c>
      <c r="BX435" s="215" t="str">
        <f t="shared" si="176"/>
        <v/>
      </c>
      <c r="BY435" s="173"/>
      <c r="BZ435" s="173"/>
      <c r="CA435" s="173"/>
    </row>
    <row r="436" spans="1:79">
      <c r="A436" s="189"/>
      <c r="B436" s="192"/>
      <c r="C436" s="190"/>
      <c r="D436" s="190"/>
      <c r="E436" s="191"/>
      <c r="F436" s="191"/>
      <c r="G436" s="191"/>
      <c r="H436" s="193"/>
      <c r="I436" s="198"/>
      <c r="K436" s="198"/>
      <c r="L436" s="198"/>
      <c r="M436" s="202"/>
      <c r="N436" s="198"/>
      <c r="O436" s="198"/>
      <c r="P436" s="200"/>
      <c r="Q436" s="200"/>
      <c r="R436" s="200"/>
      <c r="S436" s="200"/>
      <c r="T436" s="200"/>
      <c r="U436" s="200"/>
      <c r="V436" s="200"/>
      <c r="W436" s="200"/>
      <c r="X436" s="200"/>
      <c r="Y436" s="200"/>
      <c r="Z436" s="200"/>
      <c r="AA436" s="200"/>
      <c r="AB436" s="200"/>
      <c r="AC436" s="200"/>
      <c r="AD436" s="200"/>
      <c r="AE436" s="200"/>
      <c r="AF436" s="200"/>
      <c r="AG436" s="200"/>
      <c r="AH436" s="200"/>
      <c r="AI436" s="200"/>
      <c r="AJ436" s="200"/>
      <c r="AK436" s="179" t="str">
        <f t="array" ref="AK436">IFERROR(VLOOKUP(A436&amp;B436&amp;C436&amp;LEFT($AK$1,2),IF({1,0},广告数据!$A$2:$A$7027&amp;广告数据!$B$2:$B$7027&amp;广告数据!$C$2:$C$7027,广告数据!$D$2:$D$7027),2,0),"0")</f>
        <v>0</v>
      </c>
      <c r="AL436" s="175" t="str">
        <f t="array" ref="AL436">IFERROR(VLOOKUP(A436&amp;B436&amp;C436&amp;LEFT($AK$1,2),IF({1,0},广告数据!$A$2:$A$7027&amp;广告数据!$B$2:$B$7027&amp;广告数据!$C$2:$C$7027,广告数据!$E$2:$E$7027),2,0),"0")</f>
        <v>0</v>
      </c>
      <c r="AM436" s="180" t="str">
        <f t="shared" si="177"/>
        <v>0</v>
      </c>
      <c r="AN436" s="175" t="str">
        <f t="array" ref="AN436">IFERROR(VLOOKUP(A436&amp;B436&amp;C436&amp;LEFT($AK$1,2),IF({1,0},广告数据!$A$2:$A$7027&amp;广告数据!$B$2:$B$7027&amp;广告数据!$C$2:$C$7027,广告数据!$I$2:$I$7027),2,0),"0")</f>
        <v>0</v>
      </c>
      <c r="AO436" s="181" t="str">
        <f t="shared" si="178"/>
        <v>0</v>
      </c>
      <c r="AP436" s="182" t="str">
        <f t="array" ref="AP436">IFERROR(VLOOKUP(A436&amp;B436&amp;C436&amp;LEFT($AK$1,2),IF({1,0},广告数据!$A$2:$A$7027&amp;广告数据!$B$2:$B$7027&amp;广告数据!$C$2:$C$7027,广告数据!$G$2:$G$7027),2,0),"0")</f>
        <v>0</v>
      </c>
      <c r="AQ436" s="182" t="str">
        <f t="array" ref="AQ436">IFERROR(VLOOKUP(A436&amp;B436&amp;C436&amp;LEFT($AK$1,2),IF({1,0},广告数据!$A$2:$A$7027&amp;广告数据!$B$2:$B$7027&amp;广告数据!$C$2:$C$7027,广告数据!$J$2:$J$7027),2,0),"0")</f>
        <v>0</v>
      </c>
      <c r="AR436" s="183" t="str">
        <f t="shared" si="179"/>
        <v>0</v>
      </c>
      <c r="AS436" s="223" t="str">
        <f t="array" ref="AS436">IFERROR(VLOOKUP(A436&amp;B436&amp;C436&amp;LEFT($AS$1,2),IF({1,0},广告数据!$A$2:$A$7027&amp;广告数据!$B$2:$B$7027&amp;广告数据!$C$2:$C$7027,广告数据!$D$2:$D$7027),2,0),"0")</f>
        <v>0</v>
      </c>
      <c r="AT436" s="179" t="str">
        <f t="array" ref="AT436">IFERROR(VLOOKUP(A436&amp;B436&amp;C436&amp;LEFT($AS$1,2),IF({1,0},广告数据!$A$2:$A$7027&amp;广告数据!$B$2:$B$7027&amp;广告数据!$C$2:$C$7027,广告数据!$E$2:$E$7027),2,0),"0")</f>
        <v>0</v>
      </c>
      <c r="AU436" s="179" t="str">
        <f t="array" ref="AU436">IFERROR(VLOOKUP(A436&amp;B436&amp;C436&amp;LEFT($AS$1,2),IF({1,0},广告数据!$A$2:$A$7027&amp;广告数据!$B$2:$B$7027&amp;广告数据!$C$2:$C$7027,广告数据!$I$2:$I$7027),2,0),"0")</f>
        <v>0</v>
      </c>
      <c r="AV436" s="215" t="str">
        <f t="shared" si="180"/>
        <v>0</v>
      </c>
      <c r="AW436" s="215" t="str">
        <f t="array" ref="AW436">IFERROR(AU436/AT436,"0")</f>
        <v>0</v>
      </c>
      <c r="AX436" s="224" t="str">
        <f t="array" ref="AX436">IFERROR(VLOOKUP(A436&amp;B436&amp;C436&amp;LEFT($AS$1,2),IF({1,0},广告数据!$A$2:$A$7027&amp;广告数据!$B$2:$B$7027&amp;广告数据!$C$2:$C$7027,广告数据!$G$2:$G$7027),2,0),"0")</f>
        <v>0</v>
      </c>
      <c r="AY436" s="179" t="str">
        <f t="array" ref="AY436">IFERROR(VLOOKUP(A436&amp;B436&amp;C436&amp;LEFT($AS$1,2),IF({1,0},广告数据!$A$2:$A$7027&amp;广告数据!$B$2:$B$7027&amp;广告数据!$C$2:$C$7027,广告数据!$J$2:$J$7027),2,0),"0")</f>
        <v>0</v>
      </c>
      <c r="AZ436" s="183" t="str">
        <f t="array" ref="AZ436">IFERROR(AX436/AY436,"0")</f>
        <v>0</v>
      </c>
      <c r="BA436" s="179" t="str">
        <f t="array" ref="BA436">IFERROR(VLOOKUP(A436&amp;B436&amp;C436&amp;LEFT($BA$1,2),IF({1,0},广告数据!$A$2:$A$7027&amp;广告数据!$B$2:$B$7027&amp;广告数据!$C$2:$C$7027,广告数据!$D$2:$D$7027),2,0),"")</f>
        <v/>
      </c>
      <c r="BB436" s="179" t="str">
        <f t="array" ref="BB436">IFERROR(VLOOKUP(A436&amp;B436&amp;C436&amp;LEFT($BA$1,2),IF({1,0},广告数据!$A$2:$A$7027&amp;广告数据!$B$2:$B$7027&amp;广告数据!$C$2:$C$7027,广告数据!$E$2:$E$7027),2,0),"")</f>
        <v/>
      </c>
      <c r="BC436" s="179" t="str">
        <f t="array" ref="BC436">IFERROR(VLOOKUP(A436&amp;B436&amp;C436&amp;LEFT($BA$1,2),IF({1,0},广告数据!$A$2:$A$7027&amp;广告数据!$B$2:$B$7027&amp;广告数据!$C$2:$C$7027,广告数据!$I$2:$I$7027),2,0),"")</f>
        <v/>
      </c>
      <c r="BD436" s="215" t="str">
        <f t="shared" si="170"/>
        <v>0</v>
      </c>
      <c r="BE436" s="215" t="str">
        <f t="shared" si="171"/>
        <v>0</v>
      </c>
      <c r="BF436" s="186" t="str">
        <f t="array" ref="BF436">IFERROR(VLOOKUP(A436&amp;B436&amp;C436&amp;LEFT($BA$1,2),IF({1,0},广告数据!$A$2:$A$7027&amp;广告数据!$B$2:$B$7027&amp;广告数据!$C$2:$C$7027,广告数据!$G$2:$G$7027),2,0),"")</f>
        <v/>
      </c>
      <c r="BG436" s="186" t="str">
        <f t="array" ref="BG436">IFERROR(VLOOKUP(A436&amp;B436&amp;C436&amp;LEFT($BA$1,2),IF({1,0},广告数据!$A$2:$A$7027&amp;广告数据!$B$2:$B$7027&amp;广告数据!$C$2:$C$7027,广告数据!$J$2:$J$7027),2,0),"")</f>
        <v/>
      </c>
      <c r="BH436" s="215" t="str">
        <f t="shared" si="172"/>
        <v>0</v>
      </c>
      <c r="BI436" s="172" t="str">
        <f t="array" ref="BI436">IFERROR(VLOOKUP(A436&amp;B436&amp;C436&amp;LEFT($BI$1,2),IF({1,0},广告数据!$A$2:$A$7027&amp;广告数据!$B$2:$B$7027&amp;广告数据!$C$2:$C$7027,广告数据!$D$2:$D$7027),2,0),"0")</f>
        <v>0</v>
      </c>
      <c r="BJ436" s="172" t="str">
        <f t="array" ref="BJ436">IFERROR(VLOOKUP(A436&amp;B436&amp;C436&amp;LEFT($BI$1,2),IF({1,0},广告数据!$A$2:$A$7027&amp;广告数据!$B$2:$B$7027&amp;广告数据!$C$2:$C$7027,广告数据!$E$2:$E$7027),2,0),"0")</f>
        <v>0</v>
      </c>
      <c r="BK436" s="172" t="str">
        <f t="array" ref="BK436">IFERROR(VLOOKUP(A436&amp;B436&amp;C436&amp;LEFT($BI$1,2),IF({1,0},广告数据!$A$2:$A$7027&amp;广告数据!$B$2:$B$7027&amp;广告数据!$C$2:$C$7027,广告数据!$I$2:$I$7027),2,0),"0")</f>
        <v>0</v>
      </c>
      <c r="BL436" s="215" t="str">
        <f t="shared" si="173"/>
        <v>0</v>
      </c>
      <c r="BM436" s="215" t="str">
        <f t="shared" si="174"/>
        <v>0</v>
      </c>
      <c r="BN436" s="172" t="str">
        <f t="array" ref="BN436">IFERROR(VLOOKUP(A436&amp;B436&amp;C436&amp;LEFT($BI$1,2),IF({1,0},广告数据!$A$2:$A$7027&amp;广告数据!$B$2:$B$7027&amp;广告数据!$C$2:$C$7027,广告数据!$G$2:$G$7027),2,0),"0")</f>
        <v>0</v>
      </c>
      <c r="BO436" s="172" t="str">
        <f t="array" ref="BO436">IFERROR(VLOOKUP(A436&amp;B436&amp;C436&amp;LEFT($BI$1,2),IF({1,0},广告数据!$A$2:$A$7027&amp;广告数据!$B$2:$B$7027&amp;广告数据!$C$2:$C$7027,广告数据!$J$2:$J$7027),2,0),"0")</f>
        <v>0</v>
      </c>
      <c r="BP436" s="215" t="str">
        <f t="shared" si="175"/>
        <v/>
      </c>
      <c r="BQ436" s="172" t="str">
        <f t="array" ref="BQ436">IFERROR(VLOOKUP(A436&amp;B436&amp;C436&amp;LEFT($BQ$1,2),IF({1,0},广告数据!$A$2:$A$7027&amp;广告数据!$B$2:$B$7027&amp;广告数据!$C$2:$C$7027,广告数据!$D$2:$D$7027),2,0),"0")</f>
        <v>0</v>
      </c>
      <c r="BR436" s="172" t="str">
        <f t="array" ref="BR436">IFERROR(VLOOKUP(A436&amp;B436&amp;C436&amp;LEFT($BQ$1,2),IF({1,0},广告数据!$A$2:$A$7027&amp;广告数据!$B$2:$B$7027&amp;广告数据!$C$2:$C$7027,广告数据!$E$2:$E$7027),2,0),"0")</f>
        <v>0</v>
      </c>
      <c r="BS436" s="172" t="str">
        <f t="array" ref="BS436">IFERROR(VLOOKUP(A436&amp;B436&amp;C436&amp;LEFT($BQ$1,2),IF({1,0},广告数据!$A$2:$A$7027&amp;广告数据!$B$2:$B$7027&amp;广告数据!$C$2:$C$7027,广告数据!$I$2:$I$7027),2,0),"0")</f>
        <v>0</v>
      </c>
      <c r="BT436" s="215" t="str">
        <f t="shared" si="168"/>
        <v>0</v>
      </c>
      <c r="BU436" s="215" t="str">
        <f t="shared" si="169"/>
        <v>0</v>
      </c>
      <c r="BV436" s="172" t="str">
        <f t="array" ref="BV436">IFERROR(VLOOKUP(A436&amp;B436&amp;C436&amp;LEFT($BQ$1,2),IF({1,0},广告数据!$A$2:$A$7027&amp;广告数据!$B$2:$B$7027&amp;广告数据!$C$2:$C$7027,广告数据!$G$2:$G$7027),2,0),"0")</f>
        <v>0</v>
      </c>
      <c r="BW436" s="172" t="str">
        <f t="array" ref="BW436">IFERROR(VLOOKUP(A436&amp;B436&amp;C436&amp;LEFT($BQ$1,2),IF({1,0},广告数据!$A$2:$A$7027&amp;广告数据!$B$2:$B$7027&amp;广告数据!$C$2:$C$7027,广告数据!$J$2:$J$7027),2,0),"0")</f>
        <v>0</v>
      </c>
      <c r="BX436" s="215" t="str">
        <f t="shared" si="176"/>
        <v/>
      </c>
      <c r="BY436" s="173"/>
      <c r="BZ436" s="173"/>
      <c r="CA436" s="173"/>
    </row>
    <row r="437" spans="1:79">
      <c r="A437" s="189"/>
      <c r="B437" s="192"/>
      <c r="C437" s="190"/>
      <c r="D437" s="190"/>
      <c r="E437" s="191"/>
      <c r="F437" s="191"/>
      <c r="G437" s="191"/>
      <c r="H437" s="193"/>
      <c r="I437" s="198"/>
      <c r="K437" s="198"/>
      <c r="L437" s="198"/>
      <c r="M437" s="202"/>
      <c r="N437" s="198"/>
      <c r="O437" s="198"/>
      <c r="P437" s="200"/>
      <c r="Q437" s="200"/>
      <c r="R437" s="200"/>
      <c r="S437" s="200"/>
      <c r="T437" s="200"/>
      <c r="U437" s="200"/>
      <c r="V437" s="200"/>
      <c r="W437" s="200"/>
      <c r="X437" s="200"/>
      <c r="Y437" s="200"/>
      <c r="Z437" s="200"/>
      <c r="AA437" s="200"/>
      <c r="AB437" s="200"/>
      <c r="AC437" s="200"/>
      <c r="AD437" s="200"/>
      <c r="AE437" s="200"/>
      <c r="AF437" s="200"/>
      <c r="AG437" s="200"/>
      <c r="AH437" s="200"/>
      <c r="AI437" s="200"/>
      <c r="AJ437" s="200"/>
      <c r="AK437" s="179" t="str">
        <f t="array" ref="AK437">IFERROR(VLOOKUP(A437&amp;B437&amp;C437&amp;LEFT($AK$1,2),IF({1,0},广告数据!$A$2:$A$7027&amp;广告数据!$B$2:$B$7027&amp;广告数据!$C$2:$C$7027,广告数据!$D$2:$D$7027),2,0),"0")</f>
        <v>0</v>
      </c>
      <c r="AL437" s="175" t="str">
        <f t="array" ref="AL437">IFERROR(VLOOKUP(A437&amp;B437&amp;C437&amp;LEFT($AK$1,2),IF({1,0},广告数据!$A$2:$A$7027&amp;广告数据!$B$2:$B$7027&amp;广告数据!$C$2:$C$7027,广告数据!$E$2:$E$7027),2,0),"0")</f>
        <v>0</v>
      </c>
      <c r="AM437" s="180" t="str">
        <f t="shared" si="177"/>
        <v>0</v>
      </c>
      <c r="AN437" s="175" t="str">
        <f t="array" ref="AN437">IFERROR(VLOOKUP(A437&amp;B437&amp;C437&amp;LEFT($AK$1,2),IF({1,0},广告数据!$A$2:$A$7027&amp;广告数据!$B$2:$B$7027&amp;广告数据!$C$2:$C$7027,广告数据!$I$2:$I$7027),2,0),"0")</f>
        <v>0</v>
      </c>
      <c r="AO437" s="181" t="str">
        <f t="shared" si="178"/>
        <v>0</v>
      </c>
      <c r="AP437" s="182" t="str">
        <f t="array" ref="AP437">IFERROR(VLOOKUP(A437&amp;B437&amp;C437&amp;LEFT($AK$1,2),IF({1,0},广告数据!$A$2:$A$7027&amp;广告数据!$B$2:$B$7027&amp;广告数据!$C$2:$C$7027,广告数据!$G$2:$G$7027),2,0),"0")</f>
        <v>0</v>
      </c>
      <c r="AQ437" s="182" t="str">
        <f t="array" ref="AQ437">IFERROR(VLOOKUP(A437&amp;B437&amp;C437&amp;LEFT($AK$1,2),IF({1,0},广告数据!$A$2:$A$7027&amp;广告数据!$B$2:$B$7027&amp;广告数据!$C$2:$C$7027,广告数据!$J$2:$J$7027),2,0),"0")</f>
        <v>0</v>
      </c>
      <c r="AR437" s="183" t="str">
        <f t="shared" si="179"/>
        <v>0</v>
      </c>
      <c r="AS437" s="223" t="str">
        <f t="array" ref="AS437">IFERROR(VLOOKUP(A437&amp;B437&amp;C437&amp;LEFT($AS$1,2),IF({1,0},广告数据!$A$2:$A$7027&amp;广告数据!$B$2:$B$7027&amp;广告数据!$C$2:$C$7027,广告数据!$D$2:$D$7027),2,0),"0")</f>
        <v>0</v>
      </c>
      <c r="AT437" s="179" t="str">
        <f t="array" ref="AT437">IFERROR(VLOOKUP(A437&amp;B437&amp;C437&amp;LEFT($AS$1,2),IF({1,0},广告数据!$A$2:$A$7027&amp;广告数据!$B$2:$B$7027&amp;广告数据!$C$2:$C$7027,广告数据!$E$2:$E$7027),2,0),"0")</f>
        <v>0</v>
      </c>
      <c r="AU437" s="179" t="str">
        <f t="array" ref="AU437">IFERROR(VLOOKUP(A437&amp;B437&amp;C437&amp;LEFT($AS$1,2),IF({1,0},广告数据!$A$2:$A$7027&amp;广告数据!$B$2:$B$7027&amp;广告数据!$C$2:$C$7027,广告数据!$I$2:$I$7027),2,0),"0")</f>
        <v>0</v>
      </c>
      <c r="AV437" s="215" t="str">
        <f t="shared" si="180"/>
        <v>0</v>
      </c>
      <c r="AW437" s="215" t="str">
        <f t="array" ref="AW437">IFERROR(AU437/AT437,"0")</f>
        <v>0</v>
      </c>
      <c r="AX437" s="224" t="str">
        <f t="array" ref="AX437">IFERROR(VLOOKUP(A437&amp;B437&amp;C437&amp;LEFT($AS$1,2),IF({1,0},广告数据!$A$2:$A$7027&amp;广告数据!$B$2:$B$7027&amp;广告数据!$C$2:$C$7027,广告数据!$G$2:$G$7027),2,0),"0")</f>
        <v>0</v>
      </c>
      <c r="AY437" s="179" t="str">
        <f t="array" ref="AY437">IFERROR(VLOOKUP(A437&amp;B437&amp;C437&amp;LEFT($AS$1,2),IF({1,0},广告数据!$A$2:$A$7027&amp;广告数据!$B$2:$B$7027&amp;广告数据!$C$2:$C$7027,广告数据!$J$2:$J$7027),2,0),"0")</f>
        <v>0</v>
      </c>
      <c r="AZ437" s="183" t="str">
        <f t="array" ref="AZ437">IFERROR(AX437/AY437,"0")</f>
        <v>0</v>
      </c>
      <c r="BA437" s="179" t="str">
        <f t="array" ref="BA437">IFERROR(VLOOKUP(A437&amp;B437&amp;C437&amp;LEFT($BA$1,2),IF({1,0},广告数据!$A$2:$A$7027&amp;广告数据!$B$2:$B$7027&amp;广告数据!$C$2:$C$7027,广告数据!$D$2:$D$7027),2,0),"")</f>
        <v/>
      </c>
      <c r="BB437" s="179" t="str">
        <f t="array" ref="BB437">IFERROR(VLOOKUP(A437&amp;B437&amp;C437&amp;LEFT($BA$1,2),IF({1,0},广告数据!$A$2:$A$7027&amp;广告数据!$B$2:$B$7027&amp;广告数据!$C$2:$C$7027,广告数据!$E$2:$E$7027),2,0),"")</f>
        <v/>
      </c>
      <c r="BC437" s="179" t="str">
        <f t="array" ref="BC437">IFERROR(VLOOKUP(A437&amp;B437&amp;C437&amp;LEFT($BA$1,2),IF({1,0},广告数据!$A$2:$A$7027&amp;广告数据!$B$2:$B$7027&amp;广告数据!$C$2:$C$7027,广告数据!$I$2:$I$7027),2,0),"")</f>
        <v/>
      </c>
      <c r="BD437" s="215" t="str">
        <f t="shared" si="170"/>
        <v>0</v>
      </c>
      <c r="BE437" s="215" t="str">
        <f t="shared" si="171"/>
        <v>0</v>
      </c>
      <c r="BF437" s="186" t="str">
        <f t="array" ref="BF437">IFERROR(VLOOKUP(A437&amp;B437&amp;C437&amp;LEFT($BA$1,2),IF({1,0},广告数据!$A$2:$A$7027&amp;广告数据!$B$2:$B$7027&amp;广告数据!$C$2:$C$7027,广告数据!$G$2:$G$7027),2,0),"")</f>
        <v/>
      </c>
      <c r="BG437" s="186" t="str">
        <f t="array" ref="BG437">IFERROR(VLOOKUP(A437&amp;B437&amp;C437&amp;LEFT($BA$1,2),IF({1,0},广告数据!$A$2:$A$7027&amp;广告数据!$B$2:$B$7027&amp;广告数据!$C$2:$C$7027,广告数据!$J$2:$J$7027),2,0),"")</f>
        <v/>
      </c>
      <c r="BH437" s="215" t="str">
        <f t="shared" si="172"/>
        <v>0</v>
      </c>
      <c r="BI437" s="172" t="str">
        <f t="array" ref="BI437">IFERROR(VLOOKUP(A437&amp;B437&amp;C437&amp;LEFT($BI$1,2),IF({1,0},广告数据!$A$2:$A$7027&amp;广告数据!$B$2:$B$7027&amp;广告数据!$C$2:$C$7027,广告数据!$D$2:$D$7027),2,0),"0")</f>
        <v>0</v>
      </c>
      <c r="BJ437" s="172" t="str">
        <f t="array" ref="BJ437">IFERROR(VLOOKUP(A437&amp;B437&amp;C437&amp;LEFT($BI$1,2),IF({1,0},广告数据!$A$2:$A$7027&amp;广告数据!$B$2:$B$7027&amp;广告数据!$C$2:$C$7027,广告数据!$E$2:$E$7027),2,0),"0")</f>
        <v>0</v>
      </c>
      <c r="BK437" s="172" t="str">
        <f t="array" ref="BK437">IFERROR(VLOOKUP(A437&amp;B437&amp;C437&amp;LEFT($BI$1,2),IF({1,0},广告数据!$A$2:$A$7027&amp;广告数据!$B$2:$B$7027&amp;广告数据!$C$2:$C$7027,广告数据!$I$2:$I$7027),2,0),"0")</f>
        <v>0</v>
      </c>
      <c r="BL437" s="215" t="str">
        <f t="shared" si="173"/>
        <v>0</v>
      </c>
      <c r="BM437" s="215" t="str">
        <f t="shared" si="174"/>
        <v>0</v>
      </c>
      <c r="BN437" s="172" t="str">
        <f t="array" ref="BN437">IFERROR(VLOOKUP(A437&amp;B437&amp;C437&amp;LEFT($BI$1,2),IF({1,0},广告数据!$A$2:$A$7027&amp;广告数据!$B$2:$B$7027&amp;广告数据!$C$2:$C$7027,广告数据!$G$2:$G$7027),2,0),"0")</f>
        <v>0</v>
      </c>
      <c r="BO437" s="172" t="str">
        <f t="array" ref="BO437">IFERROR(VLOOKUP(A437&amp;B437&amp;C437&amp;LEFT($BI$1,2),IF({1,0},广告数据!$A$2:$A$7027&amp;广告数据!$B$2:$B$7027&amp;广告数据!$C$2:$C$7027,广告数据!$J$2:$J$7027),2,0),"0")</f>
        <v>0</v>
      </c>
      <c r="BP437" s="215" t="str">
        <f t="shared" si="175"/>
        <v/>
      </c>
      <c r="BQ437" s="172" t="str">
        <f t="array" ref="BQ437">IFERROR(VLOOKUP(A437&amp;B437&amp;C437&amp;LEFT($BQ$1,2),IF({1,0},广告数据!$A$2:$A$7027&amp;广告数据!$B$2:$B$7027&amp;广告数据!$C$2:$C$7027,广告数据!$D$2:$D$7027),2,0),"0")</f>
        <v>0</v>
      </c>
      <c r="BR437" s="172" t="str">
        <f t="array" ref="BR437">IFERROR(VLOOKUP(A437&amp;B437&amp;C437&amp;LEFT($BQ$1,2),IF({1,0},广告数据!$A$2:$A$7027&amp;广告数据!$B$2:$B$7027&amp;广告数据!$C$2:$C$7027,广告数据!$E$2:$E$7027),2,0),"0")</f>
        <v>0</v>
      </c>
      <c r="BS437" s="172" t="str">
        <f t="array" ref="BS437">IFERROR(VLOOKUP(A437&amp;B437&amp;C437&amp;LEFT($BQ$1,2),IF({1,0},广告数据!$A$2:$A$7027&amp;广告数据!$B$2:$B$7027&amp;广告数据!$C$2:$C$7027,广告数据!$I$2:$I$7027),2,0),"0")</f>
        <v>0</v>
      </c>
      <c r="BT437" s="215" t="str">
        <f t="shared" si="168"/>
        <v>0</v>
      </c>
      <c r="BU437" s="215" t="str">
        <f t="shared" si="169"/>
        <v>0</v>
      </c>
      <c r="BV437" s="172" t="str">
        <f t="array" ref="BV437">IFERROR(VLOOKUP(A437&amp;B437&amp;C437&amp;LEFT($BQ$1,2),IF({1,0},广告数据!$A$2:$A$7027&amp;广告数据!$B$2:$B$7027&amp;广告数据!$C$2:$C$7027,广告数据!$G$2:$G$7027),2,0),"0")</f>
        <v>0</v>
      </c>
      <c r="BW437" s="172" t="str">
        <f t="array" ref="BW437">IFERROR(VLOOKUP(A437&amp;B437&amp;C437&amp;LEFT($BQ$1,2),IF({1,0},广告数据!$A$2:$A$7027&amp;广告数据!$B$2:$B$7027&amp;广告数据!$C$2:$C$7027,广告数据!$J$2:$J$7027),2,0),"0")</f>
        <v>0</v>
      </c>
      <c r="BX437" s="215" t="str">
        <f t="shared" si="176"/>
        <v/>
      </c>
      <c r="BY437" s="173"/>
      <c r="BZ437" s="173"/>
      <c r="CA437" s="173"/>
    </row>
    <row r="438" spans="1:79">
      <c r="A438" s="189"/>
      <c r="B438" s="192"/>
      <c r="C438" s="190"/>
      <c r="D438" s="190"/>
      <c r="E438" s="191"/>
      <c r="F438" s="191"/>
      <c r="G438" s="191"/>
      <c r="H438" s="193"/>
      <c r="I438" s="198"/>
      <c r="K438" s="198"/>
      <c r="L438" s="198"/>
      <c r="M438" s="222"/>
      <c r="N438" s="198"/>
      <c r="O438" s="198"/>
      <c r="P438" s="200"/>
      <c r="Q438" s="200"/>
      <c r="R438" s="200"/>
      <c r="S438" s="200"/>
      <c r="T438" s="200"/>
      <c r="U438" s="200"/>
      <c r="V438" s="200"/>
      <c r="W438" s="200"/>
      <c r="X438" s="200"/>
      <c r="Y438" s="200"/>
      <c r="Z438" s="200"/>
      <c r="AA438" s="200"/>
      <c r="AB438" s="200"/>
      <c r="AC438" s="200"/>
      <c r="AD438" s="200"/>
      <c r="AE438" s="200"/>
      <c r="AF438" s="200"/>
      <c r="AG438" s="200"/>
      <c r="AH438" s="200"/>
      <c r="AI438" s="200"/>
      <c r="AJ438" s="200"/>
      <c r="AK438" s="179" t="str">
        <f t="array" ref="AK438">IFERROR(VLOOKUP(A438&amp;B438&amp;C438&amp;LEFT($AK$1,2),IF({1,0},广告数据!$A$2:$A$7027&amp;广告数据!$B$2:$B$7027&amp;广告数据!$C$2:$C$7027,广告数据!$D$2:$D$7027),2,0),"0")</f>
        <v>0</v>
      </c>
      <c r="AL438" s="175" t="str">
        <f t="array" ref="AL438">IFERROR(VLOOKUP(A438&amp;B438&amp;C438&amp;LEFT($AK$1,2),IF({1,0},广告数据!$A$2:$A$7027&amp;广告数据!$B$2:$B$7027&amp;广告数据!$C$2:$C$7027,广告数据!$E$2:$E$7027),2,0),"0")</f>
        <v>0</v>
      </c>
      <c r="AM438" s="180" t="str">
        <f t="shared" si="177"/>
        <v>0</v>
      </c>
      <c r="AN438" s="175" t="str">
        <f t="array" ref="AN438">IFERROR(VLOOKUP(A438&amp;B438&amp;C438&amp;LEFT($AK$1,2),IF({1,0},广告数据!$A$2:$A$7027&amp;广告数据!$B$2:$B$7027&amp;广告数据!$C$2:$C$7027,广告数据!$I$2:$I$7027),2,0),"0")</f>
        <v>0</v>
      </c>
      <c r="AO438" s="181" t="str">
        <f t="shared" si="178"/>
        <v>0</v>
      </c>
      <c r="AP438" s="182" t="str">
        <f t="array" ref="AP438">IFERROR(VLOOKUP(A438&amp;B438&amp;C438&amp;LEFT($AK$1,2),IF({1,0},广告数据!$A$2:$A$7027&amp;广告数据!$B$2:$B$7027&amp;广告数据!$C$2:$C$7027,广告数据!$G$2:$G$7027),2,0),"0")</f>
        <v>0</v>
      </c>
      <c r="AQ438" s="182" t="str">
        <f t="array" ref="AQ438">IFERROR(VLOOKUP(A438&amp;B438&amp;C438&amp;LEFT($AK$1,2),IF({1,0},广告数据!$A$2:$A$7027&amp;广告数据!$B$2:$B$7027&amp;广告数据!$C$2:$C$7027,广告数据!$J$2:$J$7027),2,0),"0")</f>
        <v>0</v>
      </c>
      <c r="AR438" s="183" t="str">
        <f t="shared" si="179"/>
        <v>0</v>
      </c>
      <c r="AS438" s="223" t="str">
        <f t="array" ref="AS438">IFERROR(VLOOKUP(A438&amp;B438&amp;C438&amp;LEFT($AS$1,2),IF({1,0},广告数据!$A$2:$A$7027&amp;广告数据!$B$2:$B$7027&amp;广告数据!$C$2:$C$7027,广告数据!$D$2:$D$7027),2,0),"0")</f>
        <v>0</v>
      </c>
      <c r="AT438" s="179" t="str">
        <f t="array" ref="AT438">IFERROR(VLOOKUP(A438&amp;B438&amp;C438&amp;LEFT($AS$1,2),IF({1,0},广告数据!$A$2:$A$7027&amp;广告数据!$B$2:$B$7027&amp;广告数据!$C$2:$C$7027,广告数据!$E$2:$E$7027),2,0),"0")</f>
        <v>0</v>
      </c>
      <c r="AU438" s="179" t="str">
        <f t="array" ref="AU438">IFERROR(VLOOKUP(A438&amp;B438&amp;C438&amp;LEFT($AS$1,2),IF({1,0},广告数据!$A$2:$A$7027&amp;广告数据!$B$2:$B$7027&amp;广告数据!$C$2:$C$7027,广告数据!$I$2:$I$7027),2,0),"0")</f>
        <v>0</v>
      </c>
      <c r="AV438" s="215" t="str">
        <f t="shared" si="180"/>
        <v>0</v>
      </c>
      <c r="AW438" s="215" t="str">
        <f t="array" ref="AW438">IFERROR(AU438/AT438,"0")</f>
        <v>0</v>
      </c>
      <c r="AX438" s="224" t="str">
        <f t="array" ref="AX438">IFERROR(VLOOKUP(A438&amp;B438&amp;C438&amp;LEFT($AS$1,2),IF({1,0},广告数据!$A$2:$A$7027&amp;广告数据!$B$2:$B$7027&amp;广告数据!$C$2:$C$7027,广告数据!$G$2:$G$7027),2,0),"0")</f>
        <v>0</v>
      </c>
      <c r="AY438" s="179" t="str">
        <f t="array" ref="AY438">IFERROR(VLOOKUP(A438&amp;B438&amp;C438&amp;LEFT($AS$1,2),IF({1,0},广告数据!$A$2:$A$7027&amp;广告数据!$B$2:$B$7027&amp;广告数据!$C$2:$C$7027,广告数据!$J$2:$J$7027),2,0),"0")</f>
        <v>0</v>
      </c>
      <c r="AZ438" s="183" t="str">
        <f t="array" ref="AZ438">IFERROR(AX438/AY438,"0")</f>
        <v>0</v>
      </c>
      <c r="BA438" s="179" t="str">
        <f t="array" ref="BA438">IFERROR(VLOOKUP(A438&amp;B438&amp;C438&amp;LEFT($BA$1,2),IF({1,0},广告数据!$A$2:$A$7027&amp;广告数据!$B$2:$B$7027&amp;广告数据!$C$2:$C$7027,广告数据!$D$2:$D$7027),2,0),"")</f>
        <v/>
      </c>
      <c r="BB438" s="179" t="str">
        <f t="array" ref="BB438">IFERROR(VLOOKUP(A438&amp;B438&amp;C438&amp;LEFT($BA$1,2),IF({1,0},广告数据!$A$2:$A$7027&amp;广告数据!$B$2:$B$7027&amp;广告数据!$C$2:$C$7027,广告数据!$E$2:$E$7027),2,0),"")</f>
        <v/>
      </c>
      <c r="BC438" s="179" t="str">
        <f t="array" ref="BC438">IFERROR(VLOOKUP(A438&amp;B438&amp;C438&amp;LEFT($BA$1,2),IF({1,0},广告数据!$A$2:$A$7027&amp;广告数据!$B$2:$B$7027&amp;广告数据!$C$2:$C$7027,广告数据!$I$2:$I$7027),2,0),"")</f>
        <v/>
      </c>
      <c r="BD438" s="215" t="str">
        <f t="shared" si="170"/>
        <v>0</v>
      </c>
      <c r="BE438" s="215" t="str">
        <f t="shared" si="171"/>
        <v>0</v>
      </c>
      <c r="BF438" s="186" t="str">
        <f t="array" ref="BF438">IFERROR(VLOOKUP(A438&amp;B438&amp;C438&amp;LEFT($BA$1,2),IF({1,0},广告数据!$A$2:$A$7027&amp;广告数据!$B$2:$B$7027&amp;广告数据!$C$2:$C$7027,广告数据!$G$2:$G$7027),2,0),"")</f>
        <v/>
      </c>
      <c r="BG438" s="186" t="str">
        <f t="array" ref="BG438">IFERROR(VLOOKUP(A438&amp;B438&amp;C438&amp;LEFT($BA$1,2),IF({1,0},广告数据!$A$2:$A$7027&amp;广告数据!$B$2:$B$7027&amp;广告数据!$C$2:$C$7027,广告数据!$J$2:$J$7027),2,0),"")</f>
        <v/>
      </c>
      <c r="BH438" s="215" t="str">
        <f t="shared" si="172"/>
        <v>0</v>
      </c>
      <c r="BI438" s="172" t="str">
        <f t="array" ref="BI438">IFERROR(VLOOKUP(A438&amp;B438&amp;C438&amp;LEFT($BI$1,2),IF({1,0},广告数据!$A$2:$A$7027&amp;广告数据!$B$2:$B$7027&amp;广告数据!$C$2:$C$7027,广告数据!$D$2:$D$7027),2,0),"0")</f>
        <v>0</v>
      </c>
      <c r="BJ438" s="172" t="str">
        <f t="array" ref="BJ438">IFERROR(VLOOKUP(A438&amp;B438&amp;C438&amp;LEFT($BI$1,2),IF({1,0},广告数据!$A$2:$A$7027&amp;广告数据!$B$2:$B$7027&amp;广告数据!$C$2:$C$7027,广告数据!$E$2:$E$7027),2,0),"0")</f>
        <v>0</v>
      </c>
      <c r="BK438" s="172" t="str">
        <f t="array" ref="BK438">IFERROR(VLOOKUP(A438&amp;B438&amp;C438&amp;LEFT($BI$1,2),IF({1,0},广告数据!$A$2:$A$7027&amp;广告数据!$B$2:$B$7027&amp;广告数据!$C$2:$C$7027,广告数据!$I$2:$I$7027),2,0),"0")</f>
        <v>0</v>
      </c>
      <c r="BL438" s="215" t="str">
        <f t="shared" si="173"/>
        <v>0</v>
      </c>
      <c r="BM438" s="215" t="str">
        <f t="shared" si="174"/>
        <v>0</v>
      </c>
      <c r="BN438" s="172" t="str">
        <f t="array" ref="BN438">IFERROR(VLOOKUP(A438&amp;B438&amp;C438&amp;LEFT($BI$1,2),IF({1,0},广告数据!$A$2:$A$7027&amp;广告数据!$B$2:$B$7027&amp;广告数据!$C$2:$C$7027,广告数据!$G$2:$G$7027),2,0),"0")</f>
        <v>0</v>
      </c>
      <c r="BO438" s="172" t="str">
        <f t="array" ref="BO438">IFERROR(VLOOKUP(A438&amp;B438&amp;C438&amp;LEFT($BI$1,2),IF({1,0},广告数据!$A$2:$A$7027&amp;广告数据!$B$2:$B$7027&amp;广告数据!$C$2:$C$7027,广告数据!$J$2:$J$7027),2,0),"0")</f>
        <v>0</v>
      </c>
      <c r="BP438" s="215" t="str">
        <f t="shared" si="175"/>
        <v/>
      </c>
      <c r="BQ438" s="172" t="str">
        <f t="array" ref="BQ438">IFERROR(VLOOKUP(A438&amp;B438&amp;C438&amp;LEFT($BQ$1,2),IF({1,0},广告数据!$A$2:$A$7027&amp;广告数据!$B$2:$B$7027&amp;广告数据!$C$2:$C$7027,广告数据!$D$2:$D$7027),2,0),"0")</f>
        <v>0</v>
      </c>
      <c r="BR438" s="172" t="str">
        <f t="array" ref="BR438">IFERROR(VLOOKUP(A438&amp;B438&amp;C438&amp;LEFT($BQ$1,2),IF({1,0},广告数据!$A$2:$A$7027&amp;广告数据!$B$2:$B$7027&amp;广告数据!$C$2:$C$7027,广告数据!$E$2:$E$7027),2,0),"0")</f>
        <v>0</v>
      </c>
      <c r="BS438" s="172" t="str">
        <f t="array" ref="BS438">IFERROR(VLOOKUP(A438&amp;B438&amp;C438&amp;LEFT($BQ$1,2),IF({1,0},广告数据!$A$2:$A$7027&amp;广告数据!$B$2:$B$7027&amp;广告数据!$C$2:$C$7027,广告数据!$I$2:$I$7027),2,0),"0")</f>
        <v>0</v>
      </c>
      <c r="BT438" s="215" t="str">
        <f t="shared" si="168"/>
        <v>0</v>
      </c>
      <c r="BU438" s="215" t="str">
        <f t="shared" si="169"/>
        <v>0</v>
      </c>
      <c r="BV438" s="172" t="str">
        <f t="array" ref="BV438">IFERROR(VLOOKUP(A438&amp;B438&amp;C438&amp;LEFT($BQ$1,2),IF({1,0},广告数据!$A$2:$A$7027&amp;广告数据!$B$2:$B$7027&amp;广告数据!$C$2:$C$7027,广告数据!$G$2:$G$7027),2,0),"0")</f>
        <v>0</v>
      </c>
      <c r="BW438" s="172" t="str">
        <f t="array" ref="BW438">IFERROR(VLOOKUP(A438&amp;B438&amp;C438&amp;LEFT($BQ$1,2),IF({1,0},广告数据!$A$2:$A$7027&amp;广告数据!$B$2:$B$7027&amp;广告数据!$C$2:$C$7027,广告数据!$J$2:$J$7027),2,0),"0")</f>
        <v>0</v>
      </c>
      <c r="BX438" s="215" t="str">
        <f t="shared" si="176"/>
        <v/>
      </c>
      <c r="BY438" s="173"/>
      <c r="BZ438" s="173"/>
      <c r="CA438" s="173"/>
    </row>
    <row r="439" spans="1:79">
      <c r="A439" s="189"/>
      <c r="B439" s="192"/>
      <c r="C439" s="190"/>
      <c r="D439" s="190"/>
      <c r="E439" s="191"/>
      <c r="F439" s="191"/>
      <c r="G439" s="191"/>
      <c r="H439" s="193"/>
      <c r="I439" s="198"/>
      <c r="K439" s="198"/>
      <c r="L439" s="198"/>
      <c r="M439" s="202"/>
      <c r="N439" s="198"/>
      <c r="O439" s="198"/>
      <c r="P439" s="200"/>
      <c r="Q439" s="200"/>
      <c r="R439" s="200"/>
      <c r="S439" s="200"/>
      <c r="T439" s="200"/>
      <c r="U439" s="200"/>
      <c r="V439" s="200"/>
      <c r="W439" s="200"/>
      <c r="X439" s="200"/>
      <c r="Y439" s="200"/>
      <c r="Z439" s="200"/>
      <c r="AA439" s="200"/>
      <c r="AB439" s="200"/>
      <c r="AC439" s="200"/>
      <c r="AD439" s="200"/>
      <c r="AE439" s="200"/>
      <c r="AF439" s="200"/>
      <c r="AG439" s="200"/>
      <c r="AH439" s="200"/>
      <c r="AI439" s="200"/>
      <c r="AJ439" s="200"/>
      <c r="AK439" s="179" t="str">
        <f t="array" ref="AK439">IFERROR(VLOOKUP(A439&amp;B439&amp;C439&amp;LEFT($AK$1,2),IF({1,0},广告数据!$A$2:$A$7027&amp;广告数据!$B$2:$B$7027&amp;广告数据!$C$2:$C$7027,广告数据!$D$2:$D$7027),2,0),"0")</f>
        <v>0</v>
      </c>
      <c r="AL439" s="175" t="str">
        <f t="array" ref="AL439">IFERROR(VLOOKUP(A439&amp;B439&amp;C439&amp;LEFT($AK$1,2),IF({1,0},广告数据!$A$2:$A$7027&amp;广告数据!$B$2:$B$7027&amp;广告数据!$C$2:$C$7027,广告数据!$E$2:$E$7027),2,0),"0")</f>
        <v>0</v>
      </c>
      <c r="AM439" s="180" t="str">
        <f t="shared" si="177"/>
        <v>0</v>
      </c>
      <c r="AN439" s="175" t="str">
        <f t="array" ref="AN439">IFERROR(VLOOKUP(A439&amp;B439&amp;C439&amp;LEFT($AK$1,2),IF({1,0},广告数据!$A$2:$A$7027&amp;广告数据!$B$2:$B$7027&amp;广告数据!$C$2:$C$7027,广告数据!$I$2:$I$7027),2,0),"0")</f>
        <v>0</v>
      </c>
      <c r="AO439" s="181" t="str">
        <f t="shared" si="178"/>
        <v>0</v>
      </c>
      <c r="AP439" s="182" t="str">
        <f t="array" ref="AP439">IFERROR(VLOOKUP(A439&amp;B439&amp;C439&amp;LEFT($AK$1,2),IF({1,0},广告数据!$A$2:$A$7027&amp;广告数据!$B$2:$B$7027&amp;广告数据!$C$2:$C$7027,广告数据!$G$2:$G$7027),2,0),"0")</f>
        <v>0</v>
      </c>
      <c r="AQ439" s="182" t="str">
        <f t="array" ref="AQ439">IFERROR(VLOOKUP(A439&amp;B439&amp;C439&amp;LEFT($AK$1,2),IF({1,0},广告数据!$A$2:$A$7027&amp;广告数据!$B$2:$B$7027&amp;广告数据!$C$2:$C$7027,广告数据!$J$2:$J$7027),2,0),"0")</f>
        <v>0</v>
      </c>
      <c r="AR439" s="183" t="str">
        <f t="shared" si="179"/>
        <v>0</v>
      </c>
      <c r="AS439" s="223" t="str">
        <f t="array" ref="AS439">IFERROR(VLOOKUP(A439&amp;B439&amp;C439&amp;LEFT($AS$1,2),IF({1,0},广告数据!$A$2:$A$7027&amp;广告数据!$B$2:$B$7027&amp;广告数据!$C$2:$C$7027,广告数据!$D$2:$D$7027),2,0),"0")</f>
        <v>0</v>
      </c>
      <c r="AT439" s="179" t="str">
        <f t="array" ref="AT439">IFERROR(VLOOKUP(A439&amp;B439&amp;C439&amp;LEFT($AS$1,2),IF({1,0},广告数据!$A$2:$A$7027&amp;广告数据!$B$2:$B$7027&amp;广告数据!$C$2:$C$7027,广告数据!$E$2:$E$7027),2,0),"0")</f>
        <v>0</v>
      </c>
      <c r="AU439" s="179" t="str">
        <f t="array" ref="AU439">IFERROR(VLOOKUP(A439&amp;B439&amp;C439&amp;LEFT($AS$1,2),IF({1,0},广告数据!$A$2:$A$7027&amp;广告数据!$B$2:$B$7027&amp;广告数据!$C$2:$C$7027,广告数据!$I$2:$I$7027),2,0),"0")</f>
        <v>0</v>
      </c>
      <c r="AV439" s="215" t="str">
        <f t="shared" si="180"/>
        <v>0</v>
      </c>
      <c r="AW439" s="215" t="str">
        <f t="array" ref="AW439">IFERROR(AU439/AT439,"0")</f>
        <v>0</v>
      </c>
      <c r="AX439" s="224" t="str">
        <f t="array" ref="AX439">IFERROR(VLOOKUP(A439&amp;B439&amp;C439&amp;LEFT($AS$1,2),IF({1,0},广告数据!$A$2:$A$7027&amp;广告数据!$B$2:$B$7027&amp;广告数据!$C$2:$C$7027,广告数据!$G$2:$G$7027),2,0),"0")</f>
        <v>0</v>
      </c>
      <c r="AY439" s="179" t="str">
        <f t="array" ref="AY439">IFERROR(VLOOKUP(A439&amp;B439&amp;C439&amp;LEFT($AS$1,2),IF({1,0},广告数据!$A$2:$A$7027&amp;广告数据!$B$2:$B$7027&amp;广告数据!$C$2:$C$7027,广告数据!$J$2:$J$7027),2,0),"0")</f>
        <v>0</v>
      </c>
      <c r="AZ439" s="183" t="str">
        <f t="array" ref="AZ439">IFERROR(AX439/AY439,"0")</f>
        <v>0</v>
      </c>
      <c r="BA439" s="179" t="str">
        <f t="array" ref="BA439">IFERROR(VLOOKUP(A439&amp;B439&amp;C439&amp;LEFT($BA$1,2),IF({1,0},广告数据!$A$2:$A$7027&amp;广告数据!$B$2:$B$7027&amp;广告数据!$C$2:$C$7027,广告数据!$D$2:$D$7027),2,0),"")</f>
        <v/>
      </c>
      <c r="BB439" s="179" t="str">
        <f t="array" ref="BB439">IFERROR(VLOOKUP(A439&amp;B439&amp;C439&amp;LEFT($BA$1,2),IF({1,0},广告数据!$A$2:$A$7027&amp;广告数据!$B$2:$B$7027&amp;广告数据!$C$2:$C$7027,广告数据!$E$2:$E$7027),2,0),"")</f>
        <v/>
      </c>
      <c r="BC439" s="179" t="str">
        <f t="array" ref="BC439">IFERROR(VLOOKUP(A439&amp;B439&amp;C439&amp;LEFT($BA$1,2),IF({1,0},广告数据!$A$2:$A$7027&amp;广告数据!$B$2:$B$7027&amp;广告数据!$C$2:$C$7027,广告数据!$I$2:$I$7027),2,0),"")</f>
        <v/>
      </c>
      <c r="BD439" s="215" t="str">
        <f t="shared" si="170"/>
        <v>0</v>
      </c>
      <c r="BE439" s="215" t="str">
        <f t="shared" si="171"/>
        <v>0</v>
      </c>
      <c r="BF439" s="186" t="str">
        <f t="array" ref="BF439">IFERROR(VLOOKUP(A439&amp;B439&amp;C439&amp;LEFT($BA$1,2),IF({1,0},广告数据!$A$2:$A$7027&amp;广告数据!$B$2:$B$7027&amp;广告数据!$C$2:$C$7027,广告数据!$G$2:$G$7027),2,0),"")</f>
        <v/>
      </c>
      <c r="BG439" s="186" t="str">
        <f t="array" ref="BG439">IFERROR(VLOOKUP(A439&amp;B439&amp;C439&amp;LEFT($BA$1,2),IF({1,0},广告数据!$A$2:$A$7027&amp;广告数据!$B$2:$B$7027&amp;广告数据!$C$2:$C$7027,广告数据!$J$2:$J$7027),2,0),"")</f>
        <v/>
      </c>
      <c r="BH439" s="215" t="str">
        <f t="shared" si="172"/>
        <v>0</v>
      </c>
      <c r="BI439" s="172" t="str">
        <f t="array" ref="BI439">IFERROR(VLOOKUP(A439&amp;B439&amp;C439&amp;LEFT($BI$1,2),IF({1,0},广告数据!$A$2:$A$7027&amp;广告数据!$B$2:$B$7027&amp;广告数据!$C$2:$C$7027,广告数据!$D$2:$D$7027),2,0),"0")</f>
        <v>0</v>
      </c>
      <c r="BJ439" s="172" t="str">
        <f t="array" ref="BJ439">IFERROR(VLOOKUP(A439&amp;B439&amp;C439&amp;LEFT($BI$1,2),IF({1,0},广告数据!$A$2:$A$7027&amp;广告数据!$B$2:$B$7027&amp;广告数据!$C$2:$C$7027,广告数据!$E$2:$E$7027),2,0),"0")</f>
        <v>0</v>
      </c>
      <c r="BK439" s="172" t="str">
        <f t="array" ref="BK439">IFERROR(VLOOKUP(A439&amp;B439&amp;C439&amp;LEFT($BI$1,2),IF({1,0},广告数据!$A$2:$A$7027&amp;广告数据!$B$2:$B$7027&amp;广告数据!$C$2:$C$7027,广告数据!$I$2:$I$7027),2,0),"0")</f>
        <v>0</v>
      </c>
      <c r="BL439" s="215" t="str">
        <f t="shared" si="173"/>
        <v>0</v>
      </c>
      <c r="BM439" s="215" t="str">
        <f t="shared" si="174"/>
        <v>0</v>
      </c>
      <c r="BN439" s="172" t="str">
        <f t="array" ref="BN439">IFERROR(VLOOKUP(A439&amp;B439&amp;C439&amp;LEFT($BI$1,2),IF({1,0},广告数据!$A$2:$A$7027&amp;广告数据!$B$2:$B$7027&amp;广告数据!$C$2:$C$7027,广告数据!$G$2:$G$7027),2,0),"0")</f>
        <v>0</v>
      </c>
      <c r="BO439" s="172" t="str">
        <f t="array" ref="BO439">IFERROR(VLOOKUP(A439&amp;B439&amp;C439&amp;LEFT($BI$1,2),IF({1,0},广告数据!$A$2:$A$7027&amp;广告数据!$B$2:$B$7027&amp;广告数据!$C$2:$C$7027,广告数据!$J$2:$J$7027),2,0),"0")</f>
        <v>0</v>
      </c>
      <c r="BP439" s="215" t="str">
        <f t="shared" si="175"/>
        <v/>
      </c>
      <c r="BQ439" s="172" t="str">
        <f t="array" ref="BQ439">IFERROR(VLOOKUP(A439&amp;B439&amp;C439&amp;LEFT($BQ$1,2),IF({1,0},广告数据!$A$2:$A$7027&amp;广告数据!$B$2:$B$7027&amp;广告数据!$C$2:$C$7027,广告数据!$D$2:$D$7027),2,0),"0")</f>
        <v>0</v>
      </c>
      <c r="BR439" s="172" t="str">
        <f t="array" ref="BR439">IFERROR(VLOOKUP(A439&amp;B439&amp;C439&amp;LEFT($BQ$1,2),IF({1,0},广告数据!$A$2:$A$7027&amp;广告数据!$B$2:$B$7027&amp;广告数据!$C$2:$C$7027,广告数据!$E$2:$E$7027),2,0),"0")</f>
        <v>0</v>
      </c>
      <c r="BS439" s="172" t="str">
        <f t="array" ref="BS439">IFERROR(VLOOKUP(A439&amp;B439&amp;C439&amp;LEFT($BQ$1,2),IF({1,0},广告数据!$A$2:$A$7027&amp;广告数据!$B$2:$B$7027&amp;广告数据!$C$2:$C$7027,广告数据!$I$2:$I$7027),2,0),"0")</f>
        <v>0</v>
      </c>
      <c r="BT439" s="215" t="str">
        <f t="shared" si="168"/>
        <v>0</v>
      </c>
      <c r="BU439" s="215" t="str">
        <f t="shared" si="169"/>
        <v>0</v>
      </c>
      <c r="BV439" s="172" t="str">
        <f t="array" ref="BV439">IFERROR(VLOOKUP(A439&amp;B439&amp;C439&amp;LEFT($BQ$1,2),IF({1,0},广告数据!$A$2:$A$7027&amp;广告数据!$B$2:$B$7027&amp;广告数据!$C$2:$C$7027,广告数据!$G$2:$G$7027),2,0),"0")</f>
        <v>0</v>
      </c>
      <c r="BW439" s="172" t="str">
        <f t="array" ref="BW439">IFERROR(VLOOKUP(A439&amp;B439&amp;C439&amp;LEFT($BQ$1,2),IF({1,0},广告数据!$A$2:$A$7027&amp;广告数据!$B$2:$B$7027&amp;广告数据!$C$2:$C$7027,广告数据!$J$2:$J$7027),2,0),"0")</f>
        <v>0</v>
      </c>
      <c r="BX439" s="215" t="str">
        <f t="shared" si="176"/>
        <v/>
      </c>
      <c r="BY439" s="173"/>
      <c r="BZ439" s="173"/>
      <c r="CA439" s="173"/>
    </row>
    <row r="440" spans="1:79">
      <c r="A440" s="189"/>
      <c r="B440" s="192"/>
      <c r="C440" s="190"/>
      <c r="D440" s="190"/>
      <c r="E440" s="191"/>
      <c r="F440" s="191"/>
      <c r="G440" s="191"/>
      <c r="H440" s="193"/>
      <c r="I440" s="198"/>
      <c r="K440" s="198"/>
      <c r="L440" s="198"/>
      <c r="M440" s="202"/>
      <c r="N440" s="198"/>
      <c r="O440" s="198"/>
      <c r="P440" s="200"/>
      <c r="Q440" s="200"/>
      <c r="R440" s="200"/>
      <c r="S440" s="200"/>
      <c r="T440" s="200"/>
      <c r="U440" s="200"/>
      <c r="V440" s="200"/>
      <c r="W440" s="200"/>
      <c r="X440" s="200"/>
      <c r="Y440" s="200"/>
      <c r="Z440" s="200"/>
      <c r="AA440" s="200"/>
      <c r="AB440" s="200"/>
      <c r="AC440" s="200"/>
      <c r="AD440" s="200"/>
      <c r="AE440" s="200"/>
      <c r="AF440" s="200"/>
      <c r="AG440" s="200"/>
      <c r="AH440" s="200"/>
      <c r="AI440" s="200"/>
      <c r="AJ440" s="200"/>
      <c r="AK440" s="179" t="str">
        <f t="array" ref="AK440">IFERROR(VLOOKUP(A440&amp;B440&amp;C440&amp;LEFT($AK$1,2),IF({1,0},广告数据!$A$2:$A$7027&amp;广告数据!$B$2:$B$7027&amp;广告数据!$C$2:$C$7027,广告数据!$D$2:$D$7027),2,0),"0")</f>
        <v>0</v>
      </c>
      <c r="AL440" s="175" t="str">
        <f t="array" ref="AL440">IFERROR(VLOOKUP(A440&amp;B440&amp;C440&amp;LEFT($AK$1,2),IF({1,0},广告数据!$A$2:$A$7027&amp;广告数据!$B$2:$B$7027&amp;广告数据!$C$2:$C$7027,广告数据!$E$2:$E$7027),2,0),"0")</f>
        <v>0</v>
      </c>
      <c r="AM440" s="180" t="str">
        <f t="shared" si="177"/>
        <v>0</v>
      </c>
      <c r="AN440" s="175" t="str">
        <f t="array" ref="AN440">IFERROR(VLOOKUP(A440&amp;B440&amp;C440&amp;LEFT($AK$1,2),IF({1,0},广告数据!$A$2:$A$7027&amp;广告数据!$B$2:$B$7027&amp;广告数据!$C$2:$C$7027,广告数据!$I$2:$I$7027),2,0),"0")</f>
        <v>0</v>
      </c>
      <c r="AO440" s="181" t="str">
        <f t="shared" si="178"/>
        <v>0</v>
      </c>
      <c r="AP440" s="182" t="str">
        <f t="array" ref="AP440">IFERROR(VLOOKUP(A440&amp;B440&amp;C440&amp;LEFT($AK$1,2),IF({1,0},广告数据!$A$2:$A$7027&amp;广告数据!$B$2:$B$7027&amp;广告数据!$C$2:$C$7027,广告数据!$G$2:$G$7027),2,0),"0")</f>
        <v>0</v>
      </c>
      <c r="AQ440" s="182" t="str">
        <f t="array" ref="AQ440">IFERROR(VLOOKUP(A440&amp;B440&amp;C440&amp;LEFT($AK$1,2),IF({1,0},广告数据!$A$2:$A$7027&amp;广告数据!$B$2:$B$7027&amp;广告数据!$C$2:$C$7027,广告数据!$J$2:$J$7027),2,0),"0")</f>
        <v>0</v>
      </c>
      <c r="AR440" s="183" t="str">
        <f t="shared" si="179"/>
        <v>0</v>
      </c>
      <c r="AS440" s="223" t="str">
        <f t="array" ref="AS440">IFERROR(VLOOKUP(A440&amp;B440&amp;C440&amp;LEFT($AS$1,2),IF({1,0},广告数据!$A$2:$A$7027&amp;广告数据!$B$2:$B$7027&amp;广告数据!$C$2:$C$7027,广告数据!$D$2:$D$7027),2,0),"0")</f>
        <v>0</v>
      </c>
      <c r="AT440" s="179" t="str">
        <f t="array" ref="AT440">IFERROR(VLOOKUP(A440&amp;B440&amp;C440&amp;LEFT($AS$1,2),IF({1,0},广告数据!$A$2:$A$7027&amp;广告数据!$B$2:$B$7027&amp;广告数据!$C$2:$C$7027,广告数据!$E$2:$E$7027),2,0),"0")</f>
        <v>0</v>
      </c>
      <c r="AU440" s="179" t="str">
        <f t="array" ref="AU440">IFERROR(VLOOKUP(A440&amp;B440&amp;C440&amp;LEFT($AS$1,2),IF({1,0},广告数据!$A$2:$A$7027&amp;广告数据!$B$2:$B$7027&amp;广告数据!$C$2:$C$7027,广告数据!$I$2:$I$7027),2,0),"0")</f>
        <v>0</v>
      </c>
      <c r="AV440" s="215" t="str">
        <f t="shared" si="180"/>
        <v>0</v>
      </c>
      <c r="AW440" s="215" t="str">
        <f t="array" ref="AW440">IFERROR(AU440/AT440,"0")</f>
        <v>0</v>
      </c>
      <c r="AX440" s="224" t="str">
        <f t="array" ref="AX440">IFERROR(VLOOKUP(A440&amp;B440&amp;C440&amp;LEFT($AS$1,2),IF({1,0},广告数据!$A$2:$A$7027&amp;广告数据!$B$2:$B$7027&amp;广告数据!$C$2:$C$7027,广告数据!$G$2:$G$7027),2,0),"0")</f>
        <v>0</v>
      </c>
      <c r="AY440" s="179" t="str">
        <f t="array" ref="AY440">IFERROR(VLOOKUP(A440&amp;B440&amp;C440&amp;LEFT($AS$1,2),IF({1,0},广告数据!$A$2:$A$7027&amp;广告数据!$B$2:$B$7027&amp;广告数据!$C$2:$C$7027,广告数据!$J$2:$J$7027),2,0),"0")</f>
        <v>0</v>
      </c>
      <c r="AZ440" s="183" t="str">
        <f t="array" ref="AZ440">IFERROR(AX440/AY440,"0")</f>
        <v>0</v>
      </c>
      <c r="BA440" s="179" t="str">
        <f t="array" ref="BA440">IFERROR(VLOOKUP(A440&amp;B440&amp;C440&amp;LEFT($BA$1,2),IF({1,0},广告数据!$A$2:$A$7027&amp;广告数据!$B$2:$B$7027&amp;广告数据!$C$2:$C$7027,广告数据!$D$2:$D$7027),2,0),"")</f>
        <v/>
      </c>
      <c r="BB440" s="179" t="str">
        <f t="array" ref="BB440">IFERROR(VLOOKUP(A440&amp;B440&amp;C440&amp;LEFT($BA$1,2),IF({1,0},广告数据!$A$2:$A$7027&amp;广告数据!$B$2:$B$7027&amp;广告数据!$C$2:$C$7027,广告数据!$E$2:$E$7027),2,0),"")</f>
        <v/>
      </c>
      <c r="BC440" s="179" t="str">
        <f t="array" ref="BC440">IFERROR(VLOOKUP(A440&amp;B440&amp;C440&amp;LEFT($BA$1,2),IF({1,0},广告数据!$A$2:$A$7027&amp;广告数据!$B$2:$B$7027&amp;广告数据!$C$2:$C$7027,广告数据!$I$2:$I$7027),2,0),"")</f>
        <v/>
      </c>
      <c r="BD440" s="215" t="str">
        <f t="shared" si="170"/>
        <v>0</v>
      </c>
      <c r="BE440" s="215" t="str">
        <f t="shared" si="171"/>
        <v>0</v>
      </c>
      <c r="BF440" s="186" t="str">
        <f t="array" ref="BF440">IFERROR(VLOOKUP(A440&amp;B440&amp;C440&amp;LEFT($BA$1,2),IF({1,0},广告数据!$A$2:$A$7027&amp;广告数据!$B$2:$B$7027&amp;广告数据!$C$2:$C$7027,广告数据!$G$2:$G$7027),2,0),"")</f>
        <v/>
      </c>
      <c r="BG440" s="186" t="str">
        <f t="array" ref="BG440">IFERROR(VLOOKUP(A440&amp;B440&amp;C440&amp;LEFT($BA$1,2),IF({1,0},广告数据!$A$2:$A$7027&amp;广告数据!$B$2:$B$7027&amp;广告数据!$C$2:$C$7027,广告数据!$J$2:$J$7027),2,0),"")</f>
        <v/>
      </c>
      <c r="BH440" s="215" t="str">
        <f t="shared" si="172"/>
        <v>0</v>
      </c>
      <c r="BI440" s="172" t="str">
        <f t="array" ref="BI440">IFERROR(VLOOKUP(A440&amp;B440&amp;C440&amp;LEFT($BI$1,2),IF({1,0},广告数据!$A$2:$A$7027&amp;广告数据!$B$2:$B$7027&amp;广告数据!$C$2:$C$7027,广告数据!$D$2:$D$7027),2,0),"0")</f>
        <v>0</v>
      </c>
      <c r="BJ440" s="172" t="str">
        <f t="array" ref="BJ440">IFERROR(VLOOKUP(A440&amp;B440&amp;C440&amp;LEFT($BI$1,2),IF({1,0},广告数据!$A$2:$A$7027&amp;广告数据!$B$2:$B$7027&amp;广告数据!$C$2:$C$7027,广告数据!$E$2:$E$7027),2,0),"0")</f>
        <v>0</v>
      </c>
      <c r="BK440" s="172" t="str">
        <f t="array" ref="BK440">IFERROR(VLOOKUP(A440&amp;B440&amp;C440&amp;LEFT($BI$1,2),IF({1,0},广告数据!$A$2:$A$7027&amp;广告数据!$B$2:$B$7027&amp;广告数据!$C$2:$C$7027,广告数据!$I$2:$I$7027),2,0),"0")</f>
        <v>0</v>
      </c>
      <c r="BL440" s="215" t="str">
        <f t="shared" si="173"/>
        <v>0</v>
      </c>
      <c r="BM440" s="215" t="str">
        <f t="shared" si="174"/>
        <v>0</v>
      </c>
      <c r="BN440" s="172" t="str">
        <f t="array" ref="BN440">IFERROR(VLOOKUP(A440&amp;B440&amp;C440&amp;LEFT($BI$1,2),IF({1,0},广告数据!$A$2:$A$7027&amp;广告数据!$B$2:$B$7027&amp;广告数据!$C$2:$C$7027,广告数据!$G$2:$G$7027),2,0),"0")</f>
        <v>0</v>
      </c>
      <c r="BO440" s="172" t="str">
        <f t="array" ref="BO440">IFERROR(VLOOKUP(A440&amp;B440&amp;C440&amp;LEFT($BI$1,2),IF({1,0},广告数据!$A$2:$A$7027&amp;广告数据!$B$2:$B$7027&amp;广告数据!$C$2:$C$7027,广告数据!$J$2:$J$7027),2,0),"0")</f>
        <v>0</v>
      </c>
      <c r="BP440" s="215" t="str">
        <f t="shared" si="175"/>
        <v/>
      </c>
      <c r="BQ440" s="172" t="str">
        <f t="array" ref="BQ440">IFERROR(VLOOKUP(A440&amp;B440&amp;C440&amp;LEFT($BQ$1,2),IF({1,0},广告数据!$A$2:$A$7027&amp;广告数据!$B$2:$B$7027&amp;广告数据!$C$2:$C$7027,广告数据!$D$2:$D$7027),2,0),"0")</f>
        <v>0</v>
      </c>
      <c r="BR440" s="172" t="str">
        <f t="array" ref="BR440">IFERROR(VLOOKUP(A440&amp;B440&amp;C440&amp;LEFT($BQ$1,2),IF({1,0},广告数据!$A$2:$A$7027&amp;广告数据!$B$2:$B$7027&amp;广告数据!$C$2:$C$7027,广告数据!$E$2:$E$7027),2,0),"0")</f>
        <v>0</v>
      </c>
      <c r="BS440" s="172" t="str">
        <f t="array" ref="BS440">IFERROR(VLOOKUP(A440&amp;B440&amp;C440&amp;LEFT($BQ$1,2),IF({1,0},广告数据!$A$2:$A$7027&amp;广告数据!$B$2:$B$7027&amp;广告数据!$C$2:$C$7027,广告数据!$I$2:$I$7027),2,0),"0")</f>
        <v>0</v>
      </c>
      <c r="BT440" s="215" t="str">
        <f t="shared" si="168"/>
        <v>0</v>
      </c>
      <c r="BU440" s="215" t="str">
        <f t="shared" si="169"/>
        <v>0</v>
      </c>
      <c r="BV440" s="172" t="str">
        <f t="array" ref="BV440">IFERROR(VLOOKUP(A440&amp;B440&amp;C440&amp;LEFT($BQ$1,2),IF({1,0},广告数据!$A$2:$A$7027&amp;广告数据!$B$2:$B$7027&amp;广告数据!$C$2:$C$7027,广告数据!$G$2:$G$7027),2,0),"0")</f>
        <v>0</v>
      </c>
      <c r="BW440" s="172" t="str">
        <f t="array" ref="BW440">IFERROR(VLOOKUP(A440&amp;B440&amp;C440&amp;LEFT($BQ$1,2),IF({1,0},广告数据!$A$2:$A$7027&amp;广告数据!$B$2:$B$7027&amp;广告数据!$C$2:$C$7027,广告数据!$J$2:$J$7027),2,0),"0")</f>
        <v>0</v>
      </c>
      <c r="BX440" s="215" t="str">
        <f t="shared" si="176"/>
        <v/>
      </c>
      <c r="BY440" s="173"/>
      <c r="BZ440" s="173"/>
      <c r="CA440" s="173"/>
    </row>
    <row r="441" spans="1:79">
      <c r="A441" s="189"/>
      <c r="B441" s="192"/>
      <c r="C441" s="190"/>
      <c r="D441" s="190"/>
      <c r="E441" s="191"/>
      <c r="F441" s="191"/>
      <c r="G441" s="191"/>
      <c r="H441" s="193"/>
      <c r="I441" s="198"/>
      <c r="K441" s="198"/>
      <c r="L441" s="198"/>
      <c r="M441" s="202"/>
      <c r="N441" s="198"/>
      <c r="O441" s="198"/>
      <c r="P441" s="200"/>
      <c r="Q441" s="200"/>
      <c r="R441" s="200"/>
      <c r="S441" s="200"/>
      <c r="T441" s="200"/>
      <c r="U441" s="200"/>
      <c r="V441" s="200"/>
      <c r="W441" s="200"/>
      <c r="X441" s="200"/>
      <c r="Y441" s="200"/>
      <c r="Z441" s="200"/>
      <c r="AA441" s="200"/>
      <c r="AB441" s="200"/>
      <c r="AC441" s="200"/>
      <c r="AD441" s="200"/>
      <c r="AE441" s="200"/>
      <c r="AF441" s="200"/>
      <c r="AG441" s="200"/>
      <c r="AH441" s="200"/>
      <c r="AI441" s="200"/>
      <c r="AJ441" s="200"/>
      <c r="AK441" s="179" t="str">
        <f t="array" ref="AK441">IFERROR(VLOOKUP(A441&amp;B441&amp;C441&amp;LEFT($AK$1,2),IF({1,0},广告数据!$A$2:$A$7027&amp;广告数据!$B$2:$B$7027&amp;广告数据!$C$2:$C$7027,广告数据!$D$2:$D$7027),2,0),"0")</f>
        <v>0</v>
      </c>
      <c r="AL441" s="175" t="str">
        <f t="array" ref="AL441">IFERROR(VLOOKUP(A441&amp;B441&amp;C441&amp;LEFT($AK$1,2),IF({1,0},广告数据!$A$2:$A$7027&amp;广告数据!$B$2:$B$7027&amp;广告数据!$C$2:$C$7027,广告数据!$E$2:$E$7027),2,0),"0")</f>
        <v>0</v>
      </c>
      <c r="AM441" s="180" t="str">
        <f t="shared" si="177"/>
        <v>0</v>
      </c>
      <c r="AN441" s="175" t="str">
        <f t="array" ref="AN441">IFERROR(VLOOKUP(A441&amp;B441&amp;C441&amp;LEFT($AK$1,2),IF({1,0},广告数据!$A$2:$A$7027&amp;广告数据!$B$2:$B$7027&amp;广告数据!$C$2:$C$7027,广告数据!$I$2:$I$7027),2,0),"0")</f>
        <v>0</v>
      </c>
      <c r="AO441" s="181" t="str">
        <f t="shared" si="178"/>
        <v>0</v>
      </c>
      <c r="AP441" s="182" t="str">
        <f t="array" ref="AP441">IFERROR(VLOOKUP(A441&amp;B441&amp;C441&amp;LEFT($AK$1,2),IF({1,0},广告数据!$A$2:$A$7027&amp;广告数据!$B$2:$B$7027&amp;广告数据!$C$2:$C$7027,广告数据!$G$2:$G$7027),2,0),"0")</f>
        <v>0</v>
      </c>
      <c r="AQ441" s="182" t="str">
        <f t="array" ref="AQ441">IFERROR(VLOOKUP(A441&amp;B441&amp;C441&amp;LEFT($AK$1,2),IF({1,0},广告数据!$A$2:$A$7027&amp;广告数据!$B$2:$B$7027&amp;广告数据!$C$2:$C$7027,广告数据!$J$2:$J$7027),2,0),"0")</f>
        <v>0</v>
      </c>
      <c r="AR441" s="183" t="str">
        <f t="shared" si="179"/>
        <v>0</v>
      </c>
      <c r="AS441" s="223" t="str">
        <f t="array" ref="AS441">IFERROR(VLOOKUP(A441&amp;B441&amp;C441&amp;LEFT($AS$1,2),IF({1,0},广告数据!$A$2:$A$7027&amp;广告数据!$B$2:$B$7027&amp;广告数据!$C$2:$C$7027,广告数据!$D$2:$D$7027),2,0),"0")</f>
        <v>0</v>
      </c>
      <c r="AT441" s="179" t="str">
        <f t="array" ref="AT441">IFERROR(VLOOKUP(A441&amp;B441&amp;C441&amp;LEFT($AS$1,2),IF({1,0},广告数据!$A$2:$A$7027&amp;广告数据!$B$2:$B$7027&amp;广告数据!$C$2:$C$7027,广告数据!$E$2:$E$7027),2,0),"0")</f>
        <v>0</v>
      </c>
      <c r="AU441" s="179" t="str">
        <f t="array" ref="AU441">IFERROR(VLOOKUP(A441&amp;B441&amp;C441&amp;LEFT($AS$1,2),IF({1,0},广告数据!$A$2:$A$7027&amp;广告数据!$B$2:$B$7027&amp;广告数据!$C$2:$C$7027,广告数据!$I$2:$I$7027),2,0),"0")</f>
        <v>0</v>
      </c>
      <c r="AV441" s="215" t="str">
        <f t="shared" si="180"/>
        <v>0</v>
      </c>
      <c r="AW441" s="215" t="str">
        <f t="array" ref="AW441">IFERROR(AU441/AT441,"0")</f>
        <v>0</v>
      </c>
      <c r="AX441" s="224" t="str">
        <f t="array" ref="AX441">IFERROR(VLOOKUP(A441&amp;B441&amp;C441&amp;LEFT($AS$1,2),IF({1,0},广告数据!$A$2:$A$7027&amp;广告数据!$B$2:$B$7027&amp;广告数据!$C$2:$C$7027,广告数据!$G$2:$G$7027),2,0),"0")</f>
        <v>0</v>
      </c>
      <c r="AY441" s="179" t="str">
        <f t="array" ref="AY441">IFERROR(VLOOKUP(A441&amp;B441&amp;C441&amp;LEFT($AS$1,2),IF({1,0},广告数据!$A$2:$A$7027&amp;广告数据!$B$2:$B$7027&amp;广告数据!$C$2:$C$7027,广告数据!$J$2:$J$7027),2,0),"0")</f>
        <v>0</v>
      </c>
      <c r="AZ441" s="183" t="str">
        <f t="array" ref="AZ441">IFERROR(AX441/AY441,"0")</f>
        <v>0</v>
      </c>
      <c r="BA441" s="179" t="str">
        <f t="array" ref="BA441">IFERROR(VLOOKUP(A441&amp;B441&amp;C441&amp;LEFT($BA$1,2),IF({1,0},广告数据!$A$2:$A$7027&amp;广告数据!$B$2:$B$7027&amp;广告数据!$C$2:$C$7027,广告数据!$D$2:$D$7027),2,0),"")</f>
        <v/>
      </c>
      <c r="BB441" s="179" t="str">
        <f t="array" ref="BB441">IFERROR(VLOOKUP(A441&amp;B441&amp;C441&amp;LEFT($BA$1,2),IF({1,0},广告数据!$A$2:$A$7027&amp;广告数据!$B$2:$B$7027&amp;广告数据!$C$2:$C$7027,广告数据!$E$2:$E$7027),2,0),"")</f>
        <v/>
      </c>
      <c r="BC441" s="179" t="str">
        <f t="array" ref="BC441">IFERROR(VLOOKUP(A441&amp;B441&amp;C441&amp;LEFT($BA$1,2),IF({1,0},广告数据!$A$2:$A$7027&amp;广告数据!$B$2:$B$7027&amp;广告数据!$C$2:$C$7027,广告数据!$I$2:$I$7027),2,0),"")</f>
        <v/>
      </c>
      <c r="BD441" s="215" t="str">
        <f t="shared" si="170"/>
        <v>0</v>
      </c>
      <c r="BE441" s="215" t="str">
        <f t="shared" si="171"/>
        <v>0</v>
      </c>
      <c r="BF441" s="186" t="str">
        <f t="array" ref="BF441">IFERROR(VLOOKUP(A441&amp;B441&amp;C441&amp;LEFT($BA$1,2),IF({1,0},广告数据!$A$2:$A$7027&amp;广告数据!$B$2:$B$7027&amp;广告数据!$C$2:$C$7027,广告数据!$G$2:$G$7027),2,0),"")</f>
        <v/>
      </c>
      <c r="BG441" s="186" t="str">
        <f t="array" ref="BG441">IFERROR(VLOOKUP(A441&amp;B441&amp;C441&amp;LEFT($BA$1,2),IF({1,0},广告数据!$A$2:$A$7027&amp;广告数据!$B$2:$B$7027&amp;广告数据!$C$2:$C$7027,广告数据!$J$2:$J$7027),2,0),"")</f>
        <v/>
      </c>
      <c r="BH441" s="215" t="str">
        <f t="shared" si="172"/>
        <v>0</v>
      </c>
      <c r="BI441" s="172" t="str">
        <f t="array" ref="BI441">IFERROR(VLOOKUP(A441&amp;B441&amp;C441&amp;LEFT($BI$1,2),IF({1,0},广告数据!$A$2:$A$7027&amp;广告数据!$B$2:$B$7027&amp;广告数据!$C$2:$C$7027,广告数据!$D$2:$D$7027),2,0),"0")</f>
        <v>0</v>
      </c>
      <c r="BJ441" s="172" t="str">
        <f t="array" ref="BJ441">IFERROR(VLOOKUP(A441&amp;B441&amp;C441&amp;LEFT($BI$1,2),IF({1,0},广告数据!$A$2:$A$7027&amp;广告数据!$B$2:$B$7027&amp;广告数据!$C$2:$C$7027,广告数据!$E$2:$E$7027),2,0),"0")</f>
        <v>0</v>
      </c>
      <c r="BK441" s="172" t="str">
        <f t="array" ref="BK441">IFERROR(VLOOKUP(A441&amp;B441&amp;C441&amp;LEFT($BI$1,2),IF({1,0},广告数据!$A$2:$A$7027&amp;广告数据!$B$2:$B$7027&amp;广告数据!$C$2:$C$7027,广告数据!$I$2:$I$7027),2,0),"0")</f>
        <v>0</v>
      </c>
      <c r="BL441" s="215" t="str">
        <f t="shared" si="173"/>
        <v>0</v>
      </c>
      <c r="BM441" s="215" t="str">
        <f t="shared" si="174"/>
        <v>0</v>
      </c>
      <c r="BN441" s="172" t="str">
        <f t="array" ref="BN441">IFERROR(VLOOKUP(A441&amp;B441&amp;C441&amp;LEFT($BI$1,2),IF({1,0},广告数据!$A$2:$A$7027&amp;广告数据!$B$2:$B$7027&amp;广告数据!$C$2:$C$7027,广告数据!$G$2:$G$7027),2,0),"0")</f>
        <v>0</v>
      </c>
      <c r="BO441" s="172" t="str">
        <f t="array" ref="BO441">IFERROR(VLOOKUP(A441&amp;B441&amp;C441&amp;LEFT($BI$1,2),IF({1,0},广告数据!$A$2:$A$7027&amp;广告数据!$B$2:$B$7027&amp;广告数据!$C$2:$C$7027,广告数据!$J$2:$J$7027),2,0),"0")</f>
        <v>0</v>
      </c>
      <c r="BP441" s="215" t="str">
        <f t="shared" si="175"/>
        <v/>
      </c>
      <c r="BQ441" s="172" t="str">
        <f t="array" ref="BQ441">IFERROR(VLOOKUP(A441&amp;B441&amp;C441&amp;LEFT($BQ$1,2),IF({1,0},广告数据!$A$2:$A$7027&amp;广告数据!$B$2:$B$7027&amp;广告数据!$C$2:$C$7027,广告数据!$D$2:$D$7027),2,0),"0")</f>
        <v>0</v>
      </c>
      <c r="BR441" s="172" t="str">
        <f t="array" ref="BR441">IFERROR(VLOOKUP(A441&amp;B441&amp;C441&amp;LEFT($BQ$1,2),IF({1,0},广告数据!$A$2:$A$7027&amp;广告数据!$B$2:$B$7027&amp;广告数据!$C$2:$C$7027,广告数据!$E$2:$E$7027),2,0),"0")</f>
        <v>0</v>
      </c>
      <c r="BS441" s="172" t="str">
        <f t="array" ref="BS441">IFERROR(VLOOKUP(A441&amp;B441&amp;C441&amp;LEFT($BQ$1,2),IF({1,0},广告数据!$A$2:$A$7027&amp;广告数据!$B$2:$B$7027&amp;广告数据!$C$2:$C$7027,广告数据!$I$2:$I$7027),2,0),"0")</f>
        <v>0</v>
      </c>
      <c r="BT441" s="215" t="str">
        <f t="shared" si="168"/>
        <v>0</v>
      </c>
      <c r="BU441" s="215" t="str">
        <f t="shared" si="169"/>
        <v>0</v>
      </c>
      <c r="BV441" s="172" t="str">
        <f t="array" ref="BV441">IFERROR(VLOOKUP(A441&amp;B441&amp;C441&amp;LEFT($BQ$1,2),IF({1,0},广告数据!$A$2:$A$7027&amp;广告数据!$B$2:$B$7027&amp;广告数据!$C$2:$C$7027,广告数据!$G$2:$G$7027),2,0),"0")</f>
        <v>0</v>
      </c>
      <c r="BW441" s="172" t="str">
        <f t="array" ref="BW441">IFERROR(VLOOKUP(A441&amp;B441&amp;C441&amp;LEFT($BQ$1,2),IF({1,0},广告数据!$A$2:$A$7027&amp;广告数据!$B$2:$B$7027&amp;广告数据!$C$2:$C$7027,广告数据!$J$2:$J$7027),2,0),"0")</f>
        <v>0</v>
      </c>
      <c r="BX441" s="215" t="str">
        <f t="shared" si="176"/>
        <v/>
      </c>
      <c r="BY441" s="173"/>
      <c r="BZ441" s="173"/>
      <c r="CA441" s="173"/>
    </row>
    <row r="442" spans="1:79">
      <c r="A442" s="189"/>
      <c r="B442" s="192"/>
      <c r="C442" s="190"/>
      <c r="D442" s="190"/>
      <c r="E442" s="191"/>
      <c r="F442" s="191"/>
      <c r="G442" s="191"/>
      <c r="H442" s="193"/>
      <c r="I442" s="198"/>
      <c r="K442" s="198"/>
      <c r="L442" s="198"/>
      <c r="M442" s="202"/>
      <c r="N442" s="198"/>
      <c r="O442" s="198"/>
      <c r="P442" s="200"/>
      <c r="Q442" s="202"/>
      <c r="R442" s="198"/>
      <c r="S442" s="198"/>
      <c r="T442" s="200"/>
      <c r="U442" s="200"/>
      <c r="V442" s="200"/>
      <c r="W442" s="200"/>
      <c r="X442" s="200"/>
      <c r="Y442" s="200"/>
      <c r="Z442" s="200"/>
      <c r="AA442" s="200"/>
      <c r="AB442" s="200"/>
      <c r="AC442" s="200"/>
      <c r="AD442" s="200"/>
      <c r="AE442" s="200"/>
      <c r="AF442" s="200"/>
      <c r="AG442" s="200"/>
      <c r="AH442" s="200"/>
      <c r="AI442" s="200"/>
      <c r="AJ442" s="200"/>
      <c r="AK442" s="179" t="str">
        <f t="array" ref="AK442">IFERROR(VLOOKUP(A442&amp;B442&amp;C442&amp;LEFT($AK$1,2),IF({1,0},广告数据!$A$2:$A$7027&amp;广告数据!$B$2:$B$7027&amp;广告数据!$C$2:$C$7027,广告数据!$D$2:$D$7027),2,0),"0")</f>
        <v>0</v>
      </c>
      <c r="AL442" s="175" t="str">
        <f t="array" ref="AL442">IFERROR(VLOOKUP(A442&amp;B442&amp;C442&amp;LEFT($AK$1,2),IF({1,0},广告数据!$A$2:$A$7027&amp;广告数据!$B$2:$B$7027&amp;广告数据!$C$2:$C$7027,广告数据!$E$2:$E$7027),2,0),"0")</f>
        <v>0</v>
      </c>
      <c r="AM442" s="180" t="str">
        <f t="shared" si="177"/>
        <v>0</v>
      </c>
      <c r="AN442" s="175" t="str">
        <f t="array" ref="AN442">IFERROR(VLOOKUP(A442&amp;B442&amp;C442&amp;LEFT($AK$1,2),IF({1,0},广告数据!$A$2:$A$7027&amp;广告数据!$B$2:$B$7027&amp;广告数据!$C$2:$C$7027,广告数据!$I$2:$I$7027),2,0),"0")</f>
        <v>0</v>
      </c>
      <c r="AO442" s="181" t="str">
        <f t="shared" si="178"/>
        <v>0</v>
      </c>
      <c r="AP442" s="182" t="str">
        <f t="array" ref="AP442">IFERROR(VLOOKUP(A442&amp;B442&amp;C442&amp;LEFT($AK$1,2),IF({1,0},广告数据!$A$2:$A$7027&amp;广告数据!$B$2:$B$7027&amp;广告数据!$C$2:$C$7027,广告数据!$G$2:$G$7027),2,0),"0")</f>
        <v>0</v>
      </c>
      <c r="AQ442" s="182" t="str">
        <f t="array" ref="AQ442">IFERROR(VLOOKUP(A442&amp;B442&amp;C442&amp;LEFT($AK$1,2),IF({1,0},广告数据!$A$2:$A$7027&amp;广告数据!$B$2:$B$7027&amp;广告数据!$C$2:$C$7027,广告数据!$J$2:$J$7027),2,0),"0")</f>
        <v>0</v>
      </c>
      <c r="AR442" s="183" t="str">
        <f t="shared" si="179"/>
        <v>0</v>
      </c>
      <c r="AS442" s="223" t="str">
        <f t="array" ref="AS442">IFERROR(VLOOKUP(A442&amp;B442&amp;C442&amp;LEFT($AS$1,2),IF({1,0},广告数据!$A$2:$A$7027&amp;广告数据!$B$2:$B$7027&amp;广告数据!$C$2:$C$7027,广告数据!$D$2:$D$7027),2,0),"0")</f>
        <v>0</v>
      </c>
      <c r="AT442" s="179" t="str">
        <f t="array" ref="AT442">IFERROR(VLOOKUP(A442&amp;B442&amp;C442&amp;LEFT($AS$1,2),IF({1,0},广告数据!$A$2:$A$7027&amp;广告数据!$B$2:$B$7027&amp;广告数据!$C$2:$C$7027,广告数据!$E$2:$E$7027),2,0),"0")</f>
        <v>0</v>
      </c>
      <c r="AU442" s="179" t="str">
        <f t="array" ref="AU442">IFERROR(VLOOKUP(A442&amp;B442&amp;C442&amp;LEFT($AS$1,2),IF({1,0},广告数据!$A$2:$A$7027&amp;广告数据!$B$2:$B$7027&amp;广告数据!$C$2:$C$7027,广告数据!$I$2:$I$7027),2,0),"0")</f>
        <v>0</v>
      </c>
      <c r="AV442" s="215" t="str">
        <f t="shared" si="180"/>
        <v>0</v>
      </c>
      <c r="AW442" s="215" t="str">
        <f t="array" ref="AW442">IFERROR(AU442/AT442,"0")</f>
        <v>0</v>
      </c>
      <c r="AX442" s="224" t="str">
        <f t="array" ref="AX442">IFERROR(VLOOKUP(A442&amp;B442&amp;C442&amp;LEFT($AS$1,2),IF({1,0},广告数据!$A$2:$A$7027&amp;广告数据!$B$2:$B$7027&amp;广告数据!$C$2:$C$7027,广告数据!$G$2:$G$7027),2,0),"0")</f>
        <v>0</v>
      </c>
      <c r="AY442" s="179" t="str">
        <f t="array" ref="AY442">IFERROR(VLOOKUP(A442&amp;B442&amp;C442&amp;LEFT($AS$1,2),IF({1,0},广告数据!$A$2:$A$7027&amp;广告数据!$B$2:$B$7027&amp;广告数据!$C$2:$C$7027,广告数据!$J$2:$J$7027),2,0),"0")</f>
        <v>0</v>
      </c>
      <c r="AZ442" s="183" t="str">
        <f t="array" ref="AZ442">IFERROR(AX442/AY442,"0")</f>
        <v>0</v>
      </c>
      <c r="BA442" s="179" t="str">
        <f t="array" ref="BA442">IFERROR(VLOOKUP(A442&amp;B442&amp;C442&amp;LEFT($BA$1,2),IF({1,0},广告数据!$A$2:$A$7027&amp;广告数据!$B$2:$B$7027&amp;广告数据!$C$2:$C$7027,广告数据!$D$2:$D$7027),2,0),"")</f>
        <v/>
      </c>
      <c r="BB442" s="179" t="str">
        <f t="array" ref="BB442">IFERROR(VLOOKUP(A442&amp;B442&amp;C442&amp;LEFT($BA$1,2),IF({1,0},广告数据!$A$2:$A$7027&amp;广告数据!$B$2:$B$7027&amp;广告数据!$C$2:$C$7027,广告数据!$E$2:$E$7027),2,0),"")</f>
        <v/>
      </c>
      <c r="BC442" s="179" t="str">
        <f t="array" ref="BC442">IFERROR(VLOOKUP(A442&amp;B442&amp;C442&amp;LEFT($BA$1,2),IF({1,0},广告数据!$A$2:$A$7027&amp;广告数据!$B$2:$B$7027&amp;广告数据!$C$2:$C$7027,广告数据!$I$2:$I$7027),2,0),"")</f>
        <v/>
      </c>
      <c r="BD442" s="215" t="str">
        <f t="shared" si="170"/>
        <v>0</v>
      </c>
      <c r="BE442" s="215" t="str">
        <f t="shared" si="171"/>
        <v>0</v>
      </c>
      <c r="BF442" s="186" t="str">
        <f t="array" ref="BF442">IFERROR(VLOOKUP(A442&amp;B442&amp;C442&amp;LEFT($BA$1,2),IF({1,0},广告数据!$A$2:$A$7027&amp;广告数据!$B$2:$B$7027&amp;广告数据!$C$2:$C$7027,广告数据!$G$2:$G$7027),2,0),"")</f>
        <v/>
      </c>
      <c r="BG442" s="186" t="str">
        <f t="array" ref="BG442">IFERROR(VLOOKUP(A442&amp;B442&amp;C442&amp;LEFT($BA$1,2),IF({1,0},广告数据!$A$2:$A$7027&amp;广告数据!$B$2:$B$7027&amp;广告数据!$C$2:$C$7027,广告数据!$J$2:$J$7027),2,0),"")</f>
        <v/>
      </c>
      <c r="BH442" s="215" t="str">
        <f t="shared" si="172"/>
        <v>0</v>
      </c>
      <c r="BI442" s="172" t="str">
        <f t="array" ref="BI442">IFERROR(VLOOKUP(A442&amp;B442&amp;C442&amp;LEFT($BI$1,2),IF({1,0},广告数据!$A$2:$A$7027&amp;广告数据!$B$2:$B$7027&amp;广告数据!$C$2:$C$7027,广告数据!$D$2:$D$7027),2,0),"0")</f>
        <v>0</v>
      </c>
      <c r="BJ442" s="172" t="str">
        <f t="array" ref="BJ442">IFERROR(VLOOKUP(A442&amp;B442&amp;C442&amp;LEFT($BI$1,2),IF({1,0},广告数据!$A$2:$A$7027&amp;广告数据!$B$2:$B$7027&amp;广告数据!$C$2:$C$7027,广告数据!$E$2:$E$7027),2,0),"0")</f>
        <v>0</v>
      </c>
      <c r="BK442" s="172" t="str">
        <f t="array" ref="BK442">IFERROR(VLOOKUP(A442&amp;B442&amp;C442&amp;LEFT($BI$1,2),IF({1,0},广告数据!$A$2:$A$7027&amp;广告数据!$B$2:$B$7027&amp;广告数据!$C$2:$C$7027,广告数据!$I$2:$I$7027),2,0),"0")</f>
        <v>0</v>
      </c>
      <c r="BL442" s="215" t="str">
        <f t="shared" si="173"/>
        <v>0</v>
      </c>
      <c r="BM442" s="215" t="str">
        <f t="shared" si="174"/>
        <v>0</v>
      </c>
      <c r="BN442" s="172" t="str">
        <f t="array" ref="BN442">IFERROR(VLOOKUP(A442&amp;B442&amp;C442&amp;LEFT($BI$1,2),IF({1,0},广告数据!$A$2:$A$7027&amp;广告数据!$B$2:$B$7027&amp;广告数据!$C$2:$C$7027,广告数据!$G$2:$G$7027),2,0),"0")</f>
        <v>0</v>
      </c>
      <c r="BO442" s="172" t="str">
        <f t="array" ref="BO442">IFERROR(VLOOKUP(A442&amp;B442&amp;C442&amp;LEFT($BI$1,2),IF({1,0},广告数据!$A$2:$A$7027&amp;广告数据!$B$2:$B$7027&amp;广告数据!$C$2:$C$7027,广告数据!$J$2:$J$7027),2,0),"0")</f>
        <v>0</v>
      </c>
      <c r="BP442" s="215" t="str">
        <f t="shared" si="175"/>
        <v/>
      </c>
      <c r="BQ442" s="172" t="str">
        <f t="array" ref="BQ442">IFERROR(VLOOKUP(A442&amp;B442&amp;C442&amp;LEFT($BQ$1,2),IF({1,0},广告数据!$A$2:$A$7027&amp;广告数据!$B$2:$B$7027&amp;广告数据!$C$2:$C$7027,广告数据!$D$2:$D$7027),2,0),"0")</f>
        <v>0</v>
      </c>
      <c r="BR442" s="172" t="str">
        <f t="array" ref="BR442">IFERROR(VLOOKUP(A442&amp;B442&amp;C442&amp;LEFT($BQ$1,2),IF({1,0},广告数据!$A$2:$A$7027&amp;广告数据!$B$2:$B$7027&amp;广告数据!$C$2:$C$7027,广告数据!$E$2:$E$7027),2,0),"0")</f>
        <v>0</v>
      </c>
      <c r="BS442" s="172" t="str">
        <f t="array" ref="BS442">IFERROR(VLOOKUP(A442&amp;B442&amp;C442&amp;LEFT($BQ$1,2),IF({1,0},广告数据!$A$2:$A$7027&amp;广告数据!$B$2:$B$7027&amp;广告数据!$C$2:$C$7027,广告数据!$I$2:$I$7027),2,0),"0")</f>
        <v>0</v>
      </c>
      <c r="BT442" s="215" t="str">
        <f t="shared" si="168"/>
        <v>0</v>
      </c>
      <c r="BU442" s="215" t="str">
        <f t="shared" si="169"/>
        <v>0</v>
      </c>
      <c r="BV442" s="172" t="str">
        <f t="array" ref="BV442">IFERROR(VLOOKUP(A442&amp;B442&amp;C442&amp;LEFT($BQ$1,2),IF({1,0},广告数据!$A$2:$A$7027&amp;广告数据!$B$2:$B$7027&amp;广告数据!$C$2:$C$7027,广告数据!$G$2:$G$7027),2,0),"0")</f>
        <v>0</v>
      </c>
      <c r="BW442" s="172" t="str">
        <f t="array" ref="BW442">IFERROR(VLOOKUP(A442&amp;B442&amp;C442&amp;LEFT($BQ$1,2),IF({1,0},广告数据!$A$2:$A$7027&amp;广告数据!$B$2:$B$7027&amp;广告数据!$C$2:$C$7027,广告数据!$J$2:$J$7027),2,0),"0")</f>
        <v>0</v>
      </c>
      <c r="BX442" s="215" t="str">
        <f t="shared" si="176"/>
        <v/>
      </c>
      <c r="BY442" s="173"/>
      <c r="BZ442" s="173"/>
      <c r="CA442" s="173"/>
    </row>
    <row r="443" spans="1:79">
      <c r="A443" s="189"/>
      <c r="B443" s="192"/>
      <c r="C443" s="190"/>
      <c r="D443" s="190"/>
      <c r="E443" s="191"/>
      <c r="F443" s="191"/>
      <c r="G443" s="191"/>
      <c r="H443" s="193"/>
      <c r="I443" s="198"/>
      <c r="K443" s="198"/>
      <c r="L443" s="198"/>
      <c r="M443" s="202"/>
      <c r="N443" s="198"/>
      <c r="O443" s="198"/>
      <c r="P443" s="200"/>
      <c r="Q443" s="202"/>
      <c r="R443" s="198"/>
      <c r="S443" s="198"/>
      <c r="T443" s="200"/>
      <c r="U443" s="200"/>
      <c r="V443" s="200"/>
      <c r="W443" s="200"/>
      <c r="X443" s="200"/>
      <c r="Y443" s="200"/>
      <c r="Z443" s="200"/>
      <c r="AA443" s="200"/>
      <c r="AB443" s="200"/>
      <c r="AC443" s="200"/>
      <c r="AD443" s="200"/>
      <c r="AE443" s="200"/>
      <c r="AF443" s="200"/>
      <c r="AG443" s="200"/>
      <c r="AH443" s="200"/>
      <c r="AI443" s="200"/>
      <c r="AJ443" s="200"/>
      <c r="AK443" s="179" t="str">
        <f t="array" ref="AK443">IFERROR(VLOOKUP(A443&amp;B443&amp;C443&amp;LEFT($AK$1,2),IF({1,0},广告数据!$A$2:$A$7027&amp;广告数据!$B$2:$B$7027&amp;广告数据!$C$2:$C$7027,广告数据!$D$2:$D$7027),2,0),"0")</f>
        <v>0</v>
      </c>
      <c r="AL443" s="175" t="str">
        <f t="array" ref="AL443">IFERROR(VLOOKUP(A443&amp;B443&amp;C443&amp;LEFT($AK$1,2),IF({1,0},广告数据!$A$2:$A$7027&amp;广告数据!$B$2:$B$7027&amp;广告数据!$C$2:$C$7027,广告数据!$E$2:$E$7027),2,0),"0")</f>
        <v>0</v>
      </c>
      <c r="AM443" s="180" t="str">
        <f t="shared" si="177"/>
        <v>0</v>
      </c>
      <c r="AN443" s="175" t="str">
        <f t="array" ref="AN443">IFERROR(VLOOKUP(A443&amp;B443&amp;C443&amp;LEFT($AK$1,2),IF({1,0},广告数据!$A$2:$A$7027&amp;广告数据!$B$2:$B$7027&amp;广告数据!$C$2:$C$7027,广告数据!$I$2:$I$7027),2,0),"0")</f>
        <v>0</v>
      </c>
      <c r="AO443" s="181" t="str">
        <f t="shared" si="178"/>
        <v>0</v>
      </c>
      <c r="AP443" s="182" t="str">
        <f t="array" ref="AP443">IFERROR(VLOOKUP(A443&amp;B443&amp;C443&amp;LEFT($AK$1,2),IF({1,0},广告数据!$A$2:$A$7027&amp;广告数据!$B$2:$B$7027&amp;广告数据!$C$2:$C$7027,广告数据!$G$2:$G$7027),2,0),"0")</f>
        <v>0</v>
      </c>
      <c r="AQ443" s="182" t="str">
        <f t="array" ref="AQ443">IFERROR(VLOOKUP(A443&amp;B443&amp;C443&amp;LEFT($AK$1,2),IF({1,0},广告数据!$A$2:$A$7027&amp;广告数据!$B$2:$B$7027&amp;广告数据!$C$2:$C$7027,广告数据!$J$2:$J$7027),2,0),"0")</f>
        <v>0</v>
      </c>
      <c r="AR443" s="183" t="str">
        <f t="shared" si="179"/>
        <v>0</v>
      </c>
      <c r="AS443" s="223" t="str">
        <f t="array" ref="AS443">IFERROR(VLOOKUP(A443&amp;B443&amp;C443&amp;LEFT($AS$1,2),IF({1,0},广告数据!$A$2:$A$7027&amp;广告数据!$B$2:$B$7027&amp;广告数据!$C$2:$C$7027,广告数据!$D$2:$D$7027),2,0),"0")</f>
        <v>0</v>
      </c>
      <c r="AT443" s="179" t="str">
        <f t="array" ref="AT443">IFERROR(VLOOKUP(A443&amp;B443&amp;C443&amp;LEFT($AS$1,2),IF({1,0},广告数据!$A$2:$A$7027&amp;广告数据!$B$2:$B$7027&amp;广告数据!$C$2:$C$7027,广告数据!$E$2:$E$7027),2,0),"0")</f>
        <v>0</v>
      </c>
      <c r="AU443" s="179" t="str">
        <f t="array" ref="AU443">IFERROR(VLOOKUP(A443&amp;B443&amp;C443&amp;LEFT($AS$1,2),IF({1,0},广告数据!$A$2:$A$7027&amp;广告数据!$B$2:$B$7027&amp;广告数据!$C$2:$C$7027,广告数据!$I$2:$I$7027),2,0),"0")</f>
        <v>0</v>
      </c>
      <c r="AV443" s="215" t="str">
        <f t="shared" si="180"/>
        <v>0</v>
      </c>
      <c r="AW443" s="215" t="str">
        <f t="array" ref="AW443">IFERROR(AU443/AT443,"0")</f>
        <v>0</v>
      </c>
      <c r="AX443" s="224" t="str">
        <f t="array" ref="AX443">IFERROR(VLOOKUP(A443&amp;B443&amp;C443&amp;LEFT($AS$1,2),IF({1,0},广告数据!$A$2:$A$7027&amp;广告数据!$B$2:$B$7027&amp;广告数据!$C$2:$C$7027,广告数据!$G$2:$G$7027),2,0),"0")</f>
        <v>0</v>
      </c>
      <c r="AY443" s="179" t="str">
        <f t="array" ref="AY443">IFERROR(VLOOKUP(A443&amp;B443&amp;C443&amp;LEFT($AS$1,2),IF({1,0},广告数据!$A$2:$A$7027&amp;广告数据!$B$2:$B$7027&amp;广告数据!$C$2:$C$7027,广告数据!$J$2:$J$7027),2,0),"0")</f>
        <v>0</v>
      </c>
      <c r="AZ443" s="183" t="str">
        <f t="array" ref="AZ443">IFERROR(AX443/AY443,"0")</f>
        <v>0</v>
      </c>
      <c r="BA443" s="179" t="str">
        <f t="array" ref="BA443">IFERROR(VLOOKUP(A443&amp;B443&amp;C443&amp;LEFT($BA$1,2),IF({1,0},广告数据!$A$2:$A$7027&amp;广告数据!$B$2:$B$7027&amp;广告数据!$C$2:$C$7027,广告数据!$D$2:$D$7027),2,0),"")</f>
        <v/>
      </c>
      <c r="BB443" s="179" t="str">
        <f t="array" ref="BB443">IFERROR(VLOOKUP(A443&amp;B443&amp;C443&amp;LEFT($BA$1,2),IF({1,0},广告数据!$A$2:$A$7027&amp;广告数据!$B$2:$B$7027&amp;广告数据!$C$2:$C$7027,广告数据!$E$2:$E$7027),2,0),"")</f>
        <v/>
      </c>
      <c r="BC443" s="179" t="str">
        <f t="array" ref="BC443">IFERROR(VLOOKUP(A443&amp;B443&amp;C443&amp;LEFT($BA$1,2),IF({1,0},广告数据!$A$2:$A$7027&amp;广告数据!$B$2:$B$7027&amp;广告数据!$C$2:$C$7027,广告数据!$I$2:$I$7027),2,0),"")</f>
        <v/>
      </c>
      <c r="BD443" s="215" t="str">
        <f t="shared" si="170"/>
        <v>0</v>
      </c>
      <c r="BE443" s="215" t="str">
        <f t="shared" si="171"/>
        <v>0</v>
      </c>
      <c r="BF443" s="186" t="str">
        <f t="array" ref="BF443">IFERROR(VLOOKUP(A443&amp;B443&amp;C443&amp;LEFT($BA$1,2),IF({1,0},广告数据!$A$2:$A$7027&amp;广告数据!$B$2:$B$7027&amp;广告数据!$C$2:$C$7027,广告数据!$G$2:$G$7027),2,0),"")</f>
        <v/>
      </c>
      <c r="BG443" s="186" t="str">
        <f t="array" ref="BG443">IFERROR(VLOOKUP(A443&amp;B443&amp;C443&amp;LEFT($BA$1,2),IF({1,0},广告数据!$A$2:$A$7027&amp;广告数据!$B$2:$B$7027&amp;广告数据!$C$2:$C$7027,广告数据!$J$2:$J$7027),2,0),"")</f>
        <v/>
      </c>
      <c r="BH443" s="215" t="str">
        <f t="shared" si="172"/>
        <v>0</v>
      </c>
      <c r="BI443" s="172" t="str">
        <f t="array" ref="BI443">IFERROR(VLOOKUP(A443&amp;B443&amp;C443&amp;LEFT($BI$1,2),IF({1,0},广告数据!$A$2:$A$7027&amp;广告数据!$B$2:$B$7027&amp;广告数据!$C$2:$C$7027,广告数据!$D$2:$D$7027),2,0),"0")</f>
        <v>0</v>
      </c>
      <c r="BJ443" s="172" t="str">
        <f t="array" ref="BJ443">IFERROR(VLOOKUP(A443&amp;B443&amp;C443&amp;LEFT($BI$1,2),IF({1,0},广告数据!$A$2:$A$7027&amp;广告数据!$B$2:$B$7027&amp;广告数据!$C$2:$C$7027,广告数据!$E$2:$E$7027),2,0),"0")</f>
        <v>0</v>
      </c>
      <c r="BK443" s="172" t="str">
        <f t="array" ref="BK443">IFERROR(VLOOKUP(A443&amp;B443&amp;C443&amp;LEFT($BI$1,2),IF({1,0},广告数据!$A$2:$A$7027&amp;广告数据!$B$2:$B$7027&amp;广告数据!$C$2:$C$7027,广告数据!$I$2:$I$7027),2,0),"0")</f>
        <v>0</v>
      </c>
      <c r="BL443" s="215" t="str">
        <f t="shared" si="173"/>
        <v>0</v>
      </c>
      <c r="BM443" s="215" t="str">
        <f t="shared" si="174"/>
        <v>0</v>
      </c>
      <c r="BN443" s="172" t="str">
        <f t="array" ref="BN443">IFERROR(VLOOKUP(A443&amp;B443&amp;C443&amp;LEFT($BI$1,2),IF({1,0},广告数据!$A$2:$A$7027&amp;广告数据!$B$2:$B$7027&amp;广告数据!$C$2:$C$7027,广告数据!$G$2:$G$7027),2,0),"0")</f>
        <v>0</v>
      </c>
      <c r="BO443" s="172" t="str">
        <f t="array" ref="BO443">IFERROR(VLOOKUP(A443&amp;B443&amp;C443&amp;LEFT($BI$1,2),IF({1,0},广告数据!$A$2:$A$7027&amp;广告数据!$B$2:$B$7027&amp;广告数据!$C$2:$C$7027,广告数据!$J$2:$J$7027),2,0),"0")</f>
        <v>0</v>
      </c>
      <c r="BP443" s="215" t="str">
        <f t="shared" si="175"/>
        <v/>
      </c>
      <c r="BQ443" s="172" t="str">
        <f t="array" ref="BQ443">IFERROR(VLOOKUP(A443&amp;B443&amp;C443&amp;LEFT($BQ$1,2),IF({1,0},广告数据!$A$2:$A$7027&amp;广告数据!$B$2:$B$7027&amp;广告数据!$C$2:$C$7027,广告数据!$D$2:$D$7027),2,0),"0")</f>
        <v>0</v>
      </c>
      <c r="BR443" s="172" t="str">
        <f t="array" ref="BR443">IFERROR(VLOOKUP(A443&amp;B443&amp;C443&amp;LEFT($BQ$1,2),IF({1,0},广告数据!$A$2:$A$7027&amp;广告数据!$B$2:$B$7027&amp;广告数据!$C$2:$C$7027,广告数据!$E$2:$E$7027),2,0),"0")</f>
        <v>0</v>
      </c>
      <c r="BS443" s="172" t="str">
        <f t="array" ref="BS443">IFERROR(VLOOKUP(A443&amp;B443&amp;C443&amp;LEFT($BQ$1,2),IF({1,0},广告数据!$A$2:$A$7027&amp;广告数据!$B$2:$B$7027&amp;广告数据!$C$2:$C$7027,广告数据!$I$2:$I$7027),2,0),"0")</f>
        <v>0</v>
      </c>
      <c r="BT443" s="215" t="str">
        <f t="shared" si="168"/>
        <v>0</v>
      </c>
      <c r="BU443" s="215" t="str">
        <f t="shared" si="169"/>
        <v>0</v>
      </c>
      <c r="BV443" s="172" t="str">
        <f t="array" ref="BV443">IFERROR(VLOOKUP(A443&amp;B443&amp;C443&amp;LEFT($BQ$1,2),IF({1,0},广告数据!$A$2:$A$7027&amp;广告数据!$B$2:$B$7027&amp;广告数据!$C$2:$C$7027,广告数据!$G$2:$G$7027),2,0),"0")</f>
        <v>0</v>
      </c>
      <c r="BW443" s="172" t="str">
        <f t="array" ref="BW443">IFERROR(VLOOKUP(A443&amp;B443&amp;C443&amp;LEFT($BQ$1,2),IF({1,0},广告数据!$A$2:$A$7027&amp;广告数据!$B$2:$B$7027&amp;广告数据!$C$2:$C$7027,广告数据!$J$2:$J$7027),2,0),"0")</f>
        <v>0</v>
      </c>
      <c r="BX443" s="215" t="str">
        <f t="shared" si="176"/>
        <v/>
      </c>
      <c r="BY443" s="173"/>
      <c r="BZ443" s="173"/>
      <c r="CA443" s="173"/>
    </row>
    <row r="444" spans="1:79">
      <c r="A444" s="189"/>
      <c r="B444" s="192"/>
      <c r="C444" s="190"/>
      <c r="D444" s="190"/>
      <c r="E444" s="191"/>
      <c r="F444" s="191"/>
      <c r="G444" s="191"/>
      <c r="H444" s="193"/>
      <c r="I444" s="198"/>
      <c r="K444" s="198"/>
      <c r="L444" s="198"/>
      <c r="M444" s="202"/>
      <c r="N444" s="198"/>
      <c r="O444" s="198"/>
      <c r="P444" s="200"/>
      <c r="Q444" s="202"/>
      <c r="R444" s="198"/>
      <c r="S444" s="198"/>
      <c r="T444" s="200"/>
      <c r="U444" s="200"/>
      <c r="V444" s="200"/>
      <c r="W444" s="200"/>
      <c r="X444" s="200"/>
      <c r="Y444" s="200"/>
      <c r="Z444" s="200"/>
      <c r="AA444" s="200"/>
      <c r="AB444" s="200"/>
      <c r="AC444" s="200"/>
      <c r="AD444" s="200"/>
      <c r="AE444" s="200"/>
      <c r="AF444" s="200"/>
      <c r="AG444" s="200"/>
      <c r="AH444" s="200"/>
      <c r="AI444" s="200"/>
      <c r="AJ444" s="200"/>
      <c r="AK444" s="179" t="str">
        <f t="array" ref="AK444">IFERROR(VLOOKUP(A444&amp;B444&amp;C444&amp;LEFT($AK$1,2),IF({1,0},广告数据!$A$2:$A$7027&amp;广告数据!$B$2:$B$7027&amp;广告数据!$C$2:$C$7027,广告数据!$D$2:$D$7027),2,0),"0")</f>
        <v>0</v>
      </c>
      <c r="AL444" s="175" t="str">
        <f t="array" ref="AL444">IFERROR(VLOOKUP(A444&amp;B444&amp;C444&amp;LEFT($AK$1,2),IF({1,0},广告数据!$A$2:$A$7027&amp;广告数据!$B$2:$B$7027&amp;广告数据!$C$2:$C$7027,广告数据!$E$2:$E$7027),2,0),"0")</f>
        <v>0</v>
      </c>
      <c r="AM444" s="180" t="str">
        <f t="shared" si="177"/>
        <v>0</v>
      </c>
      <c r="AN444" s="175" t="str">
        <f t="array" ref="AN444">IFERROR(VLOOKUP(A444&amp;B444&amp;C444&amp;LEFT($AK$1,2),IF({1,0},广告数据!$A$2:$A$7027&amp;广告数据!$B$2:$B$7027&amp;广告数据!$C$2:$C$7027,广告数据!$I$2:$I$7027),2,0),"0")</f>
        <v>0</v>
      </c>
      <c r="AO444" s="181" t="str">
        <f t="shared" si="178"/>
        <v>0</v>
      </c>
      <c r="AP444" s="182" t="str">
        <f t="array" ref="AP444">IFERROR(VLOOKUP(A444&amp;B444&amp;C444&amp;LEFT($AK$1,2),IF({1,0},广告数据!$A$2:$A$7027&amp;广告数据!$B$2:$B$7027&amp;广告数据!$C$2:$C$7027,广告数据!$G$2:$G$7027),2,0),"0")</f>
        <v>0</v>
      </c>
      <c r="AQ444" s="182" t="str">
        <f t="array" ref="AQ444">IFERROR(VLOOKUP(A444&amp;B444&amp;C444&amp;LEFT($AK$1,2),IF({1,0},广告数据!$A$2:$A$7027&amp;广告数据!$B$2:$B$7027&amp;广告数据!$C$2:$C$7027,广告数据!$J$2:$J$7027),2,0),"0")</f>
        <v>0</v>
      </c>
      <c r="AR444" s="183" t="str">
        <f t="shared" si="179"/>
        <v>0</v>
      </c>
      <c r="AS444" s="223" t="str">
        <f t="array" ref="AS444">IFERROR(VLOOKUP(A444&amp;B444&amp;C444&amp;LEFT($AS$1,2),IF({1,0},广告数据!$A$2:$A$7027&amp;广告数据!$B$2:$B$7027&amp;广告数据!$C$2:$C$7027,广告数据!$D$2:$D$7027),2,0),"0")</f>
        <v>0</v>
      </c>
      <c r="AT444" s="179" t="str">
        <f t="array" ref="AT444">IFERROR(VLOOKUP(A444&amp;B444&amp;C444&amp;LEFT($AS$1,2),IF({1,0},广告数据!$A$2:$A$7027&amp;广告数据!$B$2:$B$7027&amp;广告数据!$C$2:$C$7027,广告数据!$E$2:$E$7027),2,0),"0")</f>
        <v>0</v>
      </c>
      <c r="AU444" s="179" t="str">
        <f t="array" ref="AU444">IFERROR(VLOOKUP(A444&amp;B444&amp;C444&amp;LEFT($AS$1,2),IF({1,0},广告数据!$A$2:$A$7027&amp;广告数据!$B$2:$B$7027&amp;广告数据!$C$2:$C$7027,广告数据!$I$2:$I$7027),2,0),"0")</f>
        <v>0</v>
      </c>
      <c r="AV444" s="215" t="str">
        <f t="shared" si="180"/>
        <v>0</v>
      </c>
      <c r="AW444" s="215" t="str">
        <f t="array" ref="AW444">IFERROR(AU444/AT444,"0")</f>
        <v>0</v>
      </c>
      <c r="AX444" s="224" t="str">
        <f t="array" ref="AX444">IFERROR(VLOOKUP(A444&amp;B444&amp;C444&amp;LEFT($AS$1,2),IF({1,0},广告数据!$A$2:$A$7027&amp;广告数据!$B$2:$B$7027&amp;广告数据!$C$2:$C$7027,广告数据!$G$2:$G$7027),2,0),"0")</f>
        <v>0</v>
      </c>
      <c r="AY444" s="179" t="str">
        <f t="array" ref="AY444">IFERROR(VLOOKUP(A444&amp;B444&amp;C444&amp;LEFT($AS$1,2),IF({1,0},广告数据!$A$2:$A$7027&amp;广告数据!$B$2:$B$7027&amp;广告数据!$C$2:$C$7027,广告数据!$J$2:$J$7027),2,0),"0")</f>
        <v>0</v>
      </c>
      <c r="AZ444" s="183" t="str">
        <f t="array" ref="AZ444">IFERROR(AX444/AY444,"0")</f>
        <v>0</v>
      </c>
      <c r="BA444" s="179" t="str">
        <f t="array" ref="BA444">IFERROR(VLOOKUP(A444&amp;B444&amp;C444&amp;LEFT($BA$1,2),IF({1,0},广告数据!$A$2:$A$7027&amp;广告数据!$B$2:$B$7027&amp;广告数据!$C$2:$C$7027,广告数据!$D$2:$D$7027),2,0),"")</f>
        <v/>
      </c>
      <c r="BB444" s="179" t="str">
        <f t="array" ref="BB444">IFERROR(VLOOKUP(A444&amp;B444&amp;C444&amp;LEFT($BA$1,2),IF({1,0},广告数据!$A$2:$A$7027&amp;广告数据!$B$2:$B$7027&amp;广告数据!$C$2:$C$7027,广告数据!$E$2:$E$7027),2,0),"")</f>
        <v/>
      </c>
      <c r="BC444" s="179" t="str">
        <f t="array" ref="BC444">IFERROR(VLOOKUP(A444&amp;B444&amp;C444&amp;LEFT($BA$1,2),IF({1,0},广告数据!$A$2:$A$7027&amp;广告数据!$B$2:$B$7027&amp;广告数据!$C$2:$C$7027,广告数据!$I$2:$I$7027),2,0),"")</f>
        <v/>
      </c>
      <c r="BD444" s="215" t="str">
        <f t="shared" si="170"/>
        <v>0</v>
      </c>
      <c r="BE444" s="215" t="str">
        <f t="shared" si="171"/>
        <v>0</v>
      </c>
      <c r="BF444" s="186" t="str">
        <f t="array" ref="BF444">IFERROR(VLOOKUP(A444&amp;B444&amp;C444&amp;LEFT($BA$1,2),IF({1,0},广告数据!$A$2:$A$7027&amp;广告数据!$B$2:$B$7027&amp;广告数据!$C$2:$C$7027,广告数据!$G$2:$G$7027),2,0),"")</f>
        <v/>
      </c>
      <c r="BG444" s="186" t="str">
        <f t="array" ref="BG444">IFERROR(VLOOKUP(A444&amp;B444&amp;C444&amp;LEFT($BA$1,2),IF({1,0},广告数据!$A$2:$A$7027&amp;广告数据!$B$2:$B$7027&amp;广告数据!$C$2:$C$7027,广告数据!$J$2:$J$7027),2,0),"")</f>
        <v/>
      </c>
      <c r="BH444" s="215" t="str">
        <f t="shared" si="172"/>
        <v>0</v>
      </c>
      <c r="BI444" s="172" t="str">
        <f t="array" ref="BI444">IFERROR(VLOOKUP(A444&amp;B444&amp;C444&amp;LEFT($BI$1,2),IF({1,0},广告数据!$A$2:$A$7027&amp;广告数据!$B$2:$B$7027&amp;广告数据!$C$2:$C$7027,广告数据!$D$2:$D$7027),2,0),"0")</f>
        <v>0</v>
      </c>
      <c r="BJ444" s="172" t="str">
        <f t="array" ref="BJ444">IFERROR(VLOOKUP(A444&amp;B444&amp;C444&amp;LEFT($BI$1,2),IF({1,0},广告数据!$A$2:$A$7027&amp;广告数据!$B$2:$B$7027&amp;广告数据!$C$2:$C$7027,广告数据!$E$2:$E$7027),2,0),"0")</f>
        <v>0</v>
      </c>
      <c r="BK444" s="172" t="str">
        <f t="array" ref="BK444">IFERROR(VLOOKUP(A444&amp;B444&amp;C444&amp;LEFT($BI$1,2),IF({1,0},广告数据!$A$2:$A$7027&amp;广告数据!$B$2:$B$7027&amp;广告数据!$C$2:$C$7027,广告数据!$I$2:$I$7027),2,0),"0")</f>
        <v>0</v>
      </c>
      <c r="BL444" s="215" t="str">
        <f t="shared" si="173"/>
        <v>0</v>
      </c>
      <c r="BM444" s="215" t="str">
        <f t="shared" si="174"/>
        <v>0</v>
      </c>
      <c r="BN444" s="172" t="str">
        <f t="array" ref="BN444">IFERROR(VLOOKUP(A444&amp;B444&amp;C444&amp;LEFT($BI$1,2),IF({1,0},广告数据!$A$2:$A$7027&amp;广告数据!$B$2:$B$7027&amp;广告数据!$C$2:$C$7027,广告数据!$G$2:$G$7027),2,0),"0")</f>
        <v>0</v>
      </c>
      <c r="BO444" s="172" t="str">
        <f t="array" ref="BO444">IFERROR(VLOOKUP(A444&amp;B444&amp;C444&amp;LEFT($BI$1,2),IF({1,0},广告数据!$A$2:$A$7027&amp;广告数据!$B$2:$B$7027&amp;广告数据!$C$2:$C$7027,广告数据!$J$2:$J$7027),2,0),"0")</f>
        <v>0</v>
      </c>
      <c r="BP444" s="215" t="str">
        <f t="shared" si="175"/>
        <v/>
      </c>
      <c r="BQ444" s="172" t="str">
        <f t="array" ref="BQ444">IFERROR(VLOOKUP(A444&amp;B444&amp;C444&amp;LEFT($BQ$1,2),IF({1,0},广告数据!$A$2:$A$7027&amp;广告数据!$B$2:$B$7027&amp;广告数据!$C$2:$C$7027,广告数据!$D$2:$D$7027),2,0),"0")</f>
        <v>0</v>
      </c>
      <c r="BR444" s="172" t="str">
        <f t="array" ref="BR444">IFERROR(VLOOKUP(A444&amp;B444&amp;C444&amp;LEFT($BQ$1,2),IF({1,0},广告数据!$A$2:$A$7027&amp;广告数据!$B$2:$B$7027&amp;广告数据!$C$2:$C$7027,广告数据!$E$2:$E$7027),2,0),"0")</f>
        <v>0</v>
      </c>
      <c r="BS444" s="172" t="str">
        <f t="array" ref="BS444">IFERROR(VLOOKUP(A444&amp;B444&amp;C444&amp;LEFT($BQ$1,2),IF({1,0},广告数据!$A$2:$A$7027&amp;广告数据!$B$2:$B$7027&amp;广告数据!$C$2:$C$7027,广告数据!$I$2:$I$7027),2,0),"0")</f>
        <v>0</v>
      </c>
      <c r="BT444" s="215" t="str">
        <f t="shared" si="168"/>
        <v>0</v>
      </c>
      <c r="BU444" s="215" t="str">
        <f t="shared" si="169"/>
        <v>0</v>
      </c>
      <c r="BV444" s="172" t="str">
        <f t="array" ref="BV444">IFERROR(VLOOKUP(A444&amp;B444&amp;C444&amp;LEFT($BQ$1,2),IF({1,0},广告数据!$A$2:$A$7027&amp;广告数据!$B$2:$B$7027&amp;广告数据!$C$2:$C$7027,广告数据!$G$2:$G$7027),2,0),"0")</f>
        <v>0</v>
      </c>
      <c r="BW444" s="172" t="str">
        <f t="array" ref="BW444">IFERROR(VLOOKUP(A444&amp;B444&amp;C444&amp;LEFT($BQ$1,2),IF({1,0},广告数据!$A$2:$A$7027&amp;广告数据!$B$2:$B$7027&amp;广告数据!$C$2:$C$7027,广告数据!$J$2:$J$7027),2,0),"0")</f>
        <v>0</v>
      </c>
      <c r="BX444" s="215" t="str">
        <f t="shared" si="176"/>
        <v/>
      </c>
      <c r="BY444" s="173"/>
      <c r="BZ444" s="173"/>
      <c r="CA444" s="173"/>
    </row>
    <row r="445" spans="1:79">
      <c r="A445" s="189"/>
      <c r="B445" s="192"/>
      <c r="C445" s="190"/>
      <c r="D445" s="190"/>
      <c r="E445" s="191"/>
      <c r="F445" s="191"/>
      <c r="G445" s="191"/>
      <c r="H445" s="193"/>
      <c r="I445" s="198"/>
      <c r="K445" s="198"/>
      <c r="L445" s="198"/>
      <c r="M445" s="202"/>
      <c r="N445" s="198"/>
      <c r="O445" s="198"/>
      <c r="P445" s="200"/>
      <c r="Q445" s="202"/>
      <c r="R445" s="198"/>
      <c r="S445" s="198"/>
      <c r="T445" s="200"/>
      <c r="U445" s="200"/>
      <c r="V445" s="200"/>
      <c r="W445" s="200"/>
      <c r="X445" s="200"/>
      <c r="Y445" s="200"/>
      <c r="Z445" s="200"/>
      <c r="AA445" s="200"/>
      <c r="AB445" s="200"/>
      <c r="AC445" s="200"/>
      <c r="AD445" s="200"/>
      <c r="AE445" s="200"/>
      <c r="AF445" s="200"/>
      <c r="AG445" s="200"/>
      <c r="AH445" s="200"/>
      <c r="AI445" s="200"/>
      <c r="AJ445" s="200"/>
      <c r="AK445" s="179" t="str">
        <f t="array" ref="AK445">IFERROR(VLOOKUP(A445&amp;B445&amp;C445&amp;LEFT($AK$1,2),IF({1,0},广告数据!$A$2:$A$7027&amp;广告数据!$B$2:$B$7027&amp;广告数据!$C$2:$C$7027,广告数据!$D$2:$D$7027),2,0),"0")</f>
        <v>0</v>
      </c>
      <c r="AL445" s="175" t="str">
        <f t="array" ref="AL445">IFERROR(VLOOKUP(A445&amp;B445&amp;C445&amp;LEFT($AK$1,2),IF({1,0},广告数据!$A$2:$A$7027&amp;广告数据!$B$2:$B$7027&amp;广告数据!$C$2:$C$7027,广告数据!$E$2:$E$7027),2,0),"0")</f>
        <v>0</v>
      </c>
      <c r="AM445" s="180" t="str">
        <f t="shared" si="177"/>
        <v>0</v>
      </c>
      <c r="AN445" s="175" t="str">
        <f t="array" ref="AN445">IFERROR(VLOOKUP(A445&amp;B445&amp;C445&amp;LEFT($AK$1,2),IF({1,0},广告数据!$A$2:$A$7027&amp;广告数据!$B$2:$B$7027&amp;广告数据!$C$2:$C$7027,广告数据!$I$2:$I$7027),2,0),"0")</f>
        <v>0</v>
      </c>
      <c r="AO445" s="181" t="str">
        <f t="shared" si="178"/>
        <v>0</v>
      </c>
      <c r="AP445" s="182" t="str">
        <f t="array" ref="AP445">IFERROR(VLOOKUP(A445&amp;B445&amp;C445&amp;LEFT($AK$1,2),IF({1,0},广告数据!$A$2:$A$7027&amp;广告数据!$B$2:$B$7027&amp;广告数据!$C$2:$C$7027,广告数据!$G$2:$G$7027),2,0),"0")</f>
        <v>0</v>
      </c>
      <c r="AQ445" s="182" t="str">
        <f t="array" ref="AQ445">IFERROR(VLOOKUP(A445&amp;B445&amp;C445&amp;LEFT($AK$1,2),IF({1,0},广告数据!$A$2:$A$7027&amp;广告数据!$B$2:$B$7027&amp;广告数据!$C$2:$C$7027,广告数据!$J$2:$J$7027),2,0),"0")</f>
        <v>0</v>
      </c>
      <c r="AR445" s="183" t="str">
        <f t="shared" si="179"/>
        <v>0</v>
      </c>
      <c r="AS445" s="223" t="str">
        <f t="array" ref="AS445">IFERROR(VLOOKUP(A445&amp;B445&amp;C445&amp;LEFT($AS$1,2),IF({1,0},广告数据!$A$2:$A$7027&amp;广告数据!$B$2:$B$7027&amp;广告数据!$C$2:$C$7027,广告数据!$D$2:$D$7027),2,0),"0")</f>
        <v>0</v>
      </c>
      <c r="AT445" s="179" t="str">
        <f t="array" ref="AT445">IFERROR(VLOOKUP(A445&amp;B445&amp;C445&amp;LEFT($AS$1,2),IF({1,0},广告数据!$A$2:$A$7027&amp;广告数据!$B$2:$B$7027&amp;广告数据!$C$2:$C$7027,广告数据!$E$2:$E$7027),2,0),"0")</f>
        <v>0</v>
      </c>
      <c r="AU445" s="179" t="str">
        <f t="array" ref="AU445">IFERROR(VLOOKUP(A445&amp;B445&amp;C445&amp;LEFT($AS$1,2),IF({1,0},广告数据!$A$2:$A$7027&amp;广告数据!$B$2:$B$7027&amp;广告数据!$C$2:$C$7027,广告数据!$I$2:$I$7027),2,0),"0")</f>
        <v>0</v>
      </c>
      <c r="AV445" s="215" t="str">
        <f t="shared" si="180"/>
        <v>0</v>
      </c>
      <c r="AW445" s="215" t="str">
        <f t="array" ref="AW445">IFERROR(AU445/AT445,"0")</f>
        <v>0</v>
      </c>
      <c r="AX445" s="224" t="str">
        <f t="array" ref="AX445">IFERROR(VLOOKUP(A445&amp;B445&amp;C445&amp;LEFT($AS$1,2),IF({1,0},广告数据!$A$2:$A$7027&amp;广告数据!$B$2:$B$7027&amp;广告数据!$C$2:$C$7027,广告数据!$G$2:$G$7027),2,0),"0")</f>
        <v>0</v>
      </c>
      <c r="AY445" s="179" t="str">
        <f t="array" ref="AY445">IFERROR(VLOOKUP(A445&amp;B445&amp;C445&amp;LEFT($AS$1,2),IF({1,0},广告数据!$A$2:$A$7027&amp;广告数据!$B$2:$B$7027&amp;广告数据!$C$2:$C$7027,广告数据!$J$2:$J$7027),2,0),"0")</f>
        <v>0</v>
      </c>
      <c r="AZ445" s="183" t="str">
        <f t="array" ref="AZ445">IFERROR(AX445/AY445,"0")</f>
        <v>0</v>
      </c>
      <c r="BA445" s="179" t="str">
        <f t="array" ref="BA445">IFERROR(VLOOKUP(A445&amp;B445&amp;C445&amp;LEFT($BA$1,2),IF({1,0},广告数据!$A$2:$A$7027&amp;广告数据!$B$2:$B$7027&amp;广告数据!$C$2:$C$7027,广告数据!$D$2:$D$7027),2,0),"")</f>
        <v/>
      </c>
      <c r="BB445" s="179" t="str">
        <f t="array" ref="BB445">IFERROR(VLOOKUP(A445&amp;B445&amp;C445&amp;LEFT($BA$1,2),IF({1,0},广告数据!$A$2:$A$7027&amp;广告数据!$B$2:$B$7027&amp;广告数据!$C$2:$C$7027,广告数据!$E$2:$E$7027),2,0),"")</f>
        <v/>
      </c>
      <c r="BC445" s="179" t="str">
        <f t="array" ref="BC445">IFERROR(VLOOKUP(A445&amp;B445&amp;C445&amp;LEFT($BA$1,2),IF({1,0},广告数据!$A$2:$A$7027&amp;广告数据!$B$2:$B$7027&amp;广告数据!$C$2:$C$7027,广告数据!$I$2:$I$7027),2,0),"")</f>
        <v/>
      </c>
      <c r="BD445" s="215" t="str">
        <f t="shared" si="170"/>
        <v>0</v>
      </c>
      <c r="BE445" s="215" t="str">
        <f t="shared" si="171"/>
        <v>0</v>
      </c>
      <c r="BF445" s="186" t="str">
        <f t="array" ref="BF445">IFERROR(VLOOKUP(A445&amp;B445&amp;C445&amp;LEFT($BA$1,2),IF({1,0},广告数据!$A$2:$A$7027&amp;广告数据!$B$2:$B$7027&amp;广告数据!$C$2:$C$7027,广告数据!$G$2:$G$7027),2,0),"")</f>
        <v/>
      </c>
      <c r="BG445" s="186" t="str">
        <f t="array" ref="BG445">IFERROR(VLOOKUP(A445&amp;B445&amp;C445&amp;LEFT($BA$1,2),IF({1,0},广告数据!$A$2:$A$7027&amp;广告数据!$B$2:$B$7027&amp;广告数据!$C$2:$C$7027,广告数据!$J$2:$J$7027),2,0),"")</f>
        <v/>
      </c>
      <c r="BH445" s="215" t="str">
        <f t="shared" si="172"/>
        <v>0</v>
      </c>
      <c r="BI445" s="172" t="str">
        <f t="array" ref="BI445">IFERROR(VLOOKUP(A445&amp;B445&amp;C445&amp;LEFT($BI$1,2),IF({1,0},广告数据!$A$2:$A$7027&amp;广告数据!$B$2:$B$7027&amp;广告数据!$C$2:$C$7027,广告数据!$D$2:$D$7027),2,0),"0")</f>
        <v>0</v>
      </c>
      <c r="BJ445" s="172" t="str">
        <f t="array" ref="BJ445">IFERROR(VLOOKUP(A445&amp;B445&amp;C445&amp;LEFT($BI$1,2),IF({1,0},广告数据!$A$2:$A$7027&amp;广告数据!$B$2:$B$7027&amp;广告数据!$C$2:$C$7027,广告数据!$E$2:$E$7027),2,0),"0")</f>
        <v>0</v>
      </c>
      <c r="BK445" s="172" t="str">
        <f t="array" ref="BK445">IFERROR(VLOOKUP(A445&amp;B445&amp;C445&amp;LEFT($BI$1,2),IF({1,0},广告数据!$A$2:$A$7027&amp;广告数据!$B$2:$B$7027&amp;广告数据!$C$2:$C$7027,广告数据!$I$2:$I$7027),2,0),"0")</f>
        <v>0</v>
      </c>
      <c r="BL445" s="215" t="str">
        <f t="shared" si="173"/>
        <v>0</v>
      </c>
      <c r="BM445" s="215" t="str">
        <f t="shared" si="174"/>
        <v>0</v>
      </c>
      <c r="BN445" s="172" t="str">
        <f t="array" ref="BN445">IFERROR(VLOOKUP(A445&amp;B445&amp;C445&amp;LEFT($BI$1,2),IF({1,0},广告数据!$A$2:$A$7027&amp;广告数据!$B$2:$B$7027&amp;广告数据!$C$2:$C$7027,广告数据!$G$2:$G$7027),2,0),"0")</f>
        <v>0</v>
      </c>
      <c r="BO445" s="172" t="str">
        <f t="array" ref="BO445">IFERROR(VLOOKUP(A445&amp;B445&amp;C445&amp;LEFT($BI$1,2),IF({1,0},广告数据!$A$2:$A$7027&amp;广告数据!$B$2:$B$7027&amp;广告数据!$C$2:$C$7027,广告数据!$J$2:$J$7027),2,0),"0")</f>
        <v>0</v>
      </c>
      <c r="BP445" s="215" t="str">
        <f t="shared" si="175"/>
        <v/>
      </c>
      <c r="BQ445" s="172" t="str">
        <f t="array" ref="BQ445">IFERROR(VLOOKUP(A445&amp;B445&amp;C445&amp;LEFT($BQ$1,2),IF({1,0},广告数据!$A$2:$A$7027&amp;广告数据!$B$2:$B$7027&amp;广告数据!$C$2:$C$7027,广告数据!$D$2:$D$7027),2,0),"0")</f>
        <v>0</v>
      </c>
      <c r="BR445" s="172" t="str">
        <f t="array" ref="BR445">IFERROR(VLOOKUP(A445&amp;B445&amp;C445&amp;LEFT($BQ$1,2),IF({1,0},广告数据!$A$2:$A$7027&amp;广告数据!$B$2:$B$7027&amp;广告数据!$C$2:$C$7027,广告数据!$E$2:$E$7027),2,0),"0")</f>
        <v>0</v>
      </c>
      <c r="BS445" s="172" t="str">
        <f t="array" ref="BS445">IFERROR(VLOOKUP(A445&amp;B445&amp;C445&amp;LEFT($BQ$1,2),IF({1,0},广告数据!$A$2:$A$7027&amp;广告数据!$B$2:$B$7027&amp;广告数据!$C$2:$C$7027,广告数据!$I$2:$I$7027),2,0),"0")</f>
        <v>0</v>
      </c>
      <c r="BT445" s="215" t="str">
        <f t="shared" si="168"/>
        <v>0</v>
      </c>
      <c r="BU445" s="215" t="str">
        <f t="shared" si="169"/>
        <v>0</v>
      </c>
      <c r="BV445" s="172" t="str">
        <f t="array" ref="BV445">IFERROR(VLOOKUP(A445&amp;B445&amp;C445&amp;LEFT($BQ$1,2),IF({1,0},广告数据!$A$2:$A$7027&amp;广告数据!$B$2:$B$7027&amp;广告数据!$C$2:$C$7027,广告数据!$G$2:$G$7027),2,0),"0")</f>
        <v>0</v>
      </c>
      <c r="BW445" s="172" t="str">
        <f t="array" ref="BW445">IFERROR(VLOOKUP(A445&amp;B445&amp;C445&amp;LEFT($BQ$1,2),IF({1,0},广告数据!$A$2:$A$7027&amp;广告数据!$B$2:$B$7027&amp;广告数据!$C$2:$C$7027,广告数据!$J$2:$J$7027),2,0),"0")</f>
        <v>0</v>
      </c>
      <c r="BX445" s="215" t="str">
        <f t="shared" si="176"/>
        <v/>
      </c>
      <c r="BY445" s="173"/>
      <c r="BZ445" s="173"/>
      <c r="CA445" s="173"/>
    </row>
    <row r="446" spans="1:79">
      <c r="A446" s="189"/>
      <c r="B446" s="192"/>
      <c r="C446" s="190"/>
      <c r="D446" s="190"/>
      <c r="E446" s="191"/>
      <c r="F446" s="191"/>
      <c r="G446" s="191"/>
      <c r="H446" s="193"/>
      <c r="I446" s="198"/>
      <c r="K446" s="198"/>
      <c r="L446" s="198"/>
      <c r="M446" s="202"/>
      <c r="N446" s="198"/>
      <c r="O446" s="198"/>
      <c r="P446" s="200"/>
      <c r="Q446" s="202"/>
      <c r="R446" s="198"/>
      <c r="S446" s="198"/>
      <c r="T446" s="200"/>
      <c r="U446" s="200"/>
      <c r="V446" s="200"/>
      <c r="W446" s="200"/>
      <c r="X446" s="200"/>
      <c r="Y446" s="200"/>
      <c r="Z446" s="200"/>
      <c r="AA446" s="200"/>
      <c r="AB446" s="200"/>
      <c r="AC446" s="200"/>
      <c r="AD446" s="200"/>
      <c r="AE446" s="200"/>
      <c r="AF446" s="200"/>
      <c r="AG446" s="200"/>
      <c r="AH446" s="200"/>
      <c r="AI446" s="200"/>
      <c r="AJ446" s="200"/>
      <c r="AK446" s="179" t="str">
        <f t="array" ref="AK446">IFERROR(VLOOKUP(A446&amp;B446&amp;C446&amp;LEFT($AK$1,2),IF({1,0},广告数据!$A$2:$A$7027&amp;广告数据!$B$2:$B$7027&amp;广告数据!$C$2:$C$7027,广告数据!$D$2:$D$7027),2,0),"0")</f>
        <v>0</v>
      </c>
      <c r="AL446" s="175" t="str">
        <f t="array" ref="AL446">IFERROR(VLOOKUP(A446&amp;B446&amp;C446&amp;LEFT($AK$1,2),IF({1,0},广告数据!$A$2:$A$7027&amp;广告数据!$B$2:$B$7027&amp;广告数据!$C$2:$C$7027,广告数据!$E$2:$E$7027),2,0),"0")</f>
        <v>0</v>
      </c>
      <c r="AM446" s="180" t="str">
        <f t="shared" si="177"/>
        <v>0</v>
      </c>
      <c r="AN446" s="175" t="str">
        <f t="array" ref="AN446">IFERROR(VLOOKUP(A446&amp;B446&amp;C446&amp;LEFT($AK$1,2),IF({1,0},广告数据!$A$2:$A$7027&amp;广告数据!$B$2:$B$7027&amp;广告数据!$C$2:$C$7027,广告数据!$I$2:$I$7027),2,0),"0")</f>
        <v>0</v>
      </c>
      <c r="AO446" s="181" t="str">
        <f t="shared" si="178"/>
        <v>0</v>
      </c>
      <c r="AP446" s="182" t="str">
        <f t="array" ref="AP446">IFERROR(VLOOKUP(A446&amp;B446&amp;C446&amp;LEFT($AK$1,2),IF({1,0},广告数据!$A$2:$A$7027&amp;广告数据!$B$2:$B$7027&amp;广告数据!$C$2:$C$7027,广告数据!$G$2:$G$7027),2,0),"0")</f>
        <v>0</v>
      </c>
      <c r="AQ446" s="182" t="str">
        <f t="array" ref="AQ446">IFERROR(VLOOKUP(A446&amp;B446&amp;C446&amp;LEFT($AK$1,2),IF({1,0},广告数据!$A$2:$A$7027&amp;广告数据!$B$2:$B$7027&amp;广告数据!$C$2:$C$7027,广告数据!$J$2:$J$7027),2,0),"0")</f>
        <v>0</v>
      </c>
      <c r="AR446" s="183" t="str">
        <f t="shared" si="179"/>
        <v>0</v>
      </c>
      <c r="AS446" s="223" t="str">
        <f t="array" ref="AS446">IFERROR(VLOOKUP(A446&amp;B446&amp;C446&amp;LEFT($AS$1,2),IF({1,0},广告数据!$A$2:$A$7027&amp;广告数据!$B$2:$B$7027&amp;广告数据!$C$2:$C$7027,广告数据!$D$2:$D$7027),2,0),"0")</f>
        <v>0</v>
      </c>
      <c r="AT446" s="179" t="str">
        <f t="array" ref="AT446">IFERROR(VLOOKUP(A446&amp;B446&amp;C446&amp;LEFT($AS$1,2),IF({1,0},广告数据!$A$2:$A$7027&amp;广告数据!$B$2:$B$7027&amp;广告数据!$C$2:$C$7027,广告数据!$E$2:$E$7027),2,0),"0")</f>
        <v>0</v>
      </c>
      <c r="AU446" s="179" t="str">
        <f t="array" ref="AU446">IFERROR(VLOOKUP(A446&amp;B446&amp;C446&amp;LEFT($AS$1,2),IF({1,0},广告数据!$A$2:$A$7027&amp;广告数据!$B$2:$B$7027&amp;广告数据!$C$2:$C$7027,广告数据!$I$2:$I$7027),2,0),"0")</f>
        <v>0</v>
      </c>
      <c r="AV446" s="215" t="str">
        <f t="shared" si="180"/>
        <v>0</v>
      </c>
      <c r="AW446" s="215" t="str">
        <f t="array" ref="AW446">IFERROR(AU446/AT446,"0")</f>
        <v>0</v>
      </c>
      <c r="AX446" s="224" t="str">
        <f t="array" ref="AX446">IFERROR(VLOOKUP(A446&amp;B446&amp;C446&amp;LEFT($AS$1,2),IF({1,0},广告数据!$A$2:$A$7027&amp;广告数据!$B$2:$B$7027&amp;广告数据!$C$2:$C$7027,广告数据!$G$2:$G$7027),2,0),"0")</f>
        <v>0</v>
      </c>
      <c r="AY446" s="179" t="str">
        <f t="array" ref="AY446">IFERROR(VLOOKUP(A446&amp;B446&amp;C446&amp;LEFT($AS$1,2),IF({1,0},广告数据!$A$2:$A$7027&amp;广告数据!$B$2:$B$7027&amp;广告数据!$C$2:$C$7027,广告数据!$J$2:$J$7027),2,0),"0")</f>
        <v>0</v>
      </c>
      <c r="AZ446" s="183" t="str">
        <f t="array" ref="AZ446">IFERROR(AX446/AY446,"0")</f>
        <v>0</v>
      </c>
      <c r="BA446" s="179" t="str">
        <f t="array" ref="BA446">IFERROR(VLOOKUP(A446&amp;B446&amp;C446&amp;LEFT($BA$1,2),IF({1,0},广告数据!$A$2:$A$7027&amp;广告数据!$B$2:$B$7027&amp;广告数据!$C$2:$C$7027,广告数据!$D$2:$D$7027),2,0),"")</f>
        <v/>
      </c>
      <c r="BB446" s="179" t="str">
        <f t="array" ref="BB446">IFERROR(VLOOKUP(A446&amp;B446&amp;C446&amp;LEFT($BA$1,2),IF({1,0},广告数据!$A$2:$A$7027&amp;广告数据!$B$2:$B$7027&amp;广告数据!$C$2:$C$7027,广告数据!$E$2:$E$7027),2,0),"")</f>
        <v/>
      </c>
      <c r="BC446" s="179" t="str">
        <f t="array" ref="BC446">IFERROR(VLOOKUP(A446&amp;B446&amp;C446&amp;LEFT($BA$1,2),IF({1,0},广告数据!$A$2:$A$7027&amp;广告数据!$B$2:$B$7027&amp;广告数据!$C$2:$C$7027,广告数据!$I$2:$I$7027),2,0),"")</f>
        <v/>
      </c>
      <c r="BD446" s="215" t="str">
        <f t="shared" si="170"/>
        <v>0</v>
      </c>
      <c r="BE446" s="215" t="str">
        <f t="shared" si="171"/>
        <v>0</v>
      </c>
      <c r="BF446" s="186" t="str">
        <f t="array" ref="BF446">IFERROR(VLOOKUP(A446&amp;B446&amp;C446&amp;LEFT($BA$1,2),IF({1,0},广告数据!$A$2:$A$7027&amp;广告数据!$B$2:$B$7027&amp;广告数据!$C$2:$C$7027,广告数据!$G$2:$G$7027),2,0),"")</f>
        <v/>
      </c>
      <c r="BG446" s="186" t="str">
        <f t="array" ref="BG446">IFERROR(VLOOKUP(A446&amp;B446&amp;C446&amp;LEFT($BA$1,2),IF({1,0},广告数据!$A$2:$A$7027&amp;广告数据!$B$2:$B$7027&amp;广告数据!$C$2:$C$7027,广告数据!$J$2:$J$7027),2,0),"")</f>
        <v/>
      </c>
      <c r="BH446" s="215" t="str">
        <f t="shared" si="172"/>
        <v>0</v>
      </c>
      <c r="BI446" s="172" t="str">
        <f t="array" ref="BI446">IFERROR(VLOOKUP(A446&amp;B446&amp;C446&amp;LEFT($BI$1,2),IF({1,0},广告数据!$A$2:$A$7027&amp;广告数据!$B$2:$B$7027&amp;广告数据!$C$2:$C$7027,广告数据!$D$2:$D$7027),2,0),"0")</f>
        <v>0</v>
      </c>
      <c r="BJ446" s="172" t="str">
        <f t="array" ref="BJ446">IFERROR(VLOOKUP(A446&amp;B446&amp;C446&amp;LEFT($BI$1,2),IF({1,0},广告数据!$A$2:$A$7027&amp;广告数据!$B$2:$B$7027&amp;广告数据!$C$2:$C$7027,广告数据!$E$2:$E$7027),2,0),"0")</f>
        <v>0</v>
      </c>
      <c r="BK446" s="172" t="str">
        <f t="array" ref="BK446">IFERROR(VLOOKUP(A446&amp;B446&amp;C446&amp;LEFT($BI$1,2),IF({1,0},广告数据!$A$2:$A$7027&amp;广告数据!$B$2:$B$7027&amp;广告数据!$C$2:$C$7027,广告数据!$I$2:$I$7027),2,0),"0")</f>
        <v>0</v>
      </c>
      <c r="BL446" s="215" t="str">
        <f t="shared" si="173"/>
        <v>0</v>
      </c>
      <c r="BM446" s="215" t="str">
        <f t="shared" si="174"/>
        <v>0</v>
      </c>
      <c r="BN446" s="172" t="str">
        <f t="array" ref="BN446">IFERROR(VLOOKUP(A446&amp;B446&amp;C446&amp;LEFT($BI$1,2),IF({1,0},广告数据!$A$2:$A$7027&amp;广告数据!$B$2:$B$7027&amp;广告数据!$C$2:$C$7027,广告数据!$G$2:$G$7027),2,0),"0")</f>
        <v>0</v>
      </c>
      <c r="BO446" s="172" t="str">
        <f t="array" ref="BO446">IFERROR(VLOOKUP(A446&amp;B446&amp;C446&amp;LEFT($BI$1,2),IF({1,0},广告数据!$A$2:$A$7027&amp;广告数据!$B$2:$B$7027&amp;广告数据!$C$2:$C$7027,广告数据!$J$2:$J$7027),2,0),"0")</f>
        <v>0</v>
      </c>
      <c r="BP446" s="215" t="str">
        <f t="shared" si="175"/>
        <v/>
      </c>
      <c r="BQ446" s="172" t="str">
        <f t="array" ref="BQ446">IFERROR(VLOOKUP(A446&amp;B446&amp;C446&amp;LEFT($BQ$1,2),IF({1,0},广告数据!$A$2:$A$7027&amp;广告数据!$B$2:$B$7027&amp;广告数据!$C$2:$C$7027,广告数据!$D$2:$D$7027),2,0),"0")</f>
        <v>0</v>
      </c>
      <c r="BR446" s="172" t="str">
        <f t="array" ref="BR446">IFERROR(VLOOKUP(A446&amp;B446&amp;C446&amp;LEFT($BQ$1,2),IF({1,0},广告数据!$A$2:$A$7027&amp;广告数据!$B$2:$B$7027&amp;广告数据!$C$2:$C$7027,广告数据!$E$2:$E$7027),2,0),"0")</f>
        <v>0</v>
      </c>
      <c r="BS446" s="172" t="str">
        <f t="array" ref="BS446">IFERROR(VLOOKUP(A446&amp;B446&amp;C446&amp;LEFT($BQ$1,2),IF({1,0},广告数据!$A$2:$A$7027&amp;广告数据!$B$2:$B$7027&amp;广告数据!$C$2:$C$7027,广告数据!$I$2:$I$7027),2,0),"0")</f>
        <v>0</v>
      </c>
      <c r="BT446" s="215" t="str">
        <f t="shared" si="168"/>
        <v>0</v>
      </c>
      <c r="BU446" s="215" t="str">
        <f t="shared" si="169"/>
        <v>0</v>
      </c>
      <c r="BV446" s="172" t="str">
        <f t="array" ref="BV446">IFERROR(VLOOKUP(A446&amp;B446&amp;C446&amp;LEFT($BQ$1,2),IF({1,0},广告数据!$A$2:$A$7027&amp;广告数据!$B$2:$B$7027&amp;广告数据!$C$2:$C$7027,广告数据!$G$2:$G$7027),2,0),"0")</f>
        <v>0</v>
      </c>
      <c r="BW446" s="172" t="str">
        <f t="array" ref="BW446">IFERROR(VLOOKUP(A446&amp;B446&amp;C446&amp;LEFT($BQ$1,2),IF({1,0},广告数据!$A$2:$A$7027&amp;广告数据!$B$2:$B$7027&amp;广告数据!$C$2:$C$7027,广告数据!$J$2:$J$7027),2,0),"0")</f>
        <v>0</v>
      </c>
      <c r="BX446" s="215" t="str">
        <f t="shared" si="176"/>
        <v/>
      </c>
      <c r="BY446" s="173"/>
      <c r="BZ446" s="173"/>
      <c r="CA446" s="173"/>
    </row>
    <row r="447" spans="1:79">
      <c r="A447" s="189"/>
      <c r="B447" s="192"/>
      <c r="C447" s="190"/>
      <c r="D447" s="190"/>
      <c r="E447" s="191"/>
      <c r="F447" s="191"/>
      <c r="G447" s="191"/>
      <c r="H447" s="193"/>
      <c r="I447" s="198"/>
      <c r="K447" s="198"/>
      <c r="L447" s="198"/>
      <c r="M447" s="202"/>
      <c r="N447" s="198"/>
      <c r="O447" s="198"/>
      <c r="P447" s="200"/>
      <c r="Q447" s="202"/>
      <c r="R447" s="198"/>
      <c r="S447" s="198"/>
      <c r="T447" s="200"/>
      <c r="U447" s="200"/>
      <c r="V447" s="200"/>
      <c r="W447" s="200"/>
      <c r="X447" s="200"/>
      <c r="Y447" s="200"/>
      <c r="Z447" s="200"/>
      <c r="AA447" s="200"/>
      <c r="AB447" s="200"/>
      <c r="AC447" s="200"/>
      <c r="AD447" s="200"/>
      <c r="AE447" s="200"/>
      <c r="AF447" s="200"/>
      <c r="AG447" s="200"/>
      <c r="AH447" s="200"/>
      <c r="AI447" s="200"/>
      <c r="AJ447" s="200"/>
      <c r="AK447" s="179" t="str">
        <f t="array" ref="AK447">IFERROR(VLOOKUP(A447&amp;B447&amp;C447&amp;LEFT($AK$1,2),IF({1,0},广告数据!$A$2:$A$7027&amp;广告数据!$B$2:$B$7027&amp;广告数据!$C$2:$C$7027,广告数据!$D$2:$D$7027),2,0),"0")</f>
        <v>0</v>
      </c>
      <c r="AL447" s="175" t="str">
        <f t="array" ref="AL447">IFERROR(VLOOKUP(A447&amp;B447&amp;C447&amp;LEFT($AK$1,2),IF({1,0},广告数据!$A$2:$A$7027&amp;广告数据!$B$2:$B$7027&amp;广告数据!$C$2:$C$7027,广告数据!$E$2:$E$7027),2,0),"0")</f>
        <v>0</v>
      </c>
      <c r="AM447" s="180" t="str">
        <f t="shared" si="177"/>
        <v>0</v>
      </c>
      <c r="AN447" s="175" t="str">
        <f t="array" ref="AN447">IFERROR(VLOOKUP(A447&amp;B447&amp;C447&amp;LEFT($AK$1,2),IF({1,0},广告数据!$A$2:$A$7027&amp;广告数据!$B$2:$B$7027&amp;广告数据!$C$2:$C$7027,广告数据!$I$2:$I$7027),2,0),"0")</f>
        <v>0</v>
      </c>
      <c r="AO447" s="181" t="str">
        <f t="shared" si="178"/>
        <v>0</v>
      </c>
      <c r="AP447" s="182" t="str">
        <f t="array" ref="AP447">IFERROR(VLOOKUP(A447&amp;B447&amp;C447&amp;LEFT($AK$1,2),IF({1,0},广告数据!$A$2:$A$7027&amp;广告数据!$B$2:$B$7027&amp;广告数据!$C$2:$C$7027,广告数据!$G$2:$G$7027),2,0),"0")</f>
        <v>0</v>
      </c>
      <c r="AQ447" s="182" t="str">
        <f t="array" ref="AQ447">IFERROR(VLOOKUP(A447&amp;B447&amp;C447&amp;LEFT($AK$1,2),IF({1,0},广告数据!$A$2:$A$7027&amp;广告数据!$B$2:$B$7027&amp;广告数据!$C$2:$C$7027,广告数据!$J$2:$J$7027),2,0),"0")</f>
        <v>0</v>
      </c>
      <c r="AR447" s="183" t="str">
        <f t="shared" si="179"/>
        <v>0</v>
      </c>
      <c r="AS447" s="223" t="str">
        <f t="array" ref="AS447">IFERROR(VLOOKUP(A447&amp;B447&amp;C447&amp;LEFT($AS$1,2),IF({1,0},广告数据!$A$2:$A$7027&amp;广告数据!$B$2:$B$7027&amp;广告数据!$C$2:$C$7027,广告数据!$D$2:$D$7027),2,0),"0")</f>
        <v>0</v>
      </c>
      <c r="AT447" s="179" t="str">
        <f t="array" ref="AT447">IFERROR(VLOOKUP(A447&amp;B447&amp;C447&amp;LEFT($AS$1,2),IF({1,0},广告数据!$A$2:$A$7027&amp;广告数据!$B$2:$B$7027&amp;广告数据!$C$2:$C$7027,广告数据!$E$2:$E$7027),2,0),"0")</f>
        <v>0</v>
      </c>
      <c r="AU447" s="179" t="str">
        <f t="array" ref="AU447">IFERROR(VLOOKUP(A447&amp;B447&amp;C447&amp;LEFT($AS$1,2),IF({1,0},广告数据!$A$2:$A$7027&amp;广告数据!$B$2:$B$7027&amp;广告数据!$C$2:$C$7027,广告数据!$I$2:$I$7027),2,0),"0")</f>
        <v>0</v>
      </c>
      <c r="AV447" s="215" t="str">
        <f t="shared" si="180"/>
        <v>0</v>
      </c>
      <c r="AW447" s="215" t="str">
        <f t="array" ref="AW447">IFERROR(AU447/AT447,"0")</f>
        <v>0</v>
      </c>
      <c r="AX447" s="224" t="str">
        <f t="array" ref="AX447">IFERROR(VLOOKUP(A447&amp;B447&amp;C447&amp;LEFT($AS$1,2),IF({1,0},广告数据!$A$2:$A$7027&amp;广告数据!$B$2:$B$7027&amp;广告数据!$C$2:$C$7027,广告数据!$G$2:$G$7027),2,0),"0")</f>
        <v>0</v>
      </c>
      <c r="AY447" s="179" t="str">
        <f t="array" ref="AY447">IFERROR(VLOOKUP(A447&amp;B447&amp;C447&amp;LEFT($AS$1,2),IF({1,0},广告数据!$A$2:$A$7027&amp;广告数据!$B$2:$B$7027&amp;广告数据!$C$2:$C$7027,广告数据!$J$2:$J$7027),2,0),"0")</f>
        <v>0</v>
      </c>
      <c r="AZ447" s="183" t="str">
        <f t="array" ref="AZ447">IFERROR(AX447/AY447,"0")</f>
        <v>0</v>
      </c>
      <c r="BA447" s="179" t="str">
        <f t="array" ref="BA447">IFERROR(VLOOKUP(A447&amp;B447&amp;C447&amp;LEFT($BA$1,2),IF({1,0},广告数据!$A$2:$A$7027&amp;广告数据!$B$2:$B$7027&amp;广告数据!$C$2:$C$7027,广告数据!$D$2:$D$7027),2,0),"")</f>
        <v/>
      </c>
      <c r="BB447" s="179" t="str">
        <f t="array" ref="BB447">IFERROR(VLOOKUP(A447&amp;B447&amp;C447&amp;LEFT($BA$1,2),IF({1,0},广告数据!$A$2:$A$7027&amp;广告数据!$B$2:$B$7027&amp;广告数据!$C$2:$C$7027,广告数据!$E$2:$E$7027),2,0),"")</f>
        <v/>
      </c>
      <c r="BC447" s="179" t="str">
        <f t="array" ref="BC447">IFERROR(VLOOKUP(A447&amp;B447&amp;C447&amp;LEFT($BA$1,2),IF({1,0},广告数据!$A$2:$A$7027&amp;广告数据!$B$2:$B$7027&amp;广告数据!$C$2:$C$7027,广告数据!$I$2:$I$7027),2,0),"")</f>
        <v/>
      </c>
      <c r="BD447" s="215" t="str">
        <f t="shared" si="170"/>
        <v>0</v>
      </c>
      <c r="BE447" s="215" t="str">
        <f t="shared" si="171"/>
        <v>0</v>
      </c>
      <c r="BF447" s="186" t="str">
        <f t="array" ref="BF447">IFERROR(VLOOKUP(A447&amp;B447&amp;C447&amp;LEFT($BA$1,2),IF({1,0},广告数据!$A$2:$A$7027&amp;广告数据!$B$2:$B$7027&amp;广告数据!$C$2:$C$7027,广告数据!$G$2:$G$7027),2,0),"")</f>
        <v/>
      </c>
      <c r="BG447" s="186" t="str">
        <f t="array" ref="BG447">IFERROR(VLOOKUP(A447&amp;B447&amp;C447&amp;LEFT($BA$1,2),IF({1,0},广告数据!$A$2:$A$7027&amp;广告数据!$B$2:$B$7027&amp;广告数据!$C$2:$C$7027,广告数据!$J$2:$J$7027),2,0),"")</f>
        <v/>
      </c>
      <c r="BH447" s="215" t="str">
        <f t="shared" si="172"/>
        <v>0</v>
      </c>
      <c r="BI447" s="172" t="str">
        <f t="array" ref="BI447">IFERROR(VLOOKUP(A447&amp;B447&amp;C447&amp;LEFT($BI$1,2),IF({1,0},广告数据!$A$2:$A$7027&amp;广告数据!$B$2:$B$7027&amp;广告数据!$C$2:$C$7027,广告数据!$D$2:$D$7027),2,0),"0")</f>
        <v>0</v>
      </c>
      <c r="BJ447" s="172" t="str">
        <f t="array" ref="BJ447">IFERROR(VLOOKUP(A447&amp;B447&amp;C447&amp;LEFT($BI$1,2),IF({1,0},广告数据!$A$2:$A$7027&amp;广告数据!$B$2:$B$7027&amp;广告数据!$C$2:$C$7027,广告数据!$E$2:$E$7027),2,0),"0")</f>
        <v>0</v>
      </c>
      <c r="BK447" s="172" t="str">
        <f t="array" ref="BK447">IFERROR(VLOOKUP(A447&amp;B447&amp;C447&amp;LEFT($BI$1,2),IF({1,0},广告数据!$A$2:$A$7027&amp;广告数据!$B$2:$B$7027&amp;广告数据!$C$2:$C$7027,广告数据!$I$2:$I$7027),2,0),"0")</f>
        <v>0</v>
      </c>
      <c r="BL447" s="215" t="str">
        <f t="shared" si="173"/>
        <v>0</v>
      </c>
      <c r="BM447" s="215" t="str">
        <f t="shared" si="174"/>
        <v>0</v>
      </c>
      <c r="BN447" s="172" t="str">
        <f t="array" ref="BN447">IFERROR(VLOOKUP(A447&amp;B447&amp;C447&amp;LEFT($BI$1,2),IF({1,0},广告数据!$A$2:$A$7027&amp;广告数据!$B$2:$B$7027&amp;广告数据!$C$2:$C$7027,广告数据!$G$2:$G$7027),2,0),"0")</f>
        <v>0</v>
      </c>
      <c r="BO447" s="172" t="str">
        <f t="array" ref="BO447">IFERROR(VLOOKUP(A447&amp;B447&amp;C447&amp;LEFT($BI$1,2),IF({1,0},广告数据!$A$2:$A$7027&amp;广告数据!$B$2:$B$7027&amp;广告数据!$C$2:$C$7027,广告数据!$J$2:$J$7027),2,0),"0")</f>
        <v>0</v>
      </c>
      <c r="BP447" s="215" t="str">
        <f t="shared" si="175"/>
        <v/>
      </c>
      <c r="BQ447" s="172" t="str">
        <f t="array" ref="BQ447">IFERROR(VLOOKUP(A447&amp;B447&amp;C447&amp;LEFT($BQ$1,2),IF({1,0},广告数据!$A$2:$A$7027&amp;广告数据!$B$2:$B$7027&amp;广告数据!$C$2:$C$7027,广告数据!$D$2:$D$7027),2,0),"0")</f>
        <v>0</v>
      </c>
      <c r="BR447" s="172" t="str">
        <f t="array" ref="BR447">IFERROR(VLOOKUP(A447&amp;B447&amp;C447&amp;LEFT($BQ$1,2),IF({1,0},广告数据!$A$2:$A$7027&amp;广告数据!$B$2:$B$7027&amp;广告数据!$C$2:$C$7027,广告数据!$E$2:$E$7027),2,0),"0")</f>
        <v>0</v>
      </c>
      <c r="BS447" s="172" t="str">
        <f t="array" ref="BS447">IFERROR(VLOOKUP(A447&amp;B447&amp;C447&amp;LEFT($BQ$1,2),IF({1,0},广告数据!$A$2:$A$7027&amp;广告数据!$B$2:$B$7027&amp;广告数据!$C$2:$C$7027,广告数据!$I$2:$I$7027),2,0),"0")</f>
        <v>0</v>
      </c>
      <c r="BT447" s="215" t="str">
        <f t="shared" si="168"/>
        <v>0</v>
      </c>
      <c r="BU447" s="215" t="str">
        <f t="shared" si="169"/>
        <v>0</v>
      </c>
      <c r="BV447" s="172" t="str">
        <f t="array" ref="BV447">IFERROR(VLOOKUP(A447&amp;B447&amp;C447&amp;LEFT($BQ$1,2),IF({1,0},广告数据!$A$2:$A$7027&amp;广告数据!$B$2:$B$7027&amp;广告数据!$C$2:$C$7027,广告数据!$G$2:$G$7027),2,0),"0")</f>
        <v>0</v>
      </c>
      <c r="BW447" s="172" t="str">
        <f t="array" ref="BW447">IFERROR(VLOOKUP(A447&amp;B447&amp;C447&amp;LEFT($BQ$1,2),IF({1,0},广告数据!$A$2:$A$7027&amp;广告数据!$B$2:$B$7027&amp;广告数据!$C$2:$C$7027,广告数据!$J$2:$J$7027),2,0),"0")</f>
        <v>0</v>
      </c>
      <c r="BX447" s="215" t="str">
        <f t="shared" si="176"/>
        <v/>
      </c>
      <c r="BY447" s="173"/>
      <c r="BZ447" s="173"/>
      <c r="CA447" s="173"/>
    </row>
    <row r="448" spans="1:79">
      <c r="A448" s="189"/>
      <c r="B448" s="192"/>
      <c r="C448" s="190"/>
      <c r="D448" s="190"/>
      <c r="E448" s="191"/>
      <c r="F448" s="191"/>
      <c r="G448" s="191"/>
      <c r="H448" s="193"/>
      <c r="I448" s="198"/>
      <c r="K448" s="198"/>
      <c r="L448" s="198"/>
      <c r="M448" s="202"/>
      <c r="N448" s="198"/>
      <c r="O448" s="198"/>
      <c r="P448" s="200"/>
      <c r="Q448" s="200"/>
      <c r="R448" s="200"/>
      <c r="S448" s="200"/>
      <c r="T448" s="200"/>
      <c r="U448" s="200"/>
      <c r="V448" s="200"/>
      <c r="W448" s="200"/>
      <c r="X448" s="200"/>
      <c r="Y448" s="200"/>
      <c r="Z448" s="200"/>
      <c r="AA448" s="200"/>
      <c r="AB448" s="200"/>
      <c r="AC448" s="200"/>
      <c r="AD448" s="200"/>
      <c r="AE448" s="200"/>
      <c r="AF448" s="200"/>
      <c r="AG448" s="200"/>
      <c r="AH448" s="200"/>
      <c r="AI448" s="200"/>
      <c r="AJ448" s="200"/>
      <c r="AK448" s="179" t="str">
        <f t="array" ref="AK448">IFERROR(VLOOKUP(A448&amp;B448&amp;C448&amp;LEFT($AK$1,2),IF({1,0},广告数据!$A$2:$A$7027&amp;广告数据!$B$2:$B$7027&amp;广告数据!$C$2:$C$7027,广告数据!$D$2:$D$7027),2,0),"0")</f>
        <v>0</v>
      </c>
      <c r="AL448" s="175" t="str">
        <f t="array" ref="AL448">IFERROR(VLOOKUP(A448&amp;B448&amp;C448&amp;LEFT($AK$1,2),IF({1,0},广告数据!$A$2:$A$7027&amp;广告数据!$B$2:$B$7027&amp;广告数据!$C$2:$C$7027,广告数据!$E$2:$E$7027),2,0),"0")</f>
        <v>0</v>
      </c>
      <c r="AM448" s="180" t="str">
        <f t="shared" si="177"/>
        <v>0</v>
      </c>
      <c r="AN448" s="175" t="str">
        <f t="array" ref="AN448">IFERROR(VLOOKUP(A448&amp;B448&amp;C448&amp;LEFT($AK$1,2),IF({1,0},广告数据!$A$2:$A$7027&amp;广告数据!$B$2:$B$7027&amp;广告数据!$C$2:$C$7027,广告数据!$I$2:$I$7027),2,0),"0")</f>
        <v>0</v>
      </c>
      <c r="AO448" s="181" t="str">
        <f t="shared" si="178"/>
        <v>0</v>
      </c>
      <c r="AP448" s="182" t="str">
        <f t="array" ref="AP448">IFERROR(VLOOKUP(A448&amp;B448&amp;C448&amp;LEFT($AK$1,2),IF({1,0},广告数据!$A$2:$A$7027&amp;广告数据!$B$2:$B$7027&amp;广告数据!$C$2:$C$7027,广告数据!$G$2:$G$7027),2,0),"0")</f>
        <v>0</v>
      </c>
      <c r="AQ448" s="182" t="str">
        <f t="array" ref="AQ448">IFERROR(VLOOKUP(A448&amp;B448&amp;C448&amp;LEFT($AK$1,2),IF({1,0},广告数据!$A$2:$A$7027&amp;广告数据!$B$2:$B$7027&amp;广告数据!$C$2:$C$7027,广告数据!$J$2:$J$7027),2,0),"0")</f>
        <v>0</v>
      </c>
      <c r="AR448" s="183" t="str">
        <f t="shared" si="179"/>
        <v>0</v>
      </c>
      <c r="AS448" s="223" t="str">
        <f t="array" ref="AS448">IFERROR(VLOOKUP(A448&amp;B448&amp;C448&amp;LEFT($AS$1,2),IF({1,0},广告数据!$A$2:$A$7027&amp;广告数据!$B$2:$B$7027&amp;广告数据!$C$2:$C$7027,广告数据!$D$2:$D$7027),2,0),"0")</f>
        <v>0</v>
      </c>
      <c r="AT448" s="179" t="str">
        <f t="array" ref="AT448">IFERROR(VLOOKUP(A448&amp;B448&amp;C448&amp;LEFT($AS$1,2),IF({1,0},广告数据!$A$2:$A$7027&amp;广告数据!$B$2:$B$7027&amp;广告数据!$C$2:$C$7027,广告数据!$E$2:$E$7027),2,0),"0")</f>
        <v>0</v>
      </c>
      <c r="AU448" s="179" t="str">
        <f t="array" ref="AU448">IFERROR(VLOOKUP(A448&amp;B448&amp;C448&amp;LEFT($AS$1,2),IF({1,0},广告数据!$A$2:$A$7027&amp;广告数据!$B$2:$B$7027&amp;广告数据!$C$2:$C$7027,广告数据!$I$2:$I$7027),2,0),"0")</f>
        <v>0</v>
      </c>
      <c r="AV448" s="215" t="str">
        <f t="shared" si="180"/>
        <v>0</v>
      </c>
      <c r="AW448" s="215" t="str">
        <f t="array" ref="AW448">IFERROR(AU448/AT448,"0")</f>
        <v>0</v>
      </c>
      <c r="AX448" s="224" t="str">
        <f t="array" ref="AX448">IFERROR(VLOOKUP(A448&amp;B448&amp;C448&amp;LEFT($AS$1,2),IF({1,0},广告数据!$A$2:$A$7027&amp;广告数据!$B$2:$B$7027&amp;广告数据!$C$2:$C$7027,广告数据!$G$2:$G$7027),2,0),"0")</f>
        <v>0</v>
      </c>
      <c r="AY448" s="179" t="str">
        <f t="array" ref="AY448">IFERROR(VLOOKUP(A448&amp;B448&amp;C448&amp;LEFT($AS$1,2),IF({1,0},广告数据!$A$2:$A$7027&amp;广告数据!$B$2:$B$7027&amp;广告数据!$C$2:$C$7027,广告数据!$J$2:$J$7027),2,0),"0")</f>
        <v>0</v>
      </c>
      <c r="AZ448" s="183" t="str">
        <f t="array" ref="AZ448">IFERROR(AX448/AY448,"0")</f>
        <v>0</v>
      </c>
      <c r="BA448" s="179" t="str">
        <f t="array" ref="BA448">IFERROR(VLOOKUP(A448&amp;B448&amp;C448&amp;LEFT($BA$1,2),IF({1,0},广告数据!$A$2:$A$7027&amp;广告数据!$B$2:$B$7027&amp;广告数据!$C$2:$C$7027,广告数据!$D$2:$D$7027),2,0),"")</f>
        <v/>
      </c>
      <c r="BB448" s="179" t="str">
        <f t="array" ref="BB448">IFERROR(VLOOKUP(A448&amp;B448&amp;C448&amp;LEFT($BA$1,2),IF({1,0},广告数据!$A$2:$A$7027&amp;广告数据!$B$2:$B$7027&amp;广告数据!$C$2:$C$7027,广告数据!$E$2:$E$7027),2,0),"")</f>
        <v/>
      </c>
      <c r="BC448" s="179" t="str">
        <f t="array" ref="BC448">IFERROR(VLOOKUP(A448&amp;B448&amp;C448&amp;LEFT($BA$1,2),IF({1,0},广告数据!$A$2:$A$7027&amp;广告数据!$B$2:$B$7027&amp;广告数据!$C$2:$C$7027,广告数据!$I$2:$I$7027),2,0),"")</f>
        <v/>
      </c>
      <c r="BD448" s="215" t="str">
        <f t="shared" si="170"/>
        <v>0</v>
      </c>
      <c r="BE448" s="215" t="str">
        <f t="shared" si="171"/>
        <v>0</v>
      </c>
      <c r="BF448" s="186" t="str">
        <f t="array" ref="BF448">IFERROR(VLOOKUP(A448&amp;B448&amp;C448&amp;LEFT($BA$1,2),IF({1,0},广告数据!$A$2:$A$7027&amp;广告数据!$B$2:$B$7027&amp;广告数据!$C$2:$C$7027,广告数据!$G$2:$G$7027),2,0),"")</f>
        <v/>
      </c>
      <c r="BG448" s="186" t="str">
        <f t="array" ref="BG448">IFERROR(VLOOKUP(A448&amp;B448&amp;C448&amp;LEFT($BA$1,2),IF({1,0},广告数据!$A$2:$A$7027&amp;广告数据!$B$2:$B$7027&amp;广告数据!$C$2:$C$7027,广告数据!$J$2:$J$7027),2,0),"")</f>
        <v/>
      </c>
      <c r="BH448" s="215" t="str">
        <f t="shared" si="172"/>
        <v>0</v>
      </c>
      <c r="BI448" s="172" t="str">
        <f t="array" ref="BI448">IFERROR(VLOOKUP(A448&amp;B448&amp;C448&amp;LEFT($BI$1,2),IF({1,0},广告数据!$A$2:$A$7027&amp;广告数据!$B$2:$B$7027&amp;广告数据!$C$2:$C$7027,广告数据!$D$2:$D$7027),2,0),"0")</f>
        <v>0</v>
      </c>
      <c r="BJ448" s="172" t="str">
        <f t="array" ref="BJ448">IFERROR(VLOOKUP(A448&amp;B448&amp;C448&amp;LEFT($BI$1,2),IF({1,0},广告数据!$A$2:$A$7027&amp;广告数据!$B$2:$B$7027&amp;广告数据!$C$2:$C$7027,广告数据!$E$2:$E$7027),2,0),"0")</f>
        <v>0</v>
      </c>
      <c r="BK448" s="172" t="str">
        <f t="array" ref="BK448">IFERROR(VLOOKUP(A448&amp;B448&amp;C448&amp;LEFT($BI$1,2),IF({1,0},广告数据!$A$2:$A$7027&amp;广告数据!$B$2:$B$7027&amp;广告数据!$C$2:$C$7027,广告数据!$I$2:$I$7027),2,0),"0")</f>
        <v>0</v>
      </c>
      <c r="BL448" s="215" t="str">
        <f t="shared" si="173"/>
        <v>0</v>
      </c>
      <c r="BM448" s="215" t="str">
        <f t="shared" si="174"/>
        <v>0</v>
      </c>
      <c r="BN448" s="172" t="str">
        <f t="array" ref="BN448">IFERROR(VLOOKUP(A448&amp;B448&amp;C448&amp;LEFT($BI$1,2),IF({1,0},广告数据!$A$2:$A$7027&amp;广告数据!$B$2:$B$7027&amp;广告数据!$C$2:$C$7027,广告数据!$G$2:$G$7027),2,0),"0")</f>
        <v>0</v>
      </c>
      <c r="BO448" s="172" t="str">
        <f t="array" ref="BO448">IFERROR(VLOOKUP(A448&amp;B448&amp;C448&amp;LEFT($BI$1,2),IF({1,0},广告数据!$A$2:$A$7027&amp;广告数据!$B$2:$B$7027&amp;广告数据!$C$2:$C$7027,广告数据!$J$2:$J$7027),2,0),"0")</f>
        <v>0</v>
      </c>
      <c r="BP448" s="215" t="str">
        <f t="shared" si="175"/>
        <v/>
      </c>
      <c r="BQ448" s="172" t="str">
        <f t="array" ref="BQ448">IFERROR(VLOOKUP(A448&amp;B448&amp;C448&amp;LEFT($BQ$1,2),IF({1,0},广告数据!$A$2:$A$7027&amp;广告数据!$B$2:$B$7027&amp;广告数据!$C$2:$C$7027,广告数据!$D$2:$D$7027),2,0),"0")</f>
        <v>0</v>
      </c>
      <c r="BR448" s="172" t="str">
        <f t="array" ref="BR448">IFERROR(VLOOKUP(A448&amp;B448&amp;C448&amp;LEFT($BQ$1,2),IF({1,0},广告数据!$A$2:$A$7027&amp;广告数据!$B$2:$B$7027&amp;广告数据!$C$2:$C$7027,广告数据!$E$2:$E$7027),2,0),"0")</f>
        <v>0</v>
      </c>
      <c r="BS448" s="172" t="str">
        <f t="array" ref="BS448">IFERROR(VLOOKUP(A448&amp;B448&amp;C448&amp;LEFT($BQ$1,2),IF({1,0},广告数据!$A$2:$A$7027&amp;广告数据!$B$2:$B$7027&amp;广告数据!$C$2:$C$7027,广告数据!$I$2:$I$7027),2,0),"0")</f>
        <v>0</v>
      </c>
      <c r="BT448" s="215" t="str">
        <f t="shared" si="168"/>
        <v>0</v>
      </c>
      <c r="BU448" s="215" t="str">
        <f t="shared" si="169"/>
        <v>0</v>
      </c>
      <c r="BV448" s="172" t="str">
        <f t="array" ref="BV448">IFERROR(VLOOKUP(A448&amp;B448&amp;C448&amp;LEFT($BQ$1,2),IF({1,0},广告数据!$A$2:$A$7027&amp;广告数据!$B$2:$B$7027&amp;广告数据!$C$2:$C$7027,广告数据!$G$2:$G$7027),2,0),"0")</f>
        <v>0</v>
      </c>
      <c r="BW448" s="172" t="str">
        <f t="array" ref="BW448">IFERROR(VLOOKUP(A448&amp;B448&amp;C448&amp;LEFT($BQ$1,2),IF({1,0},广告数据!$A$2:$A$7027&amp;广告数据!$B$2:$B$7027&amp;广告数据!$C$2:$C$7027,广告数据!$J$2:$J$7027),2,0),"0")</f>
        <v>0</v>
      </c>
      <c r="BX448" s="215" t="str">
        <f t="shared" si="176"/>
        <v/>
      </c>
      <c r="BY448" s="173"/>
      <c r="BZ448" s="173"/>
      <c r="CA448" s="173"/>
    </row>
    <row r="449" spans="1:79">
      <c r="A449" s="189"/>
      <c r="B449" s="192"/>
      <c r="C449" s="190"/>
      <c r="D449" s="190"/>
      <c r="E449" s="191"/>
      <c r="F449" s="191"/>
      <c r="G449" s="191"/>
      <c r="H449" s="193"/>
      <c r="I449" s="198"/>
      <c r="K449" s="198"/>
      <c r="L449" s="198"/>
      <c r="M449" s="202"/>
      <c r="N449" s="198"/>
      <c r="O449" s="198"/>
      <c r="P449" s="200"/>
      <c r="Q449" s="200"/>
      <c r="R449" s="200"/>
      <c r="S449" s="200"/>
      <c r="T449" s="200"/>
      <c r="U449" s="200"/>
      <c r="V449" s="200"/>
      <c r="W449" s="200"/>
      <c r="X449" s="200"/>
      <c r="Y449" s="200"/>
      <c r="Z449" s="200"/>
      <c r="AA449" s="200"/>
      <c r="AB449" s="200"/>
      <c r="AC449" s="200"/>
      <c r="AD449" s="200"/>
      <c r="AE449" s="200"/>
      <c r="AF449" s="200"/>
      <c r="AG449" s="200"/>
      <c r="AH449" s="200"/>
      <c r="AI449" s="200"/>
      <c r="AJ449" s="200"/>
      <c r="AK449" s="179" t="str">
        <f t="array" ref="AK449">IFERROR(VLOOKUP(A449&amp;B449&amp;C449&amp;LEFT($AK$1,2),IF({1,0},广告数据!$A$2:$A$7027&amp;广告数据!$B$2:$B$7027&amp;广告数据!$C$2:$C$7027,广告数据!$D$2:$D$7027),2,0),"0")</f>
        <v>0</v>
      </c>
      <c r="AL449" s="175" t="str">
        <f t="array" ref="AL449">IFERROR(VLOOKUP(A449&amp;B449&amp;C449&amp;LEFT($AK$1,2),IF({1,0},广告数据!$A$2:$A$7027&amp;广告数据!$B$2:$B$7027&amp;广告数据!$C$2:$C$7027,广告数据!$E$2:$E$7027),2,0),"0")</f>
        <v>0</v>
      </c>
      <c r="AM449" s="180" t="str">
        <f t="shared" si="177"/>
        <v>0</v>
      </c>
      <c r="AN449" s="175" t="str">
        <f t="array" ref="AN449">IFERROR(VLOOKUP(A449&amp;B449&amp;C449&amp;LEFT($AK$1,2),IF({1,0},广告数据!$A$2:$A$7027&amp;广告数据!$B$2:$B$7027&amp;广告数据!$C$2:$C$7027,广告数据!$I$2:$I$7027),2,0),"0")</f>
        <v>0</v>
      </c>
      <c r="AO449" s="181" t="str">
        <f t="shared" si="178"/>
        <v>0</v>
      </c>
      <c r="AP449" s="182" t="str">
        <f t="array" ref="AP449">IFERROR(VLOOKUP(A449&amp;B449&amp;C449&amp;LEFT($AK$1,2),IF({1,0},广告数据!$A$2:$A$7027&amp;广告数据!$B$2:$B$7027&amp;广告数据!$C$2:$C$7027,广告数据!$G$2:$G$7027),2,0),"0")</f>
        <v>0</v>
      </c>
      <c r="AQ449" s="182" t="str">
        <f t="array" ref="AQ449">IFERROR(VLOOKUP(A449&amp;B449&amp;C449&amp;LEFT($AK$1,2),IF({1,0},广告数据!$A$2:$A$7027&amp;广告数据!$B$2:$B$7027&amp;广告数据!$C$2:$C$7027,广告数据!$J$2:$J$7027),2,0),"0")</f>
        <v>0</v>
      </c>
      <c r="AR449" s="183" t="str">
        <f t="shared" si="179"/>
        <v>0</v>
      </c>
      <c r="AS449" s="223" t="str">
        <f t="array" ref="AS449">IFERROR(VLOOKUP(A449&amp;B449&amp;C449&amp;LEFT($AS$1,2),IF({1,0},广告数据!$A$2:$A$7027&amp;广告数据!$B$2:$B$7027&amp;广告数据!$C$2:$C$7027,广告数据!$D$2:$D$7027),2,0),"0")</f>
        <v>0</v>
      </c>
      <c r="AT449" s="179" t="str">
        <f t="array" ref="AT449">IFERROR(VLOOKUP(A449&amp;B449&amp;C449&amp;LEFT($AS$1,2),IF({1,0},广告数据!$A$2:$A$7027&amp;广告数据!$B$2:$B$7027&amp;广告数据!$C$2:$C$7027,广告数据!$E$2:$E$7027),2,0),"0")</f>
        <v>0</v>
      </c>
      <c r="AU449" s="179" t="str">
        <f t="array" ref="AU449">IFERROR(VLOOKUP(A449&amp;B449&amp;C449&amp;LEFT($AS$1,2),IF({1,0},广告数据!$A$2:$A$7027&amp;广告数据!$B$2:$B$7027&amp;广告数据!$C$2:$C$7027,广告数据!$I$2:$I$7027),2,0),"0")</f>
        <v>0</v>
      </c>
      <c r="AV449" s="215" t="str">
        <f t="shared" si="180"/>
        <v>0</v>
      </c>
      <c r="AW449" s="215" t="str">
        <f t="array" ref="AW449">IFERROR(AU449/AT449,"0")</f>
        <v>0</v>
      </c>
      <c r="AX449" s="224" t="str">
        <f t="array" ref="AX449">IFERROR(VLOOKUP(A449&amp;B449&amp;C449&amp;LEFT($AS$1,2),IF({1,0},广告数据!$A$2:$A$7027&amp;广告数据!$B$2:$B$7027&amp;广告数据!$C$2:$C$7027,广告数据!$G$2:$G$7027),2,0),"0")</f>
        <v>0</v>
      </c>
      <c r="AY449" s="179" t="str">
        <f t="array" ref="AY449">IFERROR(VLOOKUP(A449&amp;B449&amp;C449&amp;LEFT($AS$1,2),IF({1,0},广告数据!$A$2:$A$7027&amp;广告数据!$B$2:$B$7027&amp;广告数据!$C$2:$C$7027,广告数据!$J$2:$J$7027),2,0),"0")</f>
        <v>0</v>
      </c>
      <c r="AZ449" s="183" t="str">
        <f t="array" ref="AZ449">IFERROR(AX449/AY449,"0")</f>
        <v>0</v>
      </c>
      <c r="BA449" s="179" t="str">
        <f t="array" ref="BA449">IFERROR(VLOOKUP(A449&amp;B449&amp;C449&amp;LEFT($BA$1,2),IF({1,0},广告数据!$A$2:$A$7027&amp;广告数据!$B$2:$B$7027&amp;广告数据!$C$2:$C$7027,广告数据!$D$2:$D$7027),2,0),"")</f>
        <v/>
      </c>
      <c r="BB449" s="179" t="str">
        <f t="array" ref="BB449">IFERROR(VLOOKUP(A449&amp;B449&amp;C449&amp;LEFT($BA$1,2),IF({1,0},广告数据!$A$2:$A$7027&amp;广告数据!$B$2:$B$7027&amp;广告数据!$C$2:$C$7027,广告数据!$E$2:$E$7027),2,0),"")</f>
        <v/>
      </c>
      <c r="BC449" s="179" t="str">
        <f t="array" ref="BC449">IFERROR(VLOOKUP(A449&amp;B449&amp;C449&amp;LEFT($BA$1,2),IF({1,0},广告数据!$A$2:$A$7027&amp;广告数据!$B$2:$B$7027&amp;广告数据!$C$2:$C$7027,广告数据!$I$2:$I$7027),2,0),"")</f>
        <v/>
      </c>
      <c r="BD449" s="215" t="str">
        <f t="shared" si="170"/>
        <v>0</v>
      </c>
      <c r="BE449" s="215" t="str">
        <f t="shared" si="171"/>
        <v>0</v>
      </c>
      <c r="BF449" s="186" t="str">
        <f t="array" ref="BF449">IFERROR(VLOOKUP(A449&amp;B449&amp;C449&amp;LEFT($BA$1,2),IF({1,0},广告数据!$A$2:$A$7027&amp;广告数据!$B$2:$B$7027&amp;广告数据!$C$2:$C$7027,广告数据!$G$2:$G$7027),2,0),"")</f>
        <v/>
      </c>
      <c r="BG449" s="186" t="str">
        <f t="array" ref="BG449">IFERROR(VLOOKUP(A449&amp;B449&amp;C449&amp;LEFT($BA$1,2),IF({1,0},广告数据!$A$2:$A$7027&amp;广告数据!$B$2:$B$7027&amp;广告数据!$C$2:$C$7027,广告数据!$J$2:$J$7027),2,0),"")</f>
        <v/>
      </c>
      <c r="BH449" s="215" t="str">
        <f t="shared" si="172"/>
        <v>0</v>
      </c>
      <c r="BI449" s="172" t="str">
        <f t="array" ref="BI449">IFERROR(VLOOKUP(A449&amp;B449&amp;C449&amp;LEFT($BI$1,2),IF({1,0},广告数据!$A$2:$A$7027&amp;广告数据!$B$2:$B$7027&amp;广告数据!$C$2:$C$7027,广告数据!$D$2:$D$7027),2,0),"0")</f>
        <v>0</v>
      </c>
      <c r="BJ449" s="172" t="str">
        <f t="array" ref="BJ449">IFERROR(VLOOKUP(A449&amp;B449&amp;C449&amp;LEFT($BI$1,2),IF({1,0},广告数据!$A$2:$A$7027&amp;广告数据!$B$2:$B$7027&amp;广告数据!$C$2:$C$7027,广告数据!$E$2:$E$7027),2,0),"0")</f>
        <v>0</v>
      </c>
      <c r="BK449" s="172" t="str">
        <f t="array" ref="BK449">IFERROR(VLOOKUP(A449&amp;B449&amp;C449&amp;LEFT($BI$1,2),IF({1,0},广告数据!$A$2:$A$7027&amp;广告数据!$B$2:$B$7027&amp;广告数据!$C$2:$C$7027,广告数据!$I$2:$I$7027),2,0),"0")</f>
        <v>0</v>
      </c>
      <c r="BL449" s="215" t="str">
        <f t="shared" si="173"/>
        <v>0</v>
      </c>
      <c r="BM449" s="215" t="str">
        <f t="shared" si="174"/>
        <v>0</v>
      </c>
      <c r="BN449" s="172" t="str">
        <f t="array" ref="BN449">IFERROR(VLOOKUP(A449&amp;B449&amp;C449&amp;LEFT($BI$1,2),IF({1,0},广告数据!$A$2:$A$7027&amp;广告数据!$B$2:$B$7027&amp;广告数据!$C$2:$C$7027,广告数据!$G$2:$G$7027),2,0),"0")</f>
        <v>0</v>
      </c>
      <c r="BO449" s="172" t="str">
        <f t="array" ref="BO449">IFERROR(VLOOKUP(A449&amp;B449&amp;C449&amp;LEFT($BI$1,2),IF({1,0},广告数据!$A$2:$A$7027&amp;广告数据!$B$2:$B$7027&amp;广告数据!$C$2:$C$7027,广告数据!$J$2:$J$7027),2,0),"0")</f>
        <v>0</v>
      </c>
      <c r="BP449" s="215" t="str">
        <f t="shared" si="175"/>
        <v/>
      </c>
      <c r="BQ449" s="172" t="str">
        <f t="array" ref="BQ449">IFERROR(VLOOKUP(A449&amp;B449&amp;C449&amp;LEFT($BQ$1,2),IF({1,0},广告数据!$A$2:$A$7027&amp;广告数据!$B$2:$B$7027&amp;广告数据!$C$2:$C$7027,广告数据!$D$2:$D$7027),2,0),"0")</f>
        <v>0</v>
      </c>
      <c r="BR449" s="172" t="str">
        <f t="array" ref="BR449">IFERROR(VLOOKUP(A449&amp;B449&amp;C449&amp;LEFT($BQ$1,2),IF({1,0},广告数据!$A$2:$A$7027&amp;广告数据!$B$2:$B$7027&amp;广告数据!$C$2:$C$7027,广告数据!$E$2:$E$7027),2,0),"0")</f>
        <v>0</v>
      </c>
      <c r="BS449" s="172" t="str">
        <f t="array" ref="BS449">IFERROR(VLOOKUP(A449&amp;B449&amp;C449&amp;LEFT($BQ$1,2),IF({1,0},广告数据!$A$2:$A$7027&amp;广告数据!$B$2:$B$7027&amp;广告数据!$C$2:$C$7027,广告数据!$I$2:$I$7027),2,0),"0")</f>
        <v>0</v>
      </c>
      <c r="BT449" s="215" t="str">
        <f t="shared" si="168"/>
        <v>0</v>
      </c>
      <c r="BU449" s="215" t="str">
        <f t="shared" si="169"/>
        <v>0</v>
      </c>
      <c r="BV449" s="172" t="str">
        <f t="array" ref="BV449">IFERROR(VLOOKUP(A449&amp;B449&amp;C449&amp;LEFT($BQ$1,2),IF({1,0},广告数据!$A$2:$A$7027&amp;广告数据!$B$2:$B$7027&amp;广告数据!$C$2:$C$7027,广告数据!$G$2:$G$7027),2,0),"0")</f>
        <v>0</v>
      </c>
      <c r="BW449" s="172" t="str">
        <f t="array" ref="BW449">IFERROR(VLOOKUP(A449&amp;B449&amp;C449&amp;LEFT($BQ$1,2),IF({1,0},广告数据!$A$2:$A$7027&amp;广告数据!$B$2:$B$7027&amp;广告数据!$C$2:$C$7027,广告数据!$J$2:$J$7027),2,0),"0")</f>
        <v>0</v>
      </c>
      <c r="BX449" s="215" t="str">
        <f t="shared" si="176"/>
        <v/>
      </c>
      <c r="BY449" s="173"/>
      <c r="BZ449" s="173"/>
      <c r="CA449" s="173"/>
    </row>
    <row r="450" spans="1:79">
      <c r="A450" s="189"/>
      <c r="B450" s="192"/>
      <c r="C450" s="190"/>
      <c r="D450" s="190"/>
      <c r="E450" s="191"/>
      <c r="F450" s="191"/>
      <c r="G450" s="191"/>
      <c r="H450" s="193"/>
      <c r="I450" s="198"/>
      <c r="K450" s="198"/>
      <c r="L450" s="198"/>
      <c r="M450" s="222"/>
      <c r="N450" s="198"/>
      <c r="O450" s="198"/>
      <c r="P450" s="200"/>
      <c r="Q450" s="200"/>
      <c r="R450" s="200"/>
      <c r="S450" s="200"/>
      <c r="T450" s="200"/>
      <c r="U450" s="200"/>
      <c r="V450" s="200"/>
      <c r="W450" s="200"/>
      <c r="X450" s="200"/>
      <c r="Y450" s="200"/>
      <c r="Z450" s="200"/>
      <c r="AA450" s="200"/>
      <c r="AB450" s="200"/>
      <c r="AC450" s="200"/>
      <c r="AD450" s="200"/>
      <c r="AE450" s="200"/>
      <c r="AF450" s="200"/>
      <c r="AG450" s="200"/>
      <c r="AH450" s="200"/>
      <c r="AI450" s="200"/>
      <c r="AJ450" s="200"/>
      <c r="AK450" s="179" t="str">
        <f t="array" ref="AK450">IFERROR(VLOOKUP(A450&amp;B450&amp;C450&amp;LEFT($AK$1,2),IF({1,0},广告数据!$A$2:$A$7027&amp;广告数据!$B$2:$B$7027&amp;广告数据!$C$2:$C$7027,广告数据!$D$2:$D$7027),2,0),"0")</f>
        <v>0</v>
      </c>
      <c r="AL450" s="175" t="str">
        <f t="array" ref="AL450">IFERROR(VLOOKUP(A450&amp;B450&amp;C450&amp;LEFT($AK$1,2),IF({1,0},广告数据!$A$2:$A$7027&amp;广告数据!$B$2:$B$7027&amp;广告数据!$C$2:$C$7027,广告数据!$E$2:$E$7027),2,0),"0")</f>
        <v>0</v>
      </c>
      <c r="AM450" s="180" t="str">
        <f t="shared" si="177"/>
        <v>0</v>
      </c>
      <c r="AN450" s="175" t="str">
        <f t="array" ref="AN450">IFERROR(VLOOKUP(A450&amp;B450&amp;C450&amp;LEFT($AK$1,2),IF({1,0},广告数据!$A$2:$A$7027&amp;广告数据!$B$2:$B$7027&amp;广告数据!$C$2:$C$7027,广告数据!$I$2:$I$7027),2,0),"0")</f>
        <v>0</v>
      </c>
      <c r="AO450" s="181" t="str">
        <f t="shared" si="178"/>
        <v>0</v>
      </c>
      <c r="AP450" s="182" t="str">
        <f t="array" ref="AP450">IFERROR(VLOOKUP(A450&amp;B450&amp;C450&amp;LEFT($AK$1,2),IF({1,0},广告数据!$A$2:$A$7027&amp;广告数据!$B$2:$B$7027&amp;广告数据!$C$2:$C$7027,广告数据!$G$2:$G$7027),2,0),"0")</f>
        <v>0</v>
      </c>
      <c r="AQ450" s="182" t="str">
        <f t="array" ref="AQ450">IFERROR(VLOOKUP(A450&amp;B450&amp;C450&amp;LEFT($AK$1,2),IF({1,0},广告数据!$A$2:$A$7027&amp;广告数据!$B$2:$B$7027&amp;广告数据!$C$2:$C$7027,广告数据!$J$2:$J$7027),2,0),"0")</f>
        <v>0</v>
      </c>
      <c r="AR450" s="183" t="str">
        <f t="shared" si="179"/>
        <v>0</v>
      </c>
      <c r="AS450" s="223" t="str">
        <f t="array" ref="AS450">IFERROR(VLOOKUP(A450&amp;B450&amp;C450&amp;LEFT($AS$1,2),IF({1,0},广告数据!$A$2:$A$7027&amp;广告数据!$B$2:$B$7027&amp;广告数据!$C$2:$C$7027,广告数据!$D$2:$D$7027),2,0),"0")</f>
        <v>0</v>
      </c>
      <c r="AT450" s="179" t="str">
        <f t="array" ref="AT450">IFERROR(VLOOKUP(A450&amp;B450&amp;C450&amp;LEFT($AS$1,2),IF({1,0},广告数据!$A$2:$A$7027&amp;广告数据!$B$2:$B$7027&amp;广告数据!$C$2:$C$7027,广告数据!$E$2:$E$7027),2,0),"0")</f>
        <v>0</v>
      </c>
      <c r="AU450" s="179" t="str">
        <f t="array" ref="AU450">IFERROR(VLOOKUP(A450&amp;B450&amp;C450&amp;LEFT($AS$1,2),IF({1,0},广告数据!$A$2:$A$7027&amp;广告数据!$B$2:$B$7027&amp;广告数据!$C$2:$C$7027,广告数据!$I$2:$I$7027),2,0),"0")</f>
        <v>0</v>
      </c>
      <c r="AV450" s="215" t="str">
        <f t="shared" si="180"/>
        <v>0</v>
      </c>
      <c r="AW450" s="215" t="str">
        <f t="array" ref="AW450">IFERROR(AU450/AT450,"0")</f>
        <v>0</v>
      </c>
      <c r="AX450" s="224" t="str">
        <f t="array" ref="AX450">IFERROR(VLOOKUP(A450&amp;B450&amp;C450&amp;LEFT($AS$1,2),IF({1,0},广告数据!$A$2:$A$7027&amp;广告数据!$B$2:$B$7027&amp;广告数据!$C$2:$C$7027,广告数据!$G$2:$G$7027),2,0),"0")</f>
        <v>0</v>
      </c>
      <c r="AY450" s="179" t="str">
        <f t="array" ref="AY450">IFERROR(VLOOKUP(A450&amp;B450&amp;C450&amp;LEFT($AS$1,2),IF({1,0},广告数据!$A$2:$A$7027&amp;广告数据!$B$2:$B$7027&amp;广告数据!$C$2:$C$7027,广告数据!$J$2:$J$7027),2,0),"0")</f>
        <v>0</v>
      </c>
      <c r="AZ450" s="183" t="str">
        <f t="array" ref="AZ450">IFERROR(AX450/AY450,"0")</f>
        <v>0</v>
      </c>
      <c r="BA450" s="179" t="str">
        <f t="array" ref="BA450">IFERROR(VLOOKUP(A450&amp;B450&amp;C450&amp;LEFT($BA$1,2),IF({1,0},广告数据!$A$2:$A$7027&amp;广告数据!$B$2:$B$7027&amp;广告数据!$C$2:$C$7027,广告数据!$D$2:$D$7027),2,0),"")</f>
        <v/>
      </c>
      <c r="BB450" s="179" t="str">
        <f t="array" ref="BB450">IFERROR(VLOOKUP(A450&amp;B450&amp;C450&amp;LEFT($BA$1,2),IF({1,0},广告数据!$A$2:$A$7027&amp;广告数据!$B$2:$B$7027&amp;广告数据!$C$2:$C$7027,广告数据!$E$2:$E$7027),2,0),"")</f>
        <v/>
      </c>
      <c r="BC450" s="179" t="str">
        <f t="array" ref="BC450">IFERROR(VLOOKUP(A450&amp;B450&amp;C450&amp;LEFT($BA$1,2),IF({1,0},广告数据!$A$2:$A$7027&amp;广告数据!$B$2:$B$7027&amp;广告数据!$C$2:$C$7027,广告数据!$I$2:$I$7027),2,0),"")</f>
        <v/>
      </c>
      <c r="BD450" s="215" t="str">
        <f t="shared" si="170"/>
        <v>0</v>
      </c>
      <c r="BE450" s="215" t="str">
        <f t="shared" si="171"/>
        <v>0</v>
      </c>
      <c r="BF450" s="186" t="str">
        <f t="array" ref="BF450">IFERROR(VLOOKUP(A450&amp;B450&amp;C450&amp;LEFT($BA$1,2),IF({1,0},广告数据!$A$2:$A$7027&amp;广告数据!$B$2:$B$7027&amp;广告数据!$C$2:$C$7027,广告数据!$G$2:$G$7027),2,0),"")</f>
        <v/>
      </c>
      <c r="BG450" s="186" t="str">
        <f t="array" ref="BG450">IFERROR(VLOOKUP(A450&amp;B450&amp;C450&amp;LEFT($BA$1,2),IF({1,0},广告数据!$A$2:$A$7027&amp;广告数据!$B$2:$B$7027&amp;广告数据!$C$2:$C$7027,广告数据!$J$2:$J$7027),2,0),"")</f>
        <v/>
      </c>
      <c r="BH450" s="215" t="str">
        <f t="shared" si="172"/>
        <v>0</v>
      </c>
      <c r="BI450" s="172" t="str">
        <f t="array" ref="BI450">IFERROR(VLOOKUP(A450&amp;B450&amp;C450&amp;LEFT($BI$1,2),IF({1,0},广告数据!$A$2:$A$7027&amp;广告数据!$B$2:$B$7027&amp;广告数据!$C$2:$C$7027,广告数据!$D$2:$D$7027),2,0),"0")</f>
        <v>0</v>
      </c>
      <c r="BJ450" s="172" t="str">
        <f t="array" ref="BJ450">IFERROR(VLOOKUP(A450&amp;B450&amp;C450&amp;LEFT($BI$1,2),IF({1,0},广告数据!$A$2:$A$7027&amp;广告数据!$B$2:$B$7027&amp;广告数据!$C$2:$C$7027,广告数据!$E$2:$E$7027),2,0),"0")</f>
        <v>0</v>
      </c>
      <c r="BK450" s="172" t="str">
        <f t="array" ref="BK450">IFERROR(VLOOKUP(A450&amp;B450&amp;C450&amp;LEFT($BI$1,2),IF({1,0},广告数据!$A$2:$A$7027&amp;广告数据!$B$2:$B$7027&amp;广告数据!$C$2:$C$7027,广告数据!$I$2:$I$7027),2,0),"0")</f>
        <v>0</v>
      </c>
      <c r="BL450" s="215" t="str">
        <f t="shared" si="173"/>
        <v>0</v>
      </c>
      <c r="BM450" s="215" t="str">
        <f t="shared" si="174"/>
        <v>0</v>
      </c>
      <c r="BN450" s="172" t="str">
        <f t="array" ref="BN450">IFERROR(VLOOKUP(A450&amp;B450&amp;C450&amp;LEFT($BI$1,2),IF({1,0},广告数据!$A$2:$A$7027&amp;广告数据!$B$2:$B$7027&amp;广告数据!$C$2:$C$7027,广告数据!$G$2:$G$7027),2,0),"0")</f>
        <v>0</v>
      </c>
      <c r="BO450" s="172" t="str">
        <f t="array" ref="BO450">IFERROR(VLOOKUP(A450&amp;B450&amp;C450&amp;LEFT($BI$1,2),IF({1,0},广告数据!$A$2:$A$7027&amp;广告数据!$B$2:$B$7027&amp;广告数据!$C$2:$C$7027,广告数据!$J$2:$J$7027),2,0),"0")</f>
        <v>0</v>
      </c>
      <c r="BP450" s="215" t="str">
        <f t="shared" si="175"/>
        <v/>
      </c>
      <c r="BQ450" s="172" t="str">
        <f t="array" ref="BQ450">IFERROR(VLOOKUP(A450&amp;B450&amp;C450&amp;LEFT($BQ$1,2),IF({1,0},广告数据!$A$2:$A$7027&amp;广告数据!$B$2:$B$7027&amp;广告数据!$C$2:$C$7027,广告数据!$D$2:$D$7027),2,0),"0")</f>
        <v>0</v>
      </c>
      <c r="BR450" s="172" t="str">
        <f t="array" ref="BR450">IFERROR(VLOOKUP(A450&amp;B450&amp;C450&amp;LEFT($BQ$1,2),IF({1,0},广告数据!$A$2:$A$7027&amp;广告数据!$B$2:$B$7027&amp;广告数据!$C$2:$C$7027,广告数据!$E$2:$E$7027),2,0),"0")</f>
        <v>0</v>
      </c>
      <c r="BS450" s="172" t="str">
        <f t="array" ref="BS450">IFERROR(VLOOKUP(A450&amp;B450&amp;C450&amp;LEFT($BQ$1,2),IF({1,0},广告数据!$A$2:$A$7027&amp;广告数据!$B$2:$B$7027&amp;广告数据!$C$2:$C$7027,广告数据!$I$2:$I$7027),2,0),"0")</f>
        <v>0</v>
      </c>
      <c r="BT450" s="215" t="str">
        <f t="shared" si="168"/>
        <v>0</v>
      </c>
      <c r="BU450" s="215" t="str">
        <f t="shared" si="169"/>
        <v>0</v>
      </c>
      <c r="BV450" s="172" t="str">
        <f t="array" ref="BV450">IFERROR(VLOOKUP(A450&amp;B450&amp;C450&amp;LEFT($BQ$1,2),IF({1,0},广告数据!$A$2:$A$7027&amp;广告数据!$B$2:$B$7027&amp;广告数据!$C$2:$C$7027,广告数据!$G$2:$G$7027),2,0),"0")</f>
        <v>0</v>
      </c>
      <c r="BW450" s="172" t="str">
        <f t="array" ref="BW450">IFERROR(VLOOKUP(A450&amp;B450&amp;C450&amp;LEFT($BQ$1,2),IF({1,0},广告数据!$A$2:$A$7027&amp;广告数据!$B$2:$B$7027&amp;广告数据!$C$2:$C$7027,广告数据!$J$2:$J$7027),2,0),"0")</f>
        <v>0</v>
      </c>
      <c r="BX450" s="215" t="str">
        <f t="shared" si="176"/>
        <v/>
      </c>
      <c r="BY450" s="173"/>
      <c r="BZ450" s="173"/>
      <c r="CA450" s="173"/>
    </row>
    <row r="451" spans="1:79">
      <c r="A451" s="189"/>
      <c r="B451" s="192"/>
      <c r="C451" s="190"/>
      <c r="D451" s="190"/>
      <c r="E451" s="191"/>
      <c r="F451" s="191"/>
      <c r="G451" s="191"/>
      <c r="H451" s="193"/>
      <c r="I451" s="198"/>
      <c r="K451" s="198"/>
      <c r="L451" s="198"/>
      <c r="M451" s="202"/>
      <c r="N451" s="198"/>
      <c r="O451" s="198"/>
      <c r="P451" s="200"/>
      <c r="Q451" s="200"/>
      <c r="R451" s="200"/>
      <c r="S451" s="200"/>
      <c r="T451" s="200"/>
      <c r="U451" s="200"/>
      <c r="V451" s="200"/>
      <c r="W451" s="200"/>
      <c r="X451" s="200"/>
      <c r="Y451" s="200"/>
      <c r="Z451" s="200"/>
      <c r="AA451" s="200"/>
      <c r="AB451" s="200"/>
      <c r="AC451" s="200"/>
      <c r="AD451" s="200"/>
      <c r="AE451" s="200"/>
      <c r="AF451" s="200"/>
      <c r="AG451" s="200"/>
      <c r="AH451" s="200"/>
      <c r="AI451" s="200"/>
      <c r="AJ451" s="200"/>
      <c r="AK451" s="179" t="str">
        <f t="array" ref="AK451">IFERROR(VLOOKUP(A451&amp;B451&amp;C451&amp;LEFT($AK$1,2),IF({1,0},广告数据!$A$2:$A$7027&amp;广告数据!$B$2:$B$7027&amp;广告数据!$C$2:$C$7027,广告数据!$D$2:$D$7027),2,0),"0")</f>
        <v>0</v>
      </c>
      <c r="AL451" s="175" t="str">
        <f t="array" ref="AL451">IFERROR(VLOOKUP(A451&amp;B451&amp;C451&amp;LEFT($AK$1,2),IF({1,0},广告数据!$A$2:$A$7027&amp;广告数据!$B$2:$B$7027&amp;广告数据!$C$2:$C$7027,广告数据!$E$2:$E$7027),2,0),"0")</f>
        <v>0</v>
      </c>
      <c r="AM451" s="180" t="str">
        <f t="shared" si="177"/>
        <v>0</v>
      </c>
      <c r="AN451" s="175" t="str">
        <f t="array" ref="AN451">IFERROR(VLOOKUP(A451&amp;B451&amp;C451&amp;LEFT($AK$1,2),IF({1,0},广告数据!$A$2:$A$7027&amp;广告数据!$B$2:$B$7027&amp;广告数据!$C$2:$C$7027,广告数据!$I$2:$I$7027),2,0),"0")</f>
        <v>0</v>
      </c>
      <c r="AO451" s="181" t="str">
        <f t="shared" si="178"/>
        <v>0</v>
      </c>
      <c r="AP451" s="182" t="str">
        <f t="array" ref="AP451">IFERROR(VLOOKUP(A451&amp;B451&amp;C451&amp;LEFT($AK$1,2),IF({1,0},广告数据!$A$2:$A$7027&amp;广告数据!$B$2:$B$7027&amp;广告数据!$C$2:$C$7027,广告数据!$G$2:$G$7027),2,0),"0")</f>
        <v>0</v>
      </c>
      <c r="AQ451" s="182" t="str">
        <f t="array" ref="AQ451">IFERROR(VLOOKUP(A451&amp;B451&amp;C451&amp;LEFT($AK$1,2),IF({1,0},广告数据!$A$2:$A$7027&amp;广告数据!$B$2:$B$7027&amp;广告数据!$C$2:$C$7027,广告数据!$J$2:$J$7027),2,0),"0")</f>
        <v>0</v>
      </c>
      <c r="AR451" s="183" t="str">
        <f t="shared" si="179"/>
        <v>0</v>
      </c>
      <c r="AS451" s="223" t="str">
        <f t="array" ref="AS451">IFERROR(VLOOKUP(A451&amp;B451&amp;C451&amp;LEFT($AS$1,2),IF({1,0},广告数据!$A$2:$A$7027&amp;广告数据!$B$2:$B$7027&amp;广告数据!$C$2:$C$7027,广告数据!$D$2:$D$7027),2,0),"0")</f>
        <v>0</v>
      </c>
      <c r="AT451" s="179" t="str">
        <f t="array" ref="AT451">IFERROR(VLOOKUP(A451&amp;B451&amp;C451&amp;LEFT($AS$1,2),IF({1,0},广告数据!$A$2:$A$7027&amp;广告数据!$B$2:$B$7027&amp;广告数据!$C$2:$C$7027,广告数据!$E$2:$E$7027),2,0),"0")</f>
        <v>0</v>
      </c>
      <c r="AU451" s="179" t="str">
        <f t="array" ref="AU451">IFERROR(VLOOKUP(A451&amp;B451&amp;C451&amp;LEFT($AS$1,2),IF({1,0},广告数据!$A$2:$A$7027&amp;广告数据!$B$2:$B$7027&amp;广告数据!$C$2:$C$7027,广告数据!$I$2:$I$7027),2,0),"0")</f>
        <v>0</v>
      </c>
      <c r="AV451" s="215" t="str">
        <f t="shared" si="180"/>
        <v>0</v>
      </c>
      <c r="AW451" s="215" t="str">
        <f t="array" ref="AW451">IFERROR(AU451/AT451,"0")</f>
        <v>0</v>
      </c>
      <c r="AX451" s="224" t="str">
        <f t="array" ref="AX451">IFERROR(VLOOKUP(A451&amp;B451&amp;C451&amp;LEFT($AS$1,2),IF({1,0},广告数据!$A$2:$A$7027&amp;广告数据!$B$2:$B$7027&amp;广告数据!$C$2:$C$7027,广告数据!$G$2:$G$7027),2,0),"0")</f>
        <v>0</v>
      </c>
      <c r="AY451" s="179" t="str">
        <f t="array" ref="AY451">IFERROR(VLOOKUP(A451&amp;B451&amp;C451&amp;LEFT($AS$1,2),IF({1,0},广告数据!$A$2:$A$7027&amp;广告数据!$B$2:$B$7027&amp;广告数据!$C$2:$C$7027,广告数据!$J$2:$J$7027),2,0),"0")</f>
        <v>0</v>
      </c>
      <c r="AZ451" s="183" t="str">
        <f t="array" ref="AZ451">IFERROR(AX451/AY451,"0")</f>
        <v>0</v>
      </c>
      <c r="BA451" s="179" t="str">
        <f t="array" ref="BA451">IFERROR(VLOOKUP(A451&amp;B451&amp;C451&amp;LEFT($BA$1,2),IF({1,0},广告数据!$A$2:$A$7027&amp;广告数据!$B$2:$B$7027&amp;广告数据!$C$2:$C$7027,广告数据!$D$2:$D$7027),2,0),"")</f>
        <v/>
      </c>
      <c r="BB451" s="179" t="str">
        <f t="array" ref="BB451">IFERROR(VLOOKUP(A451&amp;B451&amp;C451&amp;LEFT($BA$1,2),IF({1,0},广告数据!$A$2:$A$7027&amp;广告数据!$B$2:$B$7027&amp;广告数据!$C$2:$C$7027,广告数据!$E$2:$E$7027),2,0),"")</f>
        <v/>
      </c>
      <c r="BC451" s="179" t="str">
        <f t="array" ref="BC451">IFERROR(VLOOKUP(A451&amp;B451&amp;C451&amp;LEFT($BA$1,2),IF({1,0},广告数据!$A$2:$A$7027&amp;广告数据!$B$2:$B$7027&amp;广告数据!$C$2:$C$7027,广告数据!$I$2:$I$7027),2,0),"")</f>
        <v/>
      </c>
      <c r="BD451" s="215" t="str">
        <f t="shared" si="170"/>
        <v>0</v>
      </c>
      <c r="BE451" s="215" t="str">
        <f t="shared" si="171"/>
        <v>0</v>
      </c>
      <c r="BF451" s="186" t="str">
        <f t="array" ref="BF451">IFERROR(VLOOKUP(A451&amp;B451&amp;C451&amp;LEFT($BA$1,2),IF({1,0},广告数据!$A$2:$A$7027&amp;广告数据!$B$2:$B$7027&amp;广告数据!$C$2:$C$7027,广告数据!$G$2:$G$7027),2,0),"")</f>
        <v/>
      </c>
      <c r="BG451" s="186" t="str">
        <f t="array" ref="BG451">IFERROR(VLOOKUP(A451&amp;B451&amp;C451&amp;LEFT($BA$1,2),IF({1,0},广告数据!$A$2:$A$7027&amp;广告数据!$B$2:$B$7027&amp;广告数据!$C$2:$C$7027,广告数据!$J$2:$J$7027),2,0),"")</f>
        <v/>
      </c>
      <c r="BH451" s="215" t="str">
        <f t="shared" si="172"/>
        <v>0</v>
      </c>
      <c r="BI451" s="172" t="str">
        <f t="array" ref="BI451">IFERROR(VLOOKUP(A451&amp;B451&amp;C451&amp;LEFT($BI$1,2),IF({1,0},广告数据!$A$2:$A$7027&amp;广告数据!$B$2:$B$7027&amp;广告数据!$C$2:$C$7027,广告数据!$D$2:$D$7027),2,0),"0")</f>
        <v>0</v>
      </c>
      <c r="BJ451" s="172" t="str">
        <f t="array" ref="BJ451">IFERROR(VLOOKUP(A451&amp;B451&amp;C451&amp;LEFT($BI$1,2),IF({1,0},广告数据!$A$2:$A$7027&amp;广告数据!$B$2:$B$7027&amp;广告数据!$C$2:$C$7027,广告数据!$E$2:$E$7027),2,0),"0")</f>
        <v>0</v>
      </c>
      <c r="BK451" s="172" t="str">
        <f t="array" ref="BK451">IFERROR(VLOOKUP(A451&amp;B451&amp;C451&amp;LEFT($BI$1,2),IF({1,0},广告数据!$A$2:$A$7027&amp;广告数据!$B$2:$B$7027&amp;广告数据!$C$2:$C$7027,广告数据!$I$2:$I$7027),2,0),"0")</f>
        <v>0</v>
      </c>
      <c r="BL451" s="215" t="str">
        <f t="shared" si="173"/>
        <v>0</v>
      </c>
      <c r="BM451" s="215" t="str">
        <f t="shared" si="174"/>
        <v>0</v>
      </c>
      <c r="BN451" s="172" t="str">
        <f t="array" ref="BN451">IFERROR(VLOOKUP(A451&amp;B451&amp;C451&amp;LEFT($BI$1,2),IF({1,0},广告数据!$A$2:$A$7027&amp;广告数据!$B$2:$B$7027&amp;广告数据!$C$2:$C$7027,广告数据!$G$2:$G$7027),2,0),"0")</f>
        <v>0</v>
      </c>
      <c r="BO451" s="172" t="str">
        <f t="array" ref="BO451">IFERROR(VLOOKUP(A451&amp;B451&amp;C451&amp;LEFT($BI$1,2),IF({1,0},广告数据!$A$2:$A$7027&amp;广告数据!$B$2:$B$7027&amp;广告数据!$C$2:$C$7027,广告数据!$J$2:$J$7027),2,0),"0")</f>
        <v>0</v>
      </c>
      <c r="BP451" s="215" t="str">
        <f t="shared" si="175"/>
        <v/>
      </c>
      <c r="BQ451" s="172" t="str">
        <f t="array" ref="BQ451">IFERROR(VLOOKUP(A451&amp;B451&amp;C451&amp;LEFT($BQ$1,2),IF({1,0},广告数据!$A$2:$A$7027&amp;广告数据!$B$2:$B$7027&amp;广告数据!$C$2:$C$7027,广告数据!$D$2:$D$7027),2,0),"0")</f>
        <v>0</v>
      </c>
      <c r="BR451" s="172" t="str">
        <f t="array" ref="BR451">IFERROR(VLOOKUP(A451&amp;B451&amp;C451&amp;LEFT($BQ$1,2),IF({1,0},广告数据!$A$2:$A$7027&amp;广告数据!$B$2:$B$7027&amp;广告数据!$C$2:$C$7027,广告数据!$E$2:$E$7027),2,0),"0")</f>
        <v>0</v>
      </c>
      <c r="BS451" s="172" t="str">
        <f t="array" ref="BS451">IFERROR(VLOOKUP(A451&amp;B451&amp;C451&amp;LEFT($BQ$1,2),IF({1,0},广告数据!$A$2:$A$7027&amp;广告数据!$B$2:$B$7027&amp;广告数据!$C$2:$C$7027,广告数据!$I$2:$I$7027),2,0),"0")</f>
        <v>0</v>
      </c>
      <c r="BT451" s="215" t="str">
        <f t="shared" si="168"/>
        <v>0</v>
      </c>
      <c r="BU451" s="215" t="str">
        <f t="shared" si="169"/>
        <v>0</v>
      </c>
      <c r="BV451" s="172" t="str">
        <f t="array" ref="BV451">IFERROR(VLOOKUP(A451&amp;B451&amp;C451&amp;LEFT($BQ$1,2),IF({1,0},广告数据!$A$2:$A$7027&amp;广告数据!$B$2:$B$7027&amp;广告数据!$C$2:$C$7027,广告数据!$G$2:$G$7027),2,0),"0")</f>
        <v>0</v>
      </c>
      <c r="BW451" s="172" t="str">
        <f t="array" ref="BW451">IFERROR(VLOOKUP(A451&amp;B451&amp;C451&amp;LEFT($BQ$1,2),IF({1,0},广告数据!$A$2:$A$7027&amp;广告数据!$B$2:$B$7027&amp;广告数据!$C$2:$C$7027,广告数据!$J$2:$J$7027),2,0),"0")</f>
        <v>0</v>
      </c>
      <c r="BX451" s="215" t="str">
        <f t="shared" si="176"/>
        <v/>
      </c>
      <c r="BY451" s="173"/>
      <c r="BZ451" s="173"/>
      <c r="CA451" s="173"/>
    </row>
    <row r="452" spans="1:79">
      <c r="A452" s="189"/>
      <c r="B452" s="192"/>
      <c r="C452" s="190"/>
      <c r="D452" s="190"/>
      <c r="E452" s="191"/>
      <c r="F452" s="191"/>
      <c r="G452" s="191"/>
      <c r="H452" s="193"/>
      <c r="I452" s="198"/>
      <c r="K452" s="198"/>
      <c r="L452" s="198"/>
      <c r="M452" s="202"/>
      <c r="N452" s="198"/>
      <c r="O452" s="198"/>
      <c r="P452" s="200"/>
      <c r="Q452" s="200"/>
      <c r="R452" s="200"/>
      <c r="S452" s="200"/>
      <c r="T452" s="200"/>
      <c r="U452" s="200"/>
      <c r="V452" s="200"/>
      <c r="W452" s="200"/>
      <c r="X452" s="200"/>
      <c r="Y452" s="200"/>
      <c r="Z452" s="200"/>
      <c r="AA452" s="200"/>
      <c r="AB452" s="200"/>
      <c r="AC452" s="200"/>
      <c r="AD452" s="200"/>
      <c r="AE452" s="200"/>
      <c r="AF452" s="200"/>
      <c r="AG452" s="200"/>
      <c r="AH452" s="200"/>
      <c r="AI452" s="200"/>
      <c r="AJ452" s="200"/>
      <c r="AK452" s="179" t="str">
        <f t="array" ref="AK452">IFERROR(VLOOKUP(A452&amp;B452&amp;C452&amp;LEFT($AK$1,2),IF({1,0},广告数据!$A$2:$A$7027&amp;广告数据!$B$2:$B$7027&amp;广告数据!$C$2:$C$7027,广告数据!$D$2:$D$7027),2,0),"0")</f>
        <v>0</v>
      </c>
      <c r="AL452" s="175" t="str">
        <f t="array" ref="AL452">IFERROR(VLOOKUP(A452&amp;B452&amp;C452&amp;LEFT($AK$1,2),IF({1,0},广告数据!$A$2:$A$7027&amp;广告数据!$B$2:$B$7027&amp;广告数据!$C$2:$C$7027,广告数据!$E$2:$E$7027),2,0),"0")</f>
        <v>0</v>
      </c>
      <c r="AM452" s="180" t="str">
        <f t="shared" si="177"/>
        <v>0</v>
      </c>
      <c r="AN452" s="175" t="str">
        <f t="array" ref="AN452">IFERROR(VLOOKUP(A452&amp;B452&amp;C452&amp;LEFT($AK$1,2),IF({1,0},广告数据!$A$2:$A$7027&amp;广告数据!$B$2:$B$7027&amp;广告数据!$C$2:$C$7027,广告数据!$I$2:$I$7027),2,0),"0")</f>
        <v>0</v>
      </c>
      <c r="AO452" s="181" t="str">
        <f t="shared" si="178"/>
        <v>0</v>
      </c>
      <c r="AP452" s="182" t="str">
        <f t="array" ref="AP452">IFERROR(VLOOKUP(A452&amp;B452&amp;C452&amp;LEFT($AK$1,2),IF({1,0},广告数据!$A$2:$A$7027&amp;广告数据!$B$2:$B$7027&amp;广告数据!$C$2:$C$7027,广告数据!$G$2:$G$7027),2,0),"0")</f>
        <v>0</v>
      </c>
      <c r="AQ452" s="182" t="str">
        <f t="array" ref="AQ452">IFERROR(VLOOKUP(A452&amp;B452&amp;C452&amp;LEFT($AK$1,2),IF({1,0},广告数据!$A$2:$A$7027&amp;广告数据!$B$2:$B$7027&amp;广告数据!$C$2:$C$7027,广告数据!$J$2:$J$7027),2,0),"0")</f>
        <v>0</v>
      </c>
      <c r="AR452" s="183" t="str">
        <f t="shared" si="179"/>
        <v>0</v>
      </c>
      <c r="AS452" s="223" t="str">
        <f t="array" ref="AS452">IFERROR(VLOOKUP(A452&amp;B452&amp;C452&amp;LEFT($AS$1,2),IF({1,0},广告数据!$A$2:$A$7027&amp;广告数据!$B$2:$B$7027&amp;广告数据!$C$2:$C$7027,广告数据!$D$2:$D$7027),2,0),"0")</f>
        <v>0</v>
      </c>
      <c r="AT452" s="179" t="str">
        <f t="array" ref="AT452">IFERROR(VLOOKUP(A452&amp;B452&amp;C452&amp;LEFT($AS$1,2),IF({1,0},广告数据!$A$2:$A$7027&amp;广告数据!$B$2:$B$7027&amp;广告数据!$C$2:$C$7027,广告数据!$E$2:$E$7027),2,0),"0")</f>
        <v>0</v>
      </c>
      <c r="AU452" s="179" t="str">
        <f t="array" ref="AU452">IFERROR(VLOOKUP(A452&amp;B452&amp;C452&amp;LEFT($AS$1,2),IF({1,0},广告数据!$A$2:$A$7027&amp;广告数据!$B$2:$B$7027&amp;广告数据!$C$2:$C$7027,广告数据!$I$2:$I$7027),2,0),"0")</f>
        <v>0</v>
      </c>
      <c r="AV452" s="215" t="str">
        <f t="shared" si="180"/>
        <v>0</v>
      </c>
      <c r="AW452" s="215" t="str">
        <f t="array" ref="AW452">IFERROR(AU452/AT452,"0")</f>
        <v>0</v>
      </c>
      <c r="AX452" s="224" t="str">
        <f t="array" ref="AX452">IFERROR(VLOOKUP(A452&amp;B452&amp;C452&amp;LEFT($AS$1,2),IF({1,0},广告数据!$A$2:$A$7027&amp;广告数据!$B$2:$B$7027&amp;广告数据!$C$2:$C$7027,广告数据!$G$2:$G$7027),2,0),"0")</f>
        <v>0</v>
      </c>
      <c r="AY452" s="179" t="str">
        <f t="array" ref="AY452">IFERROR(VLOOKUP(A452&amp;B452&amp;C452&amp;LEFT($AS$1,2),IF({1,0},广告数据!$A$2:$A$7027&amp;广告数据!$B$2:$B$7027&amp;广告数据!$C$2:$C$7027,广告数据!$J$2:$J$7027),2,0),"0")</f>
        <v>0</v>
      </c>
      <c r="AZ452" s="183" t="str">
        <f t="array" ref="AZ452">IFERROR(AX452/AY452,"0")</f>
        <v>0</v>
      </c>
      <c r="BA452" s="179" t="str">
        <f t="array" ref="BA452">IFERROR(VLOOKUP(A452&amp;B452&amp;C452&amp;LEFT($BA$1,2),IF({1,0},广告数据!$A$2:$A$7027&amp;广告数据!$B$2:$B$7027&amp;广告数据!$C$2:$C$7027,广告数据!$D$2:$D$7027),2,0),"")</f>
        <v/>
      </c>
      <c r="BB452" s="179" t="str">
        <f t="array" ref="BB452">IFERROR(VLOOKUP(A452&amp;B452&amp;C452&amp;LEFT($BA$1,2),IF({1,0},广告数据!$A$2:$A$7027&amp;广告数据!$B$2:$B$7027&amp;广告数据!$C$2:$C$7027,广告数据!$E$2:$E$7027),2,0),"")</f>
        <v/>
      </c>
      <c r="BC452" s="179" t="str">
        <f t="array" ref="BC452">IFERROR(VLOOKUP(A452&amp;B452&amp;C452&amp;LEFT($BA$1,2),IF({1,0},广告数据!$A$2:$A$7027&amp;广告数据!$B$2:$B$7027&amp;广告数据!$C$2:$C$7027,广告数据!$I$2:$I$7027),2,0),"")</f>
        <v/>
      </c>
      <c r="BD452" s="215" t="str">
        <f t="shared" si="170"/>
        <v>0</v>
      </c>
      <c r="BE452" s="215" t="str">
        <f t="shared" si="171"/>
        <v>0</v>
      </c>
      <c r="BF452" s="186" t="str">
        <f t="array" ref="BF452">IFERROR(VLOOKUP(A452&amp;B452&amp;C452&amp;LEFT($BA$1,2),IF({1,0},广告数据!$A$2:$A$7027&amp;广告数据!$B$2:$B$7027&amp;广告数据!$C$2:$C$7027,广告数据!$G$2:$G$7027),2,0),"")</f>
        <v/>
      </c>
      <c r="BG452" s="186" t="str">
        <f t="array" ref="BG452">IFERROR(VLOOKUP(A452&amp;B452&amp;C452&amp;LEFT($BA$1,2),IF({1,0},广告数据!$A$2:$A$7027&amp;广告数据!$B$2:$B$7027&amp;广告数据!$C$2:$C$7027,广告数据!$J$2:$J$7027),2,0),"")</f>
        <v/>
      </c>
      <c r="BH452" s="215" t="str">
        <f t="shared" si="172"/>
        <v>0</v>
      </c>
      <c r="BI452" s="172" t="str">
        <f t="array" ref="BI452">IFERROR(VLOOKUP(A452&amp;B452&amp;C452&amp;LEFT($BI$1,2),IF({1,0},广告数据!$A$2:$A$7027&amp;广告数据!$B$2:$B$7027&amp;广告数据!$C$2:$C$7027,广告数据!$D$2:$D$7027),2,0),"0")</f>
        <v>0</v>
      </c>
      <c r="BJ452" s="172" t="str">
        <f t="array" ref="BJ452">IFERROR(VLOOKUP(A452&amp;B452&amp;C452&amp;LEFT($BI$1,2),IF({1,0},广告数据!$A$2:$A$7027&amp;广告数据!$B$2:$B$7027&amp;广告数据!$C$2:$C$7027,广告数据!$E$2:$E$7027),2,0),"0")</f>
        <v>0</v>
      </c>
      <c r="BK452" s="172" t="str">
        <f t="array" ref="BK452">IFERROR(VLOOKUP(A452&amp;B452&amp;C452&amp;LEFT($BI$1,2),IF({1,0},广告数据!$A$2:$A$7027&amp;广告数据!$B$2:$B$7027&amp;广告数据!$C$2:$C$7027,广告数据!$I$2:$I$7027),2,0),"0")</f>
        <v>0</v>
      </c>
      <c r="BL452" s="215" t="str">
        <f t="shared" si="173"/>
        <v>0</v>
      </c>
      <c r="BM452" s="215" t="str">
        <f t="shared" si="174"/>
        <v>0</v>
      </c>
      <c r="BN452" s="172" t="str">
        <f t="array" ref="BN452">IFERROR(VLOOKUP(A452&amp;B452&amp;C452&amp;LEFT($BI$1,2),IF({1,0},广告数据!$A$2:$A$7027&amp;广告数据!$B$2:$B$7027&amp;广告数据!$C$2:$C$7027,广告数据!$G$2:$G$7027),2,0),"0")</f>
        <v>0</v>
      </c>
      <c r="BO452" s="172" t="str">
        <f t="array" ref="BO452">IFERROR(VLOOKUP(A452&amp;B452&amp;C452&amp;LEFT($BI$1,2),IF({1,0},广告数据!$A$2:$A$7027&amp;广告数据!$B$2:$B$7027&amp;广告数据!$C$2:$C$7027,广告数据!$J$2:$J$7027),2,0),"0")</f>
        <v>0</v>
      </c>
      <c r="BP452" s="215" t="str">
        <f t="shared" si="175"/>
        <v/>
      </c>
      <c r="BQ452" s="172" t="str">
        <f t="array" ref="BQ452">IFERROR(VLOOKUP(A452&amp;B452&amp;C452&amp;LEFT($BQ$1,2),IF({1,0},广告数据!$A$2:$A$7027&amp;广告数据!$B$2:$B$7027&amp;广告数据!$C$2:$C$7027,广告数据!$D$2:$D$7027),2,0),"0")</f>
        <v>0</v>
      </c>
      <c r="BR452" s="172" t="str">
        <f t="array" ref="BR452">IFERROR(VLOOKUP(A452&amp;B452&amp;C452&amp;LEFT($BQ$1,2),IF({1,0},广告数据!$A$2:$A$7027&amp;广告数据!$B$2:$B$7027&amp;广告数据!$C$2:$C$7027,广告数据!$E$2:$E$7027),2,0),"0")</f>
        <v>0</v>
      </c>
      <c r="BS452" s="172" t="str">
        <f t="array" ref="BS452">IFERROR(VLOOKUP(A452&amp;B452&amp;C452&amp;LEFT($BQ$1,2),IF({1,0},广告数据!$A$2:$A$7027&amp;广告数据!$B$2:$B$7027&amp;广告数据!$C$2:$C$7027,广告数据!$I$2:$I$7027),2,0),"0")</f>
        <v>0</v>
      </c>
      <c r="BT452" s="215" t="str">
        <f t="shared" si="168"/>
        <v>0</v>
      </c>
      <c r="BU452" s="215" t="str">
        <f t="shared" si="169"/>
        <v>0</v>
      </c>
      <c r="BV452" s="172" t="str">
        <f t="array" ref="BV452">IFERROR(VLOOKUP(A452&amp;B452&amp;C452&amp;LEFT($BQ$1,2),IF({1,0},广告数据!$A$2:$A$7027&amp;广告数据!$B$2:$B$7027&amp;广告数据!$C$2:$C$7027,广告数据!$G$2:$G$7027),2,0),"0")</f>
        <v>0</v>
      </c>
      <c r="BW452" s="172" t="str">
        <f t="array" ref="BW452">IFERROR(VLOOKUP(A452&amp;B452&amp;C452&amp;LEFT($BQ$1,2),IF({1,0},广告数据!$A$2:$A$7027&amp;广告数据!$B$2:$B$7027&amp;广告数据!$C$2:$C$7027,广告数据!$J$2:$J$7027),2,0),"0")</f>
        <v>0</v>
      </c>
      <c r="BX452" s="215" t="str">
        <f t="shared" si="176"/>
        <v/>
      </c>
      <c r="BY452" s="173"/>
      <c r="BZ452" s="173"/>
      <c r="CA452" s="173"/>
    </row>
    <row r="453" spans="1:79">
      <c r="A453" s="189"/>
      <c r="B453" s="192"/>
      <c r="C453" s="190"/>
      <c r="D453" s="190"/>
      <c r="E453" s="191"/>
      <c r="F453" s="191"/>
      <c r="G453" s="191"/>
      <c r="H453" s="193"/>
      <c r="I453" s="198"/>
      <c r="K453" s="198"/>
      <c r="L453" s="198"/>
      <c r="M453" s="202"/>
      <c r="N453" s="198"/>
      <c r="O453" s="198"/>
      <c r="P453" s="200"/>
      <c r="Q453" s="200"/>
      <c r="R453" s="200"/>
      <c r="S453" s="200"/>
      <c r="T453" s="200"/>
      <c r="U453" s="200"/>
      <c r="V453" s="200"/>
      <c r="W453" s="200"/>
      <c r="X453" s="200"/>
      <c r="Y453" s="200"/>
      <c r="Z453" s="200"/>
      <c r="AA453" s="200"/>
      <c r="AB453" s="200"/>
      <c r="AC453" s="200"/>
      <c r="AD453" s="200"/>
      <c r="AE453" s="200"/>
      <c r="AF453" s="200"/>
      <c r="AG453" s="200"/>
      <c r="AH453" s="200"/>
      <c r="AI453" s="200"/>
      <c r="AJ453" s="200"/>
      <c r="AK453" s="179" t="str">
        <f t="array" ref="AK453">IFERROR(VLOOKUP(A453&amp;B453&amp;C453&amp;LEFT($AK$1,2),IF({1,0},广告数据!$A$2:$A$7027&amp;广告数据!$B$2:$B$7027&amp;广告数据!$C$2:$C$7027,广告数据!$D$2:$D$7027),2,0),"0")</f>
        <v>0</v>
      </c>
      <c r="AL453" s="175" t="str">
        <f t="array" ref="AL453">IFERROR(VLOOKUP(A453&amp;B453&amp;C453&amp;LEFT($AK$1,2),IF({1,0},广告数据!$A$2:$A$7027&amp;广告数据!$B$2:$B$7027&amp;广告数据!$C$2:$C$7027,广告数据!$E$2:$E$7027),2,0),"0")</f>
        <v>0</v>
      </c>
      <c r="AM453" s="180" t="str">
        <f t="shared" si="177"/>
        <v>0</v>
      </c>
      <c r="AN453" s="175" t="str">
        <f t="array" ref="AN453">IFERROR(VLOOKUP(A453&amp;B453&amp;C453&amp;LEFT($AK$1,2),IF({1,0},广告数据!$A$2:$A$7027&amp;广告数据!$B$2:$B$7027&amp;广告数据!$C$2:$C$7027,广告数据!$I$2:$I$7027),2,0),"0")</f>
        <v>0</v>
      </c>
      <c r="AO453" s="181" t="str">
        <f t="shared" si="178"/>
        <v>0</v>
      </c>
      <c r="AP453" s="182" t="str">
        <f t="array" ref="AP453">IFERROR(VLOOKUP(A453&amp;B453&amp;C453&amp;LEFT($AK$1,2),IF({1,0},广告数据!$A$2:$A$7027&amp;广告数据!$B$2:$B$7027&amp;广告数据!$C$2:$C$7027,广告数据!$G$2:$G$7027),2,0),"0")</f>
        <v>0</v>
      </c>
      <c r="AQ453" s="182" t="str">
        <f t="array" ref="AQ453">IFERROR(VLOOKUP(A453&amp;B453&amp;C453&amp;LEFT($AK$1,2),IF({1,0},广告数据!$A$2:$A$7027&amp;广告数据!$B$2:$B$7027&amp;广告数据!$C$2:$C$7027,广告数据!$J$2:$J$7027),2,0),"0")</f>
        <v>0</v>
      </c>
      <c r="AR453" s="183" t="str">
        <f t="shared" si="179"/>
        <v>0</v>
      </c>
      <c r="AS453" s="223" t="str">
        <f t="array" ref="AS453">IFERROR(VLOOKUP(A453&amp;B453&amp;C453&amp;LEFT($AS$1,2),IF({1,0},广告数据!$A$2:$A$7027&amp;广告数据!$B$2:$B$7027&amp;广告数据!$C$2:$C$7027,广告数据!$D$2:$D$7027),2,0),"0")</f>
        <v>0</v>
      </c>
      <c r="AT453" s="179" t="str">
        <f t="array" ref="AT453">IFERROR(VLOOKUP(A453&amp;B453&amp;C453&amp;LEFT($AS$1,2),IF({1,0},广告数据!$A$2:$A$7027&amp;广告数据!$B$2:$B$7027&amp;广告数据!$C$2:$C$7027,广告数据!$E$2:$E$7027),2,0),"0")</f>
        <v>0</v>
      </c>
      <c r="AU453" s="179" t="str">
        <f t="array" ref="AU453">IFERROR(VLOOKUP(A453&amp;B453&amp;C453&amp;LEFT($AS$1,2),IF({1,0},广告数据!$A$2:$A$7027&amp;广告数据!$B$2:$B$7027&amp;广告数据!$C$2:$C$7027,广告数据!$I$2:$I$7027),2,0),"0")</f>
        <v>0</v>
      </c>
      <c r="AV453" s="215" t="str">
        <f t="shared" si="180"/>
        <v>0</v>
      </c>
      <c r="AW453" s="215" t="str">
        <f t="array" ref="AW453">IFERROR(AU453/AT453,"0")</f>
        <v>0</v>
      </c>
      <c r="AX453" s="224" t="str">
        <f t="array" ref="AX453">IFERROR(VLOOKUP(A453&amp;B453&amp;C453&amp;LEFT($AS$1,2),IF({1,0},广告数据!$A$2:$A$7027&amp;广告数据!$B$2:$B$7027&amp;广告数据!$C$2:$C$7027,广告数据!$G$2:$G$7027),2,0),"0")</f>
        <v>0</v>
      </c>
      <c r="AY453" s="179" t="str">
        <f t="array" ref="AY453">IFERROR(VLOOKUP(A453&amp;B453&amp;C453&amp;LEFT($AS$1,2),IF({1,0},广告数据!$A$2:$A$7027&amp;广告数据!$B$2:$B$7027&amp;广告数据!$C$2:$C$7027,广告数据!$J$2:$J$7027),2,0),"0")</f>
        <v>0</v>
      </c>
      <c r="AZ453" s="183" t="str">
        <f t="array" ref="AZ453">IFERROR(AX453/AY453,"0")</f>
        <v>0</v>
      </c>
      <c r="BA453" s="179" t="str">
        <f t="array" ref="BA453">IFERROR(VLOOKUP(A453&amp;B453&amp;C453&amp;LEFT($BA$1,2),IF({1,0},广告数据!$A$2:$A$7027&amp;广告数据!$B$2:$B$7027&amp;广告数据!$C$2:$C$7027,广告数据!$D$2:$D$7027),2,0),"")</f>
        <v/>
      </c>
      <c r="BB453" s="179" t="str">
        <f t="array" ref="BB453">IFERROR(VLOOKUP(A453&amp;B453&amp;C453&amp;LEFT($BA$1,2),IF({1,0},广告数据!$A$2:$A$7027&amp;广告数据!$B$2:$B$7027&amp;广告数据!$C$2:$C$7027,广告数据!$E$2:$E$7027),2,0),"")</f>
        <v/>
      </c>
      <c r="BC453" s="179" t="str">
        <f t="array" ref="BC453">IFERROR(VLOOKUP(A453&amp;B453&amp;C453&amp;LEFT($BA$1,2),IF({1,0},广告数据!$A$2:$A$7027&amp;广告数据!$B$2:$B$7027&amp;广告数据!$C$2:$C$7027,广告数据!$I$2:$I$7027),2,0),"")</f>
        <v/>
      </c>
      <c r="BD453" s="215" t="str">
        <f t="shared" si="170"/>
        <v>0</v>
      </c>
      <c r="BE453" s="215" t="str">
        <f t="shared" si="171"/>
        <v>0</v>
      </c>
      <c r="BF453" s="186" t="str">
        <f t="array" ref="BF453">IFERROR(VLOOKUP(A453&amp;B453&amp;C453&amp;LEFT($BA$1,2),IF({1,0},广告数据!$A$2:$A$7027&amp;广告数据!$B$2:$B$7027&amp;广告数据!$C$2:$C$7027,广告数据!$G$2:$G$7027),2,0),"")</f>
        <v/>
      </c>
      <c r="BG453" s="186" t="str">
        <f t="array" ref="BG453">IFERROR(VLOOKUP(A453&amp;B453&amp;C453&amp;LEFT($BA$1,2),IF({1,0},广告数据!$A$2:$A$7027&amp;广告数据!$B$2:$B$7027&amp;广告数据!$C$2:$C$7027,广告数据!$J$2:$J$7027),2,0),"")</f>
        <v/>
      </c>
      <c r="BH453" s="215" t="str">
        <f t="shared" si="172"/>
        <v>0</v>
      </c>
      <c r="BI453" s="172" t="str">
        <f t="array" ref="BI453">IFERROR(VLOOKUP(A453&amp;B453&amp;C453&amp;LEFT($BI$1,2),IF({1,0},广告数据!$A$2:$A$7027&amp;广告数据!$B$2:$B$7027&amp;广告数据!$C$2:$C$7027,广告数据!$D$2:$D$7027),2,0),"0")</f>
        <v>0</v>
      </c>
      <c r="BJ453" s="172" t="str">
        <f t="array" ref="BJ453">IFERROR(VLOOKUP(A453&amp;B453&amp;C453&amp;LEFT($BI$1,2),IF({1,0},广告数据!$A$2:$A$7027&amp;广告数据!$B$2:$B$7027&amp;广告数据!$C$2:$C$7027,广告数据!$E$2:$E$7027),2,0),"0")</f>
        <v>0</v>
      </c>
      <c r="BK453" s="172" t="str">
        <f t="array" ref="BK453">IFERROR(VLOOKUP(A453&amp;B453&amp;C453&amp;LEFT($BI$1,2),IF({1,0},广告数据!$A$2:$A$7027&amp;广告数据!$B$2:$B$7027&amp;广告数据!$C$2:$C$7027,广告数据!$I$2:$I$7027),2,0),"0")</f>
        <v>0</v>
      </c>
      <c r="BL453" s="215" t="str">
        <f t="shared" si="173"/>
        <v>0</v>
      </c>
      <c r="BM453" s="215" t="str">
        <f t="shared" si="174"/>
        <v>0</v>
      </c>
      <c r="BN453" s="172" t="str">
        <f t="array" ref="BN453">IFERROR(VLOOKUP(A453&amp;B453&amp;C453&amp;LEFT($BI$1,2),IF({1,0},广告数据!$A$2:$A$7027&amp;广告数据!$B$2:$B$7027&amp;广告数据!$C$2:$C$7027,广告数据!$G$2:$G$7027),2,0),"0")</f>
        <v>0</v>
      </c>
      <c r="BO453" s="172" t="str">
        <f t="array" ref="BO453">IFERROR(VLOOKUP(A453&amp;B453&amp;C453&amp;LEFT($BI$1,2),IF({1,0},广告数据!$A$2:$A$7027&amp;广告数据!$B$2:$B$7027&amp;广告数据!$C$2:$C$7027,广告数据!$J$2:$J$7027),2,0),"0")</f>
        <v>0</v>
      </c>
      <c r="BP453" s="215" t="str">
        <f t="shared" si="175"/>
        <v/>
      </c>
      <c r="BQ453" s="172" t="str">
        <f t="array" ref="BQ453">IFERROR(VLOOKUP(A453&amp;B453&amp;C453&amp;LEFT($BQ$1,2),IF({1,0},广告数据!$A$2:$A$7027&amp;广告数据!$B$2:$B$7027&amp;广告数据!$C$2:$C$7027,广告数据!$D$2:$D$7027),2,0),"0")</f>
        <v>0</v>
      </c>
      <c r="BR453" s="172" t="str">
        <f t="array" ref="BR453">IFERROR(VLOOKUP(A453&amp;B453&amp;C453&amp;LEFT($BQ$1,2),IF({1,0},广告数据!$A$2:$A$7027&amp;广告数据!$B$2:$B$7027&amp;广告数据!$C$2:$C$7027,广告数据!$E$2:$E$7027),2,0),"0")</f>
        <v>0</v>
      </c>
      <c r="BS453" s="172" t="str">
        <f t="array" ref="BS453">IFERROR(VLOOKUP(A453&amp;B453&amp;C453&amp;LEFT($BQ$1,2),IF({1,0},广告数据!$A$2:$A$7027&amp;广告数据!$B$2:$B$7027&amp;广告数据!$C$2:$C$7027,广告数据!$I$2:$I$7027),2,0),"0")</f>
        <v>0</v>
      </c>
      <c r="BT453" s="215" t="str">
        <f t="shared" si="168"/>
        <v>0</v>
      </c>
      <c r="BU453" s="215" t="str">
        <f t="shared" si="169"/>
        <v>0</v>
      </c>
      <c r="BV453" s="172" t="str">
        <f t="array" ref="BV453">IFERROR(VLOOKUP(A453&amp;B453&amp;C453&amp;LEFT($BQ$1,2),IF({1,0},广告数据!$A$2:$A$7027&amp;广告数据!$B$2:$B$7027&amp;广告数据!$C$2:$C$7027,广告数据!$G$2:$G$7027),2,0),"0")</f>
        <v>0</v>
      </c>
      <c r="BW453" s="172" t="str">
        <f t="array" ref="BW453">IFERROR(VLOOKUP(A453&amp;B453&amp;C453&amp;LEFT($BQ$1,2),IF({1,0},广告数据!$A$2:$A$7027&amp;广告数据!$B$2:$B$7027&amp;广告数据!$C$2:$C$7027,广告数据!$J$2:$J$7027),2,0),"0")</f>
        <v>0</v>
      </c>
      <c r="BX453" s="215" t="str">
        <f t="shared" si="176"/>
        <v/>
      </c>
      <c r="BY453" s="173"/>
      <c r="BZ453" s="173"/>
      <c r="CA453" s="173"/>
    </row>
    <row r="454" spans="1:79">
      <c r="A454" s="189"/>
      <c r="B454" s="192"/>
      <c r="C454" s="190"/>
      <c r="D454" s="190"/>
      <c r="E454" s="191"/>
      <c r="F454" s="191"/>
      <c r="G454" s="191"/>
      <c r="H454" s="193"/>
      <c r="I454" s="198"/>
      <c r="K454" s="198"/>
      <c r="L454" s="198"/>
      <c r="M454" s="202"/>
      <c r="N454" s="198"/>
      <c r="O454" s="198"/>
      <c r="P454" s="200"/>
      <c r="Q454" s="200"/>
      <c r="R454" s="200"/>
      <c r="S454" s="200"/>
      <c r="T454" s="200"/>
      <c r="U454" s="200"/>
      <c r="V454" s="200"/>
      <c r="W454" s="200"/>
      <c r="X454" s="200"/>
      <c r="Y454" s="200"/>
      <c r="Z454" s="200"/>
      <c r="AA454" s="200"/>
      <c r="AB454" s="200"/>
      <c r="AC454" s="200"/>
      <c r="AD454" s="200"/>
      <c r="AE454" s="200"/>
      <c r="AF454" s="200"/>
      <c r="AG454" s="200"/>
      <c r="AH454" s="200"/>
      <c r="AI454" s="200"/>
      <c r="AJ454" s="200"/>
      <c r="AK454" s="179" t="str">
        <f t="array" ref="AK454">IFERROR(VLOOKUP(A454&amp;B454&amp;C454&amp;LEFT($AK$1,2),IF({1,0},广告数据!$A$2:$A$7027&amp;广告数据!$B$2:$B$7027&amp;广告数据!$C$2:$C$7027,广告数据!$D$2:$D$7027),2,0),"0")</f>
        <v>0</v>
      </c>
      <c r="AL454" s="175" t="str">
        <f t="array" ref="AL454">IFERROR(VLOOKUP(A454&amp;B454&amp;C454&amp;LEFT($AK$1,2),IF({1,0},广告数据!$A$2:$A$7027&amp;广告数据!$B$2:$B$7027&amp;广告数据!$C$2:$C$7027,广告数据!$E$2:$E$7027),2,0),"0")</f>
        <v>0</v>
      </c>
      <c r="AM454" s="180" t="str">
        <f t="shared" si="177"/>
        <v>0</v>
      </c>
      <c r="AN454" s="175" t="str">
        <f t="array" ref="AN454">IFERROR(VLOOKUP(A454&amp;B454&amp;C454&amp;LEFT($AK$1,2),IF({1,0},广告数据!$A$2:$A$7027&amp;广告数据!$B$2:$B$7027&amp;广告数据!$C$2:$C$7027,广告数据!$I$2:$I$7027),2,0),"0")</f>
        <v>0</v>
      </c>
      <c r="AO454" s="181" t="str">
        <f t="shared" si="178"/>
        <v>0</v>
      </c>
      <c r="AP454" s="182" t="str">
        <f t="array" ref="AP454">IFERROR(VLOOKUP(A454&amp;B454&amp;C454&amp;LEFT($AK$1,2),IF({1,0},广告数据!$A$2:$A$7027&amp;广告数据!$B$2:$B$7027&amp;广告数据!$C$2:$C$7027,广告数据!$G$2:$G$7027),2,0),"0")</f>
        <v>0</v>
      </c>
      <c r="AQ454" s="182" t="str">
        <f t="array" ref="AQ454">IFERROR(VLOOKUP(A454&amp;B454&amp;C454&amp;LEFT($AK$1,2),IF({1,0},广告数据!$A$2:$A$7027&amp;广告数据!$B$2:$B$7027&amp;广告数据!$C$2:$C$7027,广告数据!$J$2:$J$7027),2,0),"0")</f>
        <v>0</v>
      </c>
      <c r="AR454" s="183" t="str">
        <f t="shared" si="179"/>
        <v>0</v>
      </c>
      <c r="AS454" s="223" t="str">
        <f t="array" ref="AS454">IFERROR(VLOOKUP(A454&amp;B454&amp;C454&amp;LEFT($AS$1,2),IF({1,0},广告数据!$A$2:$A$7027&amp;广告数据!$B$2:$B$7027&amp;广告数据!$C$2:$C$7027,广告数据!$D$2:$D$7027),2,0),"0")</f>
        <v>0</v>
      </c>
      <c r="AT454" s="179" t="str">
        <f t="array" ref="AT454">IFERROR(VLOOKUP(A454&amp;B454&amp;C454&amp;LEFT($AS$1,2),IF({1,0},广告数据!$A$2:$A$7027&amp;广告数据!$B$2:$B$7027&amp;广告数据!$C$2:$C$7027,广告数据!$E$2:$E$7027),2,0),"0")</f>
        <v>0</v>
      </c>
      <c r="AU454" s="179" t="str">
        <f t="array" ref="AU454">IFERROR(VLOOKUP(A454&amp;B454&amp;C454&amp;LEFT($AS$1,2),IF({1,0},广告数据!$A$2:$A$7027&amp;广告数据!$B$2:$B$7027&amp;广告数据!$C$2:$C$7027,广告数据!$I$2:$I$7027),2,0),"0")</f>
        <v>0</v>
      </c>
      <c r="AV454" s="215" t="str">
        <f t="shared" si="180"/>
        <v>0</v>
      </c>
      <c r="AW454" s="215" t="str">
        <f t="array" ref="AW454">IFERROR(AU454/AT454,"0")</f>
        <v>0</v>
      </c>
      <c r="AX454" s="224" t="str">
        <f t="array" ref="AX454">IFERROR(VLOOKUP(A454&amp;B454&amp;C454&amp;LEFT($AS$1,2),IF({1,0},广告数据!$A$2:$A$7027&amp;广告数据!$B$2:$B$7027&amp;广告数据!$C$2:$C$7027,广告数据!$G$2:$G$7027),2,0),"0")</f>
        <v>0</v>
      </c>
      <c r="AY454" s="179" t="str">
        <f t="array" ref="AY454">IFERROR(VLOOKUP(A454&amp;B454&amp;C454&amp;LEFT($AS$1,2),IF({1,0},广告数据!$A$2:$A$7027&amp;广告数据!$B$2:$B$7027&amp;广告数据!$C$2:$C$7027,广告数据!$J$2:$J$7027),2,0),"0")</f>
        <v>0</v>
      </c>
      <c r="AZ454" s="183" t="str">
        <f t="array" ref="AZ454">IFERROR(AX454/AY454,"0")</f>
        <v>0</v>
      </c>
      <c r="BA454" s="179" t="str">
        <f t="array" ref="BA454">IFERROR(VLOOKUP(A454&amp;B454&amp;C454&amp;LEFT($BA$1,2),IF({1,0},广告数据!$A$2:$A$7027&amp;广告数据!$B$2:$B$7027&amp;广告数据!$C$2:$C$7027,广告数据!$D$2:$D$7027),2,0),"")</f>
        <v/>
      </c>
      <c r="BB454" s="179" t="str">
        <f t="array" ref="BB454">IFERROR(VLOOKUP(A454&amp;B454&amp;C454&amp;LEFT($BA$1,2),IF({1,0},广告数据!$A$2:$A$7027&amp;广告数据!$B$2:$B$7027&amp;广告数据!$C$2:$C$7027,广告数据!$E$2:$E$7027),2,0),"")</f>
        <v/>
      </c>
      <c r="BC454" s="179" t="str">
        <f t="array" ref="BC454">IFERROR(VLOOKUP(A454&amp;B454&amp;C454&amp;LEFT($BA$1,2),IF({1,0},广告数据!$A$2:$A$7027&amp;广告数据!$B$2:$B$7027&amp;广告数据!$C$2:$C$7027,广告数据!$I$2:$I$7027),2,0),"")</f>
        <v/>
      </c>
      <c r="BD454" s="215" t="str">
        <f t="shared" si="170"/>
        <v>0</v>
      </c>
      <c r="BE454" s="215" t="str">
        <f t="shared" si="171"/>
        <v>0</v>
      </c>
      <c r="BF454" s="186" t="str">
        <f t="array" ref="BF454">IFERROR(VLOOKUP(A454&amp;B454&amp;C454&amp;LEFT($BA$1,2),IF({1,0},广告数据!$A$2:$A$7027&amp;广告数据!$B$2:$B$7027&amp;广告数据!$C$2:$C$7027,广告数据!$G$2:$G$7027),2,0),"")</f>
        <v/>
      </c>
      <c r="BG454" s="186" t="str">
        <f t="array" ref="BG454">IFERROR(VLOOKUP(A454&amp;B454&amp;C454&amp;LEFT($BA$1,2),IF({1,0},广告数据!$A$2:$A$7027&amp;广告数据!$B$2:$B$7027&amp;广告数据!$C$2:$C$7027,广告数据!$J$2:$J$7027),2,0),"")</f>
        <v/>
      </c>
      <c r="BH454" s="215" t="str">
        <f t="shared" si="172"/>
        <v>0</v>
      </c>
      <c r="BI454" s="172" t="str">
        <f t="array" ref="BI454">IFERROR(VLOOKUP(A454&amp;B454&amp;C454&amp;LEFT($BI$1,2),IF({1,0},广告数据!$A$2:$A$7027&amp;广告数据!$B$2:$B$7027&amp;广告数据!$C$2:$C$7027,广告数据!$D$2:$D$7027),2,0),"0")</f>
        <v>0</v>
      </c>
      <c r="BJ454" s="172" t="str">
        <f t="array" ref="BJ454">IFERROR(VLOOKUP(A454&amp;B454&amp;C454&amp;LEFT($BI$1,2),IF({1,0},广告数据!$A$2:$A$7027&amp;广告数据!$B$2:$B$7027&amp;广告数据!$C$2:$C$7027,广告数据!$E$2:$E$7027),2,0),"0")</f>
        <v>0</v>
      </c>
      <c r="BK454" s="172" t="str">
        <f t="array" ref="BK454">IFERROR(VLOOKUP(A454&amp;B454&amp;C454&amp;LEFT($BI$1,2),IF({1,0},广告数据!$A$2:$A$7027&amp;广告数据!$B$2:$B$7027&amp;广告数据!$C$2:$C$7027,广告数据!$I$2:$I$7027),2,0),"0")</f>
        <v>0</v>
      </c>
      <c r="BL454" s="215" t="str">
        <f t="shared" si="173"/>
        <v>0</v>
      </c>
      <c r="BM454" s="215" t="str">
        <f t="shared" si="174"/>
        <v>0</v>
      </c>
      <c r="BN454" s="172" t="str">
        <f t="array" ref="BN454">IFERROR(VLOOKUP(A454&amp;B454&amp;C454&amp;LEFT($BI$1,2),IF({1,0},广告数据!$A$2:$A$7027&amp;广告数据!$B$2:$B$7027&amp;广告数据!$C$2:$C$7027,广告数据!$G$2:$G$7027),2,0),"0")</f>
        <v>0</v>
      </c>
      <c r="BO454" s="172" t="str">
        <f t="array" ref="BO454">IFERROR(VLOOKUP(A454&amp;B454&amp;C454&amp;LEFT($BI$1,2),IF({1,0},广告数据!$A$2:$A$7027&amp;广告数据!$B$2:$B$7027&amp;广告数据!$C$2:$C$7027,广告数据!$J$2:$J$7027),2,0),"0")</f>
        <v>0</v>
      </c>
      <c r="BP454" s="215" t="str">
        <f t="shared" si="175"/>
        <v/>
      </c>
      <c r="BQ454" s="172" t="str">
        <f t="array" ref="BQ454">IFERROR(VLOOKUP(A454&amp;B454&amp;C454&amp;LEFT($BQ$1,2),IF({1,0},广告数据!$A$2:$A$7027&amp;广告数据!$B$2:$B$7027&amp;广告数据!$C$2:$C$7027,广告数据!$D$2:$D$7027),2,0),"0")</f>
        <v>0</v>
      </c>
      <c r="BR454" s="172" t="str">
        <f t="array" ref="BR454">IFERROR(VLOOKUP(A454&amp;B454&amp;C454&amp;LEFT($BQ$1,2),IF({1,0},广告数据!$A$2:$A$7027&amp;广告数据!$B$2:$B$7027&amp;广告数据!$C$2:$C$7027,广告数据!$E$2:$E$7027),2,0),"0")</f>
        <v>0</v>
      </c>
      <c r="BS454" s="172" t="str">
        <f t="array" ref="BS454">IFERROR(VLOOKUP(A454&amp;B454&amp;C454&amp;LEFT($BQ$1,2),IF({1,0},广告数据!$A$2:$A$7027&amp;广告数据!$B$2:$B$7027&amp;广告数据!$C$2:$C$7027,广告数据!$I$2:$I$7027),2,0),"0")</f>
        <v>0</v>
      </c>
      <c r="BT454" s="215" t="str">
        <f t="shared" si="168"/>
        <v>0</v>
      </c>
      <c r="BU454" s="215" t="str">
        <f t="shared" si="169"/>
        <v>0</v>
      </c>
      <c r="BV454" s="172" t="str">
        <f t="array" ref="BV454">IFERROR(VLOOKUP(A454&amp;B454&amp;C454&amp;LEFT($BQ$1,2),IF({1,0},广告数据!$A$2:$A$7027&amp;广告数据!$B$2:$B$7027&amp;广告数据!$C$2:$C$7027,广告数据!$G$2:$G$7027),2,0),"0")</f>
        <v>0</v>
      </c>
      <c r="BW454" s="172" t="str">
        <f t="array" ref="BW454">IFERROR(VLOOKUP(A454&amp;B454&amp;C454&amp;LEFT($BQ$1,2),IF({1,0},广告数据!$A$2:$A$7027&amp;广告数据!$B$2:$B$7027&amp;广告数据!$C$2:$C$7027,广告数据!$J$2:$J$7027),2,0),"0")</f>
        <v>0</v>
      </c>
      <c r="BX454" s="215" t="str">
        <f t="shared" si="176"/>
        <v/>
      </c>
      <c r="BY454" s="173"/>
      <c r="BZ454" s="173"/>
      <c r="CA454" s="173"/>
    </row>
    <row r="455" spans="1:79">
      <c r="A455" s="189"/>
      <c r="B455" s="192"/>
      <c r="C455" s="190"/>
      <c r="D455" s="190"/>
      <c r="E455" s="191"/>
      <c r="F455" s="191"/>
      <c r="G455" s="191"/>
      <c r="H455" s="193"/>
      <c r="I455" s="198"/>
      <c r="K455" s="198"/>
      <c r="L455" s="198"/>
      <c r="M455" s="202"/>
      <c r="N455" s="198"/>
      <c r="O455" s="198"/>
      <c r="P455" s="200"/>
      <c r="Q455" s="200"/>
      <c r="R455" s="200"/>
      <c r="S455" s="200"/>
      <c r="T455" s="200"/>
      <c r="U455" s="200"/>
      <c r="V455" s="200"/>
      <c r="W455" s="200"/>
      <c r="X455" s="200"/>
      <c r="Y455" s="200"/>
      <c r="Z455" s="200"/>
      <c r="AA455" s="200"/>
      <c r="AB455" s="200"/>
      <c r="AC455" s="200"/>
      <c r="AD455" s="200"/>
      <c r="AE455" s="200"/>
      <c r="AF455" s="200"/>
      <c r="AG455" s="200"/>
      <c r="AH455" s="200"/>
      <c r="AI455" s="200"/>
      <c r="AJ455" s="200"/>
      <c r="AK455" s="179" t="str">
        <f t="array" ref="AK455">IFERROR(VLOOKUP(A455&amp;B455&amp;C455&amp;LEFT($AK$1,2),IF({1,0},广告数据!$A$2:$A$7027&amp;广告数据!$B$2:$B$7027&amp;广告数据!$C$2:$C$7027,广告数据!$D$2:$D$7027),2,0),"0")</f>
        <v>0</v>
      </c>
      <c r="AL455" s="175" t="str">
        <f t="array" ref="AL455">IFERROR(VLOOKUP(A455&amp;B455&amp;C455&amp;LEFT($AK$1,2),IF({1,0},广告数据!$A$2:$A$7027&amp;广告数据!$B$2:$B$7027&amp;广告数据!$C$2:$C$7027,广告数据!$E$2:$E$7027),2,0),"0")</f>
        <v>0</v>
      </c>
      <c r="AM455" s="180" t="str">
        <f t="shared" si="177"/>
        <v>0</v>
      </c>
      <c r="AN455" s="175" t="str">
        <f t="array" ref="AN455">IFERROR(VLOOKUP(A455&amp;B455&amp;C455&amp;LEFT($AK$1,2),IF({1,0},广告数据!$A$2:$A$7027&amp;广告数据!$B$2:$B$7027&amp;广告数据!$C$2:$C$7027,广告数据!$I$2:$I$7027),2,0),"0")</f>
        <v>0</v>
      </c>
      <c r="AO455" s="181" t="str">
        <f t="shared" si="178"/>
        <v>0</v>
      </c>
      <c r="AP455" s="182" t="str">
        <f t="array" ref="AP455">IFERROR(VLOOKUP(A455&amp;B455&amp;C455&amp;LEFT($AK$1,2),IF({1,0},广告数据!$A$2:$A$7027&amp;广告数据!$B$2:$B$7027&amp;广告数据!$C$2:$C$7027,广告数据!$G$2:$G$7027),2,0),"0")</f>
        <v>0</v>
      </c>
      <c r="AQ455" s="182" t="str">
        <f t="array" ref="AQ455">IFERROR(VLOOKUP(A455&amp;B455&amp;C455&amp;LEFT($AK$1,2),IF({1,0},广告数据!$A$2:$A$7027&amp;广告数据!$B$2:$B$7027&amp;广告数据!$C$2:$C$7027,广告数据!$J$2:$J$7027),2,0),"0")</f>
        <v>0</v>
      </c>
      <c r="AR455" s="183" t="str">
        <f t="shared" si="179"/>
        <v>0</v>
      </c>
      <c r="AS455" s="223" t="str">
        <f t="array" ref="AS455">IFERROR(VLOOKUP(A455&amp;B455&amp;C455&amp;LEFT($AS$1,2),IF({1,0},广告数据!$A$2:$A$7027&amp;广告数据!$B$2:$B$7027&amp;广告数据!$C$2:$C$7027,广告数据!$D$2:$D$7027),2,0),"0")</f>
        <v>0</v>
      </c>
      <c r="AT455" s="179" t="str">
        <f t="array" ref="AT455">IFERROR(VLOOKUP(A455&amp;B455&amp;C455&amp;LEFT($AS$1,2),IF({1,0},广告数据!$A$2:$A$7027&amp;广告数据!$B$2:$B$7027&amp;广告数据!$C$2:$C$7027,广告数据!$E$2:$E$7027),2,0),"0")</f>
        <v>0</v>
      </c>
      <c r="AU455" s="179" t="str">
        <f t="array" ref="AU455">IFERROR(VLOOKUP(A455&amp;B455&amp;C455&amp;LEFT($AS$1,2),IF({1,0},广告数据!$A$2:$A$7027&amp;广告数据!$B$2:$B$7027&amp;广告数据!$C$2:$C$7027,广告数据!$I$2:$I$7027),2,0),"0")</f>
        <v>0</v>
      </c>
      <c r="AV455" s="215" t="str">
        <f t="shared" si="180"/>
        <v>0</v>
      </c>
      <c r="AW455" s="215" t="str">
        <f t="array" ref="AW455">IFERROR(AU455/AT455,"0")</f>
        <v>0</v>
      </c>
      <c r="AX455" s="224" t="str">
        <f t="array" ref="AX455">IFERROR(VLOOKUP(A455&amp;B455&amp;C455&amp;LEFT($AS$1,2),IF({1,0},广告数据!$A$2:$A$7027&amp;广告数据!$B$2:$B$7027&amp;广告数据!$C$2:$C$7027,广告数据!$G$2:$G$7027),2,0),"0")</f>
        <v>0</v>
      </c>
      <c r="AY455" s="179" t="str">
        <f t="array" ref="AY455">IFERROR(VLOOKUP(A455&amp;B455&amp;C455&amp;LEFT($AS$1,2),IF({1,0},广告数据!$A$2:$A$7027&amp;广告数据!$B$2:$B$7027&amp;广告数据!$C$2:$C$7027,广告数据!$J$2:$J$7027),2,0),"0")</f>
        <v>0</v>
      </c>
      <c r="AZ455" s="183" t="str">
        <f t="array" ref="AZ455">IFERROR(AX455/AY455,"0")</f>
        <v>0</v>
      </c>
      <c r="BA455" s="179" t="str">
        <f t="array" ref="BA455">IFERROR(VLOOKUP(A455&amp;B455&amp;C455&amp;LEFT($BA$1,2),IF({1,0},广告数据!$A$2:$A$7027&amp;广告数据!$B$2:$B$7027&amp;广告数据!$C$2:$C$7027,广告数据!$D$2:$D$7027),2,0),"")</f>
        <v/>
      </c>
      <c r="BB455" s="179" t="str">
        <f t="array" ref="BB455">IFERROR(VLOOKUP(A455&amp;B455&amp;C455&amp;LEFT($BA$1,2),IF({1,0},广告数据!$A$2:$A$7027&amp;广告数据!$B$2:$B$7027&amp;广告数据!$C$2:$C$7027,广告数据!$E$2:$E$7027),2,0),"")</f>
        <v/>
      </c>
      <c r="BC455" s="179" t="str">
        <f t="array" ref="BC455">IFERROR(VLOOKUP(A455&amp;B455&amp;C455&amp;LEFT($BA$1,2),IF({1,0},广告数据!$A$2:$A$7027&amp;广告数据!$B$2:$B$7027&amp;广告数据!$C$2:$C$7027,广告数据!$I$2:$I$7027),2,0),"")</f>
        <v/>
      </c>
      <c r="BD455" s="215" t="str">
        <f t="shared" si="170"/>
        <v>0</v>
      </c>
      <c r="BE455" s="215" t="str">
        <f t="shared" si="171"/>
        <v>0</v>
      </c>
      <c r="BF455" s="186" t="str">
        <f t="array" ref="BF455">IFERROR(VLOOKUP(A455&amp;B455&amp;C455&amp;LEFT($BA$1,2),IF({1,0},广告数据!$A$2:$A$7027&amp;广告数据!$B$2:$B$7027&amp;广告数据!$C$2:$C$7027,广告数据!$G$2:$G$7027),2,0),"")</f>
        <v/>
      </c>
      <c r="BG455" s="186" t="str">
        <f t="array" ref="BG455">IFERROR(VLOOKUP(A455&amp;B455&amp;C455&amp;LEFT($BA$1,2),IF({1,0},广告数据!$A$2:$A$7027&amp;广告数据!$B$2:$B$7027&amp;广告数据!$C$2:$C$7027,广告数据!$J$2:$J$7027),2,0),"")</f>
        <v/>
      </c>
      <c r="BH455" s="215" t="str">
        <f t="shared" si="172"/>
        <v>0</v>
      </c>
      <c r="BI455" s="172" t="str">
        <f t="array" ref="BI455">IFERROR(VLOOKUP(A455&amp;B455&amp;C455&amp;LEFT($BI$1,2),IF({1,0},广告数据!$A$2:$A$7027&amp;广告数据!$B$2:$B$7027&amp;广告数据!$C$2:$C$7027,广告数据!$D$2:$D$7027),2,0),"0")</f>
        <v>0</v>
      </c>
      <c r="BJ455" s="172" t="str">
        <f t="array" ref="BJ455">IFERROR(VLOOKUP(A455&amp;B455&amp;C455&amp;LEFT($BI$1,2),IF({1,0},广告数据!$A$2:$A$7027&amp;广告数据!$B$2:$B$7027&amp;广告数据!$C$2:$C$7027,广告数据!$E$2:$E$7027),2,0),"0")</f>
        <v>0</v>
      </c>
      <c r="BK455" s="172" t="str">
        <f t="array" ref="BK455">IFERROR(VLOOKUP(A455&amp;B455&amp;C455&amp;LEFT($BI$1,2),IF({1,0},广告数据!$A$2:$A$7027&amp;广告数据!$B$2:$B$7027&amp;广告数据!$C$2:$C$7027,广告数据!$I$2:$I$7027),2,0),"0")</f>
        <v>0</v>
      </c>
      <c r="BL455" s="215" t="str">
        <f t="shared" si="173"/>
        <v>0</v>
      </c>
      <c r="BM455" s="215" t="str">
        <f t="shared" si="174"/>
        <v>0</v>
      </c>
      <c r="BN455" s="172" t="str">
        <f t="array" ref="BN455">IFERROR(VLOOKUP(A455&amp;B455&amp;C455&amp;LEFT($BI$1,2),IF({1,0},广告数据!$A$2:$A$7027&amp;广告数据!$B$2:$B$7027&amp;广告数据!$C$2:$C$7027,广告数据!$G$2:$G$7027),2,0),"0")</f>
        <v>0</v>
      </c>
      <c r="BO455" s="172" t="str">
        <f t="array" ref="BO455">IFERROR(VLOOKUP(A455&amp;B455&amp;C455&amp;LEFT($BI$1,2),IF({1,0},广告数据!$A$2:$A$7027&amp;广告数据!$B$2:$B$7027&amp;广告数据!$C$2:$C$7027,广告数据!$J$2:$J$7027),2,0),"0")</f>
        <v>0</v>
      </c>
      <c r="BP455" s="215" t="str">
        <f t="shared" si="175"/>
        <v/>
      </c>
      <c r="BQ455" s="172" t="str">
        <f t="array" ref="BQ455">IFERROR(VLOOKUP(A455&amp;B455&amp;C455&amp;LEFT($BQ$1,2),IF({1,0},广告数据!$A$2:$A$7027&amp;广告数据!$B$2:$B$7027&amp;广告数据!$C$2:$C$7027,广告数据!$D$2:$D$7027),2,0),"0")</f>
        <v>0</v>
      </c>
      <c r="BR455" s="172" t="str">
        <f t="array" ref="BR455">IFERROR(VLOOKUP(A455&amp;B455&amp;C455&amp;LEFT($BQ$1,2),IF({1,0},广告数据!$A$2:$A$7027&amp;广告数据!$B$2:$B$7027&amp;广告数据!$C$2:$C$7027,广告数据!$E$2:$E$7027),2,0),"0")</f>
        <v>0</v>
      </c>
      <c r="BS455" s="172" t="str">
        <f t="array" ref="BS455">IFERROR(VLOOKUP(A455&amp;B455&amp;C455&amp;LEFT($BQ$1,2),IF({1,0},广告数据!$A$2:$A$7027&amp;广告数据!$B$2:$B$7027&amp;广告数据!$C$2:$C$7027,广告数据!$I$2:$I$7027),2,0),"0")</f>
        <v>0</v>
      </c>
      <c r="BT455" s="215" t="str">
        <f t="shared" ref="BT455:BT480" si="181">IFERROR(BR455/BQ455,"0")</f>
        <v>0</v>
      </c>
      <c r="BU455" s="215" t="str">
        <f t="shared" ref="BU455:BU480" si="182">IFERROR(BS455/BR455,"0")</f>
        <v>0</v>
      </c>
      <c r="BV455" s="172" t="str">
        <f t="array" ref="BV455">IFERROR(VLOOKUP(A455&amp;B455&amp;C455&amp;LEFT($BQ$1,2),IF({1,0},广告数据!$A$2:$A$7027&amp;广告数据!$B$2:$B$7027&amp;广告数据!$C$2:$C$7027,广告数据!$G$2:$G$7027),2,0),"0")</f>
        <v>0</v>
      </c>
      <c r="BW455" s="172" t="str">
        <f t="array" ref="BW455">IFERROR(VLOOKUP(A455&amp;B455&amp;C455&amp;LEFT($BQ$1,2),IF({1,0},广告数据!$A$2:$A$7027&amp;广告数据!$B$2:$B$7027&amp;广告数据!$C$2:$C$7027,广告数据!$J$2:$J$7027),2,0),"0")</f>
        <v>0</v>
      </c>
      <c r="BX455" s="215" t="str">
        <f t="shared" si="176"/>
        <v/>
      </c>
      <c r="BY455" s="173"/>
      <c r="BZ455" s="173"/>
      <c r="CA455" s="173"/>
    </row>
    <row r="456" spans="1:79">
      <c r="A456" s="189"/>
      <c r="B456" s="192"/>
      <c r="C456" s="190"/>
      <c r="D456" s="190"/>
      <c r="E456" s="191"/>
      <c r="F456" s="191"/>
      <c r="G456" s="191"/>
      <c r="H456" s="193"/>
      <c r="I456" s="198"/>
      <c r="K456" s="198"/>
      <c r="L456" s="198"/>
      <c r="M456" s="202"/>
      <c r="N456" s="198"/>
      <c r="O456" s="198"/>
      <c r="P456" s="200"/>
      <c r="Q456" s="200"/>
      <c r="R456" s="200"/>
      <c r="S456" s="200"/>
      <c r="T456" s="200"/>
      <c r="U456" s="200"/>
      <c r="V456" s="200"/>
      <c r="W456" s="200"/>
      <c r="X456" s="200"/>
      <c r="Y456" s="200"/>
      <c r="Z456" s="200"/>
      <c r="AA456" s="200"/>
      <c r="AB456" s="200"/>
      <c r="AC456" s="200"/>
      <c r="AD456" s="200"/>
      <c r="AE456" s="200"/>
      <c r="AF456" s="200"/>
      <c r="AG456" s="200"/>
      <c r="AH456" s="200"/>
      <c r="AI456" s="200"/>
      <c r="AJ456" s="200"/>
      <c r="AK456" s="179" t="str">
        <f t="array" ref="AK456">IFERROR(VLOOKUP(A456&amp;B456&amp;C456&amp;LEFT($AK$1,2),IF({1,0},广告数据!$A$2:$A$7027&amp;广告数据!$B$2:$B$7027&amp;广告数据!$C$2:$C$7027,广告数据!$D$2:$D$7027),2,0),"0")</f>
        <v>0</v>
      </c>
      <c r="AL456" s="175" t="str">
        <f t="array" ref="AL456">IFERROR(VLOOKUP(A456&amp;B456&amp;C456&amp;LEFT($AK$1,2),IF({1,0},广告数据!$A$2:$A$7027&amp;广告数据!$B$2:$B$7027&amp;广告数据!$C$2:$C$7027,广告数据!$E$2:$E$7027),2,0),"0")</f>
        <v>0</v>
      </c>
      <c r="AM456" s="180" t="str">
        <f t="shared" si="177"/>
        <v>0</v>
      </c>
      <c r="AN456" s="175" t="str">
        <f t="array" ref="AN456">IFERROR(VLOOKUP(A456&amp;B456&amp;C456&amp;LEFT($AK$1,2),IF({1,0},广告数据!$A$2:$A$7027&amp;广告数据!$B$2:$B$7027&amp;广告数据!$C$2:$C$7027,广告数据!$I$2:$I$7027),2,0),"0")</f>
        <v>0</v>
      </c>
      <c r="AO456" s="181" t="str">
        <f t="shared" si="178"/>
        <v>0</v>
      </c>
      <c r="AP456" s="182" t="str">
        <f t="array" ref="AP456">IFERROR(VLOOKUP(A456&amp;B456&amp;C456&amp;LEFT($AK$1,2),IF({1,0},广告数据!$A$2:$A$7027&amp;广告数据!$B$2:$B$7027&amp;广告数据!$C$2:$C$7027,广告数据!$G$2:$G$7027),2,0),"0")</f>
        <v>0</v>
      </c>
      <c r="AQ456" s="182" t="str">
        <f t="array" ref="AQ456">IFERROR(VLOOKUP(A456&amp;B456&amp;C456&amp;LEFT($AK$1,2),IF({1,0},广告数据!$A$2:$A$7027&amp;广告数据!$B$2:$B$7027&amp;广告数据!$C$2:$C$7027,广告数据!$J$2:$J$7027),2,0),"0")</f>
        <v>0</v>
      </c>
      <c r="AR456" s="183" t="str">
        <f t="shared" si="179"/>
        <v>0</v>
      </c>
      <c r="AS456" s="223" t="str">
        <f t="array" ref="AS456">IFERROR(VLOOKUP(A456&amp;B456&amp;C456&amp;LEFT($AS$1,2),IF({1,0},广告数据!$A$2:$A$7027&amp;广告数据!$B$2:$B$7027&amp;广告数据!$C$2:$C$7027,广告数据!$D$2:$D$7027),2,0),"0")</f>
        <v>0</v>
      </c>
      <c r="AT456" s="179" t="str">
        <f t="array" ref="AT456">IFERROR(VLOOKUP(A456&amp;B456&amp;C456&amp;LEFT($AS$1,2),IF({1,0},广告数据!$A$2:$A$7027&amp;广告数据!$B$2:$B$7027&amp;广告数据!$C$2:$C$7027,广告数据!$E$2:$E$7027),2,0),"0")</f>
        <v>0</v>
      </c>
      <c r="AU456" s="179" t="str">
        <f t="array" ref="AU456">IFERROR(VLOOKUP(A456&amp;B456&amp;C456&amp;LEFT($AS$1,2),IF({1,0},广告数据!$A$2:$A$7027&amp;广告数据!$B$2:$B$7027&amp;广告数据!$C$2:$C$7027,广告数据!$I$2:$I$7027),2,0),"0")</f>
        <v>0</v>
      </c>
      <c r="AV456" s="215" t="str">
        <f t="shared" si="180"/>
        <v>0</v>
      </c>
      <c r="AW456" s="215" t="str">
        <f t="array" ref="AW456">IFERROR(AU456/AT456,"0")</f>
        <v>0</v>
      </c>
      <c r="AX456" s="224" t="str">
        <f t="array" ref="AX456">IFERROR(VLOOKUP(A456&amp;B456&amp;C456&amp;LEFT($AS$1,2),IF({1,0},广告数据!$A$2:$A$7027&amp;广告数据!$B$2:$B$7027&amp;广告数据!$C$2:$C$7027,广告数据!$G$2:$G$7027),2,0),"0")</f>
        <v>0</v>
      </c>
      <c r="AY456" s="179" t="str">
        <f t="array" ref="AY456">IFERROR(VLOOKUP(A456&amp;B456&amp;C456&amp;LEFT($AS$1,2),IF({1,0},广告数据!$A$2:$A$7027&amp;广告数据!$B$2:$B$7027&amp;广告数据!$C$2:$C$7027,广告数据!$J$2:$J$7027),2,0),"0")</f>
        <v>0</v>
      </c>
      <c r="AZ456" s="183" t="str">
        <f t="array" ref="AZ456">IFERROR(AX456/AY456,"0")</f>
        <v>0</v>
      </c>
      <c r="BA456" s="179" t="str">
        <f t="array" ref="BA456">IFERROR(VLOOKUP(A456&amp;B456&amp;C456&amp;LEFT($BA$1,2),IF({1,0},广告数据!$A$2:$A$7027&amp;广告数据!$B$2:$B$7027&amp;广告数据!$C$2:$C$7027,广告数据!$D$2:$D$7027),2,0),"")</f>
        <v/>
      </c>
      <c r="BB456" s="179" t="str">
        <f t="array" ref="BB456">IFERROR(VLOOKUP(A456&amp;B456&amp;C456&amp;LEFT($BA$1,2),IF({1,0},广告数据!$A$2:$A$7027&amp;广告数据!$B$2:$B$7027&amp;广告数据!$C$2:$C$7027,广告数据!$E$2:$E$7027),2,0),"")</f>
        <v/>
      </c>
      <c r="BC456" s="179" t="str">
        <f t="array" ref="BC456">IFERROR(VLOOKUP(A456&amp;B456&amp;C456&amp;LEFT($BA$1,2),IF({1,0},广告数据!$A$2:$A$7027&amp;广告数据!$B$2:$B$7027&amp;广告数据!$C$2:$C$7027,广告数据!$I$2:$I$7027),2,0),"")</f>
        <v/>
      </c>
      <c r="BD456" s="215" t="str">
        <f t="shared" si="170"/>
        <v>0</v>
      </c>
      <c r="BE456" s="215" t="str">
        <f t="shared" si="171"/>
        <v>0</v>
      </c>
      <c r="BF456" s="186" t="str">
        <f t="array" ref="BF456">IFERROR(VLOOKUP(A456&amp;B456&amp;C456&amp;LEFT($BA$1,2),IF({1,0},广告数据!$A$2:$A$7027&amp;广告数据!$B$2:$B$7027&amp;广告数据!$C$2:$C$7027,广告数据!$G$2:$G$7027),2,0),"")</f>
        <v/>
      </c>
      <c r="BG456" s="186" t="str">
        <f t="array" ref="BG456">IFERROR(VLOOKUP(A456&amp;B456&amp;C456&amp;LEFT($BA$1,2),IF({1,0},广告数据!$A$2:$A$7027&amp;广告数据!$B$2:$B$7027&amp;广告数据!$C$2:$C$7027,广告数据!$J$2:$J$7027),2,0),"")</f>
        <v/>
      </c>
      <c r="BH456" s="215" t="str">
        <f t="shared" si="172"/>
        <v>0</v>
      </c>
      <c r="BI456" s="172" t="str">
        <f t="array" ref="BI456">IFERROR(VLOOKUP(A456&amp;B456&amp;C456&amp;LEFT($BI$1,2),IF({1,0},广告数据!$A$2:$A$7027&amp;广告数据!$B$2:$B$7027&amp;广告数据!$C$2:$C$7027,广告数据!$D$2:$D$7027),2,0),"0")</f>
        <v>0</v>
      </c>
      <c r="BJ456" s="172" t="str">
        <f t="array" ref="BJ456">IFERROR(VLOOKUP(A456&amp;B456&amp;C456&amp;LEFT($BI$1,2),IF({1,0},广告数据!$A$2:$A$7027&amp;广告数据!$B$2:$B$7027&amp;广告数据!$C$2:$C$7027,广告数据!$E$2:$E$7027),2,0),"0")</f>
        <v>0</v>
      </c>
      <c r="BK456" s="172" t="str">
        <f t="array" ref="BK456">IFERROR(VLOOKUP(A456&amp;B456&amp;C456&amp;LEFT($BI$1,2),IF({1,0},广告数据!$A$2:$A$7027&amp;广告数据!$B$2:$B$7027&amp;广告数据!$C$2:$C$7027,广告数据!$I$2:$I$7027),2,0),"0")</f>
        <v>0</v>
      </c>
      <c r="BL456" s="215" t="str">
        <f t="shared" si="173"/>
        <v>0</v>
      </c>
      <c r="BM456" s="215" t="str">
        <f t="shared" si="174"/>
        <v>0</v>
      </c>
      <c r="BN456" s="172" t="str">
        <f t="array" ref="BN456">IFERROR(VLOOKUP(A456&amp;B456&amp;C456&amp;LEFT($BI$1,2),IF({1,0},广告数据!$A$2:$A$7027&amp;广告数据!$B$2:$B$7027&amp;广告数据!$C$2:$C$7027,广告数据!$G$2:$G$7027),2,0),"0")</f>
        <v>0</v>
      </c>
      <c r="BO456" s="172" t="str">
        <f t="array" ref="BO456">IFERROR(VLOOKUP(A456&amp;B456&amp;C456&amp;LEFT($BI$1,2),IF({1,0},广告数据!$A$2:$A$7027&amp;广告数据!$B$2:$B$7027&amp;广告数据!$C$2:$C$7027,广告数据!$J$2:$J$7027),2,0),"0")</f>
        <v>0</v>
      </c>
      <c r="BP456" s="215" t="str">
        <f t="shared" si="175"/>
        <v/>
      </c>
      <c r="BQ456" s="172" t="str">
        <f t="array" ref="BQ456">IFERROR(VLOOKUP(A456&amp;B456&amp;C456&amp;LEFT($BQ$1,2),IF({1,0},广告数据!$A$2:$A$7027&amp;广告数据!$B$2:$B$7027&amp;广告数据!$C$2:$C$7027,广告数据!$D$2:$D$7027),2,0),"0")</f>
        <v>0</v>
      </c>
      <c r="BR456" s="172" t="str">
        <f t="array" ref="BR456">IFERROR(VLOOKUP(A456&amp;B456&amp;C456&amp;LEFT($BQ$1,2),IF({1,0},广告数据!$A$2:$A$7027&amp;广告数据!$B$2:$B$7027&amp;广告数据!$C$2:$C$7027,广告数据!$E$2:$E$7027),2,0),"0")</f>
        <v>0</v>
      </c>
      <c r="BS456" s="172" t="str">
        <f t="array" ref="BS456">IFERROR(VLOOKUP(A456&amp;B456&amp;C456&amp;LEFT($BQ$1,2),IF({1,0},广告数据!$A$2:$A$7027&amp;广告数据!$B$2:$B$7027&amp;广告数据!$C$2:$C$7027,广告数据!$I$2:$I$7027),2,0),"0")</f>
        <v>0</v>
      </c>
      <c r="BT456" s="215" t="str">
        <f t="shared" si="181"/>
        <v>0</v>
      </c>
      <c r="BU456" s="215" t="str">
        <f t="shared" si="182"/>
        <v>0</v>
      </c>
      <c r="BV456" s="172" t="str">
        <f t="array" ref="BV456">IFERROR(VLOOKUP(A456&amp;B456&amp;C456&amp;LEFT($BQ$1,2),IF({1,0},广告数据!$A$2:$A$7027&amp;广告数据!$B$2:$B$7027&amp;广告数据!$C$2:$C$7027,广告数据!$G$2:$G$7027),2,0),"0")</f>
        <v>0</v>
      </c>
      <c r="BW456" s="172" t="str">
        <f t="array" ref="BW456">IFERROR(VLOOKUP(A456&amp;B456&amp;C456&amp;LEFT($BQ$1,2),IF({1,0},广告数据!$A$2:$A$7027&amp;广告数据!$B$2:$B$7027&amp;广告数据!$C$2:$C$7027,广告数据!$J$2:$J$7027),2,0),"0")</f>
        <v>0</v>
      </c>
      <c r="BX456" s="215" t="str">
        <f t="shared" si="176"/>
        <v/>
      </c>
      <c r="BY456" s="173"/>
      <c r="BZ456" s="173"/>
      <c r="CA456" s="173"/>
    </row>
    <row r="457" spans="1:79">
      <c r="A457" s="189"/>
      <c r="B457" s="192"/>
      <c r="C457" s="190"/>
      <c r="D457" s="190"/>
      <c r="E457" s="191"/>
      <c r="F457" s="191"/>
      <c r="G457" s="191"/>
      <c r="H457" s="193"/>
      <c r="I457" s="198"/>
      <c r="K457" s="198"/>
      <c r="L457" s="198"/>
      <c r="M457" s="202"/>
      <c r="N457" s="198"/>
      <c r="O457" s="198"/>
      <c r="P457" s="200"/>
      <c r="Q457" s="200"/>
      <c r="R457" s="200"/>
      <c r="S457" s="200"/>
      <c r="T457" s="200"/>
      <c r="U457" s="200"/>
      <c r="V457" s="200"/>
      <c r="W457" s="200"/>
      <c r="X457" s="200"/>
      <c r="Y457" s="200"/>
      <c r="Z457" s="200"/>
      <c r="AA457" s="200"/>
      <c r="AB457" s="200"/>
      <c r="AC457" s="200"/>
      <c r="AD457" s="200"/>
      <c r="AE457" s="200"/>
      <c r="AF457" s="200"/>
      <c r="AG457" s="200"/>
      <c r="AH457" s="200"/>
      <c r="AI457" s="200"/>
      <c r="AJ457" s="200"/>
      <c r="AK457" s="179" t="str">
        <f t="array" ref="AK457">IFERROR(VLOOKUP(A457&amp;B457&amp;C457&amp;LEFT($AK$1,2),IF({1,0},广告数据!$A$2:$A$7027&amp;广告数据!$B$2:$B$7027&amp;广告数据!$C$2:$C$7027,广告数据!$D$2:$D$7027),2,0),"0")</f>
        <v>0</v>
      </c>
      <c r="AL457" s="175" t="str">
        <f t="array" ref="AL457">IFERROR(VLOOKUP(A457&amp;B457&amp;C457&amp;LEFT($AK$1,2),IF({1,0},广告数据!$A$2:$A$7027&amp;广告数据!$B$2:$B$7027&amp;广告数据!$C$2:$C$7027,广告数据!$E$2:$E$7027),2,0),"0")</f>
        <v>0</v>
      </c>
      <c r="AM457" s="180" t="str">
        <f t="shared" si="177"/>
        <v>0</v>
      </c>
      <c r="AN457" s="175" t="str">
        <f t="array" ref="AN457">IFERROR(VLOOKUP(A457&amp;B457&amp;C457&amp;LEFT($AK$1,2),IF({1,0},广告数据!$A$2:$A$7027&amp;广告数据!$B$2:$B$7027&amp;广告数据!$C$2:$C$7027,广告数据!$I$2:$I$7027),2,0),"0")</f>
        <v>0</v>
      </c>
      <c r="AO457" s="181" t="str">
        <f t="shared" si="178"/>
        <v>0</v>
      </c>
      <c r="AP457" s="182" t="str">
        <f t="array" ref="AP457">IFERROR(VLOOKUP(A457&amp;B457&amp;C457&amp;LEFT($AK$1,2),IF({1,0},广告数据!$A$2:$A$7027&amp;广告数据!$B$2:$B$7027&amp;广告数据!$C$2:$C$7027,广告数据!$G$2:$G$7027),2,0),"0")</f>
        <v>0</v>
      </c>
      <c r="AQ457" s="182" t="str">
        <f t="array" ref="AQ457">IFERROR(VLOOKUP(A457&amp;B457&amp;C457&amp;LEFT($AK$1,2),IF({1,0},广告数据!$A$2:$A$7027&amp;广告数据!$B$2:$B$7027&amp;广告数据!$C$2:$C$7027,广告数据!$J$2:$J$7027),2,0),"0")</f>
        <v>0</v>
      </c>
      <c r="AR457" s="183" t="str">
        <f t="shared" si="179"/>
        <v>0</v>
      </c>
      <c r="AS457" s="223" t="str">
        <f t="array" ref="AS457">IFERROR(VLOOKUP(A457&amp;B457&amp;C457&amp;LEFT($AS$1,2),IF({1,0},广告数据!$A$2:$A$7027&amp;广告数据!$B$2:$B$7027&amp;广告数据!$C$2:$C$7027,广告数据!$D$2:$D$7027),2,0),"0")</f>
        <v>0</v>
      </c>
      <c r="AT457" s="179" t="str">
        <f t="array" ref="AT457">IFERROR(VLOOKUP(A457&amp;B457&amp;C457&amp;LEFT($AS$1,2),IF({1,0},广告数据!$A$2:$A$7027&amp;广告数据!$B$2:$B$7027&amp;广告数据!$C$2:$C$7027,广告数据!$E$2:$E$7027),2,0),"0")</f>
        <v>0</v>
      </c>
      <c r="AU457" s="179" t="str">
        <f t="array" ref="AU457">IFERROR(VLOOKUP(A457&amp;B457&amp;C457&amp;LEFT($AS$1,2),IF({1,0},广告数据!$A$2:$A$7027&amp;广告数据!$B$2:$B$7027&amp;广告数据!$C$2:$C$7027,广告数据!$I$2:$I$7027),2,0),"0")</f>
        <v>0</v>
      </c>
      <c r="AV457" s="215" t="str">
        <f t="shared" si="180"/>
        <v>0</v>
      </c>
      <c r="AW457" s="215" t="str">
        <f t="array" ref="AW457">IFERROR(AU457/AT457,"0")</f>
        <v>0</v>
      </c>
      <c r="AX457" s="224" t="str">
        <f t="array" ref="AX457">IFERROR(VLOOKUP(A457&amp;B457&amp;C457&amp;LEFT($AS$1,2),IF({1,0},广告数据!$A$2:$A$7027&amp;广告数据!$B$2:$B$7027&amp;广告数据!$C$2:$C$7027,广告数据!$G$2:$G$7027),2,0),"0")</f>
        <v>0</v>
      </c>
      <c r="AY457" s="179" t="str">
        <f t="array" ref="AY457">IFERROR(VLOOKUP(A457&amp;B457&amp;C457&amp;LEFT($AS$1,2),IF({1,0},广告数据!$A$2:$A$7027&amp;广告数据!$B$2:$B$7027&amp;广告数据!$C$2:$C$7027,广告数据!$J$2:$J$7027),2,0),"0")</f>
        <v>0</v>
      </c>
      <c r="AZ457" s="183" t="str">
        <f t="array" ref="AZ457">IFERROR(AX457/AY457,"0")</f>
        <v>0</v>
      </c>
      <c r="BA457" s="179" t="str">
        <f t="array" ref="BA457">IFERROR(VLOOKUP(A457&amp;B457&amp;C457&amp;LEFT($BA$1,2),IF({1,0},广告数据!$A$2:$A$7027&amp;广告数据!$B$2:$B$7027&amp;广告数据!$C$2:$C$7027,广告数据!$D$2:$D$7027),2,0),"")</f>
        <v/>
      </c>
      <c r="BB457" s="179" t="str">
        <f t="array" ref="BB457">IFERROR(VLOOKUP(A457&amp;B457&amp;C457&amp;LEFT($BA$1,2),IF({1,0},广告数据!$A$2:$A$7027&amp;广告数据!$B$2:$B$7027&amp;广告数据!$C$2:$C$7027,广告数据!$E$2:$E$7027),2,0),"")</f>
        <v/>
      </c>
      <c r="BC457" s="179" t="str">
        <f t="array" ref="BC457">IFERROR(VLOOKUP(A457&amp;B457&amp;C457&amp;LEFT($BA$1,2),IF({1,0},广告数据!$A$2:$A$7027&amp;广告数据!$B$2:$B$7027&amp;广告数据!$C$2:$C$7027,广告数据!$I$2:$I$7027),2,0),"")</f>
        <v/>
      </c>
      <c r="BD457" s="215" t="str">
        <f t="shared" ref="BD457:BD480" si="183">IFERROR(BB457/BA457,"0")</f>
        <v>0</v>
      </c>
      <c r="BE457" s="215" t="str">
        <f t="shared" ref="BE457:BE480" si="184">IFERROR(BC457/BB457,"0")</f>
        <v>0</v>
      </c>
      <c r="BF457" s="186" t="str">
        <f t="array" ref="BF457">IFERROR(VLOOKUP(A457&amp;B457&amp;C457&amp;LEFT($BA$1,2),IF({1,0},广告数据!$A$2:$A$7027&amp;广告数据!$B$2:$B$7027&amp;广告数据!$C$2:$C$7027,广告数据!$G$2:$G$7027),2,0),"")</f>
        <v/>
      </c>
      <c r="BG457" s="186" t="str">
        <f t="array" ref="BG457">IFERROR(VLOOKUP(A457&amp;B457&amp;C457&amp;LEFT($BA$1,2),IF({1,0},广告数据!$A$2:$A$7027&amp;广告数据!$B$2:$B$7027&amp;广告数据!$C$2:$C$7027,广告数据!$J$2:$J$7027),2,0),"")</f>
        <v/>
      </c>
      <c r="BH457" s="215" t="str">
        <f t="shared" ref="BH457:BH480" si="185">IFERROR(BF457/BG457,"0")</f>
        <v>0</v>
      </c>
      <c r="BI457" s="172" t="str">
        <f t="array" ref="BI457">IFERROR(VLOOKUP(A457&amp;B457&amp;C457&amp;LEFT($BI$1,2),IF({1,0},广告数据!$A$2:$A$7027&amp;广告数据!$B$2:$B$7027&amp;广告数据!$C$2:$C$7027,广告数据!$D$2:$D$7027),2,0),"0")</f>
        <v>0</v>
      </c>
      <c r="BJ457" s="172" t="str">
        <f t="array" ref="BJ457">IFERROR(VLOOKUP(A457&amp;B457&amp;C457&amp;LEFT($BI$1,2),IF({1,0},广告数据!$A$2:$A$7027&amp;广告数据!$B$2:$B$7027&amp;广告数据!$C$2:$C$7027,广告数据!$E$2:$E$7027),2,0),"0")</f>
        <v>0</v>
      </c>
      <c r="BK457" s="172" t="str">
        <f t="array" ref="BK457">IFERROR(VLOOKUP(A457&amp;B457&amp;C457&amp;LEFT($BI$1,2),IF({1,0},广告数据!$A$2:$A$7027&amp;广告数据!$B$2:$B$7027&amp;广告数据!$C$2:$C$7027,广告数据!$I$2:$I$7027),2,0),"0")</f>
        <v>0</v>
      </c>
      <c r="BL457" s="215" t="str">
        <f t="shared" ref="BL457:BL480" si="186">IFERROR(BJ457/BI457,"0")</f>
        <v>0</v>
      </c>
      <c r="BM457" s="215" t="str">
        <f t="shared" ref="BM457:BM480" si="187">IFERROR(BK457/BJ457,"0")</f>
        <v>0</v>
      </c>
      <c r="BN457" s="172" t="str">
        <f t="array" ref="BN457">IFERROR(VLOOKUP(A457&amp;B457&amp;C457&amp;LEFT($BI$1,2),IF({1,0},广告数据!$A$2:$A$7027&amp;广告数据!$B$2:$B$7027&amp;广告数据!$C$2:$C$7027,广告数据!$G$2:$G$7027),2,0),"0")</f>
        <v>0</v>
      </c>
      <c r="BO457" s="172" t="str">
        <f t="array" ref="BO457">IFERROR(VLOOKUP(A457&amp;B457&amp;C457&amp;LEFT($BI$1,2),IF({1,0},广告数据!$A$2:$A$7027&amp;广告数据!$B$2:$B$7027&amp;广告数据!$C$2:$C$7027,广告数据!$J$2:$J$7027),2,0),"0")</f>
        <v>0</v>
      </c>
      <c r="BP457" s="215" t="str">
        <f t="shared" ref="BP457:BP480" si="188">IFERROR(BN457/BO457,"")</f>
        <v/>
      </c>
      <c r="BQ457" s="172" t="str">
        <f t="array" ref="BQ457">IFERROR(VLOOKUP(A457&amp;B457&amp;C457&amp;LEFT($BQ$1,2),IF({1,0},广告数据!$A$2:$A$7027&amp;广告数据!$B$2:$B$7027&amp;广告数据!$C$2:$C$7027,广告数据!$D$2:$D$7027),2,0),"0")</f>
        <v>0</v>
      </c>
      <c r="BR457" s="172" t="str">
        <f t="array" ref="BR457">IFERROR(VLOOKUP(A457&amp;B457&amp;C457&amp;LEFT($BQ$1,2),IF({1,0},广告数据!$A$2:$A$7027&amp;广告数据!$B$2:$B$7027&amp;广告数据!$C$2:$C$7027,广告数据!$E$2:$E$7027),2,0),"0")</f>
        <v>0</v>
      </c>
      <c r="BS457" s="172" t="str">
        <f t="array" ref="BS457">IFERROR(VLOOKUP(A457&amp;B457&amp;C457&amp;LEFT($BQ$1,2),IF({1,0},广告数据!$A$2:$A$7027&amp;广告数据!$B$2:$B$7027&amp;广告数据!$C$2:$C$7027,广告数据!$I$2:$I$7027),2,0),"0")</f>
        <v>0</v>
      </c>
      <c r="BT457" s="215" t="str">
        <f t="shared" si="181"/>
        <v>0</v>
      </c>
      <c r="BU457" s="215" t="str">
        <f t="shared" si="182"/>
        <v>0</v>
      </c>
      <c r="BV457" s="172" t="str">
        <f t="array" ref="BV457">IFERROR(VLOOKUP(A457&amp;B457&amp;C457&amp;LEFT($BQ$1,2),IF({1,0},广告数据!$A$2:$A$7027&amp;广告数据!$B$2:$B$7027&amp;广告数据!$C$2:$C$7027,广告数据!$G$2:$G$7027),2,0),"0")</f>
        <v>0</v>
      </c>
      <c r="BW457" s="172" t="str">
        <f t="array" ref="BW457">IFERROR(VLOOKUP(A457&amp;B457&amp;C457&amp;LEFT($BQ$1,2),IF({1,0},广告数据!$A$2:$A$7027&amp;广告数据!$B$2:$B$7027&amp;广告数据!$C$2:$C$7027,广告数据!$J$2:$J$7027),2,0),"0")</f>
        <v>0</v>
      </c>
      <c r="BX457" s="215" t="str">
        <f t="shared" si="176"/>
        <v/>
      </c>
      <c r="BY457" s="173"/>
      <c r="BZ457" s="173"/>
      <c r="CA457" s="173"/>
    </row>
    <row r="458" spans="1:79">
      <c r="A458" s="189"/>
      <c r="B458" s="192"/>
      <c r="C458" s="190"/>
      <c r="D458" s="190"/>
      <c r="E458" s="191"/>
      <c r="F458" s="191"/>
      <c r="G458" s="191"/>
      <c r="H458" s="193"/>
      <c r="I458" s="198"/>
      <c r="K458" s="198"/>
      <c r="L458" s="198"/>
      <c r="M458" s="202"/>
      <c r="N458" s="198"/>
      <c r="O458" s="198"/>
      <c r="P458" s="200"/>
      <c r="Q458" s="200"/>
      <c r="R458" s="200"/>
      <c r="S458" s="200"/>
      <c r="T458" s="200"/>
      <c r="U458" s="200"/>
      <c r="V458" s="200"/>
      <c r="W458" s="200"/>
      <c r="X458" s="200"/>
      <c r="Y458" s="200"/>
      <c r="Z458" s="200"/>
      <c r="AA458" s="200"/>
      <c r="AB458" s="200"/>
      <c r="AC458" s="200"/>
      <c r="AD458" s="200"/>
      <c r="AE458" s="200"/>
      <c r="AF458" s="200"/>
      <c r="AG458" s="200"/>
      <c r="AH458" s="200"/>
      <c r="AI458" s="200"/>
      <c r="AJ458" s="200"/>
      <c r="AK458" s="179" t="str">
        <f t="array" ref="AK458">IFERROR(VLOOKUP(A458&amp;B458&amp;C458&amp;LEFT($AK$1,2),IF({1,0},广告数据!$A$2:$A$7027&amp;广告数据!$B$2:$B$7027&amp;广告数据!$C$2:$C$7027,广告数据!$D$2:$D$7027),2,0),"0")</f>
        <v>0</v>
      </c>
      <c r="AL458" s="175" t="str">
        <f t="array" ref="AL458">IFERROR(VLOOKUP(A458&amp;B458&amp;C458&amp;LEFT($AK$1,2),IF({1,0},广告数据!$A$2:$A$7027&amp;广告数据!$B$2:$B$7027&amp;广告数据!$C$2:$C$7027,广告数据!$E$2:$E$7027),2,0),"0")</f>
        <v>0</v>
      </c>
      <c r="AM458" s="180" t="str">
        <f t="shared" si="177"/>
        <v>0</v>
      </c>
      <c r="AN458" s="175" t="str">
        <f t="array" ref="AN458">IFERROR(VLOOKUP(A458&amp;B458&amp;C458&amp;LEFT($AK$1,2),IF({1,0},广告数据!$A$2:$A$7027&amp;广告数据!$B$2:$B$7027&amp;广告数据!$C$2:$C$7027,广告数据!$I$2:$I$7027),2,0),"0")</f>
        <v>0</v>
      </c>
      <c r="AO458" s="181" t="str">
        <f t="shared" si="178"/>
        <v>0</v>
      </c>
      <c r="AP458" s="182" t="str">
        <f t="array" ref="AP458">IFERROR(VLOOKUP(A458&amp;B458&amp;C458&amp;LEFT($AK$1,2),IF({1,0},广告数据!$A$2:$A$7027&amp;广告数据!$B$2:$B$7027&amp;广告数据!$C$2:$C$7027,广告数据!$G$2:$G$7027),2,0),"0")</f>
        <v>0</v>
      </c>
      <c r="AQ458" s="182" t="str">
        <f t="array" ref="AQ458">IFERROR(VLOOKUP(A458&amp;B458&amp;C458&amp;LEFT($AK$1,2),IF({1,0},广告数据!$A$2:$A$7027&amp;广告数据!$B$2:$B$7027&amp;广告数据!$C$2:$C$7027,广告数据!$J$2:$J$7027),2,0),"0")</f>
        <v>0</v>
      </c>
      <c r="AR458" s="183" t="str">
        <f t="shared" si="179"/>
        <v>0</v>
      </c>
      <c r="AS458" s="223" t="str">
        <f t="array" ref="AS458">IFERROR(VLOOKUP(A458&amp;B458&amp;C458&amp;LEFT($AS$1,2),IF({1,0},广告数据!$A$2:$A$7027&amp;广告数据!$B$2:$B$7027&amp;广告数据!$C$2:$C$7027,广告数据!$D$2:$D$7027),2,0),"0")</f>
        <v>0</v>
      </c>
      <c r="AT458" s="179" t="str">
        <f t="array" ref="AT458">IFERROR(VLOOKUP(A458&amp;B458&amp;C458&amp;LEFT($AS$1,2),IF({1,0},广告数据!$A$2:$A$7027&amp;广告数据!$B$2:$B$7027&amp;广告数据!$C$2:$C$7027,广告数据!$E$2:$E$7027),2,0),"0")</f>
        <v>0</v>
      </c>
      <c r="AU458" s="179" t="str">
        <f t="array" ref="AU458">IFERROR(VLOOKUP(A458&amp;B458&amp;C458&amp;LEFT($AS$1,2),IF({1,0},广告数据!$A$2:$A$7027&amp;广告数据!$B$2:$B$7027&amp;广告数据!$C$2:$C$7027,广告数据!$I$2:$I$7027),2,0),"0")</f>
        <v>0</v>
      </c>
      <c r="AV458" s="215" t="str">
        <f t="shared" si="180"/>
        <v>0</v>
      </c>
      <c r="AW458" s="215" t="str">
        <f t="array" ref="AW458">IFERROR(AU458/AT458,"0")</f>
        <v>0</v>
      </c>
      <c r="AX458" s="224" t="str">
        <f t="array" ref="AX458">IFERROR(VLOOKUP(A458&amp;B458&amp;C458&amp;LEFT($AS$1,2),IF({1,0},广告数据!$A$2:$A$7027&amp;广告数据!$B$2:$B$7027&amp;广告数据!$C$2:$C$7027,广告数据!$G$2:$G$7027),2,0),"0")</f>
        <v>0</v>
      </c>
      <c r="AY458" s="179" t="str">
        <f t="array" ref="AY458">IFERROR(VLOOKUP(A458&amp;B458&amp;C458&amp;LEFT($AS$1,2),IF({1,0},广告数据!$A$2:$A$7027&amp;广告数据!$B$2:$B$7027&amp;广告数据!$C$2:$C$7027,广告数据!$J$2:$J$7027),2,0),"0")</f>
        <v>0</v>
      </c>
      <c r="AZ458" s="183" t="str">
        <f t="array" ref="AZ458">IFERROR(AX458/AY458,"0")</f>
        <v>0</v>
      </c>
      <c r="BA458" s="179" t="str">
        <f t="array" ref="BA458">IFERROR(VLOOKUP(A458&amp;B458&amp;C458&amp;LEFT($BA$1,2),IF({1,0},广告数据!$A$2:$A$7027&amp;广告数据!$B$2:$B$7027&amp;广告数据!$C$2:$C$7027,广告数据!$D$2:$D$7027),2,0),"")</f>
        <v/>
      </c>
      <c r="BB458" s="179" t="str">
        <f t="array" ref="BB458">IFERROR(VLOOKUP(A458&amp;B458&amp;C458&amp;LEFT($BA$1,2),IF({1,0},广告数据!$A$2:$A$7027&amp;广告数据!$B$2:$B$7027&amp;广告数据!$C$2:$C$7027,广告数据!$E$2:$E$7027),2,0),"")</f>
        <v/>
      </c>
      <c r="BC458" s="179" t="str">
        <f t="array" ref="BC458">IFERROR(VLOOKUP(A458&amp;B458&amp;C458&amp;LEFT($BA$1,2),IF({1,0},广告数据!$A$2:$A$7027&amp;广告数据!$B$2:$B$7027&amp;广告数据!$C$2:$C$7027,广告数据!$I$2:$I$7027),2,0),"")</f>
        <v/>
      </c>
      <c r="BD458" s="215" t="str">
        <f t="shared" si="183"/>
        <v>0</v>
      </c>
      <c r="BE458" s="215" t="str">
        <f t="shared" si="184"/>
        <v>0</v>
      </c>
      <c r="BF458" s="186" t="str">
        <f t="array" ref="BF458">IFERROR(VLOOKUP(A458&amp;B458&amp;C458&amp;LEFT($BA$1,2),IF({1,0},广告数据!$A$2:$A$7027&amp;广告数据!$B$2:$B$7027&amp;广告数据!$C$2:$C$7027,广告数据!$G$2:$G$7027),2,0),"")</f>
        <v/>
      </c>
      <c r="BG458" s="186" t="str">
        <f t="array" ref="BG458">IFERROR(VLOOKUP(A458&amp;B458&amp;C458&amp;LEFT($BA$1,2),IF({1,0},广告数据!$A$2:$A$7027&amp;广告数据!$B$2:$B$7027&amp;广告数据!$C$2:$C$7027,广告数据!$J$2:$J$7027),2,0),"")</f>
        <v/>
      </c>
      <c r="BH458" s="215" t="str">
        <f t="shared" si="185"/>
        <v>0</v>
      </c>
      <c r="BI458" s="172" t="str">
        <f t="array" ref="BI458">IFERROR(VLOOKUP(A458&amp;B458&amp;C458&amp;LEFT($BI$1,2),IF({1,0},广告数据!$A$2:$A$7027&amp;广告数据!$B$2:$B$7027&amp;广告数据!$C$2:$C$7027,广告数据!$D$2:$D$7027),2,0),"0")</f>
        <v>0</v>
      </c>
      <c r="BJ458" s="172" t="str">
        <f t="array" ref="BJ458">IFERROR(VLOOKUP(A458&amp;B458&amp;C458&amp;LEFT($BI$1,2),IF({1,0},广告数据!$A$2:$A$7027&amp;广告数据!$B$2:$B$7027&amp;广告数据!$C$2:$C$7027,广告数据!$E$2:$E$7027),2,0),"0")</f>
        <v>0</v>
      </c>
      <c r="BK458" s="172" t="str">
        <f t="array" ref="BK458">IFERROR(VLOOKUP(A458&amp;B458&amp;C458&amp;LEFT($BI$1,2),IF({1,0},广告数据!$A$2:$A$7027&amp;广告数据!$B$2:$B$7027&amp;广告数据!$C$2:$C$7027,广告数据!$I$2:$I$7027),2,0),"0")</f>
        <v>0</v>
      </c>
      <c r="BL458" s="215" t="str">
        <f t="shared" si="186"/>
        <v>0</v>
      </c>
      <c r="BM458" s="215" t="str">
        <f t="shared" si="187"/>
        <v>0</v>
      </c>
      <c r="BN458" s="172" t="str">
        <f t="array" ref="BN458">IFERROR(VLOOKUP(A458&amp;B458&amp;C458&amp;LEFT($BI$1,2),IF({1,0},广告数据!$A$2:$A$7027&amp;广告数据!$B$2:$B$7027&amp;广告数据!$C$2:$C$7027,广告数据!$G$2:$G$7027),2,0),"0")</f>
        <v>0</v>
      </c>
      <c r="BO458" s="172" t="str">
        <f t="array" ref="BO458">IFERROR(VLOOKUP(A458&amp;B458&amp;C458&amp;LEFT($BI$1,2),IF({1,0},广告数据!$A$2:$A$7027&amp;广告数据!$B$2:$B$7027&amp;广告数据!$C$2:$C$7027,广告数据!$J$2:$J$7027),2,0),"0")</f>
        <v>0</v>
      </c>
      <c r="BP458" s="215" t="str">
        <f t="shared" si="188"/>
        <v/>
      </c>
      <c r="BQ458" s="172" t="str">
        <f t="array" ref="BQ458">IFERROR(VLOOKUP(A458&amp;B458&amp;C458&amp;LEFT($BQ$1,2),IF({1,0},广告数据!$A$2:$A$7027&amp;广告数据!$B$2:$B$7027&amp;广告数据!$C$2:$C$7027,广告数据!$D$2:$D$7027),2,0),"0")</f>
        <v>0</v>
      </c>
      <c r="BR458" s="172" t="str">
        <f t="array" ref="BR458">IFERROR(VLOOKUP(A458&amp;B458&amp;C458&amp;LEFT($BQ$1,2),IF({1,0},广告数据!$A$2:$A$7027&amp;广告数据!$B$2:$B$7027&amp;广告数据!$C$2:$C$7027,广告数据!$E$2:$E$7027),2,0),"0")</f>
        <v>0</v>
      </c>
      <c r="BS458" s="172" t="str">
        <f t="array" ref="BS458">IFERROR(VLOOKUP(A458&amp;B458&amp;C458&amp;LEFT($BQ$1,2),IF({1,0},广告数据!$A$2:$A$7027&amp;广告数据!$B$2:$B$7027&amp;广告数据!$C$2:$C$7027,广告数据!$I$2:$I$7027),2,0),"0")</f>
        <v>0</v>
      </c>
      <c r="BT458" s="215" t="str">
        <f t="shared" si="181"/>
        <v>0</v>
      </c>
      <c r="BU458" s="215" t="str">
        <f t="shared" si="182"/>
        <v>0</v>
      </c>
      <c r="BV458" s="172" t="str">
        <f t="array" ref="BV458">IFERROR(VLOOKUP(A458&amp;B458&amp;C458&amp;LEFT($BQ$1,2),IF({1,0},广告数据!$A$2:$A$7027&amp;广告数据!$B$2:$B$7027&amp;广告数据!$C$2:$C$7027,广告数据!$G$2:$G$7027),2,0),"0")</f>
        <v>0</v>
      </c>
      <c r="BW458" s="172" t="str">
        <f t="array" ref="BW458">IFERROR(VLOOKUP(A458&amp;B458&amp;C458&amp;LEFT($BQ$1,2),IF({1,0},广告数据!$A$2:$A$7027&amp;广告数据!$B$2:$B$7027&amp;广告数据!$C$2:$C$7027,广告数据!$J$2:$J$7027),2,0),"0")</f>
        <v>0</v>
      </c>
      <c r="BX458" s="215" t="str">
        <f t="shared" si="176"/>
        <v/>
      </c>
      <c r="BY458" s="173"/>
      <c r="BZ458" s="173"/>
      <c r="CA458" s="173"/>
    </row>
    <row r="459" spans="1:79">
      <c r="A459" s="189"/>
      <c r="B459" s="192"/>
      <c r="C459" s="190"/>
      <c r="D459" s="190"/>
      <c r="E459" s="191"/>
      <c r="F459" s="191"/>
      <c r="G459" s="191"/>
      <c r="H459" s="193"/>
      <c r="I459" s="198"/>
      <c r="K459" s="198"/>
      <c r="L459" s="198"/>
      <c r="M459" s="202"/>
      <c r="N459" s="198"/>
      <c r="O459" s="198"/>
      <c r="P459" s="200"/>
      <c r="Q459" s="200"/>
      <c r="R459" s="200"/>
      <c r="S459" s="200"/>
      <c r="T459" s="200"/>
      <c r="U459" s="200"/>
      <c r="V459" s="200"/>
      <c r="W459" s="200"/>
      <c r="X459" s="200"/>
      <c r="Y459" s="200"/>
      <c r="Z459" s="200"/>
      <c r="AA459" s="200"/>
      <c r="AB459" s="200"/>
      <c r="AC459" s="200"/>
      <c r="AD459" s="200"/>
      <c r="AE459" s="200"/>
      <c r="AF459" s="200"/>
      <c r="AG459" s="200"/>
      <c r="AH459" s="200"/>
      <c r="AI459" s="200"/>
      <c r="AJ459" s="200"/>
      <c r="AK459" s="179" t="str">
        <f t="array" ref="AK459">IFERROR(VLOOKUP(A459&amp;B459&amp;C459&amp;LEFT($AK$1,2),IF({1,0},广告数据!$A$2:$A$7027&amp;广告数据!$B$2:$B$7027&amp;广告数据!$C$2:$C$7027,广告数据!$D$2:$D$7027),2,0),"0")</f>
        <v>0</v>
      </c>
      <c r="AL459" s="175" t="str">
        <f t="array" ref="AL459">IFERROR(VLOOKUP(A459&amp;B459&amp;C459&amp;LEFT($AK$1,2),IF({1,0},广告数据!$A$2:$A$7027&amp;广告数据!$B$2:$B$7027&amp;广告数据!$C$2:$C$7027,广告数据!$E$2:$E$7027),2,0),"0")</f>
        <v>0</v>
      </c>
      <c r="AM459" s="180" t="str">
        <f t="shared" si="177"/>
        <v>0</v>
      </c>
      <c r="AN459" s="175" t="str">
        <f t="array" ref="AN459">IFERROR(VLOOKUP(A459&amp;B459&amp;C459&amp;LEFT($AK$1,2),IF({1,0},广告数据!$A$2:$A$7027&amp;广告数据!$B$2:$B$7027&amp;广告数据!$C$2:$C$7027,广告数据!$I$2:$I$7027),2,0),"0")</f>
        <v>0</v>
      </c>
      <c r="AO459" s="181" t="str">
        <f t="shared" si="178"/>
        <v>0</v>
      </c>
      <c r="AP459" s="182" t="str">
        <f t="array" ref="AP459">IFERROR(VLOOKUP(A459&amp;B459&amp;C459&amp;LEFT($AK$1,2),IF({1,0},广告数据!$A$2:$A$7027&amp;广告数据!$B$2:$B$7027&amp;广告数据!$C$2:$C$7027,广告数据!$G$2:$G$7027),2,0),"0")</f>
        <v>0</v>
      </c>
      <c r="AQ459" s="182" t="str">
        <f t="array" ref="AQ459">IFERROR(VLOOKUP(A459&amp;B459&amp;C459&amp;LEFT($AK$1,2),IF({1,0},广告数据!$A$2:$A$7027&amp;广告数据!$B$2:$B$7027&amp;广告数据!$C$2:$C$7027,广告数据!$J$2:$J$7027),2,0),"0")</f>
        <v>0</v>
      </c>
      <c r="AR459" s="183" t="str">
        <f t="shared" si="179"/>
        <v>0</v>
      </c>
      <c r="AS459" s="223" t="str">
        <f t="array" ref="AS459">IFERROR(VLOOKUP(A459&amp;B459&amp;C459&amp;LEFT($AS$1,2),IF({1,0},广告数据!$A$2:$A$7027&amp;广告数据!$B$2:$B$7027&amp;广告数据!$C$2:$C$7027,广告数据!$D$2:$D$7027),2,0),"0")</f>
        <v>0</v>
      </c>
      <c r="AT459" s="179" t="str">
        <f t="array" ref="AT459">IFERROR(VLOOKUP(A459&amp;B459&amp;C459&amp;LEFT($AS$1,2),IF({1,0},广告数据!$A$2:$A$7027&amp;广告数据!$B$2:$B$7027&amp;广告数据!$C$2:$C$7027,广告数据!$E$2:$E$7027),2,0),"0")</f>
        <v>0</v>
      </c>
      <c r="AU459" s="179" t="str">
        <f t="array" ref="AU459">IFERROR(VLOOKUP(A459&amp;B459&amp;C459&amp;LEFT($AS$1,2),IF({1,0},广告数据!$A$2:$A$7027&amp;广告数据!$B$2:$B$7027&amp;广告数据!$C$2:$C$7027,广告数据!$I$2:$I$7027),2,0),"0")</f>
        <v>0</v>
      </c>
      <c r="AV459" s="215" t="str">
        <f t="shared" si="180"/>
        <v>0</v>
      </c>
      <c r="AW459" s="215" t="str">
        <f t="array" ref="AW459">IFERROR(AU459/AT459,"0")</f>
        <v>0</v>
      </c>
      <c r="AX459" s="224" t="str">
        <f t="array" ref="AX459">IFERROR(VLOOKUP(A459&amp;B459&amp;C459&amp;LEFT($AS$1,2),IF({1,0},广告数据!$A$2:$A$7027&amp;广告数据!$B$2:$B$7027&amp;广告数据!$C$2:$C$7027,广告数据!$G$2:$G$7027),2,0),"0")</f>
        <v>0</v>
      </c>
      <c r="AY459" s="179" t="str">
        <f t="array" ref="AY459">IFERROR(VLOOKUP(A459&amp;B459&amp;C459&amp;LEFT($AS$1,2),IF({1,0},广告数据!$A$2:$A$7027&amp;广告数据!$B$2:$B$7027&amp;广告数据!$C$2:$C$7027,广告数据!$J$2:$J$7027),2,0),"0")</f>
        <v>0</v>
      </c>
      <c r="AZ459" s="183" t="str">
        <f t="array" ref="AZ459">IFERROR(AX459/AY459,"0")</f>
        <v>0</v>
      </c>
      <c r="BA459" s="179" t="str">
        <f t="array" ref="BA459">IFERROR(VLOOKUP(A459&amp;B459&amp;C459&amp;LEFT($BA$1,2),IF({1,0},广告数据!$A$2:$A$7027&amp;广告数据!$B$2:$B$7027&amp;广告数据!$C$2:$C$7027,广告数据!$D$2:$D$7027),2,0),"")</f>
        <v/>
      </c>
      <c r="BB459" s="179" t="str">
        <f t="array" ref="BB459">IFERROR(VLOOKUP(A459&amp;B459&amp;C459&amp;LEFT($BA$1,2),IF({1,0},广告数据!$A$2:$A$7027&amp;广告数据!$B$2:$B$7027&amp;广告数据!$C$2:$C$7027,广告数据!$E$2:$E$7027),2,0),"")</f>
        <v/>
      </c>
      <c r="BC459" s="179" t="str">
        <f t="array" ref="BC459">IFERROR(VLOOKUP(A459&amp;B459&amp;C459&amp;LEFT($BA$1,2),IF({1,0},广告数据!$A$2:$A$7027&amp;广告数据!$B$2:$B$7027&amp;广告数据!$C$2:$C$7027,广告数据!$I$2:$I$7027),2,0),"")</f>
        <v/>
      </c>
      <c r="BD459" s="215" t="str">
        <f t="shared" si="183"/>
        <v>0</v>
      </c>
      <c r="BE459" s="215" t="str">
        <f t="shared" si="184"/>
        <v>0</v>
      </c>
      <c r="BF459" s="186" t="str">
        <f t="array" ref="BF459">IFERROR(VLOOKUP(A459&amp;B459&amp;C459&amp;LEFT($BA$1,2),IF({1,0},广告数据!$A$2:$A$7027&amp;广告数据!$B$2:$B$7027&amp;广告数据!$C$2:$C$7027,广告数据!$G$2:$G$7027),2,0),"")</f>
        <v/>
      </c>
      <c r="BG459" s="186" t="str">
        <f t="array" ref="BG459">IFERROR(VLOOKUP(A459&amp;B459&amp;C459&amp;LEFT($BA$1,2),IF({1,0},广告数据!$A$2:$A$7027&amp;广告数据!$B$2:$B$7027&amp;广告数据!$C$2:$C$7027,广告数据!$J$2:$J$7027),2,0),"")</f>
        <v/>
      </c>
      <c r="BH459" s="215" t="str">
        <f t="shared" si="185"/>
        <v>0</v>
      </c>
      <c r="BI459" s="172" t="str">
        <f t="array" ref="BI459">IFERROR(VLOOKUP(A459&amp;B459&amp;C459&amp;LEFT($BI$1,2),IF({1,0},广告数据!$A$2:$A$7027&amp;广告数据!$B$2:$B$7027&amp;广告数据!$C$2:$C$7027,广告数据!$D$2:$D$7027),2,0),"0")</f>
        <v>0</v>
      </c>
      <c r="BJ459" s="172" t="str">
        <f t="array" ref="BJ459">IFERROR(VLOOKUP(A459&amp;B459&amp;C459&amp;LEFT($BI$1,2),IF({1,0},广告数据!$A$2:$A$7027&amp;广告数据!$B$2:$B$7027&amp;广告数据!$C$2:$C$7027,广告数据!$E$2:$E$7027),2,0),"0")</f>
        <v>0</v>
      </c>
      <c r="BK459" s="172" t="str">
        <f t="array" ref="BK459">IFERROR(VLOOKUP(A459&amp;B459&amp;C459&amp;LEFT($BI$1,2),IF({1,0},广告数据!$A$2:$A$7027&amp;广告数据!$B$2:$B$7027&amp;广告数据!$C$2:$C$7027,广告数据!$I$2:$I$7027),2,0),"0")</f>
        <v>0</v>
      </c>
      <c r="BL459" s="215" t="str">
        <f t="shared" si="186"/>
        <v>0</v>
      </c>
      <c r="BM459" s="215" t="str">
        <f t="shared" si="187"/>
        <v>0</v>
      </c>
      <c r="BN459" s="172" t="str">
        <f t="array" ref="BN459">IFERROR(VLOOKUP(A459&amp;B459&amp;C459&amp;LEFT($BI$1,2),IF({1,0},广告数据!$A$2:$A$7027&amp;广告数据!$B$2:$B$7027&amp;广告数据!$C$2:$C$7027,广告数据!$G$2:$G$7027),2,0),"0")</f>
        <v>0</v>
      </c>
      <c r="BO459" s="172" t="str">
        <f t="array" ref="BO459">IFERROR(VLOOKUP(A459&amp;B459&amp;C459&amp;LEFT($BI$1,2),IF({1,0},广告数据!$A$2:$A$7027&amp;广告数据!$B$2:$B$7027&amp;广告数据!$C$2:$C$7027,广告数据!$J$2:$J$7027),2,0),"0")</f>
        <v>0</v>
      </c>
      <c r="BP459" s="215" t="str">
        <f t="shared" si="188"/>
        <v/>
      </c>
      <c r="BQ459" s="172" t="str">
        <f t="array" ref="BQ459">IFERROR(VLOOKUP(A459&amp;B459&amp;C459&amp;LEFT($BQ$1,2),IF({1,0},广告数据!$A$2:$A$7027&amp;广告数据!$B$2:$B$7027&amp;广告数据!$C$2:$C$7027,广告数据!$D$2:$D$7027),2,0),"0")</f>
        <v>0</v>
      </c>
      <c r="BR459" s="172" t="str">
        <f t="array" ref="BR459">IFERROR(VLOOKUP(A459&amp;B459&amp;C459&amp;LEFT($BQ$1,2),IF({1,0},广告数据!$A$2:$A$7027&amp;广告数据!$B$2:$B$7027&amp;广告数据!$C$2:$C$7027,广告数据!$E$2:$E$7027),2,0),"0")</f>
        <v>0</v>
      </c>
      <c r="BS459" s="172" t="str">
        <f t="array" ref="BS459">IFERROR(VLOOKUP(A459&amp;B459&amp;C459&amp;LEFT($BQ$1,2),IF({1,0},广告数据!$A$2:$A$7027&amp;广告数据!$B$2:$B$7027&amp;广告数据!$C$2:$C$7027,广告数据!$I$2:$I$7027),2,0),"0")</f>
        <v>0</v>
      </c>
      <c r="BT459" s="215" t="str">
        <f t="shared" si="181"/>
        <v>0</v>
      </c>
      <c r="BU459" s="215" t="str">
        <f t="shared" si="182"/>
        <v>0</v>
      </c>
      <c r="BV459" s="172" t="str">
        <f t="array" ref="BV459">IFERROR(VLOOKUP(A459&amp;B459&amp;C459&amp;LEFT($BQ$1,2),IF({1,0},广告数据!$A$2:$A$7027&amp;广告数据!$B$2:$B$7027&amp;广告数据!$C$2:$C$7027,广告数据!$G$2:$G$7027),2,0),"0")</f>
        <v>0</v>
      </c>
      <c r="BW459" s="172" t="str">
        <f t="array" ref="BW459">IFERROR(VLOOKUP(A459&amp;B459&amp;C459&amp;LEFT($BQ$1,2),IF({1,0},广告数据!$A$2:$A$7027&amp;广告数据!$B$2:$B$7027&amp;广告数据!$C$2:$C$7027,广告数据!$J$2:$J$7027),2,0),"0")</f>
        <v>0</v>
      </c>
      <c r="BX459" s="215" t="str">
        <f t="shared" si="176"/>
        <v/>
      </c>
      <c r="BY459" s="173"/>
      <c r="BZ459" s="173"/>
      <c r="CA459" s="173"/>
    </row>
    <row r="460" spans="1:79">
      <c r="A460" s="189"/>
      <c r="B460" s="192"/>
      <c r="C460" s="190"/>
      <c r="D460" s="190"/>
      <c r="E460" s="191"/>
      <c r="F460" s="191"/>
      <c r="G460" s="191"/>
      <c r="H460" s="193"/>
      <c r="I460" s="198"/>
      <c r="K460" s="198"/>
      <c r="L460" s="198"/>
      <c r="M460" s="202"/>
      <c r="N460" s="198"/>
      <c r="O460" s="198"/>
      <c r="P460" s="200"/>
      <c r="Q460" s="200"/>
      <c r="R460" s="200"/>
      <c r="S460" s="200"/>
      <c r="T460" s="200"/>
      <c r="U460" s="200"/>
      <c r="V460" s="200"/>
      <c r="W460" s="200"/>
      <c r="X460" s="200"/>
      <c r="Y460" s="200"/>
      <c r="Z460" s="200"/>
      <c r="AA460" s="200"/>
      <c r="AB460" s="200"/>
      <c r="AC460" s="200"/>
      <c r="AD460" s="200"/>
      <c r="AE460" s="200"/>
      <c r="AF460" s="200"/>
      <c r="AG460" s="200"/>
      <c r="AH460" s="200"/>
      <c r="AI460" s="200"/>
      <c r="AJ460" s="200"/>
      <c r="AK460" s="179" t="str">
        <f t="array" ref="AK460">IFERROR(VLOOKUP(A460&amp;B460&amp;C460&amp;LEFT($AK$1,2),IF({1,0},广告数据!$A$2:$A$7027&amp;广告数据!$B$2:$B$7027&amp;广告数据!$C$2:$C$7027,广告数据!$D$2:$D$7027),2,0),"0")</f>
        <v>0</v>
      </c>
      <c r="AL460" s="175" t="str">
        <f t="array" ref="AL460">IFERROR(VLOOKUP(A460&amp;B460&amp;C460&amp;LEFT($AK$1,2),IF({1,0},广告数据!$A$2:$A$7027&amp;广告数据!$B$2:$B$7027&amp;广告数据!$C$2:$C$7027,广告数据!$E$2:$E$7027),2,0),"0")</f>
        <v>0</v>
      </c>
      <c r="AM460" s="180" t="str">
        <f t="shared" si="177"/>
        <v>0</v>
      </c>
      <c r="AN460" s="175" t="str">
        <f t="array" ref="AN460">IFERROR(VLOOKUP(A460&amp;B460&amp;C460&amp;LEFT($AK$1,2),IF({1,0},广告数据!$A$2:$A$7027&amp;广告数据!$B$2:$B$7027&amp;广告数据!$C$2:$C$7027,广告数据!$I$2:$I$7027),2,0),"0")</f>
        <v>0</v>
      </c>
      <c r="AO460" s="181" t="str">
        <f t="shared" si="178"/>
        <v>0</v>
      </c>
      <c r="AP460" s="182" t="str">
        <f t="array" ref="AP460">IFERROR(VLOOKUP(A460&amp;B460&amp;C460&amp;LEFT($AK$1,2),IF({1,0},广告数据!$A$2:$A$7027&amp;广告数据!$B$2:$B$7027&amp;广告数据!$C$2:$C$7027,广告数据!$G$2:$G$7027),2,0),"0")</f>
        <v>0</v>
      </c>
      <c r="AQ460" s="182" t="str">
        <f t="array" ref="AQ460">IFERROR(VLOOKUP(A460&amp;B460&amp;C460&amp;LEFT($AK$1,2),IF({1,0},广告数据!$A$2:$A$7027&amp;广告数据!$B$2:$B$7027&amp;广告数据!$C$2:$C$7027,广告数据!$J$2:$J$7027),2,0),"0")</f>
        <v>0</v>
      </c>
      <c r="AR460" s="183" t="str">
        <f t="shared" si="179"/>
        <v>0</v>
      </c>
      <c r="AS460" s="223" t="str">
        <f t="array" ref="AS460">IFERROR(VLOOKUP(A460&amp;B460&amp;C460&amp;LEFT($AS$1,2),IF({1,0},广告数据!$A$2:$A$7027&amp;广告数据!$B$2:$B$7027&amp;广告数据!$C$2:$C$7027,广告数据!$D$2:$D$7027),2,0),"0")</f>
        <v>0</v>
      </c>
      <c r="AT460" s="179" t="str">
        <f t="array" ref="AT460">IFERROR(VLOOKUP(A460&amp;B460&amp;C460&amp;LEFT($AS$1,2),IF({1,0},广告数据!$A$2:$A$7027&amp;广告数据!$B$2:$B$7027&amp;广告数据!$C$2:$C$7027,广告数据!$E$2:$E$7027),2,0),"0")</f>
        <v>0</v>
      </c>
      <c r="AU460" s="179" t="str">
        <f t="array" ref="AU460">IFERROR(VLOOKUP(A460&amp;B460&amp;C460&amp;LEFT($AS$1,2),IF({1,0},广告数据!$A$2:$A$7027&amp;广告数据!$B$2:$B$7027&amp;广告数据!$C$2:$C$7027,广告数据!$I$2:$I$7027),2,0),"0")</f>
        <v>0</v>
      </c>
      <c r="AV460" s="215" t="str">
        <f t="shared" si="180"/>
        <v>0</v>
      </c>
      <c r="AW460" s="215" t="str">
        <f t="array" ref="AW460">IFERROR(AU460/AT460,"0")</f>
        <v>0</v>
      </c>
      <c r="AX460" s="224" t="str">
        <f t="array" ref="AX460">IFERROR(VLOOKUP(A460&amp;B460&amp;C460&amp;LEFT($AS$1,2),IF({1,0},广告数据!$A$2:$A$7027&amp;广告数据!$B$2:$B$7027&amp;广告数据!$C$2:$C$7027,广告数据!$G$2:$G$7027),2,0),"0")</f>
        <v>0</v>
      </c>
      <c r="AY460" s="179" t="str">
        <f t="array" ref="AY460">IFERROR(VLOOKUP(A460&amp;B460&amp;C460&amp;LEFT($AS$1,2),IF({1,0},广告数据!$A$2:$A$7027&amp;广告数据!$B$2:$B$7027&amp;广告数据!$C$2:$C$7027,广告数据!$J$2:$J$7027),2,0),"0")</f>
        <v>0</v>
      </c>
      <c r="AZ460" s="183" t="str">
        <f t="array" ref="AZ460">IFERROR(AX460/AY460,"0")</f>
        <v>0</v>
      </c>
      <c r="BA460" s="179" t="str">
        <f t="array" ref="BA460">IFERROR(VLOOKUP(A460&amp;B460&amp;C460&amp;LEFT($BA$1,2),IF({1,0},广告数据!$A$2:$A$7027&amp;广告数据!$B$2:$B$7027&amp;广告数据!$C$2:$C$7027,广告数据!$D$2:$D$7027),2,0),"")</f>
        <v/>
      </c>
      <c r="BB460" s="179" t="str">
        <f t="array" ref="BB460">IFERROR(VLOOKUP(A460&amp;B460&amp;C460&amp;LEFT($BA$1,2),IF({1,0},广告数据!$A$2:$A$7027&amp;广告数据!$B$2:$B$7027&amp;广告数据!$C$2:$C$7027,广告数据!$E$2:$E$7027),2,0),"")</f>
        <v/>
      </c>
      <c r="BC460" s="179" t="str">
        <f t="array" ref="BC460">IFERROR(VLOOKUP(A460&amp;B460&amp;C460&amp;LEFT($BA$1,2),IF({1,0},广告数据!$A$2:$A$7027&amp;广告数据!$B$2:$B$7027&amp;广告数据!$C$2:$C$7027,广告数据!$I$2:$I$7027),2,0),"")</f>
        <v/>
      </c>
      <c r="BD460" s="215" t="str">
        <f t="shared" si="183"/>
        <v>0</v>
      </c>
      <c r="BE460" s="215" t="str">
        <f t="shared" si="184"/>
        <v>0</v>
      </c>
      <c r="BF460" s="186" t="str">
        <f t="array" ref="BF460">IFERROR(VLOOKUP(A460&amp;B460&amp;C460&amp;LEFT($BA$1,2),IF({1,0},广告数据!$A$2:$A$7027&amp;广告数据!$B$2:$B$7027&amp;广告数据!$C$2:$C$7027,广告数据!$G$2:$G$7027),2,0),"")</f>
        <v/>
      </c>
      <c r="BG460" s="186" t="str">
        <f t="array" ref="BG460">IFERROR(VLOOKUP(A460&amp;B460&amp;C460&amp;LEFT($BA$1,2),IF({1,0},广告数据!$A$2:$A$7027&amp;广告数据!$B$2:$B$7027&amp;广告数据!$C$2:$C$7027,广告数据!$J$2:$J$7027),2,0),"")</f>
        <v/>
      </c>
      <c r="BH460" s="215" t="str">
        <f t="shared" si="185"/>
        <v>0</v>
      </c>
      <c r="BI460" s="172" t="str">
        <f t="array" ref="BI460">IFERROR(VLOOKUP(A460&amp;B460&amp;C460&amp;LEFT($BI$1,2),IF({1,0},广告数据!$A$2:$A$7027&amp;广告数据!$B$2:$B$7027&amp;广告数据!$C$2:$C$7027,广告数据!$D$2:$D$7027),2,0),"0")</f>
        <v>0</v>
      </c>
      <c r="BJ460" s="172" t="str">
        <f t="array" ref="BJ460">IFERROR(VLOOKUP(A460&amp;B460&amp;C460&amp;LEFT($BI$1,2),IF({1,0},广告数据!$A$2:$A$7027&amp;广告数据!$B$2:$B$7027&amp;广告数据!$C$2:$C$7027,广告数据!$E$2:$E$7027),2,0),"0")</f>
        <v>0</v>
      </c>
      <c r="BK460" s="172" t="str">
        <f t="array" ref="BK460">IFERROR(VLOOKUP(A460&amp;B460&amp;C460&amp;LEFT($BI$1,2),IF({1,0},广告数据!$A$2:$A$7027&amp;广告数据!$B$2:$B$7027&amp;广告数据!$C$2:$C$7027,广告数据!$I$2:$I$7027),2,0),"0")</f>
        <v>0</v>
      </c>
      <c r="BL460" s="215" t="str">
        <f t="shared" si="186"/>
        <v>0</v>
      </c>
      <c r="BM460" s="215" t="str">
        <f t="shared" si="187"/>
        <v>0</v>
      </c>
      <c r="BN460" s="172" t="str">
        <f t="array" ref="BN460">IFERROR(VLOOKUP(A460&amp;B460&amp;C460&amp;LEFT($BI$1,2),IF({1,0},广告数据!$A$2:$A$7027&amp;广告数据!$B$2:$B$7027&amp;广告数据!$C$2:$C$7027,广告数据!$G$2:$G$7027),2,0),"0")</f>
        <v>0</v>
      </c>
      <c r="BO460" s="172" t="str">
        <f t="array" ref="BO460">IFERROR(VLOOKUP(A460&amp;B460&amp;C460&amp;LEFT($BI$1,2),IF({1,0},广告数据!$A$2:$A$7027&amp;广告数据!$B$2:$B$7027&amp;广告数据!$C$2:$C$7027,广告数据!$J$2:$J$7027),2,0),"0")</f>
        <v>0</v>
      </c>
      <c r="BP460" s="215" t="str">
        <f t="shared" si="188"/>
        <v/>
      </c>
      <c r="BQ460" s="172" t="str">
        <f t="array" ref="BQ460">IFERROR(VLOOKUP(A460&amp;B460&amp;C460&amp;LEFT($BQ$1,2),IF({1,0},广告数据!$A$2:$A$7027&amp;广告数据!$B$2:$B$7027&amp;广告数据!$C$2:$C$7027,广告数据!$D$2:$D$7027),2,0),"0")</f>
        <v>0</v>
      </c>
      <c r="BR460" s="172" t="str">
        <f t="array" ref="BR460">IFERROR(VLOOKUP(A460&amp;B460&amp;C460&amp;LEFT($BQ$1,2),IF({1,0},广告数据!$A$2:$A$7027&amp;广告数据!$B$2:$B$7027&amp;广告数据!$C$2:$C$7027,广告数据!$E$2:$E$7027),2,0),"0")</f>
        <v>0</v>
      </c>
      <c r="BS460" s="172" t="str">
        <f t="array" ref="BS460">IFERROR(VLOOKUP(A460&amp;B460&amp;C460&amp;LEFT($BQ$1,2),IF({1,0},广告数据!$A$2:$A$7027&amp;广告数据!$B$2:$B$7027&amp;广告数据!$C$2:$C$7027,广告数据!$I$2:$I$7027),2,0),"0")</f>
        <v>0</v>
      </c>
      <c r="BT460" s="215" t="str">
        <f t="shared" si="181"/>
        <v>0</v>
      </c>
      <c r="BU460" s="215" t="str">
        <f t="shared" si="182"/>
        <v>0</v>
      </c>
      <c r="BV460" s="172" t="str">
        <f t="array" ref="BV460">IFERROR(VLOOKUP(A460&amp;B460&amp;C460&amp;LEFT($BQ$1,2),IF({1,0},广告数据!$A$2:$A$7027&amp;广告数据!$B$2:$B$7027&amp;广告数据!$C$2:$C$7027,广告数据!$G$2:$G$7027),2,0),"0")</f>
        <v>0</v>
      </c>
      <c r="BW460" s="172" t="str">
        <f t="array" ref="BW460">IFERROR(VLOOKUP(A460&amp;B460&amp;C460&amp;LEFT($BQ$1,2),IF({1,0},广告数据!$A$2:$A$7027&amp;广告数据!$B$2:$B$7027&amp;广告数据!$C$2:$C$7027,广告数据!$J$2:$J$7027),2,0),"0")</f>
        <v>0</v>
      </c>
      <c r="BX460" s="215" t="str">
        <f t="shared" si="176"/>
        <v/>
      </c>
      <c r="BY460" s="173"/>
      <c r="BZ460" s="173"/>
      <c r="CA460" s="173"/>
    </row>
    <row r="461" spans="1:79">
      <c r="A461" s="189"/>
      <c r="B461" s="192"/>
      <c r="C461" s="190"/>
      <c r="D461" s="190"/>
      <c r="E461" s="191"/>
      <c r="F461" s="191"/>
      <c r="G461" s="191"/>
      <c r="H461" s="193"/>
      <c r="I461" s="198"/>
      <c r="K461" s="198"/>
      <c r="L461" s="198"/>
      <c r="M461" s="202"/>
      <c r="N461" s="198"/>
      <c r="O461" s="198"/>
      <c r="P461" s="200"/>
      <c r="Q461" s="200"/>
      <c r="R461" s="200"/>
      <c r="S461" s="200"/>
      <c r="T461" s="200"/>
      <c r="U461" s="200"/>
      <c r="V461" s="200"/>
      <c r="W461" s="200"/>
      <c r="X461" s="200"/>
      <c r="Y461" s="200"/>
      <c r="Z461" s="200"/>
      <c r="AA461" s="200"/>
      <c r="AB461" s="200"/>
      <c r="AC461" s="200"/>
      <c r="AD461" s="200"/>
      <c r="AE461" s="200"/>
      <c r="AF461" s="200"/>
      <c r="AG461" s="200"/>
      <c r="AH461" s="200"/>
      <c r="AI461" s="200"/>
      <c r="AJ461" s="200"/>
      <c r="AK461" s="179" t="str">
        <f t="array" ref="AK461">IFERROR(VLOOKUP(A461&amp;B461&amp;C461&amp;LEFT($AK$1,2),IF({1,0},广告数据!$A$2:$A$7027&amp;广告数据!$B$2:$B$7027&amp;广告数据!$C$2:$C$7027,广告数据!$D$2:$D$7027),2,0),"0")</f>
        <v>0</v>
      </c>
      <c r="AL461" s="175" t="str">
        <f t="array" ref="AL461">IFERROR(VLOOKUP(A461&amp;B461&amp;C461&amp;LEFT($AK$1,2),IF({1,0},广告数据!$A$2:$A$7027&amp;广告数据!$B$2:$B$7027&amp;广告数据!$C$2:$C$7027,广告数据!$E$2:$E$7027),2,0),"0")</f>
        <v>0</v>
      </c>
      <c r="AM461" s="180" t="str">
        <f t="shared" si="177"/>
        <v>0</v>
      </c>
      <c r="AN461" s="175" t="str">
        <f t="array" ref="AN461">IFERROR(VLOOKUP(A461&amp;B461&amp;C461&amp;LEFT($AK$1,2),IF({1,0},广告数据!$A$2:$A$7027&amp;广告数据!$B$2:$B$7027&amp;广告数据!$C$2:$C$7027,广告数据!$I$2:$I$7027),2,0),"0")</f>
        <v>0</v>
      </c>
      <c r="AO461" s="181" t="str">
        <f t="shared" si="178"/>
        <v>0</v>
      </c>
      <c r="AP461" s="182" t="str">
        <f t="array" ref="AP461">IFERROR(VLOOKUP(A461&amp;B461&amp;C461&amp;LEFT($AK$1,2),IF({1,0},广告数据!$A$2:$A$7027&amp;广告数据!$B$2:$B$7027&amp;广告数据!$C$2:$C$7027,广告数据!$G$2:$G$7027),2,0),"0")</f>
        <v>0</v>
      </c>
      <c r="AQ461" s="182" t="str">
        <f t="array" ref="AQ461">IFERROR(VLOOKUP(A461&amp;B461&amp;C461&amp;LEFT($AK$1,2),IF({1,0},广告数据!$A$2:$A$7027&amp;广告数据!$B$2:$B$7027&amp;广告数据!$C$2:$C$7027,广告数据!$J$2:$J$7027),2,0),"0")</f>
        <v>0</v>
      </c>
      <c r="AR461" s="183" t="str">
        <f t="shared" si="179"/>
        <v>0</v>
      </c>
      <c r="AS461" s="223" t="str">
        <f t="array" ref="AS461">IFERROR(VLOOKUP(A461&amp;B461&amp;C461&amp;LEFT($AS$1,2),IF({1,0},广告数据!$A$2:$A$7027&amp;广告数据!$B$2:$B$7027&amp;广告数据!$C$2:$C$7027,广告数据!$D$2:$D$7027),2,0),"0")</f>
        <v>0</v>
      </c>
      <c r="AT461" s="179" t="str">
        <f t="array" ref="AT461">IFERROR(VLOOKUP(A461&amp;B461&amp;C461&amp;LEFT($AS$1,2),IF({1,0},广告数据!$A$2:$A$7027&amp;广告数据!$B$2:$B$7027&amp;广告数据!$C$2:$C$7027,广告数据!$E$2:$E$7027),2,0),"0")</f>
        <v>0</v>
      </c>
      <c r="AU461" s="179" t="str">
        <f t="array" ref="AU461">IFERROR(VLOOKUP(A461&amp;B461&amp;C461&amp;LEFT($AS$1,2),IF({1,0},广告数据!$A$2:$A$7027&amp;广告数据!$B$2:$B$7027&amp;广告数据!$C$2:$C$7027,广告数据!$I$2:$I$7027),2,0),"0")</f>
        <v>0</v>
      </c>
      <c r="AV461" s="215" t="str">
        <f t="shared" si="180"/>
        <v>0</v>
      </c>
      <c r="AW461" s="215" t="str">
        <f t="array" ref="AW461">IFERROR(AU461/AT461,"0")</f>
        <v>0</v>
      </c>
      <c r="AX461" s="224" t="str">
        <f t="array" ref="AX461">IFERROR(VLOOKUP(A461&amp;B461&amp;C461&amp;LEFT($AS$1,2),IF({1,0},广告数据!$A$2:$A$7027&amp;广告数据!$B$2:$B$7027&amp;广告数据!$C$2:$C$7027,广告数据!$G$2:$G$7027),2,0),"0")</f>
        <v>0</v>
      </c>
      <c r="AY461" s="179" t="str">
        <f t="array" ref="AY461">IFERROR(VLOOKUP(A461&amp;B461&amp;C461&amp;LEFT($AS$1,2),IF({1,0},广告数据!$A$2:$A$7027&amp;广告数据!$B$2:$B$7027&amp;广告数据!$C$2:$C$7027,广告数据!$J$2:$J$7027),2,0),"0")</f>
        <v>0</v>
      </c>
      <c r="AZ461" s="183" t="str">
        <f t="array" ref="AZ461">IFERROR(AX461/AY461,"0")</f>
        <v>0</v>
      </c>
      <c r="BA461" s="179" t="str">
        <f t="array" ref="BA461">IFERROR(VLOOKUP(A461&amp;B461&amp;C461&amp;LEFT($BA$1,2),IF({1,0},广告数据!$A$2:$A$7027&amp;广告数据!$B$2:$B$7027&amp;广告数据!$C$2:$C$7027,广告数据!$D$2:$D$7027),2,0),"")</f>
        <v/>
      </c>
      <c r="BB461" s="179" t="str">
        <f t="array" ref="BB461">IFERROR(VLOOKUP(A461&amp;B461&amp;C461&amp;LEFT($BA$1,2),IF({1,0},广告数据!$A$2:$A$7027&amp;广告数据!$B$2:$B$7027&amp;广告数据!$C$2:$C$7027,广告数据!$E$2:$E$7027),2,0),"")</f>
        <v/>
      </c>
      <c r="BC461" s="179" t="str">
        <f t="array" ref="BC461">IFERROR(VLOOKUP(A461&amp;B461&amp;C461&amp;LEFT($BA$1,2),IF({1,0},广告数据!$A$2:$A$7027&amp;广告数据!$B$2:$B$7027&amp;广告数据!$C$2:$C$7027,广告数据!$I$2:$I$7027),2,0),"")</f>
        <v/>
      </c>
      <c r="BD461" s="215" t="str">
        <f t="shared" si="183"/>
        <v>0</v>
      </c>
      <c r="BE461" s="215" t="str">
        <f t="shared" si="184"/>
        <v>0</v>
      </c>
      <c r="BF461" s="186" t="str">
        <f t="array" ref="BF461">IFERROR(VLOOKUP(A461&amp;B461&amp;C461&amp;LEFT($BA$1,2),IF({1,0},广告数据!$A$2:$A$7027&amp;广告数据!$B$2:$B$7027&amp;广告数据!$C$2:$C$7027,广告数据!$G$2:$G$7027),2,0),"")</f>
        <v/>
      </c>
      <c r="BG461" s="186" t="str">
        <f t="array" ref="BG461">IFERROR(VLOOKUP(A461&amp;B461&amp;C461&amp;LEFT($BA$1,2),IF({1,0},广告数据!$A$2:$A$7027&amp;广告数据!$B$2:$B$7027&amp;广告数据!$C$2:$C$7027,广告数据!$J$2:$J$7027),2,0),"")</f>
        <v/>
      </c>
      <c r="BH461" s="215" t="str">
        <f t="shared" si="185"/>
        <v>0</v>
      </c>
      <c r="BI461" s="172" t="str">
        <f t="array" ref="BI461">IFERROR(VLOOKUP(A461&amp;B461&amp;C461&amp;LEFT($BI$1,2),IF({1,0},广告数据!$A$2:$A$7027&amp;广告数据!$B$2:$B$7027&amp;广告数据!$C$2:$C$7027,广告数据!$D$2:$D$7027),2,0),"0")</f>
        <v>0</v>
      </c>
      <c r="BJ461" s="172" t="str">
        <f t="array" ref="BJ461">IFERROR(VLOOKUP(A461&amp;B461&amp;C461&amp;LEFT($BI$1,2),IF({1,0},广告数据!$A$2:$A$7027&amp;广告数据!$B$2:$B$7027&amp;广告数据!$C$2:$C$7027,广告数据!$E$2:$E$7027),2,0),"0")</f>
        <v>0</v>
      </c>
      <c r="BK461" s="172" t="str">
        <f t="array" ref="BK461">IFERROR(VLOOKUP(A461&amp;B461&amp;C461&amp;LEFT($BI$1,2),IF({1,0},广告数据!$A$2:$A$7027&amp;广告数据!$B$2:$B$7027&amp;广告数据!$C$2:$C$7027,广告数据!$I$2:$I$7027),2,0),"0")</f>
        <v>0</v>
      </c>
      <c r="BL461" s="215" t="str">
        <f t="shared" si="186"/>
        <v>0</v>
      </c>
      <c r="BM461" s="215" t="str">
        <f t="shared" si="187"/>
        <v>0</v>
      </c>
      <c r="BN461" s="172" t="str">
        <f t="array" ref="BN461">IFERROR(VLOOKUP(A461&amp;B461&amp;C461&amp;LEFT($BI$1,2),IF({1,0},广告数据!$A$2:$A$7027&amp;广告数据!$B$2:$B$7027&amp;广告数据!$C$2:$C$7027,广告数据!$G$2:$G$7027),2,0),"0")</f>
        <v>0</v>
      </c>
      <c r="BO461" s="172" t="str">
        <f t="array" ref="BO461">IFERROR(VLOOKUP(A461&amp;B461&amp;C461&amp;LEFT($BI$1,2),IF({1,0},广告数据!$A$2:$A$7027&amp;广告数据!$B$2:$B$7027&amp;广告数据!$C$2:$C$7027,广告数据!$J$2:$J$7027),2,0),"0")</f>
        <v>0</v>
      </c>
      <c r="BP461" s="215" t="str">
        <f t="shared" si="188"/>
        <v/>
      </c>
      <c r="BQ461" s="172" t="str">
        <f t="array" ref="BQ461">IFERROR(VLOOKUP(A461&amp;B461&amp;C461&amp;LEFT($BQ$1,2),IF({1,0},广告数据!$A$2:$A$7027&amp;广告数据!$B$2:$B$7027&amp;广告数据!$C$2:$C$7027,广告数据!$D$2:$D$7027),2,0),"0")</f>
        <v>0</v>
      </c>
      <c r="BR461" s="172" t="str">
        <f t="array" ref="BR461">IFERROR(VLOOKUP(A461&amp;B461&amp;C461&amp;LEFT($BQ$1,2),IF({1,0},广告数据!$A$2:$A$7027&amp;广告数据!$B$2:$B$7027&amp;广告数据!$C$2:$C$7027,广告数据!$E$2:$E$7027),2,0),"0")</f>
        <v>0</v>
      </c>
      <c r="BS461" s="172" t="str">
        <f t="array" ref="BS461">IFERROR(VLOOKUP(A461&amp;B461&amp;C461&amp;LEFT($BQ$1,2),IF({1,0},广告数据!$A$2:$A$7027&amp;广告数据!$B$2:$B$7027&amp;广告数据!$C$2:$C$7027,广告数据!$I$2:$I$7027),2,0),"0")</f>
        <v>0</v>
      </c>
      <c r="BT461" s="215" t="str">
        <f t="shared" si="181"/>
        <v>0</v>
      </c>
      <c r="BU461" s="215" t="str">
        <f t="shared" si="182"/>
        <v>0</v>
      </c>
      <c r="BV461" s="172" t="str">
        <f t="array" ref="BV461">IFERROR(VLOOKUP(A461&amp;B461&amp;C461&amp;LEFT($BQ$1,2),IF({1,0},广告数据!$A$2:$A$7027&amp;广告数据!$B$2:$B$7027&amp;广告数据!$C$2:$C$7027,广告数据!$G$2:$G$7027),2,0),"0")</f>
        <v>0</v>
      </c>
      <c r="BW461" s="172" t="str">
        <f t="array" ref="BW461">IFERROR(VLOOKUP(A461&amp;B461&amp;C461&amp;LEFT($BQ$1,2),IF({1,0},广告数据!$A$2:$A$7027&amp;广告数据!$B$2:$B$7027&amp;广告数据!$C$2:$C$7027,广告数据!$J$2:$J$7027),2,0),"0")</f>
        <v>0</v>
      </c>
      <c r="BX461" s="215" t="str">
        <f t="shared" si="176"/>
        <v/>
      </c>
      <c r="BY461" s="173"/>
      <c r="BZ461" s="173"/>
      <c r="CA461" s="173"/>
    </row>
    <row r="462" spans="1:79">
      <c r="A462" s="189"/>
      <c r="B462" s="192"/>
      <c r="C462" s="190"/>
      <c r="D462" s="190"/>
      <c r="E462" s="191"/>
      <c r="F462" s="191"/>
      <c r="G462" s="191"/>
      <c r="H462" s="193"/>
      <c r="I462" s="198"/>
      <c r="K462" s="198"/>
      <c r="L462" s="198"/>
      <c r="M462" s="202"/>
      <c r="N462" s="198"/>
      <c r="O462" s="198"/>
      <c r="P462" s="200"/>
      <c r="Q462" s="200"/>
      <c r="R462" s="200"/>
      <c r="S462" s="200"/>
      <c r="T462" s="200"/>
      <c r="U462" s="200"/>
      <c r="V462" s="200"/>
      <c r="W462" s="200"/>
      <c r="X462" s="200"/>
      <c r="Y462" s="200"/>
      <c r="Z462" s="200"/>
      <c r="AA462" s="200"/>
      <c r="AB462" s="200"/>
      <c r="AC462" s="200"/>
      <c r="AD462" s="200"/>
      <c r="AE462" s="200"/>
      <c r="AF462" s="200"/>
      <c r="AG462" s="200"/>
      <c r="AH462" s="200"/>
      <c r="AI462" s="200"/>
      <c r="AJ462" s="200"/>
      <c r="AK462" s="179" t="str">
        <f t="array" ref="AK462">IFERROR(VLOOKUP(A462&amp;B462&amp;C462&amp;LEFT($AK$1,2),IF({1,0},广告数据!$A$2:$A$7027&amp;广告数据!$B$2:$B$7027&amp;广告数据!$C$2:$C$7027,广告数据!$D$2:$D$7027),2,0),"0")</f>
        <v>0</v>
      </c>
      <c r="AL462" s="175" t="str">
        <f t="array" ref="AL462">IFERROR(VLOOKUP(A462&amp;B462&amp;C462&amp;LEFT($AK$1,2),IF({1,0},广告数据!$A$2:$A$7027&amp;广告数据!$B$2:$B$7027&amp;广告数据!$C$2:$C$7027,广告数据!$E$2:$E$7027),2,0),"0")</f>
        <v>0</v>
      </c>
      <c r="AM462" s="180" t="str">
        <f t="shared" si="177"/>
        <v>0</v>
      </c>
      <c r="AN462" s="175" t="str">
        <f t="array" ref="AN462">IFERROR(VLOOKUP(A462&amp;B462&amp;C462&amp;LEFT($AK$1,2),IF({1,0},广告数据!$A$2:$A$7027&amp;广告数据!$B$2:$B$7027&amp;广告数据!$C$2:$C$7027,广告数据!$I$2:$I$7027),2,0),"0")</f>
        <v>0</v>
      </c>
      <c r="AO462" s="181" t="str">
        <f t="shared" si="178"/>
        <v>0</v>
      </c>
      <c r="AP462" s="182" t="str">
        <f t="array" ref="AP462">IFERROR(VLOOKUP(A462&amp;B462&amp;C462&amp;LEFT($AK$1,2),IF({1,0},广告数据!$A$2:$A$7027&amp;广告数据!$B$2:$B$7027&amp;广告数据!$C$2:$C$7027,广告数据!$G$2:$G$7027),2,0),"0")</f>
        <v>0</v>
      </c>
      <c r="AQ462" s="182" t="str">
        <f t="array" ref="AQ462">IFERROR(VLOOKUP(A462&amp;B462&amp;C462&amp;LEFT($AK$1,2),IF({1,0},广告数据!$A$2:$A$7027&amp;广告数据!$B$2:$B$7027&amp;广告数据!$C$2:$C$7027,广告数据!$J$2:$J$7027),2,0),"0")</f>
        <v>0</v>
      </c>
      <c r="AR462" s="183" t="str">
        <f t="shared" si="179"/>
        <v>0</v>
      </c>
      <c r="AS462" s="223" t="str">
        <f t="array" ref="AS462">IFERROR(VLOOKUP(A462&amp;B462&amp;C462&amp;LEFT($AS$1,2),IF({1,0},广告数据!$A$2:$A$7027&amp;广告数据!$B$2:$B$7027&amp;广告数据!$C$2:$C$7027,广告数据!$D$2:$D$7027),2,0),"0")</f>
        <v>0</v>
      </c>
      <c r="AT462" s="179" t="str">
        <f t="array" ref="AT462">IFERROR(VLOOKUP(A462&amp;B462&amp;C462&amp;LEFT($AS$1,2),IF({1,0},广告数据!$A$2:$A$7027&amp;广告数据!$B$2:$B$7027&amp;广告数据!$C$2:$C$7027,广告数据!$E$2:$E$7027),2,0),"0")</f>
        <v>0</v>
      </c>
      <c r="AU462" s="179" t="str">
        <f t="array" ref="AU462">IFERROR(VLOOKUP(A462&amp;B462&amp;C462&amp;LEFT($AS$1,2),IF({1,0},广告数据!$A$2:$A$7027&amp;广告数据!$B$2:$B$7027&amp;广告数据!$C$2:$C$7027,广告数据!$I$2:$I$7027),2,0),"0")</f>
        <v>0</v>
      </c>
      <c r="AV462" s="215" t="str">
        <f t="shared" si="180"/>
        <v>0</v>
      </c>
      <c r="AW462" s="215" t="str">
        <f t="array" ref="AW462">IFERROR(AU462/AT462,"0")</f>
        <v>0</v>
      </c>
      <c r="AX462" s="224" t="str">
        <f t="array" ref="AX462">IFERROR(VLOOKUP(A462&amp;B462&amp;C462&amp;LEFT($AS$1,2),IF({1,0},广告数据!$A$2:$A$7027&amp;广告数据!$B$2:$B$7027&amp;广告数据!$C$2:$C$7027,广告数据!$G$2:$G$7027),2,0),"0")</f>
        <v>0</v>
      </c>
      <c r="AY462" s="179" t="str">
        <f t="array" ref="AY462">IFERROR(VLOOKUP(A462&amp;B462&amp;C462&amp;LEFT($AS$1,2),IF({1,0},广告数据!$A$2:$A$7027&amp;广告数据!$B$2:$B$7027&amp;广告数据!$C$2:$C$7027,广告数据!$J$2:$J$7027),2,0),"0")</f>
        <v>0</v>
      </c>
      <c r="AZ462" s="183" t="str">
        <f t="array" ref="AZ462">IFERROR(AX462/AY462,"0")</f>
        <v>0</v>
      </c>
      <c r="BA462" s="179" t="str">
        <f t="array" ref="BA462">IFERROR(VLOOKUP(A462&amp;B462&amp;C462&amp;LEFT($BA$1,2),IF({1,0},广告数据!$A$2:$A$7027&amp;广告数据!$B$2:$B$7027&amp;广告数据!$C$2:$C$7027,广告数据!$D$2:$D$7027),2,0),"")</f>
        <v/>
      </c>
      <c r="BB462" s="179" t="str">
        <f t="array" ref="BB462">IFERROR(VLOOKUP(A462&amp;B462&amp;C462&amp;LEFT($BA$1,2),IF({1,0},广告数据!$A$2:$A$7027&amp;广告数据!$B$2:$B$7027&amp;广告数据!$C$2:$C$7027,广告数据!$E$2:$E$7027),2,0),"")</f>
        <v/>
      </c>
      <c r="BC462" s="179" t="str">
        <f t="array" ref="BC462">IFERROR(VLOOKUP(A462&amp;B462&amp;C462&amp;LEFT($BA$1,2),IF({1,0},广告数据!$A$2:$A$7027&amp;广告数据!$B$2:$B$7027&amp;广告数据!$C$2:$C$7027,广告数据!$I$2:$I$7027),2,0),"")</f>
        <v/>
      </c>
      <c r="BD462" s="215" t="str">
        <f t="shared" si="183"/>
        <v>0</v>
      </c>
      <c r="BE462" s="215" t="str">
        <f t="shared" si="184"/>
        <v>0</v>
      </c>
      <c r="BF462" s="186" t="str">
        <f t="array" ref="BF462">IFERROR(VLOOKUP(A462&amp;B462&amp;C462&amp;LEFT($BA$1,2),IF({1,0},广告数据!$A$2:$A$7027&amp;广告数据!$B$2:$B$7027&amp;广告数据!$C$2:$C$7027,广告数据!$G$2:$G$7027),2,0),"")</f>
        <v/>
      </c>
      <c r="BG462" s="186" t="str">
        <f t="array" ref="BG462">IFERROR(VLOOKUP(A462&amp;B462&amp;C462&amp;LEFT($BA$1,2),IF({1,0},广告数据!$A$2:$A$7027&amp;广告数据!$B$2:$B$7027&amp;广告数据!$C$2:$C$7027,广告数据!$J$2:$J$7027),2,0),"")</f>
        <v/>
      </c>
      <c r="BH462" s="215" t="str">
        <f t="shared" si="185"/>
        <v>0</v>
      </c>
      <c r="BI462" s="172" t="str">
        <f t="array" ref="BI462">IFERROR(VLOOKUP(A462&amp;B462&amp;C462&amp;LEFT($BI$1,2),IF({1,0},广告数据!$A$2:$A$7027&amp;广告数据!$B$2:$B$7027&amp;广告数据!$C$2:$C$7027,广告数据!$D$2:$D$7027),2,0),"0")</f>
        <v>0</v>
      </c>
      <c r="BJ462" s="172" t="str">
        <f t="array" ref="BJ462">IFERROR(VLOOKUP(A462&amp;B462&amp;C462&amp;LEFT($BI$1,2),IF({1,0},广告数据!$A$2:$A$7027&amp;广告数据!$B$2:$B$7027&amp;广告数据!$C$2:$C$7027,广告数据!$E$2:$E$7027),2,0),"0")</f>
        <v>0</v>
      </c>
      <c r="BK462" s="172" t="str">
        <f t="array" ref="BK462">IFERROR(VLOOKUP(A462&amp;B462&amp;C462&amp;LEFT($BI$1,2),IF({1,0},广告数据!$A$2:$A$7027&amp;广告数据!$B$2:$B$7027&amp;广告数据!$C$2:$C$7027,广告数据!$I$2:$I$7027),2,0),"0")</f>
        <v>0</v>
      </c>
      <c r="BL462" s="215" t="str">
        <f t="shared" si="186"/>
        <v>0</v>
      </c>
      <c r="BM462" s="215" t="str">
        <f t="shared" si="187"/>
        <v>0</v>
      </c>
      <c r="BN462" s="172" t="str">
        <f t="array" ref="BN462">IFERROR(VLOOKUP(A462&amp;B462&amp;C462&amp;LEFT($BI$1,2),IF({1,0},广告数据!$A$2:$A$7027&amp;广告数据!$B$2:$B$7027&amp;广告数据!$C$2:$C$7027,广告数据!$G$2:$G$7027),2,0),"0")</f>
        <v>0</v>
      </c>
      <c r="BO462" s="172" t="str">
        <f t="array" ref="BO462">IFERROR(VLOOKUP(A462&amp;B462&amp;C462&amp;LEFT($BI$1,2),IF({1,0},广告数据!$A$2:$A$7027&amp;广告数据!$B$2:$B$7027&amp;广告数据!$C$2:$C$7027,广告数据!$J$2:$J$7027),2,0),"0")</f>
        <v>0</v>
      </c>
      <c r="BP462" s="215" t="str">
        <f t="shared" si="188"/>
        <v/>
      </c>
      <c r="BQ462" s="172" t="str">
        <f t="array" ref="BQ462">IFERROR(VLOOKUP(A462&amp;B462&amp;C462&amp;LEFT($BQ$1,2),IF({1,0},广告数据!$A$2:$A$7027&amp;广告数据!$B$2:$B$7027&amp;广告数据!$C$2:$C$7027,广告数据!$D$2:$D$7027),2,0),"0")</f>
        <v>0</v>
      </c>
      <c r="BR462" s="172" t="str">
        <f t="array" ref="BR462">IFERROR(VLOOKUP(A462&amp;B462&amp;C462&amp;LEFT($BQ$1,2),IF({1,0},广告数据!$A$2:$A$7027&amp;广告数据!$B$2:$B$7027&amp;广告数据!$C$2:$C$7027,广告数据!$E$2:$E$7027),2,0),"0")</f>
        <v>0</v>
      </c>
      <c r="BS462" s="172" t="str">
        <f t="array" ref="BS462">IFERROR(VLOOKUP(A462&amp;B462&amp;C462&amp;LEFT($BQ$1,2),IF({1,0},广告数据!$A$2:$A$7027&amp;广告数据!$B$2:$B$7027&amp;广告数据!$C$2:$C$7027,广告数据!$I$2:$I$7027),2,0),"0")</f>
        <v>0</v>
      </c>
      <c r="BT462" s="215" t="str">
        <f t="shared" si="181"/>
        <v>0</v>
      </c>
      <c r="BU462" s="215" t="str">
        <f t="shared" si="182"/>
        <v>0</v>
      </c>
      <c r="BV462" s="172" t="str">
        <f t="array" ref="BV462">IFERROR(VLOOKUP(A462&amp;B462&amp;C462&amp;LEFT($BQ$1,2),IF({1,0},广告数据!$A$2:$A$7027&amp;广告数据!$B$2:$B$7027&amp;广告数据!$C$2:$C$7027,广告数据!$G$2:$G$7027),2,0),"0")</f>
        <v>0</v>
      </c>
      <c r="BW462" s="172" t="str">
        <f t="array" ref="BW462">IFERROR(VLOOKUP(A462&amp;B462&amp;C462&amp;LEFT($BQ$1,2),IF({1,0},广告数据!$A$2:$A$7027&amp;广告数据!$B$2:$B$7027&amp;广告数据!$C$2:$C$7027,广告数据!$J$2:$J$7027),2,0),"0")</f>
        <v>0</v>
      </c>
      <c r="BX462" s="215" t="str">
        <f t="shared" si="176"/>
        <v/>
      </c>
      <c r="BY462" s="173"/>
      <c r="BZ462" s="173"/>
      <c r="CA462" s="173"/>
    </row>
    <row r="463" spans="1:79">
      <c r="A463" s="189"/>
      <c r="B463" s="192"/>
      <c r="C463" s="190"/>
      <c r="D463" s="190"/>
      <c r="E463" s="191"/>
      <c r="F463" s="191"/>
      <c r="G463" s="191"/>
      <c r="H463" s="193"/>
      <c r="I463" s="198"/>
      <c r="K463" s="198"/>
      <c r="L463" s="198"/>
      <c r="M463" s="202"/>
      <c r="N463" s="198"/>
      <c r="O463" s="198"/>
      <c r="P463" s="200"/>
      <c r="Q463" s="200"/>
      <c r="R463" s="200"/>
      <c r="S463" s="200"/>
      <c r="T463" s="200"/>
      <c r="U463" s="200"/>
      <c r="V463" s="200"/>
      <c r="W463" s="200"/>
      <c r="X463" s="200"/>
      <c r="Y463" s="200"/>
      <c r="Z463" s="200"/>
      <c r="AA463" s="200"/>
      <c r="AB463" s="200"/>
      <c r="AC463" s="200"/>
      <c r="AD463" s="200"/>
      <c r="AE463" s="200"/>
      <c r="AF463" s="200"/>
      <c r="AG463" s="200"/>
      <c r="AH463" s="200"/>
      <c r="AI463" s="200"/>
      <c r="AJ463" s="200"/>
      <c r="AK463" s="179" t="str">
        <f t="array" ref="AK463">IFERROR(VLOOKUP(A463&amp;B463&amp;C463&amp;LEFT($AK$1,2),IF({1,0},广告数据!$A$2:$A$7027&amp;广告数据!$B$2:$B$7027&amp;广告数据!$C$2:$C$7027,广告数据!$D$2:$D$7027),2,0),"0")</f>
        <v>0</v>
      </c>
      <c r="AL463" s="175" t="str">
        <f t="array" ref="AL463">IFERROR(VLOOKUP(A463&amp;B463&amp;C463&amp;LEFT($AK$1,2),IF({1,0},广告数据!$A$2:$A$7027&amp;广告数据!$B$2:$B$7027&amp;广告数据!$C$2:$C$7027,广告数据!$E$2:$E$7027),2,0),"0")</f>
        <v>0</v>
      </c>
      <c r="AM463" s="180" t="str">
        <f t="shared" si="177"/>
        <v>0</v>
      </c>
      <c r="AN463" s="175" t="str">
        <f t="array" ref="AN463">IFERROR(VLOOKUP(A463&amp;B463&amp;C463&amp;LEFT($AK$1,2),IF({1,0},广告数据!$A$2:$A$7027&amp;广告数据!$B$2:$B$7027&amp;广告数据!$C$2:$C$7027,广告数据!$I$2:$I$7027),2,0),"0")</f>
        <v>0</v>
      </c>
      <c r="AO463" s="181" t="str">
        <f t="shared" si="178"/>
        <v>0</v>
      </c>
      <c r="AP463" s="182" t="str">
        <f t="array" ref="AP463">IFERROR(VLOOKUP(A463&amp;B463&amp;C463&amp;LEFT($AK$1,2),IF({1,0},广告数据!$A$2:$A$7027&amp;广告数据!$B$2:$B$7027&amp;广告数据!$C$2:$C$7027,广告数据!$G$2:$G$7027),2,0),"0")</f>
        <v>0</v>
      </c>
      <c r="AQ463" s="182" t="str">
        <f t="array" ref="AQ463">IFERROR(VLOOKUP(A463&amp;B463&amp;C463&amp;LEFT($AK$1,2),IF({1,0},广告数据!$A$2:$A$7027&amp;广告数据!$B$2:$B$7027&amp;广告数据!$C$2:$C$7027,广告数据!$J$2:$J$7027),2,0),"0")</f>
        <v>0</v>
      </c>
      <c r="AR463" s="183" t="str">
        <f t="shared" si="179"/>
        <v>0</v>
      </c>
      <c r="AS463" s="223" t="str">
        <f t="array" ref="AS463">IFERROR(VLOOKUP(A463&amp;B463&amp;C463&amp;LEFT($AS$1,2),IF({1,0},广告数据!$A$2:$A$7027&amp;广告数据!$B$2:$B$7027&amp;广告数据!$C$2:$C$7027,广告数据!$D$2:$D$7027),2,0),"0")</f>
        <v>0</v>
      </c>
      <c r="AT463" s="179" t="str">
        <f t="array" ref="AT463">IFERROR(VLOOKUP(A463&amp;B463&amp;C463&amp;LEFT($AS$1,2),IF({1,0},广告数据!$A$2:$A$7027&amp;广告数据!$B$2:$B$7027&amp;广告数据!$C$2:$C$7027,广告数据!$E$2:$E$7027),2,0),"0")</f>
        <v>0</v>
      </c>
      <c r="AU463" s="179" t="str">
        <f t="array" ref="AU463">IFERROR(VLOOKUP(A463&amp;B463&amp;C463&amp;LEFT($AS$1,2),IF({1,0},广告数据!$A$2:$A$7027&amp;广告数据!$B$2:$B$7027&amp;广告数据!$C$2:$C$7027,广告数据!$I$2:$I$7027),2,0),"0")</f>
        <v>0</v>
      </c>
      <c r="AV463" s="215" t="str">
        <f t="shared" si="180"/>
        <v>0</v>
      </c>
      <c r="AW463" s="215" t="str">
        <f t="array" ref="AW463">IFERROR(AU463/AT463,"0")</f>
        <v>0</v>
      </c>
      <c r="AX463" s="224" t="str">
        <f t="array" ref="AX463">IFERROR(VLOOKUP(A463&amp;B463&amp;C463&amp;LEFT($AS$1,2),IF({1,0},广告数据!$A$2:$A$7027&amp;广告数据!$B$2:$B$7027&amp;广告数据!$C$2:$C$7027,广告数据!$G$2:$G$7027),2,0),"0")</f>
        <v>0</v>
      </c>
      <c r="AY463" s="179" t="str">
        <f t="array" ref="AY463">IFERROR(VLOOKUP(A463&amp;B463&amp;C463&amp;LEFT($AS$1,2),IF({1,0},广告数据!$A$2:$A$7027&amp;广告数据!$B$2:$B$7027&amp;广告数据!$C$2:$C$7027,广告数据!$J$2:$J$7027),2,0),"0")</f>
        <v>0</v>
      </c>
      <c r="AZ463" s="183" t="str">
        <f t="array" ref="AZ463">IFERROR(AX463/AY463,"0")</f>
        <v>0</v>
      </c>
      <c r="BA463" s="179" t="str">
        <f t="array" ref="BA463">IFERROR(VLOOKUP(A463&amp;B463&amp;C463&amp;LEFT($BA$1,2),IF({1,0},广告数据!$A$2:$A$7027&amp;广告数据!$B$2:$B$7027&amp;广告数据!$C$2:$C$7027,广告数据!$D$2:$D$7027),2,0),"")</f>
        <v/>
      </c>
      <c r="BB463" s="179" t="str">
        <f t="array" ref="BB463">IFERROR(VLOOKUP(A463&amp;B463&amp;C463&amp;LEFT($BA$1,2),IF({1,0},广告数据!$A$2:$A$7027&amp;广告数据!$B$2:$B$7027&amp;广告数据!$C$2:$C$7027,广告数据!$E$2:$E$7027),2,0),"")</f>
        <v/>
      </c>
      <c r="BC463" s="179" t="str">
        <f t="array" ref="BC463">IFERROR(VLOOKUP(A463&amp;B463&amp;C463&amp;LEFT($BA$1,2),IF({1,0},广告数据!$A$2:$A$7027&amp;广告数据!$B$2:$B$7027&amp;广告数据!$C$2:$C$7027,广告数据!$I$2:$I$7027),2,0),"")</f>
        <v/>
      </c>
      <c r="BD463" s="215" t="str">
        <f t="shared" si="183"/>
        <v>0</v>
      </c>
      <c r="BE463" s="215" t="str">
        <f t="shared" si="184"/>
        <v>0</v>
      </c>
      <c r="BF463" s="186" t="str">
        <f t="array" ref="BF463">IFERROR(VLOOKUP(A463&amp;B463&amp;C463&amp;LEFT($BA$1,2),IF({1,0},广告数据!$A$2:$A$7027&amp;广告数据!$B$2:$B$7027&amp;广告数据!$C$2:$C$7027,广告数据!$G$2:$G$7027),2,0),"")</f>
        <v/>
      </c>
      <c r="BG463" s="186" t="str">
        <f t="array" ref="BG463">IFERROR(VLOOKUP(A463&amp;B463&amp;C463&amp;LEFT($BA$1,2),IF({1,0},广告数据!$A$2:$A$7027&amp;广告数据!$B$2:$B$7027&amp;广告数据!$C$2:$C$7027,广告数据!$J$2:$J$7027),2,0),"")</f>
        <v/>
      </c>
      <c r="BH463" s="215" t="str">
        <f t="shared" si="185"/>
        <v>0</v>
      </c>
      <c r="BI463" s="172" t="str">
        <f t="array" ref="BI463">IFERROR(VLOOKUP(A463&amp;B463&amp;C463&amp;LEFT($BI$1,2),IF({1,0},广告数据!$A$2:$A$7027&amp;广告数据!$B$2:$B$7027&amp;广告数据!$C$2:$C$7027,广告数据!$D$2:$D$7027),2,0),"0")</f>
        <v>0</v>
      </c>
      <c r="BJ463" s="172" t="str">
        <f t="array" ref="BJ463">IFERROR(VLOOKUP(A463&amp;B463&amp;C463&amp;LEFT($BI$1,2),IF({1,0},广告数据!$A$2:$A$7027&amp;广告数据!$B$2:$B$7027&amp;广告数据!$C$2:$C$7027,广告数据!$E$2:$E$7027),2,0),"0")</f>
        <v>0</v>
      </c>
      <c r="BK463" s="172" t="str">
        <f t="array" ref="BK463">IFERROR(VLOOKUP(A463&amp;B463&amp;C463&amp;LEFT($BI$1,2),IF({1,0},广告数据!$A$2:$A$7027&amp;广告数据!$B$2:$B$7027&amp;广告数据!$C$2:$C$7027,广告数据!$I$2:$I$7027),2,0),"0")</f>
        <v>0</v>
      </c>
      <c r="BL463" s="215" t="str">
        <f t="shared" si="186"/>
        <v>0</v>
      </c>
      <c r="BM463" s="215" t="str">
        <f t="shared" si="187"/>
        <v>0</v>
      </c>
      <c r="BN463" s="172" t="str">
        <f t="array" ref="BN463">IFERROR(VLOOKUP(A463&amp;B463&amp;C463&amp;LEFT($BI$1,2),IF({1,0},广告数据!$A$2:$A$7027&amp;广告数据!$B$2:$B$7027&amp;广告数据!$C$2:$C$7027,广告数据!$G$2:$G$7027),2,0),"0")</f>
        <v>0</v>
      </c>
      <c r="BO463" s="172" t="str">
        <f t="array" ref="BO463">IFERROR(VLOOKUP(A463&amp;B463&amp;C463&amp;LEFT($BI$1,2),IF({1,0},广告数据!$A$2:$A$7027&amp;广告数据!$B$2:$B$7027&amp;广告数据!$C$2:$C$7027,广告数据!$J$2:$J$7027),2,0),"0")</f>
        <v>0</v>
      </c>
      <c r="BP463" s="215" t="str">
        <f t="shared" si="188"/>
        <v/>
      </c>
      <c r="BQ463" s="172" t="str">
        <f t="array" ref="BQ463">IFERROR(VLOOKUP(A463&amp;B463&amp;C463&amp;LEFT($BQ$1,2),IF({1,0},广告数据!$A$2:$A$7027&amp;广告数据!$B$2:$B$7027&amp;广告数据!$C$2:$C$7027,广告数据!$D$2:$D$7027),2,0),"0")</f>
        <v>0</v>
      </c>
      <c r="BR463" s="172" t="str">
        <f t="array" ref="BR463">IFERROR(VLOOKUP(A463&amp;B463&amp;C463&amp;LEFT($BQ$1,2),IF({1,0},广告数据!$A$2:$A$7027&amp;广告数据!$B$2:$B$7027&amp;广告数据!$C$2:$C$7027,广告数据!$E$2:$E$7027),2,0),"0")</f>
        <v>0</v>
      </c>
      <c r="BS463" s="172" t="str">
        <f t="array" ref="BS463">IFERROR(VLOOKUP(A463&amp;B463&amp;C463&amp;LEFT($BQ$1,2),IF({1,0},广告数据!$A$2:$A$7027&amp;广告数据!$B$2:$B$7027&amp;广告数据!$C$2:$C$7027,广告数据!$I$2:$I$7027),2,0),"0")</f>
        <v>0</v>
      </c>
      <c r="BT463" s="215" t="str">
        <f t="shared" si="181"/>
        <v>0</v>
      </c>
      <c r="BU463" s="215" t="str">
        <f t="shared" si="182"/>
        <v>0</v>
      </c>
      <c r="BV463" s="172" t="str">
        <f t="array" ref="BV463">IFERROR(VLOOKUP(A463&amp;B463&amp;C463&amp;LEFT($BQ$1,2),IF({1,0},广告数据!$A$2:$A$7027&amp;广告数据!$B$2:$B$7027&amp;广告数据!$C$2:$C$7027,广告数据!$G$2:$G$7027),2,0),"0")</f>
        <v>0</v>
      </c>
      <c r="BW463" s="172" t="str">
        <f t="array" ref="BW463">IFERROR(VLOOKUP(A463&amp;B463&amp;C463&amp;LEFT($BQ$1,2),IF({1,0},广告数据!$A$2:$A$7027&amp;广告数据!$B$2:$B$7027&amp;广告数据!$C$2:$C$7027,广告数据!$J$2:$J$7027),2,0),"0")</f>
        <v>0</v>
      </c>
      <c r="BX463" s="215" t="str">
        <f t="shared" si="176"/>
        <v/>
      </c>
      <c r="BY463" s="173"/>
      <c r="BZ463" s="173"/>
      <c r="CA463" s="173"/>
    </row>
    <row r="464" spans="1:79">
      <c r="A464" s="189"/>
      <c r="B464" s="192"/>
      <c r="C464" s="190"/>
      <c r="D464" s="190"/>
      <c r="E464" s="191"/>
      <c r="F464" s="191"/>
      <c r="G464" s="191"/>
      <c r="H464" s="193"/>
      <c r="I464" s="198"/>
      <c r="K464" s="198"/>
      <c r="L464" s="198"/>
      <c r="M464" s="202"/>
      <c r="N464" s="198"/>
      <c r="O464" s="198"/>
      <c r="P464" s="200"/>
      <c r="Q464" s="200"/>
      <c r="R464" s="200"/>
      <c r="S464" s="200"/>
      <c r="T464" s="200"/>
      <c r="U464" s="200"/>
      <c r="V464" s="200"/>
      <c r="W464" s="200"/>
      <c r="X464" s="200"/>
      <c r="Y464" s="200"/>
      <c r="Z464" s="200"/>
      <c r="AA464" s="200"/>
      <c r="AB464" s="200"/>
      <c r="AC464" s="200"/>
      <c r="AD464" s="200"/>
      <c r="AE464" s="200"/>
      <c r="AF464" s="200"/>
      <c r="AG464" s="200"/>
      <c r="AH464" s="200"/>
      <c r="AI464" s="200"/>
      <c r="AJ464" s="200"/>
      <c r="AK464" s="179" t="str">
        <f t="array" ref="AK464">IFERROR(VLOOKUP(A464&amp;B464&amp;C464&amp;LEFT($AK$1,2),IF({1,0},广告数据!$A$2:$A$7027&amp;广告数据!$B$2:$B$7027&amp;广告数据!$C$2:$C$7027,广告数据!$D$2:$D$7027),2,0),"0")</f>
        <v>0</v>
      </c>
      <c r="AL464" s="175" t="str">
        <f t="array" ref="AL464">IFERROR(VLOOKUP(A464&amp;B464&amp;C464&amp;LEFT($AK$1,2),IF({1,0},广告数据!$A$2:$A$7027&amp;广告数据!$B$2:$B$7027&amp;广告数据!$C$2:$C$7027,广告数据!$E$2:$E$7027),2,0),"0")</f>
        <v>0</v>
      </c>
      <c r="AM464" s="180" t="str">
        <f t="shared" si="177"/>
        <v>0</v>
      </c>
      <c r="AN464" s="175" t="str">
        <f t="array" ref="AN464">IFERROR(VLOOKUP(A464&amp;B464&amp;C464&amp;LEFT($AK$1,2),IF({1,0},广告数据!$A$2:$A$7027&amp;广告数据!$B$2:$B$7027&amp;广告数据!$C$2:$C$7027,广告数据!$I$2:$I$7027),2,0),"0")</f>
        <v>0</v>
      </c>
      <c r="AO464" s="181" t="str">
        <f t="shared" si="178"/>
        <v>0</v>
      </c>
      <c r="AP464" s="182" t="str">
        <f t="array" ref="AP464">IFERROR(VLOOKUP(A464&amp;B464&amp;C464&amp;LEFT($AK$1,2),IF({1,0},广告数据!$A$2:$A$7027&amp;广告数据!$B$2:$B$7027&amp;广告数据!$C$2:$C$7027,广告数据!$G$2:$G$7027),2,0),"0")</f>
        <v>0</v>
      </c>
      <c r="AQ464" s="182" t="str">
        <f t="array" ref="AQ464">IFERROR(VLOOKUP(A464&amp;B464&amp;C464&amp;LEFT($AK$1,2),IF({1,0},广告数据!$A$2:$A$7027&amp;广告数据!$B$2:$B$7027&amp;广告数据!$C$2:$C$7027,广告数据!$J$2:$J$7027),2,0),"0")</f>
        <v>0</v>
      </c>
      <c r="AR464" s="183" t="str">
        <f t="shared" si="179"/>
        <v>0</v>
      </c>
      <c r="AS464" s="223" t="str">
        <f t="array" ref="AS464">IFERROR(VLOOKUP(A464&amp;B464&amp;C464&amp;LEFT($AS$1,2),IF({1,0},广告数据!$A$2:$A$7027&amp;广告数据!$B$2:$B$7027&amp;广告数据!$C$2:$C$7027,广告数据!$D$2:$D$7027),2,0),"0")</f>
        <v>0</v>
      </c>
      <c r="AT464" s="179" t="str">
        <f t="array" ref="AT464">IFERROR(VLOOKUP(A464&amp;B464&amp;C464&amp;LEFT($AS$1,2),IF({1,0},广告数据!$A$2:$A$7027&amp;广告数据!$B$2:$B$7027&amp;广告数据!$C$2:$C$7027,广告数据!$E$2:$E$7027),2,0),"0")</f>
        <v>0</v>
      </c>
      <c r="AU464" s="179" t="str">
        <f t="array" ref="AU464">IFERROR(VLOOKUP(A464&amp;B464&amp;C464&amp;LEFT($AS$1,2),IF({1,0},广告数据!$A$2:$A$7027&amp;广告数据!$B$2:$B$7027&amp;广告数据!$C$2:$C$7027,广告数据!$I$2:$I$7027),2,0),"0")</f>
        <v>0</v>
      </c>
      <c r="AV464" s="215" t="str">
        <f t="shared" si="180"/>
        <v>0</v>
      </c>
      <c r="AW464" s="215" t="str">
        <f t="array" ref="AW464">IFERROR(AU464/AT464,"0")</f>
        <v>0</v>
      </c>
      <c r="AX464" s="224" t="str">
        <f t="array" ref="AX464">IFERROR(VLOOKUP(A464&amp;B464&amp;C464&amp;LEFT($AS$1,2),IF({1,0},广告数据!$A$2:$A$7027&amp;广告数据!$B$2:$B$7027&amp;广告数据!$C$2:$C$7027,广告数据!$G$2:$G$7027),2,0),"0")</f>
        <v>0</v>
      </c>
      <c r="AY464" s="179" t="str">
        <f t="array" ref="AY464">IFERROR(VLOOKUP(A464&amp;B464&amp;C464&amp;LEFT($AS$1,2),IF({1,0},广告数据!$A$2:$A$7027&amp;广告数据!$B$2:$B$7027&amp;广告数据!$C$2:$C$7027,广告数据!$J$2:$J$7027),2,0),"0")</f>
        <v>0</v>
      </c>
      <c r="AZ464" s="183" t="str">
        <f t="array" ref="AZ464">IFERROR(AX464/AY464,"0")</f>
        <v>0</v>
      </c>
      <c r="BA464" s="179" t="str">
        <f t="array" ref="BA464">IFERROR(VLOOKUP(A464&amp;B464&amp;C464&amp;LEFT($BA$1,2),IF({1,0},广告数据!$A$2:$A$7027&amp;广告数据!$B$2:$B$7027&amp;广告数据!$C$2:$C$7027,广告数据!$D$2:$D$7027),2,0),"")</f>
        <v/>
      </c>
      <c r="BB464" s="179" t="str">
        <f t="array" ref="BB464">IFERROR(VLOOKUP(A464&amp;B464&amp;C464&amp;LEFT($BA$1,2),IF({1,0},广告数据!$A$2:$A$7027&amp;广告数据!$B$2:$B$7027&amp;广告数据!$C$2:$C$7027,广告数据!$E$2:$E$7027),2,0),"")</f>
        <v/>
      </c>
      <c r="BC464" s="179" t="str">
        <f t="array" ref="BC464">IFERROR(VLOOKUP(A464&amp;B464&amp;C464&amp;LEFT($BA$1,2),IF({1,0},广告数据!$A$2:$A$7027&amp;广告数据!$B$2:$B$7027&amp;广告数据!$C$2:$C$7027,广告数据!$I$2:$I$7027),2,0),"")</f>
        <v/>
      </c>
      <c r="BD464" s="215" t="str">
        <f t="shared" si="183"/>
        <v>0</v>
      </c>
      <c r="BE464" s="215" t="str">
        <f t="shared" si="184"/>
        <v>0</v>
      </c>
      <c r="BF464" s="186" t="str">
        <f t="array" ref="BF464">IFERROR(VLOOKUP(A464&amp;B464&amp;C464&amp;LEFT($BA$1,2),IF({1,0},广告数据!$A$2:$A$7027&amp;广告数据!$B$2:$B$7027&amp;广告数据!$C$2:$C$7027,广告数据!$G$2:$G$7027),2,0),"")</f>
        <v/>
      </c>
      <c r="BG464" s="186" t="str">
        <f t="array" ref="BG464">IFERROR(VLOOKUP(A464&amp;B464&amp;C464&amp;LEFT($BA$1,2),IF({1,0},广告数据!$A$2:$A$7027&amp;广告数据!$B$2:$B$7027&amp;广告数据!$C$2:$C$7027,广告数据!$J$2:$J$7027),2,0),"")</f>
        <v/>
      </c>
      <c r="BH464" s="215" t="str">
        <f t="shared" si="185"/>
        <v>0</v>
      </c>
      <c r="BI464" s="172" t="str">
        <f t="array" ref="BI464">IFERROR(VLOOKUP(A464&amp;B464&amp;C464&amp;LEFT($BI$1,2),IF({1,0},广告数据!$A$2:$A$7027&amp;广告数据!$B$2:$B$7027&amp;广告数据!$C$2:$C$7027,广告数据!$D$2:$D$7027),2,0),"0")</f>
        <v>0</v>
      </c>
      <c r="BJ464" s="172" t="str">
        <f t="array" ref="BJ464">IFERROR(VLOOKUP(A464&amp;B464&amp;C464&amp;LEFT($BI$1,2),IF({1,0},广告数据!$A$2:$A$7027&amp;广告数据!$B$2:$B$7027&amp;广告数据!$C$2:$C$7027,广告数据!$E$2:$E$7027),2,0),"0")</f>
        <v>0</v>
      </c>
      <c r="BK464" s="172" t="str">
        <f t="array" ref="BK464">IFERROR(VLOOKUP(A464&amp;B464&amp;C464&amp;LEFT($BI$1,2),IF({1,0},广告数据!$A$2:$A$7027&amp;广告数据!$B$2:$B$7027&amp;广告数据!$C$2:$C$7027,广告数据!$I$2:$I$7027),2,0),"0")</f>
        <v>0</v>
      </c>
      <c r="BL464" s="215" t="str">
        <f t="shared" si="186"/>
        <v>0</v>
      </c>
      <c r="BM464" s="215" t="str">
        <f t="shared" si="187"/>
        <v>0</v>
      </c>
      <c r="BN464" s="172" t="str">
        <f t="array" ref="BN464">IFERROR(VLOOKUP(A464&amp;B464&amp;C464&amp;LEFT($BI$1,2),IF({1,0},广告数据!$A$2:$A$7027&amp;广告数据!$B$2:$B$7027&amp;广告数据!$C$2:$C$7027,广告数据!$G$2:$G$7027),2,0),"0")</f>
        <v>0</v>
      </c>
      <c r="BO464" s="172" t="str">
        <f t="array" ref="BO464">IFERROR(VLOOKUP(A464&amp;B464&amp;C464&amp;LEFT($BI$1,2),IF({1,0},广告数据!$A$2:$A$7027&amp;广告数据!$B$2:$B$7027&amp;广告数据!$C$2:$C$7027,广告数据!$J$2:$J$7027),2,0),"0")</f>
        <v>0</v>
      </c>
      <c r="BP464" s="215" t="str">
        <f t="shared" si="188"/>
        <v/>
      </c>
      <c r="BQ464" s="172" t="str">
        <f t="array" ref="BQ464">IFERROR(VLOOKUP(A464&amp;B464&amp;C464&amp;LEFT($BQ$1,2),IF({1,0},广告数据!$A$2:$A$7027&amp;广告数据!$B$2:$B$7027&amp;广告数据!$C$2:$C$7027,广告数据!$D$2:$D$7027),2,0),"0")</f>
        <v>0</v>
      </c>
      <c r="BR464" s="172" t="str">
        <f t="array" ref="BR464">IFERROR(VLOOKUP(A464&amp;B464&amp;C464&amp;LEFT($BQ$1,2),IF({1,0},广告数据!$A$2:$A$7027&amp;广告数据!$B$2:$B$7027&amp;广告数据!$C$2:$C$7027,广告数据!$E$2:$E$7027),2,0),"0")</f>
        <v>0</v>
      </c>
      <c r="BS464" s="172" t="str">
        <f t="array" ref="BS464">IFERROR(VLOOKUP(A464&amp;B464&amp;C464&amp;LEFT($BQ$1,2),IF({1,0},广告数据!$A$2:$A$7027&amp;广告数据!$B$2:$B$7027&amp;广告数据!$C$2:$C$7027,广告数据!$I$2:$I$7027),2,0),"0")</f>
        <v>0</v>
      </c>
      <c r="BT464" s="215" t="str">
        <f t="shared" si="181"/>
        <v>0</v>
      </c>
      <c r="BU464" s="215" t="str">
        <f t="shared" si="182"/>
        <v>0</v>
      </c>
      <c r="BV464" s="172" t="str">
        <f t="array" ref="BV464">IFERROR(VLOOKUP(A464&amp;B464&amp;C464&amp;LEFT($BQ$1,2),IF({1,0},广告数据!$A$2:$A$7027&amp;广告数据!$B$2:$B$7027&amp;广告数据!$C$2:$C$7027,广告数据!$G$2:$G$7027),2,0),"0")</f>
        <v>0</v>
      </c>
      <c r="BW464" s="172" t="str">
        <f t="array" ref="BW464">IFERROR(VLOOKUP(A464&amp;B464&amp;C464&amp;LEFT($BQ$1,2),IF({1,0},广告数据!$A$2:$A$7027&amp;广告数据!$B$2:$B$7027&amp;广告数据!$C$2:$C$7027,广告数据!$J$2:$J$7027),2,0),"0")</f>
        <v>0</v>
      </c>
      <c r="BX464" s="215" t="str">
        <f t="shared" si="176"/>
        <v/>
      </c>
      <c r="BY464" s="173"/>
      <c r="BZ464" s="173"/>
      <c r="CA464" s="173"/>
    </row>
    <row r="465" spans="1:79">
      <c r="A465" s="189"/>
      <c r="B465" s="192"/>
      <c r="C465" s="190"/>
      <c r="D465" s="190"/>
      <c r="E465" s="191"/>
      <c r="F465" s="191"/>
      <c r="G465" s="191"/>
      <c r="H465" s="193"/>
      <c r="I465" s="198"/>
      <c r="K465" s="198"/>
      <c r="L465" s="198"/>
      <c r="M465" s="202"/>
      <c r="N465" s="198"/>
      <c r="O465" s="198"/>
      <c r="P465" s="200"/>
      <c r="Q465" s="200"/>
      <c r="R465" s="200"/>
      <c r="S465" s="200"/>
      <c r="T465" s="200"/>
      <c r="U465" s="200"/>
      <c r="V465" s="200"/>
      <c r="W465" s="200"/>
      <c r="X465" s="200"/>
      <c r="Y465" s="200"/>
      <c r="Z465" s="200"/>
      <c r="AA465" s="200"/>
      <c r="AB465" s="200"/>
      <c r="AC465" s="200"/>
      <c r="AD465" s="200"/>
      <c r="AE465" s="200"/>
      <c r="AF465" s="200"/>
      <c r="AG465" s="200"/>
      <c r="AH465" s="200"/>
      <c r="AI465" s="200"/>
      <c r="AJ465" s="200"/>
      <c r="AK465" s="179" t="str">
        <f t="array" ref="AK465">IFERROR(VLOOKUP(A465&amp;B465&amp;C465&amp;LEFT($AK$1,2),IF({1,0},广告数据!$A$2:$A$7027&amp;广告数据!$B$2:$B$7027&amp;广告数据!$C$2:$C$7027,广告数据!$D$2:$D$7027),2,0),"0")</f>
        <v>0</v>
      </c>
      <c r="AL465" s="175" t="str">
        <f t="array" ref="AL465">IFERROR(VLOOKUP(A465&amp;B465&amp;C465&amp;LEFT($AK$1,2),IF({1,0},广告数据!$A$2:$A$7027&amp;广告数据!$B$2:$B$7027&amp;广告数据!$C$2:$C$7027,广告数据!$E$2:$E$7027),2,0),"0")</f>
        <v>0</v>
      </c>
      <c r="AM465" s="180" t="str">
        <f t="shared" si="177"/>
        <v>0</v>
      </c>
      <c r="AN465" s="175" t="str">
        <f t="array" ref="AN465">IFERROR(VLOOKUP(A465&amp;B465&amp;C465&amp;LEFT($AK$1,2),IF({1,0},广告数据!$A$2:$A$7027&amp;广告数据!$B$2:$B$7027&amp;广告数据!$C$2:$C$7027,广告数据!$I$2:$I$7027),2,0),"0")</f>
        <v>0</v>
      </c>
      <c r="AO465" s="181" t="str">
        <f t="shared" si="178"/>
        <v>0</v>
      </c>
      <c r="AP465" s="182" t="str">
        <f t="array" ref="AP465">IFERROR(VLOOKUP(A465&amp;B465&amp;C465&amp;LEFT($AK$1,2),IF({1,0},广告数据!$A$2:$A$7027&amp;广告数据!$B$2:$B$7027&amp;广告数据!$C$2:$C$7027,广告数据!$G$2:$G$7027),2,0),"0")</f>
        <v>0</v>
      </c>
      <c r="AQ465" s="182" t="str">
        <f t="array" ref="AQ465">IFERROR(VLOOKUP(A465&amp;B465&amp;C465&amp;LEFT($AK$1,2),IF({1,0},广告数据!$A$2:$A$7027&amp;广告数据!$B$2:$B$7027&amp;广告数据!$C$2:$C$7027,广告数据!$J$2:$J$7027),2,0),"0")</f>
        <v>0</v>
      </c>
      <c r="AR465" s="183" t="str">
        <f t="shared" si="179"/>
        <v>0</v>
      </c>
      <c r="AS465" s="223" t="str">
        <f t="array" ref="AS465">IFERROR(VLOOKUP(A465&amp;B465&amp;C465&amp;LEFT($AS$1,2),IF({1,0},广告数据!$A$2:$A$7027&amp;广告数据!$B$2:$B$7027&amp;广告数据!$C$2:$C$7027,广告数据!$D$2:$D$7027),2,0),"0")</f>
        <v>0</v>
      </c>
      <c r="AT465" s="179" t="str">
        <f t="array" ref="AT465">IFERROR(VLOOKUP(A465&amp;B465&amp;C465&amp;LEFT($AS$1,2),IF({1,0},广告数据!$A$2:$A$7027&amp;广告数据!$B$2:$B$7027&amp;广告数据!$C$2:$C$7027,广告数据!$E$2:$E$7027),2,0),"0")</f>
        <v>0</v>
      </c>
      <c r="AU465" s="179" t="str">
        <f t="array" ref="AU465">IFERROR(VLOOKUP(A465&amp;B465&amp;C465&amp;LEFT($AS$1,2),IF({1,0},广告数据!$A$2:$A$7027&amp;广告数据!$B$2:$B$7027&amp;广告数据!$C$2:$C$7027,广告数据!$I$2:$I$7027),2,0),"0")</f>
        <v>0</v>
      </c>
      <c r="AV465" s="215" t="str">
        <f t="shared" si="180"/>
        <v>0</v>
      </c>
      <c r="AW465" s="215" t="str">
        <f t="array" ref="AW465">IFERROR(AU465/AT465,"0")</f>
        <v>0</v>
      </c>
      <c r="AX465" s="224" t="str">
        <f t="array" ref="AX465">IFERROR(VLOOKUP(A465&amp;B465&amp;C465&amp;LEFT($AS$1,2),IF({1,0},广告数据!$A$2:$A$7027&amp;广告数据!$B$2:$B$7027&amp;广告数据!$C$2:$C$7027,广告数据!$G$2:$G$7027),2,0),"0")</f>
        <v>0</v>
      </c>
      <c r="AY465" s="179" t="str">
        <f t="array" ref="AY465">IFERROR(VLOOKUP(A465&amp;B465&amp;C465&amp;LEFT($AS$1,2),IF({1,0},广告数据!$A$2:$A$7027&amp;广告数据!$B$2:$B$7027&amp;广告数据!$C$2:$C$7027,广告数据!$J$2:$J$7027),2,0),"0")</f>
        <v>0</v>
      </c>
      <c r="AZ465" s="183" t="str">
        <f t="array" ref="AZ465">IFERROR(AX465/AY465,"0")</f>
        <v>0</v>
      </c>
      <c r="BA465" s="179" t="str">
        <f t="array" ref="BA465">IFERROR(VLOOKUP(A465&amp;B465&amp;C465&amp;LEFT($BA$1,2),IF({1,0},广告数据!$A$2:$A$7027&amp;广告数据!$B$2:$B$7027&amp;广告数据!$C$2:$C$7027,广告数据!$D$2:$D$7027),2,0),"")</f>
        <v/>
      </c>
      <c r="BB465" s="179" t="str">
        <f t="array" ref="BB465">IFERROR(VLOOKUP(A465&amp;B465&amp;C465&amp;LEFT($BA$1,2),IF({1,0},广告数据!$A$2:$A$7027&amp;广告数据!$B$2:$B$7027&amp;广告数据!$C$2:$C$7027,广告数据!$E$2:$E$7027),2,0),"")</f>
        <v/>
      </c>
      <c r="BC465" s="179" t="str">
        <f t="array" ref="BC465">IFERROR(VLOOKUP(A465&amp;B465&amp;C465&amp;LEFT($BA$1,2),IF({1,0},广告数据!$A$2:$A$7027&amp;广告数据!$B$2:$B$7027&amp;广告数据!$C$2:$C$7027,广告数据!$I$2:$I$7027),2,0),"")</f>
        <v/>
      </c>
      <c r="BD465" s="215" t="str">
        <f t="shared" si="183"/>
        <v>0</v>
      </c>
      <c r="BE465" s="215" t="str">
        <f t="shared" si="184"/>
        <v>0</v>
      </c>
      <c r="BF465" s="186" t="str">
        <f t="array" ref="BF465">IFERROR(VLOOKUP(A465&amp;B465&amp;C465&amp;LEFT($BA$1,2),IF({1,0},广告数据!$A$2:$A$7027&amp;广告数据!$B$2:$B$7027&amp;广告数据!$C$2:$C$7027,广告数据!$G$2:$G$7027),2,0),"")</f>
        <v/>
      </c>
      <c r="BG465" s="186" t="str">
        <f t="array" ref="BG465">IFERROR(VLOOKUP(A465&amp;B465&amp;C465&amp;LEFT($BA$1,2),IF({1,0},广告数据!$A$2:$A$7027&amp;广告数据!$B$2:$B$7027&amp;广告数据!$C$2:$C$7027,广告数据!$J$2:$J$7027),2,0),"")</f>
        <v/>
      </c>
      <c r="BH465" s="215" t="str">
        <f t="shared" si="185"/>
        <v>0</v>
      </c>
      <c r="BI465" s="172" t="str">
        <f t="array" ref="BI465">IFERROR(VLOOKUP(A465&amp;B465&amp;C465&amp;LEFT($BI$1,2),IF({1,0},广告数据!$A$2:$A$7027&amp;广告数据!$B$2:$B$7027&amp;广告数据!$C$2:$C$7027,广告数据!$D$2:$D$7027),2,0),"0")</f>
        <v>0</v>
      </c>
      <c r="BJ465" s="172" t="str">
        <f t="array" ref="BJ465">IFERROR(VLOOKUP(A465&amp;B465&amp;C465&amp;LEFT($BI$1,2),IF({1,0},广告数据!$A$2:$A$7027&amp;广告数据!$B$2:$B$7027&amp;广告数据!$C$2:$C$7027,广告数据!$E$2:$E$7027),2,0),"0")</f>
        <v>0</v>
      </c>
      <c r="BK465" s="172" t="str">
        <f t="array" ref="BK465">IFERROR(VLOOKUP(A465&amp;B465&amp;C465&amp;LEFT($BI$1,2),IF({1,0},广告数据!$A$2:$A$7027&amp;广告数据!$B$2:$B$7027&amp;广告数据!$C$2:$C$7027,广告数据!$I$2:$I$7027),2,0),"0")</f>
        <v>0</v>
      </c>
      <c r="BL465" s="215" t="str">
        <f t="shared" si="186"/>
        <v>0</v>
      </c>
      <c r="BM465" s="215" t="str">
        <f t="shared" si="187"/>
        <v>0</v>
      </c>
      <c r="BN465" s="172" t="str">
        <f t="array" ref="BN465">IFERROR(VLOOKUP(A465&amp;B465&amp;C465&amp;LEFT($BI$1,2),IF({1,0},广告数据!$A$2:$A$7027&amp;广告数据!$B$2:$B$7027&amp;广告数据!$C$2:$C$7027,广告数据!$G$2:$G$7027),2,0),"0")</f>
        <v>0</v>
      </c>
      <c r="BO465" s="172" t="str">
        <f t="array" ref="BO465">IFERROR(VLOOKUP(A465&amp;B465&amp;C465&amp;LEFT($BI$1,2),IF({1,0},广告数据!$A$2:$A$7027&amp;广告数据!$B$2:$B$7027&amp;广告数据!$C$2:$C$7027,广告数据!$J$2:$J$7027),2,0),"0")</f>
        <v>0</v>
      </c>
      <c r="BP465" s="215" t="str">
        <f t="shared" si="188"/>
        <v/>
      </c>
      <c r="BQ465" s="172" t="str">
        <f t="array" ref="BQ465">IFERROR(VLOOKUP(A465&amp;B465&amp;C465&amp;LEFT($BQ$1,2),IF({1,0},广告数据!$A$2:$A$7027&amp;广告数据!$B$2:$B$7027&amp;广告数据!$C$2:$C$7027,广告数据!$D$2:$D$7027),2,0),"0")</f>
        <v>0</v>
      </c>
      <c r="BR465" s="172" t="str">
        <f t="array" ref="BR465">IFERROR(VLOOKUP(A465&amp;B465&amp;C465&amp;LEFT($BQ$1,2),IF({1,0},广告数据!$A$2:$A$7027&amp;广告数据!$B$2:$B$7027&amp;广告数据!$C$2:$C$7027,广告数据!$E$2:$E$7027),2,0),"0")</f>
        <v>0</v>
      </c>
      <c r="BS465" s="172" t="str">
        <f t="array" ref="BS465">IFERROR(VLOOKUP(A465&amp;B465&amp;C465&amp;LEFT($BQ$1,2),IF({1,0},广告数据!$A$2:$A$7027&amp;广告数据!$B$2:$B$7027&amp;广告数据!$C$2:$C$7027,广告数据!$I$2:$I$7027),2,0),"0")</f>
        <v>0</v>
      </c>
      <c r="BT465" s="215" t="str">
        <f t="shared" si="181"/>
        <v>0</v>
      </c>
      <c r="BU465" s="215" t="str">
        <f t="shared" si="182"/>
        <v>0</v>
      </c>
      <c r="BV465" s="172" t="str">
        <f t="array" ref="BV465">IFERROR(VLOOKUP(A465&amp;B465&amp;C465&amp;LEFT($BQ$1,2),IF({1,0},广告数据!$A$2:$A$7027&amp;广告数据!$B$2:$B$7027&amp;广告数据!$C$2:$C$7027,广告数据!$G$2:$G$7027),2,0),"0")</f>
        <v>0</v>
      </c>
      <c r="BW465" s="172" t="str">
        <f t="array" ref="BW465">IFERROR(VLOOKUP(A465&amp;B465&amp;C465&amp;LEFT($BQ$1,2),IF({1,0},广告数据!$A$2:$A$7027&amp;广告数据!$B$2:$B$7027&amp;广告数据!$C$2:$C$7027,广告数据!$J$2:$J$7027),2,0),"0")</f>
        <v>0</v>
      </c>
      <c r="BX465" s="215" t="str">
        <f t="shared" si="176"/>
        <v/>
      </c>
      <c r="BY465" s="173"/>
      <c r="BZ465" s="173"/>
      <c r="CA465" s="173"/>
    </row>
    <row r="466" spans="1:79">
      <c r="A466" s="189"/>
      <c r="B466" s="192"/>
      <c r="C466" s="190"/>
      <c r="D466" s="190"/>
      <c r="E466" s="191"/>
      <c r="F466" s="191"/>
      <c r="G466" s="191"/>
      <c r="H466" s="193"/>
      <c r="I466" s="198"/>
      <c r="K466" s="198"/>
      <c r="L466" s="198"/>
      <c r="M466" s="202"/>
      <c r="N466" s="198"/>
      <c r="O466" s="198"/>
      <c r="P466" s="200"/>
      <c r="Q466" s="200"/>
      <c r="R466" s="200"/>
      <c r="S466" s="200"/>
      <c r="T466" s="200"/>
      <c r="U466" s="200"/>
      <c r="V466" s="200"/>
      <c r="W466" s="200"/>
      <c r="X466" s="200"/>
      <c r="Y466" s="200"/>
      <c r="Z466" s="200"/>
      <c r="AA466" s="200"/>
      <c r="AB466" s="200"/>
      <c r="AC466" s="200"/>
      <c r="AD466" s="200"/>
      <c r="AE466" s="200"/>
      <c r="AF466" s="200"/>
      <c r="AG466" s="200"/>
      <c r="AH466" s="200"/>
      <c r="AI466" s="200"/>
      <c r="AJ466" s="200"/>
      <c r="AK466" s="179" t="str">
        <f t="array" ref="AK466">IFERROR(VLOOKUP(A466&amp;B466&amp;C466&amp;LEFT($AK$1,2),IF({1,0},广告数据!$A$2:$A$7027&amp;广告数据!$B$2:$B$7027&amp;广告数据!$C$2:$C$7027,广告数据!$D$2:$D$7027),2,0),"0")</f>
        <v>0</v>
      </c>
      <c r="AL466" s="175" t="str">
        <f t="array" ref="AL466">IFERROR(VLOOKUP(A466&amp;B466&amp;C466&amp;LEFT($AK$1,2),IF({1,0},广告数据!$A$2:$A$7027&amp;广告数据!$B$2:$B$7027&amp;广告数据!$C$2:$C$7027,广告数据!$E$2:$E$7027),2,0),"0")</f>
        <v>0</v>
      </c>
      <c r="AM466" s="180" t="str">
        <f t="shared" si="177"/>
        <v>0</v>
      </c>
      <c r="AN466" s="175" t="str">
        <f t="array" ref="AN466">IFERROR(VLOOKUP(A466&amp;B466&amp;C466&amp;LEFT($AK$1,2),IF({1,0},广告数据!$A$2:$A$7027&amp;广告数据!$B$2:$B$7027&amp;广告数据!$C$2:$C$7027,广告数据!$I$2:$I$7027),2,0),"0")</f>
        <v>0</v>
      </c>
      <c r="AO466" s="181" t="str">
        <f t="shared" si="178"/>
        <v>0</v>
      </c>
      <c r="AP466" s="182" t="str">
        <f t="array" ref="AP466">IFERROR(VLOOKUP(A466&amp;B466&amp;C466&amp;LEFT($AK$1,2),IF({1,0},广告数据!$A$2:$A$7027&amp;广告数据!$B$2:$B$7027&amp;广告数据!$C$2:$C$7027,广告数据!$G$2:$G$7027),2,0),"0")</f>
        <v>0</v>
      </c>
      <c r="AQ466" s="182" t="str">
        <f t="array" ref="AQ466">IFERROR(VLOOKUP(A466&amp;B466&amp;C466&amp;LEFT($AK$1,2),IF({1,0},广告数据!$A$2:$A$7027&amp;广告数据!$B$2:$B$7027&amp;广告数据!$C$2:$C$7027,广告数据!$J$2:$J$7027),2,0),"0")</f>
        <v>0</v>
      </c>
      <c r="AR466" s="183" t="str">
        <f t="shared" si="179"/>
        <v>0</v>
      </c>
      <c r="AS466" s="223" t="str">
        <f t="array" ref="AS466">IFERROR(VLOOKUP(A466&amp;B466&amp;C466&amp;LEFT($AS$1,2),IF({1,0},广告数据!$A$2:$A$7027&amp;广告数据!$B$2:$B$7027&amp;广告数据!$C$2:$C$7027,广告数据!$D$2:$D$7027),2,0),"0")</f>
        <v>0</v>
      </c>
      <c r="AT466" s="179" t="str">
        <f t="array" ref="AT466">IFERROR(VLOOKUP(A466&amp;B466&amp;C466&amp;LEFT($AS$1,2),IF({1,0},广告数据!$A$2:$A$7027&amp;广告数据!$B$2:$B$7027&amp;广告数据!$C$2:$C$7027,广告数据!$E$2:$E$7027),2,0),"0")</f>
        <v>0</v>
      </c>
      <c r="AU466" s="179" t="str">
        <f t="array" ref="AU466">IFERROR(VLOOKUP(A466&amp;B466&amp;C466&amp;LEFT($AS$1,2),IF({1,0},广告数据!$A$2:$A$7027&amp;广告数据!$B$2:$B$7027&amp;广告数据!$C$2:$C$7027,广告数据!$I$2:$I$7027),2,0),"0")</f>
        <v>0</v>
      </c>
      <c r="AV466" s="215" t="str">
        <f t="shared" si="180"/>
        <v>0</v>
      </c>
      <c r="AW466" s="215" t="str">
        <f t="array" ref="AW466">IFERROR(AU466/AT466,"0")</f>
        <v>0</v>
      </c>
      <c r="AX466" s="224" t="str">
        <f t="array" ref="AX466">IFERROR(VLOOKUP(A466&amp;B466&amp;C466&amp;LEFT($AS$1,2),IF({1,0},广告数据!$A$2:$A$7027&amp;广告数据!$B$2:$B$7027&amp;广告数据!$C$2:$C$7027,广告数据!$G$2:$G$7027),2,0),"0")</f>
        <v>0</v>
      </c>
      <c r="AY466" s="179" t="str">
        <f t="array" ref="AY466">IFERROR(VLOOKUP(A466&amp;B466&amp;C466&amp;LEFT($AS$1,2),IF({1,0},广告数据!$A$2:$A$7027&amp;广告数据!$B$2:$B$7027&amp;广告数据!$C$2:$C$7027,广告数据!$J$2:$J$7027),2,0),"0")</f>
        <v>0</v>
      </c>
      <c r="AZ466" s="183" t="str">
        <f t="array" ref="AZ466">IFERROR(AX466/AY466,"0")</f>
        <v>0</v>
      </c>
      <c r="BA466" s="179" t="str">
        <f t="array" ref="BA466">IFERROR(VLOOKUP(A466&amp;B466&amp;C466&amp;LEFT($BA$1,2),IF({1,0},广告数据!$A$2:$A$7027&amp;广告数据!$B$2:$B$7027&amp;广告数据!$C$2:$C$7027,广告数据!$D$2:$D$7027),2,0),"")</f>
        <v/>
      </c>
      <c r="BB466" s="179" t="str">
        <f t="array" ref="BB466">IFERROR(VLOOKUP(A466&amp;B466&amp;C466&amp;LEFT($BA$1,2),IF({1,0},广告数据!$A$2:$A$7027&amp;广告数据!$B$2:$B$7027&amp;广告数据!$C$2:$C$7027,广告数据!$E$2:$E$7027),2,0),"")</f>
        <v/>
      </c>
      <c r="BC466" s="179" t="str">
        <f t="array" ref="BC466">IFERROR(VLOOKUP(A466&amp;B466&amp;C466&amp;LEFT($BA$1,2),IF({1,0},广告数据!$A$2:$A$7027&amp;广告数据!$B$2:$B$7027&amp;广告数据!$C$2:$C$7027,广告数据!$I$2:$I$7027),2,0),"")</f>
        <v/>
      </c>
      <c r="BD466" s="215" t="str">
        <f t="shared" si="183"/>
        <v>0</v>
      </c>
      <c r="BE466" s="215" t="str">
        <f t="shared" si="184"/>
        <v>0</v>
      </c>
      <c r="BF466" s="186" t="str">
        <f t="array" ref="BF466">IFERROR(VLOOKUP(A466&amp;B466&amp;C466&amp;LEFT($BA$1,2),IF({1,0},广告数据!$A$2:$A$7027&amp;广告数据!$B$2:$B$7027&amp;广告数据!$C$2:$C$7027,广告数据!$G$2:$G$7027),2,0),"")</f>
        <v/>
      </c>
      <c r="BG466" s="186" t="str">
        <f t="array" ref="BG466">IFERROR(VLOOKUP(A466&amp;B466&amp;C466&amp;LEFT($BA$1,2),IF({1,0},广告数据!$A$2:$A$7027&amp;广告数据!$B$2:$B$7027&amp;广告数据!$C$2:$C$7027,广告数据!$J$2:$J$7027),2,0),"")</f>
        <v/>
      </c>
      <c r="BH466" s="215" t="str">
        <f t="shared" si="185"/>
        <v>0</v>
      </c>
      <c r="BI466" s="172" t="str">
        <f t="array" ref="BI466">IFERROR(VLOOKUP(A466&amp;B466&amp;C466&amp;LEFT($BI$1,2),IF({1,0},广告数据!$A$2:$A$7027&amp;广告数据!$B$2:$B$7027&amp;广告数据!$C$2:$C$7027,广告数据!$D$2:$D$7027),2,0),"0")</f>
        <v>0</v>
      </c>
      <c r="BJ466" s="172" t="str">
        <f t="array" ref="BJ466">IFERROR(VLOOKUP(A466&amp;B466&amp;C466&amp;LEFT($BI$1,2),IF({1,0},广告数据!$A$2:$A$7027&amp;广告数据!$B$2:$B$7027&amp;广告数据!$C$2:$C$7027,广告数据!$E$2:$E$7027),2,0),"0")</f>
        <v>0</v>
      </c>
      <c r="BK466" s="172" t="str">
        <f t="array" ref="BK466">IFERROR(VLOOKUP(A466&amp;B466&amp;C466&amp;LEFT($BI$1,2),IF({1,0},广告数据!$A$2:$A$7027&amp;广告数据!$B$2:$B$7027&amp;广告数据!$C$2:$C$7027,广告数据!$I$2:$I$7027),2,0),"0")</f>
        <v>0</v>
      </c>
      <c r="BL466" s="215" t="str">
        <f t="shared" si="186"/>
        <v>0</v>
      </c>
      <c r="BM466" s="215" t="str">
        <f t="shared" si="187"/>
        <v>0</v>
      </c>
      <c r="BN466" s="172" t="str">
        <f t="array" ref="BN466">IFERROR(VLOOKUP(A466&amp;B466&amp;C466&amp;LEFT($BI$1,2),IF({1,0},广告数据!$A$2:$A$7027&amp;广告数据!$B$2:$B$7027&amp;广告数据!$C$2:$C$7027,广告数据!$G$2:$G$7027),2,0),"0")</f>
        <v>0</v>
      </c>
      <c r="BO466" s="172" t="str">
        <f t="array" ref="BO466">IFERROR(VLOOKUP(A466&amp;B466&amp;C466&amp;LEFT($BI$1,2),IF({1,0},广告数据!$A$2:$A$7027&amp;广告数据!$B$2:$B$7027&amp;广告数据!$C$2:$C$7027,广告数据!$J$2:$J$7027),2,0),"0")</f>
        <v>0</v>
      </c>
      <c r="BP466" s="215" t="str">
        <f t="shared" si="188"/>
        <v/>
      </c>
      <c r="BQ466" s="172" t="str">
        <f t="array" ref="BQ466">IFERROR(VLOOKUP(A466&amp;B466&amp;C466&amp;LEFT($BQ$1,2),IF({1,0},广告数据!$A$2:$A$7027&amp;广告数据!$B$2:$B$7027&amp;广告数据!$C$2:$C$7027,广告数据!$D$2:$D$7027),2,0),"0")</f>
        <v>0</v>
      </c>
      <c r="BR466" s="172" t="str">
        <f t="array" ref="BR466">IFERROR(VLOOKUP(A466&amp;B466&amp;C466&amp;LEFT($BQ$1,2),IF({1,0},广告数据!$A$2:$A$7027&amp;广告数据!$B$2:$B$7027&amp;广告数据!$C$2:$C$7027,广告数据!$E$2:$E$7027),2,0),"0")</f>
        <v>0</v>
      </c>
      <c r="BS466" s="172" t="str">
        <f t="array" ref="BS466">IFERROR(VLOOKUP(A466&amp;B466&amp;C466&amp;LEFT($BQ$1,2),IF({1,0},广告数据!$A$2:$A$7027&amp;广告数据!$B$2:$B$7027&amp;广告数据!$C$2:$C$7027,广告数据!$I$2:$I$7027),2,0),"0")</f>
        <v>0</v>
      </c>
      <c r="BT466" s="215" t="str">
        <f t="shared" si="181"/>
        <v>0</v>
      </c>
      <c r="BU466" s="215" t="str">
        <f t="shared" si="182"/>
        <v>0</v>
      </c>
      <c r="BV466" s="172" t="str">
        <f t="array" ref="BV466">IFERROR(VLOOKUP(A466&amp;B466&amp;C466&amp;LEFT($BQ$1,2),IF({1,0},广告数据!$A$2:$A$7027&amp;广告数据!$B$2:$B$7027&amp;广告数据!$C$2:$C$7027,广告数据!$G$2:$G$7027),2,0),"0")</f>
        <v>0</v>
      </c>
      <c r="BW466" s="172" t="str">
        <f t="array" ref="BW466">IFERROR(VLOOKUP(A466&amp;B466&amp;C466&amp;LEFT($BQ$1,2),IF({1,0},广告数据!$A$2:$A$7027&amp;广告数据!$B$2:$B$7027&amp;广告数据!$C$2:$C$7027,广告数据!$J$2:$J$7027),2,0),"0")</f>
        <v>0</v>
      </c>
      <c r="BX466" s="215" t="str">
        <f t="shared" si="176"/>
        <v/>
      </c>
      <c r="BY466" s="173"/>
      <c r="BZ466" s="173"/>
      <c r="CA466" s="173"/>
    </row>
    <row r="467" spans="1:79">
      <c r="A467" s="189"/>
      <c r="B467" s="192"/>
      <c r="C467" s="190"/>
      <c r="D467" s="190"/>
      <c r="E467" s="191"/>
      <c r="F467" s="191"/>
      <c r="G467" s="191"/>
      <c r="H467" s="193"/>
      <c r="I467" s="198"/>
      <c r="K467" s="198"/>
      <c r="L467" s="198"/>
      <c r="M467" s="202"/>
      <c r="N467" s="198"/>
      <c r="O467" s="198"/>
      <c r="P467" s="200"/>
      <c r="Q467" s="200"/>
      <c r="R467" s="200"/>
      <c r="S467" s="200"/>
      <c r="T467" s="200"/>
      <c r="U467" s="200"/>
      <c r="V467" s="200"/>
      <c r="W467" s="200"/>
      <c r="X467" s="200"/>
      <c r="Y467" s="200"/>
      <c r="Z467" s="200"/>
      <c r="AA467" s="200"/>
      <c r="AB467" s="200"/>
      <c r="AC467" s="200"/>
      <c r="AD467" s="200"/>
      <c r="AE467" s="200"/>
      <c r="AF467" s="200"/>
      <c r="AG467" s="200"/>
      <c r="AH467" s="200"/>
      <c r="AI467" s="200"/>
      <c r="AJ467" s="200"/>
      <c r="AK467" s="179" t="str">
        <f t="array" ref="AK467">IFERROR(VLOOKUP(A467&amp;B467&amp;C467&amp;LEFT($AK$1,2),IF({1,0},广告数据!$A$2:$A$7027&amp;广告数据!$B$2:$B$7027&amp;广告数据!$C$2:$C$7027,广告数据!$D$2:$D$7027),2,0),"0")</f>
        <v>0</v>
      </c>
      <c r="AL467" s="175" t="str">
        <f t="array" ref="AL467">IFERROR(VLOOKUP(A467&amp;B467&amp;C467&amp;LEFT($AK$1,2),IF({1,0},广告数据!$A$2:$A$7027&amp;广告数据!$B$2:$B$7027&amp;广告数据!$C$2:$C$7027,广告数据!$E$2:$E$7027),2,0),"0")</f>
        <v>0</v>
      </c>
      <c r="AM467" s="180" t="str">
        <f t="shared" si="177"/>
        <v>0</v>
      </c>
      <c r="AN467" s="175" t="str">
        <f t="array" ref="AN467">IFERROR(VLOOKUP(A467&amp;B467&amp;C467&amp;LEFT($AK$1,2),IF({1,0},广告数据!$A$2:$A$7027&amp;广告数据!$B$2:$B$7027&amp;广告数据!$C$2:$C$7027,广告数据!$I$2:$I$7027),2,0),"0")</f>
        <v>0</v>
      </c>
      <c r="AO467" s="181" t="str">
        <f t="shared" si="178"/>
        <v>0</v>
      </c>
      <c r="AP467" s="182" t="str">
        <f t="array" ref="AP467">IFERROR(VLOOKUP(A467&amp;B467&amp;C467&amp;LEFT($AK$1,2),IF({1,0},广告数据!$A$2:$A$7027&amp;广告数据!$B$2:$B$7027&amp;广告数据!$C$2:$C$7027,广告数据!$G$2:$G$7027),2,0),"0")</f>
        <v>0</v>
      </c>
      <c r="AQ467" s="182" t="str">
        <f t="array" ref="AQ467">IFERROR(VLOOKUP(A467&amp;B467&amp;C467&amp;LEFT($AK$1,2),IF({1,0},广告数据!$A$2:$A$7027&amp;广告数据!$B$2:$B$7027&amp;广告数据!$C$2:$C$7027,广告数据!$J$2:$J$7027),2,0),"0")</f>
        <v>0</v>
      </c>
      <c r="AR467" s="183" t="str">
        <f t="shared" si="179"/>
        <v>0</v>
      </c>
      <c r="AS467" s="223" t="str">
        <f t="array" ref="AS467">IFERROR(VLOOKUP(A467&amp;B467&amp;C467&amp;LEFT($AS$1,2),IF({1,0},广告数据!$A$2:$A$7027&amp;广告数据!$B$2:$B$7027&amp;广告数据!$C$2:$C$7027,广告数据!$D$2:$D$7027),2,0),"0")</f>
        <v>0</v>
      </c>
      <c r="AT467" s="179" t="str">
        <f t="array" ref="AT467">IFERROR(VLOOKUP(A467&amp;B467&amp;C467&amp;LEFT($AS$1,2),IF({1,0},广告数据!$A$2:$A$7027&amp;广告数据!$B$2:$B$7027&amp;广告数据!$C$2:$C$7027,广告数据!$E$2:$E$7027),2,0),"0")</f>
        <v>0</v>
      </c>
      <c r="AU467" s="179" t="str">
        <f t="array" ref="AU467">IFERROR(VLOOKUP(A467&amp;B467&amp;C467&amp;LEFT($AS$1,2),IF({1,0},广告数据!$A$2:$A$7027&amp;广告数据!$B$2:$B$7027&amp;广告数据!$C$2:$C$7027,广告数据!$I$2:$I$7027),2,0),"0")</f>
        <v>0</v>
      </c>
      <c r="AV467" s="215" t="str">
        <f t="shared" si="180"/>
        <v>0</v>
      </c>
      <c r="AW467" s="215" t="str">
        <f t="array" ref="AW467">IFERROR(AU467/AT467,"0")</f>
        <v>0</v>
      </c>
      <c r="AX467" s="224" t="str">
        <f t="array" ref="AX467">IFERROR(VLOOKUP(A467&amp;B467&amp;C467&amp;LEFT($AS$1,2),IF({1,0},广告数据!$A$2:$A$7027&amp;广告数据!$B$2:$B$7027&amp;广告数据!$C$2:$C$7027,广告数据!$G$2:$G$7027),2,0),"0")</f>
        <v>0</v>
      </c>
      <c r="AY467" s="179" t="str">
        <f t="array" ref="AY467">IFERROR(VLOOKUP(A467&amp;B467&amp;C467&amp;LEFT($AS$1,2),IF({1,0},广告数据!$A$2:$A$7027&amp;广告数据!$B$2:$B$7027&amp;广告数据!$C$2:$C$7027,广告数据!$J$2:$J$7027),2,0),"0")</f>
        <v>0</v>
      </c>
      <c r="AZ467" s="183" t="str">
        <f t="array" ref="AZ467">IFERROR(AX467/AY467,"0")</f>
        <v>0</v>
      </c>
      <c r="BA467" s="179" t="str">
        <f t="array" ref="BA467">IFERROR(VLOOKUP(A467&amp;B467&amp;C467&amp;LEFT($BA$1,2),IF({1,0},广告数据!$A$2:$A$7027&amp;广告数据!$B$2:$B$7027&amp;广告数据!$C$2:$C$7027,广告数据!$D$2:$D$7027),2,0),"")</f>
        <v/>
      </c>
      <c r="BB467" s="179" t="str">
        <f t="array" ref="BB467">IFERROR(VLOOKUP(A467&amp;B467&amp;C467&amp;LEFT($BA$1,2),IF({1,0},广告数据!$A$2:$A$7027&amp;广告数据!$B$2:$B$7027&amp;广告数据!$C$2:$C$7027,广告数据!$E$2:$E$7027),2,0),"")</f>
        <v/>
      </c>
      <c r="BC467" s="179" t="str">
        <f t="array" ref="BC467">IFERROR(VLOOKUP(A467&amp;B467&amp;C467&amp;LEFT($BA$1,2),IF({1,0},广告数据!$A$2:$A$7027&amp;广告数据!$B$2:$B$7027&amp;广告数据!$C$2:$C$7027,广告数据!$I$2:$I$7027),2,0),"")</f>
        <v/>
      </c>
      <c r="BD467" s="215" t="str">
        <f t="shared" si="183"/>
        <v>0</v>
      </c>
      <c r="BE467" s="215" t="str">
        <f t="shared" si="184"/>
        <v>0</v>
      </c>
      <c r="BF467" s="186" t="str">
        <f t="array" ref="BF467">IFERROR(VLOOKUP(A467&amp;B467&amp;C467&amp;LEFT($BA$1,2),IF({1,0},广告数据!$A$2:$A$7027&amp;广告数据!$B$2:$B$7027&amp;广告数据!$C$2:$C$7027,广告数据!$G$2:$G$7027),2,0),"")</f>
        <v/>
      </c>
      <c r="BG467" s="186" t="str">
        <f t="array" ref="BG467">IFERROR(VLOOKUP(A467&amp;B467&amp;C467&amp;LEFT($BA$1,2),IF({1,0},广告数据!$A$2:$A$7027&amp;广告数据!$B$2:$B$7027&amp;广告数据!$C$2:$C$7027,广告数据!$J$2:$J$7027),2,0),"")</f>
        <v/>
      </c>
      <c r="BH467" s="215" t="str">
        <f t="shared" si="185"/>
        <v>0</v>
      </c>
      <c r="BI467" s="172" t="str">
        <f t="array" ref="BI467">IFERROR(VLOOKUP(A467&amp;B467&amp;C467&amp;LEFT($BI$1,2),IF({1,0},广告数据!$A$2:$A$7027&amp;广告数据!$B$2:$B$7027&amp;广告数据!$C$2:$C$7027,广告数据!$D$2:$D$7027),2,0),"0")</f>
        <v>0</v>
      </c>
      <c r="BJ467" s="172" t="str">
        <f t="array" ref="BJ467">IFERROR(VLOOKUP(A467&amp;B467&amp;C467&amp;LEFT($BI$1,2),IF({1,0},广告数据!$A$2:$A$7027&amp;广告数据!$B$2:$B$7027&amp;广告数据!$C$2:$C$7027,广告数据!$E$2:$E$7027),2,0),"0")</f>
        <v>0</v>
      </c>
      <c r="BK467" s="172" t="str">
        <f t="array" ref="BK467">IFERROR(VLOOKUP(A467&amp;B467&amp;C467&amp;LEFT($BI$1,2),IF({1,0},广告数据!$A$2:$A$7027&amp;广告数据!$B$2:$B$7027&amp;广告数据!$C$2:$C$7027,广告数据!$I$2:$I$7027),2,0),"0")</f>
        <v>0</v>
      </c>
      <c r="BL467" s="215" t="str">
        <f t="shared" si="186"/>
        <v>0</v>
      </c>
      <c r="BM467" s="215" t="str">
        <f t="shared" si="187"/>
        <v>0</v>
      </c>
      <c r="BN467" s="172" t="str">
        <f t="array" ref="BN467">IFERROR(VLOOKUP(A467&amp;B467&amp;C467&amp;LEFT($BI$1,2),IF({1,0},广告数据!$A$2:$A$7027&amp;广告数据!$B$2:$B$7027&amp;广告数据!$C$2:$C$7027,广告数据!$G$2:$G$7027),2,0),"0")</f>
        <v>0</v>
      </c>
      <c r="BO467" s="172" t="str">
        <f t="array" ref="BO467">IFERROR(VLOOKUP(A467&amp;B467&amp;C467&amp;LEFT($BI$1,2),IF({1,0},广告数据!$A$2:$A$7027&amp;广告数据!$B$2:$B$7027&amp;广告数据!$C$2:$C$7027,广告数据!$J$2:$J$7027),2,0),"0")</f>
        <v>0</v>
      </c>
      <c r="BP467" s="215" t="str">
        <f t="shared" si="188"/>
        <v/>
      </c>
      <c r="BQ467" s="172" t="str">
        <f t="array" ref="BQ467">IFERROR(VLOOKUP(A467&amp;B467&amp;C467&amp;LEFT($BQ$1,2),IF({1,0},广告数据!$A$2:$A$7027&amp;广告数据!$B$2:$B$7027&amp;广告数据!$C$2:$C$7027,广告数据!$D$2:$D$7027),2,0),"0")</f>
        <v>0</v>
      </c>
      <c r="BR467" s="172" t="str">
        <f t="array" ref="BR467">IFERROR(VLOOKUP(A467&amp;B467&amp;C467&amp;LEFT($BQ$1,2),IF({1,0},广告数据!$A$2:$A$7027&amp;广告数据!$B$2:$B$7027&amp;广告数据!$C$2:$C$7027,广告数据!$E$2:$E$7027),2,0),"0")</f>
        <v>0</v>
      </c>
      <c r="BS467" s="172" t="str">
        <f t="array" ref="BS467">IFERROR(VLOOKUP(A467&amp;B467&amp;C467&amp;LEFT($BQ$1,2),IF({1,0},广告数据!$A$2:$A$7027&amp;广告数据!$B$2:$B$7027&amp;广告数据!$C$2:$C$7027,广告数据!$I$2:$I$7027),2,0),"0")</f>
        <v>0</v>
      </c>
      <c r="BT467" s="215" t="str">
        <f t="shared" si="181"/>
        <v>0</v>
      </c>
      <c r="BU467" s="215" t="str">
        <f t="shared" si="182"/>
        <v>0</v>
      </c>
      <c r="BV467" s="172" t="str">
        <f t="array" ref="BV467">IFERROR(VLOOKUP(A467&amp;B467&amp;C467&amp;LEFT($BQ$1,2),IF({1,0},广告数据!$A$2:$A$7027&amp;广告数据!$B$2:$B$7027&amp;广告数据!$C$2:$C$7027,广告数据!$G$2:$G$7027),2,0),"0")</f>
        <v>0</v>
      </c>
      <c r="BW467" s="172" t="str">
        <f t="array" ref="BW467">IFERROR(VLOOKUP(A467&amp;B467&amp;C467&amp;LEFT($BQ$1,2),IF({1,0},广告数据!$A$2:$A$7027&amp;广告数据!$B$2:$B$7027&amp;广告数据!$C$2:$C$7027,广告数据!$J$2:$J$7027),2,0),"0")</f>
        <v>0</v>
      </c>
      <c r="BX467" s="215" t="str">
        <f t="shared" si="176"/>
        <v/>
      </c>
      <c r="BY467" s="173"/>
      <c r="BZ467" s="173"/>
      <c r="CA467" s="173"/>
    </row>
    <row r="468" spans="1:79">
      <c r="A468" s="189"/>
      <c r="B468" s="192"/>
      <c r="C468" s="190"/>
      <c r="D468" s="190"/>
      <c r="E468" s="191"/>
      <c r="F468" s="191"/>
      <c r="G468" s="191"/>
      <c r="H468" s="193"/>
      <c r="I468" s="198"/>
      <c r="K468" s="198"/>
      <c r="L468" s="198"/>
      <c r="M468" s="202"/>
      <c r="N468" s="198"/>
      <c r="O468" s="198"/>
      <c r="P468" s="200"/>
      <c r="Q468" s="200"/>
      <c r="R468" s="200"/>
      <c r="S468" s="200"/>
      <c r="T468" s="200"/>
      <c r="U468" s="200"/>
      <c r="V468" s="200"/>
      <c r="W468" s="200"/>
      <c r="X468" s="200"/>
      <c r="Y468" s="200"/>
      <c r="Z468" s="200"/>
      <c r="AA468" s="200"/>
      <c r="AB468" s="200"/>
      <c r="AC468" s="200"/>
      <c r="AD468" s="200"/>
      <c r="AE468" s="200"/>
      <c r="AF468" s="200"/>
      <c r="AG468" s="200"/>
      <c r="AH468" s="200"/>
      <c r="AI468" s="200"/>
      <c r="AJ468" s="200"/>
      <c r="AK468" s="179" t="str">
        <f t="array" ref="AK468">IFERROR(VLOOKUP(A468&amp;B468&amp;C468&amp;LEFT($AK$1,2),IF({1,0},广告数据!$A$2:$A$7027&amp;广告数据!$B$2:$B$7027&amp;广告数据!$C$2:$C$7027,广告数据!$D$2:$D$7027),2,0),"0")</f>
        <v>0</v>
      </c>
      <c r="AL468" s="175" t="str">
        <f t="array" ref="AL468">IFERROR(VLOOKUP(A468&amp;B468&amp;C468&amp;LEFT($AK$1,2),IF({1,0},广告数据!$A$2:$A$7027&amp;广告数据!$B$2:$B$7027&amp;广告数据!$C$2:$C$7027,广告数据!$E$2:$E$7027),2,0),"0")</f>
        <v>0</v>
      </c>
      <c r="AM468" s="180" t="str">
        <f t="shared" si="177"/>
        <v>0</v>
      </c>
      <c r="AN468" s="175" t="str">
        <f t="array" ref="AN468">IFERROR(VLOOKUP(A468&amp;B468&amp;C468&amp;LEFT($AK$1,2),IF({1,0},广告数据!$A$2:$A$7027&amp;广告数据!$B$2:$B$7027&amp;广告数据!$C$2:$C$7027,广告数据!$I$2:$I$7027),2,0),"0")</f>
        <v>0</v>
      </c>
      <c r="AO468" s="181" t="str">
        <f t="shared" si="178"/>
        <v>0</v>
      </c>
      <c r="AP468" s="182" t="str">
        <f t="array" ref="AP468">IFERROR(VLOOKUP(A468&amp;B468&amp;C468&amp;LEFT($AK$1,2),IF({1,0},广告数据!$A$2:$A$7027&amp;广告数据!$B$2:$B$7027&amp;广告数据!$C$2:$C$7027,广告数据!$G$2:$G$7027),2,0),"0")</f>
        <v>0</v>
      </c>
      <c r="AQ468" s="182" t="str">
        <f t="array" ref="AQ468">IFERROR(VLOOKUP(A468&amp;B468&amp;C468&amp;LEFT($AK$1,2),IF({1,0},广告数据!$A$2:$A$7027&amp;广告数据!$B$2:$B$7027&amp;广告数据!$C$2:$C$7027,广告数据!$J$2:$J$7027),2,0),"0")</f>
        <v>0</v>
      </c>
      <c r="AR468" s="183" t="str">
        <f t="shared" si="179"/>
        <v>0</v>
      </c>
      <c r="AS468" s="223" t="str">
        <f t="array" ref="AS468">IFERROR(VLOOKUP(A468&amp;B468&amp;C468&amp;LEFT($AS$1,2),IF({1,0},广告数据!$A$2:$A$7027&amp;广告数据!$B$2:$B$7027&amp;广告数据!$C$2:$C$7027,广告数据!$D$2:$D$7027),2,0),"0")</f>
        <v>0</v>
      </c>
      <c r="AT468" s="179" t="str">
        <f t="array" ref="AT468">IFERROR(VLOOKUP(A468&amp;B468&amp;C468&amp;LEFT($AS$1,2),IF({1,0},广告数据!$A$2:$A$7027&amp;广告数据!$B$2:$B$7027&amp;广告数据!$C$2:$C$7027,广告数据!$E$2:$E$7027),2,0),"0")</f>
        <v>0</v>
      </c>
      <c r="AU468" s="179" t="str">
        <f t="array" ref="AU468">IFERROR(VLOOKUP(A468&amp;B468&amp;C468&amp;LEFT($AS$1,2),IF({1,0},广告数据!$A$2:$A$7027&amp;广告数据!$B$2:$B$7027&amp;广告数据!$C$2:$C$7027,广告数据!$I$2:$I$7027),2,0),"0")</f>
        <v>0</v>
      </c>
      <c r="AV468" s="215" t="str">
        <f t="shared" si="180"/>
        <v>0</v>
      </c>
      <c r="AW468" s="215" t="str">
        <f t="array" ref="AW468">IFERROR(AU468/AT468,"0")</f>
        <v>0</v>
      </c>
      <c r="AX468" s="224" t="str">
        <f t="array" ref="AX468">IFERROR(VLOOKUP(A468&amp;B468&amp;C468&amp;LEFT($AS$1,2),IF({1,0},广告数据!$A$2:$A$7027&amp;广告数据!$B$2:$B$7027&amp;广告数据!$C$2:$C$7027,广告数据!$G$2:$G$7027),2,0),"0")</f>
        <v>0</v>
      </c>
      <c r="AY468" s="179" t="str">
        <f t="array" ref="AY468">IFERROR(VLOOKUP(A468&amp;B468&amp;C468&amp;LEFT($AS$1,2),IF({1,0},广告数据!$A$2:$A$7027&amp;广告数据!$B$2:$B$7027&amp;广告数据!$C$2:$C$7027,广告数据!$J$2:$J$7027),2,0),"0")</f>
        <v>0</v>
      </c>
      <c r="AZ468" s="183" t="str">
        <f t="array" ref="AZ468">IFERROR(AX468/AY468,"0")</f>
        <v>0</v>
      </c>
      <c r="BA468" s="179" t="str">
        <f t="array" ref="BA468">IFERROR(VLOOKUP(A468&amp;B468&amp;C468&amp;LEFT($BA$1,2),IF({1,0},广告数据!$A$2:$A$7027&amp;广告数据!$B$2:$B$7027&amp;广告数据!$C$2:$C$7027,广告数据!$D$2:$D$7027),2,0),"")</f>
        <v/>
      </c>
      <c r="BB468" s="179" t="str">
        <f t="array" ref="BB468">IFERROR(VLOOKUP(A468&amp;B468&amp;C468&amp;LEFT($BA$1,2),IF({1,0},广告数据!$A$2:$A$7027&amp;广告数据!$B$2:$B$7027&amp;广告数据!$C$2:$C$7027,广告数据!$E$2:$E$7027),2,0),"")</f>
        <v/>
      </c>
      <c r="BC468" s="179" t="str">
        <f t="array" ref="BC468">IFERROR(VLOOKUP(A468&amp;B468&amp;C468&amp;LEFT($BA$1,2),IF({1,0},广告数据!$A$2:$A$7027&amp;广告数据!$B$2:$B$7027&amp;广告数据!$C$2:$C$7027,广告数据!$I$2:$I$7027),2,0),"")</f>
        <v/>
      </c>
      <c r="BD468" s="215" t="str">
        <f t="shared" si="183"/>
        <v>0</v>
      </c>
      <c r="BE468" s="215" t="str">
        <f t="shared" si="184"/>
        <v>0</v>
      </c>
      <c r="BF468" s="186" t="str">
        <f t="array" ref="BF468">IFERROR(VLOOKUP(A468&amp;B468&amp;C468&amp;LEFT($BA$1,2),IF({1,0},广告数据!$A$2:$A$7027&amp;广告数据!$B$2:$B$7027&amp;广告数据!$C$2:$C$7027,广告数据!$G$2:$G$7027),2,0),"")</f>
        <v/>
      </c>
      <c r="BG468" s="186" t="str">
        <f t="array" ref="BG468">IFERROR(VLOOKUP(A468&amp;B468&amp;C468&amp;LEFT($BA$1,2),IF({1,0},广告数据!$A$2:$A$7027&amp;广告数据!$B$2:$B$7027&amp;广告数据!$C$2:$C$7027,广告数据!$J$2:$J$7027),2,0),"")</f>
        <v/>
      </c>
      <c r="BH468" s="215" t="str">
        <f t="shared" si="185"/>
        <v>0</v>
      </c>
      <c r="BI468" s="172" t="str">
        <f t="array" ref="BI468">IFERROR(VLOOKUP(A468&amp;B468&amp;C468&amp;LEFT($BI$1,2),IF({1,0},广告数据!$A$2:$A$7027&amp;广告数据!$B$2:$B$7027&amp;广告数据!$C$2:$C$7027,广告数据!$D$2:$D$7027),2,0),"0")</f>
        <v>0</v>
      </c>
      <c r="BJ468" s="172" t="str">
        <f t="array" ref="BJ468">IFERROR(VLOOKUP(A468&amp;B468&amp;C468&amp;LEFT($BI$1,2),IF({1,0},广告数据!$A$2:$A$7027&amp;广告数据!$B$2:$B$7027&amp;广告数据!$C$2:$C$7027,广告数据!$E$2:$E$7027),2,0),"0")</f>
        <v>0</v>
      </c>
      <c r="BK468" s="172" t="str">
        <f t="array" ref="BK468">IFERROR(VLOOKUP(A468&amp;B468&amp;C468&amp;LEFT($BI$1,2),IF({1,0},广告数据!$A$2:$A$7027&amp;广告数据!$B$2:$B$7027&amp;广告数据!$C$2:$C$7027,广告数据!$I$2:$I$7027),2,0),"0")</f>
        <v>0</v>
      </c>
      <c r="BL468" s="215" t="str">
        <f t="shared" si="186"/>
        <v>0</v>
      </c>
      <c r="BM468" s="215" t="str">
        <f t="shared" si="187"/>
        <v>0</v>
      </c>
      <c r="BN468" s="172" t="str">
        <f t="array" ref="BN468">IFERROR(VLOOKUP(A468&amp;B468&amp;C468&amp;LEFT($BI$1,2),IF({1,0},广告数据!$A$2:$A$7027&amp;广告数据!$B$2:$B$7027&amp;广告数据!$C$2:$C$7027,广告数据!$G$2:$G$7027),2,0),"0")</f>
        <v>0</v>
      </c>
      <c r="BO468" s="172" t="str">
        <f t="array" ref="BO468">IFERROR(VLOOKUP(A468&amp;B468&amp;C468&amp;LEFT($BI$1,2),IF({1,0},广告数据!$A$2:$A$7027&amp;广告数据!$B$2:$B$7027&amp;广告数据!$C$2:$C$7027,广告数据!$J$2:$J$7027),2,0),"0")</f>
        <v>0</v>
      </c>
      <c r="BP468" s="215" t="str">
        <f t="shared" si="188"/>
        <v/>
      </c>
      <c r="BQ468" s="172" t="str">
        <f t="array" ref="BQ468">IFERROR(VLOOKUP(A468&amp;B468&amp;C468&amp;LEFT($BQ$1,2),IF({1,0},广告数据!$A$2:$A$7027&amp;广告数据!$B$2:$B$7027&amp;广告数据!$C$2:$C$7027,广告数据!$D$2:$D$7027),2,0),"0")</f>
        <v>0</v>
      </c>
      <c r="BR468" s="172" t="str">
        <f t="array" ref="BR468">IFERROR(VLOOKUP(A468&amp;B468&amp;C468&amp;LEFT($BQ$1,2),IF({1,0},广告数据!$A$2:$A$7027&amp;广告数据!$B$2:$B$7027&amp;广告数据!$C$2:$C$7027,广告数据!$E$2:$E$7027),2,0),"0")</f>
        <v>0</v>
      </c>
      <c r="BS468" s="172" t="str">
        <f t="array" ref="BS468">IFERROR(VLOOKUP(A468&amp;B468&amp;C468&amp;LEFT($BQ$1,2),IF({1,0},广告数据!$A$2:$A$7027&amp;广告数据!$B$2:$B$7027&amp;广告数据!$C$2:$C$7027,广告数据!$I$2:$I$7027),2,0),"0")</f>
        <v>0</v>
      </c>
      <c r="BT468" s="215" t="str">
        <f t="shared" si="181"/>
        <v>0</v>
      </c>
      <c r="BU468" s="215" t="str">
        <f t="shared" si="182"/>
        <v>0</v>
      </c>
      <c r="BV468" s="172" t="str">
        <f t="array" ref="BV468">IFERROR(VLOOKUP(A468&amp;B468&amp;C468&amp;LEFT($BQ$1,2),IF({1,0},广告数据!$A$2:$A$7027&amp;广告数据!$B$2:$B$7027&amp;广告数据!$C$2:$C$7027,广告数据!$G$2:$G$7027),2,0),"0")</f>
        <v>0</v>
      </c>
      <c r="BW468" s="172" t="str">
        <f t="array" ref="BW468">IFERROR(VLOOKUP(A468&amp;B468&amp;C468&amp;LEFT($BQ$1,2),IF({1,0},广告数据!$A$2:$A$7027&amp;广告数据!$B$2:$B$7027&amp;广告数据!$C$2:$C$7027,广告数据!$J$2:$J$7027),2,0),"0")</f>
        <v>0</v>
      </c>
      <c r="BX468" s="215" t="str">
        <f t="shared" si="176"/>
        <v/>
      </c>
      <c r="BY468" s="173"/>
      <c r="BZ468" s="173"/>
      <c r="CA468" s="173"/>
    </row>
    <row r="469" spans="1:79">
      <c r="A469" s="189"/>
      <c r="B469" s="192"/>
      <c r="C469" s="190"/>
      <c r="D469" s="190"/>
      <c r="E469" s="191"/>
      <c r="F469" s="191"/>
      <c r="G469" s="191"/>
      <c r="H469" s="193"/>
      <c r="I469" s="198"/>
      <c r="K469" s="198"/>
      <c r="L469" s="198"/>
      <c r="M469" s="202"/>
      <c r="N469" s="198"/>
      <c r="O469" s="198"/>
      <c r="P469" s="200"/>
      <c r="Q469" s="200"/>
      <c r="R469" s="200"/>
      <c r="S469" s="200"/>
      <c r="T469" s="200"/>
      <c r="U469" s="200"/>
      <c r="V469" s="200"/>
      <c r="W469" s="200"/>
      <c r="X469" s="200"/>
      <c r="Y469" s="200"/>
      <c r="Z469" s="200"/>
      <c r="AA469" s="200"/>
      <c r="AB469" s="200"/>
      <c r="AC469" s="200"/>
      <c r="AD469" s="200"/>
      <c r="AE469" s="200"/>
      <c r="AF469" s="200"/>
      <c r="AG469" s="200"/>
      <c r="AH469" s="200"/>
      <c r="AI469" s="200"/>
      <c r="AJ469" s="200"/>
      <c r="AK469" s="179" t="str">
        <f t="array" ref="AK469">IFERROR(VLOOKUP(A469&amp;B469&amp;C469&amp;LEFT($AK$1,2),IF({1,0},广告数据!$A$2:$A$7027&amp;广告数据!$B$2:$B$7027&amp;广告数据!$C$2:$C$7027,广告数据!$D$2:$D$7027),2,0),"0")</f>
        <v>0</v>
      </c>
      <c r="AL469" s="175" t="str">
        <f t="array" ref="AL469">IFERROR(VLOOKUP(A469&amp;B469&amp;C469&amp;LEFT($AK$1,2),IF({1,0},广告数据!$A$2:$A$7027&amp;广告数据!$B$2:$B$7027&amp;广告数据!$C$2:$C$7027,广告数据!$E$2:$E$7027),2,0),"0")</f>
        <v>0</v>
      </c>
      <c r="AM469" s="180" t="str">
        <f t="shared" si="177"/>
        <v>0</v>
      </c>
      <c r="AN469" s="175" t="str">
        <f t="array" ref="AN469">IFERROR(VLOOKUP(A469&amp;B469&amp;C469&amp;LEFT($AK$1,2),IF({1,0},广告数据!$A$2:$A$7027&amp;广告数据!$B$2:$B$7027&amp;广告数据!$C$2:$C$7027,广告数据!$I$2:$I$7027),2,0),"0")</f>
        <v>0</v>
      </c>
      <c r="AO469" s="181" t="str">
        <f t="shared" si="178"/>
        <v>0</v>
      </c>
      <c r="AP469" s="182" t="str">
        <f t="array" ref="AP469">IFERROR(VLOOKUP(A469&amp;B469&amp;C469&amp;LEFT($AK$1,2),IF({1,0},广告数据!$A$2:$A$7027&amp;广告数据!$B$2:$B$7027&amp;广告数据!$C$2:$C$7027,广告数据!$G$2:$G$7027),2,0),"0")</f>
        <v>0</v>
      </c>
      <c r="AQ469" s="182" t="str">
        <f t="array" ref="AQ469">IFERROR(VLOOKUP(A469&amp;B469&amp;C469&amp;LEFT($AK$1,2),IF({1,0},广告数据!$A$2:$A$7027&amp;广告数据!$B$2:$B$7027&amp;广告数据!$C$2:$C$7027,广告数据!$J$2:$J$7027),2,0),"0")</f>
        <v>0</v>
      </c>
      <c r="AR469" s="183" t="str">
        <f t="shared" si="179"/>
        <v>0</v>
      </c>
      <c r="AS469" s="223" t="str">
        <f t="array" ref="AS469">IFERROR(VLOOKUP(A469&amp;B469&amp;C469&amp;LEFT($AS$1,2),IF({1,0},广告数据!$A$2:$A$7027&amp;广告数据!$B$2:$B$7027&amp;广告数据!$C$2:$C$7027,广告数据!$D$2:$D$7027),2,0),"0")</f>
        <v>0</v>
      </c>
      <c r="AT469" s="179" t="str">
        <f t="array" ref="AT469">IFERROR(VLOOKUP(A469&amp;B469&amp;C469&amp;LEFT($AS$1,2),IF({1,0},广告数据!$A$2:$A$7027&amp;广告数据!$B$2:$B$7027&amp;广告数据!$C$2:$C$7027,广告数据!$E$2:$E$7027),2,0),"0")</f>
        <v>0</v>
      </c>
      <c r="AU469" s="179" t="str">
        <f t="array" ref="AU469">IFERROR(VLOOKUP(A469&amp;B469&amp;C469&amp;LEFT($AS$1,2),IF({1,0},广告数据!$A$2:$A$7027&amp;广告数据!$B$2:$B$7027&amp;广告数据!$C$2:$C$7027,广告数据!$I$2:$I$7027),2,0),"0")</f>
        <v>0</v>
      </c>
      <c r="AV469" s="215" t="str">
        <f t="shared" si="180"/>
        <v>0</v>
      </c>
      <c r="AW469" s="215" t="str">
        <f t="array" ref="AW469">IFERROR(AU469/AT469,"0")</f>
        <v>0</v>
      </c>
      <c r="AX469" s="224" t="str">
        <f t="array" ref="AX469">IFERROR(VLOOKUP(A469&amp;B469&amp;C469&amp;LEFT($AS$1,2),IF({1,0},广告数据!$A$2:$A$7027&amp;广告数据!$B$2:$B$7027&amp;广告数据!$C$2:$C$7027,广告数据!$G$2:$G$7027),2,0),"0")</f>
        <v>0</v>
      </c>
      <c r="AY469" s="179" t="str">
        <f t="array" ref="AY469">IFERROR(VLOOKUP(A469&amp;B469&amp;C469&amp;LEFT($AS$1,2),IF({1,0},广告数据!$A$2:$A$7027&amp;广告数据!$B$2:$B$7027&amp;广告数据!$C$2:$C$7027,广告数据!$J$2:$J$7027),2,0),"0")</f>
        <v>0</v>
      </c>
      <c r="AZ469" s="183" t="str">
        <f t="array" ref="AZ469">IFERROR(AX469/AY469,"0")</f>
        <v>0</v>
      </c>
      <c r="BA469" s="179" t="str">
        <f t="array" ref="BA469">IFERROR(VLOOKUP(A469&amp;B469&amp;C469&amp;LEFT($BA$1,2),IF({1,0},广告数据!$A$2:$A$7027&amp;广告数据!$B$2:$B$7027&amp;广告数据!$C$2:$C$7027,广告数据!$D$2:$D$7027),2,0),"")</f>
        <v/>
      </c>
      <c r="BB469" s="179" t="str">
        <f t="array" ref="BB469">IFERROR(VLOOKUP(A469&amp;B469&amp;C469&amp;LEFT($BA$1,2),IF({1,0},广告数据!$A$2:$A$7027&amp;广告数据!$B$2:$B$7027&amp;广告数据!$C$2:$C$7027,广告数据!$E$2:$E$7027),2,0),"")</f>
        <v/>
      </c>
      <c r="BC469" s="179" t="str">
        <f t="array" ref="BC469">IFERROR(VLOOKUP(A469&amp;B469&amp;C469&amp;LEFT($BA$1,2),IF({1,0},广告数据!$A$2:$A$7027&amp;广告数据!$B$2:$B$7027&amp;广告数据!$C$2:$C$7027,广告数据!$I$2:$I$7027),2,0),"")</f>
        <v/>
      </c>
      <c r="BD469" s="215" t="str">
        <f t="shared" si="183"/>
        <v>0</v>
      </c>
      <c r="BE469" s="215" t="str">
        <f t="shared" si="184"/>
        <v>0</v>
      </c>
      <c r="BF469" s="186" t="str">
        <f t="array" ref="BF469">IFERROR(VLOOKUP(A469&amp;B469&amp;C469&amp;LEFT($BA$1,2),IF({1,0},广告数据!$A$2:$A$7027&amp;广告数据!$B$2:$B$7027&amp;广告数据!$C$2:$C$7027,广告数据!$G$2:$G$7027),2,0),"")</f>
        <v/>
      </c>
      <c r="BG469" s="186" t="str">
        <f t="array" ref="BG469">IFERROR(VLOOKUP(A469&amp;B469&amp;C469&amp;LEFT($BA$1,2),IF({1,0},广告数据!$A$2:$A$7027&amp;广告数据!$B$2:$B$7027&amp;广告数据!$C$2:$C$7027,广告数据!$J$2:$J$7027),2,0),"")</f>
        <v/>
      </c>
      <c r="BH469" s="215" t="str">
        <f t="shared" si="185"/>
        <v>0</v>
      </c>
      <c r="BI469" s="172" t="str">
        <f t="array" ref="BI469">IFERROR(VLOOKUP(A469&amp;B469&amp;C469&amp;LEFT($BI$1,2),IF({1,0},广告数据!$A$2:$A$7027&amp;广告数据!$B$2:$B$7027&amp;广告数据!$C$2:$C$7027,广告数据!$D$2:$D$7027),2,0),"0")</f>
        <v>0</v>
      </c>
      <c r="BJ469" s="172" t="str">
        <f t="array" ref="BJ469">IFERROR(VLOOKUP(A469&amp;B469&amp;C469&amp;LEFT($BI$1,2),IF({1,0},广告数据!$A$2:$A$7027&amp;广告数据!$B$2:$B$7027&amp;广告数据!$C$2:$C$7027,广告数据!$E$2:$E$7027),2,0),"0")</f>
        <v>0</v>
      </c>
      <c r="BK469" s="172" t="str">
        <f t="array" ref="BK469">IFERROR(VLOOKUP(A469&amp;B469&amp;C469&amp;LEFT($BI$1,2),IF({1,0},广告数据!$A$2:$A$7027&amp;广告数据!$B$2:$B$7027&amp;广告数据!$C$2:$C$7027,广告数据!$I$2:$I$7027),2,0),"0")</f>
        <v>0</v>
      </c>
      <c r="BL469" s="215" t="str">
        <f t="shared" si="186"/>
        <v>0</v>
      </c>
      <c r="BM469" s="215" t="str">
        <f t="shared" si="187"/>
        <v>0</v>
      </c>
      <c r="BN469" s="172" t="str">
        <f t="array" ref="BN469">IFERROR(VLOOKUP(A469&amp;B469&amp;C469&amp;LEFT($BI$1,2),IF({1,0},广告数据!$A$2:$A$7027&amp;广告数据!$B$2:$B$7027&amp;广告数据!$C$2:$C$7027,广告数据!$G$2:$G$7027),2,0),"0")</f>
        <v>0</v>
      </c>
      <c r="BO469" s="172" t="str">
        <f t="array" ref="BO469">IFERROR(VLOOKUP(A469&amp;B469&amp;C469&amp;LEFT($BI$1,2),IF({1,0},广告数据!$A$2:$A$7027&amp;广告数据!$B$2:$B$7027&amp;广告数据!$C$2:$C$7027,广告数据!$J$2:$J$7027),2,0),"0")</f>
        <v>0</v>
      </c>
      <c r="BP469" s="215" t="str">
        <f t="shared" si="188"/>
        <v/>
      </c>
      <c r="BQ469" s="172" t="str">
        <f t="array" ref="BQ469">IFERROR(VLOOKUP(A469&amp;B469&amp;C469&amp;LEFT($BQ$1,2),IF({1,0},广告数据!$A$2:$A$7027&amp;广告数据!$B$2:$B$7027&amp;广告数据!$C$2:$C$7027,广告数据!$D$2:$D$7027),2,0),"0")</f>
        <v>0</v>
      </c>
      <c r="BR469" s="172" t="str">
        <f t="array" ref="BR469">IFERROR(VLOOKUP(A469&amp;B469&amp;C469&amp;LEFT($BQ$1,2),IF({1,0},广告数据!$A$2:$A$7027&amp;广告数据!$B$2:$B$7027&amp;广告数据!$C$2:$C$7027,广告数据!$E$2:$E$7027),2,0),"0")</f>
        <v>0</v>
      </c>
      <c r="BS469" s="172" t="str">
        <f t="array" ref="BS469">IFERROR(VLOOKUP(A469&amp;B469&amp;C469&amp;LEFT($BQ$1,2),IF({1,0},广告数据!$A$2:$A$7027&amp;广告数据!$B$2:$B$7027&amp;广告数据!$C$2:$C$7027,广告数据!$I$2:$I$7027),2,0),"0")</f>
        <v>0</v>
      </c>
      <c r="BT469" s="215" t="str">
        <f t="shared" si="181"/>
        <v>0</v>
      </c>
      <c r="BU469" s="215" t="str">
        <f t="shared" si="182"/>
        <v>0</v>
      </c>
      <c r="BV469" s="172" t="str">
        <f t="array" ref="BV469">IFERROR(VLOOKUP(A469&amp;B469&amp;C469&amp;LEFT($BQ$1,2),IF({1,0},广告数据!$A$2:$A$7027&amp;广告数据!$B$2:$B$7027&amp;广告数据!$C$2:$C$7027,广告数据!$G$2:$G$7027),2,0),"0")</f>
        <v>0</v>
      </c>
      <c r="BW469" s="172" t="str">
        <f t="array" ref="BW469">IFERROR(VLOOKUP(A469&amp;B469&amp;C469&amp;LEFT($BQ$1,2),IF({1,0},广告数据!$A$2:$A$7027&amp;广告数据!$B$2:$B$7027&amp;广告数据!$C$2:$C$7027,广告数据!$J$2:$J$7027),2,0),"0")</f>
        <v>0</v>
      </c>
      <c r="BX469" s="215" t="str">
        <f t="shared" si="176"/>
        <v/>
      </c>
      <c r="BY469" s="173"/>
      <c r="BZ469" s="173"/>
      <c r="CA469" s="173"/>
    </row>
    <row r="470" spans="1:79">
      <c r="A470" s="189"/>
      <c r="B470" s="192"/>
      <c r="C470" s="190"/>
      <c r="D470" s="190"/>
      <c r="E470" s="191"/>
      <c r="F470" s="191"/>
      <c r="G470" s="191"/>
      <c r="H470" s="193"/>
      <c r="I470" s="198"/>
      <c r="K470" s="198"/>
      <c r="L470" s="198"/>
      <c r="M470" s="202"/>
      <c r="N470" s="198"/>
      <c r="O470" s="198"/>
      <c r="P470" s="200"/>
      <c r="Q470" s="200"/>
      <c r="R470" s="200"/>
      <c r="S470" s="200"/>
      <c r="T470" s="200"/>
      <c r="U470" s="200"/>
      <c r="V470" s="200"/>
      <c r="W470" s="200"/>
      <c r="X470" s="200"/>
      <c r="Y470" s="200"/>
      <c r="Z470" s="200"/>
      <c r="AA470" s="200"/>
      <c r="AB470" s="200"/>
      <c r="AC470" s="200"/>
      <c r="AD470" s="200"/>
      <c r="AE470" s="200"/>
      <c r="AF470" s="200"/>
      <c r="AG470" s="200"/>
      <c r="AH470" s="200"/>
      <c r="AI470" s="200"/>
      <c r="AJ470" s="200"/>
      <c r="AK470" s="179" t="str">
        <f t="array" ref="AK470">IFERROR(VLOOKUP(A470&amp;B470&amp;C470&amp;LEFT($AK$1,2),IF({1,0},广告数据!$A$2:$A$7027&amp;广告数据!$B$2:$B$7027&amp;广告数据!$C$2:$C$7027,广告数据!$D$2:$D$7027),2,0),"0")</f>
        <v>0</v>
      </c>
      <c r="AL470" s="175" t="str">
        <f t="array" ref="AL470">IFERROR(VLOOKUP(A470&amp;B470&amp;C470&amp;LEFT($AK$1,2),IF({1,0},广告数据!$A$2:$A$7027&amp;广告数据!$B$2:$B$7027&amp;广告数据!$C$2:$C$7027,广告数据!$E$2:$E$7027),2,0),"0")</f>
        <v>0</v>
      </c>
      <c r="AM470" s="180" t="str">
        <f t="shared" si="177"/>
        <v>0</v>
      </c>
      <c r="AN470" s="175" t="str">
        <f t="array" ref="AN470">IFERROR(VLOOKUP(A470&amp;B470&amp;C470&amp;LEFT($AK$1,2),IF({1,0},广告数据!$A$2:$A$7027&amp;广告数据!$B$2:$B$7027&amp;广告数据!$C$2:$C$7027,广告数据!$I$2:$I$7027),2,0),"0")</f>
        <v>0</v>
      </c>
      <c r="AO470" s="181" t="str">
        <f t="shared" si="178"/>
        <v>0</v>
      </c>
      <c r="AP470" s="182" t="str">
        <f t="array" ref="AP470">IFERROR(VLOOKUP(A470&amp;B470&amp;C470&amp;LEFT($AK$1,2),IF({1,0},广告数据!$A$2:$A$7027&amp;广告数据!$B$2:$B$7027&amp;广告数据!$C$2:$C$7027,广告数据!$G$2:$G$7027),2,0),"0")</f>
        <v>0</v>
      </c>
      <c r="AQ470" s="182" t="str">
        <f t="array" ref="AQ470">IFERROR(VLOOKUP(A470&amp;B470&amp;C470&amp;LEFT($AK$1,2),IF({1,0},广告数据!$A$2:$A$7027&amp;广告数据!$B$2:$B$7027&amp;广告数据!$C$2:$C$7027,广告数据!$J$2:$J$7027),2,0),"0")</f>
        <v>0</v>
      </c>
      <c r="AR470" s="183" t="str">
        <f t="shared" si="179"/>
        <v>0</v>
      </c>
      <c r="AS470" s="223" t="str">
        <f t="array" ref="AS470">IFERROR(VLOOKUP(A470&amp;B470&amp;C470&amp;LEFT($AS$1,2),IF({1,0},广告数据!$A$2:$A$7027&amp;广告数据!$B$2:$B$7027&amp;广告数据!$C$2:$C$7027,广告数据!$D$2:$D$7027),2,0),"0")</f>
        <v>0</v>
      </c>
      <c r="AT470" s="179" t="str">
        <f t="array" ref="AT470">IFERROR(VLOOKUP(A470&amp;B470&amp;C470&amp;LEFT($AS$1,2),IF({1,0},广告数据!$A$2:$A$7027&amp;广告数据!$B$2:$B$7027&amp;广告数据!$C$2:$C$7027,广告数据!$E$2:$E$7027),2,0),"0")</f>
        <v>0</v>
      </c>
      <c r="AU470" s="179" t="str">
        <f t="array" ref="AU470">IFERROR(VLOOKUP(A470&amp;B470&amp;C470&amp;LEFT($AS$1,2),IF({1,0},广告数据!$A$2:$A$7027&amp;广告数据!$B$2:$B$7027&amp;广告数据!$C$2:$C$7027,广告数据!$I$2:$I$7027),2,0),"0")</f>
        <v>0</v>
      </c>
      <c r="AV470" s="215" t="str">
        <f t="shared" si="180"/>
        <v>0</v>
      </c>
      <c r="AW470" s="215" t="str">
        <f t="array" ref="AW470">IFERROR(AU470/AT470,"0")</f>
        <v>0</v>
      </c>
      <c r="AX470" s="224" t="str">
        <f t="array" ref="AX470">IFERROR(VLOOKUP(A470&amp;B470&amp;C470&amp;LEFT($AS$1,2),IF({1,0},广告数据!$A$2:$A$7027&amp;广告数据!$B$2:$B$7027&amp;广告数据!$C$2:$C$7027,广告数据!$G$2:$G$7027),2,0),"0")</f>
        <v>0</v>
      </c>
      <c r="AY470" s="179" t="str">
        <f t="array" ref="AY470">IFERROR(VLOOKUP(A470&amp;B470&amp;C470&amp;LEFT($AS$1,2),IF({1,0},广告数据!$A$2:$A$7027&amp;广告数据!$B$2:$B$7027&amp;广告数据!$C$2:$C$7027,广告数据!$J$2:$J$7027),2,0),"0")</f>
        <v>0</v>
      </c>
      <c r="AZ470" s="183" t="str">
        <f t="array" ref="AZ470">IFERROR(AX470/AY470,"0")</f>
        <v>0</v>
      </c>
      <c r="BA470" s="179" t="str">
        <f t="array" ref="BA470">IFERROR(VLOOKUP(A470&amp;B470&amp;C470&amp;LEFT($BA$1,2),IF({1,0},广告数据!$A$2:$A$7027&amp;广告数据!$B$2:$B$7027&amp;广告数据!$C$2:$C$7027,广告数据!$D$2:$D$7027),2,0),"")</f>
        <v/>
      </c>
      <c r="BB470" s="179" t="str">
        <f t="array" ref="BB470">IFERROR(VLOOKUP(A470&amp;B470&amp;C470&amp;LEFT($BA$1,2),IF({1,0},广告数据!$A$2:$A$7027&amp;广告数据!$B$2:$B$7027&amp;广告数据!$C$2:$C$7027,广告数据!$E$2:$E$7027),2,0),"")</f>
        <v/>
      </c>
      <c r="BC470" s="179" t="str">
        <f t="array" ref="BC470">IFERROR(VLOOKUP(A470&amp;B470&amp;C470&amp;LEFT($BA$1,2),IF({1,0},广告数据!$A$2:$A$7027&amp;广告数据!$B$2:$B$7027&amp;广告数据!$C$2:$C$7027,广告数据!$I$2:$I$7027),2,0),"")</f>
        <v/>
      </c>
      <c r="BD470" s="215" t="str">
        <f t="shared" si="183"/>
        <v>0</v>
      </c>
      <c r="BE470" s="215" t="str">
        <f t="shared" si="184"/>
        <v>0</v>
      </c>
      <c r="BF470" s="186" t="str">
        <f t="array" ref="BF470">IFERROR(VLOOKUP(A470&amp;B470&amp;C470&amp;LEFT($BA$1,2),IF({1,0},广告数据!$A$2:$A$7027&amp;广告数据!$B$2:$B$7027&amp;广告数据!$C$2:$C$7027,广告数据!$G$2:$G$7027),2,0),"")</f>
        <v/>
      </c>
      <c r="BG470" s="186" t="str">
        <f t="array" ref="BG470">IFERROR(VLOOKUP(A470&amp;B470&amp;C470&amp;LEFT($BA$1,2),IF({1,0},广告数据!$A$2:$A$7027&amp;广告数据!$B$2:$B$7027&amp;广告数据!$C$2:$C$7027,广告数据!$J$2:$J$7027),2,0),"")</f>
        <v/>
      </c>
      <c r="BH470" s="215" t="str">
        <f t="shared" si="185"/>
        <v>0</v>
      </c>
      <c r="BI470" s="172" t="str">
        <f t="array" ref="BI470">IFERROR(VLOOKUP(A470&amp;B470&amp;C470&amp;LEFT($BI$1,2),IF({1,0},广告数据!$A$2:$A$7027&amp;广告数据!$B$2:$B$7027&amp;广告数据!$C$2:$C$7027,广告数据!$D$2:$D$7027),2,0),"0")</f>
        <v>0</v>
      </c>
      <c r="BJ470" s="172" t="str">
        <f t="array" ref="BJ470">IFERROR(VLOOKUP(A470&amp;B470&amp;C470&amp;LEFT($BI$1,2),IF({1,0},广告数据!$A$2:$A$7027&amp;广告数据!$B$2:$B$7027&amp;广告数据!$C$2:$C$7027,广告数据!$E$2:$E$7027),2,0),"0")</f>
        <v>0</v>
      </c>
      <c r="BK470" s="172" t="str">
        <f t="array" ref="BK470">IFERROR(VLOOKUP(A470&amp;B470&amp;C470&amp;LEFT($BI$1,2),IF({1,0},广告数据!$A$2:$A$7027&amp;广告数据!$B$2:$B$7027&amp;广告数据!$C$2:$C$7027,广告数据!$I$2:$I$7027),2,0),"0")</f>
        <v>0</v>
      </c>
      <c r="BL470" s="215" t="str">
        <f t="shared" si="186"/>
        <v>0</v>
      </c>
      <c r="BM470" s="215" t="str">
        <f t="shared" si="187"/>
        <v>0</v>
      </c>
      <c r="BN470" s="172" t="str">
        <f t="array" ref="BN470">IFERROR(VLOOKUP(A470&amp;B470&amp;C470&amp;LEFT($BI$1,2),IF({1,0},广告数据!$A$2:$A$7027&amp;广告数据!$B$2:$B$7027&amp;广告数据!$C$2:$C$7027,广告数据!$G$2:$G$7027),2,0),"0")</f>
        <v>0</v>
      </c>
      <c r="BO470" s="172" t="str">
        <f t="array" ref="BO470">IFERROR(VLOOKUP(A470&amp;B470&amp;C470&amp;LEFT($BI$1,2),IF({1,0},广告数据!$A$2:$A$7027&amp;广告数据!$B$2:$B$7027&amp;广告数据!$C$2:$C$7027,广告数据!$J$2:$J$7027),2,0),"0")</f>
        <v>0</v>
      </c>
      <c r="BP470" s="215" t="str">
        <f t="shared" si="188"/>
        <v/>
      </c>
      <c r="BQ470" s="172" t="str">
        <f t="array" ref="BQ470">IFERROR(VLOOKUP(A470&amp;B470&amp;C470&amp;LEFT($BQ$1,2),IF({1,0},广告数据!$A$2:$A$7027&amp;广告数据!$B$2:$B$7027&amp;广告数据!$C$2:$C$7027,广告数据!$D$2:$D$7027),2,0),"0")</f>
        <v>0</v>
      </c>
      <c r="BR470" s="172" t="str">
        <f t="array" ref="BR470">IFERROR(VLOOKUP(A470&amp;B470&amp;C470&amp;LEFT($BQ$1,2),IF({1,0},广告数据!$A$2:$A$7027&amp;广告数据!$B$2:$B$7027&amp;广告数据!$C$2:$C$7027,广告数据!$E$2:$E$7027),2,0),"0")</f>
        <v>0</v>
      </c>
      <c r="BS470" s="172" t="str">
        <f t="array" ref="BS470">IFERROR(VLOOKUP(A470&amp;B470&amp;C470&amp;LEFT($BQ$1,2),IF({1,0},广告数据!$A$2:$A$7027&amp;广告数据!$B$2:$B$7027&amp;广告数据!$C$2:$C$7027,广告数据!$I$2:$I$7027),2,0),"0")</f>
        <v>0</v>
      </c>
      <c r="BT470" s="215" t="str">
        <f t="shared" si="181"/>
        <v>0</v>
      </c>
      <c r="BU470" s="215" t="str">
        <f t="shared" si="182"/>
        <v>0</v>
      </c>
      <c r="BV470" s="172" t="str">
        <f t="array" ref="BV470">IFERROR(VLOOKUP(A470&amp;B470&amp;C470&amp;LEFT($BQ$1,2),IF({1,0},广告数据!$A$2:$A$7027&amp;广告数据!$B$2:$B$7027&amp;广告数据!$C$2:$C$7027,广告数据!$G$2:$G$7027),2,0),"0")</f>
        <v>0</v>
      </c>
      <c r="BW470" s="172" t="str">
        <f t="array" ref="BW470">IFERROR(VLOOKUP(A470&amp;B470&amp;C470&amp;LEFT($BQ$1,2),IF({1,0},广告数据!$A$2:$A$7027&amp;广告数据!$B$2:$B$7027&amp;广告数据!$C$2:$C$7027,广告数据!$J$2:$J$7027),2,0),"0")</f>
        <v>0</v>
      </c>
      <c r="BX470" s="215" t="str">
        <f t="shared" si="176"/>
        <v/>
      </c>
      <c r="BY470" s="173"/>
      <c r="BZ470" s="173"/>
      <c r="CA470" s="173"/>
    </row>
    <row r="471" spans="1:79">
      <c r="A471" s="189"/>
      <c r="B471" s="192"/>
      <c r="C471" s="190"/>
      <c r="D471" s="190"/>
      <c r="E471" s="191"/>
      <c r="F471" s="191"/>
      <c r="G471" s="191"/>
      <c r="H471" s="193"/>
      <c r="I471" s="198"/>
      <c r="K471" s="198"/>
      <c r="L471" s="198"/>
      <c r="M471" s="202"/>
      <c r="N471" s="198"/>
      <c r="O471" s="198"/>
      <c r="P471" s="200"/>
      <c r="Q471" s="200"/>
      <c r="R471" s="200"/>
      <c r="S471" s="200"/>
      <c r="T471" s="200"/>
      <c r="U471" s="200"/>
      <c r="V471" s="200"/>
      <c r="W471" s="200"/>
      <c r="X471" s="200"/>
      <c r="Y471" s="200"/>
      <c r="Z471" s="200"/>
      <c r="AA471" s="200"/>
      <c r="AB471" s="200"/>
      <c r="AC471" s="200"/>
      <c r="AD471" s="200"/>
      <c r="AE471" s="200"/>
      <c r="AF471" s="200"/>
      <c r="AG471" s="200"/>
      <c r="AH471" s="200"/>
      <c r="AI471" s="200"/>
      <c r="AJ471" s="200"/>
      <c r="AK471" s="179" t="str">
        <f t="array" ref="AK471">IFERROR(VLOOKUP(A471&amp;B471&amp;C471&amp;LEFT($AK$1,2),IF({1,0},广告数据!$A$2:$A$7027&amp;广告数据!$B$2:$B$7027&amp;广告数据!$C$2:$C$7027,广告数据!$D$2:$D$7027),2,0),"0")</f>
        <v>0</v>
      </c>
      <c r="AL471" s="175" t="str">
        <f t="array" ref="AL471">IFERROR(VLOOKUP(A471&amp;B471&amp;C471&amp;LEFT($AK$1,2),IF({1,0},广告数据!$A$2:$A$7027&amp;广告数据!$B$2:$B$7027&amp;广告数据!$C$2:$C$7027,广告数据!$E$2:$E$7027),2,0),"0")</f>
        <v>0</v>
      </c>
      <c r="AM471" s="180" t="str">
        <f t="shared" si="177"/>
        <v>0</v>
      </c>
      <c r="AN471" s="175" t="str">
        <f t="array" ref="AN471">IFERROR(VLOOKUP(A471&amp;B471&amp;C471&amp;LEFT($AK$1,2),IF({1,0},广告数据!$A$2:$A$7027&amp;广告数据!$B$2:$B$7027&amp;广告数据!$C$2:$C$7027,广告数据!$I$2:$I$7027),2,0),"0")</f>
        <v>0</v>
      </c>
      <c r="AO471" s="181" t="str">
        <f t="shared" si="178"/>
        <v>0</v>
      </c>
      <c r="AP471" s="182" t="str">
        <f t="array" ref="AP471">IFERROR(VLOOKUP(A471&amp;B471&amp;C471&amp;LEFT($AK$1,2),IF({1,0},广告数据!$A$2:$A$7027&amp;广告数据!$B$2:$B$7027&amp;广告数据!$C$2:$C$7027,广告数据!$G$2:$G$7027),2,0),"0")</f>
        <v>0</v>
      </c>
      <c r="AQ471" s="182" t="str">
        <f t="array" ref="AQ471">IFERROR(VLOOKUP(A471&amp;B471&amp;C471&amp;LEFT($AK$1,2),IF({1,0},广告数据!$A$2:$A$7027&amp;广告数据!$B$2:$B$7027&amp;广告数据!$C$2:$C$7027,广告数据!$J$2:$J$7027),2,0),"0")</f>
        <v>0</v>
      </c>
      <c r="AR471" s="183" t="str">
        <f t="shared" si="179"/>
        <v>0</v>
      </c>
      <c r="AS471" s="223" t="str">
        <f t="array" ref="AS471">IFERROR(VLOOKUP(A471&amp;B471&amp;C471&amp;LEFT($AS$1,2),IF({1,0},广告数据!$A$2:$A$7027&amp;广告数据!$B$2:$B$7027&amp;广告数据!$C$2:$C$7027,广告数据!$D$2:$D$7027),2,0),"0")</f>
        <v>0</v>
      </c>
      <c r="AT471" s="179" t="str">
        <f t="array" ref="AT471">IFERROR(VLOOKUP(A471&amp;B471&amp;C471&amp;LEFT($AS$1,2),IF({1,0},广告数据!$A$2:$A$7027&amp;广告数据!$B$2:$B$7027&amp;广告数据!$C$2:$C$7027,广告数据!$E$2:$E$7027),2,0),"0")</f>
        <v>0</v>
      </c>
      <c r="AU471" s="179" t="str">
        <f t="array" ref="AU471">IFERROR(VLOOKUP(A471&amp;B471&amp;C471&amp;LEFT($AS$1,2),IF({1,0},广告数据!$A$2:$A$7027&amp;广告数据!$B$2:$B$7027&amp;广告数据!$C$2:$C$7027,广告数据!$I$2:$I$7027),2,0),"0")</f>
        <v>0</v>
      </c>
      <c r="AV471" s="215" t="str">
        <f t="shared" si="180"/>
        <v>0</v>
      </c>
      <c r="AW471" s="215" t="str">
        <f t="array" ref="AW471">IFERROR(AU471/AT471,"0")</f>
        <v>0</v>
      </c>
      <c r="AX471" s="224" t="str">
        <f t="array" ref="AX471">IFERROR(VLOOKUP(A471&amp;B471&amp;C471&amp;LEFT($AS$1,2),IF({1,0},广告数据!$A$2:$A$7027&amp;广告数据!$B$2:$B$7027&amp;广告数据!$C$2:$C$7027,广告数据!$G$2:$G$7027),2,0),"0")</f>
        <v>0</v>
      </c>
      <c r="AY471" s="179" t="str">
        <f t="array" ref="AY471">IFERROR(VLOOKUP(A471&amp;B471&amp;C471&amp;LEFT($AS$1,2),IF({1,0},广告数据!$A$2:$A$7027&amp;广告数据!$B$2:$B$7027&amp;广告数据!$C$2:$C$7027,广告数据!$J$2:$J$7027),2,0),"0")</f>
        <v>0</v>
      </c>
      <c r="AZ471" s="183" t="str">
        <f t="array" ref="AZ471">IFERROR(AX471/AY471,"0")</f>
        <v>0</v>
      </c>
      <c r="BA471" s="179" t="str">
        <f t="array" ref="BA471">IFERROR(VLOOKUP(A471&amp;B471&amp;C471&amp;LEFT($BA$1,2),IF({1,0},广告数据!$A$2:$A$7027&amp;广告数据!$B$2:$B$7027&amp;广告数据!$C$2:$C$7027,广告数据!$D$2:$D$7027),2,0),"")</f>
        <v/>
      </c>
      <c r="BB471" s="179" t="str">
        <f t="array" ref="BB471">IFERROR(VLOOKUP(A471&amp;B471&amp;C471&amp;LEFT($BA$1,2),IF({1,0},广告数据!$A$2:$A$7027&amp;广告数据!$B$2:$B$7027&amp;广告数据!$C$2:$C$7027,广告数据!$E$2:$E$7027),2,0),"")</f>
        <v/>
      </c>
      <c r="BC471" s="179" t="str">
        <f t="array" ref="BC471">IFERROR(VLOOKUP(A471&amp;B471&amp;C471&amp;LEFT($BA$1,2),IF({1,0},广告数据!$A$2:$A$7027&amp;广告数据!$B$2:$B$7027&amp;广告数据!$C$2:$C$7027,广告数据!$I$2:$I$7027),2,0),"")</f>
        <v/>
      </c>
      <c r="BD471" s="215" t="str">
        <f t="shared" si="183"/>
        <v>0</v>
      </c>
      <c r="BE471" s="215" t="str">
        <f t="shared" si="184"/>
        <v>0</v>
      </c>
      <c r="BF471" s="186" t="str">
        <f t="array" ref="BF471">IFERROR(VLOOKUP(A471&amp;B471&amp;C471&amp;LEFT($BA$1,2),IF({1,0},广告数据!$A$2:$A$7027&amp;广告数据!$B$2:$B$7027&amp;广告数据!$C$2:$C$7027,广告数据!$G$2:$G$7027),2,0),"")</f>
        <v/>
      </c>
      <c r="BG471" s="186" t="str">
        <f t="array" ref="BG471">IFERROR(VLOOKUP(A471&amp;B471&amp;C471&amp;LEFT($BA$1,2),IF({1,0},广告数据!$A$2:$A$7027&amp;广告数据!$B$2:$B$7027&amp;广告数据!$C$2:$C$7027,广告数据!$J$2:$J$7027),2,0),"")</f>
        <v/>
      </c>
      <c r="BH471" s="215" t="str">
        <f t="shared" si="185"/>
        <v>0</v>
      </c>
      <c r="BI471" s="172" t="str">
        <f t="array" ref="BI471">IFERROR(VLOOKUP(A471&amp;B471&amp;C471&amp;LEFT($BI$1,2),IF({1,0},广告数据!$A$2:$A$7027&amp;广告数据!$B$2:$B$7027&amp;广告数据!$C$2:$C$7027,广告数据!$D$2:$D$7027),2,0),"0")</f>
        <v>0</v>
      </c>
      <c r="BJ471" s="172" t="str">
        <f t="array" ref="BJ471">IFERROR(VLOOKUP(A471&amp;B471&amp;C471&amp;LEFT($BI$1,2),IF({1,0},广告数据!$A$2:$A$7027&amp;广告数据!$B$2:$B$7027&amp;广告数据!$C$2:$C$7027,广告数据!$E$2:$E$7027),2,0),"0")</f>
        <v>0</v>
      </c>
      <c r="BK471" s="172" t="str">
        <f t="array" ref="BK471">IFERROR(VLOOKUP(A471&amp;B471&amp;C471&amp;LEFT($BI$1,2),IF({1,0},广告数据!$A$2:$A$7027&amp;广告数据!$B$2:$B$7027&amp;广告数据!$C$2:$C$7027,广告数据!$I$2:$I$7027),2,0),"0")</f>
        <v>0</v>
      </c>
      <c r="BL471" s="215" t="str">
        <f t="shared" si="186"/>
        <v>0</v>
      </c>
      <c r="BM471" s="215" t="str">
        <f t="shared" si="187"/>
        <v>0</v>
      </c>
      <c r="BN471" s="172" t="str">
        <f t="array" ref="BN471">IFERROR(VLOOKUP(A471&amp;B471&amp;C471&amp;LEFT($BI$1,2),IF({1,0},广告数据!$A$2:$A$7027&amp;广告数据!$B$2:$B$7027&amp;广告数据!$C$2:$C$7027,广告数据!$G$2:$G$7027),2,0),"0")</f>
        <v>0</v>
      </c>
      <c r="BO471" s="172" t="str">
        <f t="array" ref="BO471">IFERROR(VLOOKUP(A471&amp;B471&amp;C471&amp;LEFT($BI$1,2),IF({1,0},广告数据!$A$2:$A$7027&amp;广告数据!$B$2:$B$7027&amp;广告数据!$C$2:$C$7027,广告数据!$J$2:$J$7027),2,0),"0")</f>
        <v>0</v>
      </c>
      <c r="BP471" s="215" t="str">
        <f t="shared" si="188"/>
        <v/>
      </c>
      <c r="BQ471" s="172" t="str">
        <f t="array" ref="BQ471">IFERROR(VLOOKUP(A471&amp;B471&amp;C471&amp;LEFT($BQ$1,2),IF({1,0},广告数据!$A$2:$A$7027&amp;广告数据!$B$2:$B$7027&amp;广告数据!$C$2:$C$7027,广告数据!$D$2:$D$7027),2,0),"0")</f>
        <v>0</v>
      </c>
      <c r="BR471" s="172" t="str">
        <f t="array" ref="BR471">IFERROR(VLOOKUP(A471&amp;B471&amp;C471&amp;LEFT($BQ$1,2),IF({1,0},广告数据!$A$2:$A$7027&amp;广告数据!$B$2:$B$7027&amp;广告数据!$C$2:$C$7027,广告数据!$E$2:$E$7027),2,0),"0")</f>
        <v>0</v>
      </c>
      <c r="BS471" s="172" t="str">
        <f t="array" ref="BS471">IFERROR(VLOOKUP(A471&amp;B471&amp;C471&amp;LEFT($BQ$1,2),IF({1,0},广告数据!$A$2:$A$7027&amp;广告数据!$B$2:$B$7027&amp;广告数据!$C$2:$C$7027,广告数据!$I$2:$I$7027),2,0),"0")</f>
        <v>0</v>
      </c>
      <c r="BT471" s="215" t="str">
        <f t="shared" si="181"/>
        <v>0</v>
      </c>
      <c r="BU471" s="215" t="str">
        <f t="shared" si="182"/>
        <v>0</v>
      </c>
      <c r="BV471" s="172" t="str">
        <f t="array" ref="BV471">IFERROR(VLOOKUP(A471&amp;B471&amp;C471&amp;LEFT($BQ$1,2),IF({1,0},广告数据!$A$2:$A$7027&amp;广告数据!$B$2:$B$7027&amp;广告数据!$C$2:$C$7027,广告数据!$G$2:$G$7027),2,0),"0")</f>
        <v>0</v>
      </c>
      <c r="BW471" s="172" t="str">
        <f t="array" ref="BW471">IFERROR(VLOOKUP(A471&amp;B471&amp;C471&amp;LEFT($BQ$1,2),IF({1,0},广告数据!$A$2:$A$7027&amp;广告数据!$B$2:$B$7027&amp;广告数据!$C$2:$C$7027,广告数据!$J$2:$J$7027),2,0),"0")</f>
        <v>0</v>
      </c>
      <c r="BX471" s="215" t="str">
        <f t="shared" si="176"/>
        <v/>
      </c>
      <c r="BY471" s="173"/>
      <c r="BZ471" s="173"/>
      <c r="CA471" s="173"/>
    </row>
    <row r="472" spans="1:79">
      <c r="A472" s="189"/>
      <c r="B472" s="192"/>
      <c r="C472" s="190"/>
      <c r="D472" s="190"/>
      <c r="E472" s="191"/>
      <c r="F472" s="191"/>
      <c r="G472" s="191"/>
      <c r="H472" s="193"/>
      <c r="I472" s="198"/>
      <c r="K472" s="198"/>
      <c r="L472" s="198"/>
      <c r="M472" s="202"/>
      <c r="N472" s="198"/>
      <c r="O472" s="198"/>
      <c r="P472" s="200"/>
      <c r="Q472" s="200"/>
      <c r="R472" s="200"/>
      <c r="S472" s="200"/>
      <c r="T472" s="200"/>
      <c r="U472" s="200"/>
      <c r="V472" s="200"/>
      <c r="W472" s="200"/>
      <c r="X472" s="200"/>
      <c r="Y472" s="200"/>
      <c r="Z472" s="200"/>
      <c r="AA472" s="200"/>
      <c r="AB472" s="200"/>
      <c r="AC472" s="200"/>
      <c r="AD472" s="200"/>
      <c r="AE472" s="200"/>
      <c r="AF472" s="200"/>
      <c r="AG472" s="200"/>
      <c r="AH472" s="200"/>
      <c r="AI472" s="200"/>
      <c r="AJ472" s="200"/>
      <c r="AK472" s="179" t="str">
        <f t="array" ref="AK472">IFERROR(VLOOKUP(A472&amp;B472&amp;C472&amp;LEFT($AK$1,2),IF({1,0},广告数据!$A$2:$A$7027&amp;广告数据!$B$2:$B$7027&amp;广告数据!$C$2:$C$7027,广告数据!$D$2:$D$7027),2,0),"0")</f>
        <v>0</v>
      </c>
      <c r="AL472" s="175" t="str">
        <f t="array" ref="AL472">IFERROR(VLOOKUP(A472&amp;B472&amp;C472&amp;LEFT($AK$1,2),IF({1,0},广告数据!$A$2:$A$7027&amp;广告数据!$B$2:$B$7027&amp;广告数据!$C$2:$C$7027,广告数据!$E$2:$E$7027),2,0),"0")</f>
        <v>0</v>
      </c>
      <c r="AM472" s="180" t="str">
        <f t="shared" si="177"/>
        <v>0</v>
      </c>
      <c r="AN472" s="175" t="str">
        <f t="array" ref="AN472">IFERROR(VLOOKUP(A472&amp;B472&amp;C472&amp;LEFT($AK$1,2),IF({1,0},广告数据!$A$2:$A$7027&amp;广告数据!$B$2:$B$7027&amp;广告数据!$C$2:$C$7027,广告数据!$I$2:$I$7027),2,0),"0")</f>
        <v>0</v>
      </c>
      <c r="AO472" s="181" t="str">
        <f t="shared" si="178"/>
        <v>0</v>
      </c>
      <c r="AP472" s="182" t="str">
        <f t="array" ref="AP472">IFERROR(VLOOKUP(A472&amp;B472&amp;C472&amp;LEFT($AK$1,2),IF({1,0},广告数据!$A$2:$A$7027&amp;广告数据!$B$2:$B$7027&amp;广告数据!$C$2:$C$7027,广告数据!$G$2:$G$7027),2,0),"0")</f>
        <v>0</v>
      </c>
      <c r="AQ472" s="182" t="str">
        <f t="array" ref="AQ472">IFERROR(VLOOKUP(A472&amp;B472&amp;C472&amp;LEFT($AK$1,2),IF({1,0},广告数据!$A$2:$A$7027&amp;广告数据!$B$2:$B$7027&amp;广告数据!$C$2:$C$7027,广告数据!$J$2:$J$7027),2,0),"0")</f>
        <v>0</v>
      </c>
      <c r="AR472" s="183" t="str">
        <f t="shared" si="179"/>
        <v>0</v>
      </c>
      <c r="AS472" s="223" t="str">
        <f t="array" ref="AS472">IFERROR(VLOOKUP(A472&amp;B472&amp;C472&amp;LEFT($AS$1,2),IF({1,0},广告数据!$A$2:$A$7027&amp;广告数据!$B$2:$B$7027&amp;广告数据!$C$2:$C$7027,广告数据!$D$2:$D$7027),2,0),"0")</f>
        <v>0</v>
      </c>
      <c r="AT472" s="179" t="str">
        <f t="array" ref="AT472">IFERROR(VLOOKUP(A472&amp;B472&amp;C472&amp;LEFT($AS$1,2),IF({1,0},广告数据!$A$2:$A$7027&amp;广告数据!$B$2:$B$7027&amp;广告数据!$C$2:$C$7027,广告数据!$E$2:$E$7027),2,0),"0")</f>
        <v>0</v>
      </c>
      <c r="AU472" s="179" t="str">
        <f t="array" ref="AU472">IFERROR(VLOOKUP(A472&amp;B472&amp;C472&amp;LEFT($AS$1,2),IF({1,0},广告数据!$A$2:$A$7027&amp;广告数据!$B$2:$B$7027&amp;广告数据!$C$2:$C$7027,广告数据!$I$2:$I$7027),2,0),"0")</f>
        <v>0</v>
      </c>
      <c r="AV472" s="215" t="str">
        <f t="shared" si="180"/>
        <v>0</v>
      </c>
      <c r="AW472" s="215" t="str">
        <f t="array" ref="AW472">IFERROR(AU472/AT472,"0")</f>
        <v>0</v>
      </c>
      <c r="AX472" s="224" t="str">
        <f t="array" ref="AX472">IFERROR(VLOOKUP(A472&amp;B472&amp;C472&amp;LEFT($AS$1,2),IF({1,0},广告数据!$A$2:$A$7027&amp;广告数据!$B$2:$B$7027&amp;广告数据!$C$2:$C$7027,广告数据!$G$2:$G$7027),2,0),"0")</f>
        <v>0</v>
      </c>
      <c r="AY472" s="179" t="str">
        <f t="array" ref="AY472">IFERROR(VLOOKUP(A472&amp;B472&amp;C472&amp;LEFT($AS$1,2),IF({1,0},广告数据!$A$2:$A$7027&amp;广告数据!$B$2:$B$7027&amp;广告数据!$C$2:$C$7027,广告数据!$J$2:$J$7027),2,0),"0")</f>
        <v>0</v>
      </c>
      <c r="AZ472" s="183" t="str">
        <f t="array" ref="AZ472">IFERROR(AX472/AY472,"0")</f>
        <v>0</v>
      </c>
      <c r="BA472" s="179" t="str">
        <f t="array" ref="BA472">IFERROR(VLOOKUP(A472&amp;B472&amp;C472&amp;LEFT($BA$1,2),IF({1,0},广告数据!$A$2:$A$7027&amp;广告数据!$B$2:$B$7027&amp;广告数据!$C$2:$C$7027,广告数据!$D$2:$D$7027),2,0),"")</f>
        <v/>
      </c>
      <c r="BB472" s="179" t="str">
        <f t="array" ref="BB472">IFERROR(VLOOKUP(A472&amp;B472&amp;C472&amp;LEFT($BA$1,2),IF({1,0},广告数据!$A$2:$A$7027&amp;广告数据!$B$2:$B$7027&amp;广告数据!$C$2:$C$7027,广告数据!$E$2:$E$7027),2,0),"")</f>
        <v/>
      </c>
      <c r="BC472" s="179" t="str">
        <f t="array" ref="BC472">IFERROR(VLOOKUP(A472&amp;B472&amp;C472&amp;LEFT($BA$1,2),IF({1,0},广告数据!$A$2:$A$7027&amp;广告数据!$B$2:$B$7027&amp;广告数据!$C$2:$C$7027,广告数据!$I$2:$I$7027),2,0),"")</f>
        <v/>
      </c>
      <c r="BD472" s="215" t="str">
        <f t="shared" si="183"/>
        <v>0</v>
      </c>
      <c r="BE472" s="215" t="str">
        <f t="shared" si="184"/>
        <v>0</v>
      </c>
      <c r="BF472" s="186" t="str">
        <f t="array" ref="BF472">IFERROR(VLOOKUP(A472&amp;B472&amp;C472&amp;LEFT($BA$1,2),IF({1,0},广告数据!$A$2:$A$7027&amp;广告数据!$B$2:$B$7027&amp;广告数据!$C$2:$C$7027,广告数据!$G$2:$G$7027),2,0),"")</f>
        <v/>
      </c>
      <c r="BG472" s="186" t="str">
        <f t="array" ref="BG472">IFERROR(VLOOKUP(A472&amp;B472&amp;C472&amp;LEFT($BA$1,2),IF({1,0},广告数据!$A$2:$A$7027&amp;广告数据!$B$2:$B$7027&amp;广告数据!$C$2:$C$7027,广告数据!$J$2:$J$7027),2,0),"")</f>
        <v/>
      </c>
      <c r="BH472" s="215" t="str">
        <f t="shared" si="185"/>
        <v>0</v>
      </c>
      <c r="BI472" s="172" t="str">
        <f t="array" ref="BI472">IFERROR(VLOOKUP(A472&amp;B472&amp;C472&amp;LEFT($BI$1,2),IF({1,0},广告数据!$A$2:$A$7027&amp;广告数据!$B$2:$B$7027&amp;广告数据!$C$2:$C$7027,广告数据!$D$2:$D$7027),2,0),"0")</f>
        <v>0</v>
      </c>
      <c r="BJ472" s="172" t="str">
        <f t="array" ref="BJ472">IFERROR(VLOOKUP(A472&amp;B472&amp;C472&amp;LEFT($BI$1,2),IF({1,0},广告数据!$A$2:$A$7027&amp;广告数据!$B$2:$B$7027&amp;广告数据!$C$2:$C$7027,广告数据!$E$2:$E$7027),2,0),"0")</f>
        <v>0</v>
      </c>
      <c r="BK472" s="172" t="str">
        <f t="array" ref="BK472">IFERROR(VLOOKUP(A472&amp;B472&amp;C472&amp;LEFT($BI$1,2),IF({1,0},广告数据!$A$2:$A$7027&amp;广告数据!$B$2:$B$7027&amp;广告数据!$C$2:$C$7027,广告数据!$I$2:$I$7027),2,0),"0")</f>
        <v>0</v>
      </c>
      <c r="BL472" s="215" t="str">
        <f t="shared" si="186"/>
        <v>0</v>
      </c>
      <c r="BM472" s="215" t="str">
        <f t="shared" si="187"/>
        <v>0</v>
      </c>
      <c r="BN472" s="172" t="str">
        <f t="array" ref="BN472">IFERROR(VLOOKUP(A472&amp;B472&amp;C472&amp;LEFT($BI$1,2),IF({1,0},广告数据!$A$2:$A$7027&amp;广告数据!$B$2:$B$7027&amp;广告数据!$C$2:$C$7027,广告数据!$G$2:$G$7027),2,0),"0")</f>
        <v>0</v>
      </c>
      <c r="BO472" s="172" t="str">
        <f t="array" ref="BO472">IFERROR(VLOOKUP(A472&amp;B472&amp;C472&amp;LEFT($BI$1,2),IF({1,0},广告数据!$A$2:$A$7027&amp;广告数据!$B$2:$B$7027&amp;广告数据!$C$2:$C$7027,广告数据!$J$2:$J$7027),2,0),"0")</f>
        <v>0</v>
      </c>
      <c r="BP472" s="215" t="str">
        <f t="shared" si="188"/>
        <v/>
      </c>
      <c r="BQ472" s="172" t="str">
        <f t="array" ref="BQ472">IFERROR(VLOOKUP(A472&amp;B472&amp;C472&amp;LEFT($BQ$1,2),IF({1,0},广告数据!$A$2:$A$7027&amp;广告数据!$B$2:$B$7027&amp;广告数据!$C$2:$C$7027,广告数据!$D$2:$D$7027),2,0),"0")</f>
        <v>0</v>
      </c>
      <c r="BR472" s="172" t="str">
        <f t="array" ref="BR472">IFERROR(VLOOKUP(A472&amp;B472&amp;C472&amp;LEFT($BQ$1,2),IF({1,0},广告数据!$A$2:$A$7027&amp;广告数据!$B$2:$B$7027&amp;广告数据!$C$2:$C$7027,广告数据!$E$2:$E$7027),2,0),"0")</f>
        <v>0</v>
      </c>
      <c r="BS472" s="172" t="str">
        <f t="array" ref="BS472">IFERROR(VLOOKUP(A472&amp;B472&amp;C472&amp;LEFT($BQ$1,2),IF({1,0},广告数据!$A$2:$A$7027&amp;广告数据!$B$2:$B$7027&amp;广告数据!$C$2:$C$7027,广告数据!$I$2:$I$7027),2,0),"0")</f>
        <v>0</v>
      </c>
      <c r="BT472" s="215" t="str">
        <f t="shared" si="181"/>
        <v>0</v>
      </c>
      <c r="BU472" s="215" t="str">
        <f t="shared" si="182"/>
        <v>0</v>
      </c>
      <c r="BV472" s="172" t="str">
        <f t="array" ref="BV472">IFERROR(VLOOKUP(A472&amp;B472&amp;C472&amp;LEFT($BQ$1,2),IF({1,0},广告数据!$A$2:$A$7027&amp;广告数据!$B$2:$B$7027&amp;广告数据!$C$2:$C$7027,广告数据!$G$2:$G$7027),2,0),"0")</f>
        <v>0</v>
      </c>
      <c r="BW472" s="172" t="str">
        <f t="array" ref="BW472">IFERROR(VLOOKUP(A472&amp;B472&amp;C472&amp;LEFT($BQ$1,2),IF({1,0},广告数据!$A$2:$A$7027&amp;广告数据!$B$2:$B$7027&amp;广告数据!$C$2:$C$7027,广告数据!$J$2:$J$7027),2,0),"0")</f>
        <v>0</v>
      </c>
      <c r="BX472" s="215" t="str">
        <f t="shared" si="176"/>
        <v/>
      </c>
      <c r="BY472" s="173"/>
      <c r="BZ472" s="173"/>
      <c r="CA472" s="173"/>
    </row>
    <row r="473" spans="1:79">
      <c r="A473" s="189"/>
      <c r="B473" s="192"/>
      <c r="C473" s="190"/>
      <c r="D473" s="190"/>
      <c r="E473" s="191"/>
      <c r="F473" s="191"/>
      <c r="G473" s="191"/>
      <c r="H473" s="193"/>
      <c r="I473" s="198"/>
      <c r="K473" s="198"/>
      <c r="L473" s="198"/>
      <c r="M473" s="202"/>
      <c r="N473" s="198"/>
      <c r="O473" s="198"/>
      <c r="P473" s="200"/>
      <c r="Q473" s="200"/>
      <c r="R473" s="200"/>
      <c r="S473" s="200"/>
      <c r="T473" s="200"/>
      <c r="U473" s="200"/>
      <c r="V473" s="200"/>
      <c r="W473" s="200"/>
      <c r="X473" s="200"/>
      <c r="Y473" s="200"/>
      <c r="Z473" s="200"/>
      <c r="AA473" s="200"/>
      <c r="AB473" s="200"/>
      <c r="AC473" s="200"/>
      <c r="AD473" s="200"/>
      <c r="AE473" s="200"/>
      <c r="AF473" s="200"/>
      <c r="AG473" s="200"/>
      <c r="AH473" s="200"/>
      <c r="AI473" s="200"/>
      <c r="AJ473" s="200"/>
      <c r="AK473" s="179" t="str">
        <f t="array" ref="AK473">IFERROR(VLOOKUP(A473&amp;B473&amp;C473&amp;LEFT($AK$1,2),IF({1,0},广告数据!$A$2:$A$7027&amp;广告数据!$B$2:$B$7027&amp;广告数据!$C$2:$C$7027,广告数据!$D$2:$D$7027),2,0),"0")</f>
        <v>0</v>
      </c>
      <c r="AL473" s="175" t="str">
        <f t="array" ref="AL473">IFERROR(VLOOKUP(A473&amp;B473&amp;C473&amp;LEFT($AK$1,2),IF({1,0},广告数据!$A$2:$A$7027&amp;广告数据!$B$2:$B$7027&amp;广告数据!$C$2:$C$7027,广告数据!$E$2:$E$7027),2,0),"0")</f>
        <v>0</v>
      </c>
      <c r="AM473" s="180" t="str">
        <f t="shared" si="177"/>
        <v>0</v>
      </c>
      <c r="AN473" s="175" t="str">
        <f t="array" ref="AN473">IFERROR(VLOOKUP(A473&amp;B473&amp;C473&amp;LEFT($AK$1,2),IF({1,0},广告数据!$A$2:$A$7027&amp;广告数据!$B$2:$B$7027&amp;广告数据!$C$2:$C$7027,广告数据!$I$2:$I$7027),2,0),"0")</f>
        <v>0</v>
      </c>
      <c r="AO473" s="181" t="str">
        <f t="shared" si="178"/>
        <v>0</v>
      </c>
      <c r="AP473" s="182" t="str">
        <f t="array" ref="AP473">IFERROR(VLOOKUP(A473&amp;B473&amp;C473&amp;LEFT($AK$1,2),IF({1,0},广告数据!$A$2:$A$7027&amp;广告数据!$B$2:$B$7027&amp;广告数据!$C$2:$C$7027,广告数据!$G$2:$G$7027),2,0),"0")</f>
        <v>0</v>
      </c>
      <c r="AQ473" s="182" t="str">
        <f t="array" ref="AQ473">IFERROR(VLOOKUP(A473&amp;B473&amp;C473&amp;LEFT($AK$1,2),IF({1,0},广告数据!$A$2:$A$7027&amp;广告数据!$B$2:$B$7027&amp;广告数据!$C$2:$C$7027,广告数据!$J$2:$J$7027),2,0),"0")</f>
        <v>0</v>
      </c>
      <c r="AR473" s="183" t="str">
        <f t="shared" si="179"/>
        <v>0</v>
      </c>
      <c r="AS473" s="223" t="str">
        <f t="array" ref="AS473">IFERROR(VLOOKUP(A473&amp;B473&amp;C473&amp;LEFT($AS$1,2),IF({1,0},广告数据!$A$2:$A$7027&amp;广告数据!$B$2:$B$7027&amp;广告数据!$C$2:$C$7027,广告数据!$D$2:$D$7027),2,0),"0")</f>
        <v>0</v>
      </c>
      <c r="AT473" s="179" t="str">
        <f t="array" ref="AT473">IFERROR(VLOOKUP(A473&amp;B473&amp;C473&amp;LEFT($AS$1,2),IF({1,0},广告数据!$A$2:$A$7027&amp;广告数据!$B$2:$B$7027&amp;广告数据!$C$2:$C$7027,广告数据!$E$2:$E$7027),2,0),"0")</f>
        <v>0</v>
      </c>
      <c r="AU473" s="179" t="str">
        <f t="array" ref="AU473">IFERROR(VLOOKUP(A473&amp;B473&amp;C473&amp;LEFT($AS$1,2),IF({1,0},广告数据!$A$2:$A$7027&amp;广告数据!$B$2:$B$7027&amp;广告数据!$C$2:$C$7027,广告数据!$I$2:$I$7027),2,0),"0")</f>
        <v>0</v>
      </c>
      <c r="AV473" s="215" t="str">
        <f t="shared" si="180"/>
        <v>0</v>
      </c>
      <c r="AW473" s="215" t="str">
        <f t="array" ref="AW473">IFERROR(AU473/AT473,"0")</f>
        <v>0</v>
      </c>
      <c r="AX473" s="224" t="str">
        <f t="array" ref="AX473">IFERROR(VLOOKUP(A473&amp;B473&amp;C473&amp;LEFT($AS$1,2),IF({1,0},广告数据!$A$2:$A$7027&amp;广告数据!$B$2:$B$7027&amp;广告数据!$C$2:$C$7027,广告数据!$G$2:$G$7027),2,0),"0")</f>
        <v>0</v>
      </c>
      <c r="AY473" s="179" t="str">
        <f t="array" ref="AY473">IFERROR(VLOOKUP(A473&amp;B473&amp;C473&amp;LEFT($AS$1,2),IF({1,0},广告数据!$A$2:$A$7027&amp;广告数据!$B$2:$B$7027&amp;广告数据!$C$2:$C$7027,广告数据!$J$2:$J$7027),2,0),"0")</f>
        <v>0</v>
      </c>
      <c r="AZ473" s="183" t="str">
        <f t="array" ref="AZ473">IFERROR(AX473/AY473,"0")</f>
        <v>0</v>
      </c>
      <c r="BA473" s="179" t="str">
        <f t="array" ref="BA473">IFERROR(VLOOKUP(A473&amp;B473&amp;C473&amp;LEFT($BA$1,2),IF({1,0},广告数据!$A$2:$A$7027&amp;广告数据!$B$2:$B$7027&amp;广告数据!$C$2:$C$7027,广告数据!$D$2:$D$7027),2,0),"")</f>
        <v/>
      </c>
      <c r="BB473" s="179" t="str">
        <f t="array" ref="BB473">IFERROR(VLOOKUP(A473&amp;B473&amp;C473&amp;LEFT($BA$1,2),IF({1,0},广告数据!$A$2:$A$7027&amp;广告数据!$B$2:$B$7027&amp;广告数据!$C$2:$C$7027,广告数据!$E$2:$E$7027),2,0),"")</f>
        <v/>
      </c>
      <c r="BC473" s="179" t="str">
        <f t="array" ref="BC473">IFERROR(VLOOKUP(A473&amp;B473&amp;C473&amp;LEFT($BA$1,2),IF({1,0},广告数据!$A$2:$A$7027&amp;广告数据!$B$2:$B$7027&amp;广告数据!$C$2:$C$7027,广告数据!$I$2:$I$7027),2,0),"")</f>
        <v/>
      </c>
      <c r="BD473" s="215" t="str">
        <f t="shared" si="183"/>
        <v>0</v>
      </c>
      <c r="BE473" s="215" t="str">
        <f t="shared" si="184"/>
        <v>0</v>
      </c>
      <c r="BF473" s="186" t="str">
        <f t="array" ref="BF473">IFERROR(VLOOKUP(A473&amp;B473&amp;C473&amp;LEFT($BA$1,2),IF({1,0},广告数据!$A$2:$A$7027&amp;广告数据!$B$2:$B$7027&amp;广告数据!$C$2:$C$7027,广告数据!$G$2:$G$7027),2,0),"")</f>
        <v/>
      </c>
      <c r="BG473" s="186" t="str">
        <f t="array" ref="BG473">IFERROR(VLOOKUP(A473&amp;B473&amp;C473&amp;LEFT($BA$1,2),IF({1,0},广告数据!$A$2:$A$7027&amp;广告数据!$B$2:$B$7027&amp;广告数据!$C$2:$C$7027,广告数据!$J$2:$J$7027),2,0),"")</f>
        <v/>
      </c>
      <c r="BH473" s="215" t="str">
        <f t="shared" si="185"/>
        <v>0</v>
      </c>
      <c r="BI473" s="172" t="str">
        <f t="array" ref="BI473">IFERROR(VLOOKUP(A473&amp;B473&amp;C473&amp;LEFT($BI$1,2),IF({1,0},广告数据!$A$2:$A$7027&amp;广告数据!$B$2:$B$7027&amp;广告数据!$C$2:$C$7027,广告数据!$D$2:$D$7027),2,0),"0")</f>
        <v>0</v>
      </c>
      <c r="BJ473" s="172" t="str">
        <f t="array" ref="BJ473">IFERROR(VLOOKUP(A473&amp;B473&amp;C473&amp;LEFT($BI$1,2),IF({1,0},广告数据!$A$2:$A$7027&amp;广告数据!$B$2:$B$7027&amp;广告数据!$C$2:$C$7027,广告数据!$E$2:$E$7027),2,0),"0")</f>
        <v>0</v>
      </c>
      <c r="BK473" s="172" t="str">
        <f t="array" ref="BK473">IFERROR(VLOOKUP(A473&amp;B473&amp;C473&amp;LEFT($BI$1,2),IF({1,0},广告数据!$A$2:$A$7027&amp;广告数据!$B$2:$B$7027&amp;广告数据!$C$2:$C$7027,广告数据!$I$2:$I$7027),2,0),"0")</f>
        <v>0</v>
      </c>
      <c r="BL473" s="215" t="str">
        <f t="shared" si="186"/>
        <v>0</v>
      </c>
      <c r="BM473" s="215" t="str">
        <f t="shared" si="187"/>
        <v>0</v>
      </c>
      <c r="BN473" s="172" t="str">
        <f t="array" ref="BN473">IFERROR(VLOOKUP(A473&amp;B473&amp;C473&amp;LEFT($BI$1,2),IF({1,0},广告数据!$A$2:$A$7027&amp;广告数据!$B$2:$B$7027&amp;广告数据!$C$2:$C$7027,广告数据!$G$2:$G$7027),2,0),"0")</f>
        <v>0</v>
      </c>
      <c r="BO473" s="172" t="str">
        <f t="array" ref="BO473">IFERROR(VLOOKUP(A473&amp;B473&amp;C473&amp;LEFT($BI$1,2),IF({1,0},广告数据!$A$2:$A$7027&amp;广告数据!$B$2:$B$7027&amp;广告数据!$C$2:$C$7027,广告数据!$J$2:$J$7027),2,0),"0")</f>
        <v>0</v>
      </c>
      <c r="BP473" s="215" t="str">
        <f t="shared" si="188"/>
        <v/>
      </c>
      <c r="BQ473" s="172" t="str">
        <f t="array" ref="BQ473">IFERROR(VLOOKUP(A473&amp;B473&amp;C473&amp;LEFT($BQ$1,2),IF({1,0},广告数据!$A$2:$A$7027&amp;广告数据!$B$2:$B$7027&amp;广告数据!$C$2:$C$7027,广告数据!$D$2:$D$7027),2,0),"0")</f>
        <v>0</v>
      </c>
      <c r="BR473" s="172" t="str">
        <f t="array" ref="BR473">IFERROR(VLOOKUP(A473&amp;B473&amp;C473&amp;LEFT($BQ$1,2),IF({1,0},广告数据!$A$2:$A$7027&amp;广告数据!$B$2:$B$7027&amp;广告数据!$C$2:$C$7027,广告数据!$E$2:$E$7027),2,0),"0")</f>
        <v>0</v>
      </c>
      <c r="BS473" s="172" t="str">
        <f t="array" ref="BS473">IFERROR(VLOOKUP(A473&amp;B473&amp;C473&amp;LEFT($BQ$1,2),IF({1,0},广告数据!$A$2:$A$7027&amp;广告数据!$B$2:$B$7027&amp;广告数据!$C$2:$C$7027,广告数据!$I$2:$I$7027),2,0),"0")</f>
        <v>0</v>
      </c>
      <c r="BT473" s="215" t="str">
        <f t="shared" si="181"/>
        <v>0</v>
      </c>
      <c r="BU473" s="215" t="str">
        <f t="shared" si="182"/>
        <v>0</v>
      </c>
      <c r="BV473" s="172" t="str">
        <f t="array" ref="BV473">IFERROR(VLOOKUP(A473&amp;B473&amp;C473&amp;LEFT($BQ$1,2),IF({1,0},广告数据!$A$2:$A$7027&amp;广告数据!$B$2:$B$7027&amp;广告数据!$C$2:$C$7027,广告数据!$G$2:$G$7027),2,0),"0")</f>
        <v>0</v>
      </c>
      <c r="BW473" s="172" t="str">
        <f t="array" ref="BW473">IFERROR(VLOOKUP(A473&amp;B473&amp;C473&amp;LEFT($BQ$1,2),IF({1,0},广告数据!$A$2:$A$7027&amp;广告数据!$B$2:$B$7027&amp;广告数据!$C$2:$C$7027,广告数据!$J$2:$J$7027),2,0),"0")</f>
        <v>0</v>
      </c>
      <c r="BX473" s="215" t="str">
        <f t="shared" si="176"/>
        <v/>
      </c>
      <c r="BY473" s="173"/>
      <c r="BZ473" s="173"/>
      <c r="CA473" s="173"/>
    </row>
    <row r="474" spans="1:79">
      <c r="A474" s="189"/>
      <c r="B474" s="192"/>
      <c r="C474" s="190"/>
      <c r="D474" s="190"/>
      <c r="E474" s="191"/>
      <c r="F474" s="191"/>
      <c r="G474" s="191"/>
      <c r="H474" s="193"/>
      <c r="I474" s="198"/>
      <c r="K474" s="198"/>
      <c r="L474" s="198"/>
      <c r="M474" s="202"/>
      <c r="N474" s="198"/>
      <c r="O474" s="198"/>
      <c r="P474" s="200"/>
      <c r="Q474" s="200"/>
      <c r="R474" s="200"/>
      <c r="S474" s="200"/>
      <c r="T474" s="200"/>
      <c r="U474" s="200"/>
      <c r="V474" s="200"/>
      <c r="W474" s="200"/>
      <c r="X474" s="200"/>
      <c r="Y474" s="200"/>
      <c r="Z474" s="200"/>
      <c r="AA474" s="200"/>
      <c r="AB474" s="200"/>
      <c r="AC474" s="200"/>
      <c r="AD474" s="200"/>
      <c r="AE474" s="200"/>
      <c r="AF474" s="200"/>
      <c r="AG474" s="200"/>
      <c r="AH474" s="200"/>
      <c r="AI474" s="200"/>
      <c r="AJ474" s="200"/>
      <c r="AK474" s="179" t="str">
        <f t="array" ref="AK474">IFERROR(VLOOKUP(A474&amp;B474&amp;C474&amp;LEFT($AK$1,2),IF({1,0},广告数据!$A$2:$A$7027&amp;广告数据!$B$2:$B$7027&amp;广告数据!$C$2:$C$7027,广告数据!$D$2:$D$7027),2,0),"0")</f>
        <v>0</v>
      </c>
      <c r="AL474" s="175" t="str">
        <f t="array" ref="AL474">IFERROR(VLOOKUP(A474&amp;B474&amp;C474&amp;LEFT($AK$1,2),IF({1,0},广告数据!$A$2:$A$7027&amp;广告数据!$B$2:$B$7027&amp;广告数据!$C$2:$C$7027,广告数据!$E$2:$E$7027),2,0),"0")</f>
        <v>0</v>
      </c>
      <c r="AM474" s="180" t="str">
        <f t="shared" si="177"/>
        <v>0</v>
      </c>
      <c r="AN474" s="175" t="str">
        <f t="array" ref="AN474">IFERROR(VLOOKUP(A474&amp;B474&amp;C474&amp;LEFT($AK$1,2),IF({1,0},广告数据!$A$2:$A$7027&amp;广告数据!$B$2:$B$7027&amp;广告数据!$C$2:$C$7027,广告数据!$I$2:$I$7027),2,0),"0")</f>
        <v>0</v>
      </c>
      <c r="AO474" s="181" t="str">
        <f t="shared" si="178"/>
        <v>0</v>
      </c>
      <c r="AP474" s="182" t="str">
        <f t="array" ref="AP474">IFERROR(VLOOKUP(A474&amp;B474&amp;C474&amp;LEFT($AK$1,2),IF({1,0},广告数据!$A$2:$A$7027&amp;广告数据!$B$2:$B$7027&amp;广告数据!$C$2:$C$7027,广告数据!$G$2:$G$7027),2,0),"0")</f>
        <v>0</v>
      </c>
      <c r="AQ474" s="182" t="str">
        <f t="array" ref="AQ474">IFERROR(VLOOKUP(A474&amp;B474&amp;C474&amp;LEFT($AK$1,2),IF({1,0},广告数据!$A$2:$A$7027&amp;广告数据!$B$2:$B$7027&amp;广告数据!$C$2:$C$7027,广告数据!$J$2:$J$7027),2,0),"0")</f>
        <v>0</v>
      </c>
      <c r="AR474" s="183" t="str">
        <f t="shared" si="179"/>
        <v>0</v>
      </c>
      <c r="AS474" s="223" t="str">
        <f t="array" ref="AS474">IFERROR(VLOOKUP(A474&amp;B474&amp;C474&amp;LEFT($AS$1,2),IF({1,0},广告数据!$A$2:$A$7027&amp;广告数据!$B$2:$B$7027&amp;广告数据!$C$2:$C$7027,广告数据!$D$2:$D$7027),2,0),"0")</f>
        <v>0</v>
      </c>
      <c r="AT474" s="179" t="str">
        <f t="array" ref="AT474">IFERROR(VLOOKUP(A474&amp;B474&amp;C474&amp;LEFT($AS$1,2),IF({1,0},广告数据!$A$2:$A$7027&amp;广告数据!$B$2:$B$7027&amp;广告数据!$C$2:$C$7027,广告数据!$E$2:$E$7027),2,0),"0")</f>
        <v>0</v>
      </c>
      <c r="AU474" s="179" t="str">
        <f t="array" ref="AU474">IFERROR(VLOOKUP(A474&amp;B474&amp;C474&amp;LEFT($AS$1,2),IF({1,0},广告数据!$A$2:$A$7027&amp;广告数据!$B$2:$B$7027&amp;广告数据!$C$2:$C$7027,广告数据!$I$2:$I$7027),2,0),"0")</f>
        <v>0</v>
      </c>
      <c r="AV474" s="215" t="str">
        <f t="shared" si="180"/>
        <v>0</v>
      </c>
      <c r="AW474" s="215" t="str">
        <f t="array" ref="AW474">IFERROR(AU474/AT474,"0")</f>
        <v>0</v>
      </c>
      <c r="AX474" s="224" t="str">
        <f t="array" ref="AX474">IFERROR(VLOOKUP(A474&amp;B474&amp;C474&amp;LEFT($AS$1,2),IF({1,0},广告数据!$A$2:$A$7027&amp;广告数据!$B$2:$B$7027&amp;广告数据!$C$2:$C$7027,广告数据!$G$2:$G$7027),2,0),"0")</f>
        <v>0</v>
      </c>
      <c r="AY474" s="179" t="str">
        <f t="array" ref="AY474">IFERROR(VLOOKUP(A474&amp;B474&amp;C474&amp;LEFT($AS$1,2),IF({1,0},广告数据!$A$2:$A$7027&amp;广告数据!$B$2:$B$7027&amp;广告数据!$C$2:$C$7027,广告数据!$J$2:$J$7027),2,0),"0")</f>
        <v>0</v>
      </c>
      <c r="AZ474" s="183" t="str">
        <f t="array" ref="AZ474">IFERROR(AX474/AY474,"0")</f>
        <v>0</v>
      </c>
      <c r="BA474" s="179" t="str">
        <f t="array" ref="BA474">IFERROR(VLOOKUP(A474&amp;B474&amp;C474&amp;LEFT($BA$1,2),IF({1,0},广告数据!$A$2:$A$7027&amp;广告数据!$B$2:$B$7027&amp;广告数据!$C$2:$C$7027,广告数据!$D$2:$D$7027),2,0),"")</f>
        <v/>
      </c>
      <c r="BB474" s="179" t="str">
        <f t="array" ref="BB474">IFERROR(VLOOKUP(A474&amp;B474&amp;C474&amp;LEFT($BA$1,2),IF({1,0},广告数据!$A$2:$A$7027&amp;广告数据!$B$2:$B$7027&amp;广告数据!$C$2:$C$7027,广告数据!$E$2:$E$7027),2,0),"")</f>
        <v/>
      </c>
      <c r="BC474" s="179" t="str">
        <f t="array" ref="BC474">IFERROR(VLOOKUP(A474&amp;B474&amp;C474&amp;LEFT($BA$1,2),IF({1,0},广告数据!$A$2:$A$7027&amp;广告数据!$B$2:$B$7027&amp;广告数据!$C$2:$C$7027,广告数据!$I$2:$I$7027),2,0),"")</f>
        <v/>
      </c>
      <c r="BD474" s="215" t="str">
        <f t="shared" si="183"/>
        <v>0</v>
      </c>
      <c r="BE474" s="215" t="str">
        <f t="shared" si="184"/>
        <v>0</v>
      </c>
      <c r="BF474" s="186" t="str">
        <f t="array" ref="BF474">IFERROR(VLOOKUP(A474&amp;B474&amp;C474&amp;LEFT($BA$1,2),IF({1,0},广告数据!$A$2:$A$7027&amp;广告数据!$B$2:$B$7027&amp;广告数据!$C$2:$C$7027,广告数据!$G$2:$G$7027),2,0),"")</f>
        <v/>
      </c>
      <c r="BG474" s="186" t="str">
        <f t="array" ref="BG474">IFERROR(VLOOKUP(A474&amp;B474&amp;C474&amp;LEFT($BA$1,2),IF({1,0},广告数据!$A$2:$A$7027&amp;广告数据!$B$2:$B$7027&amp;广告数据!$C$2:$C$7027,广告数据!$J$2:$J$7027),2,0),"")</f>
        <v/>
      </c>
      <c r="BH474" s="215" t="str">
        <f t="shared" si="185"/>
        <v>0</v>
      </c>
      <c r="BI474" s="172" t="str">
        <f t="array" ref="BI474">IFERROR(VLOOKUP(A474&amp;B474&amp;C474&amp;LEFT($BI$1,2),IF({1,0},广告数据!$A$2:$A$7027&amp;广告数据!$B$2:$B$7027&amp;广告数据!$C$2:$C$7027,广告数据!$D$2:$D$7027),2,0),"0")</f>
        <v>0</v>
      </c>
      <c r="BJ474" s="172" t="str">
        <f t="array" ref="BJ474">IFERROR(VLOOKUP(A474&amp;B474&amp;C474&amp;LEFT($BI$1,2),IF({1,0},广告数据!$A$2:$A$7027&amp;广告数据!$B$2:$B$7027&amp;广告数据!$C$2:$C$7027,广告数据!$E$2:$E$7027),2,0),"0")</f>
        <v>0</v>
      </c>
      <c r="BK474" s="172" t="str">
        <f t="array" ref="BK474">IFERROR(VLOOKUP(A474&amp;B474&amp;C474&amp;LEFT($BI$1,2),IF({1,0},广告数据!$A$2:$A$7027&amp;广告数据!$B$2:$B$7027&amp;广告数据!$C$2:$C$7027,广告数据!$I$2:$I$7027),2,0),"0")</f>
        <v>0</v>
      </c>
      <c r="BL474" s="215" t="str">
        <f t="shared" si="186"/>
        <v>0</v>
      </c>
      <c r="BM474" s="215" t="str">
        <f t="shared" si="187"/>
        <v>0</v>
      </c>
      <c r="BN474" s="172" t="str">
        <f t="array" ref="BN474">IFERROR(VLOOKUP(A474&amp;B474&amp;C474&amp;LEFT($BI$1,2),IF({1,0},广告数据!$A$2:$A$7027&amp;广告数据!$B$2:$B$7027&amp;广告数据!$C$2:$C$7027,广告数据!$G$2:$G$7027),2,0),"0")</f>
        <v>0</v>
      </c>
      <c r="BO474" s="172" t="str">
        <f t="array" ref="BO474">IFERROR(VLOOKUP(A474&amp;B474&amp;C474&amp;LEFT($BI$1,2),IF({1,0},广告数据!$A$2:$A$7027&amp;广告数据!$B$2:$B$7027&amp;广告数据!$C$2:$C$7027,广告数据!$J$2:$J$7027),2,0),"0")</f>
        <v>0</v>
      </c>
      <c r="BP474" s="215" t="str">
        <f t="shared" si="188"/>
        <v/>
      </c>
      <c r="BQ474" s="172" t="str">
        <f t="array" ref="BQ474">IFERROR(VLOOKUP(A474&amp;B474&amp;C474&amp;LEFT($BQ$1,2),IF({1,0},广告数据!$A$2:$A$7027&amp;广告数据!$B$2:$B$7027&amp;广告数据!$C$2:$C$7027,广告数据!$D$2:$D$7027),2,0),"0")</f>
        <v>0</v>
      </c>
      <c r="BR474" s="172" t="str">
        <f t="array" ref="BR474">IFERROR(VLOOKUP(A474&amp;B474&amp;C474&amp;LEFT($BQ$1,2),IF({1,0},广告数据!$A$2:$A$7027&amp;广告数据!$B$2:$B$7027&amp;广告数据!$C$2:$C$7027,广告数据!$E$2:$E$7027),2,0),"0")</f>
        <v>0</v>
      </c>
      <c r="BS474" s="172" t="str">
        <f t="array" ref="BS474">IFERROR(VLOOKUP(A474&amp;B474&amp;C474&amp;LEFT($BQ$1,2),IF({1,0},广告数据!$A$2:$A$7027&amp;广告数据!$B$2:$B$7027&amp;广告数据!$C$2:$C$7027,广告数据!$I$2:$I$7027),2,0),"0")</f>
        <v>0</v>
      </c>
      <c r="BT474" s="215" t="str">
        <f t="shared" si="181"/>
        <v>0</v>
      </c>
      <c r="BU474" s="215" t="str">
        <f t="shared" si="182"/>
        <v>0</v>
      </c>
      <c r="BV474" s="172" t="str">
        <f t="array" ref="BV474">IFERROR(VLOOKUP(A474&amp;B474&amp;C474&amp;LEFT($BQ$1,2),IF({1,0},广告数据!$A$2:$A$7027&amp;广告数据!$B$2:$B$7027&amp;广告数据!$C$2:$C$7027,广告数据!$G$2:$G$7027),2,0),"0")</f>
        <v>0</v>
      </c>
      <c r="BW474" s="172" t="str">
        <f t="array" ref="BW474">IFERROR(VLOOKUP(A474&amp;B474&amp;C474&amp;LEFT($BQ$1,2),IF({1,0},广告数据!$A$2:$A$7027&amp;广告数据!$B$2:$B$7027&amp;广告数据!$C$2:$C$7027,广告数据!$J$2:$J$7027),2,0),"0")</f>
        <v>0</v>
      </c>
      <c r="BX474" s="215" t="str">
        <f t="shared" si="176"/>
        <v/>
      </c>
      <c r="BY474" s="173"/>
      <c r="BZ474" s="173"/>
      <c r="CA474" s="173"/>
    </row>
    <row r="475" spans="1:79">
      <c r="A475" s="189"/>
      <c r="B475" s="192"/>
      <c r="C475" s="190"/>
      <c r="D475" s="190"/>
      <c r="E475" s="191"/>
      <c r="F475" s="191"/>
      <c r="G475" s="191"/>
      <c r="H475" s="193"/>
      <c r="I475" s="198"/>
      <c r="K475" s="198"/>
      <c r="L475" s="198"/>
      <c r="M475" s="202"/>
      <c r="N475" s="198"/>
      <c r="O475" s="198"/>
      <c r="P475" s="200"/>
      <c r="Q475" s="200"/>
      <c r="R475" s="200"/>
      <c r="S475" s="200"/>
      <c r="T475" s="200"/>
      <c r="U475" s="200"/>
      <c r="V475" s="200"/>
      <c r="W475" s="200"/>
      <c r="X475" s="200"/>
      <c r="Y475" s="200"/>
      <c r="Z475" s="200"/>
      <c r="AA475" s="200"/>
      <c r="AB475" s="200"/>
      <c r="AC475" s="200"/>
      <c r="AD475" s="200"/>
      <c r="AE475" s="200"/>
      <c r="AF475" s="200"/>
      <c r="AG475" s="200"/>
      <c r="AH475" s="200"/>
      <c r="AI475" s="200"/>
      <c r="AJ475" s="200"/>
      <c r="AK475" s="179" t="str">
        <f t="array" ref="AK475">IFERROR(VLOOKUP(A475&amp;B475&amp;C475&amp;LEFT($AK$1,2),IF({1,0},广告数据!$A$2:$A$7027&amp;广告数据!$B$2:$B$7027&amp;广告数据!$C$2:$C$7027,广告数据!$D$2:$D$7027),2,0),"0")</f>
        <v>0</v>
      </c>
      <c r="AL475" s="175" t="str">
        <f t="array" ref="AL475">IFERROR(VLOOKUP(A475&amp;B475&amp;C475&amp;LEFT($AK$1,2),IF({1,0},广告数据!$A$2:$A$7027&amp;广告数据!$B$2:$B$7027&amp;广告数据!$C$2:$C$7027,广告数据!$E$2:$E$7027),2,0),"0")</f>
        <v>0</v>
      </c>
      <c r="AM475" s="180" t="str">
        <f t="shared" si="177"/>
        <v>0</v>
      </c>
      <c r="AN475" s="175" t="str">
        <f t="array" ref="AN475">IFERROR(VLOOKUP(A475&amp;B475&amp;C475&amp;LEFT($AK$1,2),IF({1,0},广告数据!$A$2:$A$7027&amp;广告数据!$B$2:$B$7027&amp;广告数据!$C$2:$C$7027,广告数据!$I$2:$I$7027),2,0),"0")</f>
        <v>0</v>
      </c>
      <c r="AO475" s="181" t="str">
        <f t="shared" si="178"/>
        <v>0</v>
      </c>
      <c r="AP475" s="182" t="str">
        <f t="array" ref="AP475">IFERROR(VLOOKUP(A475&amp;B475&amp;C475&amp;LEFT($AK$1,2),IF({1,0},广告数据!$A$2:$A$7027&amp;广告数据!$B$2:$B$7027&amp;广告数据!$C$2:$C$7027,广告数据!$G$2:$G$7027),2,0),"0")</f>
        <v>0</v>
      </c>
      <c r="AQ475" s="182" t="str">
        <f t="array" ref="AQ475">IFERROR(VLOOKUP(A475&amp;B475&amp;C475&amp;LEFT($AK$1,2),IF({1,0},广告数据!$A$2:$A$7027&amp;广告数据!$B$2:$B$7027&amp;广告数据!$C$2:$C$7027,广告数据!$J$2:$J$7027),2,0),"0")</f>
        <v>0</v>
      </c>
      <c r="AR475" s="183" t="str">
        <f t="shared" si="179"/>
        <v>0</v>
      </c>
      <c r="AS475" s="223" t="str">
        <f t="array" ref="AS475">IFERROR(VLOOKUP(A475&amp;B475&amp;C475&amp;LEFT($AS$1,2),IF({1,0},广告数据!$A$2:$A$7027&amp;广告数据!$B$2:$B$7027&amp;广告数据!$C$2:$C$7027,广告数据!$D$2:$D$7027),2,0),"0")</f>
        <v>0</v>
      </c>
      <c r="AT475" s="179" t="str">
        <f t="array" ref="AT475">IFERROR(VLOOKUP(A475&amp;B475&amp;C475&amp;LEFT($AS$1,2),IF({1,0},广告数据!$A$2:$A$7027&amp;广告数据!$B$2:$B$7027&amp;广告数据!$C$2:$C$7027,广告数据!$E$2:$E$7027),2,0),"0")</f>
        <v>0</v>
      </c>
      <c r="AU475" s="179" t="str">
        <f t="array" ref="AU475">IFERROR(VLOOKUP(A475&amp;B475&amp;C475&amp;LEFT($AS$1,2),IF({1,0},广告数据!$A$2:$A$7027&amp;广告数据!$B$2:$B$7027&amp;广告数据!$C$2:$C$7027,广告数据!$I$2:$I$7027),2,0),"0")</f>
        <v>0</v>
      </c>
      <c r="AV475" s="215" t="str">
        <f t="shared" si="180"/>
        <v>0</v>
      </c>
      <c r="AW475" s="215" t="str">
        <f t="array" ref="AW475">IFERROR(AU475/AT475,"0")</f>
        <v>0</v>
      </c>
      <c r="AX475" s="224" t="str">
        <f t="array" ref="AX475">IFERROR(VLOOKUP(A475&amp;B475&amp;C475&amp;LEFT($AS$1,2),IF({1,0},广告数据!$A$2:$A$7027&amp;广告数据!$B$2:$B$7027&amp;广告数据!$C$2:$C$7027,广告数据!$G$2:$G$7027),2,0),"0")</f>
        <v>0</v>
      </c>
      <c r="AY475" s="179" t="str">
        <f t="array" ref="AY475">IFERROR(VLOOKUP(A475&amp;B475&amp;C475&amp;LEFT($AS$1,2),IF({1,0},广告数据!$A$2:$A$7027&amp;广告数据!$B$2:$B$7027&amp;广告数据!$C$2:$C$7027,广告数据!$J$2:$J$7027),2,0),"0")</f>
        <v>0</v>
      </c>
      <c r="AZ475" s="183" t="str">
        <f t="array" ref="AZ475">IFERROR(AX475/AY475,"0")</f>
        <v>0</v>
      </c>
      <c r="BA475" s="179" t="str">
        <f t="array" ref="BA475">IFERROR(VLOOKUP(A475&amp;B475&amp;C475&amp;LEFT($BA$1,2),IF({1,0},广告数据!$A$2:$A$7027&amp;广告数据!$B$2:$B$7027&amp;广告数据!$C$2:$C$7027,广告数据!$D$2:$D$7027),2,0),"")</f>
        <v/>
      </c>
      <c r="BB475" s="179" t="str">
        <f t="array" ref="BB475">IFERROR(VLOOKUP(A475&amp;B475&amp;C475&amp;LEFT($BA$1,2),IF({1,0},广告数据!$A$2:$A$7027&amp;广告数据!$B$2:$B$7027&amp;广告数据!$C$2:$C$7027,广告数据!$E$2:$E$7027),2,0),"")</f>
        <v/>
      </c>
      <c r="BC475" s="179" t="str">
        <f t="array" ref="BC475">IFERROR(VLOOKUP(A475&amp;B475&amp;C475&amp;LEFT($BA$1,2),IF({1,0},广告数据!$A$2:$A$7027&amp;广告数据!$B$2:$B$7027&amp;广告数据!$C$2:$C$7027,广告数据!$I$2:$I$7027),2,0),"")</f>
        <v/>
      </c>
      <c r="BD475" s="215" t="str">
        <f t="shared" si="183"/>
        <v>0</v>
      </c>
      <c r="BE475" s="215" t="str">
        <f t="shared" si="184"/>
        <v>0</v>
      </c>
      <c r="BF475" s="186" t="str">
        <f t="array" ref="BF475">IFERROR(VLOOKUP(A475&amp;B475&amp;C475&amp;LEFT($BA$1,2),IF({1,0},广告数据!$A$2:$A$7027&amp;广告数据!$B$2:$B$7027&amp;广告数据!$C$2:$C$7027,广告数据!$G$2:$G$7027),2,0),"")</f>
        <v/>
      </c>
      <c r="BG475" s="186" t="str">
        <f t="array" ref="BG475">IFERROR(VLOOKUP(A475&amp;B475&amp;C475&amp;LEFT($BA$1,2),IF({1,0},广告数据!$A$2:$A$7027&amp;广告数据!$B$2:$B$7027&amp;广告数据!$C$2:$C$7027,广告数据!$J$2:$J$7027),2,0),"")</f>
        <v/>
      </c>
      <c r="BH475" s="215" t="str">
        <f t="shared" si="185"/>
        <v>0</v>
      </c>
      <c r="BI475" s="172" t="str">
        <f t="array" ref="BI475">IFERROR(VLOOKUP(A475&amp;B475&amp;C475&amp;LEFT($BI$1,2),IF({1,0},广告数据!$A$2:$A$7027&amp;广告数据!$B$2:$B$7027&amp;广告数据!$C$2:$C$7027,广告数据!$D$2:$D$7027),2,0),"0")</f>
        <v>0</v>
      </c>
      <c r="BJ475" s="172" t="str">
        <f t="array" ref="BJ475">IFERROR(VLOOKUP(A475&amp;B475&amp;C475&amp;LEFT($BI$1,2),IF({1,0},广告数据!$A$2:$A$7027&amp;广告数据!$B$2:$B$7027&amp;广告数据!$C$2:$C$7027,广告数据!$E$2:$E$7027),2,0),"0")</f>
        <v>0</v>
      </c>
      <c r="BK475" s="172" t="str">
        <f t="array" ref="BK475">IFERROR(VLOOKUP(A475&amp;B475&amp;C475&amp;LEFT($BI$1,2),IF({1,0},广告数据!$A$2:$A$7027&amp;广告数据!$B$2:$B$7027&amp;广告数据!$C$2:$C$7027,广告数据!$I$2:$I$7027),2,0),"0")</f>
        <v>0</v>
      </c>
      <c r="BL475" s="215" t="str">
        <f t="shared" si="186"/>
        <v>0</v>
      </c>
      <c r="BM475" s="215" t="str">
        <f t="shared" si="187"/>
        <v>0</v>
      </c>
      <c r="BN475" s="172" t="str">
        <f t="array" ref="BN475">IFERROR(VLOOKUP(A475&amp;B475&amp;C475&amp;LEFT($BI$1,2),IF({1,0},广告数据!$A$2:$A$7027&amp;广告数据!$B$2:$B$7027&amp;广告数据!$C$2:$C$7027,广告数据!$G$2:$G$7027),2,0),"0")</f>
        <v>0</v>
      </c>
      <c r="BO475" s="172" t="str">
        <f t="array" ref="BO475">IFERROR(VLOOKUP(A475&amp;B475&amp;C475&amp;LEFT($BI$1,2),IF({1,0},广告数据!$A$2:$A$7027&amp;广告数据!$B$2:$B$7027&amp;广告数据!$C$2:$C$7027,广告数据!$J$2:$J$7027),2,0),"0")</f>
        <v>0</v>
      </c>
      <c r="BP475" s="215" t="str">
        <f t="shared" si="188"/>
        <v/>
      </c>
      <c r="BQ475" s="172" t="str">
        <f t="array" ref="BQ475">IFERROR(VLOOKUP(A475&amp;B475&amp;C475&amp;LEFT($BQ$1,2),IF({1,0},广告数据!$A$2:$A$7027&amp;广告数据!$B$2:$B$7027&amp;广告数据!$C$2:$C$7027,广告数据!$D$2:$D$7027),2,0),"0")</f>
        <v>0</v>
      </c>
      <c r="BR475" s="172" t="str">
        <f t="array" ref="BR475">IFERROR(VLOOKUP(A475&amp;B475&amp;C475&amp;LEFT($BQ$1,2),IF({1,0},广告数据!$A$2:$A$7027&amp;广告数据!$B$2:$B$7027&amp;广告数据!$C$2:$C$7027,广告数据!$E$2:$E$7027),2,0),"0")</f>
        <v>0</v>
      </c>
      <c r="BS475" s="172" t="str">
        <f t="array" ref="BS475">IFERROR(VLOOKUP(A475&amp;B475&amp;C475&amp;LEFT($BQ$1,2),IF({1,0},广告数据!$A$2:$A$7027&amp;广告数据!$B$2:$B$7027&amp;广告数据!$C$2:$C$7027,广告数据!$I$2:$I$7027),2,0),"0")</f>
        <v>0</v>
      </c>
      <c r="BT475" s="215" t="str">
        <f t="shared" si="181"/>
        <v>0</v>
      </c>
      <c r="BU475" s="215" t="str">
        <f t="shared" si="182"/>
        <v>0</v>
      </c>
      <c r="BV475" s="172" t="str">
        <f t="array" ref="BV475">IFERROR(VLOOKUP(A475&amp;B475&amp;C475&amp;LEFT($BQ$1,2),IF({1,0},广告数据!$A$2:$A$7027&amp;广告数据!$B$2:$B$7027&amp;广告数据!$C$2:$C$7027,广告数据!$G$2:$G$7027),2,0),"0")</f>
        <v>0</v>
      </c>
      <c r="BW475" s="172" t="str">
        <f t="array" ref="BW475">IFERROR(VLOOKUP(A475&amp;B475&amp;C475&amp;LEFT($BQ$1,2),IF({1,0},广告数据!$A$2:$A$7027&amp;广告数据!$B$2:$B$7027&amp;广告数据!$C$2:$C$7027,广告数据!$J$2:$J$7027),2,0),"0")</f>
        <v>0</v>
      </c>
      <c r="BX475" s="215" t="str">
        <f t="shared" si="176"/>
        <v/>
      </c>
      <c r="BY475" s="173"/>
      <c r="BZ475" s="173"/>
      <c r="CA475" s="173"/>
    </row>
    <row r="476" spans="1:79">
      <c r="A476" s="189"/>
      <c r="B476" s="192"/>
      <c r="C476" s="190"/>
      <c r="D476" s="190"/>
      <c r="E476" s="191"/>
      <c r="F476" s="191"/>
      <c r="G476" s="191"/>
      <c r="H476" s="193"/>
      <c r="I476" s="198"/>
      <c r="K476" s="198"/>
      <c r="L476" s="198"/>
      <c r="M476" s="202"/>
      <c r="N476" s="198"/>
      <c r="O476" s="198"/>
      <c r="P476" s="200"/>
      <c r="Q476" s="200"/>
      <c r="R476" s="200"/>
      <c r="S476" s="200"/>
      <c r="T476" s="200"/>
      <c r="U476" s="200"/>
      <c r="V476" s="200"/>
      <c r="W476" s="200"/>
      <c r="X476" s="200"/>
      <c r="Y476" s="200"/>
      <c r="Z476" s="200"/>
      <c r="AA476" s="200"/>
      <c r="AB476" s="200"/>
      <c r="AC476" s="200"/>
      <c r="AD476" s="200"/>
      <c r="AE476" s="200"/>
      <c r="AF476" s="200"/>
      <c r="AG476" s="200"/>
      <c r="AH476" s="200"/>
      <c r="AI476" s="200"/>
      <c r="AJ476" s="200"/>
      <c r="AK476" s="179" t="str">
        <f t="array" ref="AK476">IFERROR(VLOOKUP(A476&amp;B476&amp;C476&amp;LEFT($AK$1,2),IF({1,0},广告数据!$A$2:$A$7027&amp;广告数据!$B$2:$B$7027&amp;广告数据!$C$2:$C$7027,广告数据!$D$2:$D$7027),2,0),"0")</f>
        <v>0</v>
      </c>
      <c r="AL476" s="175" t="str">
        <f t="array" ref="AL476">IFERROR(VLOOKUP(A476&amp;B476&amp;C476&amp;LEFT($AK$1,2),IF({1,0},广告数据!$A$2:$A$7027&amp;广告数据!$B$2:$B$7027&amp;广告数据!$C$2:$C$7027,广告数据!$E$2:$E$7027),2,0),"0")</f>
        <v>0</v>
      </c>
      <c r="AM476" s="180" t="str">
        <f t="shared" si="177"/>
        <v>0</v>
      </c>
      <c r="AN476" s="175" t="str">
        <f t="array" ref="AN476">IFERROR(VLOOKUP(A476&amp;B476&amp;C476&amp;LEFT($AK$1,2),IF({1,0},广告数据!$A$2:$A$7027&amp;广告数据!$B$2:$B$7027&amp;广告数据!$C$2:$C$7027,广告数据!$I$2:$I$7027),2,0),"0")</f>
        <v>0</v>
      </c>
      <c r="AO476" s="181" t="str">
        <f t="shared" si="178"/>
        <v>0</v>
      </c>
      <c r="AP476" s="182" t="str">
        <f t="array" ref="AP476">IFERROR(VLOOKUP(A476&amp;B476&amp;C476&amp;LEFT($AK$1,2),IF({1,0},广告数据!$A$2:$A$7027&amp;广告数据!$B$2:$B$7027&amp;广告数据!$C$2:$C$7027,广告数据!$G$2:$G$7027),2,0),"0")</f>
        <v>0</v>
      </c>
      <c r="AQ476" s="182" t="str">
        <f t="array" ref="AQ476">IFERROR(VLOOKUP(A476&amp;B476&amp;C476&amp;LEFT($AK$1,2),IF({1,0},广告数据!$A$2:$A$7027&amp;广告数据!$B$2:$B$7027&amp;广告数据!$C$2:$C$7027,广告数据!$J$2:$J$7027),2,0),"0")</f>
        <v>0</v>
      </c>
      <c r="AR476" s="183" t="str">
        <f t="shared" si="179"/>
        <v>0</v>
      </c>
      <c r="AS476" s="223" t="str">
        <f t="array" ref="AS476">IFERROR(VLOOKUP(A476&amp;B476&amp;C476&amp;LEFT($AS$1,2),IF({1,0},广告数据!$A$2:$A$7027&amp;广告数据!$B$2:$B$7027&amp;广告数据!$C$2:$C$7027,广告数据!$D$2:$D$7027),2,0),"0")</f>
        <v>0</v>
      </c>
      <c r="AT476" s="179" t="str">
        <f t="array" ref="AT476">IFERROR(VLOOKUP(A476&amp;B476&amp;C476&amp;LEFT($AS$1,2),IF({1,0},广告数据!$A$2:$A$7027&amp;广告数据!$B$2:$B$7027&amp;广告数据!$C$2:$C$7027,广告数据!$E$2:$E$7027),2,0),"0")</f>
        <v>0</v>
      </c>
      <c r="AU476" s="179" t="str">
        <f t="array" ref="AU476">IFERROR(VLOOKUP(A476&amp;B476&amp;C476&amp;LEFT($AS$1,2),IF({1,0},广告数据!$A$2:$A$7027&amp;广告数据!$B$2:$B$7027&amp;广告数据!$C$2:$C$7027,广告数据!$I$2:$I$7027),2,0),"0")</f>
        <v>0</v>
      </c>
      <c r="AV476" s="215" t="str">
        <f t="shared" si="180"/>
        <v>0</v>
      </c>
      <c r="AW476" s="215" t="str">
        <f t="array" ref="AW476">IFERROR(AU476/AT476,"0")</f>
        <v>0</v>
      </c>
      <c r="AX476" s="224" t="str">
        <f t="array" ref="AX476">IFERROR(VLOOKUP(A476&amp;B476&amp;C476&amp;LEFT($AS$1,2),IF({1,0},广告数据!$A$2:$A$7027&amp;广告数据!$B$2:$B$7027&amp;广告数据!$C$2:$C$7027,广告数据!$G$2:$G$7027),2,0),"0")</f>
        <v>0</v>
      </c>
      <c r="AY476" s="179" t="str">
        <f t="array" ref="AY476">IFERROR(VLOOKUP(A476&amp;B476&amp;C476&amp;LEFT($AS$1,2),IF({1,0},广告数据!$A$2:$A$7027&amp;广告数据!$B$2:$B$7027&amp;广告数据!$C$2:$C$7027,广告数据!$J$2:$J$7027),2,0),"0")</f>
        <v>0</v>
      </c>
      <c r="AZ476" s="183" t="str">
        <f t="array" ref="AZ476">IFERROR(AX476/AY476,"0")</f>
        <v>0</v>
      </c>
      <c r="BA476" s="179" t="str">
        <f t="array" ref="BA476">IFERROR(VLOOKUP(A476&amp;B476&amp;C476&amp;LEFT($BA$1,2),IF({1,0},广告数据!$A$2:$A$7027&amp;广告数据!$B$2:$B$7027&amp;广告数据!$C$2:$C$7027,广告数据!$D$2:$D$7027),2,0),"")</f>
        <v/>
      </c>
      <c r="BB476" s="179" t="str">
        <f t="array" ref="BB476">IFERROR(VLOOKUP(A476&amp;B476&amp;C476&amp;LEFT($BA$1,2),IF({1,0},广告数据!$A$2:$A$7027&amp;广告数据!$B$2:$B$7027&amp;广告数据!$C$2:$C$7027,广告数据!$E$2:$E$7027),2,0),"")</f>
        <v/>
      </c>
      <c r="BC476" s="179" t="str">
        <f t="array" ref="BC476">IFERROR(VLOOKUP(A476&amp;B476&amp;C476&amp;LEFT($BA$1,2),IF({1,0},广告数据!$A$2:$A$7027&amp;广告数据!$B$2:$B$7027&amp;广告数据!$C$2:$C$7027,广告数据!$I$2:$I$7027),2,0),"")</f>
        <v/>
      </c>
      <c r="BD476" s="215" t="str">
        <f t="shared" si="183"/>
        <v>0</v>
      </c>
      <c r="BE476" s="215" t="str">
        <f t="shared" si="184"/>
        <v>0</v>
      </c>
      <c r="BF476" s="186" t="str">
        <f t="array" ref="BF476">IFERROR(VLOOKUP(A476&amp;B476&amp;C476&amp;LEFT($BA$1,2),IF({1,0},广告数据!$A$2:$A$7027&amp;广告数据!$B$2:$B$7027&amp;广告数据!$C$2:$C$7027,广告数据!$G$2:$G$7027),2,0),"")</f>
        <v/>
      </c>
      <c r="BG476" s="186" t="str">
        <f t="array" ref="BG476">IFERROR(VLOOKUP(A476&amp;B476&amp;C476&amp;LEFT($BA$1,2),IF({1,0},广告数据!$A$2:$A$7027&amp;广告数据!$B$2:$B$7027&amp;广告数据!$C$2:$C$7027,广告数据!$J$2:$J$7027),2,0),"")</f>
        <v/>
      </c>
      <c r="BH476" s="215" t="str">
        <f t="shared" si="185"/>
        <v>0</v>
      </c>
      <c r="BI476" s="172" t="str">
        <f t="array" ref="BI476">IFERROR(VLOOKUP(A476&amp;B476&amp;C476&amp;LEFT($BI$1,2),IF({1,0},广告数据!$A$2:$A$7027&amp;广告数据!$B$2:$B$7027&amp;广告数据!$C$2:$C$7027,广告数据!$D$2:$D$7027),2,0),"0")</f>
        <v>0</v>
      </c>
      <c r="BJ476" s="172" t="str">
        <f t="array" ref="BJ476">IFERROR(VLOOKUP(A476&amp;B476&amp;C476&amp;LEFT($BI$1,2),IF({1,0},广告数据!$A$2:$A$7027&amp;广告数据!$B$2:$B$7027&amp;广告数据!$C$2:$C$7027,广告数据!$E$2:$E$7027),2,0),"0")</f>
        <v>0</v>
      </c>
      <c r="BK476" s="172" t="str">
        <f t="array" ref="BK476">IFERROR(VLOOKUP(A476&amp;B476&amp;C476&amp;LEFT($BI$1,2),IF({1,0},广告数据!$A$2:$A$7027&amp;广告数据!$B$2:$B$7027&amp;广告数据!$C$2:$C$7027,广告数据!$I$2:$I$7027),2,0),"0")</f>
        <v>0</v>
      </c>
      <c r="BL476" s="215" t="str">
        <f t="shared" si="186"/>
        <v>0</v>
      </c>
      <c r="BM476" s="215" t="str">
        <f t="shared" si="187"/>
        <v>0</v>
      </c>
      <c r="BN476" s="172" t="str">
        <f t="array" ref="BN476">IFERROR(VLOOKUP(A476&amp;B476&amp;C476&amp;LEFT($BI$1,2),IF({1,0},广告数据!$A$2:$A$7027&amp;广告数据!$B$2:$B$7027&amp;广告数据!$C$2:$C$7027,广告数据!$G$2:$G$7027),2,0),"0")</f>
        <v>0</v>
      </c>
      <c r="BO476" s="172" t="str">
        <f t="array" ref="BO476">IFERROR(VLOOKUP(A476&amp;B476&amp;C476&amp;LEFT($BI$1,2),IF({1,0},广告数据!$A$2:$A$7027&amp;广告数据!$B$2:$B$7027&amp;广告数据!$C$2:$C$7027,广告数据!$J$2:$J$7027),2,0),"0")</f>
        <v>0</v>
      </c>
      <c r="BP476" s="215" t="str">
        <f t="shared" si="188"/>
        <v/>
      </c>
      <c r="BQ476" s="172" t="str">
        <f t="array" ref="BQ476">IFERROR(VLOOKUP(A476&amp;B476&amp;C476&amp;LEFT($BQ$1,2),IF({1,0},广告数据!$A$2:$A$7027&amp;广告数据!$B$2:$B$7027&amp;广告数据!$C$2:$C$7027,广告数据!$D$2:$D$7027),2,0),"0")</f>
        <v>0</v>
      </c>
      <c r="BR476" s="172" t="str">
        <f t="array" ref="BR476">IFERROR(VLOOKUP(A476&amp;B476&amp;C476&amp;LEFT($BQ$1,2),IF({1,0},广告数据!$A$2:$A$7027&amp;广告数据!$B$2:$B$7027&amp;广告数据!$C$2:$C$7027,广告数据!$E$2:$E$7027),2,0),"0")</f>
        <v>0</v>
      </c>
      <c r="BS476" s="172" t="str">
        <f t="array" ref="BS476">IFERROR(VLOOKUP(A476&amp;B476&amp;C476&amp;LEFT($BQ$1,2),IF({1,0},广告数据!$A$2:$A$7027&amp;广告数据!$B$2:$B$7027&amp;广告数据!$C$2:$C$7027,广告数据!$I$2:$I$7027),2,0),"0")</f>
        <v>0</v>
      </c>
      <c r="BT476" s="215" t="str">
        <f t="shared" si="181"/>
        <v>0</v>
      </c>
      <c r="BU476" s="215" t="str">
        <f t="shared" si="182"/>
        <v>0</v>
      </c>
      <c r="BV476" s="172" t="str">
        <f t="array" ref="BV476">IFERROR(VLOOKUP(A476&amp;B476&amp;C476&amp;LEFT($BQ$1,2),IF({1,0},广告数据!$A$2:$A$7027&amp;广告数据!$B$2:$B$7027&amp;广告数据!$C$2:$C$7027,广告数据!$G$2:$G$7027),2,0),"0")</f>
        <v>0</v>
      </c>
      <c r="BW476" s="172" t="str">
        <f t="array" ref="BW476">IFERROR(VLOOKUP(A476&amp;B476&amp;C476&amp;LEFT($BQ$1,2),IF({1,0},广告数据!$A$2:$A$7027&amp;广告数据!$B$2:$B$7027&amp;广告数据!$C$2:$C$7027,广告数据!$J$2:$J$7027),2,0),"0")</f>
        <v>0</v>
      </c>
      <c r="BX476" s="215" t="str">
        <f t="shared" si="176"/>
        <v/>
      </c>
      <c r="BY476" s="173"/>
      <c r="BZ476" s="173"/>
      <c r="CA476" s="173"/>
    </row>
    <row r="477" spans="1:79">
      <c r="A477" s="189"/>
      <c r="B477" s="192"/>
      <c r="C477" s="190"/>
      <c r="D477" s="190"/>
      <c r="E477" s="191"/>
      <c r="F477" s="191"/>
      <c r="G477" s="191"/>
      <c r="H477" s="193"/>
      <c r="I477" s="198"/>
      <c r="K477" s="198"/>
      <c r="L477" s="198"/>
      <c r="M477" s="202"/>
      <c r="N477" s="198"/>
      <c r="O477" s="198"/>
      <c r="P477" s="200"/>
      <c r="Q477" s="200"/>
      <c r="R477" s="200"/>
      <c r="S477" s="200"/>
      <c r="T477" s="200"/>
      <c r="U477" s="200"/>
      <c r="V477" s="200"/>
      <c r="W477" s="200"/>
      <c r="X477" s="200"/>
      <c r="Y477" s="200"/>
      <c r="Z477" s="200"/>
      <c r="AA477" s="200"/>
      <c r="AB477" s="200"/>
      <c r="AC477" s="200"/>
      <c r="AD477" s="200"/>
      <c r="AE477" s="200"/>
      <c r="AF477" s="200"/>
      <c r="AG477" s="200"/>
      <c r="AH477" s="200"/>
      <c r="AI477" s="200"/>
      <c r="AJ477" s="200"/>
      <c r="AK477" s="179" t="str">
        <f t="array" ref="AK477">IFERROR(VLOOKUP(A477&amp;B477&amp;C477&amp;LEFT($AK$1,2),IF({1,0},广告数据!$A$2:$A$7027&amp;广告数据!$B$2:$B$7027&amp;广告数据!$C$2:$C$7027,广告数据!$D$2:$D$7027),2,0),"0")</f>
        <v>0</v>
      </c>
      <c r="AL477" s="175" t="str">
        <f t="array" ref="AL477">IFERROR(VLOOKUP(A477&amp;B477&amp;C477&amp;LEFT($AK$1,2),IF({1,0},广告数据!$A$2:$A$7027&amp;广告数据!$B$2:$B$7027&amp;广告数据!$C$2:$C$7027,广告数据!$E$2:$E$7027),2,0),"0")</f>
        <v>0</v>
      </c>
      <c r="AM477" s="180" t="str">
        <f t="shared" si="177"/>
        <v>0</v>
      </c>
      <c r="AN477" s="175" t="str">
        <f t="array" ref="AN477">IFERROR(VLOOKUP(A477&amp;B477&amp;C477&amp;LEFT($AK$1,2),IF({1,0},广告数据!$A$2:$A$7027&amp;广告数据!$B$2:$B$7027&amp;广告数据!$C$2:$C$7027,广告数据!$I$2:$I$7027),2,0),"0")</f>
        <v>0</v>
      </c>
      <c r="AO477" s="181" t="str">
        <f t="shared" si="178"/>
        <v>0</v>
      </c>
      <c r="AP477" s="182" t="str">
        <f t="array" ref="AP477">IFERROR(VLOOKUP(A477&amp;B477&amp;C477&amp;LEFT($AK$1,2),IF({1,0},广告数据!$A$2:$A$7027&amp;广告数据!$B$2:$B$7027&amp;广告数据!$C$2:$C$7027,广告数据!$G$2:$G$7027),2,0),"0")</f>
        <v>0</v>
      </c>
      <c r="AQ477" s="182" t="str">
        <f t="array" ref="AQ477">IFERROR(VLOOKUP(A477&amp;B477&amp;C477&amp;LEFT($AK$1,2),IF({1,0},广告数据!$A$2:$A$7027&amp;广告数据!$B$2:$B$7027&amp;广告数据!$C$2:$C$7027,广告数据!$J$2:$J$7027),2,0),"0")</f>
        <v>0</v>
      </c>
      <c r="AR477" s="183" t="str">
        <f t="shared" si="179"/>
        <v>0</v>
      </c>
      <c r="AS477" s="223" t="str">
        <f t="array" ref="AS477">IFERROR(VLOOKUP(A477&amp;B477&amp;C477&amp;LEFT($AS$1,2),IF({1,0},广告数据!$A$2:$A$7027&amp;广告数据!$B$2:$B$7027&amp;广告数据!$C$2:$C$7027,广告数据!$D$2:$D$7027),2,0),"0")</f>
        <v>0</v>
      </c>
      <c r="AT477" s="179" t="str">
        <f t="array" ref="AT477">IFERROR(VLOOKUP(A477&amp;B477&amp;C477&amp;LEFT($AS$1,2),IF({1,0},广告数据!$A$2:$A$7027&amp;广告数据!$B$2:$B$7027&amp;广告数据!$C$2:$C$7027,广告数据!$E$2:$E$7027),2,0),"0")</f>
        <v>0</v>
      </c>
      <c r="AU477" s="179" t="str">
        <f t="array" ref="AU477">IFERROR(VLOOKUP(A477&amp;B477&amp;C477&amp;LEFT($AS$1,2),IF({1,0},广告数据!$A$2:$A$7027&amp;广告数据!$B$2:$B$7027&amp;广告数据!$C$2:$C$7027,广告数据!$I$2:$I$7027),2,0),"0")</f>
        <v>0</v>
      </c>
      <c r="AV477" s="215" t="str">
        <f t="shared" si="180"/>
        <v>0</v>
      </c>
      <c r="AW477" s="215" t="str">
        <f t="array" ref="AW477">IFERROR(AU477/AT477,"0")</f>
        <v>0</v>
      </c>
      <c r="AX477" s="224" t="str">
        <f t="array" ref="AX477">IFERROR(VLOOKUP(A477&amp;B477&amp;C477&amp;LEFT($AS$1,2),IF({1,0},广告数据!$A$2:$A$7027&amp;广告数据!$B$2:$B$7027&amp;广告数据!$C$2:$C$7027,广告数据!$G$2:$G$7027),2,0),"0")</f>
        <v>0</v>
      </c>
      <c r="AY477" s="179" t="str">
        <f t="array" ref="AY477">IFERROR(VLOOKUP(A477&amp;B477&amp;C477&amp;LEFT($AS$1,2),IF({1,0},广告数据!$A$2:$A$7027&amp;广告数据!$B$2:$B$7027&amp;广告数据!$C$2:$C$7027,广告数据!$J$2:$J$7027),2,0),"0")</f>
        <v>0</v>
      </c>
      <c r="AZ477" s="183" t="str">
        <f t="array" ref="AZ477">IFERROR(AX477/AY477,"0")</f>
        <v>0</v>
      </c>
      <c r="BA477" s="179" t="str">
        <f t="array" ref="BA477">IFERROR(VLOOKUP(A477&amp;B477&amp;C477&amp;LEFT($BA$1,2),IF({1,0},广告数据!$A$2:$A$7027&amp;广告数据!$B$2:$B$7027&amp;广告数据!$C$2:$C$7027,广告数据!$D$2:$D$7027),2,0),"")</f>
        <v/>
      </c>
      <c r="BB477" s="179" t="str">
        <f t="array" ref="BB477">IFERROR(VLOOKUP(A477&amp;B477&amp;C477&amp;LEFT($BA$1,2),IF({1,0},广告数据!$A$2:$A$7027&amp;广告数据!$B$2:$B$7027&amp;广告数据!$C$2:$C$7027,广告数据!$E$2:$E$7027),2,0),"")</f>
        <v/>
      </c>
      <c r="BC477" s="179" t="str">
        <f t="array" ref="BC477">IFERROR(VLOOKUP(A477&amp;B477&amp;C477&amp;LEFT($BA$1,2),IF({1,0},广告数据!$A$2:$A$7027&amp;广告数据!$B$2:$B$7027&amp;广告数据!$C$2:$C$7027,广告数据!$I$2:$I$7027),2,0),"")</f>
        <v/>
      </c>
      <c r="BD477" s="215" t="str">
        <f t="shared" si="183"/>
        <v>0</v>
      </c>
      <c r="BE477" s="215" t="str">
        <f t="shared" si="184"/>
        <v>0</v>
      </c>
      <c r="BF477" s="186" t="str">
        <f t="array" ref="BF477">IFERROR(VLOOKUP(A477&amp;B477&amp;C477&amp;LEFT($BA$1,2),IF({1,0},广告数据!$A$2:$A$7027&amp;广告数据!$B$2:$B$7027&amp;广告数据!$C$2:$C$7027,广告数据!$G$2:$G$7027),2,0),"")</f>
        <v/>
      </c>
      <c r="BG477" s="186" t="str">
        <f t="array" ref="BG477">IFERROR(VLOOKUP(A477&amp;B477&amp;C477&amp;LEFT($BA$1,2),IF({1,0},广告数据!$A$2:$A$7027&amp;广告数据!$B$2:$B$7027&amp;广告数据!$C$2:$C$7027,广告数据!$J$2:$J$7027),2,0),"")</f>
        <v/>
      </c>
      <c r="BH477" s="215" t="str">
        <f t="shared" si="185"/>
        <v>0</v>
      </c>
      <c r="BI477" s="172" t="str">
        <f t="array" ref="BI477">IFERROR(VLOOKUP(A477&amp;B477&amp;C477&amp;LEFT($BI$1,2),IF({1,0},广告数据!$A$2:$A$7027&amp;广告数据!$B$2:$B$7027&amp;广告数据!$C$2:$C$7027,广告数据!$D$2:$D$7027),2,0),"0")</f>
        <v>0</v>
      </c>
      <c r="BJ477" s="172" t="str">
        <f t="array" ref="BJ477">IFERROR(VLOOKUP(A477&amp;B477&amp;C477&amp;LEFT($BI$1,2),IF({1,0},广告数据!$A$2:$A$7027&amp;广告数据!$B$2:$B$7027&amp;广告数据!$C$2:$C$7027,广告数据!$E$2:$E$7027),2,0),"0")</f>
        <v>0</v>
      </c>
      <c r="BK477" s="172" t="str">
        <f t="array" ref="BK477">IFERROR(VLOOKUP(A477&amp;B477&amp;C477&amp;LEFT($BI$1,2),IF({1,0},广告数据!$A$2:$A$7027&amp;广告数据!$B$2:$B$7027&amp;广告数据!$C$2:$C$7027,广告数据!$I$2:$I$7027),2,0),"0")</f>
        <v>0</v>
      </c>
      <c r="BL477" s="215" t="str">
        <f t="shared" si="186"/>
        <v>0</v>
      </c>
      <c r="BM477" s="215" t="str">
        <f t="shared" si="187"/>
        <v>0</v>
      </c>
      <c r="BN477" s="172" t="str">
        <f t="array" ref="BN477">IFERROR(VLOOKUP(A477&amp;B477&amp;C477&amp;LEFT($BI$1,2),IF({1,0},广告数据!$A$2:$A$7027&amp;广告数据!$B$2:$B$7027&amp;广告数据!$C$2:$C$7027,广告数据!$G$2:$G$7027),2,0),"0")</f>
        <v>0</v>
      </c>
      <c r="BO477" s="172" t="str">
        <f t="array" ref="BO477">IFERROR(VLOOKUP(A477&amp;B477&amp;C477&amp;LEFT($BI$1,2),IF({1,0},广告数据!$A$2:$A$7027&amp;广告数据!$B$2:$B$7027&amp;广告数据!$C$2:$C$7027,广告数据!$J$2:$J$7027),2,0),"0")</f>
        <v>0</v>
      </c>
      <c r="BP477" s="215" t="str">
        <f t="shared" si="188"/>
        <v/>
      </c>
      <c r="BQ477" s="172" t="str">
        <f t="array" ref="BQ477">IFERROR(VLOOKUP(A477&amp;B477&amp;C477&amp;LEFT($BQ$1,2),IF({1,0},广告数据!$A$2:$A$7027&amp;广告数据!$B$2:$B$7027&amp;广告数据!$C$2:$C$7027,广告数据!$D$2:$D$7027),2,0),"0")</f>
        <v>0</v>
      </c>
      <c r="BR477" s="172" t="str">
        <f t="array" ref="BR477">IFERROR(VLOOKUP(A477&amp;B477&amp;C477&amp;LEFT($BQ$1,2),IF({1,0},广告数据!$A$2:$A$7027&amp;广告数据!$B$2:$B$7027&amp;广告数据!$C$2:$C$7027,广告数据!$E$2:$E$7027),2,0),"0")</f>
        <v>0</v>
      </c>
      <c r="BS477" s="172" t="str">
        <f t="array" ref="BS477">IFERROR(VLOOKUP(A477&amp;B477&amp;C477&amp;LEFT($BQ$1,2),IF({1,0},广告数据!$A$2:$A$7027&amp;广告数据!$B$2:$B$7027&amp;广告数据!$C$2:$C$7027,广告数据!$I$2:$I$7027),2,0),"0")</f>
        <v>0</v>
      </c>
      <c r="BT477" s="215" t="str">
        <f t="shared" si="181"/>
        <v>0</v>
      </c>
      <c r="BU477" s="215" t="str">
        <f t="shared" si="182"/>
        <v>0</v>
      </c>
      <c r="BV477" s="172" t="str">
        <f t="array" ref="BV477">IFERROR(VLOOKUP(A477&amp;B477&amp;C477&amp;LEFT($BQ$1,2),IF({1,0},广告数据!$A$2:$A$7027&amp;广告数据!$B$2:$B$7027&amp;广告数据!$C$2:$C$7027,广告数据!$G$2:$G$7027),2,0),"0")</f>
        <v>0</v>
      </c>
      <c r="BW477" s="172" t="str">
        <f t="array" ref="BW477">IFERROR(VLOOKUP(A477&amp;B477&amp;C477&amp;LEFT($BQ$1,2),IF({1,0},广告数据!$A$2:$A$7027&amp;广告数据!$B$2:$B$7027&amp;广告数据!$C$2:$C$7027,广告数据!$J$2:$J$7027),2,0),"0")</f>
        <v>0</v>
      </c>
      <c r="BX477" s="215" t="str">
        <f t="shared" ref="BX477:BX480" si="189">IFERROR(BV477/BW477,"")</f>
        <v/>
      </c>
      <c r="BY477" s="173"/>
      <c r="BZ477" s="173"/>
      <c r="CA477" s="173"/>
    </row>
    <row r="478" spans="1:79">
      <c r="A478" s="189"/>
      <c r="B478" s="192"/>
      <c r="C478" s="190"/>
      <c r="D478" s="190"/>
      <c r="E478" s="191"/>
      <c r="F478" s="191"/>
      <c r="G478" s="191"/>
      <c r="H478" s="193"/>
      <c r="I478" s="198"/>
      <c r="K478" s="198"/>
      <c r="L478" s="198"/>
      <c r="M478" s="202"/>
      <c r="N478" s="198"/>
      <c r="O478" s="198"/>
      <c r="P478" s="200"/>
      <c r="Q478" s="200"/>
      <c r="R478" s="200"/>
      <c r="S478" s="200"/>
      <c r="T478" s="200"/>
      <c r="U478" s="200"/>
      <c r="V478" s="200"/>
      <c r="W478" s="200"/>
      <c r="X478" s="200"/>
      <c r="Y478" s="200"/>
      <c r="Z478" s="200"/>
      <c r="AA478" s="200"/>
      <c r="AB478" s="200"/>
      <c r="AC478" s="200"/>
      <c r="AD478" s="200"/>
      <c r="AE478" s="200"/>
      <c r="AF478" s="200"/>
      <c r="AG478" s="200"/>
      <c r="AH478" s="200"/>
      <c r="AI478" s="200"/>
      <c r="AJ478" s="200"/>
      <c r="AK478" s="179" t="str">
        <f t="array" ref="AK478">IFERROR(VLOOKUP(A478&amp;B478&amp;C478&amp;LEFT($AK$1,2),IF({1,0},广告数据!$A$2:$A$7027&amp;广告数据!$B$2:$B$7027&amp;广告数据!$C$2:$C$7027,广告数据!$D$2:$D$7027),2,0),"0")</f>
        <v>0</v>
      </c>
      <c r="AL478" s="175" t="str">
        <f t="array" ref="AL478">IFERROR(VLOOKUP(A478&amp;B478&amp;C478&amp;LEFT($AK$1,2),IF({1,0},广告数据!$A$2:$A$7027&amp;广告数据!$B$2:$B$7027&amp;广告数据!$C$2:$C$7027,广告数据!$E$2:$E$7027),2,0),"0")</f>
        <v>0</v>
      </c>
      <c r="AM478" s="180" t="str">
        <f t="shared" si="177"/>
        <v>0</v>
      </c>
      <c r="AN478" s="175" t="str">
        <f t="array" ref="AN478">IFERROR(VLOOKUP(A478&amp;B478&amp;C478&amp;LEFT($AK$1,2),IF({1,0},广告数据!$A$2:$A$7027&amp;广告数据!$B$2:$B$7027&amp;广告数据!$C$2:$C$7027,广告数据!$I$2:$I$7027),2,0),"0")</f>
        <v>0</v>
      </c>
      <c r="AO478" s="181" t="str">
        <f t="shared" si="178"/>
        <v>0</v>
      </c>
      <c r="AP478" s="182" t="str">
        <f t="array" ref="AP478">IFERROR(VLOOKUP(A478&amp;B478&amp;C478&amp;LEFT($AK$1,2),IF({1,0},广告数据!$A$2:$A$7027&amp;广告数据!$B$2:$B$7027&amp;广告数据!$C$2:$C$7027,广告数据!$G$2:$G$7027),2,0),"0")</f>
        <v>0</v>
      </c>
      <c r="AQ478" s="182" t="str">
        <f t="array" ref="AQ478">IFERROR(VLOOKUP(A478&amp;B478&amp;C478&amp;LEFT($AK$1,2),IF({1,0},广告数据!$A$2:$A$7027&amp;广告数据!$B$2:$B$7027&amp;广告数据!$C$2:$C$7027,广告数据!$J$2:$J$7027),2,0),"0")</f>
        <v>0</v>
      </c>
      <c r="AR478" s="183" t="str">
        <f t="shared" si="179"/>
        <v>0</v>
      </c>
      <c r="AS478" s="223" t="str">
        <f t="array" ref="AS478">IFERROR(VLOOKUP(A478&amp;B478&amp;C478&amp;LEFT($AS$1,2),IF({1,0},广告数据!$A$2:$A$7027&amp;广告数据!$B$2:$B$7027&amp;广告数据!$C$2:$C$7027,广告数据!$D$2:$D$7027),2,0),"0")</f>
        <v>0</v>
      </c>
      <c r="AT478" s="179" t="str">
        <f t="array" ref="AT478">IFERROR(VLOOKUP(A478&amp;B478&amp;C478&amp;LEFT($AS$1,2),IF({1,0},广告数据!$A$2:$A$7027&amp;广告数据!$B$2:$B$7027&amp;广告数据!$C$2:$C$7027,广告数据!$E$2:$E$7027),2,0),"0")</f>
        <v>0</v>
      </c>
      <c r="AU478" s="179" t="str">
        <f t="array" ref="AU478">IFERROR(VLOOKUP(A478&amp;B478&amp;C478&amp;LEFT($AS$1,2),IF({1,0},广告数据!$A$2:$A$7027&amp;广告数据!$B$2:$B$7027&amp;广告数据!$C$2:$C$7027,广告数据!$I$2:$I$7027),2,0),"0")</f>
        <v>0</v>
      </c>
      <c r="AV478" s="215" t="str">
        <f t="shared" si="180"/>
        <v>0</v>
      </c>
      <c r="AW478" s="215" t="str">
        <f t="array" ref="AW478">IFERROR(AU478/AT478,"0")</f>
        <v>0</v>
      </c>
      <c r="AX478" s="224" t="str">
        <f t="array" ref="AX478">IFERROR(VLOOKUP(A478&amp;B478&amp;C478&amp;LEFT($AS$1,2),IF({1,0},广告数据!$A$2:$A$7027&amp;广告数据!$B$2:$B$7027&amp;广告数据!$C$2:$C$7027,广告数据!$G$2:$G$7027),2,0),"0")</f>
        <v>0</v>
      </c>
      <c r="AY478" s="179" t="str">
        <f t="array" ref="AY478">IFERROR(VLOOKUP(A478&amp;B478&amp;C478&amp;LEFT($AS$1,2),IF({1,0},广告数据!$A$2:$A$7027&amp;广告数据!$B$2:$B$7027&amp;广告数据!$C$2:$C$7027,广告数据!$J$2:$J$7027),2,0),"0")</f>
        <v>0</v>
      </c>
      <c r="AZ478" s="183" t="str">
        <f t="array" ref="AZ478">IFERROR(AX478/AY478,"0")</f>
        <v>0</v>
      </c>
      <c r="BA478" s="179" t="str">
        <f t="array" ref="BA478">IFERROR(VLOOKUP(A478&amp;B478&amp;C478&amp;LEFT($BA$1,2),IF({1,0},广告数据!$A$2:$A$7027&amp;广告数据!$B$2:$B$7027&amp;广告数据!$C$2:$C$7027,广告数据!$D$2:$D$7027),2,0),"")</f>
        <v/>
      </c>
      <c r="BB478" s="179" t="str">
        <f t="array" ref="BB478">IFERROR(VLOOKUP(A478&amp;B478&amp;C478&amp;LEFT($BA$1,2),IF({1,0},广告数据!$A$2:$A$7027&amp;广告数据!$B$2:$B$7027&amp;广告数据!$C$2:$C$7027,广告数据!$E$2:$E$7027),2,0),"")</f>
        <v/>
      </c>
      <c r="BC478" s="179" t="str">
        <f t="array" ref="BC478">IFERROR(VLOOKUP(A478&amp;B478&amp;C478&amp;LEFT($BA$1,2),IF({1,0},广告数据!$A$2:$A$7027&amp;广告数据!$B$2:$B$7027&amp;广告数据!$C$2:$C$7027,广告数据!$I$2:$I$7027),2,0),"")</f>
        <v/>
      </c>
      <c r="BD478" s="215" t="str">
        <f t="shared" si="183"/>
        <v>0</v>
      </c>
      <c r="BE478" s="215" t="str">
        <f t="shared" si="184"/>
        <v>0</v>
      </c>
      <c r="BF478" s="186" t="str">
        <f t="array" ref="BF478">IFERROR(VLOOKUP(A478&amp;B478&amp;C478&amp;LEFT($BA$1,2),IF({1,0},广告数据!$A$2:$A$7027&amp;广告数据!$B$2:$B$7027&amp;广告数据!$C$2:$C$7027,广告数据!$G$2:$G$7027),2,0),"")</f>
        <v/>
      </c>
      <c r="BG478" s="186" t="str">
        <f t="array" ref="BG478">IFERROR(VLOOKUP(A478&amp;B478&amp;C478&amp;LEFT($BA$1,2),IF({1,0},广告数据!$A$2:$A$7027&amp;广告数据!$B$2:$B$7027&amp;广告数据!$C$2:$C$7027,广告数据!$J$2:$J$7027),2,0),"")</f>
        <v/>
      </c>
      <c r="BH478" s="215" t="str">
        <f t="shared" si="185"/>
        <v>0</v>
      </c>
      <c r="BI478" s="172" t="str">
        <f t="array" ref="BI478">IFERROR(VLOOKUP(A478&amp;B478&amp;C478&amp;LEFT($BI$1,2),IF({1,0},广告数据!$A$2:$A$7027&amp;广告数据!$B$2:$B$7027&amp;广告数据!$C$2:$C$7027,广告数据!$D$2:$D$7027),2,0),"0")</f>
        <v>0</v>
      </c>
      <c r="BJ478" s="172" t="str">
        <f t="array" ref="BJ478">IFERROR(VLOOKUP(A478&amp;B478&amp;C478&amp;LEFT($BI$1,2),IF({1,0},广告数据!$A$2:$A$7027&amp;广告数据!$B$2:$B$7027&amp;广告数据!$C$2:$C$7027,广告数据!$E$2:$E$7027),2,0),"0")</f>
        <v>0</v>
      </c>
      <c r="BK478" s="172" t="str">
        <f t="array" ref="BK478">IFERROR(VLOOKUP(A478&amp;B478&amp;C478&amp;LEFT($BI$1,2),IF({1,0},广告数据!$A$2:$A$7027&amp;广告数据!$B$2:$B$7027&amp;广告数据!$C$2:$C$7027,广告数据!$I$2:$I$7027),2,0),"0")</f>
        <v>0</v>
      </c>
      <c r="BL478" s="215" t="str">
        <f t="shared" si="186"/>
        <v>0</v>
      </c>
      <c r="BM478" s="215" t="str">
        <f t="shared" si="187"/>
        <v>0</v>
      </c>
      <c r="BN478" s="172" t="str">
        <f t="array" ref="BN478">IFERROR(VLOOKUP(A478&amp;B478&amp;C478&amp;LEFT($BI$1,2),IF({1,0},广告数据!$A$2:$A$7027&amp;广告数据!$B$2:$B$7027&amp;广告数据!$C$2:$C$7027,广告数据!$G$2:$G$7027),2,0),"0")</f>
        <v>0</v>
      </c>
      <c r="BO478" s="172" t="str">
        <f t="array" ref="BO478">IFERROR(VLOOKUP(A478&amp;B478&amp;C478&amp;LEFT($BI$1,2),IF({1,0},广告数据!$A$2:$A$7027&amp;广告数据!$B$2:$B$7027&amp;广告数据!$C$2:$C$7027,广告数据!$J$2:$J$7027),2,0),"0")</f>
        <v>0</v>
      </c>
      <c r="BP478" s="215" t="str">
        <f t="shared" si="188"/>
        <v/>
      </c>
      <c r="BQ478" s="172" t="str">
        <f t="array" ref="BQ478">IFERROR(VLOOKUP(A478&amp;B478&amp;C478&amp;LEFT($BQ$1,2),IF({1,0},广告数据!$A$2:$A$7027&amp;广告数据!$B$2:$B$7027&amp;广告数据!$C$2:$C$7027,广告数据!$D$2:$D$7027),2,0),"0")</f>
        <v>0</v>
      </c>
      <c r="BR478" s="172" t="str">
        <f t="array" ref="BR478">IFERROR(VLOOKUP(A478&amp;B478&amp;C478&amp;LEFT($BQ$1,2),IF({1,0},广告数据!$A$2:$A$7027&amp;广告数据!$B$2:$B$7027&amp;广告数据!$C$2:$C$7027,广告数据!$E$2:$E$7027),2,0),"0")</f>
        <v>0</v>
      </c>
      <c r="BS478" s="172" t="str">
        <f t="array" ref="BS478">IFERROR(VLOOKUP(A478&amp;B478&amp;C478&amp;LEFT($BQ$1,2),IF({1,0},广告数据!$A$2:$A$7027&amp;广告数据!$B$2:$B$7027&amp;广告数据!$C$2:$C$7027,广告数据!$I$2:$I$7027),2,0),"0")</f>
        <v>0</v>
      </c>
      <c r="BT478" s="215" t="str">
        <f t="shared" si="181"/>
        <v>0</v>
      </c>
      <c r="BU478" s="215" t="str">
        <f t="shared" si="182"/>
        <v>0</v>
      </c>
      <c r="BV478" s="172" t="str">
        <f t="array" ref="BV478">IFERROR(VLOOKUP(A478&amp;B478&amp;C478&amp;LEFT($BQ$1,2),IF({1,0},广告数据!$A$2:$A$7027&amp;广告数据!$B$2:$B$7027&amp;广告数据!$C$2:$C$7027,广告数据!$G$2:$G$7027),2,0),"0")</f>
        <v>0</v>
      </c>
      <c r="BW478" s="172" t="str">
        <f t="array" ref="BW478">IFERROR(VLOOKUP(A478&amp;B478&amp;C478&amp;LEFT($BQ$1,2),IF({1,0},广告数据!$A$2:$A$7027&amp;广告数据!$B$2:$B$7027&amp;广告数据!$C$2:$C$7027,广告数据!$J$2:$J$7027),2,0),"0")</f>
        <v>0</v>
      </c>
      <c r="BX478" s="215" t="str">
        <f t="shared" si="189"/>
        <v/>
      </c>
      <c r="BY478" s="173"/>
      <c r="BZ478" s="173"/>
      <c r="CA478" s="173"/>
    </row>
    <row r="479" spans="1:79">
      <c r="A479" s="189"/>
      <c r="B479" s="192"/>
      <c r="C479" s="190"/>
      <c r="D479" s="190"/>
      <c r="E479" s="191"/>
      <c r="F479" s="191"/>
      <c r="G479" s="191"/>
      <c r="H479" s="193"/>
      <c r="I479" s="198"/>
      <c r="K479" s="198"/>
      <c r="L479" s="198"/>
      <c r="M479" s="202"/>
      <c r="N479" s="198"/>
      <c r="O479" s="198"/>
      <c r="P479" s="200"/>
      <c r="Q479" s="200"/>
      <c r="R479" s="200"/>
      <c r="S479" s="200"/>
      <c r="T479" s="200"/>
      <c r="U479" s="200"/>
      <c r="V479" s="200"/>
      <c r="W479" s="200"/>
      <c r="X479" s="200"/>
      <c r="Y479" s="200"/>
      <c r="Z479" s="200"/>
      <c r="AA479" s="200"/>
      <c r="AB479" s="200"/>
      <c r="AC479" s="200"/>
      <c r="AD479" s="200"/>
      <c r="AE479" s="200"/>
      <c r="AF479" s="200"/>
      <c r="AG479" s="200"/>
      <c r="AH479" s="200"/>
      <c r="AI479" s="200"/>
      <c r="AJ479" s="200"/>
      <c r="AK479" s="179" t="str">
        <f t="array" ref="AK479">IFERROR(VLOOKUP(A479&amp;B479&amp;C479&amp;LEFT($AK$1,2),IF({1,0},广告数据!$A$2:$A$7027&amp;广告数据!$B$2:$B$7027&amp;广告数据!$C$2:$C$7027,广告数据!$D$2:$D$7027),2,0),"0")</f>
        <v>0</v>
      </c>
      <c r="AL479" s="175" t="str">
        <f t="array" ref="AL479">IFERROR(VLOOKUP(A479&amp;B479&amp;C479&amp;LEFT($AK$1,2),IF({1,0},广告数据!$A$2:$A$7027&amp;广告数据!$B$2:$B$7027&amp;广告数据!$C$2:$C$7027,广告数据!$E$2:$E$7027),2,0),"0")</f>
        <v>0</v>
      </c>
      <c r="AM479" s="180" t="str">
        <f t="shared" si="177"/>
        <v>0</v>
      </c>
      <c r="AN479" s="175" t="str">
        <f t="array" ref="AN479">IFERROR(VLOOKUP(A479&amp;B479&amp;C479&amp;LEFT($AK$1,2),IF({1,0},广告数据!$A$2:$A$7027&amp;广告数据!$B$2:$B$7027&amp;广告数据!$C$2:$C$7027,广告数据!$I$2:$I$7027),2,0),"0")</f>
        <v>0</v>
      </c>
      <c r="AO479" s="181" t="str">
        <f t="shared" si="178"/>
        <v>0</v>
      </c>
      <c r="AP479" s="182" t="str">
        <f t="array" ref="AP479">IFERROR(VLOOKUP(A479&amp;B479&amp;C479&amp;LEFT($AK$1,2),IF({1,0},广告数据!$A$2:$A$7027&amp;广告数据!$B$2:$B$7027&amp;广告数据!$C$2:$C$7027,广告数据!$G$2:$G$7027),2,0),"0")</f>
        <v>0</v>
      </c>
      <c r="AQ479" s="182" t="str">
        <f t="array" ref="AQ479">IFERROR(VLOOKUP(A479&amp;B479&amp;C479&amp;LEFT($AK$1,2),IF({1,0},广告数据!$A$2:$A$7027&amp;广告数据!$B$2:$B$7027&amp;广告数据!$C$2:$C$7027,广告数据!$J$2:$J$7027),2,0),"0")</f>
        <v>0</v>
      </c>
      <c r="AR479" s="183" t="str">
        <f t="shared" si="179"/>
        <v>0</v>
      </c>
      <c r="AS479" s="223" t="str">
        <f t="array" ref="AS479">IFERROR(VLOOKUP(A479&amp;B479&amp;C479&amp;LEFT($AS$1,2),IF({1,0},广告数据!$A$2:$A$7027&amp;广告数据!$B$2:$B$7027&amp;广告数据!$C$2:$C$7027,广告数据!$D$2:$D$7027),2,0),"0")</f>
        <v>0</v>
      </c>
      <c r="AT479" s="179" t="str">
        <f t="array" ref="AT479">IFERROR(VLOOKUP(A479&amp;B479&amp;C479&amp;LEFT($AS$1,2),IF({1,0},广告数据!$A$2:$A$7027&amp;广告数据!$B$2:$B$7027&amp;广告数据!$C$2:$C$7027,广告数据!$E$2:$E$7027),2,0),"0")</f>
        <v>0</v>
      </c>
      <c r="AU479" s="179" t="str">
        <f t="array" ref="AU479">IFERROR(VLOOKUP(A479&amp;B479&amp;C479&amp;LEFT($AS$1,2),IF({1,0},广告数据!$A$2:$A$7027&amp;广告数据!$B$2:$B$7027&amp;广告数据!$C$2:$C$7027,广告数据!$I$2:$I$7027),2,0),"0")</f>
        <v>0</v>
      </c>
      <c r="AV479" s="215" t="str">
        <f t="shared" si="180"/>
        <v>0</v>
      </c>
      <c r="AW479" s="215" t="str">
        <f t="array" ref="AW479">IFERROR(AU479/AT479,"0")</f>
        <v>0</v>
      </c>
      <c r="AX479" s="224" t="str">
        <f t="array" ref="AX479">IFERROR(VLOOKUP(A479&amp;B479&amp;C479&amp;LEFT($AS$1,2),IF({1,0},广告数据!$A$2:$A$7027&amp;广告数据!$B$2:$B$7027&amp;广告数据!$C$2:$C$7027,广告数据!$G$2:$G$7027),2,0),"0")</f>
        <v>0</v>
      </c>
      <c r="AY479" s="179" t="str">
        <f t="array" ref="AY479">IFERROR(VLOOKUP(A479&amp;B479&amp;C479&amp;LEFT($AS$1,2),IF({1,0},广告数据!$A$2:$A$7027&amp;广告数据!$B$2:$B$7027&amp;广告数据!$C$2:$C$7027,广告数据!$J$2:$J$7027),2,0),"0")</f>
        <v>0</v>
      </c>
      <c r="AZ479" s="183" t="str">
        <f t="array" ref="AZ479">IFERROR(AX479/AY479,"0")</f>
        <v>0</v>
      </c>
      <c r="BA479" s="179" t="str">
        <f t="array" ref="BA479">IFERROR(VLOOKUP(A479&amp;B479&amp;C479&amp;LEFT($BA$1,2),IF({1,0},广告数据!$A$2:$A$7027&amp;广告数据!$B$2:$B$7027&amp;广告数据!$C$2:$C$7027,广告数据!$D$2:$D$7027),2,0),"")</f>
        <v/>
      </c>
      <c r="BB479" s="179" t="str">
        <f t="array" ref="BB479">IFERROR(VLOOKUP(A479&amp;B479&amp;C479&amp;LEFT($BA$1,2),IF({1,0},广告数据!$A$2:$A$7027&amp;广告数据!$B$2:$B$7027&amp;广告数据!$C$2:$C$7027,广告数据!$E$2:$E$7027),2,0),"")</f>
        <v/>
      </c>
      <c r="BC479" s="179" t="str">
        <f t="array" ref="BC479">IFERROR(VLOOKUP(A479&amp;B479&amp;C479&amp;LEFT($BA$1,2),IF({1,0},广告数据!$A$2:$A$7027&amp;广告数据!$B$2:$B$7027&amp;广告数据!$C$2:$C$7027,广告数据!$I$2:$I$7027),2,0),"")</f>
        <v/>
      </c>
      <c r="BD479" s="215" t="str">
        <f t="shared" si="183"/>
        <v>0</v>
      </c>
      <c r="BE479" s="215" t="str">
        <f t="shared" si="184"/>
        <v>0</v>
      </c>
      <c r="BF479" s="186" t="str">
        <f t="array" ref="BF479">IFERROR(VLOOKUP(A479&amp;B479&amp;C479&amp;LEFT($BA$1,2),IF({1,0},广告数据!$A$2:$A$7027&amp;广告数据!$B$2:$B$7027&amp;广告数据!$C$2:$C$7027,广告数据!$G$2:$G$7027),2,0),"")</f>
        <v/>
      </c>
      <c r="BG479" s="186" t="str">
        <f t="array" ref="BG479">IFERROR(VLOOKUP(A479&amp;B479&amp;C479&amp;LEFT($BA$1,2),IF({1,0},广告数据!$A$2:$A$7027&amp;广告数据!$B$2:$B$7027&amp;广告数据!$C$2:$C$7027,广告数据!$J$2:$J$7027),2,0),"")</f>
        <v/>
      </c>
      <c r="BH479" s="215" t="str">
        <f t="shared" si="185"/>
        <v>0</v>
      </c>
      <c r="BI479" s="172" t="str">
        <f t="array" ref="BI479">IFERROR(VLOOKUP(A479&amp;B479&amp;C479&amp;LEFT($BI$1,2),IF({1,0},广告数据!$A$2:$A$7027&amp;广告数据!$B$2:$B$7027&amp;广告数据!$C$2:$C$7027,广告数据!$D$2:$D$7027),2,0),"0")</f>
        <v>0</v>
      </c>
      <c r="BJ479" s="172" t="str">
        <f t="array" ref="BJ479">IFERROR(VLOOKUP(A479&amp;B479&amp;C479&amp;LEFT($BI$1,2),IF({1,0},广告数据!$A$2:$A$7027&amp;广告数据!$B$2:$B$7027&amp;广告数据!$C$2:$C$7027,广告数据!$E$2:$E$7027),2,0),"0")</f>
        <v>0</v>
      </c>
      <c r="BK479" s="172" t="str">
        <f t="array" ref="BK479">IFERROR(VLOOKUP(A479&amp;B479&amp;C479&amp;LEFT($BI$1,2),IF({1,0},广告数据!$A$2:$A$7027&amp;广告数据!$B$2:$B$7027&amp;广告数据!$C$2:$C$7027,广告数据!$I$2:$I$7027),2,0),"0")</f>
        <v>0</v>
      </c>
      <c r="BL479" s="215" t="str">
        <f t="shared" si="186"/>
        <v>0</v>
      </c>
      <c r="BM479" s="215" t="str">
        <f t="shared" si="187"/>
        <v>0</v>
      </c>
      <c r="BN479" s="172" t="str">
        <f t="array" ref="BN479">IFERROR(VLOOKUP(A479&amp;B479&amp;C479&amp;LEFT($BI$1,2),IF({1,0},广告数据!$A$2:$A$7027&amp;广告数据!$B$2:$B$7027&amp;广告数据!$C$2:$C$7027,广告数据!$G$2:$G$7027),2,0),"0")</f>
        <v>0</v>
      </c>
      <c r="BO479" s="172" t="str">
        <f t="array" ref="BO479">IFERROR(VLOOKUP(A479&amp;B479&amp;C479&amp;LEFT($BI$1,2),IF({1,0},广告数据!$A$2:$A$7027&amp;广告数据!$B$2:$B$7027&amp;广告数据!$C$2:$C$7027,广告数据!$J$2:$J$7027),2,0),"0")</f>
        <v>0</v>
      </c>
      <c r="BP479" s="215" t="str">
        <f t="shared" si="188"/>
        <v/>
      </c>
      <c r="BQ479" s="172" t="str">
        <f t="array" ref="BQ479">IFERROR(VLOOKUP(A479&amp;B479&amp;C479&amp;LEFT($BQ$1,2),IF({1,0},广告数据!$A$2:$A$7027&amp;广告数据!$B$2:$B$7027&amp;广告数据!$C$2:$C$7027,广告数据!$D$2:$D$7027),2,0),"0")</f>
        <v>0</v>
      </c>
      <c r="BR479" s="172" t="str">
        <f t="array" ref="BR479">IFERROR(VLOOKUP(A479&amp;B479&amp;C479&amp;LEFT($BQ$1,2),IF({1,0},广告数据!$A$2:$A$7027&amp;广告数据!$B$2:$B$7027&amp;广告数据!$C$2:$C$7027,广告数据!$E$2:$E$7027),2,0),"0")</f>
        <v>0</v>
      </c>
      <c r="BS479" s="172" t="str">
        <f t="array" ref="BS479">IFERROR(VLOOKUP(A479&amp;B479&amp;C479&amp;LEFT($BQ$1,2),IF({1,0},广告数据!$A$2:$A$7027&amp;广告数据!$B$2:$B$7027&amp;广告数据!$C$2:$C$7027,广告数据!$I$2:$I$7027),2,0),"0")</f>
        <v>0</v>
      </c>
      <c r="BT479" s="215" t="str">
        <f t="shared" si="181"/>
        <v>0</v>
      </c>
      <c r="BU479" s="215" t="str">
        <f t="shared" si="182"/>
        <v>0</v>
      </c>
      <c r="BV479" s="172" t="str">
        <f t="array" ref="BV479">IFERROR(VLOOKUP(A479&amp;B479&amp;C479&amp;LEFT($BQ$1,2),IF({1,0},广告数据!$A$2:$A$7027&amp;广告数据!$B$2:$B$7027&amp;广告数据!$C$2:$C$7027,广告数据!$G$2:$G$7027),2,0),"0")</f>
        <v>0</v>
      </c>
      <c r="BW479" s="172" t="str">
        <f t="array" ref="BW479">IFERROR(VLOOKUP(A479&amp;B479&amp;C479&amp;LEFT($BQ$1,2),IF({1,0},广告数据!$A$2:$A$7027&amp;广告数据!$B$2:$B$7027&amp;广告数据!$C$2:$C$7027,广告数据!$J$2:$J$7027),2,0),"0")</f>
        <v>0</v>
      </c>
      <c r="BX479" s="215" t="str">
        <f t="shared" si="189"/>
        <v/>
      </c>
      <c r="BY479" s="173"/>
      <c r="BZ479" s="173"/>
      <c r="CA479" s="173"/>
    </row>
    <row r="480" spans="1:79">
      <c r="A480" s="189"/>
      <c r="B480" s="192"/>
      <c r="C480" s="190"/>
      <c r="D480" s="190"/>
      <c r="E480" s="191"/>
      <c r="F480" s="191"/>
      <c r="G480" s="191"/>
      <c r="H480" s="193"/>
      <c r="I480" s="198"/>
      <c r="K480" s="198"/>
      <c r="L480" s="198"/>
      <c r="M480" s="202"/>
      <c r="N480" s="198"/>
      <c r="O480" s="198"/>
      <c r="P480" s="200"/>
      <c r="Q480" s="200"/>
      <c r="R480" s="200"/>
      <c r="S480" s="200"/>
      <c r="T480" s="200"/>
      <c r="U480" s="200"/>
      <c r="V480" s="200"/>
      <c r="W480" s="200"/>
      <c r="X480" s="200"/>
      <c r="Y480" s="200"/>
      <c r="Z480" s="200"/>
      <c r="AA480" s="200"/>
      <c r="AB480" s="200"/>
      <c r="AC480" s="200"/>
      <c r="AD480" s="200"/>
      <c r="AE480" s="200"/>
      <c r="AF480" s="200"/>
      <c r="AG480" s="200"/>
      <c r="AH480" s="200"/>
      <c r="AI480" s="200"/>
      <c r="AJ480" s="200"/>
      <c r="AK480" s="179" t="str">
        <f t="array" ref="AK480">IFERROR(VLOOKUP(A480&amp;B480&amp;C480&amp;LEFT($AK$1,2),IF({1,0},广告数据!$A$2:$A$7027&amp;广告数据!$B$2:$B$7027&amp;广告数据!$C$2:$C$7027,广告数据!$D$2:$D$7027),2,0),"0")</f>
        <v>0</v>
      </c>
      <c r="AL480" s="175" t="str">
        <f t="array" ref="AL480">IFERROR(VLOOKUP(A480&amp;B480&amp;C480&amp;LEFT($AK$1,2),IF({1,0},广告数据!$A$2:$A$7027&amp;广告数据!$B$2:$B$7027&amp;广告数据!$C$2:$C$7027,广告数据!$E$2:$E$7027),2,0),"0")</f>
        <v>0</v>
      </c>
      <c r="AM480" s="180" t="str">
        <f t="shared" si="177"/>
        <v>0</v>
      </c>
      <c r="AN480" s="175" t="str">
        <f t="array" ref="AN480">IFERROR(VLOOKUP(A480&amp;B480&amp;C480&amp;LEFT($AK$1,2),IF({1,0},广告数据!$A$2:$A$7027&amp;广告数据!$B$2:$B$7027&amp;广告数据!$C$2:$C$7027,广告数据!$I$2:$I$7027),2,0),"0")</f>
        <v>0</v>
      </c>
      <c r="AO480" s="181" t="str">
        <f t="shared" si="178"/>
        <v>0</v>
      </c>
      <c r="AP480" s="182" t="str">
        <f t="array" ref="AP480">IFERROR(VLOOKUP(A480&amp;B480&amp;C480&amp;LEFT($AK$1,2),IF({1,0},广告数据!$A$2:$A$7027&amp;广告数据!$B$2:$B$7027&amp;广告数据!$C$2:$C$7027,广告数据!$G$2:$G$7027),2,0),"0")</f>
        <v>0</v>
      </c>
      <c r="AQ480" s="182" t="str">
        <f t="array" ref="AQ480">IFERROR(VLOOKUP(A480&amp;B480&amp;C480&amp;LEFT($AK$1,2),IF({1,0},广告数据!$A$2:$A$7027&amp;广告数据!$B$2:$B$7027&amp;广告数据!$C$2:$C$7027,广告数据!$J$2:$J$7027),2,0),"0")</f>
        <v>0</v>
      </c>
      <c r="AR480" s="183" t="str">
        <f t="shared" si="179"/>
        <v>0</v>
      </c>
      <c r="AS480" s="223" t="str">
        <f t="array" ref="AS480">IFERROR(VLOOKUP(A480&amp;B480&amp;C480&amp;LEFT($AS$1,2),IF({1,0},广告数据!$A$2:$A$7027&amp;广告数据!$B$2:$B$7027&amp;广告数据!$C$2:$C$7027,广告数据!$D$2:$D$7027),2,0),"0")</f>
        <v>0</v>
      </c>
      <c r="AT480" s="179" t="str">
        <f t="array" ref="AT480">IFERROR(VLOOKUP(A480&amp;B480&amp;C480&amp;LEFT($AS$1,2),IF({1,0},广告数据!$A$2:$A$7027&amp;广告数据!$B$2:$B$7027&amp;广告数据!$C$2:$C$7027,广告数据!$E$2:$E$7027),2,0),"0")</f>
        <v>0</v>
      </c>
      <c r="AU480" s="179" t="str">
        <f t="array" ref="AU480">IFERROR(VLOOKUP(A480&amp;B480&amp;C480&amp;LEFT($AS$1,2),IF({1,0},广告数据!$A$2:$A$7027&amp;广告数据!$B$2:$B$7027&amp;广告数据!$C$2:$C$7027,广告数据!$I$2:$I$7027),2,0),"0")</f>
        <v>0</v>
      </c>
      <c r="AV480" s="215" t="str">
        <f t="shared" si="180"/>
        <v>0</v>
      </c>
      <c r="AW480" s="215" t="str">
        <f t="array" ref="AW480">IFERROR(AU480/AT480,"0")</f>
        <v>0</v>
      </c>
      <c r="AX480" s="224" t="str">
        <f t="array" ref="AX480">IFERROR(VLOOKUP(A480&amp;B480&amp;C480&amp;LEFT($AS$1,2),IF({1,0},广告数据!$A$2:$A$7027&amp;广告数据!$B$2:$B$7027&amp;广告数据!$C$2:$C$7027,广告数据!$G$2:$G$7027),2,0),"0")</f>
        <v>0</v>
      </c>
      <c r="AY480" s="179" t="str">
        <f t="array" ref="AY480">IFERROR(VLOOKUP(A480&amp;B480&amp;C480&amp;LEFT($AS$1,2),IF({1,0},广告数据!$A$2:$A$7027&amp;广告数据!$B$2:$B$7027&amp;广告数据!$C$2:$C$7027,广告数据!$J$2:$J$7027),2,0),"0")</f>
        <v>0</v>
      </c>
      <c r="AZ480" s="183" t="str">
        <f t="array" ref="AZ480">IFERROR(AX480/AY480,"0")</f>
        <v>0</v>
      </c>
      <c r="BA480" s="179" t="str">
        <f t="array" ref="BA480">IFERROR(VLOOKUP(A480&amp;B480&amp;C480&amp;LEFT($BA$1,2),IF({1,0},广告数据!$A$2:$A$7027&amp;广告数据!$B$2:$B$7027&amp;广告数据!$C$2:$C$7027,广告数据!$D$2:$D$7027),2,0),"")</f>
        <v/>
      </c>
      <c r="BB480" s="179" t="str">
        <f t="array" ref="BB480">IFERROR(VLOOKUP(A480&amp;B480&amp;C480&amp;LEFT($BA$1,2),IF({1,0},广告数据!$A$2:$A$7027&amp;广告数据!$B$2:$B$7027&amp;广告数据!$C$2:$C$7027,广告数据!$E$2:$E$7027),2,0),"")</f>
        <v/>
      </c>
      <c r="BC480" s="179" t="str">
        <f t="array" ref="BC480">IFERROR(VLOOKUP(A480&amp;B480&amp;C480&amp;LEFT($BA$1,2),IF({1,0},广告数据!$A$2:$A$7027&amp;广告数据!$B$2:$B$7027&amp;广告数据!$C$2:$C$7027,广告数据!$I$2:$I$7027),2,0),"")</f>
        <v/>
      </c>
      <c r="BD480" s="215" t="str">
        <f t="shared" si="183"/>
        <v>0</v>
      </c>
      <c r="BE480" s="215" t="str">
        <f t="shared" si="184"/>
        <v>0</v>
      </c>
      <c r="BF480" s="186" t="str">
        <f t="array" ref="BF480">IFERROR(VLOOKUP(A480&amp;B480&amp;C480&amp;LEFT($BA$1,2),IF({1,0},广告数据!$A$2:$A$7027&amp;广告数据!$B$2:$B$7027&amp;广告数据!$C$2:$C$7027,广告数据!$G$2:$G$7027),2,0),"")</f>
        <v/>
      </c>
      <c r="BG480" s="186" t="str">
        <f t="array" ref="BG480">IFERROR(VLOOKUP(A480&amp;B480&amp;C480&amp;LEFT($BA$1,2),IF({1,0},广告数据!$A$2:$A$7027&amp;广告数据!$B$2:$B$7027&amp;广告数据!$C$2:$C$7027,广告数据!$J$2:$J$7027),2,0),"")</f>
        <v/>
      </c>
      <c r="BH480" s="215" t="str">
        <f t="shared" si="185"/>
        <v>0</v>
      </c>
      <c r="BI480" s="172" t="str">
        <f t="array" ref="BI480">IFERROR(VLOOKUP(A480&amp;B480&amp;C480&amp;LEFT($BI$1,2),IF({1,0},广告数据!$A$2:$A$7027&amp;广告数据!$B$2:$B$7027&amp;广告数据!$C$2:$C$7027,广告数据!$D$2:$D$7027),2,0),"0")</f>
        <v>0</v>
      </c>
      <c r="BJ480" s="172" t="str">
        <f t="array" ref="BJ480">IFERROR(VLOOKUP(A480&amp;B480&amp;C480&amp;LEFT($BI$1,2),IF({1,0},广告数据!$A$2:$A$7027&amp;广告数据!$B$2:$B$7027&amp;广告数据!$C$2:$C$7027,广告数据!$E$2:$E$7027),2,0),"0")</f>
        <v>0</v>
      </c>
      <c r="BK480" s="172" t="str">
        <f t="array" ref="BK480">IFERROR(VLOOKUP(A480&amp;B480&amp;C480&amp;LEFT($BI$1,2),IF({1,0},广告数据!$A$2:$A$7027&amp;广告数据!$B$2:$B$7027&amp;广告数据!$C$2:$C$7027,广告数据!$I$2:$I$7027),2,0),"0")</f>
        <v>0</v>
      </c>
      <c r="BL480" s="215" t="str">
        <f t="shared" si="186"/>
        <v>0</v>
      </c>
      <c r="BM480" s="215" t="str">
        <f t="shared" si="187"/>
        <v>0</v>
      </c>
      <c r="BN480" s="172" t="str">
        <f t="array" ref="BN480">IFERROR(VLOOKUP(A480&amp;B480&amp;C480&amp;LEFT($BI$1,2),IF({1,0},广告数据!$A$2:$A$7027&amp;广告数据!$B$2:$B$7027&amp;广告数据!$C$2:$C$7027,广告数据!$G$2:$G$7027),2,0),"0")</f>
        <v>0</v>
      </c>
      <c r="BO480" s="172" t="str">
        <f t="array" ref="BO480">IFERROR(VLOOKUP(A480&amp;B480&amp;C480&amp;LEFT($BI$1,2),IF({1,0},广告数据!$A$2:$A$7027&amp;广告数据!$B$2:$B$7027&amp;广告数据!$C$2:$C$7027,广告数据!$J$2:$J$7027),2,0),"0")</f>
        <v>0</v>
      </c>
      <c r="BP480" s="215" t="str">
        <f t="shared" si="188"/>
        <v/>
      </c>
      <c r="BQ480" s="172" t="str">
        <f t="array" ref="BQ480">IFERROR(VLOOKUP(A480&amp;B480&amp;C480&amp;LEFT($BQ$1,2),IF({1,0},广告数据!$A$2:$A$7027&amp;广告数据!$B$2:$B$7027&amp;广告数据!$C$2:$C$7027,广告数据!$D$2:$D$7027),2,0),"0")</f>
        <v>0</v>
      </c>
      <c r="BR480" s="172" t="str">
        <f t="array" ref="BR480">IFERROR(VLOOKUP(A480&amp;B480&amp;C480&amp;LEFT($BQ$1,2),IF({1,0},广告数据!$A$2:$A$7027&amp;广告数据!$B$2:$B$7027&amp;广告数据!$C$2:$C$7027,广告数据!$E$2:$E$7027),2,0),"0")</f>
        <v>0</v>
      </c>
      <c r="BS480" s="172" t="str">
        <f t="array" ref="BS480">IFERROR(VLOOKUP(A480&amp;B480&amp;C480&amp;LEFT($BQ$1,2),IF({1,0},广告数据!$A$2:$A$7027&amp;广告数据!$B$2:$B$7027&amp;广告数据!$C$2:$C$7027,广告数据!$I$2:$I$7027),2,0),"0")</f>
        <v>0</v>
      </c>
      <c r="BT480" s="215" t="str">
        <f t="shared" si="181"/>
        <v>0</v>
      </c>
      <c r="BU480" s="215" t="str">
        <f t="shared" si="182"/>
        <v>0</v>
      </c>
      <c r="BV480" s="172" t="str">
        <f t="array" ref="BV480">IFERROR(VLOOKUP(A480&amp;B480&amp;C480&amp;LEFT($BQ$1,2),IF({1,0},广告数据!$A$2:$A$7027&amp;广告数据!$B$2:$B$7027&amp;广告数据!$C$2:$C$7027,广告数据!$G$2:$G$7027),2,0),"0")</f>
        <v>0</v>
      </c>
      <c r="BW480" s="172" t="str">
        <f t="array" ref="BW480">IFERROR(VLOOKUP(A480&amp;B480&amp;C480&amp;LEFT($BQ$1,2),IF({1,0},广告数据!$A$2:$A$7027&amp;广告数据!$B$2:$B$7027&amp;广告数据!$C$2:$C$7027,广告数据!$J$2:$J$7027),2,0),"0")</f>
        <v>0</v>
      </c>
      <c r="BX480" s="215" t="str">
        <f t="shared" si="189"/>
        <v/>
      </c>
      <c r="BY480" s="173"/>
      <c r="BZ480" s="173"/>
      <c r="CA480" s="173"/>
    </row>
    <row r="481" spans="1:79">
      <c r="A481" s="189"/>
      <c r="B481" s="192"/>
      <c r="C481" s="190"/>
      <c r="D481" s="190"/>
      <c r="E481" s="191"/>
      <c r="F481" s="191"/>
      <c r="G481" s="191"/>
      <c r="H481" s="193"/>
      <c r="I481" s="198"/>
      <c r="K481" s="198"/>
      <c r="L481" s="198"/>
      <c r="M481" s="202"/>
      <c r="N481" s="198"/>
      <c r="O481" s="198"/>
      <c r="P481" s="200"/>
      <c r="Q481" s="200"/>
      <c r="R481" s="200"/>
      <c r="S481" s="200"/>
      <c r="T481" s="200"/>
      <c r="U481" s="200"/>
      <c r="V481" s="200"/>
      <c r="W481" s="200"/>
      <c r="X481" s="200"/>
      <c r="Y481" s="200"/>
      <c r="Z481" s="200"/>
      <c r="AA481" s="200"/>
      <c r="AB481" s="200"/>
      <c r="AC481" s="200"/>
      <c r="AD481" s="200"/>
      <c r="AE481" s="200"/>
      <c r="AF481" s="200"/>
      <c r="AG481" s="200"/>
      <c r="AH481" s="200"/>
      <c r="AI481" s="200"/>
      <c r="AJ481" s="200"/>
      <c r="AV481" s="215"/>
      <c r="AW481" s="215"/>
      <c r="AZ481" s="183"/>
      <c r="BD481" s="215"/>
      <c r="BE481" s="215"/>
      <c r="BH481" s="215"/>
      <c r="BI481" s="172"/>
      <c r="BJ481" s="172"/>
      <c r="BK481" s="172"/>
      <c r="BL481" s="215"/>
      <c r="BM481" s="215"/>
      <c r="BN481" s="172"/>
      <c r="BO481" s="172"/>
      <c r="BP481" s="215"/>
      <c r="BQ481" s="215"/>
      <c r="BR481" s="215"/>
      <c r="BS481" s="215"/>
      <c r="BT481" s="215"/>
      <c r="BU481" s="215"/>
      <c r="BV481" s="215"/>
      <c r="BW481" s="215"/>
      <c r="BX481" s="215"/>
      <c r="BY481" s="173"/>
      <c r="BZ481" s="173"/>
      <c r="CA481" s="173"/>
    </row>
    <row r="482" spans="1:79">
      <c r="A482" s="189"/>
      <c r="B482" s="192"/>
      <c r="C482" s="190"/>
      <c r="D482" s="190"/>
      <c r="E482" s="191"/>
      <c r="F482" s="191"/>
      <c r="G482" s="191"/>
      <c r="H482" s="193"/>
      <c r="I482" s="198"/>
      <c r="K482" s="198"/>
      <c r="L482" s="198"/>
      <c r="M482" s="202"/>
      <c r="N482" s="198"/>
      <c r="O482" s="198"/>
      <c r="P482" s="200"/>
      <c r="Q482" s="200"/>
      <c r="R482" s="200"/>
      <c r="S482" s="200"/>
      <c r="T482" s="200"/>
      <c r="U482" s="200"/>
      <c r="V482" s="200"/>
      <c r="W482" s="200"/>
      <c r="X482" s="200"/>
      <c r="Y482" s="200"/>
      <c r="Z482" s="200"/>
      <c r="AA482" s="200"/>
      <c r="AB482" s="200"/>
      <c r="AC482" s="200"/>
      <c r="AD482" s="200"/>
      <c r="AE482" s="200"/>
      <c r="AF482" s="200"/>
      <c r="AG482" s="200"/>
      <c r="AH482" s="200"/>
      <c r="AI482" s="200"/>
      <c r="AJ482" s="200"/>
      <c r="AV482" s="215"/>
      <c r="AW482" s="215"/>
      <c r="AZ482" s="183"/>
      <c r="BD482" s="215"/>
      <c r="BE482" s="215"/>
      <c r="BH482" s="215"/>
      <c r="BI482" s="172"/>
      <c r="BJ482" s="172"/>
      <c r="BK482" s="172"/>
      <c r="BL482" s="215"/>
      <c r="BM482" s="215"/>
      <c r="BN482" s="172"/>
      <c r="BO482" s="172"/>
      <c r="BP482" s="215"/>
      <c r="BQ482" s="215"/>
      <c r="BR482" s="215"/>
      <c r="BS482" s="215"/>
      <c r="BT482" s="215"/>
      <c r="BU482" s="215"/>
      <c r="BV482" s="215"/>
      <c r="BW482" s="215"/>
      <c r="BX482" s="215"/>
      <c r="BY482" s="173"/>
      <c r="BZ482" s="173"/>
      <c r="CA482" s="173"/>
    </row>
    <row r="483" spans="1:79">
      <c r="A483" s="189"/>
      <c r="B483" s="192"/>
      <c r="C483" s="190"/>
      <c r="D483" s="190"/>
      <c r="E483" s="191"/>
      <c r="F483" s="191"/>
      <c r="G483" s="191"/>
      <c r="H483" s="193"/>
      <c r="I483" s="198"/>
      <c r="K483" s="198"/>
      <c r="L483" s="198"/>
      <c r="M483" s="202"/>
      <c r="N483" s="198"/>
      <c r="O483" s="198"/>
      <c r="P483" s="200"/>
      <c r="Q483" s="200"/>
      <c r="R483" s="200"/>
      <c r="S483" s="200"/>
      <c r="T483" s="200"/>
      <c r="U483" s="200"/>
      <c r="V483" s="200"/>
      <c r="W483" s="200"/>
      <c r="X483" s="200"/>
      <c r="Y483" s="200"/>
      <c r="Z483" s="200"/>
      <c r="AA483" s="200"/>
      <c r="AB483" s="200"/>
      <c r="AC483" s="200"/>
      <c r="AD483" s="200"/>
      <c r="AE483" s="200"/>
      <c r="AF483" s="200"/>
      <c r="AG483" s="200"/>
      <c r="AH483" s="200"/>
      <c r="AI483" s="200"/>
      <c r="AJ483" s="200"/>
      <c r="AV483" s="215"/>
      <c r="AW483" s="215"/>
      <c r="AZ483" s="183"/>
      <c r="BD483" s="215"/>
      <c r="BE483" s="215"/>
      <c r="BH483" s="215"/>
      <c r="BI483" s="172"/>
      <c r="BJ483" s="172"/>
      <c r="BK483" s="172"/>
      <c r="BL483" s="215"/>
      <c r="BM483" s="215"/>
      <c r="BN483" s="172"/>
      <c r="BO483" s="172"/>
      <c r="BP483" s="215"/>
      <c r="BQ483" s="215"/>
      <c r="BR483" s="215"/>
      <c r="BS483" s="215"/>
      <c r="BT483" s="215"/>
      <c r="BU483" s="215"/>
      <c r="BV483" s="215"/>
      <c r="BW483" s="215"/>
      <c r="BX483" s="215"/>
      <c r="BY483" s="173"/>
      <c r="BZ483" s="173"/>
      <c r="CA483" s="173"/>
    </row>
    <row r="484" spans="1:79">
      <c r="A484" s="189"/>
      <c r="B484" s="192"/>
      <c r="C484" s="190"/>
      <c r="D484" s="190"/>
      <c r="E484" s="191"/>
      <c r="F484" s="191"/>
      <c r="G484" s="191"/>
      <c r="H484" s="193"/>
      <c r="I484" s="198"/>
      <c r="K484" s="198"/>
      <c r="L484" s="198"/>
      <c r="M484" s="202"/>
      <c r="N484" s="198"/>
      <c r="O484" s="198"/>
      <c r="P484" s="200"/>
      <c r="Q484" s="200"/>
      <c r="R484" s="200"/>
      <c r="S484" s="200"/>
      <c r="T484" s="200"/>
      <c r="U484" s="200"/>
      <c r="V484" s="200"/>
      <c r="W484" s="200"/>
      <c r="X484" s="200"/>
      <c r="Y484" s="200"/>
      <c r="Z484" s="200"/>
      <c r="AA484" s="200"/>
      <c r="AB484" s="200"/>
      <c r="AC484" s="200"/>
      <c r="AD484" s="200"/>
      <c r="AE484" s="200"/>
      <c r="AF484" s="200"/>
      <c r="AG484" s="200"/>
      <c r="AH484" s="200"/>
      <c r="AI484" s="200"/>
      <c r="AJ484" s="200"/>
      <c r="AV484" s="215"/>
      <c r="AW484" s="215"/>
      <c r="AZ484" s="183"/>
      <c r="BD484" s="215"/>
      <c r="BE484" s="215"/>
      <c r="BH484" s="215"/>
      <c r="BI484" s="172"/>
      <c r="BJ484" s="172"/>
      <c r="BK484" s="172"/>
      <c r="BL484" s="215"/>
      <c r="BM484" s="215"/>
      <c r="BN484" s="172"/>
      <c r="BO484" s="172"/>
      <c r="BP484" s="215"/>
      <c r="BQ484" s="215"/>
      <c r="BR484" s="215"/>
      <c r="BS484" s="215"/>
      <c r="BT484" s="215"/>
      <c r="BU484" s="215"/>
      <c r="BV484" s="215"/>
      <c r="BW484" s="215"/>
      <c r="BX484" s="215"/>
      <c r="BY484" s="173"/>
      <c r="BZ484" s="173"/>
      <c r="CA484" s="173"/>
    </row>
    <row r="485" spans="1:79">
      <c r="A485" s="189"/>
      <c r="B485" s="192"/>
      <c r="C485" s="190"/>
      <c r="D485" s="190"/>
      <c r="E485" s="191"/>
      <c r="F485" s="191"/>
      <c r="G485" s="191"/>
      <c r="H485" s="193"/>
      <c r="I485" s="198"/>
      <c r="K485" s="198"/>
      <c r="L485" s="198"/>
      <c r="M485" s="202"/>
      <c r="N485" s="198"/>
      <c r="O485" s="198"/>
      <c r="P485" s="200"/>
      <c r="Q485" s="200"/>
      <c r="R485" s="200"/>
      <c r="S485" s="200"/>
      <c r="T485" s="200"/>
      <c r="U485" s="200"/>
      <c r="V485" s="200"/>
      <c r="W485" s="200"/>
      <c r="X485" s="200"/>
      <c r="Y485" s="200"/>
      <c r="Z485" s="200"/>
      <c r="AA485" s="200"/>
      <c r="AB485" s="200"/>
      <c r="AC485" s="200"/>
      <c r="AD485" s="200"/>
      <c r="AE485" s="200"/>
      <c r="AF485" s="200"/>
      <c r="AG485" s="200"/>
      <c r="AH485" s="200"/>
      <c r="AI485" s="200"/>
      <c r="AJ485" s="200"/>
      <c r="AV485" s="215"/>
      <c r="AW485" s="215"/>
      <c r="AZ485" s="183"/>
      <c r="BD485" s="215"/>
      <c r="BE485" s="215"/>
      <c r="BH485" s="215"/>
      <c r="BI485" s="172"/>
      <c r="BJ485" s="172"/>
      <c r="BK485" s="172"/>
      <c r="BL485" s="215"/>
      <c r="BM485" s="215"/>
      <c r="BN485" s="172"/>
      <c r="BO485" s="172"/>
      <c r="BP485" s="215"/>
      <c r="BQ485" s="215"/>
      <c r="BR485" s="215"/>
      <c r="BS485" s="215"/>
      <c r="BT485" s="215"/>
      <c r="BU485" s="215"/>
      <c r="BV485" s="215"/>
      <c r="BW485" s="215"/>
      <c r="BX485" s="215"/>
      <c r="BY485" s="173"/>
      <c r="BZ485" s="173"/>
      <c r="CA485" s="173"/>
    </row>
    <row r="486" spans="1:79">
      <c r="A486" s="189"/>
      <c r="B486" s="192"/>
      <c r="C486" s="190"/>
      <c r="D486" s="190"/>
      <c r="E486" s="191"/>
      <c r="F486" s="191"/>
      <c r="G486" s="191"/>
      <c r="H486" s="193"/>
      <c r="I486" s="198"/>
      <c r="K486" s="198"/>
      <c r="L486" s="198"/>
      <c r="M486" s="202"/>
      <c r="N486" s="198"/>
      <c r="O486" s="198"/>
      <c r="P486" s="200"/>
      <c r="Q486" s="200"/>
      <c r="R486" s="200"/>
      <c r="S486" s="200"/>
      <c r="T486" s="200"/>
      <c r="U486" s="200"/>
      <c r="V486" s="200"/>
      <c r="W486" s="200"/>
      <c r="X486" s="200"/>
      <c r="Y486" s="200"/>
      <c r="Z486" s="200"/>
      <c r="AA486" s="200"/>
      <c r="AB486" s="200"/>
      <c r="AC486" s="200"/>
      <c r="AD486" s="200"/>
      <c r="AE486" s="200"/>
      <c r="AF486" s="200"/>
      <c r="AG486" s="200"/>
      <c r="AH486" s="200"/>
      <c r="AI486" s="200"/>
      <c r="AJ486" s="200"/>
      <c r="AV486" s="215"/>
      <c r="AW486" s="215"/>
      <c r="AZ486" s="183"/>
      <c r="BD486" s="215"/>
      <c r="BE486" s="215"/>
      <c r="BH486" s="215"/>
      <c r="BI486" s="172"/>
      <c r="BJ486" s="172"/>
      <c r="BK486" s="172"/>
      <c r="BL486" s="215"/>
      <c r="BM486" s="215"/>
      <c r="BN486" s="172"/>
      <c r="BO486" s="172"/>
      <c r="BP486" s="215"/>
      <c r="BQ486" s="215"/>
      <c r="BR486" s="215"/>
      <c r="BS486" s="215"/>
      <c r="BT486" s="215"/>
      <c r="BU486" s="215"/>
      <c r="BV486" s="215"/>
      <c r="BW486" s="215"/>
      <c r="BX486" s="215"/>
      <c r="BY486" s="173"/>
      <c r="BZ486" s="173"/>
      <c r="CA486" s="173"/>
    </row>
    <row r="487" spans="1:79">
      <c r="A487" s="189"/>
      <c r="B487" s="192"/>
      <c r="C487" s="190"/>
      <c r="D487" s="190"/>
      <c r="E487" s="191"/>
      <c r="F487" s="191"/>
      <c r="G487" s="191"/>
      <c r="H487" s="193"/>
      <c r="I487" s="198"/>
      <c r="K487" s="198"/>
      <c r="L487" s="198"/>
      <c r="M487" s="202"/>
      <c r="N487" s="198"/>
      <c r="O487" s="198"/>
      <c r="P487" s="200"/>
      <c r="Q487" s="200"/>
      <c r="R487" s="200"/>
      <c r="S487" s="200"/>
      <c r="T487" s="200"/>
      <c r="U487" s="200"/>
      <c r="V487" s="200"/>
      <c r="W487" s="200"/>
      <c r="X487" s="200"/>
      <c r="Y487" s="200"/>
      <c r="Z487" s="200"/>
      <c r="AA487" s="200"/>
      <c r="AB487" s="200"/>
      <c r="AC487" s="200"/>
      <c r="AD487" s="200"/>
      <c r="AE487" s="200"/>
      <c r="AF487" s="200"/>
      <c r="AG487" s="200"/>
      <c r="AH487" s="200"/>
      <c r="AI487" s="200"/>
      <c r="AJ487" s="200"/>
      <c r="AV487" s="215"/>
      <c r="AW487" s="215"/>
      <c r="AZ487" s="183"/>
      <c r="BD487" s="215"/>
      <c r="BE487" s="215"/>
      <c r="BH487" s="215"/>
      <c r="BI487" s="172"/>
      <c r="BJ487" s="172"/>
      <c r="BK487" s="172"/>
      <c r="BL487" s="215"/>
      <c r="BM487" s="215"/>
      <c r="BN487" s="172"/>
      <c r="BO487" s="172"/>
      <c r="BP487" s="215"/>
      <c r="BQ487" s="215"/>
      <c r="BR487" s="215"/>
      <c r="BS487" s="215"/>
      <c r="BT487" s="215"/>
      <c r="BU487" s="215"/>
      <c r="BV487" s="215"/>
      <c r="BW487" s="215"/>
      <c r="BX487" s="215"/>
      <c r="BY487" s="173"/>
      <c r="BZ487" s="173"/>
      <c r="CA487" s="173"/>
    </row>
    <row r="488" spans="1:79">
      <c r="A488" s="189"/>
      <c r="B488" s="192"/>
      <c r="C488" s="190"/>
      <c r="D488" s="190"/>
      <c r="E488" s="191"/>
      <c r="F488" s="191"/>
      <c r="G488" s="191"/>
      <c r="H488" s="193"/>
      <c r="I488" s="198"/>
      <c r="K488" s="198"/>
      <c r="L488" s="198"/>
      <c r="M488" s="202"/>
      <c r="N488" s="198"/>
      <c r="O488" s="198"/>
      <c r="P488" s="200"/>
      <c r="Q488" s="200"/>
      <c r="R488" s="200"/>
      <c r="S488" s="200"/>
      <c r="T488" s="200"/>
      <c r="U488" s="200"/>
      <c r="V488" s="200"/>
      <c r="W488" s="200"/>
      <c r="X488" s="200"/>
      <c r="Y488" s="200"/>
      <c r="Z488" s="200"/>
      <c r="AA488" s="200"/>
      <c r="AB488" s="200"/>
      <c r="AC488" s="200"/>
      <c r="AD488" s="200"/>
      <c r="AE488" s="200"/>
      <c r="AF488" s="200"/>
      <c r="AG488" s="200"/>
      <c r="AH488" s="200"/>
      <c r="AI488" s="200"/>
      <c r="AJ488" s="200"/>
      <c r="AV488" s="215"/>
      <c r="AW488" s="215"/>
      <c r="AZ488" s="183"/>
      <c r="BD488" s="215"/>
      <c r="BE488" s="215"/>
      <c r="BH488" s="215"/>
      <c r="BI488" s="172"/>
      <c r="BJ488" s="172"/>
      <c r="BK488" s="172"/>
      <c r="BL488" s="215"/>
      <c r="BM488" s="215"/>
      <c r="BN488" s="172"/>
      <c r="BO488" s="172"/>
      <c r="BP488" s="215"/>
      <c r="BQ488" s="215"/>
      <c r="BR488" s="215"/>
      <c r="BS488" s="215"/>
      <c r="BT488" s="215"/>
      <c r="BU488" s="215"/>
      <c r="BV488" s="215"/>
      <c r="BW488" s="215"/>
      <c r="BX488" s="215"/>
      <c r="BY488" s="173"/>
      <c r="BZ488" s="173"/>
      <c r="CA488" s="173"/>
    </row>
    <row r="489" spans="1:79">
      <c r="A489" s="189"/>
      <c r="B489" s="192"/>
      <c r="C489" s="190"/>
      <c r="D489" s="190"/>
      <c r="E489" s="191"/>
      <c r="F489" s="191"/>
      <c r="G489" s="191"/>
      <c r="H489" s="193"/>
      <c r="I489" s="198"/>
      <c r="K489" s="198"/>
      <c r="L489" s="198"/>
      <c r="M489" s="202"/>
      <c r="N489" s="198"/>
      <c r="O489" s="198"/>
      <c r="P489" s="200"/>
      <c r="Q489" s="200"/>
      <c r="R489" s="200"/>
      <c r="S489" s="200"/>
      <c r="T489" s="200"/>
      <c r="U489" s="200"/>
      <c r="V489" s="200"/>
      <c r="W489" s="200"/>
      <c r="X489" s="200"/>
      <c r="Y489" s="200"/>
      <c r="Z489" s="200"/>
      <c r="AA489" s="200"/>
      <c r="AB489" s="200"/>
      <c r="AC489" s="200"/>
      <c r="AD489" s="200"/>
      <c r="AE489" s="200"/>
      <c r="AF489" s="200"/>
      <c r="AG489" s="200"/>
      <c r="AH489" s="200"/>
      <c r="AI489" s="200"/>
      <c r="AJ489" s="200"/>
      <c r="AV489" s="215"/>
      <c r="AW489" s="215"/>
      <c r="AZ489" s="183"/>
      <c r="BD489" s="215"/>
      <c r="BE489" s="215"/>
      <c r="BH489" s="215"/>
      <c r="BI489" s="172"/>
      <c r="BJ489" s="172"/>
      <c r="BK489" s="172"/>
      <c r="BL489" s="215"/>
      <c r="BM489" s="215"/>
      <c r="BN489" s="172"/>
      <c r="BO489" s="172"/>
      <c r="BP489" s="215"/>
      <c r="BQ489" s="215"/>
      <c r="BR489" s="215"/>
      <c r="BS489" s="215"/>
      <c r="BT489" s="215"/>
      <c r="BU489" s="215"/>
      <c r="BV489" s="215"/>
      <c r="BW489" s="215"/>
      <c r="BX489" s="215"/>
      <c r="BY489" s="173"/>
      <c r="BZ489" s="173"/>
      <c r="CA489" s="173"/>
    </row>
    <row r="490" spans="1:79">
      <c r="A490" s="189"/>
      <c r="B490" s="192"/>
      <c r="C490" s="190"/>
      <c r="D490" s="190"/>
      <c r="E490" s="191"/>
      <c r="F490" s="191"/>
      <c r="G490" s="191"/>
      <c r="H490" s="193"/>
      <c r="I490" s="198"/>
      <c r="K490" s="198"/>
      <c r="L490" s="198"/>
      <c r="M490" s="202"/>
      <c r="N490" s="198"/>
      <c r="O490" s="198"/>
      <c r="P490" s="200"/>
      <c r="Q490" s="200"/>
      <c r="R490" s="200"/>
      <c r="S490" s="200"/>
      <c r="T490" s="200"/>
      <c r="U490" s="200"/>
      <c r="V490" s="200"/>
      <c r="W490" s="200"/>
      <c r="X490" s="200"/>
      <c r="Y490" s="200"/>
      <c r="Z490" s="200"/>
      <c r="AA490" s="200"/>
      <c r="AB490" s="200"/>
      <c r="AC490" s="200"/>
      <c r="AD490" s="200"/>
      <c r="AE490" s="200"/>
      <c r="AF490" s="200"/>
      <c r="AG490" s="200"/>
      <c r="AH490" s="200"/>
      <c r="AI490" s="200"/>
      <c r="AJ490" s="200"/>
      <c r="AV490" s="215"/>
      <c r="AW490" s="215"/>
      <c r="AZ490" s="183"/>
      <c r="BD490" s="215"/>
      <c r="BE490" s="215"/>
      <c r="BH490" s="215"/>
      <c r="BI490" s="172"/>
      <c r="BJ490" s="172"/>
      <c r="BK490" s="172"/>
      <c r="BL490" s="215"/>
      <c r="BM490" s="215"/>
      <c r="BN490" s="172"/>
      <c r="BO490" s="172"/>
      <c r="BP490" s="215"/>
      <c r="BQ490" s="215"/>
      <c r="BR490" s="215"/>
      <c r="BS490" s="215"/>
      <c r="BT490" s="215"/>
      <c r="BU490" s="215"/>
      <c r="BV490" s="215"/>
      <c r="BW490" s="215"/>
      <c r="BX490" s="215"/>
      <c r="BY490" s="173"/>
      <c r="BZ490" s="173"/>
      <c r="CA490" s="173"/>
    </row>
    <row r="491" spans="1:79">
      <c r="A491" s="189"/>
      <c r="B491" s="192"/>
      <c r="C491" s="190"/>
      <c r="D491" s="190"/>
      <c r="E491" s="191"/>
      <c r="F491" s="191"/>
      <c r="G491" s="191"/>
      <c r="H491" s="193"/>
      <c r="I491" s="198"/>
      <c r="K491" s="198"/>
      <c r="L491" s="198"/>
      <c r="M491" s="202"/>
      <c r="N491" s="198"/>
      <c r="O491" s="198"/>
      <c r="P491" s="200"/>
      <c r="Q491" s="200"/>
      <c r="R491" s="200"/>
      <c r="S491" s="200"/>
      <c r="T491" s="200"/>
      <c r="U491" s="200"/>
      <c r="V491" s="200"/>
      <c r="W491" s="200"/>
      <c r="X491" s="200"/>
      <c r="Y491" s="200"/>
      <c r="Z491" s="200"/>
      <c r="AA491" s="200"/>
      <c r="AB491" s="200"/>
      <c r="AC491" s="200"/>
      <c r="AD491" s="200"/>
      <c r="AE491" s="200"/>
      <c r="AF491" s="200"/>
      <c r="AG491" s="200"/>
      <c r="AH491" s="200"/>
      <c r="AI491" s="200"/>
      <c r="AJ491" s="200"/>
      <c r="AV491" s="215"/>
      <c r="AW491" s="215"/>
      <c r="AZ491" s="183"/>
      <c r="BD491" s="215"/>
      <c r="BE491" s="215"/>
      <c r="BH491" s="215"/>
      <c r="BI491" s="172"/>
      <c r="BJ491" s="172"/>
      <c r="BK491" s="172"/>
      <c r="BL491" s="215"/>
      <c r="BM491" s="215"/>
      <c r="BN491" s="172"/>
      <c r="BO491" s="172"/>
      <c r="BP491" s="215"/>
      <c r="BQ491" s="215"/>
      <c r="BR491" s="215"/>
      <c r="BS491" s="215"/>
      <c r="BT491" s="215"/>
      <c r="BU491" s="215"/>
      <c r="BV491" s="215"/>
      <c r="BW491" s="215"/>
      <c r="BX491" s="215"/>
      <c r="BY491" s="173"/>
      <c r="BZ491" s="173"/>
      <c r="CA491" s="173"/>
    </row>
    <row r="492" spans="1:79">
      <c r="A492" s="189"/>
      <c r="B492" s="192"/>
      <c r="C492" s="190"/>
      <c r="D492" s="190"/>
      <c r="E492" s="191"/>
      <c r="F492" s="191"/>
      <c r="G492" s="191"/>
      <c r="H492" s="193"/>
      <c r="I492" s="198"/>
      <c r="K492" s="198"/>
      <c r="L492" s="198"/>
      <c r="M492" s="202"/>
      <c r="N492" s="198"/>
      <c r="O492" s="198"/>
      <c r="P492" s="200"/>
      <c r="Q492" s="200"/>
      <c r="R492" s="200"/>
      <c r="S492" s="200"/>
      <c r="T492" s="200"/>
      <c r="U492" s="200"/>
      <c r="V492" s="200"/>
      <c r="W492" s="200"/>
      <c r="X492" s="200"/>
      <c r="Y492" s="200"/>
      <c r="Z492" s="200"/>
      <c r="AA492" s="200"/>
      <c r="AB492" s="200"/>
      <c r="AC492" s="200"/>
      <c r="AD492" s="200"/>
      <c r="AE492" s="200"/>
      <c r="AF492" s="200"/>
      <c r="AG492" s="200"/>
      <c r="AH492" s="200"/>
      <c r="AI492" s="200"/>
      <c r="AJ492" s="200"/>
      <c r="AV492" s="215"/>
      <c r="AW492" s="215"/>
      <c r="AZ492" s="183"/>
      <c r="BD492" s="215"/>
      <c r="BE492" s="215"/>
      <c r="BH492" s="215"/>
      <c r="BI492" s="172"/>
      <c r="BJ492" s="172"/>
      <c r="BK492" s="172"/>
      <c r="BL492" s="215"/>
      <c r="BM492" s="215"/>
      <c r="BN492" s="172"/>
      <c r="BO492" s="172"/>
      <c r="BP492" s="215"/>
      <c r="BQ492" s="215"/>
      <c r="BR492" s="215"/>
      <c r="BS492" s="215"/>
      <c r="BT492" s="215"/>
      <c r="BU492" s="215"/>
      <c r="BV492" s="215"/>
      <c r="BW492" s="215"/>
      <c r="BX492" s="215"/>
      <c r="BY492" s="173"/>
      <c r="BZ492" s="173"/>
      <c r="CA492" s="173"/>
    </row>
    <row r="493" spans="1:79">
      <c r="A493" s="189"/>
      <c r="B493" s="192"/>
      <c r="C493" s="190"/>
      <c r="D493" s="190"/>
      <c r="E493" s="191"/>
      <c r="F493" s="191"/>
      <c r="G493" s="191"/>
      <c r="H493" s="193"/>
      <c r="I493" s="198"/>
      <c r="K493" s="198"/>
      <c r="L493" s="198"/>
      <c r="M493" s="202"/>
      <c r="N493" s="198"/>
      <c r="O493" s="198"/>
      <c r="P493" s="200"/>
      <c r="Q493" s="200"/>
      <c r="R493" s="200"/>
      <c r="S493" s="200"/>
      <c r="T493" s="200"/>
      <c r="U493" s="200"/>
      <c r="V493" s="200"/>
      <c r="W493" s="200"/>
      <c r="X493" s="200"/>
      <c r="Y493" s="200"/>
      <c r="Z493" s="200"/>
      <c r="AA493" s="200"/>
      <c r="AB493" s="200"/>
      <c r="AC493" s="200"/>
      <c r="AD493" s="200"/>
      <c r="AE493" s="200"/>
      <c r="AF493" s="200"/>
      <c r="AG493" s="200"/>
      <c r="AH493" s="200"/>
      <c r="AI493" s="200"/>
      <c r="AJ493" s="200"/>
      <c r="AV493" s="215"/>
      <c r="AW493" s="215"/>
      <c r="AZ493" s="183"/>
      <c r="BD493" s="215"/>
      <c r="BE493" s="215"/>
      <c r="BH493" s="215"/>
      <c r="BI493" s="172"/>
      <c r="BJ493" s="172"/>
      <c r="BK493" s="172"/>
      <c r="BL493" s="215"/>
      <c r="BM493" s="215"/>
      <c r="BN493" s="172"/>
      <c r="BO493" s="172"/>
      <c r="BP493" s="215"/>
      <c r="BQ493" s="215"/>
      <c r="BR493" s="215"/>
      <c r="BS493" s="215"/>
      <c r="BT493" s="215"/>
      <c r="BU493" s="215"/>
      <c r="BV493" s="215"/>
      <c r="BW493" s="215"/>
      <c r="BX493" s="215"/>
      <c r="BY493" s="173"/>
      <c r="BZ493" s="173"/>
      <c r="CA493" s="173"/>
    </row>
    <row r="494" spans="1:79">
      <c r="A494" s="189"/>
      <c r="B494" s="192"/>
      <c r="C494" s="190"/>
      <c r="D494" s="190"/>
      <c r="E494" s="191"/>
      <c r="F494" s="191"/>
      <c r="G494" s="191"/>
      <c r="H494" s="193"/>
      <c r="I494" s="198"/>
      <c r="K494" s="198"/>
      <c r="L494" s="198"/>
      <c r="M494" s="202"/>
      <c r="N494" s="198"/>
      <c r="O494" s="198"/>
      <c r="P494" s="200"/>
      <c r="Q494" s="200"/>
      <c r="R494" s="200"/>
      <c r="S494" s="200"/>
      <c r="T494" s="200"/>
      <c r="U494" s="200"/>
      <c r="V494" s="200"/>
      <c r="W494" s="200"/>
      <c r="X494" s="200"/>
      <c r="Y494" s="200"/>
      <c r="Z494" s="200"/>
      <c r="AA494" s="200"/>
      <c r="AB494" s="200"/>
      <c r="AC494" s="200"/>
      <c r="AD494" s="200"/>
      <c r="AE494" s="200"/>
      <c r="AF494" s="200"/>
      <c r="AG494" s="200"/>
      <c r="AH494" s="200"/>
      <c r="AI494" s="200"/>
      <c r="AJ494" s="200"/>
      <c r="AV494" s="215"/>
      <c r="AW494" s="215"/>
      <c r="AZ494" s="183"/>
      <c r="BD494" s="215"/>
      <c r="BE494" s="215"/>
      <c r="BH494" s="215"/>
      <c r="BI494" s="172"/>
      <c r="BJ494" s="172"/>
      <c r="BK494" s="172"/>
      <c r="BL494" s="215"/>
      <c r="BM494" s="215"/>
      <c r="BN494" s="172"/>
      <c r="BO494" s="172"/>
      <c r="BP494" s="215"/>
      <c r="BQ494" s="215"/>
      <c r="BR494" s="215"/>
      <c r="BS494" s="215"/>
      <c r="BT494" s="215"/>
      <c r="BU494" s="215"/>
      <c r="BV494" s="215"/>
      <c r="BW494" s="215"/>
      <c r="BX494" s="215"/>
      <c r="BY494" s="173"/>
      <c r="BZ494" s="173"/>
      <c r="CA494" s="173"/>
    </row>
    <row r="495" spans="1:79">
      <c r="A495" s="189"/>
      <c r="B495" s="192"/>
      <c r="C495" s="190"/>
      <c r="D495" s="190"/>
      <c r="E495" s="191"/>
      <c r="F495" s="191"/>
      <c r="G495" s="191"/>
      <c r="H495" s="193"/>
      <c r="I495" s="198"/>
      <c r="K495" s="198"/>
      <c r="L495" s="198"/>
      <c r="M495" s="202"/>
      <c r="N495" s="198"/>
      <c r="O495" s="198"/>
      <c r="P495" s="200"/>
      <c r="Q495" s="200"/>
      <c r="R495" s="200"/>
      <c r="S495" s="200"/>
      <c r="T495" s="200"/>
      <c r="U495" s="200"/>
      <c r="V495" s="200"/>
      <c r="W495" s="200"/>
      <c r="X495" s="200"/>
      <c r="Y495" s="200"/>
      <c r="Z495" s="200"/>
      <c r="AA495" s="200"/>
      <c r="AB495" s="200"/>
      <c r="AC495" s="200"/>
      <c r="AD495" s="200"/>
      <c r="AE495" s="200"/>
      <c r="AF495" s="200"/>
      <c r="AG495" s="200"/>
      <c r="AH495" s="200"/>
      <c r="AI495" s="200"/>
      <c r="AJ495" s="200"/>
      <c r="AV495" s="215"/>
      <c r="AW495" s="215"/>
      <c r="AZ495" s="183"/>
      <c r="BD495" s="215"/>
      <c r="BE495" s="215"/>
      <c r="BH495" s="215"/>
      <c r="BI495" s="172"/>
      <c r="BJ495" s="172"/>
      <c r="BK495" s="172"/>
      <c r="BL495" s="215"/>
      <c r="BM495" s="215"/>
      <c r="BN495" s="172"/>
      <c r="BO495" s="172"/>
      <c r="BP495" s="215"/>
      <c r="BQ495" s="215"/>
      <c r="BR495" s="215"/>
      <c r="BS495" s="215"/>
      <c r="BT495" s="215"/>
      <c r="BU495" s="215"/>
      <c r="BV495" s="215"/>
      <c r="BW495" s="215"/>
      <c r="BX495" s="215"/>
      <c r="BY495" s="173"/>
      <c r="BZ495" s="173"/>
      <c r="CA495" s="173"/>
    </row>
    <row r="496" spans="1:79">
      <c r="A496" s="189"/>
      <c r="B496" s="192"/>
      <c r="C496" s="190"/>
      <c r="D496" s="190"/>
      <c r="E496" s="191"/>
      <c r="F496" s="191"/>
      <c r="G496" s="191"/>
      <c r="H496" s="193"/>
      <c r="I496" s="198"/>
      <c r="K496" s="198"/>
      <c r="L496" s="198"/>
      <c r="M496" s="202"/>
      <c r="N496" s="198"/>
      <c r="O496" s="198"/>
      <c r="P496" s="200"/>
      <c r="Q496" s="200"/>
      <c r="R496" s="200"/>
      <c r="S496" s="200"/>
      <c r="T496" s="200"/>
      <c r="U496" s="200"/>
      <c r="V496" s="200"/>
      <c r="W496" s="200"/>
      <c r="X496" s="200"/>
      <c r="Y496" s="200"/>
      <c r="Z496" s="200"/>
      <c r="AA496" s="200"/>
      <c r="AB496" s="200"/>
      <c r="AC496" s="200"/>
      <c r="AD496" s="200"/>
      <c r="AE496" s="200"/>
      <c r="AF496" s="200"/>
      <c r="AG496" s="200"/>
      <c r="AH496" s="200"/>
      <c r="AI496" s="200"/>
      <c r="AJ496" s="200"/>
      <c r="AV496" s="215"/>
      <c r="AW496" s="215"/>
      <c r="AZ496" s="183"/>
      <c r="BD496" s="215"/>
      <c r="BE496" s="215"/>
      <c r="BH496" s="215"/>
      <c r="BI496" s="172"/>
      <c r="BJ496" s="172"/>
      <c r="BK496" s="172"/>
      <c r="BL496" s="215"/>
      <c r="BM496" s="215"/>
      <c r="BN496" s="172"/>
      <c r="BO496" s="172"/>
      <c r="BP496" s="215"/>
      <c r="BQ496" s="215"/>
      <c r="BR496" s="215"/>
      <c r="BS496" s="215"/>
      <c r="BT496" s="215"/>
      <c r="BU496" s="215"/>
      <c r="BV496" s="215"/>
      <c r="BW496" s="215"/>
      <c r="BX496" s="215"/>
      <c r="BY496" s="173"/>
      <c r="BZ496" s="173"/>
      <c r="CA496" s="173"/>
    </row>
    <row r="497" spans="1:79">
      <c r="A497" s="189"/>
      <c r="B497" s="192"/>
      <c r="C497" s="190"/>
      <c r="D497" s="190"/>
      <c r="E497" s="191"/>
      <c r="F497" s="191"/>
      <c r="G497" s="191"/>
      <c r="H497" s="193"/>
      <c r="I497" s="198"/>
      <c r="K497" s="198"/>
      <c r="L497" s="198"/>
      <c r="M497" s="202"/>
      <c r="N497" s="198"/>
      <c r="O497" s="198"/>
      <c r="P497" s="200"/>
      <c r="Q497" s="200"/>
      <c r="R497" s="200"/>
      <c r="S497" s="200"/>
      <c r="T497" s="200"/>
      <c r="U497" s="200"/>
      <c r="V497" s="200"/>
      <c r="W497" s="200"/>
      <c r="X497" s="200"/>
      <c r="Y497" s="200"/>
      <c r="Z497" s="200"/>
      <c r="AA497" s="200"/>
      <c r="AB497" s="200"/>
      <c r="AC497" s="200"/>
      <c r="AD497" s="200"/>
      <c r="AE497" s="200"/>
      <c r="AF497" s="200"/>
      <c r="AG497" s="200"/>
      <c r="AH497" s="200"/>
      <c r="AI497" s="200"/>
      <c r="AJ497" s="200"/>
      <c r="AV497" s="215"/>
      <c r="AW497" s="215"/>
      <c r="AZ497" s="183"/>
      <c r="BD497" s="215"/>
      <c r="BE497" s="215"/>
      <c r="BH497" s="215"/>
      <c r="BI497" s="172"/>
      <c r="BJ497" s="172"/>
      <c r="BK497" s="172"/>
      <c r="BL497" s="215"/>
      <c r="BM497" s="215"/>
      <c r="BN497" s="172"/>
      <c r="BO497" s="172"/>
      <c r="BP497" s="215"/>
      <c r="BQ497" s="215"/>
      <c r="BR497" s="215"/>
      <c r="BS497" s="215"/>
      <c r="BT497" s="215"/>
      <c r="BU497" s="215"/>
      <c r="BV497" s="215"/>
      <c r="BW497" s="215"/>
      <c r="BX497" s="215"/>
      <c r="BY497" s="173"/>
      <c r="BZ497" s="173"/>
      <c r="CA497" s="173"/>
    </row>
    <row r="498" spans="1:79">
      <c r="A498" s="189"/>
      <c r="B498" s="192"/>
      <c r="C498" s="190"/>
      <c r="D498" s="190"/>
      <c r="E498" s="191"/>
      <c r="F498" s="191"/>
      <c r="G498" s="191"/>
      <c r="H498" s="193"/>
      <c r="I498" s="198"/>
      <c r="K498" s="198"/>
      <c r="L498" s="198"/>
      <c r="M498" s="202"/>
      <c r="N498" s="198"/>
      <c r="O498" s="198"/>
      <c r="P498" s="200"/>
      <c r="Q498" s="200"/>
      <c r="R498" s="200"/>
      <c r="S498" s="200"/>
      <c r="T498" s="200"/>
      <c r="U498" s="200"/>
      <c r="V498" s="200"/>
      <c r="W498" s="200"/>
      <c r="X498" s="200"/>
      <c r="Y498" s="200"/>
      <c r="Z498" s="200"/>
      <c r="AA498" s="200"/>
      <c r="AB498" s="200"/>
      <c r="AC498" s="200"/>
      <c r="AD498" s="200"/>
      <c r="AE498" s="200"/>
      <c r="AF498" s="200"/>
      <c r="AG498" s="200"/>
      <c r="AH498" s="200"/>
      <c r="AI498" s="200"/>
      <c r="AJ498" s="200"/>
      <c r="AV498" s="215"/>
      <c r="AW498" s="215"/>
      <c r="AZ498" s="183"/>
      <c r="BD498" s="215"/>
      <c r="BE498" s="215"/>
      <c r="BH498" s="215"/>
      <c r="BI498" s="172"/>
      <c r="BJ498" s="172"/>
      <c r="BK498" s="172"/>
      <c r="BL498" s="215"/>
      <c r="BM498" s="215"/>
      <c r="BN498" s="172"/>
      <c r="BO498" s="172"/>
      <c r="BP498" s="215"/>
      <c r="BQ498" s="215"/>
      <c r="BR498" s="215"/>
      <c r="BS498" s="215"/>
      <c r="BT498" s="215"/>
      <c r="BU498" s="215"/>
      <c r="BV498" s="215"/>
      <c r="BW498" s="215"/>
      <c r="BX498" s="215"/>
      <c r="BY498" s="173"/>
      <c r="BZ498" s="173"/>
      <c r="CA498" s="173"/>
    </row>
    <row r="499" spans="1:79">
      <c r="A499" s="189"/>
      <c r="B499" s="192"/>
      <c r="C499" s="190"/>
      <c r="D499" s="190"/>
      <c r="E499" s="191"/>
      <c r="F499" s="191"/>
      <c r="G499" s="191"/>
      <c r="H499" s="193"/>
      <c r="I499" s="198"/>
      <c r="K499" s="198"/>
      <c r="L499" s="198"/>
      <c r="M499" s="202"/>
      <c r="N499" s="198"/>
      <c r="O499" s="198"/>
      <c r="P499" s="200"/>
      <c r="Q499" s="200"/>
      <c r="R499" s="200"/>
      <c r="S499" s="200"/>
      <c r="T499" s="200"/>
      <c r="U499" s="200"/>
      <c r="V499" s="200"/>
      <c r="W499" s="200"/>
      <c r="X499" s="200"/>
      <c r="Y499" s="200"/>
      <c r="Z499" s="200"/>
      <c r="AA499" s="200"/>
      <c r="AB499" s="200"/>
      <c r="AC499" s="200"/>
      <c r="AD499" s="200"/>
      <c r="AE499" s="200"/>
      <c r="AF499" s="200"/>
      <c r="AG499" s="200"/>
      <c r="AH499" s="200"/>
      <c r="AI499" s="200"/>
      <c r="AJ499" s="200"/>
      <c r="AV499" s="215"/>
      <c r="AW499" s="215"/>
      <c r="AZ499" s="183"/>
      <c r="BD499" s="215"/>
      <c r="BE499" s="215"/>
      <c r="BH499" s="215"/>
      <c r="BI499" s="172"/>
      <c r="BJ499" s="172"/>
      <c r="BK499" s="172"/>
      <c r="BL499" s="215"/>
      <c r="BM499" s="215"/>
      <c r="BN499" s="172"/>
      <c r="BO499" s="172"/>
      <c r="BP499" s="215"/>
      <c r="BQ499" s="215"/>
      <c r="BR499" s="215"/>
      <c r="BS499" s="215"/>
      <c r="BT499" s="215"/>
      <c r="BU499" s="215"/>
      <c r="BV499" s="215"/>
      <c r="BW499" s="215"/>
      <c r="BX499" s="215"/>
      <c r="BY499" s="173"/>
      <c r="BZ499" s="173"/>
      <c r="CA499" s="173"/>
    </row>
    <row r="500" spans="1:79">
      <c r="A500" s="189"/>
      <c r="B500" s="192"/>
      <c r="C500" s="190"/>
      <c r="D500" s="190"/>
      <c r="E500" s="191"/>
      <c r="F500" s="191"/>
      <c r="G500" s="191"/>
      <c r="H500" s="193"/>
      <c r="I500" s="198"/>
      <c r="K500" s="198"/>
      <c r="L500" s="198"/>
      <c r="M500" s="202"/>
      <c r="N500" s="198"/>
      <c r="O500" s="198"/>
      <c r="P500" s="200"/>
      <c r="Q500" s="200"/>
      <c r="R500" s="200"/>
      <c r="S500" s="200"/>
      <c r="T500" s="200"/>
      <c r="U500" s="200"/>
      <c r="V500" s="200"/>
      <c r="W500" s="200"/>
      <c r="X500" s="200"/>
      <c r="Y500" s="200"/>
      <c r="Z500" s="200"/>
      <c r="AA500" s="200"/>
      <c r="AB500" s="200"/>
      <c r="AC500" s="200"/>
      <c r="AD500" s="200"/>
      <c r="AE500" s="200"/>
      <c r="AF500" s="200"/>
      <c r="AG500" s="200"/>
      <c r="AH500" s="200"/>
      <c r="AI500" s="200"/>
      <c r="AJ500" s="200"/>
      <c r="AV500" s="215"/>
      <c r="AW500" s="215"/>
      <c r="AZ500" s="183"/>
      <c r="BD500" s="215"/>
      <c r="BE500" s="215"/>
      <c r="BH500" s="215"/>
      <c r="BI500" s="172"/>
      <c r="BJ500" s="172"/>
      <c r="BK500" s="172"/>
      <c r="BL500" s="215"/>
      <c r="BM500" s="215"/>
      <c r="BN500" s="172"/>
      <c r="BO500" s="172"/>
      <c r="BP500" s="215"/>
      <c r="BQ500" s="215"/>
      <c r="BR500" s="215"/>
      <c r="BS500" s="215"/>
      <c r="BT500" s="215"/>
      <c r="BU500" s="215"/>
      <c r="BV500" s="215"/>
      <c r="BW500" s="215"/>
      <c r="BX500" s="215"/>
      <c r="BY500" s="173"/>
      <c r="BZ500" s="173"/>
      <c r="CA500" s="173"/>
    </row>
    <row r="501" spans="1:79">
      <c r="A501" s="189"/>
      <c r="B501" s="192"/>
      <c r="C501" s="190"/>
      <c r="D501" s="190"/>
      <c r="E501" s="191"/>
      <c r="F501" s="191"/>
      <c r="G501" s="191"/>
      <c r="H501" s="193"/>
      <c r="I501" s="198"/>
      <c r="K501" s="198"/>
      <c r="L501" s="198"/>
      <c r="M501" s="202"/>
      <c r="N501" s="198"/>
      <c r="O501" s="198"/>
      <c r="P501" s="200"/>
      <c r="Q501" s="200"/>
      <c r="R501" s="200"/>
      <c r="S501" s="200"/>
      <c r="T501" s="200"/>
      <c r="U501" s="200"/>
      <c r="V501" s="200"/>
      <c r="W501" s="200"/>
      <c r="X501" s="200"/>
      <c r="Y501" s="200"/>
      <c r="Z501" s="200"/>
      <c r="AA501" s="200"/>
      <c r="AB501" s="200"/>
      <c r="AC501" s="200"/>
      <c r="AD501" s="200"/>
      <c r="AE501" s="200"/>
      <c r="AF501" s="200"/>
      <c r="AG501" s="200"/>
      <c r="AH501" s="200"/>
      <c r="AI501" s="200"/>
      <c r="AJ501" s="200"/>
      <c r="AV501" s="215"/>
      <c r="AW501" s="215"/>
      <c r="AZ501" s="183"/>
      <c r="BD501" s="215"/>
      <c r="BE501" s="215"/>
      <c r="BH501" s="215"/>
      <c r="BI501" s="172"/>
      <c r="BJ501" s="172"/>
      <c r="BK501" s="172"/>
      <c r="BL501" s="215"/>
      <c r="BM501" s="215"/>
      <c r="BN501" s="172"/>
      <c r="BO501" s="172"/>
      <c r="BP501" s="215"/>
      <c r="BQ501" s="215"/>
      <c r="BR501" s="215"/>
      <c r="BS501" s="215"/>
      <c r="BT501" s="215"/>
      <c r="BU501" s="215"/>
      <c r="BV501" s="215"/>
      <c r="BW501" s="215"/>
      <c r="BX501" s="215"/>
      <c r="BY501" s="173"/>
      <c r="BZ501" s="173"/>
      <c r="CA501" s="173"/>
    </row>
    <row r="502" spans="1:79">
      <c r="A502" s="189"/>
      <c r="B502" s="192"/>
      <c r="C502" s="190"/>
      <c r="D502" s="190"/>
      <c r="E502" s="191"/>
      <c r="F502" s="191"/>
      <c r="G502" s="191"/>
      <c r="H502" s="193"/>
      <c r="I502" s="198"/>
      <c r="K502" s="198"/>
      <c r="L502" s="198"/>
      <c r="M502" s="202"/>
      <c r="N502" s="198"/>
      <c r="O502" s="198"/>
      <c r="P502" s="200"/>
      <c r="Q502" s="200"/>
      <c r="R502" s="200"/>
      <c r="S502" s="200"/>
      <c r="T502" s="200"/>
      <c r="U502" s="200"/>
      <c r="V502" s="200"/>
      <c r="W502" s="200"/>
      <c r="X502" s="200"/>
      <c r="Y502" s="200"/>
      <c r="Z502" s="200"/>
      <c r="AA502" s="200"/>
      <c r="AB502" s="200"/>
      <c r="AC502" s="200"/>
      <c r="AD502" s="200"/>
      <c r="AE502" s="200"/>
      <c r="AF502" s="200"/>
      <c r="AG502" s="200"/>
      <c r="AH502" s="200"/>
      <c r="AI502" s="200"/>
      <c r="AJ502" s="200"/>
      <c r="AV502" s="215"/>
      <c r="AW502" s="215"/>
      <c r="AZ502" s="183"/>
      <c r="BD502" s="215"/>
      <c r="BE502" s="215"/>
      <c r="BH502" s="215"/>
      <c r="BI502" s="172"/>
      <c r="BJ502" s="172"/>
      <c r="BK502" s="172"/>
      <c r="BL502" s="215"/>
      <c r="BM502" s="215"/>
      <c r="BN502" s="172"/>
      <c r="BO502" s="172"/>
      <c r="BP502" s="215"/>
      <c r="BQ502" s="215"/>
      <c r="BR502" s="215"/>
      <c r="BS502" s="215"/>
      <c r="BT502" s="215"/>
      <c r="BU502" s="215"/>
      <c r="BV502" s="215"/>
      <c r="BW502" s="215"/>
      <c r="BX502" s="215"/>
      <c r="BY502" s="173"/>
      <c r="BZ502" s="173"/>
      <c r="CA502" s="173"/>
    </row>
    <row r="503" spans="1:79">
      <c r="A503" s="189"/>
      <c r="B503" s="192"/>
      <c r="C503" s="190"/>
      <c r="D503" s="190"/>
      <c r="E503" s="191"/>
      <c r="F503" s="191"/>
      <c r="G503" s="191"/>
      <c r="H503" s="193"/>
      <c r="I503" s="198"/>
      <c r="K503" s="198"/>
      <c r="L503" s="198"/>
      <c r="M503" s="202"/>
      <c r="N503" s="198"/>
      <c r="O503" s="198"/>
      <c r="P503" s="200"/>
      <c r="Q503" s="200"/>
      <c r="R503" s="200"/>
      <c r="S503" s="200"/>
      <c r="T503" s="200"/>
      <c r="U503" s="200"/>
      <c r="V503" s="200"/>
      <c r="W503" s="200"/>
      <c r="X503" s="200"/>
      <c r="Y503" s="200"/>
      <c r="Z503" s="200"/>
      <c r="AA503" s="200"/>
      <c r="AB503" s="200"/>
      <c r="AC503" s="200"/>
      <c r="AD503" s="200"/>
      <c r="AE503" s="200"/>
      <c r="AF503" s="200"/>
      <c r="AG503" s="200"/>
      <c r="AH503" s="200"/>
      <c r="AI503" s="200"/>
      <c r="AJ503" s="200"/>
      <c r="AV503" s="215"/>
      <c r="AW503" s="215"/>
      <c r="AZ503" s="183"/>
      <c r="BD503" s="215"/>
      <c r="BE503" s="215"/>
      <c r="BH503" s="215"/>
      <c r="BI503" s="172"/>
      <c r="BJ503" s="172"/>
      <c r="BK503" s="172"/>
      <c r="BL503" s="215"/>
      <c r="BM503" s="215"/>
      <c r="BN503" s="172"/>
      <c r="BO503" s="172"/>
      <c r="BP503" s="215"/>
      <c r="BQ503" s="215"/>
      <c r="BR503" s="215"/>
      <c r="BS503" s="215"/>
      <c r="BT503" s="215"/>
      <c r="BU503" s="215"/>
      <c r="BV503" s="215"/>
      <c r="BW503" s="215"/>
      <c r="BX503" s="215"/>
      <c r="BY503" s="173"/>
      <c r="BZ503" s="173"/>
      <c r="CA503" s="173"/>
    </row>
    <row r="504" spans="1:79">
      <c r="A504" s="189"/>
      <c r="B504" s="192"/>
      <c r="C504" s="190"/>
      <c r="D504" s="190"/>
      <c r="E504" s="191"/>
      <c r="F504" s="191"/>
      <c r="G504" s="191"/>
      <c r="H504" s="193"/>
      <c r="I504" s="198"/>
      <c r="K504" s="198"/>
      <c r="L504" s="198"/>
      <c r="M504" s="202"/>
      <c r="N504" s="198"/>
      <c r="O504" s="198"/>
      <c r="P504" s="200"/>
      <c r="Q504" s="200"/>
      <c r="R504" s="200"/>
      <c r="S504" s="200"/>
      <c r="T504" s="200"/>
      <c r="U504" s="200"/>
      <c r="V504" s="200"/>
      <c r="W504" s="200"/>
      <c r="X504" s="200"/>
      <c r="Y504" s="200"/>
      <c r="Z504" s="200"/>
      <c r="AA504" s="200"/>
      <c r="AB504" s="200"/>
      <c r="AC504" s="200"/>
      <c r="AD504" s="200"/>
      <c r="AE504" s="200"/>
      <c r="AF504" s="200"/>
      <c r="AG504" s="200"/>
      <c r="AH504" s="200"/>
      <c r="AI504" s="200"/>
      <c r="AJ504" s="200"/>
      <c r="AV504" s="215"/>
      <c r="AW504" s="215"/>
      <c r="AZ504" s="183"/>
      <c r="BD504" s="215"/>
      <c r="BE504" s="215"/>
      <c r="BH504" s="215"/>
      <c r="BI504" s="172"/>
      <c r="BJ504" s="172"/>
      <c r="BK504" s="172"/>
      <c r="BL504" s="215"/>
      <c r="BM504" s="215"/>
      <c r="BN504" s="172"/>
      <c r="BO504" s="172"/>
      <c r="BP504" s="215"/>
      <c r="BQ504" s="215"/>
      <c r="BR504" s="215"/>
      <c r="BS504" s="215"/>
      <c r="BT504" s="215"/>
      <c r="BU504" s="215"/>
      <c r="BV504" s="215"/>
      <c r="BW504" s="215"/>
      <c r="BX504" s="215"/>
      <c r="BY504" s="173"/>
      <c r="BZ504" s="173"/>
      <c r="CA504" s="173"/>
    </row>
    <row r="505" spans="1:79">
      <c r="A505" s="189"/>
      <c r="B505" s="192"/>
      <c r="C505" s="190"/>
      <c r="D505" s="190"/>
      <c r="E505" s="191"/>
      <c r="F505" s="191"/>
      <c r="G505" s="191"/>
      <c r="H505" s="193"/>
      <c r="I505" s="198"/>
      <c r="K505" s="198"/>
      <c r="L505" s="198"/>
      <c r="M505" s="202"/>
      <c r="N505" s="198"/>
      <c r="O505" s="198"/>
      <c r="P505" s="200"/>
      <c r="Q505" s="200"/>
      <c r="R505" s="200"/>
      <c r="S505" s="200"/>
      <c r="T505" s="200"/>
      <c r="U505" s="200"/>
      <c r="V505" s="200"/>
      <c r="W505" s="200"/>
      <c r="X505" s="200"/>
      <c r="Y505" s="200"/>
      <c r="Z505" s="200"/>
      <c r="AA505" s="200"/>
      <c r="AB505" s="200"/>
      <c r="AC505" s="200"/>
      <c r="AD505" s="200"/>
      <c r="AE505" s="200"/>
      <c r="AF505" s="200"/>
      <c r="AG505" s="200"/>
      <c r="AH505" s="200"/>
      <c r="AI505" s="200"/>
      <c r="AJ505" s="200"/>
      <c r="AV505" s="215"/>
      <c r="AW505" s="215"/>
      <c r="AZ505" s="183"/>
      <c r="BD505" s="215"/>
      <c r="BE505" s="215"/>
      <c r="BH505" s="215"/>
      <c r="BI505" s="172"/>
      <c r="BJ505" s="172"/>
      <c r="BK505" s="172"/>
      <c r="BL505" s="215"/>
      <c r="BM505" s="215"/>
      <c r="BN505" s="172"/>
      <c r="BO505" s="172"/>
      <c r="BP505" s="215"/>
      <c r="BQ505" s="215"/>
      <c r="BR505" s="215"/>
      <c r="BS505" s="215"/>
      <c r="BT505" s="215"/>
      <c r="BU505" s="215"/>
      <c r="BV505" s="215"/>
      <c r="BW505" s="215"/>
      <c r="BX505" s="215"/>
      <c r="BY505" s="173"/>
      <c r="BZ505" s="173"/>
      <c r="CA505" s="173"/>
    </row>
    <row r="506" spans="1:79">
      <c r="A506" s="189"/>
      <c r="B506" s="192"/>
      <c r="C506" s="190"/>
      <c r="D506" s="190"/>
      <c r="E506" s="191"/>
      <c r="F506" s="191"/>
      <c r="G506" s="191"/>
      <c r="H506" s="193"/>
      <c r="I506" s="198"/>
      <c r="K506" s="198"/>
      <c r="L506" s="198"/>
      <c r="M506" s="202"/>
      <c r="N506" s="198"/>
      <c r="O506" s="198"/>
      <c r="P506" s="200"/>
      <c r="Q506" s="200"/>
      <c r="R506" s="200"/>
      <c r="S506" s="200"/>
      <c r="T506" s="200"/>
      <c r="U506" s="200"/>
      <c r="V506" s="200"/>
      <c r="W506" s="200"/>
      <c r="X506" s="200"/>
      <c r="Y506" s="200"/>
      <c r="Z506" s="200"/>
      <c r="AA506" s="200"/>
      <c r="AB506" s="200"/>
      <c r="AC506" s="200"/>
      <c r="AD506" s="200"/>
      <c r="AE506" s="200"/>
      <c r="AF506" s="200"/>
      <c r="AG506" s="200"/>
      <c r="AH506" s="200"/>
      <c r="AI506" s="200"/>
      <c r="AJ506" s="200"/>
      <c r="AV506" s="215"/>
      <c r="AW506" s="215"/>
      <c r="AZ506" s="183"/>
      <c r="BD506" s="215"/>
      <c r="BE506" s="215"/>
      <c r="BH506" s="215"/>
      <c r="BI506" s="172"/>
      <c r="BJ506" s="172"/>
      <c r="BK506" s="172"/>
      <c r="BL506" s="215"/>
      <c r="BM506" s="215"/>
      <c r="BN506" s="172"/>
      <c r="BO506" s="172"/>
      <c r="BP506" s="215"/>
      <c r="BQ506" s="215"/>
      <c r="BR506" s="215"/>
      <c r="BS506" s="215"/>
      <c r="BT506" s="215"/>
      <c r="BU506" s="215"/>
      <c r="BV506" s="215"/>
      <c r="BW506" s="215"/>
      <c r="BX506" s="215"/>
      <c r="BY506" s="173"/>
      <c r="BZ506" s="173"/>
      <c r="CA506" s="173"/>
    </row>
    <row r="507" spans="1:79">
      <c r="A507" s="189"/>
      <c r="B507" s="192"/>
      <c r="C507" s="190"/>
      <c r="D507" s="190"/>
      <c r="E507" s="191"/>
      <c r="F507" s="191"/>
      <c r="G507" s="191"/>
      <c r="H507" s="193"/>
      <c r="I507" s="198"/>
      <c r="K507" s="198"/>
      <c r="L507" s="198"/>
      <c r="M507" s="202"/>
      <c r="N507" s="198"/>
      <c r="O507" s="198"/>
      <c r="P507" s="200"/>
      <c r="Q507" s="200"/>
      <c r="R507" s="200"/>
      <c r="S507" s="200"/>
      <c r="T507" s="200"/>
      <c r="U507" s="200"/>
      <c r="V507" s="200"/>
      <c r="W507" s="200"/>
      <c r="X507" s="200"/>
      <c r="Y507" s="200"/>
      <c r="Z507" s="200"/>
      <c r="AA507" s="200"/>
      <c r="AB507" s="200"/>
      <c r="AC507" s="200"/>
      <c r="AD507" s="200"/>
      <c r="AE507" s="200"/>
      <c r="AF507" s="200"/>
      <c r="AG507" s="200"/>
      <c r="AH507" s="200"/>
      <c r="AI507" s="200"/>
      <c r="AJ507" s="200"/>
      <c r="AV507" s="215"/>
      <c r="AW507" s="215"/>
      <c r="AZ507" s="183"/>
      <c r="BD507" s="215"/>
      <c r="BE507" s="215"/>
      <c r="BH507" s="215"/>
      <c r="BI507" s="172"/>
      <c r="BJ507" s="172"/>
      <c r="BK507" s="172"/>
      <c r="BL507" s="215"/>
      <c r="BM507" s="215"/>
      <c r="BN507" s="172"/>
      <c r="BO507" s="172"/>
      <c r="BP507" s="215"/>
      <c r="BQ507" s="215"/>
      <c r="BR507" s="215"/>
      <c r="BS507" s="215"/>
      <c r="BT507" s="215"/>
      <c r="BU507" s="215"/>
      <c r="BV507" s="215"/>
      <c r="BW507" s="215"/>
      <c r="BX507" s="215"/>
      <c r="BY507" s="173"/>
      <c r="BZ507" s="173"/>
      <c r="CA507" s="173"/>
    </row>
    <row r="508" spans="1:79">
      <c r="A508" s="189"/>
      <c r="B508" s="192"/>
      <c r="C508" s="190"/>
      <c r="D508" s="190"/>
      <c r="E508" s="191"/>
      <c r="F508" s="191"/>
      <c r="G508" s="191"/>
      <c r="H508" s="193"/>
      <c r="I508" s="198"/>
      <c r="K508" s="198"/>
      <c r="L508" s="198"/>
      <c r="M508" s="202"/>
      <c r="N508" s="198"/>
      <c r="O508" s="198"/>
      <c r="P508" s="200"/>
      <c r="Q508" s="200"/>
      <c r="R508" s="200"/>
      <c r="S508" s="200"/>
      <c r="T508" s="200"/>
      <c r="U508" s="200"/>
      <c r="V508" s="200"/>
      <c r="W508" s="200"/>
      <c r="X508" s="200"/>
      <c r="Y508" s="200"/>
      <c r="Z508" s="200"/>
      <c r="AA508" s="200"/>
      <c r="AB508" s="200"/>
      <c r="AC508" s="200"/>
      <c r="AD508" s="200"/>
      <c r="AE508" s="200"/>
      <c r="AF508" s="200"/>
      <c r="AG508" s="200"/>
      <c r="AH508" s="200"/>
      <c r="AI508" s="200"/>
      <c r="AJ508" s="200"/>
      <c r="AV508" s="215"/>
      <c r="AW508" s="215"/>
      <c r="AZ508" s="183"/>
      <c r="BD508" s="215"/>
      <c r="BE508" s="215"/>
      <c r="BH508" s="215"/>
      <c r="BI508" s="172"/>
      <c r="BJ508" s="172"/>
      <c r="BK508" s="172"/>
      <c r="BL508" s="215"/>
      <c r="BM508" s="215"/>
      <c r="BN508" s="172"/>
      <c r="BO508" s="172"/>
      <c r="BP508" s="215"/>
      <c r="BQ508" s="215"/>
      <c r="BR508" s="215"/>
      <c r="BS508" s="215"/>
      <c r="BT508" s="215"/>
      <c r="BU508" s="215"/>
      <c r="BV508" s="215"/>
      <c r="BW508" s="215"/>
      <c r="BX508" s="215"/>
      <c r="BY508" s="173"/>
      <c r="BZ508" s="173"/>
      <c r="CA508" s="173"/>
    </row>
    <row r="509" spans="1:79">
      <c r="A509" s="189"/>
      <c r="B509" s="192"/>
      <c r="C509" s="190"/>
      <c r="D509" s="190"/>
      <c r="E509" s="191"/>
      <c r="F509" s="191"/>
      <c r="G509" s="191"/>
      <c r="H509" s="193"/>
      <c r="I509" s="198"/>
      <c r="K509" s="198"/>
      <c r="L509" s="198"/>
      <c r="M509" s="202"/>
      <c r="N509" s="198"/>
      <c r="O509" s="198"/>
      <c r="P509" s="200"/>
      <c r="Q509" s="200"/>
      <c r="R509" s="200"/>
      <c r="S509" s="200"/>
      <c r="T509" s="200"/>
      <c r="U509" s="200"/>
      <c r="V509" s="200"/>
      <c r="W509" s="200"/>
      <c r="X509" s="200"/>
      <c r="Y509" s="200"/>
      <c r="Z509" s="200"/>
      <c r="AA509" s="200"/>
      <c r="AB509" s="200"/>
      <c r="AC509" s="200"/>
      <c r="AD509" s="200"/>
      <c r="AE509" s="200"/>
      <c r="AF509" s="200"/>
      <c r="AG509" s="200"/>
      <c r="AH509" s="200"/>
      <c r="AI509" s="200"/>
      <c r="AJ509" s="200"/>
      <c r="AV509" s="215"/>
      <c r="AW509" s="215"/>
      <c r="AZ509" s="183"/>
      <c r="BD509" s="215"/>
      <c r="BE509" s="215"/>
      <c r="BH509" s="215"/>
      <c r="BI509" s="172"/>
      <c r="BJ509" s="172"/>
      <c r="BK509" s="172"/>
      <c r="BL509" s="215"/>
      <c r="BM509" s="215"/>
      <c r="BN509" s="172"/>
      <c r="BO509" s="172"/>
      <c r="BP509" s="215"/>
      <c r="BQ509" s="215"/>
      <c r="BR509" s="215"/>
      <c r="BS509" s="215"/>
      <c r="BT509" s="215"/>
      <c r="BU509" s="215"/>
      <c r="BV509" s="215"/>
      <c r="BW509" s="215"/>
      <c r="BX509" s="215"/>
      <c r="BY509" s="173"/>
      <c r="BZ509" s="173"/>
      <c r="CA509" s="173"/>
    </row>
    <row r="510" spans="1:79">
      <c r="A510" s="189"/>
      <c r="B510" s="192"/>
      <c r="C510" s="190"/>
      <c r="D510" s="190"/>
      <c r="E510" s="191"/>
      <c r="F510" s="191"/>
      <c r="G510" s="191"/>
      <c r="H510" s="193"/>
      <c r="I510" s="198"/>
      <c r="K510" s="198"/>
      <c r="L510" s="198"/>
      <c r="M510" s="202"/>
      <c r="N510" s="198"/>
      <c r="O510" s="198"/>
      <c r="P510" s="200"/>
      <c r="Q510" s="200"/>
      <c r="R510" s="200"/>
      <c r="S510" s="200"/>
      <c r="T510" s="200"/>
      <c r="U510" s="200"/>
      <c r="V510" s="200"/>
      <c r="W510" s="200"/>
      <c r="X510" s="200"/>
      <c r="Y510" s="200"/>
      <c r="Z510" s="200"/>
      <c r="AA510" s="200"/>
      <c r="AB510" s="200"/>
      <c r="AC510" s="200"/>
      <c r="AD510" s="200"/>
      <c r="AE510" s="200"/>
      <c r="AF510" s="200"/>
      <c r="AG510" s="200"/>
      <c r="AH510" s="200"/>
      <c r="AI510" s="200"/>
      <c r="AJ510" s="200"/>
      <c r="AV510" s="215"/>
      <c r="AW510" s="215"/>
      <c r="AZ510" s="183"/>
      <c r="BD510" s="215"/>
      <c r="BE510" s="215"/>
      <c r="BH510" s="215"/>
      <c r="BI510" s="172"/>
      <c r="BJ510" s="172"/>
      <c r="BK510" s="172"/>
      <c r="BL510" s="215"/>
      <c r="BM510" s="215"/>
      <c r="BN510" s="172"/>
      <c r="BO510" s="172"/>
      <c r="BP510" s="215"/>
      <c r="BQ510" s="215"/>
      <c r="BR510" s="215"/>
      <c r="BS510" s="215"/>
      <c r="BT510" s="215"/>
      <c r="BU510" s="215"/>
      <c r="BV510" s="215"/>
      <c r="BW510" s="215"/>
      <c r="BX510" s="215"/>
      <c r="BY510" s="173"/>
      <c r="BZ510" s="173"/>
      <c r="CA510" s="173"/>
    </row>
    <row r="511" spans="1:79">
      <c r="A511" s="189"/>
      <c r="B511" s="192"/>
      <c r="C511" s="190"/>
      <c r="D511" s="190"/>
      <c r="E511" s="191"/>
      <c r="F511" s="191"/>
      <c r="G511" s="191"/>
      <c r="H511" s="193"/>
      <c r="I511" s="198"/>
      <c r="K511" s="198"/>
      <c r="L511" s="198"/>
      <c r="M511" s="202"/>
      <c r="N511" s="198"/>
      <c r="O511" s="198"/>
      <c r="P511" s="200"/>
      <c r="Q511" s="200"/>
      <c r="R511" s="200"/>
      <c r="S511" s="200"/>
      <c r="T511" s="200"/>
      <c r="U511" s="200"/>
      <c r="V511" s="200"/>
      <c r="W511" s="200"/>
      <c r="X511" s="200"/>
      <c r="Y511" s="200"/>
      <c r="Z511" s="200"/>
      <c r="AA511" s="200"/>
      <c r="AB511" s="200"/>
      <c r="AC511" s="200"/>
      <c r="AD511" s="200"/>
      <c r="AE511" s="200"/>
      <c r="AF511" s="200"/>
      <c r="AG511" s="200"/>
      <c r="AH511" s="200"/>
      <c r="AI511" s="200"/>
      <c r="AJ511" s="200"/>
      <c r="AV511" s="215"/>
      <c r="AW511" s="215"/>
      <c r="AZ511" s="183"/>
      <c r="BD511" s="215"/>
      <c r="BE511" s="215"/>
      <c r="BH511" s="215"/>
      <c r="BI511" s="172"/>
      <c r="BJ511" s="172"/>
      <c r="BK511" s="172"/>
      <c r="BL511" s="215"/>
      <c r="BM511" s="215"/>
      <c r="BN511" s="172"/>
      <c r="BO511" s="172"/>
      <c r="BP511" s="215"/>
      <c r="BQ511" s="215"/>
      <c r="BR511" s="215"/>
      <c r="BS511" s="215"/>
      <c r="BT511" s="215"/>
      <c r="BU511" s="215"/>
      <c r="BV511" s="215"/>
      <c r="BW511" s="215"/>
      <c r="BX511" s="215"/>
      <c r="BY511" s="173"/>
      <c r="BZ511" s="173"/>
      <c r="CA511" s="173"/>
    </row>
    <row r="512" spans="1:79">
      <c r="A512" s="189"/>
      <c r="B512" s="192"/>
      <c r="C512" s="190"/>
      <c r="D512" s="190"/>
      <c r="E512" s="191"/>
      <c r="F512" s="191"/>
      <c r="G512" s="191"/>
      <c r="H512" s="193"/>
      <c r="I512" s="198"/>
      <c r="K512" s="198"/>
      <c r="L512" s="198"/>
      <c r="M512" s="202"/>
      <c r="N512" s="198"/>
      <c r="O512" s="198"/>
      <c r="P512" s="200"/>
      <c r="Q512" s="200"/>
      <c r="R512" s="200"/>
      <c r="S512" s="200"/>
      <c r="T512" s="200"/>
      <c r="U512" s="200"/>
      <c r="V512" s="200"/>
      <c r="W512" s="200"/>
      <c r="X512" s="200"/>
      <c r="Y512" s="200"/>
      <c r="Z512" s="200"/>
      <c r="AA512" s="200"/>
      <c r="AB512" s="200"/>
      <c r="AC512" s="200"/>
      <c r="AD512" s="200"/>
      <c r="AE512" s="200"/>
      <c r="AF512" s="200"/>
      <c r="AG512" s="200"/>
      <c r="AH512" s="200"/>
      <c r="AI512" s="200"/>
      <c r="AJ512" s="200"/>
      <c r="AV512" s="215"/>
      <c r="AW512" s="215"/>
      <c r="AZ512" s="183"/>
      <c r="BD512" s="215"/>
      <c r="BE512" s="215"/>
      <c r="BH512" s="215"/>
      <c r="BI512" s="172"/>
      <c r="BJ512" s="172"/>
      <c r="BK512" s="172"/>
      <c r="BL512" s="215"/>
      <c r="BM512" s="215"/>
      <c r="BN512" s="172"/>
      <c r="BO512" s="172"/>
      <c r="BP512" s="215"/>
      <c r="BQ512" s="215"/>
      <c r="BR512" s="215"/>
      <c r="BS512" s="215"/>
      <c r="BT512" s="215"/>
      <c r="BU512" s="215"/>
      <c r="BV512" s="215"/>
      <c r="BW512" s="215"/>
      <c r="BX512" s="215"/>
      <c r="BY512" s="173"/>
      <c r="BZ512" s="173"/>
      <c r="CA512" s="173"/>
    </row>
    <row r="513" spans="1:79">
      <c r="A513" s="189"/>
      <c r="B513" s="192"/>
      <c r="C513" s="190"/>
      <c r="D513" s="190"/>
      <c r="E513" s="191"/>
      <c r="F513" s="191"/>
      <c r="G513" s="191"/>
      <c r="H513" s="193"/>
      <c r="I513" s="198"/>
      <c r="K513" s="198"/>
      <c r="L513" s="198"/>
      <c r="M513" s="202"/>
      <c r="N513" s="198"/>
      <c r="O513" s="198"/>
      <c r="P513" s="200"/>
      <c r="Q513" s="200"/>
      <c r="R513" s="200"/>
      <c r="S513" s="200"/>
      <c r="T513" s="200"/>
      <c r="U513" s="200"/>
      <c r="V513" s="200"/>
      <c r="W513" s="200"/>
      <c r="X513" s="200"/>
      <c r="Y513" s="200"/>
      <c r="Z513" s="200"/>
      <c r="AA513" s="200"/>
      <c r="AB513" s="200"/>
      <c r="AC513" s="200"/>
      <c r="AD513" s="200"/>
      <c r="AE513" s="200"/>
      <c r="AF513" s="200"/>
      <c r="AG513" s="200"/>
      <c r="AH513" s="200"/>
      <c r="AI513" s="200"/>
      <c r="AJ513" s="200"/>
      <c r="AV513" s="215"/>
      <c r="AW513" s="215"/>
      <c r="AZ513" s="183"/>
      <c r="BD513" s="215"/>
      <c r="BE513" s="215"/>
      <c r="BH513" s="215"/>
      <c r="BI513" s="172"/>
      <c r="BJ513" s="172"/>
      <c r="BK513" s="172"/>
      <c r="BL513" s="215"/>
      <c r="BM513" s="215"/>
      <c r="BN513" s="172"/>
      <c r="BO513" s="172"/>
      <c r="BP513" s="215"/>
      <c r="BQ513" s="215"/>
      <c r="BR513" s="215"/>
      <c r="BS513" s="215"/>
      <c r="BT513" s="215"/>
      <c r="BU513" s="215"/>
      <c r="BV513" s="215"/>
      <c r="BW513" s="215"/>
      <c r="BX513" s="215"/>
      <c r="BY513" s="173"/>
      <c r="BZ513" s="173"/>
      <c r="CA513" s="173"/>
    </row>
    <row r="514" spans="1:79">
      <c r="A514" s="189"/>
      <c r="B514" s="192"/>
      <c r="C514" s="190"/>
      <c r="D514" s="190"/>
      <c r="E514" s="191"/>
      <c r="F514" s="191"/>
      <c r="G514" s="191"/>
      <c r="H514" s="193"/>
      <c r="I514" s="198"/>
      <c r="K514" s="198"/>
      <c r="L514" s="198"/>
      <c r="M514" s="202"/>
      <c r="N514" s="198"/>
      <c r="O514" s="198"/>
      <c r="P514" s="200"/>
      <c r="Q514" s="200"/>
      <c r="R514" s="200"/>
      <c r="S514" s="200"/>
      <c r="T514" s="200"/>
      <c r="U514" s="200"/>
      <c r="V514" s="200"/>
      <c r="W514" s="200"/>
      <c r="X514" s="200"/>
      <c r="Y514" s="200"/>
      <c r="Z514" s="200"/>
      <c r="AA514" s="200"/>
      <c r="AB514" s="200"/>
      <c r="AC514" s="200"/>
      <c r="AD514" s="200"/>
      <c r="AE514" s="200"/>
      <c r="AF514" s="200"/>
      <c r="AG514" s="200"/>
      <c r="AH514" s="200"/>
      <c r="AI514" s="200"/>
      <c r="AJ514" s="200"/>
      <c r="AV514" s="215"/>
      <c r="AW514" s="215"/>
      <c r="AZ514" s="183"/>
      <c r="BD514" s="215"/>
      <c r="BE514" s="215"/>
      <c r="BH514" s="215"/>
      <c r="BI514" s="172"/>
      <c r="BJ514" s="172"/>
      <c r="BK514" s="172"/>
      <c r="BL514" s="215"/>
      <c r="BM514" s="215"/>
      <c r="BN514" s="172"/>
      <c r="BO514" s="172"/>
      <c r="BP514" s="215"/>
      <c r="BQ514" s="215"/>
      <c r="BR514" s="215"/>
      <c r="BS514" s="215"/>
      <c r="BT514" s="215"/>
      <c r="BU514" s="215"/>
      <c r="BV514" s="215"/>
      <c r="BW514" s="215"/>
      <c r="BX514" s="215"/>
      <c r="BY514" s="173"/>
      <c r="BZ514" s="173"/>
      <c r="CA514" s="173"/>
    </row>
    <row r="515" spans="1:79">
      <c r="A515" s="189"/>
      <c r="B515" s="192"/>
      <c r="C515" s="190"/>
      <c r="D515" s="190"/>
      <c r="E515" s="191"/>
      <c r="F515" s="191"/>
      <c r="G515" s="191"/>
      <c r="H515" s="193"/>
      <c r="I515" s="198"/>
      <c r="K515" s="198"/>
      <c r="L515" s="198"/>
      <c r="M515" s="202"/>
      <c r="N515" s="198"/>
      <c r="O515" s="198"/>
      <c r="P515" s="200"/>
      <c r="Q515" s="200"/>
      <c r="R515" s="200"/>
      <c r="S515" s="200"/>
      <c r="T515" s="200"/>
      <c r="U515" s="200"/>
      <c r="V515" s="200"/>
      <c r="W515" s="200"/>
      <c r="X515" s="200"/>
      <c r="Y515" s="200"/>
      <c r="Z515" s="200"/>
      <c r="AA515" s="200"/>
      <c r="AB515" s="200"/>
      <c r="AC515" s="200"/>
      <c r="AD515" s="200"/>
      <c r="AE515" s="200"/>
      <c r="AF515" s="200"/>
      <c r="AG515" s="200"/>
      <c r="AH515" s="200"/>
      <c r="AI515" s="200"/>
      <c r="AJ515" s="200"/>
      <c r="AV515" s="215"/>
      <c r="AW515" s="215"/>
      <c r="AZ515" s="183"/>
      <c r="BD515" s="215"/>
      <c r="BE515" s="215"/>
      <c r="BH515" s="215"/>
      <c r="BI515" s="172"/>
      <c r="BJ515" s="172"/>
      <c r="BK515" s="172"/>
      <c r="BL515" s="215"/>
      <c r="BM515" s="215"/>
      <c r="BN515" s="172"/>
      <c r="BO515" s="172"/>
      <c r="BP515" s="215"/>
      <c r="BQ515" s="215"/>
      <c r="BR515" s="215"/>
      <c r="BS515" s="215"/>
      <c r="BT515" s="215"/>
      <c r="BU515" s="215"/>
      <c r="BV515" s="215"/>
      <c r="BW515" s="215"/>
      <c r="BX515" s="215"/>
      <c r="BY515" s="173"/>
      <c r="BZ515" s="173"/>
      <c r="CA515" s="173"/>
    </row>
    <row r="516" spans="1:79">
      <c r="A516" s="189"/>
      <c r="B516" s="192"/>
      <c r="C516" s="190"/>
      <c r="D516" s="190"/>
      <c r="E516" s="191"/>
      <c r="F516" s="191"/>
      <c r="G516" s="191"/>
      <c r="H516" s="193"/>
      <c r="I516" s="198"/>
      <c r="K516" s="198"/>
      <c r="L516" s="198"/>
      <c r="M516" s="202"/>
      <c r="N516" s="198"/>
      <c r="O516" s="198"/>
      <c r="P516" s="200"/>
      <c r="Q516" s="200"/>
      <c r="R516" s="200"/>
      <c r="S516" s="200"/>
      <c r="T516" s="200"/>
      <c r="U516" s="200"/>
      <c r="V516" s="200"/>
      <c r="W516" s="200"/>
      <c r="X516" s="200"/>
      <c r="Y516" s="200"/>
      <c r="Z516" s="200"/>
      <c r="AA516" s="200"/>
      <c r="AB516" s="200"/>
      <c r="AC516" s="200"/>
      <c r="AD516" s="200"/>
      <c r="AE516" s="200"/>
      <c r="AF516" s="200"/>
      <c r="AG516" s="200"/>
      <c r="AH516" s="200"/>
      <c r="AI516" s="200"/>
      <c r="AJ516" s="200"/>
      <c r="AV516" s="215"/>
      <c r="AW516" s="215"/>
      <c r="AZ516" s="183"/>
      <c r="BD516" s="215"/>
      <c r="BE516" s="215"/>
      <c r="BH516" s="215"/>
      <c r="BI516" s="172"/>
      <c r="BJ516" s="172"/>
      <c r="BK516" s="172"/>
      <c r="BL516" s="215"/>
      <c r="BM516" s="215"/>
      <c r="BN516" s="172"/>
      <c r="BO516" s="172"/>
      <c r="BP516" s="215"/>
      <c r="BQ516" s="215"/>
      <c r="BR516" s="215"/>
      <c r="BS516" s="215"/>
      <c r="BT516" s="215"/>
      <c r="BU516" s="215"/>
      <c r="BV516" s="215"/>
      <c r="BW516" s="215"/>
      <c r="BX516" s="215"/>
      <c r="BY516" s="173"/>
      <c r="BZ516" s="173"/>
      <c r="CA516" s="173"/>
    </row>
    <row r="517" spans="1:79">
      <c r="A517" s="189"/>
      <c r="B517" s="192"/>
      <c r="C517" s="190"/>
      <c r="D517" s="190"/>
      <c r="E517" s="191"/>
      <c r="F517" s="191"/>
      <c r="G517" s="191"/>
      <c r="H517" s="193"/>
      <c r="I517" s="198"/>
      <c r="K517" s="198"/>
      <c r="L517" s="198"/>
      <c r="M517" s="202"/>
      <c r="N517" s="198"/>
      <c r="O517" s="198"/>
      <c r="P517" s="200"/>
      <c r="Q517" s="200"/>
      <c r="R517" s="200"/>
      <c r="S517" s="200"/>
      <c r="T517" s="200"/>
      <c r="U517" s="200"/>
      <c r="V517" s="200"/>
      <c r="W517" s="200"/>
      <c r="X517" s="200"/>
      <c r="Y517" s="200"/>
      <c r="Z517" s="200"/>
      <c r="AA517" s="200"/>
      <c r="AB517" s="200"/>
      <c r="AC517" s="200"/>
      <c r="AD517" s="200"/>
      <c r="AE517" s="200"/>
      <c r="AF517" s="200"/>
      <c r="AG517" s="200"/>
      <c r="AH517" s="200"/>
      <c r="AI517" s="200"/>
      <c r="AJ517" s="200"/>
      <c r="AV517" s="215"/>
      <c r="AW517" s="215"/>
      <c r="AZ517" s="183"/>
      <c r="BD517" s="215"/>
      <c r="BE517" s="215"/>
      <c r="BH517" s="215"/>
      <c r="BI517" s="172"/>
      <c r="BJ517" s="172"/>
      <c r="BK517" s="172"/>
      <c r="BL517" s="215"/>
      <c r="BM517" s="215"/>
      <c r="BN517" s="172"/>
      <c r="BO517" s="172"/>
      <c r="BP517" s="215"/>
      <c r="BQ517" s="215"/>
      <c r="BR517" s="215"/>
      <c r="BS517" s="215"/>
      <c r="BT517" s="215"/>
      <c r="BU517" s="215"/>
      <c r="BV517" s="215"/>
      <c r="BW517" s="215"/>
      <c r="BX517" s="215"/>
      <c r="BY517" s="173"/>
      <c r="BZ517" s="173"/>
      <c r="CA517" s="173"/>
    </row>
    <row r="518" spans="1:79">
      <c r="A518" s="189"/>
      <c r="B518" s="192"/>
      <c r="C518" s="190"/>
      <c r="D518" s="190"/>
      <c r="E518" s="191"/>
      <c r="F518" s="191"/>
      <c r="G518" s="191"/>
      <c r="H518" s="193"/>
      <c r="I518" s="198"/>
      <c r="K518" s="198"/>
      <c r="L518" s="198"/>
      <c r="M518" s="202"/>
      <c r="N518" s="198"/>
      <c r="O518" s="198"/>
      <c r="P518" s="200"/>
      <c r="Q518" s="200"/>
      <c r="R518" s="200"/>
      <c r="S518" s="200"/>
      <c r="T518" s="200"/>
      <c r="U518" s="200"/>
      <c r="V518" s="200"/>
      <c r="W518" s="200"/>
      <c r="X518" s="200"/>
      <c r="Y518" s="200"/>
      <c r="Z518" s="200"/>
      <c r="AA518" s="200"/>
      <c r="AB518" s="200"/>
      <c r="AC518" s="200"/>
      <c r="AD518" s="200"/>
      <c r="AE518" s="200"/>
      <c r="AF518" s="200"/>
      <c r="AG518" s="200"/>
      <c r="AH518" s="200"/>
      <c r="AI518" s="200"/>
      <c r="AJ518" s="200"/>
      <c r="AV518" s="215"/>
      <c r="AW518" s="215"/>
      <c r="AZ518" s="183"/>
      <c r="BD518" s="215"/>
      <c r="BE518" s="215"/>
      <c r="BH518" s="215"/>
      <c r="BI518" s="172"/>
      <c r="BJ518" s="172"/>
      <c r="BK518" s="172"/>
      <c r="BL518" s="215"/>
      <c r="BM518" s="215"/>
      <c r="BN518" s="172"/>
      <c r="BO518" s="172"/>
      <c r="BP518" s="215"/>
      <c r="BQ518" s="215"/>
      <c r="BR518" s="215"/>
      <c r="BS518" s="215"/>
      <c r="BT518" s="215"/>
      <c r="BU518" s="215"/>
      <c r="BV518" s="215"/>
      <c r="BW518" s="215"/>
      <c r="BX518" s="215"/>
      <c r="BY518" s="173"/>
      <c r="BZ518" s="173"/>
      <c r="CA518" s="173"/>
    </row>
    <row r="519" spans="1:79">
      <c r="A519" s="189"/>
      <c r="B519" s="192"/>
      <c r="C519" s="190"/>
      <c r="D519" s="190"/>
      <c r="E519" s="191"/>
      <c r="F519" s="191"/>
      <c r="G519" s="191"/>
      <c r="H519" s="193"/>
      <c r="I519" s="198"/>
      <c r="K519" s="198"/>
      <c r="L519" s="198"/>
      <c r="M519" s="202"/>
      <c r="N519" s="198"/>
      <c r="O519" s="198"/>
      <c r="P519" s="200"/>
      <c r="Q519" s="200"/>
      <c r="R519" s="200"/>
      <c r="S519" s="200"/>
      <c r="T519" s="200"/>
      <c r="U519" s="200"/>
      <c r="V519" s="200"/>
      <c r="W519" s="200"/>
      <c r="X519" s="200"/>
      <c r="Y519" s="200"/>
      <c r="Z519" s="200"/>
      <c r="AA519" s="200"/>
      <c r="AB519" s="200"/>
      <c r="AC519" s="200"/>
      <c r="AD519" s="200"/>
      <c r="AE519" s="200"/>
      <c r="AF519" s="200"/>
      <c r="AG519" s="200"/>
      <c r="AH519" s="200"/>
      <c r="AI519" s="200"/>
      <c r="AJ519" s="200"/>
      <c r="AV519" s="215"/>
      <c r="AW519" s="215"/>
      <c r="AZ519" s="183"/>
      <c r="BD519" s="215"/>
      <c r="BE519" s="215"/>
      <c r="BH519" s="215"/>
      <c r="BI519" s="172"/>
      <c r="BJ519" s="172"/>
      <c r="BK519" s="172"/>
      <c r="BL519" s="215"/>
      <c r="BM519" s="215"/>
      <c r="BN519" s="172"/>
      <c r="BO519" s="172"/>
      <c r="BP519" s="215"/>
      <c r="BQ519" s="215"/>
      <c r="BR519" s="215"/>
      <c r="BS519" s="215"/>
      <c r="BT519" s="215"/>
      <c r="BU519" s="215"/>
      <c r="BV519" s="215"/>
      <c r="BW519" s="215"/>
      <c r="BX519" s="215"/>
      <c r="BY519" s="173"/>
      <c r="BZ519" s="173"/>
      <c r="CA519" s="173"/>
    </row>
    <row r="520" spans="1:79">
      <c r="A520" s="189"/>
      <c r="B520" s="192"/>
      <c r="C520" s="190"/>
      <c r="D520" s="190"/>
      <c r="E520" s="191"/>
      <c r="F520" s="191"/>
      <c r="G520" s="191"/>
      <c r="H520" s="193"/>
      <c r="I520" s="198"/>
      <c r="K520" s="198"/>
      <c r="L520" s="198"/>
      <c r="M520" s="202"/>
      <c r="N520" s="198"/>
      <c r="O520" s="198"/>
      <c r="P520" s="200"/>
      <c r="Q520" s="200"/>
      <c r="R520" s="200"/>
      <c r="S520" s="200"/>
      <c r="T520" s="200"/>
      <c r="U520" s="200"/>
      <c r="V520" s="200"/>
      <c r="W520" s="200"/>
      <c r="X520" s="200"/>
      <c r="Y520" s="200"/>
      <c r="Z520" s="200"/>
      <c r="AA520" s="200"/>
      <c r="AB520" s="200"/>
      <c r="AC520" s="200"/>
      <c r="AD520" s="200"/>
      <c r="AE520" s="200"/>
      <c r="AF520" s="200"/>
      <c r="AG520" s="200"/>
      <c r="AH520" s="200"/>
      <c r="AI520" s="200"/>
      <c r="AJ520" s="200"/>
      <c r="AV520" s="215"/>
      <c r="AW520" s="215"/>
      <c r="AZ520" s="183"/>
      <c r="BD520" s="215"/>
      <c r="BE520" s="215"/>
      <c r="BH520" s="215"/>
      <c r="BI520" s="172"/>
      <c r="BJ520" s="172"/>
      <c r="BK520" s="172"/>
      <c r="BL520" s="215"/>
      <c r="BM520" s="215"/>
      <c r="BN520" s="172"/>
      <c r="BO520" s="172"/>
      <c r="BP520" s="215"/>
      <c r="BQ520" s="215"/>
      <c r="BR520" s="215"/>
      <c r="BS520" s="215"/>
      <c r="BT520" s="215"/>
      <c r="BU520" s="215"/>
      <c r="BV520" s="215"/>
      <c r="BW520" s="215"/>
      <c r="BX520" s="215"/>
      <c r="BY520" s="173"/>
      <c r="BZ520" s="173"/>
      <c r="CA520" s="173"/>
    </row>
    <row r="521" spans="1:79">
      <c r="A521" s="189"/>
      <c r="B521" s="192"/>
      <c r="C521" s="190"/>
      <c r="D521" s="190"/>
      <c r="E521" s="191"/>
      <c r="F521" s="191"/>
      <c r="G521" s="191"/>
      <c r="H521" s="193"/>
      <c r="I521" s="198"/>
      <c r="K521" s="198"/>
      <c r="L521" s="198"/>
      <c r="M521" s="202"/>
      <c r="N521" s="198"/>
      <c r="O521" s="198"/>
      <c r="P521" s="200"/>
      <c r="Q521" s="200"/>
      <c r="R521" s="200"/>
      <c r="S521" s="200"/>
      <c r="T521" s="200"/>
      <c r="U521" s="200"/>
      <c r="V521" s="200"/>
      <c r="W521" s="200"/>
      <c r="X521" s="200"/>
      <c r="Y521" s="200"/>
      <c r="Z521" s="200"/>
      <c r="AA521" s="200"/>
      <c r="AB521" s="200"/>
      <c r="AC521" s="200"/>
      <c r="AD521" s="200"/>
      <c r="AE521" s="200"/>
      <c r="AF521" s="200"/>
      <c r="AG521" s="200"/>
      <c r="AH521" s="200"/>
      <c r="AI521" s="200"/>
      <c r="AJ521" s="200"/>
      <c r="AV521" s="215"/>
      <c r="AW521" s="215"/>
      <c r="AZ521" s="183"/>
      <c r="BD521" s="215"/>
      <c r="BE521" s="215"/>
      <c r="BH521" s="215"/>
      <c r="BI521" s="172"/>
      <c r="BJ521" s="172"/>
      <c r="BK521" s="172"/>
      <c r="BL521" s="215"/>
      <c r="BM521" s="215"/>
      <c r="BN521" s="172"/>
      <c r="BO521" s="172"/>
      <c r="BP521" s="215"/>
      <c r="BQ521" s="215"/>
      <c r="BR521" s="215"/>
      <c r="BS521" s="215"/>
      <c r="BT521" s="215"/>
      <c r="BU521" s="215"/>
      <c r="BV521" s="215"/>
      <c r="BW521" s="215"/>
      <c r="BX521" s="215"/>
      <c r="BY521" s="173"/>
      <c r="BZ521" s="173"/>
      <c r="CA521" s="173"/>
    </row>
    <row r="522" spans="1:79">
      <c r="A522" s="189"/>
      <c r="B522" s="192"/>
      <c r="C522" s="190"/>
      <c r="D522" s="190"/>
      <c r="E522" s="191"/>
      <c r="F522" s="191"/>
      <c r="G522" s="191"/>
      <c r="H522" s="193"/>
      <c r="I522" s="198"/>
      <c r="K522" s="198"/>
      <c r="L522" s="198"/>
      <c r="M522" s="202"/>
      <c r="N522" s="198"/>
      <c r="O522" s="198"/>
      <c r="P522" s="200"/>
      <c r="Q522" s="200"/>
      <c r="R522" s="200"/>
      <c r="S522" s="200"/>
      <c r="T522" s="200"/>
      <c r="U522" s="200"/>
      <c r="V522" s="200"/>
      <c r="W522" s="200"/>
      <c r="X522" s="200"/>
      <c r="Y522" s="200"/>
      <c r="Z522" s="200"/>
      <c r="AA522" s="200"/>
      <c r="AB522" s="200"/>
      <c r="AC522" s="200"/>
      <c r="AD522" s="200"/>
      <c r="AE522" s="200"/>
      <c r="AF522" s="200"/>
      <c r="AG522" s="200"/>
      <c r="AH522" s="200"/>
      <c r="AI522" s="200"/>
      <c r="AJ522" s="200"/>
      <c r="AV522" s="215"/>
      <c r="AW522" s="215"/>
      <c r="AZ522" s="183"/>
      <c r="BD522" s="215"/>
      <c r="BE522" s="215"/>
      <c r="BH522" s="215"/>
      <c r="BI522" s="172"/>
      <c r="BJ522" s="172"/>
      <c r="BK522" s="172"/>
      <c r="BL522" s="215"/>
      <c r="BM522" s="215"/>
      <c r="BN522" s="172"/>
      <c r="BO522" s="172"/>
      <c r="BP522" s="215"/>
      <c r="BQ522" s="215"/>
      <c r="BR522" s="215"/>
      <c r="BS522" s="215"/>
      <c r="BT522" s="215"/>
      <c r="BU522" s="215"/>
      <c r="BV522" s="215"/>
      <c r="BW522" s="215"/>
      <c r="BX522" s="215"/>
      <c r="BY522" s="173"/>
      <c r="BZ522" s="173"/>
      <c r="CA522" s="173"/>
    </row>
    <row r="523" spans="1:79">
      <c r="A523" s="189"/>
      <c r="B523" s="192"/>
      <c r="C523" s="190"/>
      <c r="D523" s="190"/>
      <c r="E523" s="191"/>
      <c r="F523" s="191"/>
      <c r="G523" s="191"/>
      <c r="H523" s="193"/>
      <c r="I523" s="198"/>
      <c r="K523" s="198"/>
      <c r="L523" s="198"/>
      <c r="M523" s="202"/>
      <c r="N523" s="198"/>
      <c r="O523" s="198"/>
      <c r="P523" s="200"/>
      <c r="Q523" s="200"/>
      <c r="R523" s="200"/>
      <c r="S523" s="200"/>
      <c r="T523" s="200"/>
      <c r="U523" s="200"/>
      <c r="V523" s="200"/>
      <c r="W523" s="200"/>
      <c r="X523" s="200"/>
      <c r="Y523" s="200"/>
      <c r="Z523" s="200"/>
      <c r="AA523" s="200"/>
      <c r="AB523" s="200"/>
      <c r="AC523" s="200"/>
      <c r="AD523" s="200"/>
      <c r="AE523" s="200"/>
      <c r="AF523" s="200"/>
      <c r="AG523" s="200"/>
      <c r="AH523" s="200"/>
      <c r="AI523" s="200"/>
      <c r="AJ523" s="200"/>
      <c r="AV523" s="215"/>
      <c r="AW523" s="215"/>
      <c r="AZ523" s="183"/>
      <c r="BD523" s="215"/>
      <c r="BE523" s="215"/>
      <c r="BH523" s="215"/>
      <c r="BI523" s="172"/>
      <c r="BJ523" s="172"/>
      <c r="BK523" s="172"/>
      <c r="BL523" s="215"/>
      <c r="BM523" s="215"/>
      <c r="BN523" s="172"/>
      <c r="BO523" s="172"/>
      <c r="BP523" s="215"/>
      <c r="BQ523" s="215"/>
      <c r="BR523" s="215"/>
      <c r="BS523" s="215"/>
      <c r="BT523" s="215"/>
      <c r="BU523" s="215"/>
      <c r="BV523" s="215"/>
      <c r="BW523" s="215"/>
      <c r="BX523" s="215"/>
      <c r="BY523" s="173"/>
      <c r="BZ523" s="173"/>
      <c r="CA523" s="173"/>
    </row>
    <row r="524" spans="1:79">
      <c r="A524" s="189"/>
      <c r="B524" s="192"/>
      <c r="C524" s="190"/>
      <c r="D524" s="190"/>
      <c r="E524" s="191"/>
      <c r="F524" s="191"/>
      <c r="G524" s="191"/>
      <c r="H524" s="193"/>
      <c r="I524" s="198"/>
      <c r="K524" s="198"/>
      <c r="L524" s="198"/>
      <c r="M524" s="202"/>
      <c r="N524" s="198"/>
      <c r="O524" s="198"/>
      <c r="P524" s="200"/>
      <c r="Q524" s="200"/>
      <c r="R524" s="200"/>
      <c r="S524" s="200"/>
      <c r="T524" s="200"/>
      <c r="U524" s="200"/>
      <c r="V524" s="200"/>
      <c r="W524" s="200"/>
      <c r="X524" s="200"/>
      <c r="Y524" s="200"/>
      <c r="Z524" s="200"/>
      <c r="AA524" s="200"/>
      <c r="AB524" s="200"/>
      <c r="AC524" s="200"/>
      <c r="AD524" s="200"/>
      <c r="AE524" s="200"/>
      <c r="AF524" s="200"/>
      <c r="AG524" s="200"/>
      <c r="AH524" s="200"/>
      <c r="AI524" s="200"/>
      <c r="AJ524" s="200"/>
      <c r="AV524" s="215"/>
      <c r="AW524" s="215"/>
      <c r="AZ524" s="183"/>
      <c r="BD524" s="215"/>
      <c r="BE524" s="215"/>
      <c r="BH524" s="215"/>
      <c r="BI524" s="172"/>
      <c r="BJ524" s="172"/>
      <c r="BK524" s="172"/>
      <c r="BL524" s="215"/>
      <c r="BM524" s="215"/>
      <c r="BN524" s="172"/>
      <c r="BO524" s="172"/>
      <c r="BP524" s="215"/>
      <c r="BQ524" s="215"/>
      <c r="BR524" s="215"/>
      <c r="BS524" s="215"/>
      <c r="BT524" s="215"/>
      <c r="BU524" s="215"/>
      <c r="BV524" s="215"/>
      <c r="BW524" s="215"/>
      <c r="BX524" s="215"/>
      <c r="BY524" s="173"/>
      <c r="BZ524" s="173"/>
      <c r="CA524" s="173"/>
    </row>
    <row r="525" spans="1:79">
      <c r="A525" s="189"/>
      <c r="B525" s="192"/>
      <c r="C525" s="190"/>
      <c r="D525" s="190"/>
      <c r="E525" s="191"/>
      <c r="F525" s="191"/>
      <c r="G525" s="191"/>
      <c r="H525" s="193"/>
      <c r="I525" s="198"/>
      <c r="K525" s="198"/>
      <c r="L525" s="198"/>
      <c r="M525" s="202"/>
      <c r="N525" s="198"/>
      <c r="O525" s="198"/>
      <c r="P525" s="200"/>
      <c r="Q525" s="200"/>
      <c r="R525" s="200"/>
      <c r="S525" s="200"/>
      <c r="T525" s="200"/>
      <c r="U525" s="200"/>
      <c r="V525" s="200"/>
      <c r="W525" s="200"/>
      <c r="X525" s="200"/>
      <c r="Y525" s="200"/>
      <c r="Z525" s="200"/>
      <c r="AA525" s="200"/>
      <c r="AB525" s="200"/>
      <c r="AC525" s="200"/>
      <c r="AD525" s="200"/>
      <c r="AE525" s="200"/>
      <c r="AF525" s="200"/>
      <c r="AG525" s="200"/>
      <c r="AH525" s="200"/>
      <c r="AI525" s="200"/>
      <c r="AJ525" s="200"/>
      <c r="AV525" s="215"/>
      <c r="AW525" s="215"/>
      <c r="AZ525" s="183"/>
      <c r="BD525" s="215"/>
      <c r="BE525" s="215"/>
      <c r="BH525" s="215"/>
      <c r="BI525" s="172"/>
      <c r="BJ525" s="172"/>
      <c r="BK525" s="172"/>
      <c r="BL525" s="215"/>
      <c r="BM525" s="215"/>
      <c r="BN525" s="172"/>
      <c r="BO525" s="172"/>
      <c r="BP525" s="215"/>
      <c r="BQ525" s="215"/>
      <c r="BR525" s="215"/>
      <c r="BS525" s="215"/>
      <c r="BT525" s="215"/>
      <c r="BU525" s="215"/>
      <c r="BV525" s="215"/>
      <c r="BW525" s="215"/>
      <c r="BX525" s="215"/>
      <c r="BY525" s="173"/>
      <c r="BZ525" s="173"/>
      <c r="CA525" s="173"/>
    </row>
    <row r="526" spans="1:79">
      <c r="A526" s="189"/>
      <c r="B526" s="192"/>
      <c r="C526" s="190"/>
      <c r="D526" s="190"/>
      <c r="E526" s="191"/>
      <c r="F526" s="191"/>
      <c r="G526" s="191"/>
      <c r="H526" s="193"/>
      <c r="I526" s="198"/>
      <c r="K526" s="198"/>
      <c r="L526" s="198"/>
      <c r="M526" s="202"/>
      <c r="N526" s="198"/>
      <c r="O526" s="198"/>
      <c r="P526" s="200"/>
      <c r="Q526" s="200"/>
      <c r="R526" s="200"/>
      <c r="S526" s="200"/>
      <c r="T526" s="200"/>
      <c r="U526" s="200"/>
      <c r="V526" s="200"/>
      <c r="W526" s="200"/>
      <c r="X526" s="200"/>
      <c r="Y526" s="200"/>
      <c r="Z526" s="200"/>
      <c r="AA526" s="200"/>
      <c r="AB526" s="200"/>
      <c r="AC526" s="200"/>
      <c r="AD526" s="200"/>
      <c r="AE526" s="200"/>
      <c r="AF526" s="200"/>
      <c r="AG526" s="200"/>
      <c r="AH526" s="200"/>
      <c r="AI526" s="200"/>
      <c r="AJ526" s="200"/>
      <c r="AV526" s="215"/>
      <c r="AW526" s="215"/>
      <c r="AZ526" s="183"/>
      <c r="BD526" s="215"/>
      <c r="BE526" s="215"/>
      <c r="BH526" s="215"/>
      <c r="BI526" s="172"/>
      <c r="BJ526" s="172"/>
      <c r="BK526" s="172"/>
      <c r="BL526" s="215"/>
      <c r="BM526" s="215"/>
      <c r="BN526" s="172"/>
      <c r="BO526" s="172"/>
      <c r="BP526" s="215"/>
      <c r="BQ526" s="215"/>
      <c r="BR526" s="215"/>
      <c r="BS526" s="215"/>
      <c r="BT526" s="215"/>
      <c r="BU526" s="215"/>
      <c r="BV526" s="215"/>
      <c r="BW526" s="215"/>
      <c r="BX526" s="215"/>
      <c r="BY526" s="173"/>
      <c r="BZ526" s="173"/>
      <c r="CA526" s="173"/>
    </row>
    <row r="527" spans="1:79">
      <c r="A527" s="189"/>
      <c r="B527" s="192"/>
      <c r="C527" s="190"/>
      <c r="D527" s="190"/>
      <c r="E527" s="191"/>
      <c r="F527" s="191"/>
      <c r="G527" s="191"/>
      <c r="H527" s="193"/>
      <c r="I527" s="198"/>
      <c r="K527" s="198"/>
      <c r="L527" s="198"/>
      <c r="M527" s="202"/>
      <c r="N527" s="198"/>
      <c r="O527" s="198"/>
      <c r="P527" s="200"/>
      <c r="Q527" s="200"/>
      <c r="R527" s="200"/>
      <c r="S527" s="200"/>
      <c r="T527" s="200"/>
      <c r="U527" s="200"/>
      <c r="V527" s="200"/>
      <c r="W527" s="200"/>
      <c r="X527" s="200"/>
      <c r="Y527" s="200"/>
      <c r="Z527" s="200"/>
      <c r="AA527" s="200"/>
      <c r="AB527" s="200"/>
      <c r="AC527" s="200"/>
      <c r="AD527" s="200"/>
      <c r="AE527" s="200"/>
      <c r="AF527" s="200"/>
      <c r="AG527" s="200"/>
      <c r="AH527" s="200"/>
      <c r="AI527" s="200"/>
      <c r="AJ527" s="200"/>
      <c r="AV527" s="215"/>
      <c r="AW527" s="215"/>
      <c r="AZ527" s="183"/>
      <c r="BD527" s="215"/>
      <c r="BE527" s="215"/>
      <c r="BH527" s="215"/>
      <c r="BI527" s="172"/>
      <c r="BJ527" s="172"/>
      <c r="BK527" s="172"/>
      <c r="BL527" s="215"/>
      <c r="BM527" s="215"/>
      <c r="BN527" s="172"/>
      <c r="BO527" s="172"/>
      <c r="BP527" s="215"/>
      <c r="BQ527" s="215"/>
      <c r="BR527" s="215"/>
      <c r="BS527" s="215"/>
      <c r="BT527" s="215"/>
      <c r="BU527" s="215"/>
      <c r="BV527" s="215"/>
      <c r="BW527" s="215"/>
      <c r="BX527" s="215"/>
      <c r="BY527" s="173"/>
      <c r="BZ527" s="173"/>
      <c r="CA527" s="173"/>
    </row>
    <row r="528" spans="1:79">
      <c r="A528" s="189"/>
      <c r="B528" s="192"/>
      <c r="C528" s="190"/>
      <c r="D528" s="190"/>
      <c r="E528" s="191"/>
      <c r="F528" s="191"/>
      <c r="G528" s="191"/>
      <c r="H528" s="193"/>
      <c r="I528" s="198"/>
      <c r="K528" s="198"/>
      <c r="L528" s="198"/>
      <c r="M528" s="202"/>
      <c r="N528" s="198"/>
      <c r="O528" s="198"/>
      <c r="P528" s="200"/>
      <c r="Q528" s="200"/>
      <c r="R528" s="200"/>
      <c r="S528" s="200"/>
      <c r="T528" s="200"/>
      <c r="U528" s="200"/>
      <c r="V528" s="200"/>
      <c r="W528" s="200"/>
      <c r="X528" s="200"/>
      <c r="Y528" s="200"/>
      <c r="Z528" s="200"/>
      <c r="AA528" s="200"/>
      <c r="AB528" s="200"/>
      <c r="AC528" s="200"/>
      <c r="AD528" s="200"/>
      <c r="AE528" s="200"/>
      <c r="AF528" s="200"/>
      <c r="AG528" s="200"/>
      <c r="AH528" s="200"/>
      <c r="AI528" s="200"/>
      <c r="AJ528" s="200"/>
      <c r="AV528" s="215"/>
      <c r="AW528" s="215"/>
      <c r="AZ528" s="183"/>
      <c r="BD528" s="215"/>
      <c r="BE528" s="215"/>
      <c r="BH528" s="215"/>
      <c r="BI528" s="172"/>
      <c r="BJ528" s="172"/>
      <c r="BK528" s="172"/>
      <c r="BL528" s="215"/>
      <c r="BM528" s="215"/>
      <c r="BN528" s="172"/>
      <c r="BO528" s="172"/>
      <c r="BP528" s="215"/>
      <c r="BQ528" s="215"/>
      <c r="BR528" s="215"/>
      <c r="BS528" s="215"/>
      <c r="BT528" s="215"/>
      <c r="BU528" s="215"/>
      <c r="BV528" s="215"/>
      <c r="BW528" s="215"/>
      <c r="BX528" s="215"/>
      <c r="BY528" s="173"/>
      <c r="BZ528" s="173"/>
      <c r="CA528" s="173"/>
    </row>
    <row r="529" spans="1:79">
      <c r="A529" s="189"/>
      <c r="B529" s="192"/>
      <c r="C529" s="190"/>
      <c r="D529" s="190"/>
      <c r="E529" s="191"/>
      <c r="F529" s="191"/>
      <c r="G529" s="191"/>
      <c r="H529" s="193"/>
      <c r="I529" s="198"/>
      <c r="K529" s="198"/>
      <c r="L529" s="198"/>
      <c r="M529" s="202"/>
      <c r="N529" s="198"/>
      <c r="O529" s="198"/>
      <c r="P529" s="200"/>
      <c r="Q529" s="200"/>
      <c r="R529" s="200"/>
      <c r="S529" s="200"/>
      <c r="T529" s="200"/>
      <c r="U529" s="200"/>
      <c r="V529" s="200"/>
      <c r="W529" s="200"/>
      <c r="X529" s="200"/>
      <c r="Y529" s="200"/>
      <c r="Z529" s="200"/>
      <c r="AA529" s="200"/>
      <c r="AB529" s="200"/>
      <c r="AC529" s="200"/>
      <c r="AD529" s="200"/>
      <c r="AE529" s="200"/>
      <c r="AF529" s="200"/>
      <c r="AG529" s="200"/>
      <c r="AH529" s="200"/>
      <c r="AI529" s="200"/>
      <c r="AJ529" s="200"/>
      <c r="AV529" s="215"/>
      <c r="AW529" s="215"/>
      <c r="AZ529" s="183"/>
      <c r="BD529" s="215"/>
      <c r="BE529" s="215"/>
      <c r="BH529" s="215"/>
      <c r="BI529" s="172"/>
      <c r="BJ529" s="172"/>
      <c r="BK529" s="172"/>
      <c r="BL529" s="215"/>
      <c r="BM529" s="215"/>
      <c r="BN529" s="172"/>
      <c r="BO529" s="172"/>
      <c r="BP529" s="215"/>
      <c r="BQ529" s="215"/>
      <c r="BR529" s="215"/>
      <c r="BS529" s="215"/>
      <c r="BT529" s="215"/>
      <c r="BU529" s="215"/>
      <c r="BV529" s="215"/>
      <c r="BW529" s="215"/>
      <c r="BX529" s="215"/>
      <c r="BY529" s="173"/>
      <c r="BZ529" s="173"/>
      <c r="CA529" s="173"/>
    </row>
    <row r="530" spans="1:79">
      <c r="A530" s="189"/>
      <c r="B530" s="192"/>
      <c r="C530" s="190"/>
      <c r="D530" s="190"/>
      <c r="E530" s="191"/>
      <c r="F530" s="191"/>
      <c r="G530" s="191"/>
      <c r="H530" s="193"/>
      <c r="I530" s="198"/>
      <c r="K530" s="198"/>
      <c r="L530" s="198"/>
      <c r="M530" s="202"/>
      <c r="N530" s="198"/>
      <c r="O530" s="198"/>
      <c r="P530" s="200"/>
      <c r="Q530" s="200"/>
      <c r="R530" s="200"/>
      <c r="S530" s="200"/>
      <c r="T530" s="200"/>
      <c r="U530" s="200"/>
      <c r="V530" s="200"/>
      <c r="W530" s="200"/>
      <c r="X530" s="200"/>
      <c r="Y530" s="200"/>
      <c r="Z530" s="200"/>
      <c r="AA530" s="200"/>
      <c r="AB530" s="200"/>
      <c r="AC530" s="200"/>
      <c r="AD530" s="200"/>
      <c r="AE530" s="200"/>
      <c r="AF530" s="200"/>
      <c r="AG530" s="200"/>
      <c r="AH530" s="200"/>
      <c r="AI530" s="200"/>
      <c r="AJ530" s="200"/>
      <c r="AV530" s="215"/>
      <c r="AW530" s="215"/>
      <c r="AZ530" s="183"/>
      <c r="BD530" s="215"/>
      <c r="BE530" s="215"/>
      <c r="BH530" s="215"/>
      <c r="BI530" s="172"/>
      <c r="BJ530" s="172"/>
      <c r="BK530" s="172"/>
      <c r="BL530" s="215"/>
      <c r="BM530" s="215"/>
      <c r="BN530" s="172"/>
      <c r="BO530" s="172"/>
      <c r="BP530" s="215"/>
      <c r="BQ530" s="215"/>
      <c r="BR530" s="215"/>
      <c r="BS530" s="215"/>
      <c r="BT530" s="215"/>
      <c r="BU530" s="215"/>
      <c r="BV530" s="215"/>
      <c r="BW530" s="215"/>
      <c r="BX530" s="215"/>
      <c r="BY530" s="173"/>
      <c r="BZ530" s="173"/>
      <c r="CA530" s="173"/>
    </row>
    <row r="531" spans="1:79">
      <c r="A531" s="189"/>
      <c r="B531" s="192"/>
      <c r="C531" s="190"/>
      <c r="D531" s="190"/>
      <c r="E531" s="191"/>
      <c r="F531" s="191"/>
      <c r="G531" s="191"/>
      <c r="H531" s="193"/>
      <c r="I531" s="198"/>
      <c r="K531" s="198"/>
      <c r="L531" s="198"/>
      <c r="M531" s="202"/>
      <c r="N531" s="198"/>
      <c r="O531" s="198"/>
      <c r="P531" s="200"/>
      <c r="Q531" s="200"/>
      <c r="R531" s="200"/>
      <c r="S531" s="200"/>
      <c r="T531" s="200"/>
      <c r="U531" s="200"/>
      <c r="V531" s="200"/>
      <c r="W531" s="200"/>
      <c r="X531" s="200"/>
      <c r="Y531" s="200"/>
      <c r="Z531" s="200"/>
      <c r="AA531" s="200"/>
      <c r="AB531" s="200"/>
      <c r="AC531" s="200"/>
      <c r="AD531" s="200"/>
      <c r="AE531" s="200"/>
      <c r="AF531" s="200"/>
      <c r="AG531" s="200"/>
      <c r="AH531" s="200"/>
      <c r="AI531" s="200"/>
      <c r="AJ531" s="200"/>
      <c r="AV531" s="215"/>
      <c r="AW531" s="215"/>
      <c r="AZ531" s="183"/>
      <c r="BD531" s="215"/>
      <c r="BE531" s="215"/>
      <c r="BH531" s="215"/>
      <c r="BI531" s="172"/>
      <c r="BJ531" s="172"/>
      <c r="BK531" s="172"/>
      <c r="BL531" s="215"/>
      <c r="BM531" s="215"/>
      <c r="BN531" s="172"/>
      <c r="BO531" s="172"/>
      <c r="BP531" s="215"/>
      <c r="BQ531" s="215"/>
      <c r="BR531" s="215"/>
      <c r="BS531" s="215"/>
      <c r="BT531" s="215"/>
      <c r="BU531" s="215"/>
      <c r="BV531" s="215"/>
      <c r="BW531" s="215"/>
      <c r="BX531" s="215"/>
      <c r="BY531" s="173"/>
      <c r="BZ531" s="173"/>
      <c r="CA531" s="173"/>
    </row>
    <row r="532" spans="1:79">
      <c r="A532" s="189"/>
      <c r="B532" s="192"/>
      <c r="C532" s="190"/>
      <c r="D532" s="190"/>
      <c r="E532" s="191"/>
      <c r="F532" s="191"/>
      <c r="G532" s="191"/>
      <c r="H532" s="193"/>
      <c r="I532" s="198"/>
      <c r="K532" s="198"/>
      <c r="L532" s="198"/>
      <c r="M532" s="202"/>
      <c r="N532" s="198"/>
      <c r="O532" s="198"/>
      <c r="P532" s="200"/>
      <c r="Q532" s="200"/>
      <c r="R532" s="200"/>
      <c r="S532" s="200"/>
      <c r="T532" s="200"/>
      <c r="U532" s="200"/>
      <c r="V532" s="200"/>
      <c r="W532" s="200"/>
      <c r="X532" s="200"/>
      <c r="Y532" s="200"/>
      <c r="Z532" s="200"/>
      <c r="AA532" s="200"/>
      <c r="AB532" s="200"/>
      <c r="AC532" s="200"/>
      <c r="AD532" s="200"/>
      <c r="AE532" s="200"/>
      <c r="AF532" s="200"/>
      <c r="AG532" s="200"/>
      <c r="AH532" s="200"/>
      <c r="AI532" s="200"/>
      <c r="AJ532" s="200"/>
      <c r="AV532" s="215"/>
      <c r="AW532" s="215"/>
      <c r="AZ532" s="183"/>
      <c r="BD532" s="215"/>
      <c r="BE532" s="215"/>
      <c r="BH532" s="215"/>
      <c r="BI532" s="172"/>
      <c r="BJ532" s="172"/>
      <c r="BK532" s="172"/>
      <c r="BL532" s="215"/>
      <c r="BM532" s="215"/>
      <c r="BN532" s="172"/>
      <c r="BO532" s="172"/>
      <c r="BP532" s="215"/>
      <c r="BQ532" s="215"/>
      <c r="BR532" s="215"/>
      <c r="BS532" s="215"/>
      <c r="BT532" s="215"/>
      <c r="BU532" s="215"/>
      <c r="BV532" s="215"/>
      <c r="BW532" s="215"/>
      <c r="BX532" s="215"/>
      <c r="BY532" s="173"/>
      <c r="BZ532" s="173"/>
      <c r="CA532" s="173"/>
    </row>
    <row r="533" spans="1:79">
      <c r="A533" s="189"/>
      <c r="B533" s="192"/>
      <c r="C533" s="190"/>
      <c r="D533" s="190"/>
      <c r="E533" s="191"/>
      <c r="F533" s="191"/>
      <c r="G533" s="191"/>
      <c r="H533" s="193"/>
      <c r="I533" s="198"/>
      <c r="K533" s="198"/>
      <c r="L533" s="198"/>
      <c r="M533" s="202"/>
      <c r="N533" s="198"/>
      <c r="O533" s="198"/>
      <c r="P533" s="200"/>
      <c r="Q533" s="200"/>
      <c r="R533" s="200"/>
      <c r="S533" s="200"/>
      <c r="T533" s="200"/>
      <c r="U533" s="200"/>
      <c r="V533" s="200"/>
      <c r="W533" s="200"/>
      <c r="X533" s="200"/>
      <c r="Y533" s="200"/>
      <c r="Z533" s="200"/>
      <c r="AA533" s="200"/>
      <c r="AB533" s="200"/>
      <c r="AC533" s="200"/>
      <c r="AD533" s="200"/>
      <c r="AE533" s="200"/>
      <c r="AF533" s="200"/>
      <c r="AG533" s="200"/>
      <c r="AH533" s="200"/>
      <c r="AI533" s="200"/>
      <c r="AJ533" s="200"/>
      <c r="AV533" s="215"/>
      <c r="AW533" s="215"/>
      <c r="AZ533" s="183"/>
      <c r="BD533" s="215"/>
      <c r="BE533" s="215"/>
      <c r="BH533" s="215"/>
      <c r="BI533" s="172"/>
      <c r="BJ533" s="172"/>
      <c r="BK533" s="172"/>
      <c r="BL533" s="215"/>
      <c r="BM533" s="215"/>
      <c r="BN533" s="172"/>
      <c r="BO533" s="172"/>
      <c r="BP533" s="215"/>
      <c r="BQ533" s="215"/>
      <c r="BR533" s="215"/>
      <c r="BS533" s="215"/>
      <c r="BT533" s="215"/>
      <c r="BU533" s="215"/>
      <c r="BV533" s="215"/>
      <c r="BW533" s="215"/>
      <c r="BX533" s="215"/>
      <c r="BY533" s="173"/>
      <c r="BZ533" s="173"/>
      <c r="CA533" s="173"/>
    </row>
    <row r="534" spans="1:79">
      <c r="A534" s="189"/>
      <c r="B534" s="192"/>
      <c r="C534" s="190"/>
      <c r="D534" s="190"/>
      <c r="E534" s="191"/>
      <c r="F534" s="191"/>
      <c r="G534" s="191"/>
      <c r="H534" s="193"/>
      <c r="I534" s="198"/>
      <c r="K534" s="198"/>
      <c r="L534" s="198"/>
      <c r="M534" s="202"/>
      <c r="N534" s="198"/>
      <c r="O534" s="198"/>
      <c r="P534" s="200"/>
      <c r="Q534" s="200"/>
      <c r="R534" s="200"/>
      <c r="S534" s="200"/>
      <c r="T534" s="200"/>
      <c r="U534" s="200"/>
      <c r="V534" s="200"/>
      <c r="W534" s="200"/>
      <c r="X534" s="200"/>
      <c r="Y534" s="200"/>
      <c r="Z534" s="200"/>
      <c r="AA534" s="200"/>
      <c r="AB534" s="200"/>
      <c r="AC534" s="200"/>
      <c r="AD534" s="200"/>
      <c r="AE534" s="200"/>
      <c r="AF534" s="200"/>
      <c r="AG534" s="200"/>
      <c r="AH534" s="200"/>
      <c r="AI534" s="200"/>
      <c r="AJ534" s="200"/>
      <c r="AV534" s="215"/>
      <c r="AW534" s="215"/>
      <c r="AZ534" s="183"/>
      <c r="BD534" s="215"/>
      <c r="BE534" s="215"/>
      <c r="BH534" s="215"/>
      <c r="BI534" s="172"/>
      <c r="BJ534" s="172"/>
      <c r="BK534" s="172"/>
      <c r="BL534" s="215"/>
      <c r="BM534" s="215"/>
      <c r="BN534" s="172"/>
      <c r="BO534" s="172"/>
      <c r="BP534" s="215"/>
      <c r="BQ534" s="215"/>
      <c r="BR534" s="215"/>
      <c r="BS534" s="215"/>
      <c r="BT534" s="215"/>
      <c r="BU534" s="215"/>
      <c r="BV534" s="215"/>
      <c r="BW534" s="215"/>
      <c r="BX534" s="215"/>
      <c r="BY534" s="173"/>
      <c r="BZ534" s="173"/>
      <c r="CA534" s="173"/>
    </row>
    <row r="535" spans="1:79">
      <c r="A535" s="189"/>
      <c r="B535" s="192"/>
      <c r="C535" s="190"/>
      <c r="D535" s="190"/>
      <c r="E535" s="191"/>
      <c r="F535" s="191"/>
      <c r="G535" s="191"/>
      <c r="H535" s="193"/>
      <c r="I535" s="198"/>
      <c r="K535" s="198"/>
      <c r="L535" s="198"/>
      <c r="M535" s="202"/>
      <c r="N535" s="198"/>
      <c r="O535" s="198"/>
      <c r="P535" s="200"/>
      <c r="Q535" s="200"/>
      <c r="R535" s="200"/>
      <c r="S535" s="200"/>
      <c r="T535" s="200"/>
      <c r="U535" s="200"/>
      <c r="V535" s="200"/>
      <c r="W535" s="200"/>
      <c r="X535" s="200"/>
      <c r="Y535" s="200"/>
      <c r="Z535" s="200"/>
      <c r="AA535" s="200"/>
      <c r="AB535" s="200"/>
      <c r="AC535" s="200"/>
      <c r="AD535" s="200"/>
      <c r="AE535" s="200"/>
      <c r="AF535" s="200"/>
      <c r="AG535" s="200"/>
      <c r="AH535" s="200"/>
      <c r="AI535" s="200"/>
      <c r="AJ535" s="200"/>
      <c r="AV535" s="215"/>
      <c r="AW535" s="215"/>
      <c r="AZ535" s="183"/>
      <c r="BD535" s="215"/>
      <c r="BE535" s="215"/>
      <c r="BH535" s="215"/>
      <c r="BI535" s="172"/>
      <c r="BJ535" s="172"/>
      <c r="BK535" s="172"/>
      <c r="BL535" s="215"/>
      <c r="BM535" s="215"/>
      <c r="BN535" s="172"/>
      <c r="BO535" s="172"/>
      <c r="BP535" s="215"/>
      <c r="BQ535" s="215"/>
      <c r="BR535" s="215"/>
      <c r="BS535" s="215"/>
      <c r="BT535" s="215"/>
      <c r="BU535" s="215"/>
      <c r="BV535" s="215"/>
      <c r="BW535" s="215"/>
      <c r="BX535" s="215"/>
      <c r="BY535" s="173"/>
      <c r="BZ535" s="173"/>
      <c r="CA535" s="173"/>
    </row>
    <row r="536" spans="1:79">
      <c r="A536" s="189"/>
      <c r="B536" s="192"/>
      <c r="C536" s="190"/>
      <c r="D536" s="190"/>
      <c r="E536" s="191"/>
      <c r="F536" s="191"/>
      <c r="G536" s="191"/>
      <c r="H536" s="193"/>
      <c r="I536" s="198"/>
      <c r="K536" s="198"/>
      <c r="L536" s="198"/>
      <c r="M536" s="202"/>
      <c r="N536" s="198"/>
      <c r="O536" s="198"/>
      <c r="P536" s="200"/>
      <c r="Q536" s="200"/>
      <c r="R536" s="200"/>
      <c r="S536" s="200"/>
      <c r="T536" s="200"/>
      <c r="U536" s="200"/>
      <c r="V536" s="200"/>
      <c r="W536" s="200"/>
      <c r="X536" s="200"/>
      <c r="Y536" s="200"/>
      <c r="Z536" s="200"/>
      <c r="AA536" s="200"/>
      <c r="AB536" s="200"/>
      <c r="AC536" s="200"/>
      <c r="AD536" s="200"/>
      <c r="AE536" s="200"/>
      <c r="AF536" s="200"/>
      <c r="AG536" s="200"/>
      <c r="AH536" s="200"/>
      <c r="AI536" s="200"/>
      <c r="AJ536" s="200"/>
      <c r="AV536" s="215"/>
      <c r="AW536" s="215"/>
      <c r="AZ536" s="183"/>
      <c r="BD536" s="215"/>
      <c r="BE536" s="215"/>
      <c r="BH536" s="215"/>
      <c r="BI536" s="172"/>
      <c r="BJ536" s="172"/>
      <c r="BK536" s="172"/>
      <c r="BL536" s="215"/>
      <c r="BM536" s="215"/>
      <c r="BN536" s="172"/>
      <c r="BO536" s="172"/>
      <c r="BP536" s="215"/>
      <c r="BQ536" s="215"/>
      <c r="BR536" s="215"/>
      <c r="BS536" s="215"/>
      <c r="BT536" s="215"/>
      <c r="BU536" s="215"/>
      <c r="BV536" s="215"/>
      <c r="BW536" s="215"/>
      <c r="BX536" s="215"/>
      <c r="BY536" s="173"/>
      <c r="BZ536" s="173"/>
      <c r="CA536" s="173"/>
    </row>
    <row r="537" spans="1:79">
      <c r="A537" s="189"/>
      <c r="B537" s="192"/>
      <c r="C537" s="190"/>
      <c r="D537" s="190"/>
      <c r="E537" s="191"/>
      <c r="F537" s="191"/>
      <c r="G537" s="191"/>
      <c r="H537" s="193"/>
      <c r="I537" s="198"/>
      <c r="K537" s="198"/>
      <c r="L537" s="198"/>
      <c r="M537" s="202"/>
      <c r="N537" s="198"/>
      <c r="O537" s="198"/>
      <c r="P537" s="200"/>
      <c r="Q537" s="200"/>
      <c r="R537" s="200"/>
      <c r="S537" s="200"/>
      <c r="T537" s="200"/>
      <c r="U537" s="200"/>
      <c r="V537" s="200"/>
      <c r="W537" s="200"/>
      <c r="X537" s="200"/>
      <c r="Y537" s="200"/>
      <c r="Z537" s="200"/>
      <c r="AA537" s="200"/>
      <c r="AB537" s="200"/>
      <c r="AC537" s="200"/>
      <c r="AD537" s="200"/>
      <c r="AE537" s="200"/>
      <c r="AF537" s="200"/>
      <c r="AG537" s="200"/>
      <c r="AH537" s="200"/>
      <c r="AI537" s="200"/>
      <c r="AJ537" s="200"/>
      <c r="AV537" s="215"/>
      <c r="AW537" s="215"/>
      <c r="AZ537" s="183"/>
      <c r="BD537" s="215"/>
      <c r="BE537" s="215"/>
      <c r="BH537" s="215"/>
      <c r="BI537" s="172"/>
      <c r="BJ537" s="172"/>
      <c r="BK537" s="172"/>
      <c r="BL537" s="215"/>
      <c r="BM537" s="215"/>
      <c r="BN537" s="172"/>
      <c r="BO537" s="172"/>
      <c r="BP537" s="215"/>
      <c r="BQ537" s="215"/>
      <c r="BR537" s="215"/>
      <c r="BS537" s="215"/>
      <c r="BT537" s="215"/>
      <c r="BU537" s="215"/>
      <c r="BV537" s="215"/>
      <c r="BW537" s="215"/>
      <c r="BX537" s="215"/>
      <c r="BY537" s="173"/>
      <c r="BZ537" s="173"/>
      <c r="CA537" s="173"/>
    </row>
    <row r="538" spans="1:79">
      <c r="A538" s="189"/>
      <c r="B538" s="192"/>
      <c r="C538" s="190"/>
      <c r="D538" s="190"/>
      <c r="E538" s="191"/>
      <c r="F538" s="191"/>
      <c r="G538" s="191"/>
      <c r="H538" s="193"/>
      <c r="I538" s="198"/>
      <c r="K538" s="198"/>
      <c r="L538" s="198"/>
      <c r="M538" s="202"/>
      <c r="N538" s="198"/>
      <c r="O538" s="198"/>
      <c r="P538" s="200"/>
      <c r="Q538" s="200"/>
      <c r="R538" s="200"/>
      <c r="S538" s="200"/>
      <c r="T538" s="200"/>
      <c r="U538" s="200"/>
      <c r="V538" s="200"/>
      <c r="W538" s="200"/>
      <c r="X538" s="200"/>
      <c r="Y538" s="200"/>
      <c r="Z538" s="200"/>
      <c r="AA538" s="200"/>
      <c r="AB538" s="200"/>
      <c r="AC538" s="200"/>
      <c r="AD538" s="200"/>
      <c r="AE538" s="200"/>
      <c r="AF538" s="200"/>
      <c r="AG538" s="200"/>
      <c r="AH538" s="200"/>
      <c r="AI538" s="200"/>
      <c r="AJ538" s="200"/>
      <c r="AV538" s="215"/>
      <c r="AW538" s="215"/>
      <c r="AZ538" s="183"/>
      <c r="BD538" s="215"/>
      <c r="BE538" s="215"/>
      <c r="BH538" s="215"/>
      <c r="BI538" s="172"/>
      <c r="BJ538" s="172"/>
      <c r="BK538" s="172"/>
      <c r="BL538" s="215"/>
      <c r="BM538" s="215"/>
      <c r="BN538" s="172"/>
      <c r="BO538" s="172"/>
      <c r="BP538" s="215"/>
      <c r="BQ538" s="215"/>
      <c r="BR538" s="215"/>
      <c r="BS538" s="215"/>
      <c r="BT538" s="215"/>
      <c r="BU538" s="215"/>
      <c r="BV538" s="215"/>
      <c r="BW538" s="215"/>
      <c r="BX538" s="215"/>
      <c r="BY538" s="173"/>
      <c r="BZ538" s="173"/>
      <c r="CA538" s="173"/>
    </row>
    <row r="539" spans="1:79">
      <c r="A539" s="189"/>
      <c r="B539" s="192"/>
      <c r="C539" s="190"/>
      <c r="D539" s="190"/>
      <c r="E539" s="191"/>
      <c r="F539" s="191"/>
      <c r="G539" s="191"/>
      <c r="H539" s="193"/>
      <c r="I539" s="198"/>
      <c r="K539" s="198"/>
      <c r="L539" s="198"/>
      <c r="M539" s="202"/>
      <c r="N539" s="198"/>
      <c r="O539" s="198"/>
      <c r="P539" s="200"/>
      <c r="Q539" s="200"/>
      <c r="R539" s="200"/>
      <c r="S539" s="200"/>
      <c r="T539" s="200"/>
      <c r="U539" s="200"/>
      <c r="V539" s="200"/>
      <c r="W539" s="200"/>
      <c r="X539" s="200"/>
      <c r="Y539" s="200"/>
      <c r="Z539" s="200"/>
      <c r="AA539" s="200"/>
      <c r="AB539" s="200"/>
      <c r="AC539" s="200"/>
      <c r="AD539" s="200"/>
      <c r="AE539" s="200"/>
      <c r="AF539" s="200"/>
      <c r="AG539" s="200"/>
      <c r="AH539" s="200"/>
      <c r="AI539" s="200"/>
      <c r="AJ539" s="200"/>
      <c r="AV539" s="215"/>
      <c r="AW539" s="215"/>
      <c r="AZ539" s="183"/>
      <c r="BD539" s="215"/>
      <c r="BE539" s="215"/>
      <c r="BH539" s="215"/>
      <c r="BI539" s="172"/>
      <c r="BJ539" s="172"/>
      <c r="BK539" s="172"/>
      <c r="BL539" s="215"/>
      <c r="BM539" s="215"/>
      <c r="BN539" s="172"/>
      <c r="BO539" s="172"/>
      <c r="BP539" s="215"/>
      <c r="BQ539" s="215"/>
      <c r="BR539" s="215"/>
      <c r="BS539" s="215"/>
      <c r="BT539" s="215"/>
      <c r="BU539" s="215"/>
      <c r="BV539" s="215"/>
      <c r="BW539" s="215"/>
      <c r="BX539" s="215"/>
      <c r="BY539" s="173"/>
      <c r="BZ539" s="173"/>
      <c r="CA539" s="173"/>
    </row>
    <row r="540" spans="1:79">
      <c r="A540" s="189"/>
      <c r="B540" s="192"/>
      <c r="C540" s="190"/>
      <c r="D540" s="190"/>
      <c r="E540" s="191"/>
      <c r="F540" s="191"/>
      <c r="G540" s="191"/>
      <c r="H540" s="193"/>
      <c r="I540" s="198"/>
      <c r="K540" s="198"/>
      <c r="L540" s="198"/>
      <c r="M540" s="202"/>
      <c r="N540" s="198"/>
      <c r="O540" s="198"/>
      <c r="P540" s="200"/>
      <c r="Q540" s="200"/>
      <c r="R540" s="200"/>
      <c r="S540" s="200"/>
      <c r="T540" s="200"/>
      <c r="U540" s="200"/>
      <c r="V540" s="200"/>
      <c r="W540" s="200"/>
      <c r="X540" s="200"/>
      <c r="Y540" s="200"/>
      <c r="Z540" s="200"/>
      <c r="AA540" s="200"/>
      <c r="AB540" s="200"/>
      <c r="AC540" s="200"/>
      <c r="AD540" s="200"/>
      <c r="AE540" s="200"/>
      <c r="AF540" s="200"/>
      <c r="AG540" s="200"/>
      <c r="AH540" s="200"/>
      <c r="AI540" s="200"/>
      <c r="AJ540" s="200"/>
      <c r="AV540" s="215"/>
      <c r="AW540" s="215"/>
      <c r="AZ540" s="183"/>
      <c r="BD540" s="215"/>
      <c r="BE540" s="215"/>
      <c r="BH540" s="215"/>
      <c r="BI540" s="172"/>
      <c r="BJ540" s="172"/>
      <c r="BK540" s="172"/>
      <c r="BL540" s="215"/>
      <c r="BM540" s="215"/>
      <c r="BN540" s="172"/>
      <c r="BO540" s="172"/>
      <c r="BP540" s="215"/>
      <c r="BQ540" s="215"/>
      <c r="BR540" s="215"/>
      <c r="BS540" s="215"/>
      <c r="BT540" s="215"/>
      <c r="BU540" s="215"/>
      <c r="BV540" s="215"/>
      <c r="BW540" s="215"/>
      <c r="BX540" s="215"/>
      <c r="BY540" s="173"/>
      <c r="BZ540" s="173"/>
      <c r="CA540" s="173"/>
    </row>
    <row r="541" spans="1:79">
      <c r="A541" s="189"/>
      <c r="B541" s="192"/>
      <c r="C541" s="190"/>
      <c r="D541" s="190"/>
      <c r="E541" s="191"/>
      <c r="F541" s="191"/>
      <c r="G541" s="191"/>
      <c r="H541" s="193"/>
      <c r="I541" s="198"/>
      <c r="K541" s="198"/>
      <c r="L541" s="198"/>
      <c r="M541" s="202"/>
      <c r="N541" s="198"/>
      <c r="O541" s="198"/>
      <c r="P541" s="200"/>
      <c r="Q541" s="200"/>
      <c r="R541" s="200"/>
      <c r="S541" s="200"/>
      <c r="T541" s="200"/>
      <c r="U541" s="200"/>
      <c r="V541" s="200"/>
      <c r="W541" s="200"/>
      <c r="X541" s="200"/>
      <c r="Y541" s="200"/>
      <c r="Z541" s="200"/>
      <c r="AA541" s="200"/>
      <c r="AB541" s="200"/>
      <c r="AC541" s="200"/>
      <c r="AD541" s="200"/>
      <c r="AE541" s="200"/>
      <c r="AF541" s="200"/>
      <c r="AG541" s="200"/>
      <c r="AH541" s="200"/>
      <c r="AI541" s="200"/>
      <c r="AJ541" s="200"/>
      <c r="AV541" s="215"/>
      <c r="AW541" s="215"/>
      <c r="AZ541" s="183"/>
      <c r="BD541" s="215"/>
      <c r="BE541" s="215"/>
      <c r="BH541" s="215"/>
      <c r="BI541" s="172"/>
      <c r="BJ541" s="172"/>
      <c r="BK541" s="172"/>
      <c r="BL541" s="215"/>
      <c r="BM541" s="215"/>
      <c r="BN541" s="172"/>
      <c r="BO541" s="172"/>
      <c r="BP541" s="215"/>
      <c r="BQ541" s="215"/>
      <c r="BR541" s="215"/>
      <c r="BS541" s="215"/>
      <c r="BT541" s="215"/>
      <c r="BU541" s="215"/>
      <c r="BV541" s="215"/>
      <c r="BW541" s="215"/>
      <c r="BX541" s="215"/>
      <c r="BY541" s="173"/>
      <c r="BZ541" s="173"/>
      <c r="CA541" s="173"/>
    </row>
    <row r="542" spans="1:79">
      <c r="A542" s="189"/>
      <c r="B542" s="192"/>
      <c r="C542" s="190"/>
      <c r="D542" s="190"/>
      <c r="E542" s="191"/>
      <c r="F542" s="191"/>
      <c r="G542" s="191"/>
      <c r="H542" s="193"/>
      <c r="I542" s="198"/>
      <c r="K542" s="198"/>
      <c r="L542" s="198"/>
      <c r="M542" s="202"/>
      <c r="N542" s="198"/>
      <c r="O542" s="198"/>
      <c r="P542" s="200"/>
      <c r="Q542" s="200"/>
      <c r="R542" s="200"/>
      <c r="S542" s="200"/>
      <c r="T542" s="200"/>
      <c r="U542" s="200"/>
      <c r="V542" s="200"/>
      <c r="W542" s="200"/>
      <c r="X542" s="200"/>
      <c r="Y542" s="200"/>
      <c r="Z542" s="200"/>
      <c r="AA542" s="200"/>
      <c r="AB542" s="200"/>
      <c r="AC542" s="200"/>
      <c r="AD542" s="200"/>
      <c r="AE542" s="200"/>
      <c r="AF542" s="200"/>
      <c r="AG542" s="200"/>
      <c r="AH542" s="200"/>
      <c r="AI542" s="200"/>
      <c r="AJ542" s="200"/>
      <c r="AV542" s="215"/>
      <c r="AW542" s="215"/>
      <c r="AZ542" s="183"/>
      <c r="BD542" s="215"/>
      <c r="BE542" s="215"/>
      <c r="BH542" s="215"/>
      <c r="BI542" s="172"/>
      <c r="BJ542" s="172"/>
      <c r="BK542" s="172"/>
      <c r="BL542" s="215"/>
      <c r="BM542" s="215"/>
      <c r="BN542" s="172"/>
      <c r="BO542" s="172"/>
      <c r="BP542" s="215"/>
      <c r="BQ542" s="215"/>
      <c r="BR542" s="215"/>
      <c r="BS542" s="215"/>
      <c r="BT542" s="215"/>
      <c r="BU542" s="215"/>
      <c r="BV542" s="215"/>
      <c r="BW542" s="215"/>
      <c r="BX542" s="215"/>
      <c r="BY542" s="173"/>
      <c r="BZ542" s="173"/>
      <c r="CA542" s="173"/>
    </row>
    <row r="543" spans="1:79">
      <c r="A543" s="189"/>
      <c r="B543" s="192"/>
      <c r="C543" s="190"/>
      <c r="D543" s="190"/>
      <c r="E543" s="191"/>
      <c r="F543" s="191"/>
      <c r="G543" s="191"/>
      <c r="H543" s="193"/>
      <c r="I543" s="198"/>
      <c r="K543" s="198"/>
      <c r="L543" s="198"/>
      <c r="M543" s="202"/>
      <c r="N543" s="198"/>
      <c r="O543" s="198"/>
      <c r="P543" s="200"/>
      <c r="Q543" s="200"/>
      <c r="R543" s="200"/>
      <c r="S543" s="200"/>
      <c r="T543" s="200"/>
      <c r="U543" s="200"/>
      <c r="V543" s="200"/>
      <c r="W543" s="200"/>
      <c r="X543" s="200"/>
      <c r="Y543" s="200"/>
      <c r="Z543" s="200"/>
      <c r="AA543" s="200"/>
      <c r="AB543" s="200"/>
      <c r="AC543" s="200"/>
      <c r="AD543" s="200"/>
      <c r="AE543" s="200"/>
      <c r="AF543" s="200"/>
      <c r="AG543" s="200"/>
      <c r="AH543" s="200"/>
      <c r="AI543" s="200"/>
      <c r="AJ543" s="200"/>
      <c r="AV543" s="215"/>
      <c r="AW543" s="215"/>
      <c r="AZ543" s="183"/>
      <c r="BD543" s="215"/>
      <c r="BE543" s="215"/>
      <c r="BH543" s="215"/>
      <c r="BI543" s="172"/>
      <c r="BJ543" s="172"/>
      <c r="BK543" s="172"/>
      <c r="BL543" s="215"/>
      <c r="BM543" s="215"/>
      <c r="BN543" s="172"/>
      <c r="BO543" s="172"/>
      <c r="BP543" s="215"/>
      <c r="BQ543" s="215"/>
      <c r="BR543" s="215"/>
      <c r="BS543" s="215"/>
      <c r="BT543" s="215"/>
      <c r="BU543" s="215"/>
      <c r="BV543" s="215"/>
      <c r="BW543" s="215"/>
      <c r="BX543" s="215"/>
      <c r="BY543" s="173"/>
      <c r="BZ543" s="173"/>
      <c r="CA543" s="173"/>
    </row>
    <row r="544" spans="1:79">
      <c r="A544" s="189"/>
      <c r="B544" s="192"/>
      <c r="C544" s="190"/>
      <c r="D544" s="190"/>
      <c r="E544" s="191"/>
      <c r="F544" s="191"/>
      <c r="G544" s="191"/>
      <c r="H544" s="193"/>
      <c r="I544" s="198"/>
      <c r="K544" s="198"/>
      <c r="L544" s="198"/>
      <c r="M544" s="202"/>
      <c r="N544" s="198"/>
      <c r="O544" s="198"/>
      <c r="P544" s="200"/>
      <c r="Q544" s="200"/>
      <c r="R544" s="200"/>
      <c r="S544" s="200"/>
      <c r="T544" s="200"/>
      <c r="U544" s="200"/>
      <c r="V544" s="200"/>
      <c r="W544" s="200"/>
      <c r="X544" s="200"/>
      <c r="Y544" s="200"/>
      <c r="Z544" s="200"/>
      <c r="AA544" s="200"/>
      <c r="AB544" s="200"/>
      <c r="AC544" s="200"/>
      <c r="AD544" s="200"/>
      <c r="AE544" s="200"/>
      <c r="AF544" s="200"/>
      <c r="AG544" s="200"/>
      <c r="AH544" s="200"/>
      <c r="AI544" s="200"/>
      <c r="AJ544" s="200"/>
      <c r="AV544" s="215"/>
      <c r="AW544" s="215"/>
      <c r="AZ544" s="183"/>
      <c r="BD544" s="215"/>
      <c r="BE544" s="215"/>
      <c r="BH544" s="215"/>
      <c r="BI544" s="172"/>
      <c r="BJ544" s="172"/>
      <c r="BK544" s="172"/>
      <c r="BL544" s="215"/>
      <c r="BM544" s="215"/>
      <c r="BN544" s="172"/>
      <c r="BO544" s="172"/>
      <c r="BP544" s="215"/>
      <c r="BQ544" s="215"/>
      <c r="BR544" s="215"/>
      <c r="BS544" s="215"/>
      <c r="BT544" s="215"/>
      <c r="BU544" s="215"/>
      <c r="BV544" s="215"/>
      <c r="BW544" s="215"/>
      <c r="BX544" s="215"/>
      <c r="BY544" s="173"/>
      <c r="BZ544" s="173"/>
      <c r="CA544" s="173"/>
    </row>
    <row r="545" spans="1:79">
      <c r="A545" s="189"/>
      <c r="B545" s="192"/>
      <c r="C545" s="190"/>
      <c r="D545" s="190"/>
      <c r="E545" s="191"/>
      <c r="F545" s="191"/>
      <c r="G545" s="191"/>
      <c r="H545" s="193"/>
      <c r="I545" s="198"/>
      <c r="K545" s="198"/>
      <c r="L545" s="198"/>
      <c r="M545" s="202"/>
      <c r="N545" s="198"/>
      <c r="O545" s="198"/>
      <c r="P545" s="200"/>
      <c r="Q545" s="200"/>
      <c r="R545" s="200"/>
      <c r="S545" s="200"/>
      <c r="T545" s="200"/>
      <c r="U545" s="200"/>
      <c r="V545" s="200"/>
      <c r="W545" s="200"/>
      <c r="X545" s="200"/>
      <c r="Y545" s="200"/>
      <c r="Z545" s="200"/>
      <c r="AA545" s="200"/>
      <c r="AB545" s="200"/>
      <c r="AC545" s="200"/>
      <c r="AD545" s="200"/>
      <c r="AE545" s="200"/>
      <c r="AF545" s="200"/>
      <c r="AG545" s="200"/>
      <c r="AH545" s="200"/>
      <c r="AI545" s="200"/>
      <c r="AJ545" s="200"/>
      <c r="AV545" s="215"/>
      <c r="AW545" s="215"/>
      <c r="AZ545" s="183"/>
      <c r="BD545" s="215"/>
      <c r="BE545" s="215"/>
      <c r="BH545" s="215"/>
      <c r="BI545" s="172"/>
      <c r="BJ545" s="172"/>
      <c r="BK545" s="172"/>
      <c r="BL545" s="215"/>
      <c r="BM545" s="215"/>
      <c r="BN545" s="172"/>
      <c r="BO545" s="172"/>
      <c r="BP545" s="215"/>
      <c r="BQ545" s="215"/>
      <c r="BR545" s="215"/>
      <c r="BS545" s="215"/>
      <c r="BT545" s="215"/>
      <c r="BU545" s="215"/>
      <c r="BV545" s="215"/>
      <c r="BW545" s="215"/>
      <c r="BX545" s="215"/>
      <c r="BY545" s="173"/>
      <c r="BZ545" s="173"/>
      <c r="CA545" s="173"/>
    </row>
    <row r="546" spans="1:79">
      <c r="A546" s="189"/>
      <c r="B546" s="192"/>
      <c r="C546" s="190"/>
      <c r="D546" s="190"/>
      <c r="E546" s="191"/>
      <c r="F546" s="191"/>
      <c r="G546" s="191"/>
      <c r="H546" s="193"/>
      <c r="I546" s="198"/>
      <c r="K546" s="198"/>
      <c r="L546" s="198"/>
      <c r="M546" s="202"/>
      <c r="N546" s="198"/>
      <c r="O546" s="198"/>
      <c r="P546" s="200"/>
      <c r="Q546" s="200"/>
      <c r="R546" s="200"/>
      <c r="S546" s="200"/>
      <c r="T546" s="200"/>
      <c r="U546" s="200"/>
      <c r="V546" s="200"/>
      <c r="W546" s="200"/>
      <c r="X546" s="200"/>
      <c r="Y546" s="200"/>
      <c r="Z546" s="200"/>
      <c r="AA546" s="200"/>
      <c r="AB546" s="200"/>
      <c r="AC546" s="200"/>
      <c r="AD546" s="200"/>
      <c r="AE546" s="200"/>
      <c r="AF546" s="200"/>
      <c r="AG546" s="200"/>
      <c r="AH546" s="200"/>
      <c r="AI546" s="200"/>
      <c r="AJ546" s="200"/>
      <c r="AV546" s="215"/>
      <c r="AW546" s="215"/>
      <c r="AZ546" s="183"/>
      <c r="BD546" s="215"/>
      <c r="BE546" s="215"/>
      <c r="BH546" s="215"/>
      <c r="BI546" s="172"/>
      <c r="BJ546" s="172"/>
      <c r="BK546" s="172"/>
      <c r="BL546" s="215"/>
      <c r="BM546" s="215"/>
      <c r="BN546" s="172"/>
      <c r="BO546" s="172"/>
      <c r="BP546" s="215"/>
      <c r="BQ546" s="215"/>
      <c r="BR546" s="215"/>
      <c r="BS546" s="215"/>
      <c r="BT546" s="215"/>
      <c r="BU546" s="215"/>
      <c r="BV546" s="215"/>
      <c r="BW546" s="215"/>
      <c r="BX546" s="215"/>
      <c r="BY546" s="173"/>
      <c r="BZ546" s="173"/>
      <c r="CA546" s="173"/>
    </row>
    <row r="547" spans="1:79">
      <c r="A547" s="189"/>
      <c r="B547" s="192"/>
      <c r="C547" s="190"/>
      <c r="D547" s="190"/>
      <c r="E547" s="191"/>
      <c r="F547" s="191"/>
      <c r="G547" s="191"/>
      <c r="H547" s="193"/>
      <c r="I547" s="198"/>
      <c r="K547" s="198"/>
      <c r="L547" s="198"/>
      <c r="M547" s="202"/>
      <c r="N547" s="198"/>
      <c r="O547" s="198"/>
      <c r="P547" s="200"/>
      <c r="Q547" s="200"/>
      <c r="R547" s="200"/>
      <c r="S547" s="200"/>
      <c r="T547" s="200"/>
      <c r="U547" s="200"/>
      <c r="V547" s="200"/>
      <c r="W547" s="200"/>
      <c r="X547" s="200"/>
      <c r="Y547" s="200"/>
      <c r="Z547" s="200"/>
      <c r="AA547" s="200"/>
      <c r="AB547" s="200"/>
      <c r="AC547" s="200"/>
      <c r="AD547" s="200"/>
      <c r="AE547" s="200"/>
      <c r="AF547" s="200"/>
      <c r="AG547" s="200"/>
      <c r="AH547" s="200"/>
      <c r="AI547" s="200"/>
      <c r="AJ547" s="200"/>
      <c r="AV547" s="215"/>
      <c r="AW547" s="215"/>
      <c r="AZ547" s="183"/>
      <c r="BD547" s="215"/>
      <c r="BE547" s="215"/>
      <c r="BH547" s="215"/>
      <c r="BI547" s="172"/>
      <c r="BJ547" s="172"/>
      <c r="BK547" s="172"/>
      <c r="BL547" s="215"/>
      <c r="BM547" s="215"/>
      <c r="BN547" s="172"/>
      <c r="BO547" s="172"/>
      <c r="BP547" s="215"/>
      <c r="BQ547" s="215"/>
      <c r="BR547" s="215"/>
      <c r="BS547" s="215"/>
      <c r="BT547" s="215"/>
      <c r="BU547" s="215"/>
      <c r="BV547" s="215"/>
      <c r="BW547" s="215"/>
      <c r="BX547" s="215"/>
      <c r="BY547" s="173"/>
      <c r="BZ547" s="173"/>
      <c r="CA547" s="173"/>
    </row>
    <row r="548" spans="1:79">
      <c r="A548" s="189"/>
      <c r="B548" s="192"/>
      <c r="C548" s="190"/>
      <c r="D548" s="190"/>
      <c r="E548" s="191"/>
      <c r="F548" s="191"/>
      <c r="G548" s="191"/>
      <c r="H548" s="193"/>
      <c r="I548" s="198"/>
      <c r="K548" s="198"/>
      <c r="L548" s="198"/>
      <c r="M548" s="202"/>
      <c r="N548" s="198"/>
      <c r="O548" s="198"/>
      <c r="P548" s="200"/>
      <c r="Q548" s="200"/>
      <c r="R548" s="200"/>
      <c r="S548" s="200"/>
      <c r="T548" s="200"/>
      <c r="U548" s="200"/>
      <c r="V548" s="200"/>
      <c r="W548" s="200"/>
      <c r="X548" s="200"/>
      <c r="Y548" s="200"/>
      <c r="Z548" s="200"/>
      <c r="AA548" s="200"/>
      <c r="AB548" s="200"/>
      <c r="AC548" s="200"/>
      <c r="AD548" s="200"/>
      <c r="AE548" s="200"/>
      <c r="AF548" s="200"/>
      <c r="AG548" s="200"/>
      <c r="AH548" s="200"/>
      <c r="AI548" s="200"/>
      <c r="AJ548" s="200"/>
      <c r="AV548" s="215"/>
      <c r="AW548" s="215"/>
      <c r="AZ548" s="183"/>
      <c r="BD548" s="215"/>
      <c r="BE548" s="215"/>
      <c r="BH548" s="215"/>
      <c r="BI548" s="172"/>
      <c r="BJ548" s="172"/>
      <c r="BK548" s="172"/>
      <c r="BL548" s="215"/>
      <c r="BM548" s="215"/>
      <c r="BN548" s="172"/>
      <c r="BO548" s="172"/>
      <c r="BP548" s="215"/>
      <c r="BQ548" s="215"/>
      <c r="BR548" s="215"/>
      <c r="BS548" s="215"/>
      <c r="BT548" s="215"/>
      <c r="BU548" s="215"/>
      <c r="BV548" s="215"/>
      <c r="BW548" s="215"/>
      <c r="BX548" s="215"/>
      <c r="BY548" s="173"/>
      <c r="BZ548" s="173"/>
      <c r="CA548" s="173"/>
    </row>
    <row r="549" spans="1:79">
      <c r="A549" s="189"/>
      <c r="B549" s="192"/>
      <c r="C549" s="190"/>
      <c r="D549" s="190"/>
      <c r="E549" s="191"/>
      <c r="F549" s="191"/>
      <c r="G549" s="191"/>
      <c r="H549" s="193"/>
      <c r="I549" s="198"/>
      <c r="K549" s="198"/>
      <c r="L549" s="198"/>
      <c r="M549" s="202"/>
      <c r="N549" s="198"/>
      <c r="O549" s="198"/>
      <c r="P549" s="200"/>
      <c r="Q549" s="200"/>
      <c r="R549" s="200"/>
      <c r="S549" s="200"/>
      <c r="T549" s="200"/>
      <c r="U549" s="200"/>
      <c r="V549" s="200"/>
      <c r="W549" s="200"/>
      <c r="X549" s="200"/>
      <c r="Y549" s="200"/>
      <c r="Z549" s="200"/>
      <c r="AA549" s="200"/>
      <c r="AB549" s="200"/>
      <c r="AC549" s="200"/>
      <c r="AD549" s="200"/>
      <c r="AE549" s="200"/>
      <c r="AF549" s="200"/>
      <c r="AG549" s="200"/>
      <c r="AH549" s="200"/>
      <c r="AI549" s="200"/>
      <c r="AJ549" s="200"/>
      <c r="AV549" s="215"/>
      <c r="AW549" s="215"/>
      <c r="AZ549" s="183"/>
      <c r="BD549" s="215"/>
      <c r="BE549" s="215"/>
      <c r="BH549" s="215"/>
      <c r="BI549" s="172"/>
      <c r="BJ549" s="172"/>
      <c r="BK549" s="172"/>
      <c r="BL549" s="215"/>
      <c r="BM549" s="215"/>
      <c r="BN549" s="172"/>
      <c r="BO549" s="172"/>
      <c r="BP549" s="215"/>
      <c r="BQ549" s="215"/>
      <c r="BR549" s="215"/>
      <c r="BS549" s="215"/>
      <c r="BT549" s="215"/>
      <c r="BU549" s="215"/>
      <c r="BV549" s="215"/>
      <c r="BW549" s="215"/>
      <c r="BX549" s="215"/>
      <c r="BY549" s="173"/>
      <c r="BZ549" s="173"/>
      <c r="CA549" s="173"/>
    </row>
    <row r="550" spans="1:79">
      <c r="A550" s="189"/>
      <c r="B550" s="192"/>
      <c r="C550" s="190"/>
      <c r="D550" s="190"/>
      <c r="E550" s="191"/>
      <c r="F550" s="191"/>
      <c r="G550" s="191"/>
      <c r="H550" s="193"/>
      <c r="I550" s="198"/>
      <c r="K550" s="198"/>
      <c r="L550" s="198"/>
      <c r="M550" s="202"/>
      <c r="N550" s="198"/>
      <c r="O550" s="198"/>
      <c r="P550" s="200"/>
      <c r="Q550" s="200"/>
      <c r="R550" s="200"/>
      <c r="S550" s="200"/>
      <c r="T550" s="200"/>
      <c r="U550" s="200"/>
      <c r="V550" s="200"/>
      <c r="W550" s="200"/>
      <c r="X550" s="200"/>
      <c r="Y550" s="200"/>
      <c r="Z550" s="200"/>
      <c r="AA550" s="200"/>
      <c r="AB550" s="200"/>
      <c r="AC550" s="200"/>
      <c r="AD550" s="200"/>
      <c r="AE550" s="200"/>
      <c r="AF550" s="200"/>
      <c r="AG550" s="200"/>
      <c r="AH550" s="200"/>
      <c r="AI550" s="200"/>
      <c r="AJ550" s="200"/>
      <c r="AV550" s="215"/>
      <c r="AW550" s="215"/>
      <c r="AZ550" s="183"/>
      <c r="BD550" s="215"/>
      <c r="BE550" s="215"/>
      <c r="BH550" s="215"/>
      <c r="BI550" s="172"/>
      <c r="BJ550" s="172"/>
      <c r="BK550" s="172"/>
      <c r="BL550" s="215"/>
      <c r="BM550" s="215"/>
      <c r="BN550" s="172"/>
      <c r="BO550" s="172"/>
      <c r="BP550" s="215"/>
      <c r="BQ550" s="215"/>
      <c r="BR550" s="215"/>
      <c r="BS550" s="215"/>
      <c r="BT550" s="215"/>
      <c r="BU550" s="215"/>
      <c r="BV550" s="215"/>
      <c r="BW550" s="215"/>
      <c r="BX550" s="215"/>
      <c r="BY550" s="173"/>
      <c r="BZ550" s="173"/>
      <c r="CA550" s="173"/>
    </row>
    <row r="551" spans="1:79">
      <c r="A551" s="189"/>
      <c r="B551" s="192"/>
      <c r="C551" s="190"/>
      <c r="D551" s="190"/>
      <c r="E551" s="191"/>
      <c r="F551" s="191"/>
      <c r="G551" s="191"/>
      <c r="H551" s="193"/>
      <c r="I551" s="198"/>
      <c r="K551" s="198"/>
      <c r="L551" s="198"/>
      <c r="M551" s="202"/>
      <c r="N551" s="198"/>
      <c r="O551" s="198"/>
      <c r="P551" s="200"/>
      <c r="Q551" s="200"/>
      <c r="R551" s="200"/>
      <c r="S551" s="200"/>
      <c r="T551" s="200"/>
      <c r="U551" s="200"/>
      <c r="V551" s="200"/>
      <c r="W551" s="200"/>
      <c r="X551" s="200"/>
      <c r="Y551" s="200"/>
      <c r="Z551" s="200"/>
      <c r="AA551" s="200"/>
      <c r="AB551" s="200"/>
      <c r="AC551" s="200"/>
      <c r="AD551" s="200"/>
      <c r="AE551" s="200"/>
      <c r="AF551" s="200"/>
      <c r="AG551" s="200"/>
      <c r="AH551" s="200"/>
      <c r="AI551" s="200"/>
      <c r="AJ551" s="200"/>
      <c r="AV551" s="215"/>
      <c r="AW551" s="215"/>
      <c r="AZ551" s="183"/>
      <c r="BD551" s="215"/>
      <c r="BE551" s="215"/>
      <c r="BH551" s="215"/>
      <c r="BI551" s="172"/>
      <c r="BJ551" s="172"/>
      <c r="BK551" s="172"/>
      <c r="BL551" s="215"/>
      <c r="BM551" s="215"/>
      <c r="BN551" s="172"/>
      <c r="BO551" s="172"/>
      <c r="BP551" s="215"/>
      <c r="BQ551" s="215"/>
      <c r="BR551" s="215"/>
      <c r="BS551" s="215"/>
      <c r="BT551" s="215"/>
      <c r="BU551" s="215"/>
      <c r="BV551" s="215"/>
      <c r="BW551" s="215"/>
      <c r="BX551" s="215"/>
      <c r="BY551" s="173"/>
      <c r="BZ551" s="173"/>
      <c r="CA551" s="173"/>
    </row>
    <row r="552" spans="1:79">
      <c r="A552" s="189"/>
      <c r="B552" s="192"/>
      <c r="C552" s="190"/>
      <c r="D552" s="190"/>
      <c r="E552" s="191"/>
      <c r="F552" s="191"/>
      <c r="G552" s="191"/>
      <c r="H552" s="193"/>
      <c r="I552" s="198"/>
      <c r="K552" s="198"/>
      <c r="L552" s="198"/>
      <c r="M552" s="202"/>
      <c r="N552" s="198"/>
      <c r="O552" s="198"/>
      <c r="P552" s="200"/>
      <c r="Q552" s="200"/>
      <c r="R552" s="200"/>
      <c r="S552" s="200"/>
      <c r="T552" s="200"/>
      <c r="U552" s="200"/>
      <c r="V552" s="200"/>
      <c r="W552" s="200"/>
      <c r="X552" s="200"/>
      <c r="Y552" s="200"/>
      <c r="Z552" s="200"/>
      <c r="AA552" s="200"/>
      <c r="AB552" s="200"/>
      <c r="AC552" s="200"/>
      <c r="AD552" s="200"/>
      <c r="AE552" s="200"/>
      <c r="AF552" s="200"/>
      <c r="AG552" s="200"/>
      <c r="AH552" s="200"/>
      <c r="AI552" s="200"/>
      <c r="AJ552" s="200"/>
      <c r="AV552" s="215"/>
      <c r="AW552" s="215"/>
      <c r="AZ552" s="183"/>
      <c r="BD552" s="215"/>
      <c r="BE552" s="215"/>
      <c r="BH552" s="215"/>
      <c r="BI552" s="172"/>
      <c r="BJ552" s="172"/>
      <c r="BK552" s="172"/>
      <c r="BL552" s="215"/>
      <c r="BM552" s="215"/>
      <c r="BN552" s="172"/>
      <c r="BO552" s="172"/>
      <c r="BP552" s="215"/>
      <c r="BQ552" s="215"/>
      <c r="BR552" s="215"/>
      <c r="BS552" s="215"/>
      <c r="BT552" s="215"/>
      <c r="BU552" s="215"/>
      <c r="BV552" s="215"/>
      <c r="BW552" s="215"/>
      <c r="BX552" s="215"/>
      <c r="BY552" s="173"/>
      <c r="BZ552" s="173"/>
      <c r="CA552" s="173"/>
    </row>
    <row r="553" spans="1:79">
      <c r="A553" s="189"/>
      <c r="B553" s="192"/>
      <c r="C553" s="190"/>
      <c r="D553" s="190"/>
      <c r="E553" s="191"/>
      <c r="F553" s="191"/>
      <c r="G553" s="191"/>
      <c r="H553" s="193"/>
      <c r="I553" s="198"/>
      <c r="K553" s="198"/>
      <c r="L553" s="198"/>
      <c r="M553" s="202"/>
      <c r="N553" s="198"/>
      <c r="O553" s="198"/>
      <c r="P553" s="200"/>
      <c r="Q553" s="200"/>
      <c r="R553" s="200"/>
      <c r="S553" s="200"/>
      <c r="T553" s="200"/>
      <c r="U553" s="200"/>
      <c r="V553" s="200"/>
      <c r="W553" s="200"/>
      <c r="X553" s="200"/>
      <c r="Y553" s="200"/>
      <c r="Z553" s="200"/>
      <c r="AA553" s="200"/>
      <c r="AB553" s="200"/>
      <c r="AC553" s="200"/>
      <c r="AD553" s="200"/>
      <c r="AE553" s="200"/>
      <c r="AF553" s="200"/>
      <c r="AG553" s="200"/>
      <c r="AH553" s="200"/>
      <c r="AI553" s="200"/>
      <c r="AJ553" s="200"/>
      <c r="AV553" s="215"/>
      <c r="AW553" s="215"/>
      <c r="AZ553" s="183"/>
      <c r="BD553" s="215"/>
      <c r="BE553" s="215"/>
      <c r="BH553" s="215"/>
      <c r="BI553" s="172"/>
      <c r="BJ553" s="172"/>
      <c r="BK553" s="172"/>
      <c r="BL553" s="215"/>
      <c r="BM553" s="215"/>
      <c r="BN553" s="172"/>
      <c r="BO553" s="172"/>
      <c r="BP553" s="215"/>
      <c r="BQ553" s="215"/>
      <c r="BR553" s="215"/>
      <c r="BS553" s="215"/>
      <c r="BT553" s="215"/>
      <c r="BU553" s="215"/>
      <c r="BV553" s="215"/>
      <c r="BW553" s="215"/>
      <c r="BX553" s="215"/>
      <c r="BY553" s="173"/>
      <c r="BZ553" s="173"/>
      <c r="CA553" s="173"/>
    </row>
    <row r="554" spans="1:79">
      <c r="A554" s="189"/>
      <c r="B554" s="192"/>
      <c r="C554" s="190"/>
      <c r="D554" s="190"/>
      <c r="E554" s="191"/>
      <c r="F554" s="191"/>
      <c r="G554" s="191"/>
      <c r="H554" s="193"/>
      <c r="I554" s="198"/>
      <c r="K554" s="198"/>
      <c r="L554" s="198"/>
      <c r="M554" s="202"/>
      <c r="N554" s="198"/>
      <c r="O554" s="198"/>
      <c r="P554" s="200"/>
      <c r="Q554" s="200"/>
      <c r="R554" s="200"/>
      <c r="S554" s="200"/>
      <c r="T554" s="200"/>
      <c r="U554" s="200"/>
      <c r="V554" s="200"/>
      <c r="W554" s="200"/>
      <c r="X554" s="200"/>
      <c r="Y554" s="200"/>
      <c r="Z554" s="200"/>
      <c r="AA554" s="200"/>
      <c r="AB554" s="200"/>
      <c r="AC554" s="200"/>
      <c r="AD554" s="200"/>
      <c r="AE554" s="200"/>
      <c r="AF554" s="200"/>
      <c r="AG554" s="200"/>
      <c r="AH554" s="200"/>
      <c r="AI554" s="200"/>
      <c r="AJ554" s="200"/>
      <c r="AV554" s="215"/>
      <c r="AW554" s="215"/>
      <c r="AZ554" s="183"/>
      <c r="BD554" s="215"/>
      <c r="BE554" s="215"/>
      <c r="BH554" s="215"/>
      <c r="BI554" s="172"/>
      <c r="BJ554" s="172"/>
      <c r="BK554" s="172"/>
      <c r="BL554" s="215"/>
      <c r="BM554" s="215"/>
      <c r="BN554" s="172"/>
      <c r="BO554" s="172"/>
      <c r="BP554" s="215"/>
      <c r="BQ554" s="215"/>
      <c r="BR554" s="215"/>
      <c r="BS554" s="215"/>
      <c r="BT554" s="215"/>
      <c r="BU554" s="215"/>
      <c r="BV554" s="215"/>
      <c r="BW554" s="215"/>
      <c r="BX554" s="215"/>
      <c r="BY554" s="173"/>
      <c r="BZ554" s="173"/>
      <c r="CA554" s="173"/>
    </row>
    <row r="555" spans="1:79">
      <c r="A555" s="189"/>
      <c r="B555" s="192"/>
      <c r="C555" s="190"/>
      <c r="D555" s="190"/>
      <c r="E555" s="191"/>
      <c r="F555" s="191"/>
      <c r="G555" s="191"/>
      <c r="H555" s="193"/>
      <c r="I555" s="198"/>
      <c r="K555" s="198"/>
      <c r="L555" s="198"/>
      <c r="M555" s="202"/>
      <c r="N555" s="198"/>
      <c r="O555" s="198"/>
      <c r="P555" s="200"/>
      <c r="Q555" s="200"/>
      <c r="R555" s="200"/>
      <c r="S555" s="200"/>
      <c r="T555" s="200"/>
      <c r="U555" s="200"/>
      <c r="V555" s="200"/>
      <c r="W555" s="200"/>
      <c r="X555" s="200"/>
      <c r="Y555" s="200"/>
      <c r="Z555" s="200"/>
      <c r="AA555" s="200"/>
      <c r="AB555" s="200"/>
      <c r="AC555" s="200"/>
      <c r="AD555" s="200"/>
      <c r="AE555" s="200"/>
      <c r="AF555" s="200"/>
      <c r="AG555" s="200"/>
      <c r="AH555" s="200"/>
      <c r="AI555" s="200"/>
      <c r="AJ555" s="200"/>
      <c r="AV555" s="215"/>
      <c r="AW555" s="215"/>
      <c r="AZ555" s="183"/>
      <c r="BD555" s="215"/>
      <c r="BE555" s="215"/>
      <c r="BH555" s="215"/>
      <c r="BI555" s="172"/>
      <c r="BJ555" s="172"/>
      <c r="BK555" s="172"/>
      <c r="BL555" s="215"/>
      <c r="BM555" s="215"/>
      <c r="BN555" s="172"/>
      <c r="BO555" s="172"/>
      <c r="BP555" s="215"/>
      <c r="BQ555" s="215"/>
      <c r="BR555" s="215"/>
      <c r="BS555" s="215"/>
      <c r="BT555" s="215"/>
      <c r="BU555" s="215"/>
      <c r="BV555" s="215"/>
      <c r="BW555" s="215"/>
      <c r="BX555" s="215"/>
      <c r="BY555" s="173"/>
      <c r="BZ555" s="173"/>
      <c r="CA555" s="173"/>
    </row>
    <row r="556" spans="1:79">
      <c r="A556" s="189"/>
      <c r="B556" s="192"/>
      <c r="C556" s="190"/>
      <c r="D556" s="190"/>
      <c r="E556" s="191"/>
      <c r="F556" s="191"/>
      <c r="G556" s="191"/>
      <c r="H556" s="193"/>
      <c r="I556" s="198"/>
      <c r="K556" s="198"/>
      <c r="L556" s="198"/>
      <c r="M556" s="202"/>
      <c r="N556" s="198"/>
      <c r="O556" s="198"/>
      <c r="P556" s="200"/>
      <c r="Q556" s="200"/>
      <c r="R556" s="200"/>
      <c r="S556" s="200"/>
      <c r="T556" s="200"/>
      <c r="U556" s="200"/>
      <c r="V556" s="200"/>
      <c r="W556" s="200"/>
      <c r="X556" s="200"/>
      <c r="Y556" s="200"/>
      <c r="Z556" s="200"/>
      <c r="AA556" s="200"/>
      <c r="AB556" s="200"/>
      <c r="AC556" s="200"/>
      <c r="AD556" s="200"/>
      <c r="AE556" s="200"/>
      <c r="AF556" s="200"/>
      <c r="AG556" s="200"/>
      <c r="AH556" s="200"/>
      <c r="AI556" s="200"/>
      <c r="AJ556" s="200"/>
      <c r="AV556" s="215"/>
      <c r="AW556" s="215"/>
      <c r="AZ556" s="183"/>
      <c r="BD556" s="215"/>
      <c r="BE556" s="215"/>
      <c r="BH556" s="215"/>
      <c r="BI556" s="172"/>
      <c r="BJ556" s="172"/>
      <c r="BK556" s="172"/>
      <c r="BL556" s="215"/>
      <c r="BM556" s="215"/>
      <c r="BN556" s="172"/>
      <c r="BO556" s="172"/>
      <c r="BP556" s="215"/>
      <c r="BQ556" s="215"/>
      <c r="BR556" s="215"/>
      <c r="BS556" s="215"/>
      <c r="BT556" s="215"/>
      <c r="BU556" s="215"/>
      <c r="BV556" s="215"/>
      <c r="BW556" s="215"/>
      <c r="BX556" s="215"/>
      <c r="BY556" s="173"/>
      <c r="BZ556" s="173"/>
      <c r="CA556" s="173"/>
    </row>
    <row r="557" spans="1:79">
      <c r="A557" s="189"/>
      <c r="B557" s="192"/>
      <c r="C557" s="190"/>
      <c r="D557" s="190"/>
      <c r="E557" s="191"/>
      <c r="F557" s="191"/>
      <c r="G557" s="191"/>
      <c r="H557" s="193"/>
      <c r="I557" s="198"/>
      <c r="K557" s="198"/>
      <c r="L557" s="198"/>
      <c r="M557" s="202"/>
      <c r="N557" s="198"/>
      <c r="O557" s="198"/>
      <c r="P557" s="200"/>
      <c r="Q557" s="200"/>
      <c r="R557" s="200"/>
      <c r="S557" s="200"/>
      <c r="T557" s="200"/>
      <c r="U557" s="200"/>
      <c r="V557" s="200"/>
      <c r="W557" s="200"/>
      <c r="X557" s="200"/>
      <c r="Y557" s="200"/>
      <c r="Z557" s="200"/>
      <c r="AA557" s="200"/>
      <c r="AB557" s="200"/>
      <c r="AC557" s="200"/>
      <c r="AD557" s="200"/>
      <c r="AE557" s="200"/>
      <c r="AF557" s="200"/>
      <c r="AG557" s="200"/>
      <c r="AH557" s="200"/>
      <c r="AI557" s="200"/>
      <c r="AJ557" s="200"/>
      <c r="AV557" s="215"/>
      <c r="AW557" s="215"/>
      <c r="AZ557" s="183"/>
      <c r="BD557" s="215"/>
      <c r="BE557" s="215"/>
      <c r="BH557" s="215"/>
      <c r="BI557" s="172"/>
      <c r="BJ557" s="172"/>
      <c r="BK557" s="172"/>
      <c r="BL557" s="215"/>
      <c r="BM557" s="215"/>
      <c r="BN557" s="172"/>
      <c r="BO557" s="172"/>
      <c r="BP557" s="215"/>
      <c r="BQ557" s="215"/>
      <c r="BR557" s="215"/>
      <c r="BS557" s="215"/>
      <c r="BT557" s="215"/>
      <c r="BU557" s="215"/>
      <c r="BV557" s="215"/>
      <c r="BW557" s="215"/>
      <c r="BX557" s="215"/>
      <c r="BY557" s="173"/>
      <c r="BZ557" s="173"/>
      <c r="CA557" s="173"/>
    </row>
    <row r="558" spans="1:79">
      <c r="A558" s="189"/>
      <c r="B558" s="192"/>
      <c r="C558" s="190"/>
      <c r="D558" s="190"/>
      <c r="E558" s="191"/>
      <c r="F558" s="191"/>
      <c r="G558" s="191"/>
      <c r="H558" s="193"/>
      <c r="I558" s="198"/>
      <c r="K558" s="198"/>
      <c r="L558" s="198"/>
      <c r="M558" s="202"/>
      <c r="N558" s="198"/>
      <c r="O558" s="198"/>
      <c r="P558" s="200"/>
      <c r="Q558" s="200"/>
      <c r="R558" s="200"/>
      <c r="S558" s="200"/>
      <c r="T558" s="200"/>
      <c r="U558" s="200"/>
      <c r="V558" s="200"/>
      <c r="W558" s="200"/>
      <c r="X558" s="200"/>
      <c r="Y558" s="200"/>
      <c r="Z558" s="200"/>
      <c r="AA558" s="200"/>
      <c r="AB558" s="200"/>
      <c r="AC558" s="200"/>
      <c r="AD558" s="200"/>
      <c r="AE558" s="200"/>
      <c r="AF558" s="200"/>
      <c r="AG558" s="200"/>
      <c r="AH558" s="200"/>
      <c r="AI558" s="200"/>
      <c r="AJ558" s="200"/>
      <c r="AV558" s="215"/>
      <c r="AW558" s="215"/>
      <c r="AZ558" s="183"/>
      <c r="BD558" s="215"/>
      <c r="BE558" s="215"/>
      <c r="BH558" s="215"/>
      <c r="BI558" s="172"/>
      <c r="BJ558" s="172"/>
      <c r="BK558" s="172"/>
      <c r="BL558" s="215"/>
      <c r="BM558" s="215"/>
      <c r="BN558" s="172"/>
      <c r="BO558" s="172"/>
      <c r="BP558" s="215"/>
      <c r="BQ558" s="215"/>
      <c r="BR558" s="215"/>
      <c r="BS558" s="215"/>
      <c r="BT558" s="215"/>
      <c r="BU558" s="215"/>
      <c r="BV558" s="215"/>
      <c r="BW558" s="215"/>
      <c r="BX558" s="215"/>
      <c r="BY558" s="173"/>
      <c r="BZ558" s="173"/>
      <c r="CA558" s="173"/>
    </row>
    <row r="559" spans="1:79">
      <c r="A559" s="189"/>
      <c r="B559" s="192"/>
      <c r="C559" s="190"/>
      <c r="D559" s="190"/>
      <c r="E559" s="191"/>
      <c r="F559" s="191"/>
      <c r="G559" s="191"/>
      <c r="H559" s="193"/>
      <c r="I559" s="198"/>
      <c r="K559" s="198"/>
      <c r="L559" s="198"/>
      <c r="M559" s="202"/>
      <c r="N559" s="198"/>
      <c r="O559" s="198"/>
      <c r="P559" s="200"/>
      <c r="Q559" s="200"/>
      <c r="R559" s="200"/>
      <c r="S559" s="200"/>
      <c r="T559" s="200"/>
      <c r="U559" s="200"/>
      <c r="V559" s="200"/>
      <c r="W559" s="200"/>
      <c r="X559" s="200"/>
      <c r="Y559" s="200"/>
      <c r="Z559" s="200"/>
      <c r="AA559" s="200"/>
      <c r="AB559" s="200"/>
      <c r="AC559" s="200"/>
      <c r="AD559" s="200"/>
      <c r="AE559" s="200"/>
      <c r="AF559" s="200"/>
      <c r="AG559" s="200"/>
      <c r="AH559" s="200"/>
      <c r="AI559" s="200"/>
      <c r="AJ559" s="200"/>
      <c r="AV559" s="215"/>
      <c r="AW559" s="215"/>
      <c r="AZ559" s="183"/>
      <c r="BD559" s="215"/>
      <c r="BE559" s="215"/>
      <c r="BH559" s="215"/>
      <c r="BI559" s="172"/>
      <c r="BJ559" s="172"/>
      <c r="BK559" s="172"/>
      <c r="BL559" s="215"/>
      <c r="BM559" s="215"/>
      <c r="BN559" s="172"/>
      <c r="BO559" s="172"/>
      <c r="BP559" s="215"/>
      <c r="BQ559" s="215"/>
      <c r="BR559" s="215"/>
      <c r="BS559" s="215"/>
      <c r="BT559" s="215"/>
      <c r="BU559" s="215"/>
      <c r="BV559" s="215"/>
      <c r="BW559" s="215"/>
      <c r="BX559" s="215"/>
      <c r="BY559" s="173"/>
      <c r="BZ559" s="173"/>
      <c r="CA559" s="173"/>
    </row>
    <row r="560" spans="1:79">
      <c r="A560" s="189"/>
      <c r="B560" s="192"/>
      <c r="C560" s="190"/>
      <c r="D560" s="190"/>
      <c r="E560" s="191"/>
      <c r="F560" s="191"/>
      <c r="G560" s="191"/>
      <c r="H560" s="193"/>
      <c r="I560" s="198"/>
      <c r="K560" s="198"/>
      <c r="L560" s="198"/>
      <c r="M560" s="202"/>
      <c r="N560" s="198"/>
      <c r="O560" s="198"/>
      <c r="P560" s="200"/>
      <c r="Q560" s="200"/>
      <c r="R560" s="200"/>
      <c r="S560" s="200"/>
      <c r="T560" s="200"/>
      <c r="U560" s="200"/>
      <c r="V560" s="200"/>
      <c r="W560" s="200"/>
      <c r="X560" s="200"/>
      <c r="Y560" s="200"/>
      <c r="Z560" s="200"/>
      <c r="AA560" s="200"/>
      <c r="AB560" s="200"/>
      <c r="AC560" s="200"/>
      <c r="AD560" s="200"/>
      <c r="AE560" s="200"/>
      <c r="AF560" s="200"/>
      <c r="AG560" s="200"/>
      <c r="AH560" s="200"/>
      <c r="AI560" s="200"/>
      <c r="AJ560" s="200"/>
      <c r="AV560" s="215"/>
      <c r="AW560" s="215"/>
      <c r="AZ560" s="183"/>
      <c r="BD560" s="215"/>
      <c r="BE560" s="215"/>
      <c r="BH560" s="215"/>
      <c r="BI560" s="172"/>
      <c r="BJ560" s="172"/>
      <c r="BK560" s="172"/>
      <c r="BL560" s="215"/>
      <c r="BM560" s="215"/>
      <c r="BN560" s="172"/>
      <c r="BO560" s="172"/>
      <c r="BP560" s="215"/>
      <c r="BQ560" s="215"/>
      <c r="BR560" s="215"/>
      <c r="BS560" s="215"/>
      <c r="BT560" s="215"/>
      <c r="BU560" s="215"/>
      <c r="BV560" s="215"/>
      <c r="BW560" s="215"/>
      <c r="BX560" s="215"/>
      <c r="BY560" s="173"/>
      <c r="BZ560" s="173"/>
      <c r="CA560" s="173"/>
    </row>
    <row r="561" spans="1:79">
      <c r="A561" s="189"/>
      <c r="B561" s="192"/>
      <c r="C561" s="190"/>
      <c r="D561" s="190"/>
      <c r="E561" s="191"/>
      <c r="F561" s="191"/>
      <c r="G561" s="191"/>
      <c r="H561" s="193"/>
      <c r="I561" s="198"/>
      <c r="K561" s="198"/>
      <c r="L561" s="198"/>
      <c r="M561" s="202"/>
      <c r="N561" s="198"/>
      <c r="O561" s="198"/>
      <c r="P561" s="200"/>
      <c r="Q561" s="200"/>
      <c r="R561" s="200"/>
      <c r="S561" s="200"/>
      <c r="T561" s="200"/>
      <c r="U561" s="200"/>
      <c r="V561" s="200"/>
      <c r="W561" s="200"/>
      <c r="X561" s="200"/>
      <c r="Y561" s="200"/>
      <c r="Z561" s="200"/>
      <c r="AA561" s="200"/>
      <c r="AB561" s="200"/>
      <c r="AC561" s="200"/>
      <c r="AD561" s="200"/>
      <c r="AE561" s="200"/>
      <c r="AF561" s="200"/>
      <c r="AG561" s="200"/>
      <c r="AH561" s="200"/>
      <c r="AI561" s="200"/>
      <c r="AJ561" s="200"/>
      <c r="AV561" s="215"/>
      <c r="AW561" s="215"/>
      <c r="AZ561" s="183"/>
      <c r="BD561" s="215"/>
      <c r="BE561" s="215"/>
      <c r="BH561" s="215"/>
      <c r="BI561" s="172"/>
      <c r="BJ561" s="172"/>
      <c r="BK561" s="172"/>
      <c r="BL561" s="215"/>
      <c r="BM561" s="215"/>
      <c r="BN561" s="172"/>
      <c r="BO561" s="172"/>
      <c r="BP561" s="215"/>
      <c r="BQ561" s="215"/>
      <c r="BR561" s="215"/>
      <c r="BS561" s="215"/>
      <c r="BT561" s="215"/>
      <c r="BU561" s="215"/>
      <c r="BV561" s="215"/>
      <c r="BW561" s="215"/>
      <c r="BX561" s="215"/>
      <c r="BY561" s="173"/>
      <c r="BZ561" s="173"/>
      <c r="CA561" s="173"/>
    </row>
    <row r="562" spans="1:79">
      <c r="A562" s="189"/>
      <c r="B562" s="192"/>
      <c r="C562" s="190"/>
      <c r="D562" s="190"/>
      <c r="E562" s="191"/>
      <c r="F562" s="191"/>
      <c r="G562" s="191"/>
      <c r="H562" s="193"/>
      <c r="I562" s="198"/>
      <c r="K562" s="198"/>
      <c r="L562" s="198"/>
      <c r="M562" s="202"/>
      <c r="N562" s="198"/>
      <c r="O562" s="198"/>
      <c r="P562" s="200"/>
      <c r="Q562" s="200"/>
      <c r="R562" s="200"/>
      <c r="S562" s="200"/>
      <c r="T562" s="200"/>
      <c r="U562" s="200"/>
      <c r="V562" s="200"/>
      <c r="W562" s="200"/>
      <c r="X562" s="200"/>
      <c r="Y562" s="200"/>
      <c r="Z562" s="200"/>
      <c r="AA562" s="200"/>
      <c r="AB562" s="200"/>
      <c r="AC562" s="200"/>
      <c r="AD562" s="200"/>
      <c r="AE562" s="200"/>
      <c r="AF562" s="200"/>
      <c r="AG562" s="200"/>
      <c r="AH562" s="200"/>
      <c r="AI562" s="200"/>
      <c r="AJ562" s="200"/>
      <c r="AV562" s="215"/>
      <c r="AW562" s="215"/>
      <c r="AZ562" s="183"/>
      <c r="BD562" s="215"/>
      <c r="BE562" s="215"/>
      <c r="BH562" s="215"/>
      <c r="BI562" s="172"/>
      <c r="BJ562" s="172"/>
      <c r="BK562" s="172"/>
      <c r="BL562" s="215"/>
      <c r="BM562" s="215"/>
      <c r="BN562" s="172"/>
      <c r="BO562" s="172"/>
      <c r="BP562" s="215"/>
      <c r="BQ562" s="215"/>
      <c r="BR562" s="215"/>
      <c r="BS562" s="215"/>
      <c r="BT562" s="215"/>
      <c r="BU562" s="215"/>
      <c r="BV562" s="215"/>
      <c r="BW562" s="215"/>
      <c r="BX562" s="215"/>
      <c r="BY562" s="173"/>
      <c r="BZ562" s="173"/>
      <c r="CA562" s="173"/>
    </row>
    <row r="563" spans="1:79">
      <c r="A563" s="189"/>
      <c r="B563" s="192"/>
      <c r="C563" s="190"/>
      <c r="D563" s="190"/>
      <c r="E563" s="191"/>
      <c r="F563" s="191"/>
      <c r="G563" s="191"/>
      <c r="H563" s="193"/>
      <c r="I563" s="198"/>
      <c r="K563" s="198"/>
      <c r="L563" s="198"/>
      <c r="M563" s="202"/>
      <c r="N563" s="198"/>
      <c r="O563" s="198"/>
      <c r="P563" s="200"/>
      <c r="Q563" s="200"/>
      <c r="R563" s="200"/>
      <c r="S563" s="200"/>
      <c r="T563" s="200"/>
      <c r="U563" s="200"/>
      <c r="V563" s="200"/>
      <c r="W563" s="200"/>
      <c r="X563" s="200"/>
      <c r="Y563" s="200"/>
      <c r="Z563" s="200"/>
      <c r="AA563" s="200"/>
      <c r="AB563" s="200"/>
      <c r="AC563" s="200"/>
      <c r="AD563" s="200"/>
      <c r="AE563" s="200"/>
      <c r="AF563" s="200"/>
      <c r="AG563" s="200"/>
      <c r="AH563" s="200"/>
      <c r="AI563" s="200"/>
      <c r="AJ563" s="200"/>
      <c r="AV563" s="215"/>
      <c r="AW563" s="215"/>
      <c r="AZ563" s="183"/>
      <c r="BD563" s="215"/>
      <c r="BE563" s="215"/>
      <c r="BH563" s="215"/>
      <c r="BI563" s="172"/>
      <c r="BJ563" s="172"/>
      <c r="BK563" s="172"/>
      <c r="BL563" s="215"/>
      <c r="BM563" s="215"/>
      <c r="BN563" s="172"/>
      <c r="BO563" s="172"/>
      <c r="BP563" s="215"/>
      <c r="BQ563" s="215"/>
      <c r="BR563" s="215"/>
      <c r="BS563" s="215"/>
      <c r="BT563" s="215"/>
      <c r="BU563" s="215"/>
      <c r="BV563" s="215"/>
      <c r="BW563" s="215"/>
      <c r="BX563" s="215"/>
      <c r="BY563" s="173"/>
      <c r="BZ563" s="173"/>
      <c r="CA563" s="173"/>
    </row>
    <row r="564" spans="1:79">
      <c r="A564" s="189"/>
      <c r="B564" s="192"/>
      <c r="C564" s="190"/>
      <c r="D564" s="190"/>
      <c r="E564" s="191"/>
      <c r="F564" s="191"/>
      <c r="G564" s="191"/>
      <c r="H564" s="193"/>
      <c r="I564" s="198"/>
      <c r="K564" s="198"/>
      <c r="L564" s="198"/>
      <c r="M564" s="202"/>
      <c r="N564" s="198"/>
      <c r="O564" s="198"/>
      <c r="P564" s="200"/>
      <c r="Q564" s="200"/>
      <c r="R564" s="200"/>
      <c r="S564" s="200"/>
      <c r="T564" s="200"/>
      <c r="U564" s="200"/>
      <c r="V564" s="200"/>
      <c r="W564" s="200"/>
      <c r="X564" s="200"/>
      <c r="Y564" s="200"/>
      <c r="Z564" s="200"/>
      <c r="AA564" s="200"/>
      <c r="AB564" s="200"/>
      <c r="AC564" s="200"/>
      <c r="AD564" s="200"/>
      <c r="AE564" s="200"/>
      <c r="AF564" s="200"/>
      <c r="AG564" s="200"/>
      <c r="AH564" s="200"/>
      <c r="AI564" s="200"/>
      <c r="AJ564" s="200"/>
      <c r="AV564" s="215"/>
      <c r="AW564" s="215"/>
      <c r="AZ564" s="183"/>
      <c r="BD564" s="215"/>
      <c r="BE564" s="215"/>
      <c r="BH564" s="215"/>
      <c r="BI564" s="172"/>
      <c r="BJ564" s="172"/>
      <c r="BK564" s="172"/>
      <c r="BL564" s="215"/>
      <c r="BM564" s="215"/>
      <c r="BN564" s="172"/>
      <c r="BO564" s="172"/>
      <c r="BP564" s="215"/>
      <c r="BQ564" s="215"/>
      <c r="BR564" s="215"/>
      <c r="BS564" s="215"/>
      <c r="BT564" s="215"/>
      <c r="BU564" s="215"/>
      <c r="BV564" s="215"/>
      <c r="BW564" s="215"/>
      <c r="BX564" s="215"/>
      <c r="BY564" s="173"/>
      <c r="BZ564" s="173"/>
      <c r="CA564" s="173"/>
    </row>
    <row r="565" spans="1:79">
      <c r="A565" s="189"/>
      <c r="B565" s="192"/>
      <c r="C565" s="190"/>
      <c r="D565" s="190"/>
      <c r="E565" s="191"/>
      <c r="F565" s="191"/>
      <c r="G565" s="191"/>
      <c r="H565" s="193"/>
      <c r="I565" s="198"/>
      <c r="K565" s="198"/>
      <c r="L565" s="198"/>
      <c r="M565" s="202"/>
      <c r="N565" s="198"/>
      <c r="O565" s="198"/>
      <c r="P565" s="200"/>
      <c r="Q565" s="200"/>
      <c r="R565" s="200"/>
      <c r="S565" s="200"/>
      <c r="T565" s="200"/>
      <c r="U565" s="200"/>
      <c r="V565" s="200"/>
      <c r="W565" s="200"/>
      <c r="X565" s="200"/>
      <c r="Y565" s="200"/>
      <c r="Z565" s="200"/>
      <c r="AA565" s="200"/>
      <c r="AB565" s="200"/>
      <c r="AC565" s="200"/>
      <c r="AD565" s="200"/>
      <c r="AE565" s="200"/>
      <c r="AF565" s="200"/>
      <c r="AG565" s="200"/>
      <c r="AH565" s="200"/>
      <c r="AI565" s="200"/>
      <c r="AJ565" s="200"/>
      <c r="AV565" s="215"/>
      <c r="AW565" s="215"/>
      <c r="AZ565" s="183"/>
      <c r="BD565" s="215"/>
      <c r="BE565" s="215"/>
      <c r="BH565" s="215"/>
      <c r="BI565" s="172"/>
      <c r="BJ565" s="172"/>
      <c r="BK565" s="172"/>
      <c r="BL565" s="215"/>
      <c r="BM565" s="215"/>
      <c r="BN565" s="172"/>
      <c r="BO565" s="172"/>
      <c r="BP565" s="215"/>
      <c r="BQ565" s="215"/>
      <c r="BR565" s="215"/>
      <c r="BS565" s="215"/>
      <c r="BT565" s="215"/>
      <c r="BU565" s="215"/>
      <c r="BV565" s="215"/>
      <c r="BW565" s="215"/>
      <c r="BX565" s="215"/>
      <c r="BY565" s="173"/>
      <c r="BZ565" s="173"/>
      <c r="CA565" s="173"/>
    </row>
    <row r="566" spans="1:79">
      <c r="A566" s="189"/>
      <c r="B566" s="192"/>
      <c r="C566" s="190"/>
      <c r="D566" s="190"/>
      <c r="E566" s="191"/>
      <c r="F566" s="191"/>
      <c r="G566" s="191"/>
      <c r="H566" s="193"/>
      <c r="I566" s="198"/>
      <c r="K566" s="198"/>
      <c r="L566" s="198"/>
      <c r="M566" s="202"/>
      <c r="N566" s="198"/>
      <c r="O566" s="198"/>
      <c r="P566" s="200"/>
      <c r="Q566" s="200"/>
      <c r="R566" s="200"/>
      <c r="S566" s="200"/>
      <c r="T566" s="200"/>
      <c r="U566" s="200"/>
      <c r="V566" s="200"/>
      <c r="W566" s="200"/>
      <c r="X566" s="200"/>
      <c r="Y566" s="200"/>
      <c r="Z566" s="200"/>
      <c r="AA566" s="200"/>
      <c r="AB566" s="200"/>
      <c r="AC566" s="200"/>
      <c r="AD566" s="200"/>
      <c r="AE566" s="200"/>
      <c r="AF566" s="200"/>
      <c r="AG566" s="200"/>
      <c r="AH566" s="200"/>
      <c r="AI566" s="200"/>
      <c r="AJ566" s="200"/>
      <c r="AV566" s="215"/>
      <c r="AW566" s="215"/>
      <c r="AZ566" s="183"/>
      <c r="BD566" s="215"/>
      <c r="BE566" s="215"/>
      <c r="BH566" s="215"/>
      <c r="BI566" s="172"/>
      <c r="BJ566" s="172"/>
      <c r="BK566" s="172"/>
      <c r="BL566" s="215"/>
      <c r="BM566" s="215"/>
      <c r="BN566" s="172"/>
      <c r="BO566" s="172"/>
      <c r="BP566" s="215"/>
      <c r="BQ566" s="215"/>
      <c r="BR566" s="215"/>
      <c r="BS566" s="215"/>
      <c r="BT566" s="215"/>
      <c r="BU566" s="215"/>
      <c r="BV566" s="215"/>
      <c r="BW566" s="215"/>
      <c r="BX566" s="215"/>
      <c r="BY566" s="173"/>
      <c r="BZ566" s="173"/>
      <c r="CA566" s="173"/>
    </row>
    <row r="567" spans="1:79">
      <c r="A567" s="189"/>
      <c r="B567" s="192"/>
      <c r="C567" s="190"/>
      <c r="D567" s="190"/>
      <c r="E567" s="191"/>
      <c r="F567" s="191"/>
      <c r="G567" s="191"/>
      <c r="H567" s="193"/>
      <c r="I567" s="198"/>
      <c r="K567" s="198"/>
      <c r="L567" s="198"/>
      <c r="M567" s="202"/>
      <c r="N567" s="198"/>
      <c r="O567" s="198"/>
      <c r="P567" s="200"/>
      <c r="Q567" s="200"/>
      <c r="R567" s="200"/>
      <c r="S567" s="200"/>
      <c r="T567" s="200"/>
      <c r="U567" s="200"/>
      <c r="V567" s="200"/>
      <c r="W567" s="200"/>
      <c r="X567" s="200"/>
      <c r="Y567" s="200"/>
      <c r="Z567" s="200"/>
      <c r="AA567" s="200"/>
      <c r="AB567" s="200"/>
      <c r="AC567" s="200"/>
      <c r="AD567" s="200"/>
      <c r="AE567" s="200"/>
      <c r="AF567" s="200"/>
      <c r="AG567" s="200"/>
      <c r="AH567" s="200"/>
      <c r="AI567" s="200"/>
      <c r="AJ567" s="200"/>
      <c r="AV567" s="215"/>
      <c r="AW567" s="215"/>
      <c r="AZ567" s="183"/>
      <c r="BD567" s="215"/>
      <c r="BE567" s="215"/>
      <c r="BH567" s="215"/>
      <c r="BI567" s="172"/>
      <c r="BJ567" s="172"/>
      <c r="BK567" s="172"/>
      <c r="BL567" s="215"/>
      <c r="BM567" s="215"/>
      <c r="BN567" s="172"/>
      <c r="BO567" s="172"/>
      <c r="BP567" s="215"/>
      <c r="BQ567" s="215"/>
      <c r="BR567" s="215"/>
      <c r="BS567" s="215"/>
      <c r="BT567" s="215"/>
      <c r="BU567" s="215"/>
      <c r="BV567" s="215"/>
      <c r="BW567" s="215"/>
      <c r="BX567" s="215"/>
      <c r="BY567" s="173"/>
      <c r="BZ567" s="173"/>
      <c r="CA567" s="173"/>
    </row>
    <row r="568" spans="1:79">
      <c r="A568" s="189"/>
      <c r="B568" s="192"/>
      <c r="C568" s="190"/>
      <c r="D568" s="190"/>
      <c r="E568" s="191"/>
      <c r="F568" s="191"/>
      <c r="G568" s="191"/>
      <c r="H568" s="193"/>
      <c r="I568" s="198"/>
      <c r="K568" s="198"/>
      <c r="L568" s="198"/>
      <c r="M568" s="202"/>
      <c r="N568" s="198"/>
      <c r="O568" s="198"/>
      <c r="P568" s="200"/>
      <c r="Q568" s="200"/>
      <c r="R568" s="200"/>
      <c r="S568" s="200"/>
      <c r="T568" s="200"/>
      <c r="U568" s="200"/>
      <c r="V568" s="200"/>
      <c r="W568" s="200"/>
      <c r="X568" s="200"/>
      <c r="Y568" s="200"/>
      <c r="Z568" s="200"/>
      <c r="AA568" s="200"/>
      <c r="AB568" s="200"/>
      <c r="AC568" s="200"/>
      <c r="AD568" s="200"/>
      <c r="AE568" s="200"/>
      <c r="AF568" s="200"/>
      <c r="AG568" s="200"/>
      <c r="AH568" s="200"/>
      <c r="AI568" s="200"/>
      <c r="AJ568" s="200"/>
      <c r="AV568" s="215"/>
      <c r="AW568" s="215"/>
      <c r="AZ568" s="183"/>
      <c r="BD568" s="215"/>
      <c r="BE568" s="215"/>
      <c r="BH568" s="215"/>
      <c r="BI568" s="172"/>
      <c r="BJ568" s="172"/>
      <c r="BK568" s="172"/>
      <c r="BL568" s="215"/>
      <c r="BM568" s="215"/>
      <c r="BN568" s="172"/>
      <c r="BO568" s="172"/>
      <c r="BP568" s="215"/>
      <c r="BQ568" s="215"/>
      <c r="BR568" s="215"/>
      <c r="BS568" s="215"/>
      <c r="BT568" s="215"/>
      <c r="BU568" s="215"/>
      <c r="BV568" s="215"/>
      <c r="BW568" s="215"/>
      <c r="BX568" s="215"/>
      <c r="BY568" s="173"/>
      <c r="BZ568" s="173"/>
      <c r="CA568" s="173"/>
    </row>
    <row r="569" spans="1:79">
      <c r="A569" s="189"/>
      <c r="B569" s="192"/>
      <c r="C569" s="190"/>
      <c r="D569" s="190"/>
      <c r="E569" s="191"/>
      <c r="F569" s="191"/>
      <c r="G569" s="191"/>
      <c r="H569" s="193"/>
      <c r="I569" s="198"/>
      <c r="K569" s="198"/>
      <c r="L569" s="198"/>
      <c r="M569" s="202"/>
      <c r="N569" s="198"/>
      <c r="O569" s="198"/>
      <c r="P569" s="200"/>
      <c r="Q569" s="200"/>
      <c r="R569" s="200"/>
      <c r="S569" s="200"/>
      <c r="T569" s="200"/>
      <c r="U569" s="200"/>
      <c r="V569" s="200"/>
      <c r="W569" s="200"/>
      <c r="X569" s="200"/>
      <c r="Y569" s="200"/>
      <c r="Z569" s="200"/>
      <c r="AA569" s="200"/>
      <c r="AB569" s="200"/>
      <c r="AC569" s="200"/>
      <c r="AD569" s="200"/>
      <c r="AE569" s="200"/>
      <c r="AF569" s="200"/>
      <c r="AG569" s="200"/>
      <c r="AH569" s="200"/>
      <c r="AI569" s="200"/>
      <c r="AJ569" s="200"/>
      <c r="AV569" s="215"/>
      <c r="AW569" s="215"/>
      <c r="AZ569" s="183"/>
      <c r="BD569" s="215"/>
      <c r="BE569" s="215"/>
      <c r="BH569" s="215"/>
      <c r="BI569" s="172"/>
      <c r="BJ569" s="172"/>
      <c r="BK569" s="172"/>
      <c r="BL569" s="215"/>
      <c r="BM569" s="215"/>
      <c r="BN569" s="172"/>
      <c r="BO569" s="172"/>
      <c r="BP569" s="215"/>
      <c r="BQ569" s="215"/>
      <c r="BR569" s="215"/>
      <c r="BS569" s="215"/>
      <c r="BT569" s="215"/>
      <c r="BU569" s="215"/>
      <c r="BV569" s="215"/>
      <c r="BW569" s="215"/>
      <c r="BX569" s="215"/>
      <c r="BY569" s="173"/>
      <c r="BZ569" s="173"/>
      <c r="CA569" s="173"/>
    </row>
    <row r="570" spans="1:79">
      <c r="A570" s="189"/>
      <c r="B570" s="192"/>
      <c r="C570" s="190"/>
      <c r="D570" s="190"/>
      <c r="E570" s="191"/>
      <c r="F570" s="191"/>
      <c r="G570" s="191"/>
      <c r="H570" s="193"/>
      <c r="I570" s="198"/>
      <c r="K570" s="198"/>
      <c r="L570" s="198"/>
      <c r="M570" s="202"/>
      <c r="N570" s="198"/>
      <c r="O570" s="198"/>
      <c r="P570" s="200"/>
      <c r="Q570" s="200"/>
      <c r="R570" s="200"/>
      <c r="S570" s="200"/>
      <c r="T570" s="200"/>
      <c r="U570" s="200"/>
      <c r="V570" s="200"/>
      <c r="W570" s="200"/>
      <c r="X570" s="200"/>
      <c r="Y570" s="200"/>
      <c r="Z570" s="200"/>
      <c r="AA570" s="200"/>
      <c r="AB570" s="200"/>
      <c r="AC570" s="200"/>
      <c r="AD570" s="200"/>
      <c r="AE570" s="200"/>
      <c r="AF570" s="200"/>
      <c r="AG570" s="200"/>
      <c r="AH570" s="200"/>
      <c r="AI570" s="200"/>
      <c r="AJ570" s="200"/>
      <c r="AV570" s="215"/>
      <c r="AW570" s="215"/>
      <c r="AZ570" s="183"/>
      <c r="BD570" s="215"/>
      <c r="BE570" s="215"/>
      <c r="BH570" s="215"/>
      <c r="BI570" s="172"/>
      <c r="BJ570" s="172"/>
      <c r="BK570" s="172"/>
      <c r="BL570" s="215"/>
      <c r="BM570" s="215"/>
      <c r="BN570" s="172"/>
      <c r="BO570" s="172"/>
      <c r="BP570" s="215"/>
      <c r="BQ570" s="215"/>
      <c r="BR570" s="215"/>
      <c r="BS570" s="215"/>
      <c r="BT570" s="215"/>
      <c r="BU570" s="215"/>
      <c r="BV570" s="215"/>
      <c r="BW570" s="215"/>
      <c r="BX570" s="215"/>
      <c r="BY570" s="173"/>
      <c r="BZ570" s="173"/>
      <c r="CA570" s="173"/>
    </row>
    <row r="571" spans="1:79">
      <c r="A571" s="189"/>
      <c r="B571" s="192"/>
      <c r="C571" s="190"/>
      <c r="D571" s="190"/>
      <c r="E571" s="191"/>
      <c r="F571" s="191"/>
      <c r="G571" s="191"/>
      <c r="H571" s="193"/>
      <c r="I571" s="198"/>
      <c r="K571" s="198"/>
      <c r="L571" s="198"/>
      <c r="M571" s="202"/>
      <c r="N571" s="198"/>
      <c r="O571" s="198"/>
      <c r="P571" s="200"/>
      <c r="Q571" s="200"/>
      <c r="R571" s="200"/>
      <c r="S571" s="200"/>
      <c r="T571" s="200"/>
      <c r="U571" s="200"/>
      <c r="V571" s="200"/>
      <c r="W571" s="200"/>
      <c r="X571" s="200"/>
      <c r="Y571" s="200"/>
      <c r="Z571" s="200"/>
      <c r="AA571" s="200"/>
      <c r="AB571" s="200"/>
      <c r="AC571" s="200"/>
      <c r="AD571" s="200"/>
      <c r="AE571" s="200"/>
      <c r="AF571" s="200"/>
      <c r="AG571" s="200"/>
      <c r="AH571" s="200"/>
      <c r="AI571" s="200"/>
      <c r="AJ571" s="200"/>
      <c r="AV571" s="215"/>
      <c r="AW571" s="215"/>
      <c r="AZ571" s="183"/>
      <c r="BD571" s="215"/>
      <c r="BE571" s="215"/>
      <c r="BH571" s="215"/>
      <c r="BI571" s="172"/>
      <c r="BJ571" s="172"/>
      <c r="BK571" s="172"/>
      <c r="BL571" s="215"/>
      <c r="BM571" s="215"/>
      <c r="BN571" s="172"/>
      <c r="BO571" s="172"/>
      <c r="BP571" s="215"/>
      <c r="BQ571" s="215"/>
      <c r="BR571" s="215"/>
      <c r="BS571" s="215"/>
      <c r="BT571" s="215"/>
      <c r="BU571" s="215"/>
      <c r="BV571" s="215"/>
      <c r="BW571" s="215"/>
      <c r="BX571" s="215"/>
      <c r="BY571" s="173"/>
      <c r="BZ571" s="173"/>
      <c r="CA571" s="173"/>
    </row>
    <row r="572" spans="1:79">
      <c r="A572" s="189"/>
      <c r="B572" s="192"/>
      <c r="C572" s="190"/>
      <c r="D572" s="190"/>
      <c r="E572" s="191"/>
      <c r="F572" s="191"/>
      <c r="G572" s="191"/>
      <c r="H572" s="193"/>
      <c r="I572" s="198"/>
      <c r="K572" s="198"/>
      <c r="L572" s="198"/>
      <c r="M572" s="202"/>
      <c r="N572" s="198"/>
      <c r="O572" s="198"/>
      <c r="P572" s="200"/>
      <c r="Q572" s="200"/>
      <c r="R572" s="200"/>
      <c r="S572" s="200"/>
      <c r="T572" s="200"/>
      <c r="U572" s="200"/>
      <c r="V572" s="200"/>
      <c r="W572" s="200"/>
      <c r="X572" s="200"/>
      <c r="Y572" s="200"/>
      <c r="Z572" s="200"/>
      <c r="AA572" s="200"/>
      <c r="AB572" s="200"/>
      <c r="AC572" s="200"/>
      <c r="AD572" s="200"/>
      <c r="AE572" s="200"/>
      <c r="AF572" s="200"/>
      <c r="AG572" s="200"/>
      <c r="AH572" s="200"/>
      <c r="AI572" s="200"/>
      <c r="AJ572" s="200"/>
      <c r="AV572" s="215"/>
      <c r="AW572" s="215"/>
      <c r="AZ572" s="183"/>
      <c r="BD572" s="215"/>
      <c r="BE572" s="215"/>
      <c r="BH572" s="215"/>
      <c r="BI572" s="172"/>
      <c r="BJ572" s="172"/>
      <c r="BK572" s="172"/>
      <c r="BL572" s="215"/>
      <c r="BM572" s="215"/>
      <c r="BN572" s="172"/>
      <c r="BO572" s="172"/>
      <c r="BP572" s="215"/>
      <c r="BQ572" s="215"/>
      <c r="BR572" s="215"/>
      <c r="BS572" s="215"/>
      <c r="BT572" s="215"/>
      <c r="BU572" s="215"/>
      <c r="BV572" s="215"/>
      <c r="BW572" s="215"/>
      <c r="BX572" s="215"/>
      <c r="BY572" s="173"/>
      <c r="BZ572" s="173"/>
      <c r="CA572" s="173"/>
    </row>
    <row r="573" spans="1:79">
      <c r="A573" s="189"/>
      <c r="B573" s="192"/>
      <c r="C573" s="190"/>
      <c r="D573" s="190"/>
      <c r="E573" s="191"/>
      <c r="F573" s="191"/>
      <c r="G573" s="191"/>
      <c r="H573" s="193"/>
      <c r="I573" s="198"/>
      <c r="K573" s="198"/>
      <c r="L573" s="198"/>
      <c r="M573" s="202"/>
      <c r="N573" s="198"/>
      <c r="O573" s="198"/>
      <c r="P573" s="200"/>
      <c r="Q573" s="200"/>
      <c r="R573" s="200"/>
      <c r="S573" s="200"/>
      <c r="T573" s="200"/>
      <c r="U573" s="200"/>
      <c r="V573" s="200"/>
      <c r="W573" s="200"/>
      <c r="X573" s="200"/>
      <c r="Y573" s="200"/>
      <c r="Z573" s="200"/>
      <c r="AA573" s="200"/>
      <c r="AB573" s="200"/>
      <c r="AC573" s="200"/>
      <c r="AD573" s="200"/>
      <c r="AE573" s="200"/>
      <c r="AF573" s="200"/>
      <c r="AG573" s="200"/>
      <c r="AH573" s="200"/>
      <c r="AI573" s="200"/>
      <c r="AJ573" s="200"/>
      <c r="AV573" s="215"/>
      <c r="AW573" s="215"/>
      <c r="AZ573" s="183"/>
      <c r="BD573" s="215"/>
      <c r="BE573" s="215"/>
      <c r="BH573" s="215"/>
      <c r="BI573" s="172"/>
      <c r="BJ573" s="172"/>
      <c r="BK573" s="172"/>
      <c r="BL573" s="215"/>
      <c r="BM573" s="215"/>
      <c r="BN573" s="172"/>
      <c r="BO573" s="172"/>
      <c r="BP573" s="215"/>
      <c r="BQ573" s="215"/>
      <c r="BR573" s="215"/>
      <c r="BS573" s="215"/>
      <c r="BT573" s="215"/>
      <c r="BU573" s="215"/>
      <c r="BV573" s="215"/>
      <c r="BW573" s="215"/>
      <c r="BX573" s="215"/>
      <c r="BY573" s="173"/>
      <c r="BZ573" s="173"/>
      <c r="CA573" s="173"/>
    </row>
    <row r="574" spans="1:79">
      <c r="A574" s="189"/>
      <c r="B574" s="192"/>
      <c r="C574" s="190"/>
      <c r="D574" s="190"/>
      <c r="E574" s="191"/>
      <c r="F574" s="191"/>
      <c r="G574" s="191"/>
      <c r="H574" s="193"/>
      <c r="I574" s="198"/>
      <c r="K574" s="198"/>
      <c r="L574" s="198"/>
      <c r="M574" s="202"/>
      <c r="N574" s="198"/>
      <c r="O574" s="198"/>
      <c r="P574" s="200"/>
      <c r="Q574" s="200"/>
      <c r="R574" s="200"/>
      <c r="S574" s="200"/>
      <c r="T574" s="200"/>
      <c r="U574" s="200"/>
      <c r="V574" s="200"/>
      <c r="W574" s="200"/>
      <c r="X574" s="200"/>
      <c r="Y574" s="200"/>
      <c r="Z574" s="200"/>
      <c r="AA574" s="200"/>
      <c r="AB574" s="200"/>
      <c r="AC574" s="200"/>
      <c r="AD574" s="200"/>
      <c r="AE574" s="200"/>
      <c r="AF574" s="200"/>
      <c r="AG574" s="200"/>
      <c r="AH574" s="200"/>
      <c r="AI574" s="200"/>
      <c r="AJ574" s="200"/>
      <c r="AV574" s="215"/>
      <c r="AW574" s="215"/>
      <c r="AZ574" s="183"/>
      <c r="BD574" s="215"/>
      <c r="BE574" s="215"/>
      <c r="BH574" s="215"/>
      <c r="BI574" s="172"/>
      <c r="BJ574" s="172"/>
      <c r="BK574" s="172"/>
      <c r="BL574" s="215"/>
      <c r="BM574" s="215"/>
      <c r="BN574" s="172"/>
      <c r="BO574" s="172"/>
      <c r="BP574" s="215"/>
      <c r="BQ574" s="215"/>
      <c r="BR574" s="215"/>
      <c r="BS574" s="215"/>
      <c r="BT574" s="215"/>
      <c r="BU574" s="215"/>
      <c r="BV574" s="215"/>
      <c r="BW574" s="215"/>
      <c r="BX574" s="215"/>
      <c r="BY574" s="173"/>
      <c r="BZ574" s="173"/>
      <c r="CA574" s="173"/>
    </row>
    <row r="575" spans="1:79">
      <c r="A575" s="189"/>
      <c r="B575" s="192"/>
      <c r="C575" s="190"/>
      <c r="D575" s="190"/>
      <c r="E575" s="191"/>
      <c r="F575" s="191"/>
      <c r="G575" s="191"/>
      <c r="H575" s="193"/>
      <c r="I575" s="198"/>
      <c r="K575" s="198"/>
      <c r="L575" s="198"/>
      <c r="M575" s="202"/>
      <c r="N575" s="198"/>
      <c r="O575" s="198"/>
      <c r="P575" s="200"/>
      <c r="Q575" s="200"/>
      <c r="R575" s="200"/>
      <c r="S575" s="200"/>
      <c r="T575" s="200"/>
      <c r="U575" s="200"/>
      <c r="V575" s="200"/>
      <c r="W575" s="200"/>
      <c r="X575" s="200"/>
      <c r="Y575" s="200"/>
      <c r="Z575" s="200"/>
      <c r="AA575" s="200"/>
      <c r="AB575" s="200"/>
      <c r="AC575" s="200"/>
      <c r="AD575" s="200"/>
      <c r="AE575" s="200"/>
      <c r="AF575" s="200"/>
      <c r="AG575" s="200"/>
      <c r="AH575" s="200"/>
      <c r="AI575" s="200"/>
      <c r="AJ575" s="200"/>
      <c r="AV575" s="215"/>
      <c r="AW575" s="215"/>
      <c r="AZ575" s="183"/>
      <c r="BD575" s="215"/>
      <c r="BE575" s="215"/>
      <c r="BH575" s="215"/>
      <c r="BI575" s="172"/>
      <c r="BJ575" s="172"/>
      <c r="BK575" s="172"/>
      <c r="BL575" s="215"/>
      <c r="BM575" s="215"/>
      <c r="BN575" s="172"/>
      <c r="BO575" s="172"/>
      <c r="BP575" s="215"/>
      <c r="BQ575" s="215"/>
      <c r="BR575" s="215"/>
      <c r="BS575" s="215"/>
      <c r="BT575" s="215"/>
      <c r="BU575" s="215"/>
      <c r="BV575" s="215"/>
      <c r="BW575" s="215"/>
      <c r="BX575" s="215"/>
      <c r="BY575" s="173"/>
      <c r="BZ575" s="173"/>
      <c r="CA575" s="173"/>
    </row>
    <row r="576" spans="1:79">
      <c r="A576" s="189"/>
      <c r="B576" s="192"/>
      <c r="C576" s="190"/>
      <c r="D576" s="190"/>
      <c r="E576" s="191"/>
      <c r="F576" s="191"/>
      <c r="G576" s="191"/>
      <c r="H576" s="193"/>
      <c r="I576" s="198"/>
      <c r="K576" s="198"/>
      <c r="L576" s="198"/>
      <c r="M576" s="202"/>
      <c r="N576" s="198"/>
      <c r="O576" s="198"/>
      <c r="P576" s="200"/>
      <c r="Q576" s="200"/>
      <c r="R576" s="200"/>
      <c r="S576" s="200"/>
      <c r="T576" s="200"/>
      <c r="U576" s="200"/>
      <c r="V576" s="200"/>
      <c r="W576" s="200"/>
      <c r="X576" s="200"/>
      <c r="Y576" s="200"/>
      <c r="Z576" s="200"/>
      <c r="AA576" s="200"/>
      <c r="AB576" s="200"/>
      <c r="AC576" s="200"/>
      <c r="AD576" s="200"/>
      <c r="AE576" s="200"/>
      <c r="AF576" s="200"/>
      <c r="AG576" s="200"/>
      <c r="AH576" s="200"/>
      <c r="AI576" s="200"/>
      <c r="AJ576" s="200"/>
      <c r="AV576" s="215"/>
      <c r="AW576" s="215"/>
      <c r="AZ576" s="183"/>
      <c r="BD576" s="215"/>
      <c r="BE576" s="215"/>
      <c r="BH576" s="215"/>
      <c r="BI576" s="172"/>
      <c r="BJ576" s="172"/>
      <c r="BK576" s="172"/>
      <c r="BL576" s="215"/>
      <c r="BM576" s="215"/>
      <c r="BN576" s="172"/>
      <c r="BO576" s="172"/>
      <c r="BP576" s="215"/>
      <c r="BQ576" s="215"/>
      <c r="BR576" s="215"/>
      <c r="BS576" s="215"/>
      <c r="BT576" s="215"/>
      <c r="BU576" s="215"/>
      <c r="BV576" s="215"/>
      <c r="BW576" s="215"/>
      <c r="BX576" s="215"/>
      <c r="BY576" s="173"/>
      <c r="BZ576" s="173"/>
      <c r="CA576" s="173"/>
    </row>
    <row r="577" spans="1:79">
      <c r="A577" s="189"/>
      <c r="B577" s="192"/>
      <c r="C577" s="190"/>
      <c r="D577" s="190"/>
      <c r="E577" s="191"/>
      <c r="F577" s="191"/>
      <c r="G577" s="191"/>
      <c r="H577" s="193"/>
      <c r="I577" s="198"/>
      <c r="K577" s="198"/>
      <c r="L577" s="198"/>
      <c r="M577" s="202"/>
      <c r="N577" s="198"/>
      <c r="O577" s="198"/>
      <c r="P577" s="200"/>
      <c r="Q577" s="200"/>
      <c r="R577" s="200"/>
      <c r="S577" s="200"/>
      <c r="T577" s="200"/>
      <c r="U577" s="200"/>
      <c r="V577" s="200"/>
      <c r="W577" s="200"/>
      <c r="X577" s="200"/>
      <c r="Y577" s="200"/>
      <c r="Z577" s="200"/>
      <c r="AA577" s="200"/>
      <c r="AB577" s="200"/>
      <c r="AC577" s="200"/>
      <c r="AD577" s="200"/>
      <c r="AE577" s="200"/>
      <c r="AF577" s="200"/>
      <c r="AG577" s="200"/>
      <c r="AH577" s="200"/>
      <c r="AI577" s="200"/>
      <c r="AJ577" s="200"/>
      <c r="AV577" s="215"/>
      <c r="AW577" s="215"/>
      <c r="AZ577" s="183"/>
      <c r="BD577" s="215"/>
      <c r="BE577" s="215"/>
      <c r="BH577" s="215"/>
      <c r="BI577" s="172"/>
      <c r="BJ577" s="172"/>
      <c r="BK577" s="172"/>
      <c r="BL577" s="215"/>
      <c r="BM577" s="215"/>
      <c r="BN577" s="172"/>
      <c r="BO577" s="172"/>
      <c r="BP577" s="215"/>
      <c r="BQ577" s="215"/>
      <c r="BR577" s="215"/>
      <c r="BS577" s="215"/>
      <c r="BT577" s="215"/>
      <c r="BU577" s="215"/>
      <c r="BV577" s="215"/>
      <c r="BW577" s="215"/>
      <c r="BX577" s="215"/>
      <c r="BY577" s="173"/>
      <c r="BZ577" s="173"/>
      <c r="CA577" s="173"/>
    </row>
    <row r="578" spans="1:79">
      <c r="A578" s="189"/>
      <c r="B578" s="192"/>
      <c r="C578" s="190"/>
      <c r="D578" s="190"/>
      <c r="E578" s="191"/>
      <c r="F578" s="191"/>
      <c r="G578" s="191"/>
      <c r="H578" s="193"/>
      <c r="I578" s="198"/>
      <c r="K578" s="198"/>
      <c r="L578" s="198"/>
      <c r="M578" s="202"/>
      <c r="N578" s="198"/>
      <c r="O578" s="198"/>
      <c r="P578" s="200"/>
      <c r="Q578" s="200"/>
      <c r="R578" s="200"/>
      <c r="S578" s="200"/>
      <c r="T578" s="200"/>
      <c r="U578" s="200"/>
      <c r="V578" s="200"/>
      <c r="W578" s="200"/>
      <c r="X578" s="200"/>
      <c r="Y578" s="200"/>
      <c r="Z578" s="200"/>
      <c r="AA578" s="200"/>
      <c r="AB578" s="200"/>
      <c r="AC578" s="200"/>
      <c r="AD578" s="200"/>
      <c r="AE578" s="200"/>
      <c r="AF578" s="200"/>
      <c r="AG578" s="200"/>
      <c r="AH578" s="200"/>
      <c r="AI578" s="200"/>
      <c r="AJ578" s="200"/>
      <c r="AV578" s="215"/>
      <c r="AW578" s="215"/>
      <c r="AZ578" s="183"/>
      <c r="BD578" s="215"/>
      <c r="BE578" s="215"/>
      <c r="BH578" s="215"/>
      <c r="BI578" s="172"/>
      <c r="BJ578" s="172"/>
      <c r="BK578" s="172"/>
      <c r="BL578" s="215"/>
      <c r="BM578" s="215"/>
      <c r="BN578" s="172"/>
      <c r="BO578" s="172"/>
      <c r="BP578" s="215"/>
      <c r="BQ578" s="215"/>
      <c r="BR578" s="215"/>
      <c r="BS578" s="215"/>
      <c r="BT578" s="215"/>
      <c r="BU578" s="215"/>
      <c r="BV578" s="215"/>
      <c r="BW578" s="215"/>
      <c r="BX578" s="215"/>
      <c r="BY578" s="173"/>
      <c r="BZ578" s="173"/>
      <c r="CA578" s="173"/>
    </row>
    <row r="579" spans="1:79">
      <c r="A579" s="189"/>
      <c r="B579" s="192"/>
      <c r="C579" s="190"/>
      <c r="D579" s="190"/>
      <c r="E579" s="191"/>
      <c r="F579" s="191"/>
      <c r="G579" s="191"/>
      <c r="H579" s="193"/>
      <c r="I579" s="198"/>
      <c r="K579" s="198"/>
      <c r="L579" s="198"/>
      <c r="M579" s="202"/>
      <c r="N579" s="198"/>
      <c r="O579" s="198"/>
      <c r="P579" s="200"/>
      <c r="Q579" s="200"/>
      <c r="R579" s="200"/>
      <c r="S579" s="200"/>
      <c r="T579" s="200"/>
      <c r="U579" s="200"/>
      <c r="V579" s="200"/>
      <c r="W579" s="200"/>
      <c r="X579" s="200"/>
      <c r="Y579" s="200"/>
      <c r="Z579" s="200"/>
      <c r="AA579" s="200"/>
      <c r="AB579" s="200"/>
      <c r="AC579" s="200"/>
      <c r="AD579" s="200"/>
      <c r="AE579" s="200"/>
      <c r="AF579" s="200"/>
      <c r="AG579" s="200"/>
      <c r="AH579" s="200"/>
      <c r="AI579" s="200"/>
      <c r="AJ579" s="200"/>
      <c r="AV579" s="215"/>
      <c r="AW579" s="215"/>
      <c r="AZ579" s="183"/>
      <c r="BD579" s="215"/>
      <c r="BE579" s="215"/>
      <c r="BH579" s="215"/>
      <c r="BI579" s="172"/>
      <c r="BJ579" s="172"/>
      <c r="BK579" s="172"/>
      <c r="BL579" s="215"/>
      <c r="BM579" s="215"/>
      <c r="BN579" s="172"/>
      <c r="BO579" s="172"/>
      <c r="BP579" s="215"/>
      <c r="BQ579" s="215"/>
      <c r="BR579" s="215"/>
      <c r="BS579" s="215"/>
      <c r="BT579" s="215"/>
      <c r="BU579" s="215"/>
      <c r="BV579" s="215"/>
      <c r="BW579" s="215"/>
      <c r="BX579" s="215"/>
      <c r="BY579" s="173"/>
      <c r="BZ579" s="173"/>
      <c r="CA579" s="173"/>
    </row>
    <row r="580" spans="1:79">
      <c r="A580" s="189"/>
      <c r="B580" s="192"/>
      <c r="C580" s="190"/>
      <c r="D580" s="190"/>
      <c r="E580" s="191"/>
      <c r="F580" s="191"/>
      <c r="G580" s="191"/>
      <c r="H580" s="193"/>
      <c r="I580" s="198"/>
      <c r="K580" s="198"/>
      <c r="L580" s="198"/>
      <c r="M580" s="202"/>
      <c r="N580" s="198"/>
      <c r="O580" s="198"/>
      <c r="P580" s="200"/>
      <c r="Q580" s="200"/>
      <c r="R580" s="200"/>
      <c r="S580" s="200"/>
      <c r="T580" s="200"/>
      <c r="U580" s="200"/>
      <c r="V580" s="200"/>
      <c r="W580" s="200"/>
      <c r="X580" s="200"/>
      <c r="Y580" s="200"/>
      <c r="Z580" s="200"/>
      <c r="AA580" s="200"/>
      <c r="AB580" s="200"/>
      <c r="AC580" s="200"/>
      <c r="AD580" s="200"/>
      <c r="AE580" s="200"/>
      <c r="AF580" s="200"/>
      <c r="AG580" s="200"/>
      <c r="AH580" s="200"/>
      <c r="AI580" s="200"/>
      <c r="AJ580" s="200"/>
      <c r="AV580" s="215"/>
      <c r="AW580" s="215"/>
      <c r="AZ580" s="183"/>
      <c r="BD580" s="215"/>
      <c r="BE580" s="215"/>
      <c r="BH580" s="215"/>
      <c r="BI580" s="172"/>
      <c r="BJ580" s="172"/>
      <c r="BK580" s="172"/>
      <c r="BL580" s="215"/>
      <c r="BM580" s="215"/>
      <c r="BN580" s="172"/>
      <c r="BO580" s="172"/>
      <c r="BP580" s="215"/>
      <c r="BQ580" s="215"/>
      <c r="BR580" s="215"/>
      <c r="BS580" s="215"/>
      <c r="BT580" s="215"/>
      <c r="BU580" s="215"/>
      <c r="BV580" s="215"/>
      <c r="BW580" s="215"/>
      <c r="BX580" s="215"/>
      <c r="BY580" s="173"/>
      <c r="BZ580" s="173"/>
      <c r="CA580" s="173"/>
    </row>
    <row r="581" spans="1:79">
      <c r="A581" s="189"/>
      <c r="B581" s="192"/>
      <c r="C581" s="190"/>
      <c r="D581" s="190"/>
      <c r="E581" s="191"/>
      <c r="F581" s="191"/>
      <c r="G581" s="191"/>
      <c r="H581" s="193"/>
      <c r="I581" s="198"/>
      <c r="K581" s="198"/>
      <c r="L581" s="198"/>
      <c r="M581" s="202"/>
      <c r="N581" s="198"/>
      <c r="O581" s="198"/>
      <c r="P581" s="200"/>
      <c r="Q581" s="200"/>
      <c r="R581" s="200"/>
      <c r="S581" s="200"/>
      <c r="T581" s="200"/>
      <c r="U581" s="200"/>
      <c r="V581" s="200"/>
      <c r="W581" s="200"/>
      <c r="X581" s="200"/>
      <c r="Y581" s="200"/>
      <c r="Z581" s="200"/>
      <c r="AA581" s="200"/>
      <c r="AB581" s="200"/>
      <c r="AC581" s="200"/>
      <c r="AD581" s="200"/>
      <c r="AE581" s="200"/>
      <c r="AF581" s="200"/>
      <c r="AG581" s="200"/>
      <c r="AH581" s="200"/>
      <c r="AI581" s="200"/>
      <c r="AJ581" s="200"/>
      <c r="AV581" s="215"/>
      <c r="AW581" s="215"/>
      <c r="AZ581" s="183"/>
      <c r="BD581" s="215"/>
      <c r="BE581" s="215"/>
      <c r="BH581" s="215"/>
      <c r="BI581" s="172"/>
      <c r="BJ581" s="172"/>
      <c r="BK581" s="172"/>
      <c r="BL581" s="215"/>
      <c r="BM581" s="215"/>
      <c r="BN581" s="172"/>
      <c r="BO581" s="172"/>
      <c r="BP581" s="215"/>
      <c r="BQ581" s="215"/>
      <c r="BR581" s="215"/>
      <c r="BS581" s="215"/>
      <c r="BT581" s="215"/>
      <c r="BU581" s="215"/>
      <c r="BV581" s="215"/>
      <c r="BW581" s="215"/>
      <c r="BX581" s="215"/>
      <c r="BY581" s="173"/>
      <c r="BZ581" s="173"/>
      <c r="CA581" s="173"/>
    </row>
    <row r="582" spans="1:79">
      <c r="A582" s="189"/>
      <c r="B582" s="192"/>
      <c r="C582" s="190"/>
      <c r="D582" s="190"/>
      <c r="E582" s="191"/>
      <c r="F582" s="191"/>
      <c r="G582" s="191"/>
      <c r="H582" s="193"/>
      <c r="I582" s="198"/>
      <c r="K582" s="198"/>
      <c r="L582" s="198"/>
      <c r="M582" s="202"/>
      <c r="N582" s="198"/>
      <c r="O582" s="198"/>
      <c r="P582" s="200"/>
      <c r="Q582" s="200"/>
      <c r="R582" s="200"/>
      <c r="S582" s="200"/>
      <c r="T582" s="200"/>
      <c r="U582" s="200"/>
      <c r="V582" s="200"/>
      <c r="W582" s="200"/>
      <c r="X582" s="200"/>
      <c r="Y582" s="200"/>
      <c r="Z582" s="200"/>
      <c r="AA582" s="200"/>
      <c r="AB582" s="200"/>
      <c r="AC582" s="200"/>
      <c r="AD582" s="200"/>
      <c r="AE582" s="200"/>
      <c r="AF582" s="200"/>
      <c r="AG582" s="200"/>
      <c r="AH582" s="200"/>
      <c r="AI582" s="200"/>
      <c r="AJ582" s="200"/>
      <c r="AV582" s="215"/>
      <c r="AW582" s="215"/>
      <c r="AZ582" s="183"/>
      <c r="BD582" s="215"/>
      <c r="BE582" s="215"/>
      <c r="BH582" s="215"/>
      <c r="BI582" s="172"/>
      <c r="BJ582" s="172"/>
      <c r="BK582" s="172"/>
      <c r="BL582" s="215"/>
      <c r="BM582" s="215"/>
      <c r="BN582" s="172"/>
      <c r="BO582" s="172"/>
      <c r="BP582" s="215"/>
      <c r="BQ582" s="215"/>
      <c r="BR582" s="215"/>
      <c r="BS582" s="215"/>
      <c r="BT582" s="215"/>
      <c r="BU582" s="215"/>
      <c r="BV582" s="215"/>
      <c r="BW582" s="215"/>
      <c r="BX582" s="215"/>
      <c r="BY582" s="173"/>
      <c r="BZ582" s="173"/>
      <c r="CA582" s="173"/>
    </row>
    <row r="583" spans="1:79">
      <c r="A583" s="189"/>
      <c r="B583" s="192"/>
      <c r="C583" s="190"/>
      <c r="D583" s="190"/>
      <c r="E583" s="191"/>
      <c r="F583" s="191"/>
      <c r="G583" s="191"/>
      <c r="H583" s="193"/>
      <c r="I583" s="198"/>
      <c r="K583" s="198"/>
      <c r="L583" s="198"/>
      <c r="M583" s="202"/>
      <c r="N583" s="198"/>
      <c r="O583" s="198"/>
      <c r="P583" s="200"/>
      <c r="Q583" s="200"/>
      <c r="R583" s="200"/>
      <c r="S583" s="200"/>
      <c r="T583" s="200"/>
      <c r="U583" s="200"/>
      <c r="V583" s="200"/>
      <c r="W583" s="200"/>
      <c r="X583" s="200"/>
      <c r="Y583" s="200"/>
      <c r="Z583" s="200"/>
      <c r="AA583" s="200"/>
      <c r="AB583" s="200"/>
      <c r="AC583" s="200"/>
      <c r="AD583" s="200"/>
      <c r="AE583" s="200"/>
      <c r="AF583" s="200"/>
      <c r="AG583" s="200"/>
      <c r="AH583" s="200"/>
      <c r="AI583" s="200"/>
      <c r="AJ583" s="200"/>
      <c r="AV583" s="215"/>
      <c r="AW583" s="215"/>
      <c r="AZ583" s="183"/>
      <c r="BD583" s="215"/>
      <c r="BE583" s="215"/>
      <c r="BH583" s="215"/>
      <c r="BI583" s="172"/>
      <c r="BJ583" s="172"/>
      <c r="BK583" s="172"/>
      <c r="BL583" s="215"/>
      <c r="BM583" s="215"/>
      <c r="BN583" s="172"/>
      <c r="BO583" s="172"/>
      <c r="BP583" s="215"/>
      <c r="BQ583" s="215"/>
      <c r="BR583" s="215"/>
      <c r="BS583" s="215"/>
      <c r="BT583" s="215"/>
      <c r="BU583" s="215"/>
      <c r="BV583" s="215"/>
      <c r="BW583" s="215"/>
      <c r="BX583" s="215"/>
      <c r="BY583" s="173"/>
      <c r="BZ583" s="173"/>
      <c r="CA583" s="173"/>
    </row>
    <row r="584" spans="1:79">
      <c r="A584" s="189"/>
      <c r="B584" s="192"/>
      <c r="C584" s="190"/>
      <c r="D584" s="190"/>
      <c r="E584" s="191"/>
      <c r="F584" s="191"/>
      <c r="G584" s="191"/>
      <c r="H584" s="193"/>
      <c r="I584" s="198"/>
      <c r="K584" s="198"/>
      <c r="L584" s="198"/>
      <c r="M584" s="202"/>
      <c r="N584" s="198"/>
      <c r="O584" s="198"/>
      <c r="P584" s="200"/>
      <c r="Q584" s="200"/>
      <c r="R584" s="200"/>
      <c r="S584" s="200"/>
      <c r="T584" s="200"/>
      <c r="U584" s="200"/>
      <c r="V584" s="200"/>
      <c r="W584" s="200"/>
      <c r="X584" s="200"/>
      <c r="Y584" s="200"/>
      <c r="Z584" s="200"/>
      <c r="AA584" s="200"/>
      <c r="AB584" s="200"/>
      <c r="AC584" s="200"/>
      <c r="AD584" s="200"/>
      <c r="AE584" s="200"/>
      <c r="AF584" s="200"/>
      <c r="AG584" s="200"/>
      <c r="AH584" s="200"/>
      <c r="AI584" s="200"/>
      <c r="AJ584" s="200"/>
      <c r="AV584" s="215"/>
      <c r="AW584" s="215"/>
      <c r="AZ584" s="183"/>
      <c r="BD584" s="215"/>
      <c r="BE584" s="215"/>
      <c r="BH584" s="215"/>
      <c r="BI584" s="172"/>
      <c r="BJ584" s="172"/>
      <c r="BK584" s="172"/>
      <c r="BL584" s="215"/>
      <c r="BM584" s="215"/>
      <c r="BN584" s="172"/>
      <c r="BO584" s="172"/>
      <c r="BP584" s="215"/>
      <c r="BQ584" s="215"/>
      <c r="BR584" s="215"/>
      <c r="BS584" s="215"/>
      <c r="BT584" s="215"/>
      <c r="BU584" s="215"/>
      <c r="BV584" s="215"/>
      <c r="BW584" s="215"/>
      <c r="BX584" s="215"/>
      <c r="BY584" s="173"/>
      <c r="BZ584" s="173"/>
      <c r="CA584" s="173"/>
    </row>
    <row r="585" spans="1:79">
      <c r="A585" s="189"/>
      <c r="B585" s="192"/>
      <c r="C585" s="190"/>
      <c r="D585" s="190"/>
      <c r="E585" s="191"/>
      <c r="F585" s="191"/>
      <c r="G585" s="191"/>
      <c r="H585" s="193"/>
      <c r="I585" s="198"/>
      <c r="K585" s="198"/>
      <c r="L585" s="198"/>
      <c r="M585" s="202"/>
      <c r="N585" s="198"/>
      <c r="O585" s="198"/>
      <c r="P585" s="200"/>
      <c r="Q585" s="200"/>
      <c r="R585" s="200"/>
      <c r="S585" s="200"/>
      <c r="T585" s="200"/>
      <c r="U585" s="200"/>
      <c r="V585" s="200"/>
      <c r="W585" s="200"/>
      <c r="X585" s="200"/>
      <c r="Y585" s="200"/>
      <c r="Z585" s="200"/>
      <c r="AA585" s="200"/>
      <c r="AB585" s="200"/>
      <c r="AC585" s="200"/>
      <c r="AD585" s="200"/>
      <c r="AE585" s="200"/>
      <c r="AF585" s="200"/>
      <c r="AG585" s="200"/>
      <c r="AH585" s="200"/>
      <c r="AI585" s="200"/>
      <c r="AJ585" s="200"/>
      <c r="AV585" s="215"/>
      <c r="AW585" s="215"/>
      <c r="AZ585" s="183"/>
      <c r="BD585" s="215"/>
      <c r="BE585" s="215"/>
      <c r="BH585" s="215"/>
      <c r="BI585" s="172"/>
      <c r="BJ585" s="172"/>
      <c r="BK585" s="172"/>
      <c r="BL585" s="215"/>
      <c r="BM585" s="215"/>
      <c r="BN585" s="172"/>
      <c r="BO585" s="172"/>
      <c r="BP585" s="215"/>
      <c r="BQ585" s="215"/>
      <c r="BR585" s="215"/>
      <c r="BS585" s="215"/>
      <c r="BT585" s="215"/>
      <c r="BU585" s="215"/>
      <c r="BV585" s="215"/>
      <c r="BW585" s="215"/>
      <c r="BX585" s="215"/>
      <c r="BY585" s="173"/>
      <c r="BZ585" s="173"/>
      <c r="CA585" s="173"/>
    </row>
    <row r="586" spans="1:79">
      <c r="A586" s="189"/>
      <c r="B586" s="192"/>
      <c r="C586" s="190"/>
      <c r="D586" s="190"/>
      <c r="E586" s="191"/>
      <c r="F586" s="191"/>
      <c r="G586" s="191"/>
      <c r="H586" s="193"/>
      <c r="I586" s="198"/>
      <c r="K586" s="198"/>
      <c r="L586" s="198"/>
      <c r="M586" s="202"/>
      <c r="N586" s="198"/>
      <c r="O586" s="198"/>
      <c r="P586" s="200"/>
      <c r="Q586" s="200"/>
      <c r="R586" s="200"/>
      <c r="S586" s="200"/>
      <c r="T586" s="200"/>
      <c r="U586" s="200"/>
      <c r="V586" s="200"/>
      <c r="W586" s="200"/>
      <c r="X586" s="200"/>
      <c r="Y586" s="200"/>
      <c r="Z586" s="200"/>
      <c r="AA586" s="200"/>
      <c r="AB586" s="200"/>
      <c r="AC586" s="200"/>
      <c r="AD586" s="200"/>
      <c r="AE586" s="200"/>
      <c r="AF586" s="200"/>
      <c r="AG586" s="200"/>
      <c r="AH586" s="200"/>
      <c r="AI586" s="200"/>
      <c r="AJ586" s="200"/>
      <c r="AV586" s="215"/>
      <c r="AW586" s="215"/>
      <c r="AZ586" s="183"/>
      <c r="BD586" s="215"/>
      <c r="BE586" s="215"/>
      <c r="BH586" s="215"/>
      <c r="BI586" s="172"/>
      <c r="BJ586" s="172"/>
      <c r="BK586" s="172"/>
      <c r="BL586" s="215"/>
      <c r="BM586" s="215"/>
      <c r="BN586" s="172"/>
      <c r="BO586" s="172"/>
      <c r="BP586" s="215"/>
      <c r="BQ586" s="215"/>
      <c r="BR586" s="215"/>
      <c r="BS586" s="215"/>
      <c r="BT586" s="215"/>
      <c r="BU586" s="215"/>
      <c r="BV586" s="215"/>
      <c r="BW586" s="215"/>
      <c r="BX586" s="215"/>
      <c r="BY586" s="173"/>
      <c r="BZ586" s="173"/>
      <c r="CA586" s="173"/>
    </row>
    <row r="587" spans="1:79">
      <c r="A587" s="189"/>
      <c r="B587" s="192"/>
      <c r="C587" s="190"/>
      <c r="D587" s="190"/>
      <c r="E587" s="191"/>
      <c r="F587" s="191"/>
      <c r="G587" s="191"/>
      <c r="H587" s="193"/>
      <c r="I587" s="198"/>
      <c r="K587" s="198"/>
      <c r="L587" s="198"/>
      <c r="M587" s="202"/>
      <c r="N587" s="198"/>
      <c r="O587" s="198"/>
      <c r="P587" s="200"/>
      <c r="Q587" s="200"/>
      <c r="R587" s="200"/>
      <c r="S587" s="200"/>
      <c r="T587" s="200"/>
      <c r="U587" s="200"/>
      <c r="V587" s="200"/>
      <c r="W587" s="200"/>
      <c r="X587" s="200"/>
      <c r="Y587" s="200"/>
      <c r="Z587" s="200"/>
      <c r="AA587" s="200"/>
      <c r="AB587" s="200"/>
      <c r="AC587" s="200"/>
      <c r="AD587" s="200"/>
      <c r="AE587" s="200"/>
      <c r="AF587" s="200"/>
      <c r="AG587" s="200"/>
      <c r="AH587" s="200"/>
      <c r="AI587" s="200"/>
      <c r="AJ587" s="200"/>
      <c r="AV587" s="215"/>
      <c r="AW587" s="215"/>
      <c r="AZ587" s="183"/>
      <c r="BD587" s="215"/>
      <c r="BE587" s="215"/>
      <c r="BH587" s="215"/>
      <c r="BI587" s="172"/>
      <c r="BJ587" s="172"/>
      <c r="BK587" s="172"/>
      <c r="BL587" s="215"/>
      <c r="BM587" s="215"/>
      <c r="BN587" s="172"/>
      <c r="BO587" s="172"/>
      <c r="BP587" s="215"/>
      <c r="BQ587" s="215"/>
      <c r="BR587" s="215"/>
      <c r="BS587" s="215"/>
      <c r="BT587" s="215"/>
      <c r="BU587" s="215"/>
      <c r="BV587" s="215"/>
      <c r="BW587" s="215"/>
      <c r="BX587" s="215"/>
      <c r="BY587" s="173"/>
      <c r="BZ587" s="173"/>
      <c r="CA587" s="173"/>
    </row>
    <row r="588" spans="1:79">
      <c r="A588" s="189"/>
      <c r="B588" s="192"/>
      <c r="C588" s="190"/>
      <c r="D588" s="190"/>
      <c r="E588" s="191"/>
      <c r="F588" s="191"/>
      <c r="G588" s="191"/>
      <c r="H588" s="193"/>
      <c r="I588" s="198"/>
      <c r="K588" s="198"/>
      <c r="L588" s="198"/>
      <c r="M588" s="202"/>
      <c r="N588" s="198"/>
      <c r="O588" s="198"/>
      <c r="P588" s="200"/>
      <c r="Q588" s="200"/>
      <c r="R588" s="200"/>
      <c r="S588" s="200"/>
      <c r="T588" s="200"/>
      <c r="U588" s="200"/>
      <c r="V588" s="200"/>
      <c r="W588" s="200"/>
      <c r="X588" s="200"/>
      <c r="Y588" s="200"/>
      <c r="Z588" s="200"/>
      <c r="AA588" s="200"/>
      <c r="AB588" s="200"/>
      <c r="AC588" s="200"/>
      <c r="AD588" s="200"/>
      <c r="AE588" s="200"/>
      <c r="AF588" s="200"/>
      <c r="AG588" s="200"/>
      <c r="AH588" s="200"/>
      <c r="AI588" s="200"/>
      <c r="AJ588" s="200"/>
      <c r="AV588" s="215"/>
      <c r="AW588" s="215"/>
      <c r="AZ588" s="183"/>
      <c r="BD588" s="215"/>
      <c r="BE588" s="215"/>
      <c r="BH588" s="215"/>
      <c r="BI588" s="172"/>
      <c r="BJ588" s="172"/>
      <c r="BK588" s="172"/>
      <c r="BL588" s="215"/>
      <c r="BM588" s="215"/>
      <c r="BN588" s="172"/>
      <c r="BO588" s="172"/>
      <c r="BP588" s="215"/>
      <c r="BQ588" s="215"/>
      <c r="BR588" s="215"/>
      <c r="BS588" s="215"/>
      <c r="BT588" s="215"/>
      <c r="BU588" s="215"/>
      <c r="BV588" s="215"/>
      <c r="BW588" s="215"/>
      <c r="BX588" s="215"/>
      <c r="BY588" s="173"/>
      <c r="BZ588" s="173"/>
      <c r="CA588" s="173"/>
    </row>
    <row r="589" spans="1:79">
      <c r="A589" s="189"/>
      <c r="B589" s="192"/>
      <c r="C589" s="190"/>
      <c r="D589" s="190"/>
      <c r="E589" s="191"/>
      <c r="F589" s="191"/>
      <c r="G589" s="191"/>
      <c r="H589" s="193"/>
      <c r="I589" s="198"/>
      <c r="K589" s="198"/>
      <c r="L589" s="198"/>
      <c r="M589" s="202"/>
      <c r="N589" s="198"/>
      <c r="O589" s="198"/>
      <c r="P589" s="200"/>
      <c r="Q589" s="200"/>
      <c r="R589" s="200"/>
      <c r="S589" s="200"/>
      <c r="T589" s="200"/>
      <c r="U589" s="200"/>
      <c r="V589" s="200"/>
      <c r="W589" s="200"/>
      <c r="X589" s="200"/>
      <c r="Y589" s="200"/>
      <c r="Z589" s="200"/>
      <c r="AA589" s="200"/>
      <c r="AB589" s="200"/>
      <c r="AC589" s="200"/>
      <c r="AD589" s="200"/>
      <c r="AE589" s="200"/>
      <c r="AF589" s="200"/>
      <c r="AG589" s="200"/>
      <c r="AH589" s="200"/>
      <c r="AI589" s="200"/>
      <c r="AJ589" s="200"/>
      <c r="AV589" s="215"/>
      <c r="AW589" s="215"/>
      <c r="AZ589" s="183"/>
      <c r="BD589" s="215"/>
      <c r="BE589" s="215"/>
      <c r="BH589" s="215"/>
      <c r="BI589" s="172"/>
      <c r="BJ589" s="172"/>
      <c r="BK589" s="172"/>
      <c r="BL589" s="215"/>
      <c r="BM589" s="215"/>
      <c r="BN589" s="172"/>
      <c r="BO589" s="172"/>
      <c r="BP589" s="215"/>
      <c r="BQ589" s="215"/>
      <c r="BR589" s="215"/>
      <c r="BS589" s="215"/>
      <c r="BT589" s="215"/>
      <c r="BU589" s="215"/>
      <c r="BV589" s="215"/>
      <c r="BW589" s="215"/>
      <c r="BX589" s="215"/>
      <c r="BY589" s="173"/>
      <c r="BZ589" s="173"/>
      <c r="CA589" s="173"/>
    </row>
    <row r="590" spans="1:79">
      <c r="A590" s="189"/>
      <c r="B590" s="192"/>
      <c r="C590" s="190"/>
      <c r="D590" s="190"/>
      <c r="E590" s="191"/>
      <c r="F590" s="191"/>
      <c r="G590" s="191"/>
      <c r="H590" s="193"/>
      <c r="I590" s="198"/>
      <c r="K590" s="198"/>
      <c r="L590" s="198"/>
      <c r="M590" s="202"/>
      <c r="N590" s="198"/>
      <c r="O590" s="198"/>
      <c r="P590" s="200"/>
      <c r="Q590" s="200"/>
      <c r="R590" s="200"/>
      <c r="S590" s="200"/>
      <c r="T590" s="200"/>
      <c r="U590" s="200"/>
      <c r="V590" s="200"/>
      <c r="W590" s="200"/>
      <c r="X590" s="200"/>
      <c r="Y590" s="200"/>
      <c r="Z590" s="200"/>
      <c r="AA590" s="200"/>
      <c r="AB590" s="200"/>
      <c r="AC590" s="200"/>
      <c r="AD590" s="200"/>
      <c r="AE590" s="200"/>
      <c r="AF590" s="200"/>
      <c r="AG590" s="200"/>
      <c r="AH590" s="200"/>
      <c r="AI590" s="200"/>
      <c r="AJ590" s="200"/>
      <c r="AV590" s="215"/>
      <c r="AW590" s="215"/>
      <c r="AZ590" s="183"/>
      <c r="BD590" s="215"/>
      <c r="BE590" s="215"/>
      <c r="BH590" s="215"/>
      <c r="BI590" s="172"/>
      <c r="BJ590" s="172"/>
      <c r="BK590" s="172"/>
      <c r="BL590" s="215"/>
      <c r="BM590" s="215"/>
      <c r="BN590" s="172"/>
      <c r="BO590" s="172"/>
      <c r="BP590" s="215"/>
      <c r="BQ590" s="215"/>
      <c r="BR590" s="215"/>
      <c r="BS590" s="215"/>
      <c r="BT590" s="215"/>
      <c r="BU590" s="215"/>
      <c r="BV590" s="215"/>
      <c r="BW590" s="215"/>
      <c r="BX590" s="215"/>
      <c r="BY590" s="173"/>
      <c r="BZ590" s="173"/>
      <c r="CA590" s="173"/>
    </row>
    <row r="591" spans="1:79">
      <c r="A591" s="189"/>
      <c r="B591" s="192"/>
      <c r="C591" s="190"/>
      <c r="D591" s="190"/>
      <c r="E591" s="191"/>
      <c r="F591" s="191"/>
      <c r="G591" s="191"/>
      <c r="H591" s="193"/>
      <c r="I591" s="198"/>
      <c r="K591" s="198"/>
      <c r="L591" s="198"/>
      <c r="M591" s="202"/>
      <c r="N591" s="198"/>
      <c r="O591" s="198"/>
      <c r="P591" s="200"/>
      <c r="Q591" s="200"/>
      <c r="R591" s="200"/>
      <c r="S591" s="200"/>
      <c r="T591" s="200"/>
      <c r="U591" s="200"/>
      <c r="V591" s="200"/>
      <c r="W591" s="200"/>
      <c r="X591" s="200"/>
      <c r="Y591" s="200"/>
      <c r="Z591" s="200"/>
      <c r="AA591" s="200"/>
      <c r="AB591" s="200"/>
      <c r="AC591" s="200"/>
      <c r="AD591" s="200"/>
      <c r="AE591" s="200"/>
      <c r="AF591" s="200"/>
      <c r="AG591" s="200"/>
      <c r="AH591" s="200"/>
      <c r="AI591" s="200"/>
      <c r="AJ591" s="200"/>
      <c r="AV591" s="215"/>
      <c r="AW591" s="215"/>
      <c r="AZ591" s="183"/>
      <c r="BD591" s="215"/>
      <c r="BE591" s="215"/>
      <c r="BH591" s="215"/>
      <c r="BI591" s="172"/>
      <c r="BJ591" s="172"/>
      <c r="BK591" s="172"/>
      <c r="BL591" s="215"/>
      <c r="BM591" s="215"/>
      <c r="BN591" s="172"/>
      <c r="BO591" s="172"/>
      <c r="BP591" s="215"/>
      <c r="BQ591" s="215"/>
      <c r="BR591" s="215"/>
      <c r="BS591" s="215"/>
      <c r="BT591" s="215"/>
      <c r="BU591" s="215"/>
      <c r="BV591" s="215"/>
      <c r="BW591" s="215"/>
      <c r="BX591" s="215"/>
      <c r="BY591" s="173"/>
      <c r="BZ591" s="173"/>
      <c r="CA591" s="173"/>
    </row>
    <row r="592" spans="1:79">
      <c r="A592" s="189"/>
      <c r="B592" s="192"/>
      <c r="C592" s="190"/>
      <c r="D592" s="190"/>
      <c r="E592" s="191"/>
      <c r="F592" s="191"/>
      <c r="G592" s="191"/>
      <c r="H592" s="193"/>
      <c r="I592" s="198"/>
      <c r="K592" s="198"/>
      <c r="L592" s="198"/>
      <c r="M592" s="202"/>
      <c r="N592" s="198"/>
      <c r="O592" s="198"/>
      <c r="P592" s="200"/>
      <c r="Q592" s="200"/>
      <c r="R592" s="200"/>
      <c r="S592" s="200"/>
      <c r="T592" s="200"/>
      <c r="U592" s="200"/>
      <c r="V592" s="200"/>
      <c r="W592" s="200"/>
      <c r="X592" s="200"/>
      <c r="Y592" s="200"/>
      <c r="Z592" s="200"/>
      <c r="AA592" s="200"/>
      <c r="AB592" s="200"/>
      <c r="AC592" s="200"/>
      <c r="AD592" s="200"/>
      <c r="AE592" s="200"/>
      <c r="AF592" s="200"/>
      <c r="AG592" s="200"/>
      <c r="AH592" s="200"/>
      <c r="AI592" s="200"/>
      <c r="AJ592" s="200"/>
      <c r="AV592" s="215"/>
      <c r="AW592" s="215"/>
      <c r="AZ592" s="183"/>
      <c r="BD592" s="215"/>
      <c r="BE592" s="215"/>
      <c r="BH592" s="215"/>
      <c r="BI592" s="172"/>
      <c r="BJ592" s="172"/>
      <c r="BK592" s="172"/>
      <c r="BL592" s="215"/>
      <c r="BM592" s="215"/>
      <c r="BN592" s="172"/>
      <c r="BO592" s="172"/>
      <c r="BP592" s="215"/>
      <c r="BQ592" s="215"/>
      <c r="BR592" s="215"/>
      <c r="BS592" s="215"/>
      <c r="BT592" s="215"/>
      <c r="BU592" s="215"/>
      <c r="BV592" s="215"/>
      <c r="BW592" s="215"/>
      <c r="BX592" s="215"/>
      <c r="BY592" s="173"/>
      <c r="BZ592" s="173"/>
      <c r="CA592" s="173"/>
    </row>
    <row r="593" spans="1:79">
      <c r="A593" s="189"/>
      <c r="B593" s="192"/>
      <c r="C593" s="190"/>
      <c r="D593" s="190"/>
      <c r="E593" s="191"/>
      <c r="F593" s="191"/>
      <c r="G593" s="191"/>
      <c r="H593" s="193"/>
      <c r="I593" s="198"/>
      <c r="K593" s="198"/>
      <c r="L593" s="198"/>
      <c r="M593" s="202"/>
      <c r="N593" s="198"/>
      <c r="O593" s="198"/>
      <c r="P593" s="200"/>
      <c r="Q593" s="200"/>
      <c r="R593" s="200"/>
      <c r="S593" s="200"/>
      <c r="T593" s="200"/>
      <c r="U593" s="200"/>
      <c r="V593" s="200"/>
      <c r="W593" s="200"/>
      <c r="X593" s="200"/>
      <c r="Y593" s="200"/>
      <c r="Z593" s="200"/>
      <c r="AA593" s="200"/>
      <c r="AB593" s="200"/>
      <c r="AC593" s="200"/>
      <c r="AD593" s="200"/>
      <c r="AE593" s="200"/>
      <c r="AF593" s="200"/>
      <c r="AG593" s="200"/>
      <c r="AH593" s="200"/>
      <c r="AI593" s="200"/>
      <c r="AJ593" s="200"/>
      <c r="AV593" s="215"/>
      <c r="AW593" s="215"/>
      <c r="AZ593" s="183"/>
      <c r="BD593" s="215"/>
      <c r="BE593" s="215"/>
      <c r="BH593" s="215"/>
      <c r="BI593" s="172"/>
      <c r="BJ593" s="172"/>
      <c r="BK593" s="172"/>
      <c r="BL593" s="215"/>
      <c r="BM593" s="215"/>
      <c r="BN593" s="172"/>
      <c r="BO593" s="172"/>
      <c r="BP593" s="215"/>
      <c r="BQ593" s="215"/>
      <c r="BR593" s="215"/>
      <c r="BS593" s="215"/>
      <c r="BT593" s="215"/>
      <c r="BU593" s="215"/>
      <c r="BV593" s="215"/>
      <c r="BW593" s="215"/>
      <c r="BX593" s="215"/>
      <c r="BY593" s="173"/>
      <c r="BZ593" s="173"/>
      <c r="CA593" s="173"/>
    </row>
    <row r="594" spans="1:79">
      <c r="A594" s="189"/>
      <c r="B594" s="192"/>
      <c r="C594" s="190"/>
      <c r="D594" s="190"/>
      <c r="E594" s="191"/>
      <c r="F594" s="191"/>
      <c r="G594" s="191"/>
      <c r="H594" s="193"/>
      <c r="I594" s="198"/>
      <c r="K594" s="198"/>
      <c r="L594" s="198"/>
      <c r="M594" s="202"/>
      <c r="N594" s="198"/>
      <c r="O594" s="198"/>
      <c r="P594" s="200"/>
      <c r="Q594" s="200"/>
      <c r="R594" s="200"/>
      <c r="S594" s="200"/>
      <c r="T594" s="200"/>
      <c r="U594" s="200"/>
      <c r="V594" s="200"/>
      <c r="W594" s="200"/>
      <c r="X594" s="200"/>
      <c r="Y594" s="200"/>
      <c r="Z594" s="200"/>
      <c r="AA594" s="200"/>
      <c r="AB594" s="200"/>
      <c r="AC594" s="200"/>
      <c r="AD594" s="200"/>
      <c r="AE594" s="200"/>
      <c r="AF594" s="200"/>
      <c r="AG594" s="200"/>
      <c r="AH594" s="200"/>
      <c r="AI594" s="200"/>
      <c r="AJ594" s="200"/>
      <c r="AV594" s="215"/>
      <c r="AW594" s="215"/>
      <c r="AZ594" s="183"/>
      <c r="BD594" s="215"/>
      <c r="BE594" s="215"/>
      <c r="BH594" s="215"/>
      <c r="BI594" s="172"/>
      <c r="BJ594" s="172"/>
      <c r="BK594" s="172"/>
      <c r="BL594" s="215"/>
      <c r="BM594" s="215"/>
      <c r="BN594" s="172"/>
      <c r="BO594" s="172"/>
      <c r="BP594" s="215"/>
      <c r="BQ594" s="215"/>
      <c r="BR594" s="215"/>
      <c r="BS594" s="215"/>
      <c r="BT594" s="215"/>
      <c r="BU594" s="215"/>
      <c r="BV594" s="215"/>
      <c r="BW594" s="215"/>
      <c r="BX594" s="215"/>
      <c r="BY594" s="173"/>
      <c r="BZ594" s="173"/>
      <c r="CA594" s="173"/>
    </row>
    <row r="595" spans="1:79">
      <c r="A595" s="189"/>
      <c r="B595" s="192"/>
      <c r="C595" s="190"/>
      <c r="D595" s="190"/>
      <c r="E595" s="191"/>
      <c r="F595" s="191"/>
      <c r="G595" s="191"/>
      <c r="H595" s="193"/>
      <c r="I595" s="198"/>
      <c r="K595" s="198"/>
      <c r="L595" s="198"/>
      <c r="M595" s="202"/>
      <c r="N595" s="198"/>
      <c r="O595" s="198"/>
      <c r="P595" s="200"/>
      <c r="Q595" s="200"/>
      <c r="R595" s="200"/>
      <c r="S595" s="200"/>
      <c r="T595" s="200"/>
      <c r="U595" s="200"/>
      <c r="V595" s="200"/>
      <c r="W595" s="200"/>
      <c r="X595" s="200"/>
      <c r="Y595" s="200"/>
      <c r="Z595" s="200"/>
      <c r="AA595" s="200"/>
      <c r="AB595" s="200"/>
      <c r="AC595" s="200"/>
      <c r="AD595" s="200"/>
      <c r="AE595" s="200"/>
      <c r="AF595" s="200"/>
      <c r="AG595" s="200"/>
      <c r="AH595" s="200"/>
      <c r="AI595" s="200"/>
      <c r="AJ595" s="200"/>
      <c r="AV595" s="215"/>
      <c r="AW595" s="215"/>
      <c r="AZ595" s="183"/>
      <c r="BD595" s="215"/>
      <c r="BE595" s="215"/>
      <c r="BH595" s="215"/>
      <c r="BI595" s="172"/>
      <c r="BJ595" s="172"/>
      <c r="BK595" s="172"/>
      <c r="BL595" s="215"/>
      <c r="BM595" s="215"/>
      <c r="BN595" s="172"/>
      <c r="BO595" s="172"/>
      <c r="BP595" s="215"/>
      <c r="BQ595" s="215"/>
      <c r="BR595" s="215"/>
      <c r="BS595" s="215"/>
      <c r="BT595" s="215"/>
      <c r="BU595" s="215"/>
      <c r="BV595" s="215"/>
      <c r="BW595" s="215"/>
      <c r="BX595" s="215"/>
      <c r="BY595" s="173"/>
      <c r="BZ595" s="173"/>
      <c r="CA595" s="173"/>
    </row>
    <row r="596" spans="1:79">
      <c r="A596" s="189"/>
      <c r="B596" s="192"/>
      <c r="C596" s="190"/>
      <c r="D596" s="190"/>
      <c r="E596" s="191"/>
      <c r="F596" s="191"/>
      <c r="G596" s="191"/>
      <c r="H596" s="193"/>
      <c r="I596" s="198"/>
      <c r="K596" s="198"/>
      <c r="L596" s="198"/>
      <c r="M596" s="202"/>
      <c r="N596" s="198"/>
      <c r="O596" s="198"/>
      <c r="P596" s="200"/>
      <c r="Q596" s="200"/>
      <c r="R596" s="200"/>
      <c r="S596" s="200"/>
      <c r="T596" s="200"/>
      <c r="U596" s="200"/>
      <c r="V596" s="200"/>
      <c r="W596" s="200"/>
      <c r="X596" s="200"/>
      <c r="Y596" s="200"/>
      <c r="Z596" s="200"/>
      <c r="AA596" s="200"/>
      <c r="AB596" s="200"/>
      <c r="AC596" s="200"/>
      <c r="AD596" s="200"/>
      <c r="AE596" s="200"/>
      <c r="AF596" s="200"/>
      <c r="AG596" s="200"/>
      <c r="AH596" s="200"/>
      <c r="AI596" s="200"/>
      <c r="AJ596" s="200"/>
      <c r="AV596" s="215"/>
      <c r="AW596" s="215"/>
      <c r="AZ596" s="183"/>
      <c r="BD596" s="215"/>
      <c r="BE596" s="215"/>
      <c r="BH596" s="215"/>
      <c r="BI596" s="172"/>
      <c r="BJ596" s="172"/>
      <c r="BK596" s="172"/>
      <c r="BL596" s="215"/>
      <c r="BM596" s="215"/>
      <c r="BN596" s="172"/>
      <c r="BO596" s="172"/>
      <c r="BP596" s="215"/>
      <c r="BQ596" s="215"/>
      <c r="BR596" s="215"/>
      <c r="BS596" s="215"/>
      <c r="BT596" s="215"/>
      <c r="BU596" s="215"/>
      <c r="BV596" s="215"/>
      <c r="BW596" s="215"/>
      <c r="BX596" s="215"/>
      <c r="BY596" s="173"/>
      <c r="BZ596" s="173"/>
      <c r="CA596" s="173"/>
    </row>
    <row r="597" spans="1:79">
      <c r="A597" s="189"/>
      <c r="B597" s="192"/>
      <c r="C597" s="190"/>
      <c r="D597" s="190"/>
      <c r="E597" s="191"/>
      <c r="F597" s="191"/>
      <c r="G597" s="191"/>
      <c r="H597" s="193"/>
      <c r="I597" s="198"/>
      <c r="K597" s="198"/>
      <c r="L597" s="198"/>
      <c r="M597" s="202"/>
      <c r="N597" s="198"/>
      <c r="O597" s="198"/>
      <c r="P597" s="200"/>
      <c r="Q597" s="200"/>
      <c r="R597" s="200"/>
      <c r="S597" s="200"/>
      <c r="T597" s="200"/>
      <c r="U597" s="200"/>
      <c r="V597" s="200"/>
      <c r="W597" s="200"/>
      <c r="X597" s="200"/>
      <c r="Y597" s="200"/>
      <c r="Z597" s="200"/>
      <c r="AA597" s="200"/>
      <c r="AB597" s="200"/>
      <c r="AC597" s="200"/>
      <c r="AD597" s="200"/>
      <c r="AE597" s="200"/>
      <c r="AF597" s="200"/>
      <c r="AG597" s="200"/>
      <c r="AH597" s="200"/>
      <c r="AI597" s="200"/>
      <c r="AJ597" s="200"/>
      <c r="AV597" s="215"/>
      <c r="AW597" s="215"/>
      <c r="AZ597" s="183"/>
      <c r="BD597" s="215"/>
      <c r="BE597" s="215"/>
      <c r="BH597" s="215"/>
      <c r="BI597" s="172"/>
      <c r="BJ597" s="172"/>
      <c r="BK597" s="172"/>
      <c r="BL597" s="215"/>
      <c r="BM597" s="215"/>
      <c r="BN597" s="172"/>
      <c r="BO597" s="172"/>
      <c r="BP597" s="215"/>
      <c r="BQ597" s="215"/>
      <c r="BR597" s="215"/>
      <c r="BS597" s="215"/>
      <c r="BT597" s="215"/>
      <c r="BU597" s="215"/>
      <c r="BV597" s="215"/>
      <c r="BW597" s="215"/>
      <c r="BX597" s="215"/>
      <c r="BY597" s="173"/>
      <c r="BZ597" s="173"/>
      <c r="CA597" s="173"/>
    </row>
    <row r="598" spans="1:79">
      <c r="A598" s="189"/>
      <c r="B598" s="192"/>
      <c r="C598" s="190"/>
      <c r="D598" s="190"/>
      <c r="E598" s="191"/>
      <c r="F598" s="191"/>
      <c r="G598" s="191"/>
      <c r="H598" s="193"/>
      <c r="I598" s="198"/>
      <c r="K598" s="198"/>
      <c r="L598" s="198"/>
      <c r="M598" s="202"/>
      <c r="N598" s="198"/>
      <c r="O598" s="198"/>
      <c r="P598" s="200"/>
      <c r="Q598" s="200"/>
      <c r="R598" s="200"/>
      <c r="S598" s="200"/>
      <c r="T598" s="200"/>
      <c r="U598" s="200"/>
      <c r="V598" s="200"/>
      <c r="W598" s="200"/>
      <c r="X598" s="200"/>
      <c r="Y598" s="200"/>
      <c r="Z598" s="200"/>
      <c r="AA598" s="200"/>
      <c r="AB598" s="200"/>
      <c r="AC598" s="200"/>
      <c r="AD598" s="200"/>
      <c r="AE598" s="200"/>
      <c r="AF598" s="200"/>
      <c r="AG598" s="200"/>
      <c r="AH598" s="200"/>
      <c r="AI598" s="200"/>
      <c r="AJ598" s="200"/>
      <c r="AV598" s="215"/>
      <c r="AW598" s="215"/>
      <c r="AZ598" s="183"/>
      <c r="BD598" s="215"/>
      <c r="BE598" s="215"/>
      <c r="BH598" s="215"/>
      <c r="BI598" s="172"/>
      <c r="BJ598" s="172"/>
      <c r="BK598" s="172"/>
      <c r="BL598" s="215"/>
      <c r="BM598" s="215"/>
      <c r="BN598" s="172"/>
      <c r="BO598" s="172"/>
      <c r="BP598" s="215"/>
      <c r="BQ598" s="215"/>
      <c r="BR598" s="215"/>
      <c r="BS598" s="215"/>
      <c r="BT598" s="215"/>
      <c r="BU598" s="215"/>
      <c r="BV598" s="215"/>
      <c r="BW598" s="215"/>
      <c r="BX598" s="215"/>
      <c r="BY598" s="173"/>
      <c r="BZ598" s="173"/>
      <c r="CA598" s="173"/>
    </row>
    <row r="599" spans="1:79">
      <c r="A599" s="189"/>
      <c r="B599" s="192"/>
      <c r="C599" s="190"/>
      <c r="D599" s="190"/>
      <c r="E599" s="191"/>
      <c r="F599" s="191"/>
      <c r="G599" s="191"/>
      <c r="H599" s="193"/>
      <c r="I599" s="198"/>
      <c r="K599" s="198"/>
      <c r="L599" s="198"/>
      <c r="M599" s="202"/>
      <c r="N599" s="198"/>
      <c r="O599" s="198"/>
      <c r="P599" s="200"/>
      <c r="Q599" s="200"/>
      <c r="R599" s="200"/>
      <c r="S599" s="200"/>
      <c r="T599" s="200"/>
      <c r="U599" s="200"/>
      <c r="V599" s="200"/>
      <c r="W599" s="200"/>
      <c r="X599" s="200"/>
      <c r="Y599" s="200"/>
      <c r="Z599" s="200"/>
      <c r="AA599" s="200"/>
      <c r="AB599" s="200"/>
      <c r="AC599" s="200"/>
      <c r="AD599" s="200"/>
      <c r="AE599" s="200"/>
      <c r="AF599" s="200"/>
      <c r="AG599" s="200"/>
      <c r="AH599" s="200"/>
      <c r="AI599" s="200"/>
      <c r="AJ599" s="200"/>
      <c r="AV599" s="215"/>
      <c r="AW599" s="215"/>
      <c r="AZ599" s="183"/>
      <c r="BD599" s="215"/>
      <c r="BE599" s="215"/>
      <c r="BH599" s="215"/>
      <c r="BI599" s="172"/>
      <c r="BJ599" s="172"/>
      <c r="BK599" s="172"/>
      <c r="BL599" s="215"/>
      <c r="BM599" s="215"/>
      <c r="BN599" s="172"/>
      <c r="BO599" s="172"/>
      <c r="BP599" s="215"/>
      <c r="BQ599" s="215"/>
      <c r="BR599" s="215"/>
      <c r="BS599" s="215"/>
      <c r="BT599" s="215"/>
      <c r="BU599" s="215"/>
      <c r="BV599" s="215"/>
      <c r="BW599" s="215"/>
      <c r="BX599" s="215"/>
      <c r="BY599" s="173"/>
      <c r="BZ599" s="173"/>
      <c r="CA599" s="173"/>
    </row>
    <row r="600" spans="1:79">
      <c r="A600" s="189"/>
      <c r="B600" s="192"/>
      <c r="C600" s="190"/>
      <c r="D600" s="190"/>
      <c r="E600" s="191"/>
      <c r="F600" s="191"/>
      <c r="G600" s="191"/>
      <c r="H600" s="193"/>
      <c r="I600" s="198"/>
      <c r="K600" s="198"/>
      <c r="L600" s="198"/>
      <c r="M600" s="202"/>
      <c r="N600" s="198"/>
      <c r="O600" s="198"/>
      <c r="P600" s="200"/>
      <c r="Q600" s="200"/>
      <c r="R600" s="200"/>
      <c r="S600" s="200"/>
      <c r="T600" s="200"/>
      <c r="U600" s="200"/>
      <c r="V600" s="200"/>
      <c r="W600" s="200"/>
      <c r="X600" s="200"/>
      <c r="Y600" s="200"/>
      <c r="Z600" s="200"/>
      <c r="AA600" s="200"/>
      <c r="AB600" s="200"/>
      <c r="AC600" s="200"/>
      <c r="AD600" s="200"/>
      <c r="AE600" s="200"/>
      <c r="AF600" s="200"/>
      <c r="AG600" s="200"/>
      <c r="AH600" s="200"/>
      <c r="AI600" s="200"/>
      <c r="AJ600" s="200"/>
      <c r="AV600" s="215"/>
      <c r="AW600" s="215"/>
      <c r="AZ600" s="183"/>
      <c r="BD600" s="215"/>
      <c r="BE600" s="215"/>
      <c r="BH600" s="215"/>
      <c r="BI600" s="172"/>
      <c r="BJ600" s="172"/>
      <c r="BK600" s="172"/>
      <c r="BL600" s="215"/>
      <c r="BM600" s="215"/>
      <c r="BN600" s="172"/>
      <c r="BO600" s="172"/>
      <c r="BP600" s="215"/>
      <c r="BQ600" s="215"/>
      <c r="BR600" s="215"/>
      <c r="BS600" s="215"/>
      <c r="BT600" s="215"/>
      <c r="BU600" s="215"/>
      <c r="BV600" s="215"/>
      <c r="BW600" s="215"/>
      <c r="BX600" s="215"/>
      <c r="BY600" s="173"/>
      <c r="BZ600" s="173"/>
      <c r="CA600" s="173"/>
    </row>
    <row r="601" spans="1:79">
      <c r="A601" s="189"/>
      <c r="B601" s="192"/>
      <c r="C601" s="190"/>
      <c r="D601" s="190"/>
      <c r="E601" s="191"/>
      <c r="F601" s="191"/>
      <c r="G601" s="191"/>
      <c r="H601" s="193"/>
      <c r="I601" s="198"/>
      <c r="K601" s="198"/>
      <c r="L601" s="198"/>
      <c r="M601" s="202"/>
      <c r="N601" s="198"/>
      <c r="O601" s="198"/>
      <c r="P601" s="200"/>
      <c r="Q601" s="200"/>
      <c r="R601" s="200"/>
      <c r="S601" s="200"/>
      <c r="T601" s="200"/>
      <c r="U601" s="200"/>
      <c r="V601" s="200"/>
      <c r="W601" s="200"/>
      <c r="X601" s="200"/>
      <c r="Y601" s="200"/>
      <c r="Z601" s="200"/>
      <c r="AA601" s="200"/>
      <c r="AB601" s="200"/>
      <c r="AC601" s="200"/>
      <c r="AD601" s="200"/>
      <c r="AE601" s="200"/>
      <c r="AF601" s="200"/>
      <c r="AG601" s="200"/>
      <c r="AH601" s="200"/>
      <c r="AI601" s="200"/>
      <c r="AJ601" s="200"/>
      <c r="AV601" s="215"/>
      <c r="AW601" s="215"/>
      <c r="AZ601" s="183"/>
      <c r="BD601" s="215"/>
      <c r="BE601" s="215"/>
      <c r="BH601" s="215"/>
      <c r="BI601" s="172"/>
      <c r="BJ601" s="172"/>
      <c r="BK601" s="172"/>
      <c r="BL601" s="215"/>
      <c r="BM601" s="215"/>
      <c r="BN601" s="172"/>
      <c r="BO601" s="172"/>
      <c r="BP601" s="215"/>
      <c r="BQ601" s="215"/>
      <c r="BR601" s="215"/>
      <c r="BS601" s="215"/>
      <c r="BT601" s="215"/>
      <c r="BU601" s="215"/>
      <c r="BV601" s="215"/>
      <c r="BW601" s="215"/>
      <c r="BX601" s="215"/>
      <c r="BY601" s="173"/>
      <c r="BZ601" s="173"/>
      <c r="CA601" s="173"/>
    </row>
    <row r="602" spans="1:79">
      <c r="A602" s="189"/>
      <c r="B602" s="192"/>
      <c r="C602" s="190"/>
      <c r="D602" s="190"/>
      <c r="E602" s="191"/>
      <c r="F602" s="191"/>
      <c r="G602" s="191"/>
      <c r="H602" s="193"/>
      <c r="I602" s="198"/>
      <c r="K602" s="198"/>
      <c r="L602" s="198"/>
      <c r="M602" s="202"/>
      <c r="N602" s="198"/>
      <c r="O602" s="198"/>
      <c r="P602" s="200"/>
      <c r="Q602" s="200"/>
      <c r="R602" s="200"/>
      <c r="S602" s="200"/>
      <c r="T602" s="200"/>
      <c r="U602" s="200"/>
      <c r="V602" s="200"/>
      <c r="W602" s="200"/>
      <c r="X602" s="200"/>
      <c r="Y602" s="200"/>
      <c r="Z602" s="200"/>
      <c r="AA602" s="200"/>
      <c r="AB602" s="200"/>
      <c r="AC602" s="200"/>
      <c r="AD602" s="200"/>
      <c r="AE602" s="200"/>
      <c r="AF602" s="200"/>
      <c r="AG602" s="200"/>
      <c r="AH602" s="200"/>
      <c r="AI602" s="200"/>
      <c r="AJ602" s="200"/>
      <c r="AV602" s="215"/>
      <c r="AW602" s="215"/>
      <c r="AZ602" s="183"/>
      <c r="BD602" s="215"/>
      <c r="BE602" s="215"/>
      <c r="BH602" s="215"/>
      <c r="BI602" s="172"/>
      <c r="BJ602" s="172"/>
      <c r="BK602" s="172"/>
      <c r="BL602" s="215"/>
      <c r="BM602" s="215"/>
      <c r="BN602" s="172"/>
      <c r="BO602" s="172"/>
      <c r="BP602" s="215"/>
      <c r="BQ602" s="215"/>
      <c r="BR602" s="215"/>
      <c r="BS602" s="215"/>
      <c r="BT602" s="215"/>
      <c r="BU602" s="215"/>
      <c r="BV602" s="215"/>
      <c r="BW602" s="215"/>
      <c r="BX602" s="215"/>
      <c r="BY602" s="173"/>
      <c r="BZ602" s="173"/>
      <c r="CA602" s="173"/>
    </row>
    <row r="603" spans="1:79">
      <c r="A603" s="189"/>
      <c r="B603" s="192"/>
      <c r="C603" s="190"/>
      <c r="D603" s="190"/>
      <c r="E603" s="191"/>
      <c r="F603" s="191"/>
      <c r="G603" s="191"/>
      <c r="H603" s="193"/>
      <c r="I603" s="198"/>
      <c r="K603" s="198"/>
      <c r="L603" s="198"/>
      <c r="M603" s="202"/>
      <c r="N603" s="198"/>
      <c r="O603" s="198"/>
      <c r="P603" s="200"/>
      <c r="Q603" s="200"/>
      <c r="R603" s="200"/>
      <c r="S603" s="200"/>
      <c r="T603" s="200"/>
      <c r="U603" s="200"/>
      <c r="V603" s="200"/>
      <c r="W603" s="200"/>
      <c r="X603" s="200"/>
      <c r="Y603" s="200"/>
      <c r="Z603" s="200"/>
      <c r="AA603" s="200"/>
      <c r="AB603" s="200"/>
      <c r="AC603" s="200"/>
      <c r="AD603" s="200"/>
      <c r="AE603" s="200"/>
      <c r="AF603" s="200"/>
      <c r="AG603" s="200"/>
      <c r="AH603" s="200"/>
      <c r="AI603" s="200"/>
      <c r="AJ603" s="200"/>
      <c r="AV603" s="215"/>
      <c r="AW603" s="215"/>
      <c r="AZ603" s="183"/>
      <c r="BD603" s="215"/>
      <c r="BE603" s="215"/>
      <c r="BH603" s="215"/>
      <c r="BI603" s="172"/>
      <c r="BJ603" s="172"/>
      <c r="BK603" s="172"/>
      <c r="BL603" s="215"/>
      <c r="BM603" s="215"/>
      <c r="BN603" s="172"/>
      <c r="BO603" s="172"/>
      <c r="BP603" s="215"/>
      <c r="BQ603" s="215"/>
      <c r="BR603" s="215"/>
      <c r="BS603" s="215"/>
      <c r="BT603" s="215"/>
      <c r="BU603" s="215"/>
      <c r="BV603" s="215"/>
      <c r="BW603" s="215"/>
      <c r="BX603" s="215"/>
      <c r="BY603" s="173"/>
      <c r="BZ603" s="173"/>
      <c r="CA603" s="173"/>
    </row>
    <row r="604" spans="1:79">
      <c r="A604" s="189"/>
      <c r="B604" s="192"/>
      <c r="C604" s="190"/>
      <c r="D604" s="190"/>
      <c r="E604" s="191"/>
      <c r="F604" s="191"/>
      <c r="G604" s="191"/>
      <c r="H604" s="193"/>
      <c r="I604" s="198"/>
      <c r="K604" s="198"/>
      <c r="L604" s="198"/>
      <c r="M604" s="202"/>
      <c r="N604" s="198"/>
      <c r="O604" s="198"/>
      <c r="P604" s="200"/>
      <c r="Q604" s="200"/>
      <c r="R604" s="200"/>
      <c r="S604" s="200"/>
      <c r="T604" s="200"/>
      <c r="U604" s="200"/>
      <c r="V604" s="200"/>
      <c r="W604" s="200"/>
      <c r="X604" s="200"/>
      <c r="Y604" s="200"/>
      <c r="Z604" s="200"/>
      <c r="AA604" s="200"/>
      <c r="AB604" s="200"/>
      <c r="AC604" s="200"/>
      <c r="AD604" s="200"/>
      <c r="AE604" s="200"/>
      <c r="AF604" s="200"/>
      <c r="AG604" s="200"/>
      <c r="AH604" s="200"/>
      <c r="AI604" s="200"/>
      <c r="AJ604" s="200"/>
      <c r="AV604" s="215"/>
      <c r="AW604" s="215"/>
      <c r="AZ604" s="183"/>
      <c r="BD604" s="215"/>
      <c r="BE604" s="215"/>
      <c r="BH604" s="215"/>
      <c r="BI604" s="172"/>
      <c r="BJ604" s="172"/>
      <c r="BK604" s="172"/>
      <c r="BL604" s="215"/>
      <c r="BM604" s="215"/>
      <c r="BN604" s="172"/>
      <c r="BO604" s="172"/>
      <c r="BP604" s="215"/>
      <c r="BQ604" s="215"/>
      <c r="BR604" s="215"/>
      <c r="BS604" s="215"/>
      <c r="BT604" s="215"/>
      <c r="BU604" s="215"/>
      <c r="BV604" s="215"/>
      <c r="BW604" s="215"/>
      <c r="BX604" s="215"/>
      <c r="BY604" s="173"/>
      <c r="BZ604" s="173"/>
      <c r="CA604" s="173"/>
    </row>
    <row r="605" spans="1:79">
      <c r="A605" s="189"/>
      <c r="B605" s="192"/>
      <c r="C605" s="190"/>
      <c r="D605" s="190"/>
      <c r="E605" s="191"/>
      <c r="F605" s="191"/>
      <c r="G605" s="191"/>
      <c r="H605" s="193"/>
      <c r="I605" s="198"/>
      <c r="K605" s="198"/>
      <c r="L605" s="198"/>
      <c r="M605" s="202"/>
      <c r="N605" s="198"/>
      <c r="O605" s="198"/>
      <c r="P605" s="200"/>
      <c r="Q605" s="200"/>
      <c r="R605" s="200"/>
      <c r="S605" s="200"/>
      <c r="T605" s="200"/>
      <c r="U605" s="200"/>
      <c r="V605" s="200"/>
      <c r="W605" s="200"/>
      <c r="X605" s="200"/>
      <c r="Y605" s="200"/>
      <c r="Z605" s="200"/>
      <c r="AA605" s="200"/>
      <c r="AB605" s="200"/>
      <c r="AC605" s="200"/>
      <c r="AD605" s="200"/>
      <c r="AE605" s="200"/>
      <c r="AF605" s="200"/>
      <c r="AG605" s="200"/>
      <c r="AH605" s="200"/>
      <c r="AI605" s="200"/>
      <c r="AJ605" s="200"/>
      <c r="AV605" s="215"/>
      <c r="AW605" s="215"/>
      <c r="AZ605" s="183"/>
      <c r="BD605" s="215"/>
      <c r="BE605" s="215"/>
      <c r="BH605" s="215"/>
      <c r="BI605" s="172"/>
      <c r="BJ605" s="172"/>
      <c r="BK605" s="172"/>
      <c r="BL605" s="215"/>
      <c r="BM605" s="215"/>
      <c r="BN605" s="172"/>
      <c r="BO605" s="172"/>
      <c r="BP605" s="215"/>
      <c r="BQ605" s="215"/>
      <c r="BR605" s="215"/>
      <c r="BS605" s="215"/>
      <c r="BT605" s="215"/>
      <c r="BU605" s="215"/>
      <c r="BV605" s="215"/>
      <c r="BW605" s="215"/>
      <c r="BX605" s="215"/>
      <c r="BY605" s="173"/>
      <c r="BZ605" s="173"/>
      <c r="CA605" s="173"/>
    </row>
    <row r="606" spans="1:79">
      <c r="A606" s="189"/>
      <c r="B606" s="192"/>
      <c r="C606" s="190"/>
      <c r="D606" s="190"/>
      <c r="E606" s="191"/>
      <c r="F606" s="191"/>
      <c r="G606" s="191"/>
      <c r="H606" s="193"/>
      <c r="I606" s="198"/>
      <c r="K606" s="198"/>
      <c r="L606" s="198"/>
      <c r="M606" s="202"/>
      <c r="N606" s="198"/>
      <c r="O606" s="198"/>
      <c r="P606" s="200"/>
      <c r="Q606" s="200"/>
      <c r="R606" s="200"/>
      <c r="S606" s="200"/>
      <c r="T606" s="200"/>
      <c r="U606" s="200"/>
      <c r="V606" s="200"/>
      <c r="W606" s="200"/>
      <c r="X606" s="200"/>
      <c r="Y606" s="200"/>
      <c r="Z606" s="200"/>
      <c r="AA606" s="200"/>
      <c r="AB606" s="200"/>
      <c r="AC606" s="200"/>
      <c r="AD606" s="200"/>
      <c r="AE606" s="200"/>
      <c r="AF606" s="200"/>
      <c r="AG606" s="200"/>
      <c r="AH606" s="200"/>
      <c r="AI606" s="200"/>
      <c r="AJ606" s="200"/>
      <c r="AV606" s="215"/>
      <c r="AW606" s="215"/>
      <c r="AZ606" s="183"/>
      <c r="BD606" s="215"/>
      <c r="BE606" s="215"/>
      <c r="BH606" s="215"/>
      <c r="BI606" s="172"/>
      <c r="BJ606" s="172"/>
      <c r="BK606" s="172"/>
      <c r="BL606" s="215"/>
      <c r="BM606" s="215"/>
      <c r="BN606" s="172"/>
      <c r="BO606" s="172"/>
      <c r="BP606" s="215"/>
      <c r="BQ606" s="215"/>
      <c r="BR606" s="215"/>
      <c r="BS606" s="215"/>
      <c r="BT606" s="215"/>
      <c r="BU606" s="215"/>
      <c r="BV606" s="215"/>
      <c r="BW606" s="215"/>
      <c r="BX606" s="215"/>
      <c r="BY606" s="173"/>
      <c r="BZ606" s="173"/>
      <c r="CA606" s="173"/>
    </row>
    <row r="607" spans="1:79">
      <c r="A607" s="189"/>
      <c r="B607" s="192"/>
      <c r="C607" s="190"/>
      <c r="D607" s="190"/>
      <c r="E607" s="191"/>
      <c r="F607" s="191"/>
      <c r="G607" s="191"/>
      <c r="H607" s="193"/>
      <c r="I607" s="198"/>
      <c r="K607" s="198"/>
      <c r="L607" s="198"/>
      <c r="M607" s="202"/>
      <c r="N607" s="198"/>
      <c r="O607" s="198"/>
      <c r="P607" s="200"/>
      <c r="Q607" s="200"/>
      <c r="R607" s="200"/>
      <c r="S607" s="200"/>
      <c r="T607" s="200"/>
      <c r="U607" s="200"/>
      <c r="V607" s="200"/>
      <c r="W607" s="200"/>
      <c r="X607" s="200"/>
      <c r="Y607" s="200"/>
      <c r="Z607" s="200"/>
      <c r="AA607" s="200"/>
      <c r="AB607" s="200"/>
      <c r="AC607" s="200"/>
      <c r="AD607" s="200"/>
      <c r="AE607" s="200"/>
      <c r="AF607" s="200"/>
      <c r="AG607" s="200"/>
      <c r="AH607" s="200"/>
      <c r="AI607" s="200"/>
      <c r="AJ607" s="200"/>
      <c r="AV607" s="215"/>
      <c r="AW607" s="215"/>
      <c r="AZ607" s="183"/>
      <c r="BD607" s="215"/>
      <c r="BE607" s="215"/>
      <c r="BH607" s="215"/>
      <c r="BI607" s="172"/>
      <c r="BJ607" s="172"/>
      <c r="BK607" s="172"/>
      <c r="BL607" s="215"/>
      <c r="BM607" s="215"/>
      <c r="BN607" s="172"/>
      <c r="BO607" s="172"/>
      <c r="BP607" s="215"/>
      <c r="BQ607" s="215"/>
      <c r="BR607" s="215"/>
      <c r="BS607" s="215"/>
      <c r="BT607" s="215"/>
      <c r="BU607" s="215"/>
      <c r="BV607" s="215"/>
      <c r="BW607" s="215"/>
      <c r="BX607" s="215"/>
      <c r="BY607" s="173"/>
      <c r="BZ607" s="173"/>
      <c r="CA607" s="173"/>
    </row>
    <row r="608" spans="1:79">
      <c r="A608" s="189"/>
      <c r="B608" s="192"/>
      <c r="C608" s="190"/>
      <c r="D608" s="190"/>
      <c r="E608" s="191"/>
      <c r="F608" s="191"/>
      <c r="G608" s="191"/>
      <c r="H608" s="193"/>
      <c r="I608" s="198"/>
      <c r="K608" s="198"/>
      <c r="L608" s="198"/>
      <c r="M608" s="202"/>
      <c r="N608" s="198"/>
      <c r="O608" s="198"/>
      <c r="P608" s="200"/>
      <c r="Q608" s="200"/>
      <c r="R608" s="200"/>
      <c r="S608" s="200"/>
      <c r="T608" s="200"/>
      <c r="U608" s="200"/>
      <c r="V608" s="200"/>
      <c r="W608" s="200"/>
      <c r="X608" s="200"/>
      <c r="Y608" s="200"/>
      <c r="Z608" s="200"/>
      <c r="AA608" s="200"/>
      <c r="AB608" s="200"/>
      <c r="AC608" s="200"/>
      <c r="AD608" s="200"/>
      <c r="AE608" s="200"/>
      <c r="AF608" s="200"/>
      <c r="AG608" s="200"/>
      <c r="AH608" s="200"/>
      <c r="AI608" s="200"/>
      <c r="AJ608" s="200"/>
      <c r="AV608" s="215"/>
      <c r="AW608" s="215"/>
      <c r="AZ608" s="183"/>
      <c r="BD608" s="215"/>
      <c r="BE608" s="215"/>
      <c r="BH608" s="215"/>
      <c r="BI608" s="172"/>
      <c r="BJ608" s="172"/>
      <c r="BK608" s="172"/>
      <c r="BL608" s="215"/>
      <c r="BM608" s="215"/>
      <c r="BN608" s="172"/>
      <c r="BO608" s="172"/>
      <c r="BP608" s="215"/>
      <c r="BQ608" s="215"/>
      <c r="BR608" s="215"/>
      <c r="BS608" s="215"/>
      <c r="BT608" s="215"/>
      <c r="BU608" s="215"/>
      <c r="BV608" s="215"/>
      <c r="BW608" s="215"/>
      <c r="BX608" s="215"/>
      <c r="BY608" s="173"/>
      <c r="BZ608" s="173"/>
      <c r="CA608" s="173"/>
    </row>
    <row r="609" spans="1:79">
      <c r="A609" s="189"/>
      <c r="B609" s="192"/>
      <c r="C609" s="190"/>
      <c r="D609" s="190"/>
      <c r="E609" s="191"/>
      <c r="F609" s="191"/>
      <c r="G609" s="191"/>
      <c r="H609" s="193"/>
      <c r="I609" s="198"/>
      <c r="K609" s="198"/>
      <c r="L609" s="198"/>
      <c r="M609" s="202"/>
      <c r="N609" s="198"/>
      <c r="O609" s="198"/>
      <c r="P609" s="200"/>
      <c r="Q609" s="200"/>
      <c r="R609" s="200"/>
      <c r="S609" s="200"/>
      <c r="T609" s="200"/>
      <c r="U609" s="200"/>
      <c r="V609" s="200"/>
      <c r="W609" s="200"/>
      <c r="X609" s="200"/>
      <c r="Y609" s="200"/>
      <c r="Z609" s="200"/>
      <c r="AA609" s="200"/>
      <c r="AB609" s="200"/>
      <c r="AC609" s="200"/>
      <c r="AD609" s="200"/>
      <c r="AE609" s="200"/>
      <c r="AF609" s="200"/>
      <c r="AG609" s="200"/>
      <c r="AH609" s="200"/>
      <c r="AI609" s="200"/>
      <c r="AJ609" s="200"/>
      <c r="AV609" s="215"/>
      <c r="AW609" s="215"/>
      <c r="AZ609" s="183"/>
      <c r="BD609" s="215"/>
      <c r="BE609" s="215"/>
      <c r="BH609" s="215"/>
      <c r="BI609" s="172"/>
      <c r="BJ609" s="172"/>
      <c r="BK609" s="172"/>
      <c r="BL609" s="215"/>
      <c r="BM609" s="215"/>
      <c r="BN609" s="172"/>
      <c r="BO609" s="172"/>
      <c r="BP609" s="215"/>
      <c r="BQ609" s="215"/>
      <c r="BR609" s="215"/>
      <c r="BS609" s="215"/>
      <c r="BT609" s="215"/>
      <c r="BU609" s="215"/>
      <c r="BV609" s="215"/>
      <c r="BW609" s="215"/>
      <c r="BX609" s="215"/>
      <c r="BY609" s="173"/>
      <c r="BZ609" s="173"/>
      <c r="CA609" s="173"/>
    </row>
    <row r="610" spans="1:79">
      <c r="A610" s="189"/>
      <c r="B610" s="192"/>
      <c r="C610" s="190"/>
      <c r="D610" s="190"/>
      <c r="E610" s="191"/>
      <c r="F610" s="191"/>
      <c r="G610" s="191"/>
      <c r="H610" s="193"/>
      <c r="I610" s="198"/>
      <c r="K610" s="198"/>
      <c r="L610" s="198"/>
      <c r="M610" s="202"/>
      <c r="N610" s="198"/>
      <c r="O610" s="198"/>
      <c r="P610" s="200"/>
      <c r="Q610" s="200"/>
      <c r="R610" s="200"/>
      <c r="S610" s="200"/>
      <c r="T610" s="200"/>
      <c r="U610" s="200"/>
      <c r="V610" s="200"/>
      <c r="W610" s="200"/>
      <c r="X610" s="200"/>
      <c r="Y610" s="200"/>
      <c r="Z610" s="200"/>
      <c r="AA610" s="200"/>
      <c r="AB610" s="200"/>
      <c r="AC610" s="200"/>
      <c r="AD610" s="200"/>
      <c r="AE610" s="200"/>
      <c r="AF610" s="200"/>
      <c r="AG610" s="200"/>
      <c r="AH610" s="200"/>
      <c r="AI610" s="200"/>
      <c r="AJ610" s="200"/>
      <c r="AV610" s="215"/>
      <c r="AW610" s="215"/>
      <c r="AZ610" s="183"/>
      <c r="BD610" s="215"/>
      <c r="BE610" s="215"/>
      <c r="BH610" s="215"/>
      <c r="BI610" s="172"/>
      <c r="BJ610" s="172"/>
      <c r="BK610" s="172"/>
      <c r="BL610" s="215"/>
      <c r="BM610" s="215"/>
      <c r="BN610" s="172"/>
      <c r="BO610" s="172"/>
      <c r="BP610" s="215"/>
      <c r="BQ610" s="215"/>
      <c r="BR610" s="215"/>
      <c r="BS610" s="215"/>
      <c r="BT610" s="215"/>
      <c r="BU610" s="215"/>
      <c r="BV610" s="215"/>
      <c r="BW610" s="215"/>
      <c r="BX610" s="215"/>
      <c r="BY610" s="173"/>
      <c r="BZ610" s="173"/>
      <c r="CA610" s="173"/>
    </row>
    <row r="611" spans="1:79">
      <c r="A611" s="189"/>
      <c r="B611" s="192"/>
      <c r="C611" s="190"/>
      <c r="D611" s="190"/>
      <c r="E611" s="191"/>
      <c r="F611" s="191"/>
      <c r="G611" s="191"/>
      <c r="H611" s="193"/>
      <c r="I611" s="198"/>
      <c r="K611" s="198"/>
      <c r="L611" s="198"/>
      <c r="M611" s="202"/>
      <c r="N611" s="198"/>
      <c r="O611" s="198"/>
      <c r="P611" s="200"/>
      <c r="Q611" s="200"/>
      <c r="R611" s="200"/>
      <c r="S611" s="200"/>
      <c r="T611" s="200"/>
      <c r="U611" s="200"/>
      <c r="V611" s="200"/>
      <c r="W611" s="200"/>
      <c r="X611" s="200"/>
      <c r="Y611" s="200"/>
      <c r="Z611" s="200"/>
      <c r="AA611" s="200"/>
      <c r="AB611" s="200"/>
      <c r="AC611" s="200"/>
      <c r="AD611" s="200"/>
      <c r="AE611" s="200"/>
      <c r="AF611" s="200"/>
      <c r="AG611" s="200"/>
      <c r="AH611" s="200"/>
      <c r="AI611" s="200"/>
      <c r="AJ611" s="200"/>
      <c r="AV611" s="215"/>
      <c r="AW611" s="215"/>
      <c r="AZ611" s="183"/>
      <c r="BD611" s="215"/>
      <c r="BE611" s="215"/>
      <c r="BH611" s="215"/>
      <c r="BI611" s="172"/>
      <c r="BJ611" s="172"/>
      <c r="BK611" s="172"/>
      <c r="BL611" s="215"/>
      <c r="BM611" s="215"/>
      <c r="BN611" s="172"/>
      <c r="BO611" s="172"/>
      <c r="BP611" s="215"/>
      <c r="BQ611" s="215"/>
      <c r="BR611" s="215"/>
      <c r="BS611" s="215"/>
      <c r="BT611" s="215"/>
      <c r="BU611" s="215"/>
      <c r="BV611" s="215"/>
      <c r="BW611" s="215"/>
      <c r="BX611" s="215"/>
      <c r="BY611" s="173"/>
      <c r="BZ611" s="173"/>
      <c r="CA611" s="173"/>
    </row>
    <row r="612" spans="1:79">
      <c r="A612" s="189"/>
      <c r="B612" s="192"/>
      <c r="C612" s="190"/>
      <c r="D612" s="190"/>
      <c r="E612" s="191"/>
      <c r="F612" s="191"/>
      <c r="G612" s="191"/>
      <c r="H612" s="193"/>
      <c r="I612" s="198"/>
      <c r="K612" s="198"/>
      <c r="L612" s="198"/>
      <c r="M612" s="202"/>
      <c r="N612" s="198"/>
      <c r="O612" s="198"/>
      <c r="P612" s="200"/>
      <c r="Q612" s="200"/>
      <c r="R612" s="200"/>
      <c r="S612" s="200"/>
      <c r="T612" s="200"/>
      <c r="U612" s="200"/>
      <c r="V612" s="200"/>
      <c r="W612" s="200"/>
      <c r="X612" s="200"/>
      <c r="Y612" s="200"/>
      <c r="Z612" s="200"/>
      <c r="AA612" s="200"/>
      <c r="AB612" s="200"/>
      <c r="AC612" s="200"/>
      <c r="AD612" s="200"/>
      <c r="AE612" s="200"/>
      <c r="AF612" s="200"/>
      <c r="AG612" s="200"/>
      <c r="AH612" s="200"/>
      <c r="AI612" s="200"/>
      <c r="AJ612" s="200"/>
      <c r="AV612" s="215"/>
      <c r="AW612" s="215"/>
      <c r="AZ612" s="183"/>
      <c r="BD612" s="215"/>
      <c r="BE612" s="215"/>
      <c r="BH612" s="215"/>
      <c r="BI612" s="172"/>
      <c r="BJ612" s="172"/>
      <c r="BK612" s="172"/>
      <c r="BL612" s="215"/>
      <c r="BM612" s="215"/>
      <c r="BN612" s="172"/>
      <c r="BO612" s="172"/>
      <c r="BP612" s="215"/>
      <c r="BQ612" s="215"/>
      <c r="BR612" s="215"/>
      <c r="BS612" s="215"/>
      <c r="BT612" s="215"/>
      <c r="BU612" s="215"/>
      <c r="BV612" s="215"/>
      <c r="BW612" s="215"/>
      <c r="BX612" s="215"/>
      <c r="BY612" s="173"/>
      <c r="BZ612" s="173"/>
      <c r="CA612" s="173"/>
    </row>
    <row r="613" spans="1:79">
      <c r="A613" s="189"/>
      <c r="B613" s="192"/>
      <c r="C613" s="190"/>
      <c r="D613" s="190"/>
      <c r="E613" s="191"/>
      <c r="F613" s="191"/>
      <c r="G613" s="191"/>
      <c r="H613" s="193"/>
      <c r="I613" s="198"/>
      <c r="K613" s="198"/>
      <c r="L613" s="198"/>
      <c r="M613" s="202"/>
      <c r="N613" s="198"/>
      <c r="O613" s="198"/>
      <c r="P613" s="200"/>
      <c r="Q613" s="200"/>
      <c r="R613" s="200"/>
      <c r="S613" s="200"/>
      <c r="T613" s="200"/>
      <c r="U613" s="200"/>
      <c r="V613" s="200"/>
      <c r="W613" s="200"/>
      <c r="X613" s="200"/>
      <c r="Y613" s="200"/>
      <c r="Z613" s="200"/>
      <c r="AA613" s="200"/>
      <c r="AB613" s="200"/>
      <c r="AC613" s="200"/>
      <c r="AD613" s="200"/>
      <c r="AE613" s="200"/>
      <c r="AF613" s="200"/>
      <c r="AG613" s="200"/>
      <c r="AH613" s="200"/>
      <c r="AI613" s="200"/>
      <c r="AJ613" s="200"/>
      <c r="AV613" s="215"/>
      <c r="AW613" s="215"/>
      <c r="AZ613" s="183"/>
      <c r="BD613" s="215"/>
      <c r="BE613" s="215"/>
      <c r="BH613" s="215"/>
      <c r="BI613" s="172"/>
      <c r="BJ613" s="172"/>
      <c r="BK613" s="172"/>
      <c r="BL613" s="215"/>
      <c r="BM613" s="215"/>
      <c r="BN613" s="172"/>
      <c r="BO613" s="172"/>
      <c r="BP613" s="215"/>
      <c r="BQ613" s="215"/>
      <c r="BR613" s="215"/>
      <c r="BS613" s="215"/>
      <c r="BT613" s="215"/>
      <c r="BU613" s="215"/>
      <c r="BV613" s="215"/>
      <c r="BW613" s="215"/>
      <c r="BX613" s="215"/>
      <c r="BY613" s="173"/>
      <c r="BZ613" s="173"/>
      <c r="CA613" s="173"/>
    </row>
    <row r="614" spans="1:79">
      <c r="A614" s="189"/>
      <c r="B614" s="192"/>
      <c r="C614" s="190"/>
      <c r="D614" s="190"/>
      <c r="E614" s="191"/>
      <c r="F614" s="191"/>
      <c r="G614" s="191"/>
      <c r="H614" s="193"/>
      <c r="I614" s="198"/>
      <c r="K614" s="198"/>
      <c r="L614" s="198"/>
      <c r="M614" s="202"/>
      <c r="N614" s="198"/>
      <c r="O614" s="198"/>
      <c r="P614" s="200"/>
      <c r="Q614" s="200"/>
      <c r="R614" s="200"/>
      <c r="S614" s="200"/>
      <c r="T614" s="200"/>
      <c r="U614" s="200"/>
      <c r="V614" s="200"/>
      <c r="W614" s="200"/>
      <c r="X614" s="200"/>
      <c r="Y614" s="200"/>
      <c r="Z614" s="200"/>
      <c r="AA614" s="200"/>
      <c r="AB614" s="200"/>
      <c r="AC614" s="200"/>
      <c r="AD614" s="200"/>
      <c r="AE614" s="200"/>
      <c r="AF614" s="200"/>
      <c r="AG614" s="200"/>
      <c r="AH614" s="200"/>
      <c r="AI614" s="200"/>
      <c r="AJ614" s="200"/>
      <c r="AV614" s="215"/>
      <c r="AW614" s="215"/>
      <c r="AZ614" s="183"/>
      <c r="BD614" s="215"/>
      <c r="BE614" s="215"/>
      <c r="BH614" s="215"/>
      <c r="BI614" s="172"/>
      <c r="BJ614" s="172"/>
      <c r="BK614" s="172"/>
      <c r="BL614" s="215"/>
      <c r="BM614" s="215"/>
      <c r="BN614" s="172"/>
      <c r="BO614" s="172"/>
      <c r="BP614" s="215"/>
      <c r="BQ614" s="215"/>
      <c r="BR614" s="215"/>
      <c r="BS614" s="215"/>
      <c r="BT614" s="215"/>
      <c r="BU614" s="215"/>
      <c r="BV614" s="215"/>
      <c r="BW614" s="215"/>
      <c r="BX614" s="215"/>
      <c r="BY614" s="173"/>
      <c r="BZ614" s="173"/>
      <c r="CA614" s="173"/>
    </row>
    <row r="615" spans="1:79">
      <c r="A615" s="189"/>
      <c r="B615" s="192"/>
      <c r="C615" s="190"/>
      <c r="D615" s="190"/>
      <c r="E615" s="191"/>
      <c r="F615" s="191"/>
      <c r="G615" s="191"/>
      <c r="H615" s="193"/>
      <c r="I615" s="198"/>
      <c r="K615" s="198"/>
      <c r="L615" s="198"/>
      <c r="M615" s="202"/>
      <c r="N615" s="198"/>
      <c r="O615" s="198"/>
      <c r="P615" s="200"/>
      <c r="Q615" s="200"/>
      <c r="R615" s="200"/>
      <c r="S615" s="200"/>
      <c r="T615" s="200"/>
      <c r="U615" s="200"/>
      <c r="V615" s="200"/>
      <c r="W615" s="200"/>
      <c r="X615" s="200"/>
      <c r="Y615" s="200"/>
      <c r="Z615" s="200"/>
      <c r="AA615" s="200"/>
      <c r="AB615" s="200"/>
      <c r="AC615" s="200"/>
      <c r="AD615" s="200"/>
      <c r="AE615" s="200"/>
      <c r="AF615" s="200"/>
      <c r="AG615" s="200"/>
      <c r="AH615" s="200"/>
      <c r="AI615" s="200"/>
      <c r="AJ615" s="200"/>
      <c r="AV615" s="215"/>
      <c r="AW615" s="215"/>
      <c r="AZ615" s="183"/>
      <c r="BD615" s="215"/>
      <c r="BE615" s="215"/>
      <c r="BH615" s="215"/>
      <c r="BI615" s="172"/>
      <c r="BJ615" s="172"/>
      <c r="BK615" s="172"/>
      <c r="BL615" s="215"/>
      <c r="BM615" s="215"/>
      <c r="BN615" s="172"/>
      <c r="BO615" s="172"/>
      <c r="BP615" s="215"/>
      <c r="BQ615" s="215"/>
      <c r="BR615" s="215"/>
      <c r="BS615" s="215"/>
      <c r="BT615" s="215"/>
      <c r="BU615" s="215"/>
      <c r="BV615" s="215"/>
      <c r="BW615" s="215"/>
      <c r="BX615" s="215"/>
      <c r="BY615" s="173"/>
      <c r="BZ615" s="173"/>
      <c r="CA615" s="173"/>
    </row>
    <row r="616" spans="1:79">
      <c r="A616" s="189"/>
      <c r="B616" s="192"/>
      <c r="C616" s="190"/>
      <c r="D616" s="190"/>
      <c r="E616" s="191"/>
      <c r="F616" s="191"/>
      <c r="G616" s="191"/>
      <c r="H616" s="193"/>
      <c r="I616" s="198"/>
      <c r="K616" s="198"/>
      <c r="L616" s="198"/>
      <c r="M616" s="202"/>
      <c r="N616" s="198"/>
      <c r="O616" s="198"/>
      <c r="P616" s="200"/>
      <c r="Q616" s="200"/>
      <c r="R616" s="200"/>
      <c r="S616" s="200"/>
      <c r="T616" s="200"/>
      <c r="U616" s="200"/>
      <c r="V616" s="200"/>
      <c r="W616" s="200"/>
      <c r="X616" s="200"/>
      <c r="Y616" s="200"/>
      <c r="Z616" s="200"/>
      <c r="AA616" s="200"/>
      <c r="AB616" s="200"/>
      <c r="AC616" s="200"/>
      <c r="AD616" s="200"/>
      <c r="AE616" s="200"/>
      <c r="AF616" s="200"/>
      <c r="AG616" s="200"/>
      <c r="AH616" s="200"/>
      <c r="AI616" s="200"/>
      <c r="AJ616" s="200"/>
      <c r="AV616" s="215"/>
      <c r="AW616" s="215"/>
      <c r="AZ616" s="183"/>
      <c r="BD616" s="215"/>
      <c r="BE616" s="215"/>
      <c r="BH616" s="215"/>
      <c r="BI616" s="172"/>
      <c r="BJ616" s="172"/>
      <c r="BK616" s="172"/>
      <c r="BL616" s="215"/>
      <c r="BM616" s="215"/>
      <c r="BN616" s="172"/>
      <c r="BO616" s="172"/>
      <c r="BP616" s="215"/>
      <c r="BQ616" s="215"/>
      <c r="BR616" s="215"/>
      <c r="BS616" s="215"/>
      <c r="BT616" s="215"/>
      <c r="BU616" s="215"/>
      <c r="BV616" s="215"/>
      <c r="BW616" s="215"/>
      <c r="BX616" s="215"/>
      <c r="BY616" s="173"/>
      <c r="BZ616" s="173"/>
      <c r="CA616" s="173"/>
    </row>
    <row r="617" spans="1:79">
      <c r="A617" s="189"/>
      <c r="B617" s="192"/>
      <c r="C617" s="190"/>
      <c r="D617" s="190"/>
      <c r="E617" s="191"/>
      <c r="F617" s="191"/>
      <c r="G617" s="191"/>
      <c r="H617" s="193"/>
      <c r="I617" s="198"/>
      <c r="K617" s="198"/>
      <c r="L617" s="198"/>
      <c r="M617" s="202"/>
      <c r="N617" s="198"/>
      <c r="O617" s="198"/>
      <c r="P617" s="200"/>
      <c r="Q617" s="200"/>
      <c r="R617" s="200"/>
      <c r="S617" s="200"/>
      <c r="T617" s="200"/>
      <c r="U617" s="200"/>
      <c r="V617" s="200"/>
      <c r="W617" s="200"/>
      <c r="X617" s="200"/>
      <c r="Y617" s="200"/>
      <c r="Z617" s="200"/>
      <c r="AA617" s="200"/>
      <c r="AB617" s="200"/>
      <c r="AC617" s="200"/>
      <c r="AD617" s="200"/>
      <c r="AE617" s="200"/>
      <c r="AF617" s="200"/>
      <c r="AG617" s="200"/>
      <c r="AH617" s="200"/>
      <c r="AI617" s="200"/>
      <c r="AJ617" s="200"/>
      <c r="AV617" s="215"/>
      <c r="AW617" s="215"/>
      <c r="AZ617" s="183"/>
      <c r="BD617" s="215"/>
      <c r="BE617" s="215"/>
      <c r="BH617" s="215"/>
      <c r="BI617" s="172"/>
      <c r="BJ617" s="172"/>
      <c r="BK617" s="172"/>
      <c r="BL617" s="215"/>
      <c r="BM617" s="215"/>
      <c r="BN617" s="172"/>
      <c r="BO617" s="172"/>
      <c r="BP617" s="215"/>
      <c r="BQ617" s="215"/>
      <c r="BR617" s="215"/>
      <c r="BS617" s="215"/>
      <c r="BT617" s="215"/>
      <c r="BU617" s="215"/>
      <c r="BV617" s="215"/>
      <c r="BW617" s="215"/>
      <c r="BX617" s="215"/>
      <c r="BY617" s="173"/>
      <c r="BZ617" s="173"/>
      <c r="CA617" s="173"/>
    </row>
    <row r="618" spans="1:79">
      <c r="A618" s="189"/>
      <c r="B618" s="192"/>
      <c r="C618" s="190"/>
      <c r="D618" s="190"/>
      <c r="E618" s="191"/>
      <c r="F618" s="191"/>
      <c r="G618" s="191"/>
      <c r="H618" s="193"/>
      <c r="I618" s="198"/>
      <c r="K618" s="198"/>
      <c r="L618" s="198"/>
      <c r="M618" s="202"/>
      <c r="N618" s="198"/>
      <c r="O618" s="198"/>
      <c r="P618" s="200"/>
      <c r="Q618" s="200"/>
      <c r="R618" s="200"/>
      <c r="S618" s="200"/>
      <c r="T618" s="200"/>
      <c r="U618" s="200"/>
      <c r="V618" s="200"/>
      <c r="W618" s="200"/>
      <c r="X618" s="200"/>
      <c r="Y618" s="200"/>
      <c r="Z618" s="200"/>
      <c r="AA618" s="200"/>
      <c r="AB618" s="200"/>
      <c r="AC618" s="200"/>
      <c r="AD618" s="200"/>
      <c r="AE618" s="200"/>
      <c r="AF618" s="200"/>
      <c r="AG618" s="200"/>
      <c r="AH618" s="200"/>
      <c r="AI618" s="200"/>
      <c r="AJ618" s="200"/>
      <c r="AV618" s="215"/>
      <c r="AW618" s="215"/>
      <c r="AZ618" s="183"/>
      <c r="BD618" s="215"/>
      <c r="BE618" s="215"/>
      <c r="BH618" s="215"/>
      <c r="BI618" s="172"/>
      <c r="BJ618" s="172"/>
      <c r="BK618" s="172"/>
      <c r="BL618" s="215"/>
      <c r="BM618" s="215"/>
      <c r="BN618" s="172"/>
      <c r="BO618" s="172"/>
      <c r="BP618" s="215"/>
      <c r="BQ618" s="215"/>
      <c r="BR618" s="215"/>
      <c r="BS618" s="215"/>
      <c r="BT618" s="215"/>
      <c r="BU618" s="215"/>
      <c r="BV618" s="215"/>
      <c r="BW618" s="215"/>
      <c r="BX618" s="215"/>
      <c r="BY618" s="173"/>
      <c r="BZ618" s="173"/>
      <c r="CA618" s="173"/>
    </row>
    <row r="619" spans="1:79">
      <c r="A619" s="189"/>
      <c r="B619" s="192"/>
      <c r="C619" s="190"/>
      <c r="D619" s="190"/>
      <c r="E619" s="191"/>
      <c r="F619" s="191"/>
      <c r="G619" s="191"/>
      <c r="H619" s="193"/>
      <c r="I619" s="198"/>
      <c r="K619" s="198"/>
      <c r="L619" s="198"/>
      <c r="M619" s="202"/>
      <c r="N619" s="198"/>
      <c r="O619" s="198"/>
      <c r="P619" s="200"/>
      <c r="Q619" s="200"/>
      <c r="R619" s="200"/>
      <c r="S619" s="200"/>
      <c r="T619" s="200"/>
      <c r="U619" s="200"/>
      <c r="V619" s="200"/>
      <c r="W619" s="200"/>
      <c r="X619" s="200"/>
      <c r="Y619" s="200"/>
      <c r="Z619" s="200"/>
      <c r="AA619" s="200"/>
      <c r="AB619" s="200"/>
      <c r="AC619" s="200"/>
      <c r="AD619" s="200"/>
      <c r="AE619" s="200"/>
      <c r="AF619" s="200"/>
      <c r="AG619" s="200"/>
      <c r="AH619" s="200"/>
      <c r="AI619" s="200"/>
      <c r="AJ619" s="200"/>
      <c r="AV619" s="215"/>
      <c r="AW619" s="215"/>
      <c r="AZ619" s="183"/>
      <c r="BD619" s="215"/>
      <c r="BE619" s="215"/>
      <c r="BH619" s="215"/>
      <c r="BI619" s="172"/>
      <c r="BJ619" s="172"/>
      <c r="BK619" s="172"/>
      <c r="BL619" s="215"/>
      <c r="BM619" s="215"/>
      <c r="BN619" s="172"/>
      <c r="BO619" s="172"/>
      <c r="BP619" s="215"/>
      <c r="BQ619" s="215"/>
      <c r="BR619" s="215"/>
      <c r="BS619" s="215"/>
      <c r="BT619" s="215"/>
      <c r="BU619" s="215"/>
      <c r="BV619" s="215"/>
      <c r="BW619" s="215"/>
      <c r="BX619" s="215"/>
      <c r="BY619" s="173"/>
      <c r="BZ619" s="173"/>
      <c r="CA619" s="173"/>
    </row>
    <row r="620" spans="1:79">
      <c r="A620" s="189"/>
      <c r="B620" s="192"/>
      <c r="C620" s="190"/>
      <c r="D620" s="190"/>
      <c r="E620" s="191"/>
      <c r="F620" s="191"/>
      <c r="G620" s="191"/>
      <c r="H620" s="193"/>
      <c r="I620" s="198"/>
      <c r="K620" s="198"/>
      <c r="L620" s="198"/>
      <c r="M620" s="202"/>
      <c r="N620" s="198"/>
      <c r="O620" s="198"/>
      <c r="P620" s="200"/>
      <c r="Q620" s="200"/>
      <c r="R620" s="200"/>
      <c r="S620" s="200"/>
      <c r="T620" s="200"/>
      <c r="U620" s="200"/>
      <c r="V620" s="200"/>
      <c r="W620" s="200"/>
      <c r="X620" s="200"/>
      <c r="Y620" s="200"/>
      <c r="Z620" s="200"/>
      <c r="AA620" s="200"/>
      <c r="AB620" s="200"/>
      <c r="AC620" s="200"/>
      <c r="AD620" s="200"/>
      <c r="AE620" s="200"/>
      <c r="AF620" s="200"/>
      <c r="AG620" s="200"/>
      <c r="AH620" s="200"/>
      <c r="AI620" s="200"/>
      <c r="AJ620" s="200"/>
      <c r="AV620" s="215"/>
      <c r="AW620" s="215"/>
      <c r="AZ620" s="183"/>
      <c r="BD620" s="215"/>
      <c r="BE620" s="215"/>
      <c r="BH620" s="215"/>
      <c r="BI620" s="172"/>
      <c r="BJ620" s="172"/>
      <c r="BK620" s="172"/>
      <c r="BL620" s="215"/>
      <c r="BM620" s="215"/>
      <c r="BN620" s="172"/>
      <c r="BO620" s="172"/>
      <c r="BP620" s="215"/>
      <c r="BQ620" s="215"/>
      <c r="BR620" s="215"/>
      <c r="BS620" s="215"/>
      <c r="BT620" s="215"/>
      <c r="BU620" s="215"/>
      <c r="BV620" s="215"/>
      <c r="BW620" s="215"/>
      <c r="BX620" s="215"/>
      <c r="BY620" s="173"/>
      <c r="BZ620" s="173"/>
      <c r="CA620" s="173"/>
    </row>
    <row r="621" spans="1:79">
      <c r="A621" s="189"/>
      <c r="B621" s="192"/>
      <c r="C621" s="190"/>
      <c r="D621" s="190"/>
      <c r="E621" s="191"/>
      <c r="F621" s="191"/>
      <c r="G621" s="191"/>
      <c r="H621" s="193"/>
      <c r="I621" s="198"/>
      <c r="K621" s="198"/>
      <c r="L621" s="198"/>
      <c r="M621" s="202"/>
      <c r="N621" s="198"/>
      <c r="O621" s="198"/>
      <c r="P621" s="200"/>
      <c r="Q621" s="200"/>
      <c r="R621" s="200"/>
      <c r="S621" s="200"/>
      <c r="T621" s="200"/>
      <c r="U621" s="200"/>
      <c r="V621" s="200"/>
      <c r="W621" s="200"/>
      <c r="X621" s="200"/>
      <c r="Y621" s="200"/>
      <c r="Z621" s="200"/>
      <c r="AA621" s="200"/>
      <c r="AB621" s="200"/>
      <c r="AC621" s="200"/>
      <c r="AD621" s="200"/>
      <c r="AE621" s="200"/>
      <c r="AF621" s="200"/>
      <c r="AG621" s="200"/>
      <c r="AH621" s="200"/>
      <c r="AI621" s="200"/>
      <c r="AJ621" s="200"/>
      <c r="AV621" s="215"/>
      <c r="AW621" s="215"/>
      <c r="AZ621" s="183"/>
      <c r="BD621" s="215"/>
      <c r="BE621" s="215"/>
      <c r="BH621" s="215"/>
      <c r="BI621" s="172"/>
      <c r="BJ621" s="172"/>
      <c r="BK621" s="172"/>
      <c r="BL621" s="215"/>
      <c r="BM621" s="215"/>
      <c r="BN621" s="172"/>
      <c r="BO621" s="172"/>
      <c r="BP621" s="215"/>
      <c r="BQ621" s="215"/>
      <c r="BR621" s="215"/>
      <c r="BS621" s="215"/>
      <c r="BT621" s="215"/>
      <c r="BU621" s="215"/>
      <c r="BV621" s="215"/>
      <c r="BW621" s="215"/>
      <c r="BX621" s="215"/>
      <c r="BY621" s="173"/>
      <c r="BZ621" s="173"/>
      <c r="CA621" s="173"/>
    </row>
    <row r="622" spans="1:79">
      <c r="A622" s="189"/>
      <c r="B622" s="192"/>
      <c r="C622" s="190"/>
      <c r="D622" s="190"/>
      <c r="E622" s="191"/>
      <c r="F622" s="191"/>
      <c r="G622" s="191"/>
      <c r="H622" s="193"/>
      <c r="I622" s="198"/>
      <c r="K622" s="198"/>
      <c r="L622" s="198"/>
      <c r="M622" s="202"/>
      <c r="N622" s="198"/>
      <c r="O622" s="198"/>
      <c r="P622" s="200"/>
      <c r="Q622" s="200"/>
      <c r="R622" s="200"/>
      <c r="S622" s="200"/>
      <c r="T622" s="200"/>
      <c r="U622" s="200"/>
      <c r="V622" s="200"/>
      <c r="W622" s="200"/>
      <c r="X622" s="200"/>
      <c r="Y622" s="200"/>
      <c r="Z622" s="200"/>
      <c r="AA622" s="200"/>
      <c r="AB622" s="200"/>
      <c r="AC622" s="200"/>
      <c r="AD622" s="200"/>
      <c r="AE622" s="200"/>
      <c r="AF622" s="200"/>
      <c r="AG622" s="200"/>
      <c r="AH622" s="200"/>
      <c r="AI622" s="200"/>
      <c r="AJ622" s="200"/>
      <c r="AV622" s="215"/>
      <c r="AW622" s="215"/>
      <c r="AZ622" s="183"/>
      <c r="BD622" s="215"/>
      <c r="BE622" s="215"/>
      <c r="BH622" s="215"/>
      <c r="BI622" s="172"/>
      <c r="BJ622" s="172"/>
      <c r="BK622" s="172"/>
      <c r="BL622" s="215"/>
      <c r="BM622" s="215"/>
      <c r="BN622" s="172"/>
      <c r="BO622" s="172"/>
      <c r="BP622" s="215"/>
      <c r="BQ622" s="215"/>
      <c r="BR622" s="215"/>
      <c r="BS622" s="215"/>
      <c r="BT622" s="215"/>
      <c r="BU622" s="215"/>
      <c r="BV622" s="215"/>
      <c r="BW622" s="215"/>
      <c r="BX622" s="215"/>
      <c r="BY622" s="173"/>
      <c r="BZ622" s="173"/>
      <c r="CA622" s="173"/>
    </row>
    <row r="623" spans="1:79">
      <c r="A623" s="189"/>
      <c r="B623" s="192"/>
      <c r="C623" s="190"/>
      <c r="D623" s="190"/>
      <c r="E623" s="191"/>
      <c r="F623" s="191"/>
      <c r="G623" s="191"/>
      <c r="H623" s="193"/>
      <c r="I623" s="198"/>
      <c r="K623" s="198"/>
      <c r="L623" s="198"/>
      <c r="M623" s="202"/>
      <c r="N623" s="198"/>
      <c r="O623" s="198"/>
      <c r="P623" s="200"/>
      <c r="Q623" s="200"/>
      <c r="R623" s="200"/>
      <c r="S623" s="200"/>
      <c r="T623" s="200"/>
      <c r="U623" s="200"/>
      <c r="V623" s="200"/>
      <c r="W623" s="200"/>
      <c r="X623" s="200"/>
      <c r="Y623" s="200"/>
      <c r="Z623" s="200"/>
      <c r="AA623" s="200"/>
      <c r="AB623" s="200"/>
      <c r="AC623" s="200"/>
      <c r="AD623" s="200"/>
      <c r="AE623" s="200"/>
      <c r="AF623" s="200"/>
      <c r="AG623" s="200"/>
      <c r="AH623" s="200"/>
      <c r="AI623" s="200"/>
      <c r="AJ623" s="200"/>
      <c r="AV623" s="215"/>
      <c r="AW623" s="215"/>
      <c r="AZ623" s="183"/>
      <c r="BD623" s="215"/>
      <c r="BE623" s="215"/>
      <c r="BH623" s="215"/>
      <c r="BI623" s="172"/>
      <c r="BJ623" s="172"/>
      <c r="BK623" s="172"/>
      <c r="BL623" s="215"/>
      <c r="BM623" s="215"/>
      <c r="BN623" s="172"/>
      <c r="BO623" s="172"/>
      <c r="BP623" s="215"/>
      <c r="BQ623" s="215"/>
      <c r="BR623" s="215"/>
      <c r="BS623" s="215"/>
      <c r="BT623" s="215"/>
      <c r="BU623" s="215"/>
      <c r="BV623" s="215"/>
      <c r="BW623" s="215"/>
      <c r="BX623" s="215"/>
      <c r="BY623" s="173"/>
      <c r="BZ623" s="173"/>
      <c r="CA623" s="173"/>
    </row>
    <row r="624" spans="1:79">
      <c r="A624" s="189"/>
      <c r="B624" s="192"/>
      <c r="C624" s="190"/>
      <c r="D624" s="190"/>
      <c r="E624" s="191"/>
      <c r="F624" s="191"/>
      <c r="G624" s="191"/>
      <c r="H624" s="193"/>
      <c r="I624" s="198"/>
      <c r="K624" s="198"/>
      <c r="L624" s="198"/>
      <c r="M624" s="202"/>
      <c r="N624" s="198"/>
      <c r="O624" s="198"/>
      <c r="P624" s="200"/>
      <c r="Q624" s="200"/>
      <c r="R624" s="200"/>
      <c r="S624" s="200"/>
      <c r="T624" s="200"/>
      <c r="U624" s="200"/>
      <c r="V624" s="200"/>
      <c r="W624" s="200"/>
      <c r="X624" s="200"/>
      <c r="Y624" s="200"/>
      <c r="Z624" s="200"/>
      <c r="AA624" s="200"/>
      <c r="AB624" s="200"/>
      <c r="AC624" s="200"/>
      <c r="AD624" s="200"/>
      <c r="AE624" s="200"/>
      <c r="AF624" s="200"/>
      <c r="AG624" s="200"/>
      <c r="AH624" s="200"/>
      <c r="AI624" s="200"/>
      <c r="AJ624" s="200"/>
      <c r="AV624" s="215"/>
      <c r="AW624" s="215"/>
      <c r="AZ624" s="183"/>
      <c r="BD624" s="215"/>
      <c r="BE624" s="215"/>
      <c r="BH624" s="215"/>
      <c r="BI624" s="172"/>
      <c r="BJ624" s="172"/>
      <c r="BK624" s="172"/>
      <c r="BL624" s="215"/>
      <c r="BM624" s="215"/>
      <c r="BN624" s="172"/>
      <c r="BO624" s="172"/>
      <c r="BP624" s="215"/>
      <c r="BQ624" s="215"/>
      <c r="BR624" s="215"/>
      <c r="BS624" s="215"/>
      <c r="BT624" s="215"/>
      <c r="BU624" s="215"/>
      <c r="BV624" s="215"/>
      <c r="BW624" s="215"/>
      <c r="BX624" s="215"/>
      <c r="BY624" s="173"/>
      <c r="BZ624" s="173"/>
      <c r="CA624" s="173"/>
    </row>
    <row r="625" spans="1:79">
      <c r="A625" s="189"/>
      <c r="B625" s="192"/>
      <c r="C625" s="190"/>
      <c r="D625" s="190"/>
      <c r="E625" s="191"/>
      <c r="F625" s="191"/>
      <c r="G625" s="191"/>
      <c r="H625" s="193"/>
      <c r="I625" s="198"/>
      <c r="K625" s="198"/>
      <c r="L625" s="198"/>
      <c r="M625" s="202"/>
      <c r="N625" s="198"/>
      <c r="O625" s="198"/>
      <c r="P625" s="200"/>
      <c r="Q625" s="200"/>
      <c r="R625" s="200"/>
      <c r="S625" s="200"/>
      <c r="T625" s="200"/>
      <c r="U625" s="200"/>
      <c r="V625" s="200"/>
      <c r="W625" s="200"/>
      <c r="X625" s="200"/>
      <c r="Y625" s="200"/>
      <c r="Z625" s="200"/>
      <c r="AA625" s="200"/>
      <c r="AB625" s="200"/>
      <c r="AC625" s="200"/>
      <c r="AD625" s="200"/>
      <c r="AE625" s="200"/>
      <c r="AF625" s="200"/>
      <c r="AG625" s="200"/>
      <c r="AH625" s="200"/>
      <c r="AI625" s="200"/>
      <c r="AJ625" s="200"/>
      <c r="AV625" s="215"/>
      <c r="AW625" s="215"/>
      <c r="AZ625" s="183"/>
      <c r="BD625" s="215"/>
      <c r="BE625" s="215"/>
      <c r="BH625" s="215"/>
      <c r="BI625" s="172"/>
      <c r="BJ625" s="172"/>
      <c r="BK625" s="172"/>
      <c r="BL625" s="215"/>
      <c r="BM625" s="215"/>
      <c r="BN625" s="172"/>
      <c r="BO625" s="172"/>
      <c r="BP625" s="215"/>
      <c r="BQ625" s="215"/>
      <c r="BR625" s="215"/>
      <c r="BS625" s="215"/>
      <c r="BT625" s="215"/>
      <c r="BU625" s="215"/>
      <c r="BV625" s="215"/>
      <c r="BW625" s="215"/>
      <c r="BX625" s="215"/>
      <c r="BY625" s="173"/>
      <c r="BZ625" s="173"/>
      <c r="CA625" s="173"/>
    </row>
    <row r="626" spans="1:79">
      <c r="A626" s="189"/>
      <c r="B626" s="192"/>
      <c r="C626" s="190"/>
      <c r="D626" s="190"/>
      <c r="E626" s="191"/>
      <c r="F626" s="191"/>
      <c r="G626" s="191"/>
      <c r="H626" s="193"/>
      <c r="I626" s="198"/>
      <c r="K626" s="198"/>
      <c r="L626" s="198"/>
      <c r="M626" s="202"/>
      <c r="N626" s="198"/>
      <c r="O626" s="198"/>
      <c r="P626" s="200"/>
      <c r="Q626" s="200"/>
      <c r="R626" s="200"/>
      <c r="S626" s="200"/>
      <c r="T626" s="200"/>
      <c r="U626" s="200"/>
      <c r="V626" s="200"/>
      <c r="W626" s="200"/>
      <c r="X626" s="200"/>
      <c r="Y626" s="200"/>
      <c r="Z626" s="200"/>
      <c r="AA626" s="200"/>
      <c r="AB626" s="200"/>
      <c r="AC626" s="200"/>
      <c r="AD626" s="200"/>
      <c r="AE626" s="200"/>
      <c r="AF626" s="200"/>
      <c r="AG626" s="200"/>
      <c r="AH626" s="200"/>
      <c r="AI626" s="200"/>
      <c r="AJ626" s="200"/>
      <c r="AV626" s="215"/>
      <c r="AW626" s="215"/>
      <c r="AZ626" s="183"/>
      <c r="BD626" s="215"/>
      <c r="BE626" s="215"/>
      <c r="BH626" s="215"/>
      <c r="BI626" s="172"/>
      <c r="BJ626" s="172"/>
      <c r="BK626" s="172"/>
      <c r="BL626" s="215"/>
      <c r="BM626" s="215"/>
      <c r="BN626" s="172"/>
      <c r="BO626" s="172"/>
      <c r="BP626" s="215"/>
      <c r="BQ626" s="215"/>
      <c r="BR626" s="215"/>
      <c r="BS626" s="215"/>
      <c r="BT626" s="215"/>
      <c r="BU626" s="215"/>
      <c r="BV626" s="215"/>
      <c r="BW626" s="215"/>
      <c r="BX626" s="215"/>
      <c r="BY626" s="173"/>
      <c r="BZ626" s="173"/>
      <c r="CA626" s="173"/>
    </row>
    <row r="627" spans="1:79">
      <c r="A627" s="189"/>
      <c r="B627" s="192"/>
      <c r="C627" s="190"/>
      <c r="D627" s="190"/>
      <c r="E627" s="191"/>
      <c r="F627" s="191"/>
      <c r="G627" s="191"/>
      <c r="H627" s="193"/>
      <c r="I627" s="198"/>
      <c r="K627" s="198"/>
      <c r="L627" s="198"/>
      <c r="M627" s="202"/>
      <c r="N627" s="198"/>
      <c r="O627" s="198"/>
      <c r="P627" s="200"/>
      <c r="Q627" s="200"/>
      <c r="R627" s="200"/>
      <c r="S627" s="200"/>
      <c r="T627" s="200"/>
      <c r="U627" s="200"/>
      <c r="V627" s="200"/>
      <c r="W627" s="200"/>
      <c r="X627" s="200"/>
      <c r="Y627" s="200"/>
      <c r="Z627" s="200"/>
      <c r="AA627" s="200"/>
      <c r="AB627" s="200"/>
      <c r="AC627" s="200"/>
      <c r="AD627" s="200"/>
      <c r="AE627" s="200"/>
      <c r="AF627" s="200"/>
      <c r="AG627" s="200"/>
      <c r="AH627" s="200"/>
      <c r="AI627" s="200"/>
      <c r="AJ627" s="200"/>
      <c r="AV627" s="215"/>
      <c r="AW627" s="215"/>
      <c r="AZ627" s="183"/>
      <c r="BD627" s="215"/>
      <c r="BE627" s="215"/>
      <c r="BH627" s="215"/>
      <c r="BI627" s="172"/>
      <c r="BJ627" s="172"/>
      <c r="BK627" s="172"/>
      <c r="BL627" s="215"/>
      <c r="BM627" s="215"/>
      <c r="BN627" s="172"/>
      <c r="BO627" s="172"/>
      <c r="BP627" s="215"/>
      <c r="BQ627" s="215"/>
      <c r="BR627" s="215"/>
      <c r="BS627" s="215"/>
      <c r="BT627" s="215"/>
      <c r="BU627" s="215"/>
      <c r="BV627" s="215"/>
      <c r="BW627" s="215"/>
      <c r="BX627" s="215"/>
      <c r="BY627" s="173"/>
      <c r="BZ627" s="173"/>
      <c r="CA627" s="173"/>
    </row>
    <row r="628" spans="1:79">
      <c r="A628" s="189"/>
      <c r="B628" s="192"/>
      <c r="C628" s="190"/>
      <c r="D628" s="190"/>
      <c r="E628" s="191"/>
      <c r="F628" s="191"/>
      <c r="G628" s="191"/>
      <c r="H628" s="193"/>
      <c r="I628" s="198"/>
      <c r="K628" s="198"/>
      <c r="L628" s="198"/>
      <c r="M628" s="202"/>
      <c r="N628" s="198"/>
      <c r="O628" s="198"/>
      <c r="P628" s="200"/>
      <c r="Q628" s="200"/>
      <c r="R628" s="200"/>
      <c r="S628" s="200"/>
      <c r="T628" s="200"/>
      <c r="U628" s="200"/>
      <c r="V628" s="200"/>
      <c r="W628" s="200"/>
      <c r="X628" s="200"/>
      <c r="Y628" s="200"/>
      <c r="Z628" s="200"/>
      <c r="AA628" s="200"/>
      <c r="AB628" s="200"/>
      <c r="AC628" s="200"/>
      <c r="AD628" s="200"/>
      <c r="AE628" s="200"/>
      <c r="AF628" s="200"/>
      <c r="AG628" s="200"/>
      <c r="AH628" s="200"/>
      <c r="AI628" s="200"/>
      <c r="AJ628" s="200"/>
      <c r="AV628" s="215"/>
      <c r="AW628" s="215"/>
      <c r="AZ628" s="183"/>
      <c r="BD628" s="215"/>
      <c r="BE628" s="215"/>
      <c r="BH628" s="215"/>
      <c r="BI628" s="172"/>
      <c r="BJ628" s="172"/>
      <c r="BK628" s="172"/>
      <c r="BL628" s="215"/>
      <c r="BM628" s="215"/>
      <c r="BN628" s="172"/>
      <c r="BO628" s="172"/>
      <c r="BP628" s="215"/>
      <c r="BQ628" s="215"/>
      <c r="BR628" s="215"/>
      <c r="BS628" s="215"/>
      <c r="BT628" s="215"/>
      <c r="BU628" s="215"/>
      <c r="BV628" s="215"/>
      <c r="BW628" s="215"/>
      <c r="BX628" s="215"/>
      <c r="BY628" s="173"/>
      <c r="BZ628" s="173"/>
      <c r="CA628" s="173"/>
    </row>
    <row r="629" spans="1:79">
      <c r="A629" s="189"/>
      <c r="B629" s="192"/>
      <c r="C629" s="190"/>
      <c r="D629" s="190"/>
      <c r="E629" s="191"/>
      <c r="F629" s="191"/>
      <c r="G629" s="191"/>
      <c r="H629" s="193"/>
      <c r="I629" s="198"/>
      <c r="K629" s="198"/>
      <c r="L629" s="198"/>
      <c r="M629" s="202"/>
      <c r="N629" s="198"/>
      <c r="O629" s="198"/>
      <c r="P629" s="200"/>
      <c r="Q629" s="200"/>
      <c r="R629" s="200"/>
      <c r="S629" s="200"/>
      <c r="T629" s="200"/>
      <c r="U629" s="200"/>
      <c r="V629" s="200"/>
      <c r="W629" s="200"/>
      <c r="X629" s="200"/>
      <c r="Y629" s="200"/>
      <c r="Z629" s="200"/>
      <c r="AA629" s="200"/>
      <c r="AB629" s="200"/>
      <c r="AC629" s="200"/>
      <c r="AD629" s="200"/>
      <c r="AE629" s="200"/>
      <c r="AF629" s="200"/>
      <c r="AG629" s="200"/>
      <c r="AH629" s="200"/>
      <c r="AI629" s="200"/>
      <c r="AJ629" s="200"/>
      <c r="AV629" s="215"/>
      <c r="AW629" s="215"/>
      <c r="AZ629" s="183"/>
      <c r="BD629" s="215"/>
      <c r="BE629" s="215"/>
      <c r="BH629" s="215"/>
      <c r="BI629" s="172"/>
      <c r="BJ629" s="172"/>
      <c r="BK629" s="172"/>
      <c r="BL629" s="215"/>
      <c r="BM629" s="215"/>
      <c r="BN629" s="172"/>
      <c r="BO629" s="172"/>
      <c r="BP629" s="215"/>
      <c r="BQ629" s="215"/>
      <c r="BR629" s="215"/>
      <c r="BS629" s="215"/>
      <c r="BT629" s="215"/>
      <c r="BU629" s="215"/>
      <c r="BV629" s="215"/>
      <c r="BW629" s="215"/>
      <c r="BX629" s="215"/>
      <c r="BY629" s="173"/>
      <c r="BZ629" s="173"/>
      <c r="CA629" s="173"/>
    </row>
    <row r="630" spans="1:79">
      <c r="A630" s="189"/>
      <c r="B630" s="192"/>
      <c r="C630" s="190"/>
      <c r="D630" s="190"/>
      <c r="E630" s="191"/>
      <c r="F630" s="191"/>
      <c r="G630" s="191"/>
      <c r="H630" s="193"/>
      <c r="I630" s="198"/>
      <c r="K630" s="198"/>
      <c r="L630" s="198"/>
      <c r="M630" s="202"/>
      <c r="N630" s="198"/>
      <c r="O630" s="198"/>
      <c r="P630" s="200"/>
      <c r="Q630" s="200"/>
      <c r="R630" s="200"/>
      <c r="S630" s="200"/>
      <c r="T630" s="200"/>
      <c r="U630" s="200"/>
      <c r="V630" s="200"/>
      <c r="W630" s="200"/>
      <c r="X630" s="200"/>
      <c r="Y630" s="200"/>
      <c r="Z630" s="200"/>
      <c r="AA630" s="200"/>
      <c r="AB630" s="200"/>
      <c r="AC630" s="200"/>
      <c r="AD630" s="200"/>
      <c r="AE630" s="200"/>
      <c r="AF630" s="200"/>
      <c r="AG630" s="200"/>
      <c r="AH630" s="200"/>
      <c r="AI630" s="200"/>
      <c r="AJ630" s="200"/>
      <c r="AV630" s="215"/>
      <c r="AW630" s="215"/>
      <c r="AZ630" s="183"/>
      <c r="BD630" s="215"/>
      <c r="BE630" s="215"/>
      <c r="BH630" s="215"/>
      <c r="BI630" s="172"/>
      <c r="BJ630" s="172"/>
      <c r="BK630" s="172"/>
      <c r="BL630" s="215"/>
      <c r="BM630" s="215"/>
      <c r="BN630" s="172"/>
      <c r="BO630" s="172"/>
      <c r="BP630" s="215"/>
      <c r="BQ630" s="215"/>
      <c r="BR630" s="215"/>
      <c r="BS630" s="215"/>
      <c r="BT630" s="215"/>
      <c r="BU630" s="215"/>
      <c r="BV630" s="215"/>
      <c r="BW630" s="215"/>
      <c r="BX630" s="215"/>
      <c r="BY630" s="173"/>
      <c r="BZ630" s="173"/>
      <c r="CA630" s="173"/>
    </row>
    <row r="631" spans="1:79">
      <c r="A631" s="189"/>
      <c r="B631" s="192"/>
      <c r="C631" s="190"/>
      <c r="D631" s="190"/>
      <c r="E631" s="191"/>
      <c r="F631" s="191"/>
      <c r="G631" s="191"/>
      <c r="H631" s="193"/>
      <c r="I631" s="198"/>
      <c r="K631" s="198"/>
      <c r="L631" s="198"/>
      <c r="M631" s="202"/>
      <c r="N631" s="198"/>
      <c r="O631" s="198"/>
      <c r="P631" s="200"/>
      <c r="Q631" s="200"/>
      <c r="R631" s="200"/>
      <c r="S631" s="200"/>
      <c r="T631" s="200"/>
      <c r="U631" s="200"/>
      <c r="V631" s="200"/>
      <c r="W631" s="200"/>
      <c r="X631" s="200"/>
      <c r="Y631" s="200"/>
      <c r="Z631" s="200"/>
      <c r="AA631" s="200"/>
      <c r="AB631" s="200"/>
      <c r="AC631" s="200"/>
      <c r="AD631" s="200"/>
      <c r="AE631" s="200"/>
      <c r="AF631" s="200"/>
      <c r="AG631" s="200"/>
      <c r="AH631" s="200"/>
      <c r="AI631" s="200"/>
      <c r="AJ631" s="200"/>
      <c r="AV631" s="215"/>
      <c r="AW631" s="215"/>
      <c r="AZ631" s="183"/>
      <c r="BD631" s="215"/>
      <c r="BE631" s="215"/>
      <c r="BH631" s="215"/>
      <c r="BI631" s="172"/>
      <c r="BJ631" s="172"/>
      <c r="BK631" s="172"/>
      <c r="BL631" s="215"/>
      <c r="BM631" s="215"/>
      <c r="BN631" s="172"/>
      <c r="BO631" s="172"/>
      <c r="BP631" s="215"/>
      <c r="BQ631" s="215"/>
      <c r="BR631" s="215"/>
      <c r="BS631" s="215"/>
      <c r="BT631" s="215"/>
      <c r="BU631" s="215"/>
      <c r="BV631" s="215"/>
      <c r="BW631" s="215"/>
      <c r="BX631" s="215"/>
      <c r="BY631" s="173"/>
      <c r="BZ631" s="173"/>
      <c r="CA631" s="173"/>
    </row>
    <row r="632" spans="1:79">
      <c r="A632" s="189"/>
      <c r="B632" s="192"/>
      <c r="C632" s="190"/>
      <c r="D632" s="190"/>
      <c r="E632" s="191"/>
      <c r="F632" s="191"/>
      <c r="G632" s="191"/>
      <c r="H632" s="193"/>
      <c r="I632" s="198"/>
      <c r="K632" s="198"/>
      <c r="L632" s="198"/>
      <c r="M632" s="202"/>
      <c r="N632" s="198"/>
      <c r="O632" s="198"/>
      <c r="P632" s="200"/>
      <c r="Q632" s="200"/>
      <c r="R632" s="200"/>
      <c r="S632" s="200"/>
      <c r="T632" s="200"/>
      <c r="U632" s="200"/>
      <c r="V632" s="200"/>
      <c r="W632" s="200"/>
      <c r="X632" s="200"/>
      <c r="Y632" s="200"/>
      <c r="Z632" s="200"/>
      <c r="AA632" s="200"/>
      <c r="AB632" s="200"/>
      <c r="AC632" s="200"/>
      <c r="AD632" s="200"/>
      <c r="AE632" s="200"/>
      <c r="AF632" s="200"/>
      <c r="AG632" s="200"/>
      <c r="AH632" s="200"/>
      <c r="AI632" s="200"/>
      <c r="AJ632" s="200"/>
      <c r="AV632" s="215"/>
      <c r="AW632" s="215"/>
      <c r="AZ632" s="183"/>
      <c r="BD632" s="215"/>
      <c r="BE632" s="215"/>
      <c r="BH632" s="215"/>
      <c r="BI632" s="172"/>
      <c r="BJ632" s="172"/>
      <c r="BK632" s="172"/>
      <c r="BL632" s="215"/>
      <c r="BM632" s="215"/>
      <c r="BN632" s="172"/>
      <c r="BO632" s="172"/>
      <c r="BP632" s="215"/>
      <c r="BQ632" s="215"/>
      <c r="BR632" s="215"/>
      <c r="BS632" s="215"/>
      <c r="BT632" s="215"/>
      <c r="BU632" s="215"/>
      <c r="BV632" s="215"/>
      <c r="BW632" s="215"/>
      <c r="BX632" s="215"/>
      <c r="BY632" s="173"/>
      <c r="BZ632" s="173"/>
      <c r="CA632" s="173"/>
    </row>
    <row r="633" spans="1:79">
      <c r="A633" s="189"/>
      <c r="B633" s="192"/>
      <c r="C633" s="190"/>
      <c r="D633" s="190"/>
      <c r="E633" s="191"/>
      <c r="F633" s="191"/>
      <c r="G633" s="191"/>
      <c r="H633" s="193"/>
      <c r="I633" s="198"/>
      <c r="K633" s="198"/>
      <c r="L633" s="198"/>
      <c r="M633" s="202"/>
      <c r="N633" s="198"/>
      <c r="O633" s="198"/>
      <c r="P633" s="200"/>
      <c r="Q633" s="200"/>
      <c r="R633" s="200"/>
      <c r="S633" s="200"/>
      <c r="T633" s="200"/>
      <c r="U633" s="200"/>
      <c r="V633" s="200"/>
      <c r="W633" s="200"/>
      <c r="X633" s="200"/>
      <c r="Y633" s="200"/>
      <c r="Z633" s="200"/>
      <c r="AA633" s="200"/>
      <c r="AB633" s="200"/>
      <c r="AC633" s="200"/>
      <c r="AD633" s="200"/>
      <c r="AE633" s="200"/>
      <c r="AF633" s="200"/>
      <c r="AG633" s="200"/>
      <c r="AH633" s="200"/>
      <c r="AI633" s="200"/>
      <c r="AJ633" s="200"/>
      <c r="AV633" s="215"/>
      <c r="AW633" s="215"/>
      <c r="AZ633" s="183"/>
      <c r="BD633" s="215"/>
      <c r="BE633" s="215"/>
      <c r="BH633" s="215"/>
      <c r="BI633" s="172"/>
      <c r="BJ633" s="172"/>
      <c r="BK633" s="172"/>
      <c r="BL633" s="215"/>
      <c r="BM633" s="215"/>
      <c r="BN633" s="172"/>
      <c r="BO633" s="172"/>
      <c r="BP633" s="215"/>
      <c r="BQ633" s="215"/>
      <c r="BR633" s="215"/>
      <c r="BS633" s="215"/>
      <c r="BT633" s="215"/>
      <c r="BU633" s="215"/>
      <c r="BV633" s="215"/>
      <c r="BW633" s="215"/>
      <c r="BX633" s="215"/>
      <c r="BY633" s="173"/>
      <c r="BZ633" s="173"/>
      <c r="CA633" s="173"/>
    </row>
    <row r="634" spans="1:79">
      <c r="A634" s="189"/>
      <c r="B634" s="192"/>
      <c r="C634" s="190"/>
      <c r="D634" s="190"/>
      <c r="E634" s="191"/>
      <c r="F634" s="191"/>
      <c r="G634" s="191"/>
      <c r="H634" s="193"/>
      <c r="I634" s="198"/>
      <c r="K634" s="198"/>
      <c r="L634" s="198"/>
      <c r="M634" s="202"/>
      <c r="N634" s="198"/>
      <c r="O634" s="198"/>
      <c r="P634" s="200"/>
      <c r="Q634" s="200"/>
      <c r="R634" s="200"/>
      <c r="S634" s="200"/>
      <c r="T634" s="200"/>
      <c r="U634" s="200"/>
      <c r="V634" s="200"/>
      <c r="W634" s="200"/>
      <c r="X634" s="200"/>
      <c r="Y634" s="200"/>
      <c r="Z634" s="200"/>
      <c r="AA634" s="200"/>
      <c r="AB634" s="200"/>
      <c r="AC634" s="200"/>
      <c r="AD634" s="200"/>
      <c r="AE634" s="200"/>
      <c r="AF634" s="200"/>
      <c r="AG634" s="200"/>
      <c r="AH634" s="200"/>
      <c r="AI634" s="200"/>
      <c r="AJ634" s="200"/>
      <c r="AV634" s="215"/>
      <c r="AW634" s="215"/>
      <c r="AZ634" s="183"/>
      <c r="BD634" s="215"/>
      <c r="BE634" s="215"/>
      <c r="BH634" s="215"/>
      <c r="BI634" s="172"/>
      <c r="BJ634" s="172"/>
      <c r="BK634" s="172"/>
      <c r="BL634" s="215"/>
      <c r="BM634" s="215"/>
      <c r="BN634" s="172"/>
      <c r="BO634" s="172"/>
      <c r="BP634" s="215"/>
      <c r="BQ634" s="215"/>
      <c r="BR634" s="215"/>
      <c r="BS634" s="215"/>
      <c r="BT634" s="215"/>
      <c r="BU634" s="215"/>
      <c r="BV634" s="215"/>
      <c r="BW634" s="215"/>
      <c r="BX634" s="215"/>
      <c r="BY634" s="173"/>
      <c r="BZ634" s="173"/>
      <c r="CA634" s="173"/>
    </row>
    <row r="635" spans="1:79">
      <c r="A635" s="189"/>
      <c r="B635" s="192"/>
      <c r="C635" s="190"/>
      <c r="D635" s="190"/>
      <c r="E635" s="191"/>
      <c r="F635" s="191"/>
      <c r="G635" s="191"/>
      <c r="H635" s="193"/>
      <c r="I635" s="198"/>
      <c r="K635" s="198"/>
      <c r="L635" s="198"/>
      <c r="M635" s="202"/>
      <c r="N635" s="198"/>
      <c r="O635" s="198"/>
      <c r="P635" s="200"/>
      <c r="Q635" s="200"/>
      <c r="R635" s="200"/>
      <c r="S635" s="200"/>
      <c r="T635" s="200"/>
      <c r="U635" s="200"/>
      <c r="V635" s="200"/>
      <c r="W635" s="200"/>
      <c r="X635" s="200"/>
      <c r="Y635" s="200"/>
      <c r="Z635" s="200"/>
      <c r="AA635" s="200"/>
      <c r="AB635" s="200"/>
      <c r="AC635" s="200"/>
      <c r="AD635" s="200"/>
      <c r="AE635" s="200"/>
      <c r="AF635" s="200"/>
      <c r="AG635" s="200"/>
      <c r="AH635" s="200"/>
      <c r="AI635" s="200"/>
      <c r="AJ635" s="200"/>
      <c r="AV635" s="215"/>
      <c r="AW635" s="215"/>
      <c r="AZ635" s="183"/>
      <c r="BD635" s="215"/>
      <c r="BE635" s="215"/>
      <c r="BH635" s="215"/>
      <c r="BI635" s="172"/>
      <c r="BJ635" s="172"/>
      <c r="BK635" s="172"/>
      <c r="BL635" s="215"/>
      <c r="BM635" s="215"/>
      <c r="BN635" s="172"/>
      <c r="BO635" s="172"/>
      <c r="BP635" s="215"/>
      <c r="BQ635" s="215"/>
      <c r="BR635" s="215"/>
      <c r="BS635" s="215"/>
      <c r="BT635" s="215"/>
      <c r="BU635" s="215"/>
      <c r="BV635" s="215"/>
      <c r="BW635" s="215"/>
      <c r="BX635" s="215"/>
      <c r="BY635" s="173"/>
      <c r="BZ635" s="173"/>
      <c r="CA635" s="173"/>
    </row>
    <row r="636" spans="1:79">
      <c r="A636" s="189"/>
      <c r="B636" s="192"/>
      <c r="C636" s="190"/>
      <c r="D636" s="190"/>
      <c r="E636" s="191"/>
      <c r="F636" s="191"/>
      <c r="G636" s="191"/>
      <c r="H636" s="193"/>
      <c r="I636" s="198"/>
      <c r="K636" s="198"/>
      <c r="L636" s="198"/>
      <c r="M636" s="202"/>
      <c r="N636" s="198"/>
      <c r="O636" s="198"/>
      <c r="P636" s="200"/>
      <c r="Q636" s="200"/>
      <c r="R636" s="200"/>
      <c r="S636" s="200"/>
      <c r="T636" s="200"/>
      <c r="U636" s="200"/>
      <c r="V636" s="200"/>
      <c r="W636" s="200"/>
      <c r="X636" s="200"/>
      <c r="Y636" s="200"/>
      <c r="Z636" s="200"/>
      <c r="AA636" s="200"/>
      <c r="AB636" s="200"/>
      <c r="AC636" s="200"/>
      <c r="AD636" s="200"/>
      <c r="AE636" s="200"/>
      <c r="AF636" s="200"/>
      <c r="AG636" s="200"/>
      <c r="AH636" s="200"/>
      <c r="AI636" s="200"/>
      <c r="AJ636" s="200"/>
      <c r="AV636" s="215"/>
      <c r="AW636" s="215"/>
      <c r="AZ636" s="183"/>
      <c r="BD636" s="215"/>
      <c r="BE636" s="215"/>
      <c r="BH636" s="215"/>
      <c r="BI636" s="172"/>
      <c r="BJ636" s="172"/>
      <c r="BK636" s="172"/>
      <c r="BL636" s="215"/>
      <c r="BM636" s="215"/>
      <c r="BN636" s="172"/>
      <c r="BO636" s="172"/>
      <c r="BP636" s="215"/>
      <c r="BQ636" s="215"/>
      <c r="BR636" s="215"/>
      <c r="BS636" s="215"/>
      <c r="BT636" s="215"/>
      <c r="BU636" s="215"/>
      <c r="BV636" s="215"/>
      <c r="BW636" s="215"/>
      <c r="BX636" s="215"/>
      <c r="BY636" s="173"/>
      <c r="BZ636" s="173"/>
      <c r="CA636" s="173"/>
    </row>
    <row r="637" spans="1:79">
      <c r="A637" s="189"/>
      <c r="B637" s="192"/>
      <c r="C637" s="190"/>
      <c r="D637" s="190"/>
      <c r="E637" s="191"/>
      <c r="F637" s="191"/>
      <c r="G637" s="191"/>
      <c r="H637" s="193"/>
      <c r="I637" s="198"/>
      <c r="K637" s="198"/>
      <c r="L637" s="198"/>
      <c r="M637" s="202"/>
      <c r="N637" s="198"/>
      <c r="O637" s="198"/>
      <c r="P637" s="200"/>
      <c r="Q637" s="200"/>
      <c r="R637" s="200"/>
      <c r="S637" s="200"/>
      <c r="T637" s="200"/>
      <c r="U637" s="200"/>
      <c r="V637" s="200"/>
      <c r="W637" s="200"/>
      <c r="X637" s="200"/>
      <c r="Y637" s="200"/>
      <c r="Z637" s="200"/>
      <c r="AA637" s="200"/>
      <c r="AB637" s="200"/>
      <c r="AC637" s="200"/>
      <c r="AD637" s="200"/>
      <c r="AE637" s="200"/>
      <c r="AF637" s="200"/>
      <c r="AG637" s="200"/>
      <c r="AH637" s="200"/>
      <c r="AI637" s="200"/>
      <c r="AJ637" s="200"/>
      <c r="AV637" s="215"/>
      <c r="AW637" s="215"/>
      <c r="AZ637" s="183"/>
      <c r="BD637" s="215"/>
      <c r="BE637" s="215"/>
      <c r="BH637" s="215"/>
      <c r="BI637" s="172"/>
      <c r="BJ637" s="172"/>
      <c r="BK637" s="172"/>
      <c r="BL637" s="215"/>
      <c r="BM637" s="215"/>
      <c r="BN637" s="172"/>
      <c r="BO637" s="172"/>
      <c r="BP637" s="215"/>
      <c r="BQ637" s="215"/>
      <c r="BR637" s="215"/>
      <c r="BS637" s="215"/>
      <c r="BT637" s="215"/>
      <c r="BU637" s="215"/>
      <c r="BV637" s="215"/>
      <c r="BW637" s="215"/>
      <c r="BX637" s="215"/>
      <c r="BY637" s="173"/>
      <c r="BZ637" s="173"/>
      <c r="CA637" s="173"/>
    </row>
    <row r="638" spans="1:79">
      <c r="A638" s="189"/>
      <c r="B638" s="192"/>
      <c r="C638" s="190"/>
      <c r="D638" s="190"/>
      <c r="E638" s="191"/>
      <c r="F638" s="191"/>
      <c r="G638" s="191"/>
      <c r="H638" s="193"/>
      <c r="I638" s="198"/>
      <c r="K638" s="198"/>
      <c r="L638" s="198"/>
      <c r="M638" s="202"/>
      <c r="N638" s="198"/>
      <c r="O638" s="198"/>
      <c r="P638" s="200"/>
      <c r="Q638" s="200"/>
      <c r="R638" s="200"/>
      <c r="S638" s="200"/>
      <c r="T638" s="200"/>
      <c r="U638" s="200"/>
      <c r="V638" s="200"/>
      <c r="W638" s="200"/>
      <c r="X638" s="200"/>
      <c r="Y638" s="200"/>
      <c r="Z638" s="200"/>
      <c r="AA638" s="200"/>
      <c r="AB638" s="200"/>
      <c r="AC638" s="200"/>
      <c r="AD638" s="200"/>
      <c r="AE638" s="200"/>
      <c r="AF638" s="200"/>
      <c r="AG638" s="200"/>
      <c r="AH638" s="200"/>
      <c r="AI638" s="200"/>
      <c r="AJ638" s="200"/>
      <c r="AV638" s="215"/>
      <c r="AW638" s="215"/>
      <c r="AZ638" s="183"/>
      <c r="BD638" s="215"/>
      <c r="BE638" s="215"/>
      <c r="BH638" s="215"/>
      <c r="BI638" s="172"/>
      <c r="BJ638" s="172"/>
      <c r="BK638" s="172"/>
      <c r="BL638" s="215"/>
      <c r="BM638" s="215"/>
      <c r="BN638" s="172"/>
      <c r="BO638" s="172"/>
      <c r="BP638" s="215"/>
      <c r="BQ638" s="215"/>
      <c r="BR638" s="215"/>
      <c r="BS638" s="215"/>
      <c r="BT638" s="215"/>
      <c r="BU638" s="215"/>
      <c r="BV638" s="215"/>
      <c r="BW638" s="215"/>
      <c r="BX638" s="215"/>
      <c r="BY638" s="173"/>
      <c r="BZ638" s="173"/>
      <c r="CA638" s="173"/>
    </row>
    <row r="639" spans="1:79">
      <c r="A639" s="189"/>
      <c r="B639" s="192"/>
      <c r="C639" s="190"/>
      <c r="D639" s="190"/>
      <c r="E639" s="191"/>
      <c r="F639" s="191"/>
      <c r="G639" s="191"/>
      <c r="H639" s="193"/>
      <c r="I639" s="198"/>
      <c r="K639" s="198"/>
      <c r="L639" s="198"/>
      <c r="M639" s="202"/>
      <c r="N639" s="198"/>
      <c r="O639" s="198"/>
      <c r="P639" s="200"/>
      <c r="Q639" s="200"/>
      <c r="R639" s="200"/>
      <c r="S639" s="200"/>
      <c r="T639" s="200"/>
      <c r="U639" s="200"/>
      <c r="V639" s="200"/>
      <c r="W639" s="200"/>
      <c r="X639" s="200"/>
      <c r="Y639" s="200"/>
      <c r="Z639" s="200"/>
      <c r="AA639" s="200"/>
      <c r="AB639" s="200"/>
      <c r="AC639" s="200"/>
      <c r="AD639" s="200"/>
      <c r="AE639" s="200"/>
      <c r="AF639" s="200"/>
      <c r="AG639" s="200"/>
      <c r="AH639" s="200"/>
      <c r="AI639" s="200"/>
      <c r="AJ639" s="200"/>
      <c r="AV639" s="215"/>
      <c r="AW639" s="215"/>
      <c r="AZ639" s="183"/>
      <c r="BD639" s="215"/>
      <c r="BE639" s="215"/>
      <c r="BH639" s="215"/>
      <c r="BI639" s="172"/>
      <c r="BJ639" s="172"/>
      <c r="BK639" s="172"/>
      <c r="BL639" s="215"/>
      <c r="BM639" s="215"/>
      <c r="BN639" s="172"/>
      <c r="BO639" s="172"/>
      <c r="BP639" s="215"/>
      <c r="BQ639" s="215"/>
      <c r="BR639" s="215"/>
      <c r="BS639" s="215"/>
      <c r="BT639" s="215"/>
      <c r="BU639" s="215"/>
      <c r="BV639" s="215"/>
      <c r="BW639" s="215"/>
      <c r="BX639" s="215"/>
      <c r="BY639" s="173"/>
      <c r="BZ639" s="173"/>
      <c r="CA639" s="173"/>
    </row>
    <row r="640" spans="1:79">
      <c r="A640" s="189"/>
      <c r="B640" s="192"/>
      <c r="C640" s="190"/>
      <c r="D640" s="190"/>
      <c r="E640" s="191"/>
      <c r="F640" s="191"/>
      <c r="G640" s="191"/>
      <c r="H640" s="193"/>
      <c r="I640" s="198"/>
      <c r="K640" s="198"/>
      <c r="L640" s="198"/>
      <c r="M640" s="202"/>
      <c r="N640" s="198"/>
      <c r="O640" s="198"/>
      <c r="P640" s="200"/>
      <c r="Q640" s="200"/>
      <c r="R640" s="200"/>
      <c r="S640" s="200"/>
      <c r="T640" s="200"/>
      <c r="U640" s="200"/>
      <c r="V640" s="200"/>
      <c r="W640" s="200"/>
      <c r="X640" s="200"/>
      <c r="Y640" s="200"/>
      <c r="Z640" s="200"/>
      <c r="AA640" s="200"/>
      <c r="AB640" s="200"/>
      <c r="AC640" s="200"/>
      <c r="AD640" s="200"/>
      <c r="AE640" s="200"/>
      <c r="AF640" s="200"/>
      <c r="AG640" s="200"/>
      <c r="AH640" s="200"/>
      <c r="AI640" s="200"/>
      <c r="AJ640" s="200"/>
      <c r="AV640" s="215"/>
      <c r="AW640" s="215"/>
      <c r="AZ640" s="183"/>
      <c r="BD640" s="215"/>
      <c r="BE640" s="215"/>
      <c r="BH640" s="215"/>
      <c r="BI640" s="172"/>
      <c r="BJ640" s="172"/>
      <c r="BK640" s="172"/>
      <c r="BL640" s="215"/>
      <c r="BM640" s="215"/>
      <c r="BN640" s="172"/>
      <c r="BO640" s="172"/>
      <c r="BP640" s="215"/>
      <c r="BQ640" s="215"/>
      <c r="BR640" s="215"/>
      <c r="BS640" s="215"/>
      <c r="BT640" s="215"/>
      <c r="BU640" s="215"/>
      <c r="BV640" s="215"/>
      <c r="BW640" s="215"/>
      <c r="BX640" s="215"/>
      <c r="BY640" s="173"/>
      <c r="BZ640" s="173"/>
      <c r="CA640" s="173"/>
    </row>
    <row r="641" spans="1:79">
      <c r="A641" s="189"/>
      <c r="B641" s="192"/>
      <c r="C641" s="190"/>
      <c r="D641" s="190"/>
      <c r="E641" s="191"/>
      <c r="F641" s="191"/>
      <c r="G641" s="191"/>
      <c r="H641" s="193"/>
      <c r="I641" s="198"/>
      <c r="K641" s="198"/>
      <c r="L641" s="198"/>
      <c r="M641" s="202"/>
      <c r="N641" s="198"/>
      <c r="O641" s="198"/>
      <c r="P641" s="200"/>
      <c r="Q641" s="200"/>
      <c r="R641" s="200"/>
      <c r="S641" s="200"/>
      <c r="T641" s="200"/>
      <c r="U641" s="200"/>
      <c r="V641" s="200"/>
      <c r="W641" s="200"/>
      <c r="X641" s="200"/>
      <c r="Y641" s="200"/>
      <c r="Z641" s="200"/>
      <c r="AA641" s="200"/>
      <c r="AB641" s="200"/>
      <c r="AC641" s="200"/>
      <c r="AD641" s="200"/>
      <c r="AE641" s="200"/>
      <c r="AF641" s="200"/>
      <c r="AG641" s="200"/>
      <c r="AH641" s="200"/>
      <c r="AI641" s="200"/>
      <c r="AJ641" s="200"/>
      <c r="AV641" s="215"/>
      <c r="AW641" s="215"/>
      <c r="AZ641" s="183"/>
      <c r="BD641" s="215"/>
      <c r="BE641" s="215"/>
      <c r="BH641" s="215"/>
      <c r="BI641" s="172"/>
      <c r="BJ641" s="172"/>
      <c r="BK641" s="172"/>
      <c r="BL641" s="215"/>
      <c r="BM641" s="215"/>
      <c r="BN641" s="172"/>
      <c r="BO641" s="172"/>
      <c r="BP641" s="215"/>
      <c r="BQ641" s="215"/>
      <c r="BR641" s="215"/>
      <c r="BS641" s="215"/>
      <c r="BT641" s="215"/>
      <c r="BU641" s="215"/>
      <c r="BV641" s="215"/>
      <c r="BW641" s="215"/>
      <c r="BX641" s="215"/>
      <c r="BY641" s="173"/>
      <c r="BZ641" s="173"/>
      <c r="CA641" s="173"/>
    </row>
    <row r="642" spans="1:79">
      <c r="A642" s="189"/>
      <c r="B642" s="192"/>
      <c r="C642" s="190"/>
      <c r="D642" s="190"/>
      <c r="E642" s="191"/>
      <c r="F642" s="191"/>
      <c r="G642" s="191"/>
      <c r="H642" s="193"/>
      <c r="I642" s="198"/>
      <c r="K642" s="198"/>
      <c r="L642" s="198"/>
      <c r="M642" s="202"/>
      <c r="N642" s="198"/>
      <c r="O642" s="198"/>
      <c r="P642" s="200"/>
      <c r="Q642" s="200"/>
      <c r="R642" s="200"/>
      <c r="S642" s="200"/>
      <c r="T642" s="200"/>
      <c r="U642" s="200"/>
      <c r="V642" s="200"/>
      <c r="W642" s="200"/>
      <c r="X642" s="200"/>
      <c r="Y642" s="200"/>
      <c r="Z642" s="200"/>
      <c r="AA642" s="200"/>
      <c r="AB642" s="200"/>
      <c r="AC642" s="200"/>
      <c r="AD642" s="200"/>
      <c r="AE642" s="200"/>
      <c r="AF642" s="200"/>
      <c r="AG642" s="200"/>
      <c r="AH642" s="200"/>
      <c r="AI642" s="200"/>
      <c r="AJ642" s="200"/>
      <c r="AV642" s="215"/>
      <c r="AW642" s="215"/>
      <c r="AZ642" s="183"/>
      <c r="BD642" s="215"/>
      <c r="BE642" s="215"/>
      <c r="BH642" s="215"/>
      <c r="BI642" s="172"/>
      <c r="BJ642" s="172"/>
      <c r="BK642" s="172"/>
      <c r="BL642" s="215"/>
      <c r="BM642" s="215"/>
      <c r="BN642" s="172"/>
      <c r="BO642" s="172"/>
      <c r="BP642" s="215"/>
      <c r="BQ642" s="215"/>
      <c r="BR642" s="215"/>
      <c r="BS642" s="215"/>
      <c r="BT642" s="215"/>
      <c r="BU642" s="215"/>
      <c r="BV642" s="215"/>
      <c r="BW642" s="215"/>
      <c r="BX642" s="215"/>
      <c r="BY642" s="173"/>
      <c r="BZ642" s="173"/>
      <c r="CA642" s="173"/>
    </row>
    <row r="643" spans="1:79">
      <c r="A643" s="189"/>
      <c r="B643" s="192"/>
      <c r="C643" s="190"/>
      <c r="D643" s="190"/>
      <c r="E643" s="191"/>
      <c r="F643" s="191"/>
      <c r="G643" s="191"/>
      <c r="H643" s="193"/>
      <c r="I643" s="198"/>
      <c r="K643" s="198"/>
      <c r="L643" s="198"/>
      <c r="M643" s="202"/>
      <c r="N643" s="198"/>
      <c r="O643" s="198"/>
      <c r="P643" s="200"/>
      <c r="Q643" s="200"/>
      <c r="R643" s="200"/>
      <c r="S643" s="200"/>
      <c r="T643" s="200"/>
      <c r="U643" s="200"/>
      <c r="V643" s="200"/>
      <c r="W643" s="200"/>
      <c r="X643" s="200"/>
      <c r="Y643" s="200"/>
      <c r="Z643" s="200"/>
      <c r="AA643" s="200"/>
      <c r="AB643" s="200"/>
      <c r="AC643" s="200"/>
      <c r="AD643" s="200"/>
      <c r="AE643" s="200"/>
      <c r="AF643" s="200"/>
      <c r="AG643" s="200"/>
      <c r="AH643" s="200"/>
      <c r="AI643" s="200"/>
      <c r="AJ643" s="200"/>
      <c r="AV643" s="215"/>
      <c r="AW643" s="215"/>
      <c r="AZ643" s="183"/>
      <c r="BD643" s="215"/>
      <c r="BE643" s="215"/>
      <c r="BH643" s="215"/>
      <c r="BI643" s="172"/>
      <c r="BJ643" s="172"/>
      <c r="BK643" s="172"/>
      <c r="BL643" s="215"/>
      <c r="BM643" s="215"/>
      <c r="BN643" s="172"/>
      <c r="BO643" s="172"/>
      <c r="BP643" s="215"/>
      <c r="BQ643" s="215"/>
      <c r="BR643" s="215"/>
      <c r="BS643" s="215"/>
      <c r="BT643" s="215"/>
      <c r="BU643" s="215"/>
      <c r="BV643" s="215"/>
      <c r="BW643" s="215"/>
      <c r="BX643" s="215"/>
      <c r="BY643" s="173"/>
      <c r="BZ643" s="173"/>
      <c r="CA643" s="173"/>
    </row>
    <row r="644" spans="1:79">
      <c r="A644" s="189"/>
      <c r="B644" s="192"/>
      <c r="C644" s="190"/>
      <c r="D644" s="190"/>
      <c r="E644" s="191"/>
      <c r="F644" s="191"/>
      <c r="G644" s="191"/>
      <c r="H644" s="193"/>
      <c r="I644" s="198"/>
      <c r="K644" s="198"/>
      <c r="L644" s="198"/>
      <c r="M644" s="202"/>
      <c r="N644" s="198"/>
      <c r="O644" s="198"/>
      <c r="P644" s="200"/>
      <c r="Q644" s="200"/>
      <c r="R644" s="200"/>
      <c r="S644" s="200"/>
      <c r="T644" s="200"/>
      <c r="U644" s="200"/>
      <c r="V644" s="200"/>
      <c r="W644" s="200"/>
      <c r="X644" s="200"/>
      <c r="Y644" s="200"/>
      <c r="Z644" s="200"/>
      <c r="AA644" s="200"/>
      <c r="AB644" s="200"/>
      <c r="AC644" s="200"/>
      <c r="AD644" s="200"/>
      <c r="AE644" s="200"/>
      <c r="AF644" s="200"/>
      <c r="AG644" s="200"/>
      <c r="AH644" s="200"/>
      <c r="AI644" s="200"/>
      <c r="AJ644" s="200"/>
      <c r="AV644" s="215"/>
      <c r="AW644" s="215"/>
      <c r="AZ644" s="183"/>
      <c r="BD644" s="215"/>
      <c r="BE644" s="215"/>
      <c r="BH644" s="215"/>
      <c r="BI644" s="172"/>
      <c r="BJ644" s="172"/>
      <c r="BK644" s="172"/>
      <c r="BL644" s="215"/>
      <c r="BM644" s="215"/>
      <c r="BN644" s="172"/>
      <c r="BO644" s="172"/>
      <c r="BP644" s="215"/>
      <c r="BQ644" s="215"/>
      <c r="BR644" s="215"/>
      <c r="BS644" s="215"/>
      <c r="BT644" s="215"/>
      <c r="BU644" s="215"/>
      <c r="BV644" s="215"/>
      <c r="BW644" s="215"/>
      <c r="BX644" s="215"/>
      <c r="BY644" s="173"/>
      <c r="BZ644" s="173"/>
      <c r="CA644" s="173"/>
    </row>
    <row r="645" spans="1:79">
      <c r="A645" s="189"/>
      <c r="B645" s="192"/>
      <c r="C645" s="190"/>
      <c r="D645" s="190"/>
      <c r="E645" s="191"/>
      <c r="F645" s="191"/>
      <c r="G645" s="191"/>
      <c r="H645" s="193"/>
      <c r="I645" s="198"/>
      <c r="K645" s="198"/>
      <c r="L645" s="198"/>
      <c r="M645" s="202"/>
      <c r="N645" s="198"/>
      <c r="O645" s="198"/>
      <c r="P645" s="200"/>
      <c r="Q645" s="200"/>
      <c r="R645" s="200"/>
      <c r="S645" s="200"/>
      <c r="T645" s="200"/>
      <c r="U645" s="200"/>
      <c r="V645" s="200"/>
      <c r="W645" s="200"/>
      <c r="X645" s="200"/>
      <c r="Y645" s="200"/>
      <c r="Z645" s="200"/>
      <c r="AA645" s="200"/>
      <c r="AB645" s="200"/>
      <c r="AC645" s="200"/>
      <c r="AD645" s="200"/>
      <c r="AE645" s="200"/>
      <c r="AF645" s="200"/>
      <c r="AG645" s="200"/>
      <c r="AH645" s="200"/>
      <c r="AI645" s="200"/>
      <c r="AJ645" s="200"/>
      <c r="AV645" s="215"/>
      <c r="AW645" s="215"/>
      <c r="AZ645" s="183"/>
      <c r="BD645" s="215"/>
      <c r="BE645" s="215"/>
      <c r="BH645" s="215"/>
      <c r="BI645" s="172"/>
      <c r="BJ645" s="172"/>
      <c r="BK645" s="172"/>
      <c r="BL645" s="215"/>
      <c r="BM645" s="215"/>
      <c r="BN645" s="172"/>
      <c r="BO645" s="172"/>
      <c r="BP645" s="215"/>
      <c r="BQ645" s="215"/>
      <c r="BR645" s="215"/>
      <c r="BS645" s="215"/>
      <c r="BT645" s="215"/>
      <c r="BU645" s="215"/>
      <c r="BV645" s="215"/>
      <c r="BW645" s="215"/>
      <c r="BX645" s="215"/>
      <c r="BY645" s="173"/>
      <c r="BZ645" s="173"/>
      <c r="CA645" s="173"/>
    </row>
    <row r="646" spans="1:79">
      <c r="A646" s="189"/>
      <c r="B646" s="192"/>
      <c r="C646" s="190"/>
      <c r="D646" s="190"/>
      <c r="E646" s="191"/>
      <c r="F646" s="191"/>
      <c r="G646" s="191"/>
      <c r="H646" s="193"/>
      <c r="I646" s="198"/>
      <c r="K646" s="198"/>
      <c r="L646" s="198"/>
      <c r="M646" s="202"/>
      <c r="N646" s="198"/>
      <c r="O646" s="198"/>
      <c r="P646" s="200"/>
      <c r="Q646" s="200"/>
      <c r="R646" s="200"/>
      <c r="S646" s="200"/>
      <c r="T646" s="200"/>
      <c r="U646" s="200"/>
      <c r="V646" s="200"/>
      <c r="W646" s="200"/>
      <c r="X646" s="200"/>
      <c r="Y646" s="200"/>
      <c r="Z646" s="200"/>
      <c r="AA646" s="200"/>
      <c r="AB646" s="200"/>
      <c r="AC646" s="200"/>
      <c r="AD646" s="200"/>
      <c r="AE646" s="200"/>
      <c r="AF646" s="200"/>
      <c r="AG646" s="200"/>
      <c r="AH646" s="200"/>
      <c r="AI646" s="200"/>
      <c r="AJ646" s="200"/>
      <c r="AV646" s="215"/>
      <c r="AW646" s="215"/>
      <c r="AZ646" s="183"/>
      <c r="BD646" s="215"/>
      <c r="BE646" s="215"/>
      <c r="BH646" s="215"/>
      <c r="BI646" s="172"/>
      <c r="BJ646" s="172"/>
      <c r="BK646" s="172"/>
      <c r="BL646" s="215"/>
      <c r="BM646" s="215"/>
      <c r="BN646" s="172"/>
      <c r="BO646" s="172"/>
      <c r="BP646" s="215"/>
      <c r="BQ646" s="215"/>
      <c r="BR646" s="215"/>
      <c r="BS646" s="215"/>
      <c r="BT646" s="215"/>
      <c r="BU646" s="215"/>
      <c r="BV646" s="215"/>
      <c r="BW646" s="215"/>
      <c r="BX646" s="215"/>
      <c r="BY646" s="173"/>
      <c r="BZ646" s="173"/>
      <c r="CA646" s="173"/>
    </row>
    <row r="647" spans="1:79">
      <c r="A647" s="189"/>
      <c r="B647" s="192"/>
      <c r="C647" s="190"/>
      <c r="D647" s="190"/>
      <c r="E647" s="191"/>
      <c r="F647" s="191"/>
      <c r="G647" s="191"/>
      <c r="H647" s="193"/>
      <c r="I647" s="198"/>
      <c r="K647" s="198"/>
      <c r="L647" s="198"/>
      <c r="M647" s="202"/>
      <c r="N647" s="198"/>
      <c r="O647" s="198"/>
      <c r="P647" s="200"/>
      <c r="Q647" s="200"/>
      <c r="R647" s="200"/>
      <c r="S647" s="200"/>
      <c r="T647" s="200"/>
      <c r="U647" s="200"/>
      <c r="V647" s="200"/>
      <c r="W647" s="200"/>
      <c r="X647" s="200"/>
      <c r="Y647" s="200"/>
      <c r="Z647" s="200"/>
      <c r="AA647" s="200"/>
      <c r="AB647" s="200"/>
      <c r="AC647" s="200"/>
      <c r="AD647" s="200"/>
      <c r="AE647" s="200"/>
      <c r="AF647" s="200"/>
      <c r="AG647" s="200"/>
      <c r="AH647" s="200"/>
      <c r="AI647" s="200"/>
      <c r="AJ647" s="200"/>
      <c r="AV647" s="215"/>
      <c r="AW647" s="215"/>
      <c r="AZ647" s="183"/>
      <c r="BD647" s="215"/>
      <c r="BE647" s="215"/>
      <c r="BH647" s="215"/>
      <c r="BI647" s="172"/>
      <c r="BJ647" s="172"/>
      <c r="BK647" s="172"/>
      <c r="BL647" s="215"/>
      <c r="BM647" s="215"/>
      <c r="BN647" s="172"/>
      <c r="BO647" s="172"/>
      <c r="BP647" s="215"/>
      <c r="BQ647" s="215"/>
      <c r="BR647" s="215"/>
      <c r="BS647" s="215"/>
      <c r="BT647" s="215"/>
      <c r="BU647" s="215"/>
      <c r="BV647" s="215"/>
      <c r="BW647" s="215"/>
      <c r="BX647" s="215"/>
      <c r="BY647" s="173"/>
      <c r="BZ647" s="173"/>
      <c r="CA647" s="173"/>
    </row>
    <row r="648" spans="1:79">
      <c r="A648" s="189"/>
      <c r="B648" s="192"/>
      <c r="C648" s="190"/>
      <c r="D648" s="190"/>
      <c r="E648" s="191"/>
      <c r="F648" s="191"/>
      <c r="G648" s="191"/>
      <c r="H648" s="193"/>
      <c r="I648" s="198"/>
      <c r="K648" s="198"/>
      <c r="L648" s="198"/>
      <c r="M648" s="202"/>
      <c r="N648" s="198"/>
      <c r="O648" s="198"/>
      <c r="P648" s="200"/>
      <c r="Q648" s="200"/>
      <c r="R648" s="200"/>
      <c r="S648" s="200"/>
      <c r="T648" s="200"/>
      <c r="U648" s="200"/>
      <c r="V648" s="200"/>
      <c r="W648" s="200"/>
      <c r="X648" s="200"/>
      <c r="Y648" s="200"/>
      <c r="Z648" s="200"/>
      <c r="AA648" s="200"/>
      <c r="AB648" s="200"/>
      <c r="AC648" s="200"/>
      <c r="AD648" s="200"/>
      <c r="AE648" s="200"/>
      <c r="AF648" s="200"/>
      <c r="AG648" s="200"/>
      <c r="AH648" s="200"/>
      <c r="AI648" s="200"/>
      <c r="AJ648" s="200"/>
      <c r="AV648" s="215"/>
      <c r="AW648" s="215"/>
      <c r="AZ648" s="183"/>
      <c r="BD648" s="215"/>
      <c r="BE648" s="215"/>
      <c r="BH648" s="215"/>
      <c r="BI648" s="172"/>
      <c r="BJ648" s="172"/>
      <c r="BK648" s="172"/>
      <c r="BL648" s="215"/>
      <c r="BM648" s="215"/>
      <c r="BN648" s="172"/>
      <c r="BO648" s="172"/>
      <c r="BP648" s="215"/>
      <c r="BQ648" s="215"/>
      <c r="BR648" s="215"/>
      <c r="BS648" s="215"/>
      <c r="BT648" s="215"/>
      <c r="BU648" s="215"/>
      <c r="BV648" s="215"/>
      <c r="BW648" s="215"/>
      <c r="BX648" s="215"/>
      <c r="BY648" s="173"/>
      <c r="BZ648" s="173"/>
      <c r="CA648" s="173"/>
    </row>
    <row r="649" spans="1:79">
      <c r="A649" s="189"/>
      <c r="B649" s="192"/>
      <c r="C649" s="190"/>
      <c r="D649" s="190"/>
      <c r="E649" s="191"/>
      <c r="F649" s="191"/>
      <c r="G649" s="191"/>
      <c r="H649" s="193"/>
      <c r="I649" s="198"/>
      <c r="K649" s="198"/>
      <c r="L649" s="198"/>
      <c r="M649" s="202"/>
      <c r="N649" s="198"/>
      <c r="O649" s="198"/>
      <c r="P649" s="200"/>
      <c r="Q649" s="200"/>
      <c r="R649" s="200"/>
      <c r="S649" s="200"/>
      <c r="T649" s="200"/>
      <c r="U649" s="200"/>
      <c r="V649" s="200"/>
      <c r="W649" s="200"/>
      <c r="X649" s="200"/>
      <c r="Y649" s="200"/>
      <c r="Z649" s="200"/>
      <c r="AA649" s="200"/>
      <c r="AB649" s="200"/>
      <c r="AC649" s="200"/>
      <c r="AD649" s="200"/>
      <c r="AE649" s="200"/>
      <c r="AF649" s="200"/>
      <c r="AG649" s="200"/>
      <c r="AH649" s="200"/>
      <c r="AI649" s="200"/>
      <c r="AJ649" s="200"/>
      <c r="AV649" s="215"/>
      <c r="AW649" s="215"/>
      <c r="AZ649" s="183"/>
      <c r="BD649" s="215"/>
      <c r="BE649" s="215"/>
      <c r="BH649" s="215"/>
      <c r="BI649" s="172"/>
      <c r="BJ649" s="172"/>
      <c r="BK649" s="172"/>
      <c r="BL649" s="215"/>
      <c r="BM649" s="215"/>
      <c r="BN649" s="172"/>
      <c r="BO649" s="172"/>
      <c r="BP649" s="215"/>
      <c r="BQ649" s="215"/>
      <c r="BR649" s="215"/>
      <c r="BS649" s="215"/>
      <c r="BT649" s="215"/>
      <c r="BU649" s="215"/>
      <c r="BV649" s="215"/>
      <c r="BW649" s="215"/>
      <c r="BX649" s="215"/>
      <c r="BY649" s="173"/>
      <c r="BZ649" s="173"/>
      <c r="CA649" s="173"/>
    </row>
    <row r="650" spans="1:79">
      <c r="A650" s="189"/>
      <c r="B650" s="192"/>
      <c r="C650" s="190"/>
      <c r="D650" s="190"/>
      <c r="E650" s="191"/>
      <c r="F650" s="191"/>
      <c r="G650" s="191"/>
      <c r="H650" s="193"/>
      <c r="I650" s="198"/>
      <c r="K650" s="198"/>
      <c r="L650" s="198"/>
      <c r="M650" s="202"/>
      <c r="N650" s="198"/>
      <c r="O650" s="198"/>
      <c r="P650" s="200"/>
      <c r="Q650" s="200"/>
      <c r="R650" s="200"/>
      <c r="S650" s="200"/>
      <c r="T650" s="200"/>
      <c r="U650" s="200"/>
      <c r="V650" s="200"/>
      <c r="W650" s="200"/>
      <c r="X650" s="200"/>
      <c r="Y650" s="200"/>
      <c r="Z650" s="200"/>
      <c r="AA650" s="200"/>
      <c r="AB650" s="200"/>
      <c r="AC650" s="200"/>
      <c r="AD650" s="200"/>
      <c r="AE650" s="200"/>
      <c r="AF650" s="200"/>
      <c r="AG650" s="200"/>
      <c r="AH650" s="200"/>
      <c r="AI650" s="200"/>
      <c r="AJ650" s="200"/>
      <c r="AV650" s="215"/>
      <c r="AW650" s="215"/>
      <c r="AZ650" s="183"/>
      <c r="BD650" s="215"/>
      <c r="BE650" s="215"/>
      <c r="BH650" s="215"/>
      <c r="BI650" s="172"/>
      <c r="BJ650" s="172"/>
      <c r="BK650" s="172"/>
      <c r="BL650" s="215"/>
      <c r="BM650" s="215"/>
      <c r="BN650" s="172"/>
      <c r="BO650" s="172"/>
      <c r="BP650" s="215"/>
      <c r="BQ650" s="215"/>
      <c r="BR650" s="215"/>
      <c r="BS650" s="215"/>
      <c r="BT650" s="215"/>
      <c r="BU650" s="215"/>
      <c r="BV650" s="215"/>
      <c r="BW650" s="215"/>
      <c r="BX650" s="215"/>
      <c r="BY650" s="173"/>
      <c r="BZ650" s="173"/>
      <c r="CA650" s="173"/>
    </row>
    <row r="651" spans="1:79">
      <c r="A651" s="189"/>
      <c r="B651" s="192"/>
      <c r="C651" s="190"/>
      <c r="D651" s="190"/>
      <c r="E651" s="191"/>
      <c r="F651" s="191"/>
      <c r="G651" s="191"/>
      <c r="H651" s="193"/>
      <c r="I651" s="198"/>
      <c r="K651" s="198"/>
      <c r="L651" s="198"/>
      <c r="M651" s="202"/>
      <c r="N651" s="198"/>
      <c r="O651" s="198"/>
      <c r="P651" s="200"/>
      <c r="Q651" s="200"/>
      <c r="R651" s="200"/>
      <c r="S651" s="200"/>
      <c r="T651" s="200"/>
      <c r="U651" s="200"/>
      <c r="V651" s="200"/>
      <c r="W651" s="200"/>
      <c r="X651" s="200"/>
      <c r="Y651" s="200"/>
      <c r="Z651" s="200"/>
      <c r="AA651" s="200"/>
      <c r="AB651" s="200"/>
      <c r="AC651" s="200"/>
      <c r="AD651" s="200"/>
      <c r="AE651" s="200"/>
      <c r="AF651" s="200"/>
      <c r="AG651" s="200"/>
      <c r="AH651" s="200"/>
      <c r="AI651" s="200"/>
      <c r="AJ651" s="200"/>
      <c r="AV651" s="215"/>
      <c r="AW651" s="215"/>
      <c r="AZ651" s="183"/>
      <c r="BD651" s="215"/>
      <c r="BE651" s="215"/>
      <c r="BH651" s="215"/>
      <c r="BI651" s="172"/>
      <c r="BJ651" s="172"/>
      <c r="BK651" s="172"/>
      <c r="BL651" s="215"/>
      <c r="BM651" s="215"/>
      <c r="BN651" s="172"/>
      <c r="BO651" s="172"/>
      <c r="BP651" s="215"/>
      <c r="BQ651" s="215"/>
      <c r="BR651" s="215"/>
      <c r="BS651" s="215"/>
      <c r="BT651" s="215"/>
      <c r="BU651" s="215"/>
      <c r="BV651" s="215"/>
      <c r="BW651" s="215"/>
      <c r="BX651" s="215"/>
      <c r="BY651" s="173"/>
      <c r="BZ651" s="173"/>
      <c r="CA651" s="173"/>
    </row>
    <row r="652" spans="1:79">
      <c r="A652" s="189"/>
      <c r="B652" s="192"/>
      <c r="C652" s="190"/>
      <c r="D652" s="190"/>
      <c r="E652" s="191"/>
      <c r="F652" s="191"/>
      <c r="G652" s="191"/>
      <c r="H652" s="193"/>
      <c r="I652" s="198"/>
      <c r="K652" s="198"/>
      <c r="L652" s="198"/>
      <c r="M652" s="202"/>
      <c r="N652" s="198"/>
      <c r="O652" s="198"/>
      <c r="P652" s="200"/>
      <c r="Q652" s="200"/>
      <c r="R652" s="200"/>
      <c r="S652" s="200"/>
      <c r="T652" s="200"/>
      <c r="U652" s="200"/>
      <c r="V652" s="200"/>
      <c r="W652" s="200"/>
      <c r="X652" s="200"/>
      <c r="Y652" s="200"/>
      <c r="Z652" s="200"/>
      <c r="AA652" s="200"/>
      <c r="AB652" s="200"/>
      <c r="AC652" s="200"/>
      <c r="AD652" s="200"/>
      <c r="AE652" s="200"/>
      <c r="AF652" s="200"/>
      <c r="AG652" s="200"/>
      <c r="AH652" s="200"/>
      <c r="AI652" s="200"/>
      <c r="AJ652" s="200"/>
      <c r="AV652" s="215"/>
      <c r="AW652" s="215"/>
      <c r="AZ652" s="183"/>
      <c r="BD652" s="215"/>
      <c r="BE652" s="215"/>
      <c r="BH652" s="215"/>
      <c r="BI652" s="172"/>
      <c r="BJ652" s="172"/>
      <c r="BK652" s="172"/>
      <c r="BL652" s="215"/>
      <c r="BM652" s="215"/>
      <c r="BN652" s="172"/>
      <c r="BO652" s="172"/>
      <c r="BP652" s="215"/>
      <c r="BQ652" s="215"/>
      <c r="BR652" s="215"/>
      <c r="BS652" s="215"/>
      <c r="BT652" s="215"/>
      <c r="BU652" s="215"/>
      <c r="BV652" s="215"/>
      <c r="BW652" s="215"/>
      <c r="BX652" s="215"/>
      <c r="BY652" s="173"/>
      <c r="BZ652" s="173"/>
      <c r="CA652" s="173"/>
    </row>
    <row r="653" spans="1:79">
      <c r="A653" s="189"/>
      <c r="B653" s="192"/>
      <c r="C653" s="190"/>
      <c r="D653" s="190"/>
      <c r="E653" s="191"/>
      <c r="F653" s="191"/>
      <c r="G653" s="191"/>
      <c r="H653" s="193"/>
      <c r="I653" s="198"/>
      <c r="K653" s="198"/>
      <c r="L653" s="198"/>
      <c r="M653" s="202"/>
      <c r="N653" s="198"/>
      <c r="O653" s="198"/>
      <c r="P653" s="200"/>
      <c r="Q653" s="200"/>
      <c r="R653" s="200"/>
      <c r="S653" s="200"/>
      <c r="T653" s="200"/>
      <c r="U653" s="200"/>
      <c r="V653" s="200"/>
      <c r="W653" s="200"/>
      <c r="X653" s="200"/>
      <c r="Y653" s="200"/>
      <c r="Z653" s="200"/>
      <c r="AA653" s="200"/>
      <c r="AB653" s="200"/>
      <c r="AC653" s="200"/>
      <c r="AD653" s="200"/>
      <c r="AE653" s="200"/>
      <c r="AF653" s="200"/>
      <c r="AG653" s="200"/>
      <c r="AH653" s="200"/>
      <c r="AI653" s="200"/>
      <c r="AJ653" s="200"/>
      <c r="AV653" s="215"/>
      <c r="AW653" s="215"/>
      <c r="AZ653" s="183"/>
      <c r="BD653" s="215"/>
      <c r="BE653" s="215"/>
      <c r="BH653" s="215"/>
      <c r="BI653" s="172"/>
      <c r="BJ653" s="172"/>
      <c r="BK653" s="172"/>
      <c r="BL653" s="215"/>
      <c r="BM653" s="215"/>
      <c r="BN653" s="172"/>
      <c r="BO653" s="172"/>
      <c r="BP653" s="215"/>
      <c r="BQ653" s="215"/>
      <c r="BR653" s="215"/>
      <c r="BS653" s="215"/>
      <c r="BT653" s="215"/>
      <c r="BU653" s="215"/>
      <c r="BV653" s="215"/>
      <c r="BW653" s="215"/>
      <c r="BX653" s="215"/>
      <c r="BY653" s="173"/>
      <c r="BZ653" s="173"/>
      <c r="CA653" s="173"/>
    </row>
    <row r="654" spans="1:79">
      <c r="A654" s="189"/>
      <c r="B654" s="192"/>
      <c r="C654" s="190"/>
      <c r="D654" s="190"/>
      <c r="E654" s="191"/>
      <c r="F654" s="191"/>
      <c r="G654" s="191"/>
      <c r="H654" s="193"/>
      <c r="I654" s="198"/>
      <c r="K654" s="198"/>
      <c r="L654" s="198"/>
      <c r="M654" s="202"/>
      <c r="N654" s="198"/>
      <c r="O654" s="198"/>
      <c r="P654" s="200"/>
      <c r="Q654" s="200"/>
      <c r="R654" s="200"/>
      <c r="S654" s="200"/>
      <c r="T654" s="200"/>
      <c r="U654" s="200"/>
      <c r="V654" s="200"/>
      <c r="W654" s="200"/>
      <c r="X654" s="200"/>
      <c r="Y654" s="200"/>
      <c r="Z654" s="200"/>
      <c r="AA654" s="200"/>
      <c r="AB654" s="200"/>
      <c r="AC654" s="200"/>
      <c r="AD654" s="200"/>
      <c r="AE654" s="200"/>
      <c r="AF654" s="200"/>
      <c r="AG654" s="200"/>
      <c r="AH654" s="200"/>
      <c r="AI654" s="200"/>
      <c r="AJ654" s="200"/>
      <c r="AV654" s="215"/>
      <c r="AW654" s="215"/>
      <c r="AZ654" s="183"/>
      <c r="BD654" s="215"/>
      <c r="BE654" s="215"/>
      <c r="BH654" s="215"/>
      <c r="BI654" s="172"/>
      <c r="BJ654" s="172"/>
      <c r="BK654" s="172"/>
      <c r="BL654" s="215"/>
      <c r="BM654" s="215"/>
      <c r="BN654" s="172"/>
      <c r="BO654" s="172"/>
      <c r="BP654" s="215"/>
      <c r="BQ654" s="215"/>
      <c r="BR654" s="215"/>
      <c r="BS654" s="215"/>
      <c r="BT654" s="215"/>
      <c r="BU654" s="215"/>
      <c r="BV654" s="215"/>
      <c r="BW654" s="215"/>
      <c r="BX654" s="215"/>
      <c r="BY654" s="173"/>
      <c r="BZ654" s="173"/>
      <c r="CA654" s="173"/>
    </row>
    <row r="655" spans="1:79">
      <c r="A655" s="189"/>
      <c r="B655" s="192"/>
      <c r="C655" s="190"/>
      <c r="D655" s="190"/>
      <c r="E655" s="191"/>
      <c r="F655" s="191"/>
      <c r="G655" s="191"/>
      <c r="H655" s="193"/>
      <c r="I655" s="198"/>
      <c r="K655" s="198"/>
      <c r="L655" s="198"/>
      <c r="M655" s="202"/>
      <c r="N655" s="198"/>
      <c r="O655" s="198"/>
      <c r="P655" s="200"/>
      <c r="Q655" s="200"/>
      <c r="R655" s="200"/>
      <c r="S655" s="200"/>
      <c r="T655" s="200"/>
      <c r="U655" s="200"/>
      <c r="V655" s="200"/>
      <c r="W655" s="200"/>
      <c r="X655" s="200"/>
      <c r="Y655" s="200"/>
      <c r="Z655" s="200"/>
      <c r="AA655" s="200"/>
      <c r="AB655" s="200"/>
      <c r="AC655" s="200"/>
      <c r="AD655" s="200"/>
      <c r="AE655" s="200"/>
      <c r="AF655" s="200"/>
      <c r="AG655" s="200"/>
      <c r="AH655" s="200"/>
      <c r="AI655" s="200"/>
      <c r="AJ655" s="200"/>
      <c r="AV655" s="215"/>
      <c r="AW655" s="215"/>
      <c r="AZ655" s="183"/>
      <c r="BD655" s="215"/>
      <c r="BE655" s="215"/>
      <c r="BH655" s="215"/>
      <c r="BI655" s="172"/>
      <c r="BJ655" s="172"/>
      <c r="BK655" s="172"/>
      <c r="BL655" s="215"/>
      <c r="BM655" s="215"/>
      <c r="BN655" s="172"/>
      <c r="BO655" s="172"/>
      <c r="BP655" s="215"/>
      <c r="BQ655" s="215"/>
      <c r="BR655" s="215"/>
      <c r="BS655" s="215"/>
      <c r="BT655" s="215"/>
      <c r="BU655" s="215"/>
      <c r="BV655" s="215"/>
      <c r="BW655" s="215"/>
      <c r="BX655" s="215"/>
      <c r="BY655" s="173"/>
      <c r="BZ655" s="173"/>
      <c r="CA655" s="173"/>
    </row>
    <row r="656" spans="1:79">
      <c r="A656" s="189"/>
      <c r="B656" s="192"/>
      <c r="C656" s="190"/>
      <c r="D656" s="190"/>
      <c r="E656" s="191"/>
      <c r="F656" s="191"/>
      <c r="G656" s="191"/>
      <c r="H656" s="193"/>
      <c r="I656" s="198"/>
      <c r="K656" s="198"/>
      <c r="L656" s="198"/>
      <c r="M656" s="202"/>
      <c r="N656" s="198"/>
      <c r="O656" s="198"/>
      <c r="P656" s="200"/>
      <c r="Q656" s="200"/>
      <c r="R656" s="200"/>
      <c r="S656" s="200"/>
      <c r="T656" s="200"/>
      <c r="U656" s="200"/>
      <c r="V656" s="200"/>
      <c r="W656" s="200"/>
      <c r="X656" s="200"/>
      <c r="Y656" s="200"/>
      <c r="Z656" s="200"/>
      <c r="AA656" s="200"/>
      <c r="AB656" s="200"/>
      <c r="AC656" s="200"/>
      <c r="AD656" s="200"/>
      <c r="AE656" s="200"/>
      <c r="AF656" s="200"/>
      <c r="AG656" s="200"/>
      <c r="AH656" s="200"/>
      <c r="AI656" s="200"/>
      <c r="AJ656" s="200"/>
      <c r="AV656" s="215"/>
      <c r="AW656" s="215"/>
      <c r="AZ656" s="183"/>
      <c r="BD656" s="215"/>
      <c r="BE656" s="215"/>
      <c r="BH656" s="215"/>
      <c r="BI656" s="172"/>
      <c r="BJ656" s="172"/>
      <c r="BK656" s="172"/>
      <c r="BL656" s="215"/>
      <c r="BM656" s="215"/>
      <c r="BN656" s="172"/>
      <c r="BO656" s="172"/>
      <c r="BP656" s="215"/>
      <c r="BQ656" s="215"/>
      <c r="BR656" s="215"/>
      <c r="BS656" s="215"/>
      <c r="BT656" s="215"/>
      <c r="BU656" s="215"/>
      <c r="BV656" s="215"/>
      <c r="BW656" s="215"/>
      <c r="BX656" s="215"/>
      <c r="BY656" s="173"/>
      <c r="BZ656" s="173"/>
      <c r="CA656" s="173"/>
    </row>
    <row r="657" spans="1:79">
      <c r="A657" s="189"/>
      <c r="B657" s="192"/>
      <c r="C657" s="190"/>
      <c r="D657" s="190"/>
      <c r="E657" s="191"/>
      <c r="F657" s="191"/>
      <c r="G657" s="191"/>
      <c r="H657" s="193"/>
      <c r="I657" s="198"/>
      <c r="K657" s="198"/>
      <c r="L657" s="198"/>
      <c r="M657" s="202"/>
      <c r="N657" s="198"/>
      <c r="O657" s="198"/>
      <c r="P657" s="200"/>
      <c r="Q657" s="200"/>
      <c r="R657" s="200"/>
      <c r="S657" s="200"/>
      <c r="T657" s="200"/>
      <c r="U657" s="200"/>
      <c r="V657" s="200"/>
      <c r="W657" s="200"/>
      <c r="X657" s="200"/>
      <c r="Y657" s="200"/>
      <c r="Z657" s="200"/>
      <c r="AA657" s="200"/>
      <c r="AB657" s="200"/>
      <c r="AC657" s="200"/>
      <c r="AD657" s="200"/>
      <c r="AE657" s="200"/>
      <c r="AF657" s="200"/>
      <c r="AG657" s="200"/>
      <c r="AH657" s="200"/>
      <c r="AI657" s="200"/>
      <c r="AJ657" s="200"/>
      <c r="AV657" s="215"/>
      <c r="AW657" s="215"/>
      <c r="AZ657" s="183"/>
      <c r="BD657" s="215"/>
      <c r="BE657" s="215"/>
      <c r="BH657" s="215"/>
      <c r="BI657" s="172"/>
      <c r="BJ657" s="172"/>
      <c r="BK657" s="172"/>
      <c r="BL657" s="215"/>
      <c r="BM657" s="215"/>
      <c r="BN657" s="172"/>
      <c r="BO657" s="172"/>
      <c r="BP657" s="215"/>
      <c r="BQ657" s="215"/>
      <c r="BR657" s="215"/>
      <c r="BS657" s="215"/>
      <c r="BT657" s="215"/>
      <c r="BU657" s="215"/>
      <c r="BV657" s="215"/>
      <c r="BW657" s="215"/>
      <c r="BX657" s="215"/>
      <c r="BY657" s="173"/>
      <c r="BZ657" s="173"/>
      <c r="CA657" s="173"/>
    </row>
    <row r="658" spans="1:79">
      <c r="A658" s="189"/>
      <c r="B658" s="192"/>
      <c r="C658" s="190"/>
      <c r="D658" s="190"/>
      <c r="E658" s="191"/>
      <c r="F658" s="191"/>
      <c r="G658" s="191"/>
      <c r="H658" s="193"/>
      <c r="I658" s="198"/>
      <c r="K658" s="198"/>
      <c r="L658" s="198"/>
      <c r="M658" s="202"/>
      <c r="N658" s="198"/>
      <c r="O658" s="198"/>
      <c r="P658" s="200"/>
      <c r="Q658" s="200"/>
      <c r="R658" s="200"/>
      <c r="S658" s="200"/>
      <c r="T658" s="200"/>
      <c r="U658" s="200"/>
      <c r="V658" s="200"/>
      <c r="W658" s="200"/>
      <c r="X658" s="200"/>
      <c r="Y658" s="200"/>
      <c r="Z658" s="200"/>
      <c r="AA658" s="200"/>
      <c r="AB658" s="200"/>
      <c r="AC658" s="200"/>
      <c r="AD658" s="200"/>
      <c r="AE658" s="200"/>
      <c r="AF658" s="200"/>
      <c r="AG658" s="200"/>
      <c r="AH658" s="200"/>
      <c r="AI658" s="200"/>
      <c r="AJ658" s="200"/>
      <c r="AV658" s="215"/>
      <c r="AW658" s="215"/>
      <c r="AZ658" s="183"/>
      <c r="BD658" s="215"/>
      <c r="BE658" s="215"/>
      <c r="BH658" s="215"/>
      <c r="BI658" s="172"/>
      <c r="BJ658" s="172"/>
      <c r="BK658" s="172"/>
      <c r="BL658" s="215"/>
      <c r="BM658" s="215"/>
      <c r="BN658" s="172"/>
      <c r="BO658" s="172"/>
      <c r="BP658" s="215"/>
      <c r="BQ658" s="215"/>
      <c r="BR658" s="215"/>
      <c r="BS658" s="215"/>
      <c r="BT658" s="215"/>
      <c r="BU658" s="215"/>
      <c r="BV658" s="215"/>
      <c r="BW658" s="215"/>
      <c r="BX658" s="215"/>
      <c r="BY658" s="173"/>
      <c r="BZ658" s="173"/>
      <c r="CA658" s="173"/>
    </row>
    <row r="659" spans="1:79">
      <c r="A659" s="189"/>
      <c r="B659" s="192"/>
      <c r="C659" s="190"/>
      <c r="D659" s="190"/>
      <c r="E659" s="191"/>
      <c r="F659" s="191"/>
      <c r="G659" s="191"/>
      <c r="H659" s="193"/>
      <c r="I659" s="198"/>
      <c r="K659" s="198"/>
      <c r="L659" s="198"/>
      <c r="M659" s="202"/>
      <c r="N659" s="198"/>
      <c r="O659" s="198"/>
      <c r="P659" s="200"/>
      <c r="Q659" s="200"/>
      <c r="R659" s="200"/>
      <c r="S659" s="200"/>
      <c r="T659" s="200"/>
      <c r="U659" s="200"/>
      <c r="V659" s="200"/>
      <c r="W659" s="200"/>
      <c r="X659" s="200"/>
      <c r="Y659" s="200"/>
      <c r="Z659" s="200"/>
      <c r="AA659" s="200"/>
      <c r="AB659" s="200"/>
      <c r="AC659" s="200"/>
      <c r="AD659" s="200"/>
      <c r="AE659" s="200"/>
      <c r="AF659" s="200"/>
      <c r="AG659" s="200"/>
      <c r="AH659" s="200"/>
      <c r="AI659" s="200"/>
      <c r="AJ659" s="200"/>
      <c r="AV659" s="215"/>
      <c r="AW659" s="215"/>
      <c r="AZ659" s="183"/>
      <c r="BD659" s="215"/>
      <c r="BE659" s="215"/>
      <c r="BH659" s="215"/>
      <c r="BI659" s="172"/>
      <c r="BJ659" s="172"/>
      <c r="BK659" s="172"/>
      <c r="BL659" s="215"/>
      <c r="BM659" s="215"/>
      <c r="BN659" s="172"/>
      <c r="BO659" s="172"/>
      <c r="BP659" s="215"/>
      <c r="BQ659" s="215"/>
      <c r="BR659" s="215"/>
      <c r="BS659" s="215"/>
      <c r="BT659" s="215"/>
      <c r="BU659" s="215"/>
      <c r="BV659" s="215"/>
      <c r="BW659" s="215"/>
      <c r="BX659" s="215"/>
      <c r="BY659" s="173"/>
      <c r="BZ659" s="173"/>
      <c r="CA659" s="173"/>
    </row>
    <row r="660" spans="1:79">
      <c r="A660" s="189"/>
      <c r="B660" s="192"/>
      <c r="C660" s="190"/>
      <c r="D660" s="190"/>
      <c r="E660" s="191"/>
      <c r="F660" s="191"/>
      <c r="G660" s="191"/>
      <c r="H660" s="193"/>
      <c r="I660" s="198"/>
      <c r="K660" s="198"/>
      <c r="L660" s="198"/>
      <c r="M660" s="202"/>
      <c r="N660" s="198"/>
      <c r="O660" s="198"/>
      <c r="P660" s="200"/>
      <c r="Q660" s="200"/>
      <c r="R660" s="200"/>
      <c r="S660" s="200"/>
      <c r="T660" s="200"/>
      <c r="U660" s="200"/>
      <c r="V660" s="200"/>
      <c r="W660" s="200"/>
      <c r="X660" s="200"/>
      <c r="Y660" s="200"/>
      <c r="Z660" s="200"/>
      <c r="AA660" s="200"/>
      <c r="AB660" s="200"/>
      <c r="AC660" s="200"/>
      <c r="AD660" s="200"/>
      <c r="AE660" s="200"/>
      <c r="AF660" s="200"/>
      <c r="AG660" s="200"/>
      <c r="AH660" s="200"/>
      <c r="AI660" s="200"/>
      <c r="AJ660" s="200"/>
      <c r="AV660" s="215"/>
      <c r="AW660" s="215"/>
      <c r="AZ660" s="183"/>
      <c r="BD660" s="215"/>
      <c r="BE660" s="215"/>
      <c r="BH660" s="215"/>
      <c r="BI660" s="172"/>
      <c r="BJ660" s="172"/>
      <c r="BK660" s="172"/>
      <c r="BL660" s="215"/>
      <c r="BM660" s="215"/>
      <c r="BN660" s="172"/>
      <c r="BO660" s="172"/>
      <c r="BP660" s="215"/>
      <c r="BQ660" s="215"/>
      <c r="BR660" s="215"/>
      <c r="BS660" s="215"/>
      <c r="BT660" s="215"/>
      <c r="BU660" s="215"/>
      <c r="BV660" s="215"/>
      <c r="BW660" s="215"/>
      <c r="BX660" s="215"/>
      <c r="BY660" s="173"/>
      <c r="BZ660" s="173"/>
      <c r="CA660" s="173"/>
    </row>
    <row r="661" spans="1:79">
      <c r="A661" s="189"/>
      <c r="B661" s="192"/>
      <c r="C661" s="190"/>
      <c r="D661" s="190"/>
      <c r="E661" s="191"/>
      <c r="F661" s="191"/>
      <c r="G661" s="191"/>
      <c r="H661" s="193"/>
      <c r="I661" s="198"/>
      <c r="K661" s="198"/>
      <c r="L661" s="198"/>
      <c r="M661" s="202"/>
      <c r="N661" s="198"/>
      <c r="O661" s="198"/>
      <c r="P661" s="200"/>
      <c r="Q661" s="200"/>
      <c r="R661" s="200"/>
      <c r="S661" s="200"/>
      <c r="T661" s="200"/>
      <c r="U661" s="200"/>
      <c r="V661" s="200"/>
      <c r="W661" s="200"/>
      <c r="X661" s="200"/>
      <c r="Y661" s="200"/>
      <c r="Z661" s="200"/>
      <c r="AA661" s="200"/>
      <c r="AB661" s="200"/>
      <c r="AC661" s="200"/>
      <c r="AD661" s="200"/>
      <c r="AE661" s="200"/>
      <c r="AF661" s="200"/>
      <c r="AG661" s="200"/>
      <c r="AH661" s="200"/>
      <c r="AI661" s="200"/>
      <c r="AJ661" s="200"/>
      <c r="AV661" s="215"/>
      <c r="AW661" s="215"/>
      <c r="AZ661" s="183"/>
      <c r="BD661" s="215"/>
      <c r="BE661" s="215"/>
      <c r="BH661" s="215"/>
      <c r="BI661" s="172"/>
      <c r="BJ661" s="172"/>
      <c r="BK661" s="172"/>
      <c r="BL661" s="215"/>
      <c r="BM661" s="215"/>
      <c r="BN661" s="172"/>
      <c r="BO661" s="172"/>
      <c r="BP661" s="215"/>
      <c r="BQ661" s="215"/>
      <c r="BR661" s="215"/>
      <c r="BS661" s="215"/>
      <c r="BT661" s="215"/>
      <c r="BU661" s="215"/>
      <c r="BV661" s="215"/>
      <c r="BW661" s="215"/>
      <c r="BX661" s="215"/>
      <c r="BY661" s="173"/>
      <c r="BZ661" s="173"/>
      <c r="CA661" s="173"/>
    </row>
    <row r="662" spans="1:79">
      <c r="A662" s="189"/>
      <c r="B662" s="192"/>
      <c r="C662" s="190"/>
      <c r="D662" s="190"/>
      <c r="E662" s="191"/>
      <c r="F662" s="191"/>
      <c r="G662" s="191"/>
      <c r="H662" s="193"/>
      <c r="I662" s="198"/>
      <c r="K662" s="198"/>
      <c r="L662" s="198"/>
      <c r="M662" s="202"/>
      <c r="N662" s="198"/>
      <c r="O662" s="198"/>
      <c r="P662" s="200"/>
      <c r="Q662" s="200"/>
      <c r="R662" s="200"/>
      <c r="S662" s="200"/>
      <c r="T662" s="200"/>
      <c r="U662" s="200"/>
      <c r="V662" s="200"/>
      <c r="W662" s="200"/>
      <c r="X662" s="200"/>
      <c r="Y662" s="200"/>
      <c r="Z662" s="200"/>
      <c r="AA662" s="200"/>
      <c r="AB662" s="200"/>
      <c r="AC662" s="200"/>
      <c r="AD662" s="200"/>
      <c r="AE662" s="200"/>
      <c r="AF662" s="200"/>
      <c r="AG662" s="200"/>
      <c r="AH662" s="200"/>
      <c r="AI662" s="200"/>
      <c r="AJ662" s="200"/>
      <c r="AV662" s="215"/>
      <c r="AW662" s="215"/>
      <c r="AZ662" s="183"/>
      <c r="BD662" s="215"/>
      <c r="BE662" s="215"/>
      <c r="BH662" s="215"/>
      <c r="BI662" s="172"/>
      <c r="BJ662" s="172"/>
      <c r="BK662" s="172"/>
      <c r="BL662" s="215"/>
      <c r="BM662" s="215"/>
      <c r="BN662" s="172"/>
      <c r="BO662" s="172"/>
      <c r="BP662" s="215"/>
      <c r="BQ662" s="215"/>
      <c r="BR662" s="215"/>
      <c r="BS662" s="215"/>
      <c r="BT662" s="215"/>
      <c r="BU662" s="215"/>
      <c r="BV662" s="215"/>
      <c r="BW662" s="215"/>
      <c r="BX662" s="215"/>
      <c r="BY662" s="173"/>
      <c r="BZ662" s="173"/>
      <c r="CA662" s="173"/>
    </row>
    <row r="663" spans="1:79">
      <c r="A663" s="189"/>
      <c r="B663" s="192"/>
      <c r="C663" s="190"/>
      <c r="D663" s="190"/>
      <c r="E663" s="191"/>
      <c r="F663" s="191"/>
      <c r="G663" s="191"/>
      <c r="H663" s="193"/>
      <c r="I663" s="198"/>
      <c r="K663" s="198"/>
      <c r="L663" s="198"/>
      <c r="M663" s="202"/>
      <c r="N663" s="198"/>
      <c r="O663" s="198"/>
      <c r="P663" s="200"/>
      <c r="Q663" s="200"/>
      <c r="R663" s="200"/>
      <c r="S663" s="200"/>
      <c r="T663" s="200"/>
      <c r="U663" s="200"/>
      <c r="V663" s="200"/>
      <c r="W663" s="200"/>
      <c r="X663" s="200"/>
      <c r="Y663" s="200"/>
      <c r="Z663" s="200"/>
      <c r="AA663" s="200"/>
      <c r="AB663" s="200"/>
      <c r="AC663" s="200"/>
      <c r="AD663" s="200"/>
      <c r="AE663" s="200"/>
      <c r="AF663" s="200"/>
      <c r="AG663" s="200"/>
      <c r="AH663" s="200"/>
      <c r="AI663" s="200"/>
      <c r="AJ663" s="200"/>
      <c r="AV663" s="215"/>
      <c r="AW663" s="215"/>
      <c r="AZ663" s="183"/>
      <c r="BD663" s="215"/>
      <c r="BE663" s="215"/>
      <c r="BH663" s="215"/>
      <c r="BI663" s="172"/>
      <c r="BJ663" s="172"/>
      <c r="BK663" s="172"/>
      <c r="BL663" s="215"/>
      <c r="BM663" s="215"/>
      <c r="BN663" s="172"/>
      <c r="BO663" s="172"/>
      <c r="BP663" s="215"/>
      <c r="BQ663" s="215"/>
      <c r="BR663" s="215"/>
      <c r="BS663" s="215"/>
      <c r="BT663" s="215"/>
      <c r="BU663" s="215"/>
      <c r="BV663" s="215"/>
      <c r="BW663" s="215"/>
      <c r="BX663" s="215"/>
      <c r="BY663" s="173"/>
      <c r="BZ663" s="173"/>
      <c r="CA663" s="173"/>
    </row>
    <row r="664" spans="1:79">
      <c r="A664" s="189"/>
      <c r="B664" s="192"/>
      <c r="C664" s="190"/>
      <c r="D664" s="190"/>
      <c r="E664" s="191"/>
      <c r="F664" s="191"/>
      <c r="G664" s="191"/>
      <c r="H664" s="193"/>
      <c r="I664" s="198"/>
      <c r="K664" s="198"/>
      <c r="L664" s="198"/>
      <c r="M664" s="202"/>
      <c r="N664" s="198"/>
      <c r="O664" s="198"/>
      <c r="P664" s="200"/>
      <c r="Q664" s="200"/>
      <c r="R664" s="200"/>
      <c r="S664" s="200"/>
      <c r="T664" s="200"/>
      <c r="U664" s="200"/>
      <c r="V664" s="200"/>
      <c r="W664" s="200"/>
      <c r="X664" s="200"/>
      <c r="Y664" s="200"/>
      <c r="Z664" s="200"/>
      <c r="AA664" s="200"/>
      <c r="AB664" s="200"/>
      <c r="AC664" s="200"/>
      <c r="AD664" s="200"/>
      <c r="AE664" s="200"/>
      <c r="AF664" s="200"/>
      <c r="AG664" s="200"/>
      <c r="AH664" s="200"/>
      <c r="AI664" s="200"/>
      <c r="AJ664" s="200"/>
      <c r="AV664" s="215"/>
      <c r="AW664" s="215"/>
      <c r="AZ664" s="183"/>
      <c r="BD664" s="215"/>
      <c r="BE664" s="215"/>
      <c r="BH664" s="215"/>
      <c r="BI664" s="172"/>
      <c r="BJ664" s="172"/>
      <c r="BK664" s="172"/>
      <c r="BL664" s="215"/>
      <c r="BM664" s="215"/>
      <c r="BN664" s="172"/>
      <c r="BO664" s="172"/>
      <c r="BP664" s="215"/>
      <c r="BQ664" s="215"/>
      <c r="BR664" s="215"/>
      <c r="BS664" s="215"/>
      <c r="BT664" s="215"/>
      <c r="BU664" s="215"/>
      <c r="BV664" s="215"/>
      <c r="BW664" s="215"/>
      <c r="BX664" s="215"/>
      <c r="BY664" s="173"/>
      <c r="BZ664" s="173"/>
      <c r="CA664" s="173"/>
    </row>
    <row r="665" spans="1:79">
      <c r="A665" s="189"/>
      <c r="B665" s="192"/>
      <c r="C665" s="190"/>
      <c r="D665" s="190"/>
      <c r="E665" s="191"/>
      <c r="F665" s="191"/>
      <c r="G665" s="191"/>
      <c r="H665" s="193"/>
      <c r="I665" s="198"/>
      <c r="K665" s="198"/>
      <c r="L665" s="198"/>
      <c r="M665" s="202"/>
      <c r="N665" s="198"/>
      <c r="O665" s="198"/>
      <c r="P665" s="200"/>
      <c r="Q665" s="200"/>
      <c r="R665" s="200"/>
      <c r="S665" s="200"/>
      <c r="T665" s="200"/>
      <c r="U665" s="200"/>
      <c r="V665" s="200"/>
      <c r="W665" s="200"/>
      <c r="X665" s="200"/>
      <c r="Y665" s="200"/>
      <c r="Z665" s="200"/>
      <c r="AA665" s="200"/>
      <c r="AB665" s="200"/>
      <c r="AC665" s="200"/>
      <c r="AD665" s="200"/>
      <c r="AE665" s="200"/>
      <c r="AF665" s="200"/>
      <c r="AG665" s="200"/>
      <c r="AH665" s="200"/>
      <c r="AI665" s="200"/>
      <c r="AJ665" s="200"/>
      <c r="AV665" s="215"/>
      <c r="AW665" s="215"/>
      <c r="AZ665" s="183"/>
      <c r="BD665" s="215"/>
      <c r="BE665" s="215"/>
      <c r="BH665" s="215"/>
      <c r="BI665" s="172"/>
      <c r="BJ665" s="172"/>
      <c r="BK665" s="172"/>
      <c r="BL665" s="215"/>
      <c r="BM665" s="215"/>
      <c r="BN665" s="172"/>
      <c r="BO665" s="172"/>
      <c r="BP665" s="215"/>
      <c r="BQ665" s="215"/>
      <c r="BR665" s="215"/>
      <c r="BS665" s="215"/>
      <c r="BT665" s="215"/>
      <c r="BU665" s="215"/>
      <c r="BV665" s="215"/>
      <c r="BW665" s="215"/>
      <c r="BX665" s="215"/>
      <c r="BY665" s="173"/>
      <c r="BZ665" s="173"/>
      <c r="CA665" s="173"/>
    </row>
    <row r="666" spans="1:79">
      <c r="A666" s="189"/>
      <c r="B666" s="192"/>
      <c r="C666" s="190"/>
      <c r="D666" s="190"/>
      <c r="E666" s="191"/>
      <c r="F666" s="191"/>
      <c r="G666" s="191"/>
      <c r="H666" s="193"/>
      <c r="I666" s="198"/>
      <c r="K666" s="198"/>
      <c r="L666" s="198"/>
      <c r="M666" s="202"/>
      <c r="N666" s="198"/>
      <c r="O666" s="198"/>
      <c r="P666" s="200"/>
      <c r="Q666" s="200"/>
      <c r="R666" s="200"/>
      <c r="S666" s="200"/>
      <c r="T666" s="200"/>
      <c r="U666" s="200"/>
      <c r="V666" s="200"/>
      <c r="W666" s="200"/>
      <c r="X666" s="200"/>
      <c r="Y666" s="200"/>
      <c r="Z666" s="200"/>
      <c r="AA666" s="200"/>
      <c r="AB666" s="200"/>
      <c r="AC666" s="200"/>
      <c r="AD666" s="200"/>
      <c r="AE666" s="200"/>
      <c r="AF666" s="200"/>
      <c r="AG666" s="200"/>
      <c r="AH666" s="200"/>
      <c r="AI666" s="200"/>
      <c r="AJ666" s="200"/>
      <c r="AV666" s="215"/>
      <c r="AW666" s="215"/>
      <c r="AZ666" s="183"/>
      <c r="BD666" s="215"/>
      <c r="BE666" s="215"/>
      <c r="BH666" s="215"/>
      <c r="BI666" s="172"/>
      <c r="BJ666" s="172"/>
      <c r="BK666" s="172"/>
      <c r="BL666" s="215"/>
      <c r="BM666" s="215"/>
      <c r="BN666" s="172"/>
      <c r="BO666" s="172"/>
      <c r="BP666" s="215"/>
      <c r="BQ666" s="215"/>
      <c r="BR666" s="215"/>
      <c r="BS666" s="215"/>
      <c r="BT666" s="215"/>
      <c r="BU666" s="215"/>
      <c r="BV666" s="215"/>
      <c r="BW666" s="215"/>
      <c r="BX666" s="215"/>
      <c r="BY666" s="173"/>
      <c r="BZ666" s="173"/>
      <c r="CA666" s="173"/>
    </row>
    <row r="667" spans="1:79">
      <c r="A667" s="189"/>
      <c r="B667" s="192"/>
      <c r="C667" s="190"/>
      <c r="D667" s="190"/>
      <c r="E667" s="191"/>
      <c r="F667" s="191"/>
      <c r="G667" s="191"/>
      <c r="H667" s="193"/>
      <c r="I667" s="198"/>
      <c r="K667" s="198"/>
      <c r="L667" s="198"/>
      <c r="M667" s="202"/>
      <c r="N667" s="198"/>
      <c r="O667" s="198"/>
      <c r="P667" s="200"/>
      <c r="Q667" s="200"/>
      <c r="R667" s="200"/>
      <c r="S667" s="200"/>
      <c r="T667" s="200"/>
      <c r="U667" s="200"/>
      <c r="V667" s="200"/>
      <c r="W667" s="200"/>
      <c r="X667" s="200"/>
      <c r="Y667" s="200"/>
      <c r="Z667" s="200"/>
      <c r="AA667" s="200"/>
      <c r="AB667" s="200"/>
      <c r="AC667" s="200"/>
      <c r="AD667" s="200"/>
      <c r="AE667" s="200"/>
      <c r="AF667" s="200"/>
      <c r="AG667" s="200"/>
      <c r="AH667" s="200"/>
      <c r="AI667" s="200"/>
      <c r="AJ667" s="200"/>
      <c r="AV667" s="215"/>
      <c r="AW667" s="215"/>
      <c r="AZ667" s="183"/>
      <c r="BD667" s="215"/>
      <c r="BE667" s="215"/>
      <c r="BH667" s="215"/>
      <c r="BI667" s="172"/>
      <c r="BJ667" s="172"/>
      <c r="BK667" s="172"/>
      <c r="BL667" s="215"/>
      <c r="BM667" s="215"/>
      <c r="BN667" s="172"/>
      <c r="BO667" s="172"/>
      <c r="BP667" s="215"/>
      <c r="BQ667" s="215"/>
      <c r="BR667" s="215"/>
      <c r="BS667" s="215"/>
      <c r="BT667" s="215"/>
      <c r="BU667" s="215"/>
      <c r="BV667" s="215"/>
      <c r="BW667" s="215"/>
      <c r="BX667" s="215"/>
      <c r="BY667" s="173"/>
      <c r="BZ667" s="173"/>
      <c r="CA667" s="173"/>
    </row>
    <row r="668" spans="1:79">
      <c r="A668" s="189"/>
      <c r="B668" s="192"/>
      <c r="C668" s="190"/>
      <c r="D668" s="190"/>
      <c r="E668" s="191"/>
      <c r="F668" s="191"/>
      <c r="G668" s="191"/>
      <c r="H668" s="193"/>
      <c r="I668" s="198"/>
      <c r="K668" s="198"/>
      <c r="L668" s="198"/>
      <c r="M668" s="202"/>
      <c r="N668" s="198"/>
      <c r="O668" s="198"/>
      <c r="P668" s="200"/>
      <c r="Q668" s="200"/>
      <c r="R668" s="200"/>
      <c r="S668" s="200"/>
      <c r="T668" s="200"/>
      <c r="U668" s="200"/>
      <c r="V668" s="200"/>
      <c r="W668" s="200"/>
      <c r="X668" s="200"/>
      <c r="Y668" s="200"/>
      <c r="Z668" s="200"/>
      <c r="AA668" s="200"/>
      <c r="AB668" s="200"/>
      <c r="AC668" s="200"/>
      <c r="AD668" s="200"/>
      <c r="AE668" s="200"/>
      <c r="AF668" s="200"/>
      <c r="AG668" s="200"/>
      <c r="AH668" s="200"/>
      <c r="AI668" s="200"/>
      <c r="AJ668" s="200"/>
      <c r="AV668" s="215"/>
      <c r="AW668" s="215"/>
      <c r="AZ668" s="183"/>
      <c r="BD668" s="215"/>
      <c r="BE668" s="215"/>
      <c r="BH668" s="215"/>
      <c r="BI668" s="172"/>
      <c r="BJ668" s="172"/>
      <c r="BK668" s="172"/>
      <c r="BL668" s="215"/>
      <c r="BM668" s="215"/>
      <c r="BN668" s="172"/>
      <c r="BO668" s="172"/>
      <c r="BP668" s="215"/>
      <c r="BQ668" s="215"/>
      <c r="BR668" s="215"/>
      <c r="BS668" s="215"/>
      <c r="BT668" s="215"/>
      <c r="BU668" s="215"/>
      <c r="BV668" s="215"/>
      <c r="BW668" s="215"/>
      <c r="BX668" s="215"/>
      <c r="BY668" s="173"/>
      <c r="BZ668" s="173"/>
      <c r="CA668" s="173"/>
    </row>
    <row r="669" spans="1:79">
      <c r="A669" s="189"/>
      <c r="B669" s="192"/>
      <c r="C669" s="190"/>
      <c r="D669" s="190"/>
      <c r="E669" s="191"/>
      <c r="F669" s="191"/>
      <c r="G669" s="191"/>
      <c r="H669" s="193"/>
      <c r="I669" s="198"/>
      <c r="K669" s="198"/>
      <c r="L669" s="198"/>
      <c r="M669" s="202"/>
      <c r="N669" s="198"/>
      <c r="O669" s="198"/>
      <c r="P669" s="200"/>
      <c r="Q669" s="200"/>
      <c r="R669" s="200"/>
      <c r="S669" s="200"/>
      <c r="T669" s="200"/>
      <c r="U669" s="200"/>
      <c r="V669" s="200"/>
      <c r="W669" s="200"/>
      <c r="X669" s="200"/>
      <c r="Y669" s="200"/>
      <c r="Z669" s="200"/>
      <c r="AA669" s="200"/>
      <c r="AB669" s="200"/>
      <c r="AC669" s="200"/>
      <c r="AD669" s="200"/>
      <c r="AE669" s="200"/>
      <c r="AF669" s="200"/>
      <c r="AG669" s="200"/>
      <c r="AH669" s="200"/>
      <c r="AI669" s="200"/>
      <c r="AJ669" s="200"/>
      <c r="AV669" s="215"/>
      <c r="AW669" s="215"/>
      <c r="AZ669" s="183"/>
      <c r="BD669" s="215"/>
      <c r="BE669" s="215"/>
      <c r="BH669" s="215"/>
      <c r="BI669" s="172"/>
      <c r="BJ669" s="172"/>
      <c r="BK669" s="172"/>
      <c r="BL669" s="215"/>
      <c r="BM669" s="215"/>
      <c r="BN669" s="172"/>
      <c r="BO669" s="172"/>
      <c r="BP669" s="215"/>
      <c r="BQ669" s="215"/>
      <c r="BR669" s="215"/>
      <c r="BS669" s="215"/>
      <c r="BT669" s="215"/>
      <c r="BU669" s="215"/>
      <c r="BV669" s="215"/>
      <c r="BW669" s="215"/>
      <c r="BX669" s="215"/>
      <c r="BY669" s="173"/>
      <c r="BZ669" s="173"/>
      <c r="CA669" s="173"/>
    </row>
    <row r="670" spans="1:79">
      <c r="A670" s="189"/>
      <c r="B670" s="192"/>
      <c r="C670" s="190"/>
      <c r="D670" s="190"/>
      <c r="E670" s="191"/>
      <c r="F670" s="191"/>
      <c r="G670" s="191"/>
      <c r="H670" s="193"/>
      <c r="I670" s="198"/>
      <c r="K670" s="198"/>
      <c r="L670" s="198"/>
      <c r="M670" s="202"/>
      <c r="N670" s="198"/>
      <c r="O670" s="198"/>
      <c r="P670" s="200"/>
      <c r="Q670" s="200"/>
      <c r="R670" s="200"/>
      <c r="S670" s="200"/>
      <c r="T670" s="200"/>
      <c r="U670" s="200"/>
      <c r="V670" s="200"/>
      <c r="W670" s="200"/>
      <c r="X670" s="200"/>
      <c r="Y670" s="200"/>
      <c r="Z670" s="200"/>
      <c r="AA670" s="200"/>
      <c r="AB670" s="200"/>
      <c r="AC670" s="200"/>
      <c r="AD670" s="200"/>
      <c r="AE670" s="200"/>
      <c r="AF670" s="200"/>
      <c r="AG670" s="200"/>
      <c r="AH670" s="200"/>
      <c r="AI670" s="200"/>
      <c r="AJ670" s="200"/>
      <c r="AV670" s="215"/>
      <c r="AW670" s="215"/>
      <c r="AZ670" s="183"/>
      <c r="BD670" s="215"/>
      <c r="BE670" s="215"/>
      <c r="BH670" s="215"/>
      <c r="BI670" s="172"/>
      <c r="BJ670" s="172"/>
      <c r="BK670" s="172"/>
      <c r="BL670" s="215"/>
      <c r="BM670" s="215"/>
      <c r="BN670" s="172"/>
      <c r="BO670" s="172"/>
      <c r="BP670" s="215"/>
      <c r="BQ670" s="215"/>
      <c r="BR670" s="215"/>
      <c r="BS670" s="215"/>
      <c r="BT670" s="215"/>
      <c r="BU670" s="215"/>
      <c r="BV670" s="215"/>
      <c r="BW670" s="215"/>
      <c r="BX670" s="215"/>
      <c r="BY670" s="173"/>
      <c r="BZ670" s="173"/>
      <c r="CA670" s="173"/>
    </row>
    <row r="671" spans="1:79">
      <c r="A671" s="189"/>
      <c r="B671" s="192"/>
      <c r="C671" s="190"/>
      <c r="D671" s="190"/>
      <c r="E671" s="191"/>
      <c r="F671" s="191"/>
      <c r="G671" s="191"/>
      <c r="H671" s="193"/>
      <c r="I671" s="198"/>
      <c r="K671" s="198"/>
      <c r="L671" s="198"/>
      <c r="M671" s="202"/>
      <c r="N671" s="198"/>
      <c r="O671" s="198"/>
      <c r="P671" s="200"/>
      <c r="Q671" s="200"/>
      <c r="R671" s="200"/>
      <c r="S671" s="200"/>
      <c r="T671" s="200"/>
      <c r="U671" s="200"/>
      <c r="V671" s="200"/>
      <c r="W671" s="200"/>
      <c r="X671" s="200"/>
      <c r="Y671" s="200"/>
      <c r="Z671" s="200"/>
      <c r="AA671" s="200"/>
      <c r="AB671" s="200"/>
      <c r="AC671" s="200"/>
      <c r="AD671" s="200"/>
      <c r="AE671" s="200"/>
      <c r="AF671" s="200"/>
      <c r="AG671" s="200"/>
      <c r="AH671" s="200"/>
      <c r="AI671" s="200"/>
      <c r="AJ671" s="200"/>
      <c r="AV671" s="215"/>
      <c r="AW671" s="215"/>
      <c r="AZ671" s="183"/>
      <c r="BD671" s="215"/>
      <c r="BE671" s="215"/>
      <c r="BH671" s="215"/>
      <c r="BI671" s="172"/>
      <c r="BJ671" s="172"/>
      <c r="BK671" s="172"/>
      <c r="BL671" s="215"/>
      <c r="BM671" s="215"/>
      <c r="BN671" s="172"/>
      <c r="BO671" s="172"/>
      <c r="BP671" s="215"/>
      <c r="BQ671" s="215"/>
      <c r="BR671" s="215"/>
      <c r="BS671" s="215"/>
      <c r="BT671" s="215"/>
      <c r="BU671" s="215"/>
      <c r="BV671" s="215"/>
      <c r="BW671" s="215"/>
      <c r="BX671" s="215"/>
      <c r="BY671" s="173"/>
      <c r="BZ671" s="173"/>
      <c r="CA671" s="173"/>
    </row>
    <row r="672" spans="1:79">
      <c r="A672" s="189"/>
      <c r="B672" s="192"/>
      <c r="C672" s="190"/>
      <c r="D672" s="190"/>
      <c r="E672" s="191"/>
      <c r="F672" s="191"/>
      <c r="G672" s="191"/>
      <c r="H672" s="193"/>
      <c r="I672" s="198"/>
      <c r="K672" s="198"/>
      <c r="L672" s="198"/>
      <c r="M672" s="202"/>
      <c r="N672" s="198"/>
      <c r="O672" s="198"/>
      <c r="P672" s="200"/>
      <c r="Q672" s="200"/>
      <c r="R672" s="200"/>
      <c r="S672" s="200"/>
      <c r="T672" s="200"/>
      <c r="U672" s="200"/>
      <c r="V672" s="200"/>
      <c r="W672" s="200"/>
      <c r="X672" s="200"/>
      <c r="Y672" s="200"/>
      <c r="Z672" s="200"/>
      <c r="AA672" s="200"/>
      <c r="AB672" s="200"/>
      <c r="AC672" s="200"/>
      <c r="AD672" s="200"/>
      <c r="AE672" s="200"/>
      <c r="AF672" s="200"/>
      <c r="AG672" s="200"/>
      <c r="AH672" s="200"/>
      <c r="AI672" s="200"/>
      <c r="AJ672" s="200"/>
      <c r="AV672" s="215"/>
      <c r="AW672" s="215"/>
      <c r="AZ672" s="183"/>
      <c r="BD672" s="215"/>
      <c r="BE672" s="215"/>
      <c r="BH672" s="215"/>
      <c r="BI672" s="172"/>
      <c r="BJ672" s="172"/>
      <c r="BK672" s="172"/>
      <c r="BL672" s="215"/>
      <c r="BM672" s="215"/>
      <c r="BN672" s="172"/>
      <c r="BO672" s="172"/>
      <c r="BP672" s="215"/>
      <c r="BQ672" s="215"/>
      <c r="BR672" s="215"/>
      <c r="BS672" s="215"/>
      <c r="BT672" s="215"/>
      <c r="BU672" s="215"/>
      <c r="BV672" s="215"/>
      <c r="BW672" s="215"/>
      <c r="BX672" s="215"/>
      <c r="BY672" s="173"/>
      <c r="BZ672" s="173"/>
      <c r="CA672" s="173"/>
    </row>
    <row r="673" spans="1:79">
      <c r="A673" s="189"/>
      <c r="B673" s="192"/>
      <c r="C673" s="190"/>
      <c r="D673" s="190"/>
      <c r="E673" s="191"/>
      <c r="F673" s="191"/>
      <c r="G673" s="191"/>
      <c r="H673" s="193"/>
      <c r="I673" s="198"/>
      <c r="K673" s="198"/>
      <c r="L673" s="198"/>
      <c r="M673" s="202"/>
      <c r="N673" s="198"/>
      <c r="O673" s="198"/>
      <c r="P673" s="200"/>
      <c r="Q673" s="200"/>
      <c r="R673" s="200"/>
      <c r="S673" s="200"/>
      <c r="T673" s="200"/>
      <c r="U673" s="200"/>
      <c r="V673" s="200"/>
      <c r="W673" s="200"/>
      <c r="X673" s="200"/>
      <c r="Y673" s="200"/>
      <c r="Z673" s="200"/>
      <c r="AA673" s="200"/>
      <c r="AB673" s="200"/>
      <c r="AC673" s="200"/>
      <c r="AD673" s="200"/>
      <c r="AE673" s="200"/>
      <c r="AF673" s="200"/>
      <c r="AG673" s="200"/>
      <c r="AH673" s="200"/>
      <c r="AI673" s="200"/>
      <c r="AJ673" s="200"/>
      <c r="AV673" s="215"/>
      <c r="AW673" s="215"/>
      <c r="AZ673" s="183"/>
      <c r="BD673" s="215"/>
      <c r="BE673" s="215"/>
      <c r="BH673" s="215"/>
      <c r="BI673" s="172"/>
      <c r="BJ673" s="172"/>
      <c r="BK673" s="172"/>
      <c r="BL673" s="215"/>
      <c r="BM673" s="215"/>
      <c r="BN673" s="172"/>
      <c r="BO673" s="172"/>
      <c r="BP673" s="215"/>
      <c r="BQ673" s="215"/>
      <c r="BR673" s="215"/>
      <c r="BS673" s="215"/>
      <c r="BT673" s="215"/>
      <c r="BU673" s="215"/>
      <c r="BV673" s="215"/>
      <c r="BW673" s="215"/>
      <c r="BX673" s="215"/>
      <c r="BY673" s="173"/>
      <c r="BZ673" s="173"/>
      <c r="CA673" s="173"/>
    </row>
    <row r="674" spans="1:79">
      <c r="A674" s="189"/>
      <c r="B674" s="192"/>
      <c r="C674" s="190"/>
      <c r="D674" s="190"/>
      <c r="E674" s="191"/>
      <c r="F674" s="191"/>
      <c r="G674" s="191"/>
      <c r="H674" s="193"/>
      <c r="I674" s="198"/>
      <c r="K674" s="198"/>
      <c r="L674" s="198"/>
      <c r="M674" s="202"/>
      <c r="N674" s="198"/>
      <c r="O674" s="198"/>
      <c r="P674" s="200"/>
      <c r="Q674" s="200"/>
      <c r="R674" s="200"/>
      <c r="S674" s="200"/>
      <c r="T674" s="200"/>
      <c r="U674" s="200"/>
      <c r="V674" s="200"/>
      <c r="W674" s="200"/>
      <c r="X674" s="200"/>
      <c r="Y674" s="200"/>
      <c r="Z674" s="200"/>
      <c r="AA674" s="200"/>
      <c r="AB674" s="200"/>
      <c r="AC674" s="200"/>
      <c r="AD674" s="200"/>
      <c r="AE674" s="200"/>
      <c r="AF674" s="200"/>
      <c r="AG674" s="200"/>
      <c r="AH674" s="200"/>
      <c r="AI674" s="200"/>
      <c r="AJ674" s="200"/>
      <c r="AV674" s="215"/>
      <c r="AW674" s="215"/>
      <c r="AZ674" s="183"/>
      <c r="BD674" s="215"/>
      <c r="BE674" s="215"/>
      <c r="BH674" s="215"/>
      <c r="BI674" s="172"/>
      <c r="BJ674" s="172"/>
      <c r="BK674" s="172"/>
      <c r="BL674" s="215"/>
      <c r="BM674" s="215"/>
      <c r="BN674" s="172"/>
      <c r="BO674" s="172"/>
      <c r="BP674" s="215"/>
      <c r="BQ674" s="215"/>
      <c r="BR674" s="215"/>
      <c r="BS674" s="215"/>
      <c r="BT674" s="215"/>
      <c r="BU674" s="215"/>
      <c r="BV674" s="215"/>
      <c r="BW674" s="215"/>
      <c r="BX674" s="215"/>
      <c r="BY674" s="173"/>
      <c r="BZ674" s="173"/>
      <c r="CA674" s="173"/>
    </row>
    <row r="675" spans="1:79">
      <c r="A675" s="189"/>
      <c r="B675" s="192"/>
      <c r="C675" s="190"/>
      <c r="D675" s="190"/>
      <c r="E675" s="191"/>
      <c r="F675" s="191"/>
      <c r="G675" s="191"/>
      <c r="H675" s="193"/>
      <c r="I675" s="198"/>
      <c r="K675" s="198"/>
      <c r="L675" s="198"/>
      <c r="M675" s="202"/>
      <c r="N675" s="198"/>
      <c r="O675" s="198"/>
      <c r="P675" s="200"/>
      <c r="Q675" s="200"/>
      <c r="R675" s="200"/>
      <c r="S675" s="200"/>
      <c r="T675" s="200"/>
      <c r="U675" s="200"/>
      <c r="V675" s="200"/>
      <c r="W675" s="200"/>
      <c r="X675" s="200"/>
      <c r="Y675" s="200"/>
      <c r="Z675" s="200"/>
      <c r="AA675" s="200"/>
      <c r="AB675" s="200"/>
      <c r="AC675" s="200"/>
      <c r="AD675" s="200"/>
      <c r="AE675" s="200"/>
      <c r="AF675" s="200"/>
      <c r="AG675" s="200"/>
      <c r="AH675" s="200"/>
      <c r="AI675" s="200"/>
      <c r="AJ675" s="200"/>
      <c r="AV675" s="215"/>
      <c r="AW675" s="215"/>
      <c r="AZ675" s="183"/>
      <c r="BD675" s="215"/>
      <c r="BE675" s="215"/>
      <c r="BH675" s="215"/>
      <c r="BI675" s="172"/>
      <c r="BJ675" s="172"/>
      <c r="BK675" s="172"/>
      <c r="BL675" s="215"/>
      <c r="BM675" s="215"/>
      <c r="BN675" s="172"/>
      <c r="BO675" s="172"/>
      <c r="BP675" s="215"/>
      <c r="BQ675" s="215"/>
      <c r="BR675" s="215"/>
      <c r="BS675" s="215"/>
      <c r="BT675" s="215"/>
      <c r="BU675" s="215"/>
      <c r="BV675" s="215"/>
      <c r="BW675" s="215"/>
      <c r="BX675" s="215"/>
      <c r="BY675" s="173"/>
      <c r="BZ675" s="173"/>
      <c r="CA675" s="173"/>
    </row>
    <row r="676" spans="1:79">
      <c r="A676" s="189"/>
      <c r="B676" s="192"/>
      <c r="C676" s="190"/>
      <c r="D676" s="190"/>
      <c r="E676" s="191"/>
      <c r="F676" s="191"/>
      <c r="G676" s="191"/>
      <c r="H676" s="193"/>
      <c r="I676" s="198"/>
      <c r="K676" s="198"/>
      <c r="L676" s="198"/>
      <c r="M676" s="202"/>
      <c r="N676" s="198"/>
      <c r="O676" s="198"/>
      <c r="P676" s="200"/>
      <c r="Q676" s="200"/>
      <c r="R676" s="200"/>
      <c r="S676" s="200"/>
      <c r="T676" s="200"/>
      <c r="U676" s="200"/>
      <c r="V676" s="200"/>
      <c r="W676" s="200"/>
      <c r="X676" s="200"/>
      <c r="Y676" s="200"/>
      <c r="Z676" s="200"/>
      <c r="AA676" s="200"/>
      <c r="AB676" s="200"/>
      <c r="AC676" s="200"/>
      <c r="AD676" s="200"/>
      <c r="AE676" s="200"/>
      <c r="AF676" s="200"/>
      <c r="AG676" s="200"/>
      <c r="AH676" s="200"/>
      <c r="AI676" s="200"/>
      <c r="AJ676" s="200"/>
      <c r="AV676" s="215"/>
      <c r="AW676" s="215"/>
      <c r="AZ676" s="183"/>
      <c r="BD676" s="215"/>
      <c r="BE676" s="215"/>
      <c r="BH676" s="215"/>
      <c r="BI676" s="172"/>
      <c r="BJ676" s="172"/>
      <c r="BK676" s="172"/>
      <c r="BL676" s="215"/>
      <c r="BM676" s="215"/>
      <c r="BN676" s="172"/>
      <c r="BO676" s="172"/>
      <c r="BP676" s="215"/>
      <c r="BQ676" s="215"/>
      <c r="BR676" s="215"/>
      <c r="BS676" s="215"/>
      <c r="BT676" s="215"/>
      <c r="BU676" s="215"/>
      <c r="BV676" s="215"/>
      <c r="BW676" s="215"/>
      <c r="BX676" s="215"/>
      <c r="BY676" s="173"/>
      <c r="BZ676" s="173"/>
      <c r="CA676" s="173"/>
    </row>
    <row r="677" spans="1:79">
      <c r="A677" s="189"/>
      <c r="B677" s="192"/>
      <c r="C677" s="190"/>
      <c r="D677" s="190"/>
      <c r="E677" s="191"/>
      <c r="F677" s="191"/>
      <c r="G677" s="191"/>
      <c r="H677" s="193"/>
      <c r="I677" s="198"/>
      <c r="K677" s="198"/>
      <c r="L677" s="198"/>
      <c r="M677" s="202"/>
      <c r="N677" s="198"/>
      <c r="O677" s="198"/>
      <c r="P677" s="200"/>
      <c r="Q677" s="200"/>
      <c r="R677" s="200"/>
      <c r="S677" s="200"/>
      <c r="T677" s="200"/>
      <c r="U677" s="200"/>
      <c r="V677" s="200"/>
      <c r="W677" s="200"/>
      <c r="X677" s="200"/>
      <c r="Y677" s="200"/>
      <c r="Z677" s="200"/>
      <c r="AA677" s="200"/>
      <c r="AB677" s="200"/>
      <c r="AC677" s="200"/>
      <c r="AD677" s="200"/>
      <c r="AE677" s="200"/>
      <c r="AF677" s="200"/>
      <c r="AG677" s="200"/>
      <c r="AH677" s="200"/>
      <c r="AI677" s="200"/>
      <c r="AJ677" s="200"/>
      <c r="AV677" s="215"/>
      <c r="AW677" s="215"/>
      <c r="AZ677" s="183"/>
      <c r="BD677" s="215"/>
      <c r="BE677" s="215"/>
      <c r="BH677" s="215"/>
      <c r="BI677" s="172"/>
      <c r="BJ677" s="172"/>
      <c r="BK677" s="172"/>
      <c r="BL677" s="215"/>
      <c r="BM677" s="215"/>
      <c r="BN677" s="172"/>
      <c r="BO677" s="172"/>
      <c r="BP677" s="215"/>
      <c r="BQ677" s="215"/>
      <c r="BR677" s="215"/>
      <c r="BS677" s="215"/>
      <c r="BT677" s="215"/>
      <c r="BU677" s="215"/>
      <c r="BV677" s="215"/>
      <c r="BW677" s="215"/>
      <c r="BX677" s="215"/>
      <c r="BY677" s="173"/>
      <c r="BZ677" s="173"/>
      <c r="CA677" s="173"/>
    </row>
    <row r="678" spans="1:79">
      <c r="A678" s="189"/>
      <c r="B678" s="192"/>
      <c r="C678" s="190"/>
      <c r="D678" s="190"/>
      <c r="E678" s="191"/>
      <c r="F678" s="191"/>
      <c r="G678" s="191"/>
      <c r="H678" s="193"/>
      <c r="I678" s="198"/>
      <c r="K678" s="198"/>
      <c r="L678" s="198"/>
      <c r="M678" s="202"/>
      <c r="N678" s="198"/>
      <c r="O678" s="198"/>
      <c r="P678" s="200"/>
      <c r="Q678" s="200"/>
      <c r="R678" s="200"/>
      <c r="S678" s="200"/>
      <c r="T678" s="200"/>
      <c r="U678" s="200"/>
      <c r="V678" s="200"/>
      <c r="W678" s="200"/>
      <c r="X678" s="200"/>
      <c r="Y678" s="200"/>
      <c r="Z678" s="200"/>
      <c r="AA678" s="200"/>
      <c r="AB678" s="200"/>
      <c r="AC678" s="200"/>
      <c r="AD678" s="200"/>
      <c r="AE678" s="200"/>
      <c r="AF678" s="200"/>
      <c r="AG678" s="200"/>
      <c r="AH678" s="200"/>
      <c r="AI678" s="200"/>
      <c r="AJ678" s="200"/>
      <c r="AV678" s="215"/>
      <c r="AW678" s="215"/>
      <c r="AZ678" s="183"/>
      <c r="BD678" s="215"/>
      <c r="BE678" s="215"/>
      <c r="BH678" s="215"/>
      <c r="BI678" s="172"/>
      <c r="BJ678" s="172"/>
      <c r="BK678" s="172"/>
      <c r="BL678" s="215"/>
      <c r="BM678" s="215"/>
      <c r="BN678" s="172"/>
      <c r="BO678" s="172"/>
      <c r="BP678" s="215"/>
      <c r="BQ678" s="215"/>
      <c r="BR678" s="215"/>
      <c r="BS678" s="215"/>
      <c r="BT678" s="215"/>
      <c r="BU678" s="215"/>
      <c r="BV678" s="215"/>
      <c r="BW678" s="215"/>
      <c r="BX678" s="215"/>
      <c r="BY678" s="173"/>
      <c r="BZ678" s="173"/>
      <c r="CA678" s="173"/>
    </row>
    <row r="679" spans="1:79">
      <c r="A679" s="189"/>
      <c r="B679" s="192"/>
      <c r="C679" s="190"/>
      <c r="D679" s="190"/>
      <c r="E679" s="191"/>
      <c r="F679" s="191"/>
      <c r="G679" s="191"/>
      <c r="H679" s="193"/>
      <c r="I679" s="198"/>
      <c r="K679" s="198"/>
      <c r="L679" s="198"/>
      <c r="M679" s="202"/>
      <c r="N679" s="198"/>
      <c r="O679" s="198"/>
      <c r="P679" s="200"/>
      <c r="Q679" s="200"/>
      <c r="R679" s="200"/>
      <c r="S679" s="200"/>
      <c r="T679" s="200"/>
      <c r="U679" s="200"/>
      <c r="V679" s="200"/>
      <c r="W679" s="200"/>
      <c r="X679" s="200"/>
      <c r="Y679" s="200"/>
      <c r="Z679" s="200"/>
      <c r="AA679" s="200"/>
      <c r="AB679" s="200"/>
      <c r="AC679" s="200"/>
      <c r="AD679" s="200"/>
      <c r="AE679" s="200"/>
      <c r="AF679" s="200"/>
      <c r="AG679" s="200"/>
      <c r="AH679" s="200"/>
      <c r="AI679" s="200"/>
      <c r="AJ679" s="200"/>
      <c r="AV679" s="215"/>
      <c r="AW679" s="215"/>
      <c r="AZ679" s="183"/>
      <c r="BD679" s="215"/>
      <c r="BE679" s="215"/>
      <c r="BH679" s="215"/>
      <c r="BI679" s="172"/>
      <c r="BJ679" s="172"/>
      <c r="BK679" s="172"/>
      <c r="BL679" s="215"/>
      <c r="BM679" s="215"/>
      <c r="BN679" s="172"/>
      <c r="BO679" s="172"/>
      <c r="BP679" s="215"/>
      <c r="BQ679" s="215"/>
      <c r="BR679" s="215"/>
      <c r="BS679" s="215"/>
      <c r="BT679" s="215"/>
      <c r="BU679" s="215"/>
      <c r="BV679" s="215"/>
      <c r="BW679" s="215"/>
      <c r="BX679" s="215"/>
      <c r="BY679" s="173"/>
      <c r="BZ679" s="173"/>
      <c r="CA679" s="173"/>
    </row>
    <row r="680" spans="1:79">
      <c r="A680" s="189"/>
      <c r="B680" s="192"/>
      <c r="C680" s="190"/>
      <c r="D680" s="190"/>
      <c r="E680" s="191"/>
      <c r="F680" s="191"/>
      <c r="G680" s="191"/>
      <c r="H680" s="193"/>
      <c r="I680" s="198"/>
      <c r="K680" s="198"/>
      <c r="L680" s="198"/>
      <c r="M680" s="202"/>
      <c r="N680" s="198"/>
      <c r="O680" s="198"/>
      <c r="P680" s="200"/>
      <c r="Q680" s="200"/>
      <c r="R680" s="200"/>
      <c r="S680" s="200"/>
      <c r="T680" s="200"/>
      <c r="U680" s="200"/>
      <c r="V680" s="200"/>
      <c r="W680" s="200"/>
      <c r="X680" s="200"/>
      <c r="Y680" s="200"/>
      <c r="Z680" s="200"/>
      <c r="AA680" s="200"/>
      <c r="AB680" s="200"/>
      <c r="AC680" s="200"/>
      <c r="AD680" s="200"/>
      <c r="AE680" s="200"/>
      <c r="AF680" s="200"/>
      <c r="AG680" s="200"/>
      <c r="AH680" s="200"/>
      <c r="AI680" s="200"/>
      <c r="AJ680" s="200"/>
      <c r="AV680" s="215"/>
      <c r="AW680" s="215"/>
      <c r="AZ680" s="183"/>
      <c r="BD680" s="215"/>
      <c r="BE680" s="215"/>
      <c r="BH680" s="215"/>
      <c r="BI680" s="172"/>
      <c r="BJ680" s="172"/>
      <c r="BK680" s="172"/>
      <c r="BL680" s="215"/>
      <c r="BM680" s="215"/>
      <c r="BN680" s="172"/>
      <c r="BO680" s="172"/>
      <c r="BP680" s="215"/>
      <c r="BQ680" s="215"/>
      <c r="BR680" s="215"/>
      <c r="BS680" s="215"/>
      <c r="BT680" s="215"/>
      <c r="BU680" s="215"/>
      <c r="BV680" s="215"/>
      <c r="BW680" s="215"/>
      <c r="BX680" s="215"/>
      <c r="BY680" s="173"/>
      <c r="BZ680" s="173"/>
      <c r="CA680" s="173"/>
    </row>
    <row r="681" spans="1:79">
      <c r="A681" s="189"/>
      <c r="B681" s="192"/>
      <c r="C681" s="190"/>
      <c r="D681" s="190"/>
      <c r="E681" s="191"/>
      <c r="F681" s="191"/>
      <c r="G681" s="191"/>
      <c r="H681" s="193"/>
      <c r="I681" s="198"/>
      <c r="K681" s="198"/>
      <c r="L681" s="198"/>
      <c r="M681" s="202"/>
      <c r="N681" s="198"/>
      <c r="O681" s="198"/>
      <c r="P681" s="200"/>
      <c r="Q681" s="200"/>
      <c r="R681" s="200"/>
      <c r="S681" s="200"/>
      <c r="T681" s="200"/>
      <c r="U681" s="200"/>
      <c r="V681" s="200"/>
      <c r="W681" s="200"/>
      <c r="X681" s="200"/>
      <c r="Y681" s="200"/>
      <c r="Z681" s="200"/>
      <c r="AA681" s="200"/>
      <c r="AB681" s="200"/>
      <c r="AC681" s="200"/>
      <c r="AD681" s="200"/>
      <c r="AE681" s="200"/>
      <c r="AF681" s="200"/>
      <c r="AG681" s="200"/>
      <c r="AH681" s="200"/>
      <c r="AI681" s="200"/>
      <c r="AJ681" s="200"/>
      <c r="AV681" s="215"/>
      <c r="AW681" s="215"/>
      <c r="AZ681" s="183"/>
      <c r="BD681" s="215"/>
      <c r="BE681" s="215"/>
      <c r="BH681" s="215"/>
      <c r="BI681" s="172"/>
      <c r="BJ681" s="172"/>
      <c r="BK681" s="172"/>
      <c r="BL681" s="215"/>
      <c r="BM681" s="215"/>
      <c r="BN681" s="172"/>
      <c r="BO681" s="172"/>
      <c r="BP681" s="215"/>
      <c r="BQ681" s="215"/>
      <c r="BR681" s="215"/>
      <c r="BS681" s="215"/>
      <c r="BT681" s="215"/>
      <c r="BU681" s="215"/>
      <c r="BV681" s="215"/>
      <c r="BW681" s="215"/>
      <c r="BX681" s="215"/>
      <c r="BY681" s="173"/>
      <c r="BZ681" s="173"/>
      <c r="CA681" s="173"/>
    </row>
    <row r="682" spans="1:79">
      <c r="A682" s="189"/>
      <c r="B682" s="192"/>
      <c r="C682" s="190"/>
      <c r="D682" s="190"/>
      <c r="E682" s="191"/>
      <c r="F682" s="191"/>
      <c r="G682" s="191"/>
      <c r="H682" s="193"/>
      <c r="I682" s="198"/>
      <c r="K682" s="198"/>
      <c r="L682" s="198"/>
      <c r="M682" s="202"/>
      <c r="N682" s="198"/>
      <c r="O682" s="198"/>
      <c r="P682" s="200"/>
      <c r="Q682" s="200"/>
      <c r="R682" s="200"/>
      <c r="S682" s="200"/>
      <c r="T682" s="200"/>
      <c r="U682" s="200"/>
      <c r="V682" s="200"/>
      <c r="W682" s="200"/>
      <c r="X682" s="200"/>
      <c r="Y682" s="200"/>
      <c r="Z682" s="200"/>
      <c r="AA682" s="200"/>
      <c r="AB682" s="200"/>
      <c r="AC682" s="200"/>
      <c r="AD682" s="200"/>
      <c r="AE682" s="200"/>
      <c r="AF682" s="200"/>
      <c r="AG682" s="200"/>
      <c r="AH682" s="200"/>
      <c r="AI682" s="200"/>
      <c r="AJ682" s="200"/>
      <c r="AV682" s="215"/>
      <c r="AW682" s="215"/>
      <c r="AZ682" s="183"/>
      <c r="BD682" s="215"/>
      <c r="BE682" s="215"/>
      <c r="BH682" s="215"/>
      <c r="BI682" s="172"/>
      <c r="BJ682" s="172"/>
      <c r="BK682" s="172"/>
      <c r="BL682" s="215"/>
      <c r="BM682" s="215"/>
      <c r="BN682" s="172"/>
      <c r="BO682" s="172"/>
      <c r="BP682" s="215"/>
      <c r="BQ682" s="215"/>
      <c r="BR682" s="215"/>
      <c r="BS682" s="215"/>
      <c r="BT682" s="215"/>
      <c r="BU682" s="215"/>
      <c r="BV682" s="215"/>
      <c r="BW682" s="215"/>
      <c r="BX682" s="215"/>
      <c r="BY682" s="173"/>
      <c r="BZ682" s="173"/>
      <c r="CA682" s="173"/>
    </row>
    <row r="683" spans="1:79">
      <c r="A683" s="189"/>
      <c r="B683" s="192"/>
      <c r="C683" s="190"/>
      <c r="D683" s="190"/>
      <c r="E683" s="191"/>
      <c r="F683" s="191"/>
      <c r="G683" s="191"/>
      <c r="H683" s="193"/>
      <c r="I683" s="198"/>
      <c r="K683" s="198"/>
      <c r="L683" s="198"/>
      <c r="M683" s="202"/>
      <c r="N683" s="198"/>
      <c r="O683" s="198"/>
      <c r="P683" s="200"/>
      <c r="Q683" s="200"/>
      <c r="R683" s="200"/>
      <c r="S683" s="200"/>
      <c r="T683" s="200"/>
      <c r="U683" s="200"/>
      <c r="V683" s="200"/>
      <c r="W683" s="200"/>
      <c r="X683" s="200"/>
      <c r="Y683" s="200"/>
      <c r="Z683" s="200"/>
      <c r="AA683" s="200"/>
      <c r="AB683" s="200"/>
      <c r="AC683" s="200"/>
      <c r="AD683" s="200"/>
      <c r="AE683" s="200"/>
      <c r="AF683" s="200"/>
      <c r="AG683" s="200"/>
      <c r="AH683" s="200"/>
      <c r="AI683" s="200"/>
      <c r="AJ683" s="200"/>
      <c r="AV683" s="215"/>
      <c r="AW683" s="215"/>
      <c r="AZ683" s="183"/>
      <c r="BD683" s="215"/>
      <c r="BE683" s="215"/>
      <c r="BH683" s="215"/>
      <c r="BI683" s="172"/>
      <c r="BJ683" s="172"/>
      <c r="BK683" s="172"/>
      <c r="BL683" s="215"/>
      <c r="BM683" s="215"/>
      <c r="BN683" s="172"/>
      <c r="BO683" s="172"/>
      <c r="BP683" s="215"/>
      <c r="BQ683" s="215"/>
      <c r="BR683" s="215"/>
      <c r="BS683" s="215"/>
      <c r="BT683" s="215"/>
      <c r="BU683" s="215"/>
      <c r="BV683" s="215"/>
      <c r="BW683" s="215"/>
      <c r="BX683" s="215"/>
      <c r="BY683" s="173"/>
      <c r="BZ683" s="173"/>
      <c r="CA683" s="173"/>
    </row>
    <row r="684" spans="1:79">
      <c r="A684" s="189"/>
      <c r="B684" s="192"/>
      <c r="C684" s="190"/>
      <c r="D684" s="190"/>
      <c r="E684" s="191"/>
      <c r="F684" s="191"/>
      <c r="G684" s="191"/>
      <c r="H684" s="193"/>
      <c r="I684" s="198"/>
      <c r="K684" s="198"/>
      <c r="L684" s="198"/>
      <c r="M684" s="202"/>
      <c r="N684" s="198"/>
      <c r="O684" s="198"/>
      <c r="P684" s="200"/>
      <c r="Q684" s="200"/>
      <c r="R684" s="200"/>
      <c r="S684" s="200"/>
      <c r="T684" s="200"/>
      <c r="U684" s="200"/>
      <c r="V684" s="200"/>
      <c r="W684" s="200"/>
      <c r="X684" s="200"/>
      <c r="Y684" s="200"/>
      <c r="Z684" s="200"/>
      <c r="AA684" s="200"/>
      <c r="AB684" s="200"/>
      <c r="AC684" s="200"/>
      <c r="AD684" s="200"/>
      <c r="AE684" s="200"/>
      <c r="AF684" s="200"/>
      <c r="AG684" s="200"/>
      <c r="AH684" s="200"/>
      <c r="AI684" s="200"/>
      <c r="AJ684" s="200"/>
      <c r="AV684" s="215"/>
      <c r="AW684" s="215"/>
      <c r="AZ684" s="183"/>
      <c r="BD684" s="215"/>
      <c r="BE684" s="215"/>
      <c r="BH684" s="215"/>
      <c r="BI684" s="172"/>
      <c r="BJ684" s="172"/>
      <c r="BK684" s="172"/>
      <c r="BL684" s="215"/>
      <c r="BM684" s="215"/>
      <c r="BN684" s="172"/>
      <c r="BO684" s="172"/>
      <c r="BP684" s="215"/>
      <c r="BQ684" s="215"/>
      <c r="BR684" s="215"/>
      <c r="BS684" s="215"/>
      <c r="BT684" s="215"/>
      <c r="BU684" s="215"/>
      <c r="BV684" s="215"/>
      <c r="BW684" s="215"/>
      <c r="BX684" s="215"/>
      <c r="BY684" s="173"/>
      <c r="BZ684" s="173"/>
      <c r="CA684" s="173"/>
    </row>
    <row r="685" spans="1:79">
      <c r="A685" s="189"/>
      <c r="B685" s="192"/>
      <c r="C685" s="190"/>
      <c r="D685" s="190"/>
      <c r="E685" s="191"/>
      <c r="F685" s="191"/>
      <c r="G685" s="191"/>
      <c r="H685" s="193"/>
      <c r="I685" s="198"/>
      <c r="K685" s="198"/>
      <c r="L685" s="198"/>
      <c r="M685" s="202"/>
      <c r="N685" s="198"/>
      <c r="O685" s="198"/>
      <c r="P685" s="200"/>
      <c r="Q685" s="200"/>
      <c r="R685" s="200"/>
      <c r="S685" s="200"/>
      <c r="T685" s="200"/>
      <c r="U685" s="200"/>
      <c r="V685" s="200"/>
      <c r="W685" s="200"/>
      <c r="X685" s="200"/>
      <c r="Y685" s="200"/>
      <c r="Z685" s="200"/>
      <c r="AA685" s="200"/>
      <c r="AB685" s="200"/>
      <c r="AC685" s="200"/>
      <c r="AD685" s="200"/>
      <c r="AE685" s="200"/>
      <c r="AF685" s="200"/>
      <c r="AG685" s="200"/>
      <c r="AH685" s="200"/>
      <c r="AI685" s="200"/>
      <c r="AJ685" s="200"/>
      <c r="AV685" s="215"/>
      <c r="AW685" s="215"/>
      <c r="AZ685" s="183"/>
      <c r="BD685" s="215"/>
      <c r="BE685" s="215"/>
      <c r="BH685" s="215"/>
      <c r="BI685" s="172"/>
      <c r="BJ685" s="172"/>
      <c r="BK685" s="172"/>
      <c r="BL685" s="215"/>
      <c r="BM685" s="215"/>
      <c r="BN685" s="172"/>
      <c r="BO685" s="172"/>
      <c r="BP685" s="215"/>
      <c r="BQ685" s="215"/>
      <c r="BR685" s="215"/>
      <c r="BS685" s="215"/>
      <c r="BT685" s="215"/>
      <c r="BU685" s="215"/>
      <c r="BV685" s="215"/>
      <c r="BW685" s="215"/>
      <c r="BX685" s="215"/>
      <c r="BY685" s="173"/>
      <c r="BZ685" s="173"/>
      <c r="CA685" s="173"/>
    </row>
    <row r="686" spans="1:79">
      <c r="A686" s="189"/>
      <c r="B686" s="192"/>
      <c r="C686" s="190"/>
      <c r="D686" s="190"/>
      <c r="E686" s="191"/>
      <c r="F686" s="191"/>
      <c r="G686" s="191"/>
      <c r="H686" s="193"/>
      <c r="I686" s="198"/>
      <c r="K686" s="198"/>
      <c r="L686" s="198"/>
      <c r="M686" s="202"/>
      <c r="N686" s="198"/>
      <c r="O686" s="198"/>
      <c r="P686" s="200"/>
      <c r="Q686" s="200"/>
      <c r="R686" s="200"/>
      <c r="S686" s="200"/>
      <c r="T686" s="200"/>
      <c r="U686" s="200"/>
      <c r="V686" s="200"/>
      <c r="W686" s="200"/>
      <c r="X686" s="200"/>
      <c r="Y686" s="200"/>
      <c r="Z686" s="200"/>
      <c r="AA686" s="200"/>
      <c r="AB686" s="200"/>
      <c r="AC686" s="200"/>
      <c r="AD686" s="200"/>
      <c r="AE686" s="200"/>
      <c r="AF686" s="200"/>
      <c r="AG686" s="200"/>
      <c r="AH686" s="200"/>
      <c r="AI686" s="200"/>
      <c r="AJ686" s="200"/>
      <c r="AV686" s="215"/>
      <c r="AW686" s="215"/>
      <c r="AZ686" s="183"/>
      <c r="BD686" s="215"/>
      <c r="BE686" s="215"/>
      <c r="BH686" s="215"/>
      <c r="BI686" s="172"/>
      <c r="BJ686" s="172"/>
      <c r="BK686" s="172"/>
      <c r="BL686" s="215"/>
      <c r="BM686" s="215"/>
      <c r="BN686" s="172"/>
      <c r="BO686" s="172"/>
      <c r="BP686" s="215"/>
      <c r="BQ686" s="215"/>
      <c r="BR686" s="215"/>
      <c r="BS686" s="215"/>
      <c r="BT686" s="215"/>
      <c r="BU686" s="215"/>
      <c r="BV686" s="215"/>
      <c r="BW686" s="215"/>
      <c r="BX686" s="215"/>
      <c r="BY686" s="173"/>
      <c r="BZ686" s="173"/>
      <c r="CA686" s="173"/>
    </row>
    <row r="687" spans="1:79">
      <c r="A687" s="189"/>
      <c r="B687" s="192"/>
      <c r="C687" s="190"/>
      <c r="D687" s="190"/>
      <c r="E687" s="191"/>
      <c r="F687" s="191"/>
      <c r="G687" s="191"/>
      <c r="H687" s="193"/>
      <c r="I687" s="198"/>
      <c r="K687" s="198"/>
      <c r="L687" s="198"/>
      <c r="M687" s="202"/>
      <c r="N687" s="198"/>
      <c r="O687" s="198"/>
      <c r="P687" s="200"/>
      <c r="Q687" s="200"/>
      <c r="R687" s="200"/>
      <c r="S687" s="200"/>
      <c r="T687" s="200"/>
      <c r="U687" s="200"/>
      <c r="V687" s="200"/>
      <c r="W687" s="200"/>
      <c r="X687" s="200"/>
      <c r="Y687" s="200"/>
      <c r="Z687" s="200"/>
      <c r="AA687" s="200"/>
      <c r="AB687" s="200"/>
      <c r="AC687" s="200"/>
      <c r="AD687" s="200"/>
      <c r="AE687" s="200"/>
      <c r="AF687" s="200"/>
      <c r="AG687" s="200"/>
      <c r="AH687" s="200"/>
      <c r="AI687" s="200"/>
      <c r="AJ687" s="200"/>
      <c r="AV687" s="215"/>
      <c r="AW687" s="215"/>
      <c r="AZ687" s="183"/>
      <c r="BD687" s="215"/>
      <c r="BE687" s="215"/>
      <c r="BH687" s="215"/>
      <c r="BI687" s="172"/>
      <c r="BJ687" s="172"/>
      <c r="BK687" s="172"/>
      <c r="BL687" s="215"/>
      <c r="BM687" s="215"/>
      <c r="BN687" s="172"/>
      <c r="BO687" s="172"/>
      <c r="BP687" s="215"/>
      <c r="BQ687" s="215"/>
      <c r="BR687" s="215"/>
      <c r="BS687" s="215"/>
      <c r="BT687" s="215"/>
      <c r="BU687" s="215"/>
      <c r="BV687" s="215"/>
      <c r="BW687" s="215"/>
      <c r="BX687" s="215"/>
      <c r="BY687" s="173"/>
      <c r="BZ687" s="173"/>
      <c r="CA687" s="173"/>
    </row>
    <row r="688" spans="1:79">
      <c r="A688" s="189"/>
      <c r="B688" s="192"/>
      <c r="C688" s="190"/>
      <c r="D688" s="190"/>
      <c r="E688" s="191"/>
      <c r="F688" s="191"/>
      <c r="G688" s="191"/>
      <c r="H688" s="193"/>
      <c r="I688" s="198"/>
      <c r="K688" s="198"/>
      <c r="L688" s="198"/>
      <c r="M688" s="202"/>
      <c r="N688" s="198"/>
      <c r="O688" s="198"/>
      <c r="P688" s="200"/>
      <c r="Q688" s="200"/>
      <c r="R688" s="200"/>
      <c r="S688" s="200"/>
      <c r="T688" s="200"/>
      <c r="U688" s="200"/>
      <c r="V688" s="200"/>
      <c r="W688" s="200"/>
      <c r="X688" s="200"/>
      <c r="Y688" s="200"/>
      <c r="Z688" s="200"/>
      <c r="AA688" s="200"/>
      <c r="AB688" s="200"/>
      <c r="AC688" s="200"/>
      <c r="AD688" s="200"/>
      <c r="AE688" s="200"/>
      <c r="AF688" s="200"/>
      <c r="AG688" s="200"/>
      <c r="AH688" s="200"/>
      <c r="AI688" s="200"/>
      <c r="AJ688" s="200"/>
      <c r="AV688" s="215"/>
      <c r="AW688" s="215"/>
      <c r="AZ688" s="183"/>
      <c r="BD688" s="215"/>
      <c r="BE688" s="215"/>
      <c r="BH688" s="215"/>
      <c r="BI688" s="172"/>
      <c r="BJ688" s="172"/>
      <c r="BK688" s="172"/>
      <c r="BL688" s="215"/>
      <c r="BM688" s="215"/>
      <c r="BN688" s="172"/>
      <c r="BO688" s="172"/>
      <c r="BP688" s="215"/>
      <c r="BQ688" s="215"/>
      <c r="BR688" s="215"/>
      <c r="BS688" s="215"/>
      <c r="BT688" s="215"/>
      <c r="BU688" s="215"/>
      <c r="BV688" s="215"/>
      <c r="BW688" s="215"/>
      <c r="BX688" s="215"/>
      <c r="BY688" s="173"/>
      <c r="BZ688" s="173"/>
      <c r="CA688" s="173"/>
    </row>
    <row r="689" spans="1:79">
      <c r="A689" s="189"/>
      <c r="B689" s="192"/>
      <c r="C689" s="190"/>
      <c r="D689" s="190"/>
      <c r="E689" s="191"/>
      <c r="F689" s="191"/>
      <c r="G689" s="191"/>
      <c r="H689" s="193"/>
      <c r="I689" s="198"/>
      <c r="K689" s="198"/>
      <c r="L689" s="198"/>
      <c r="M689" s="202"/>
      <c r="N689" s="198"/>
      <c r="O689" s="198"/>
      <c r="P689" s="200"/>
      <c r="Q689" s="200"/>
      <c r="R689" s="200"/>
      <c r="S689" s="200"/>
      <c r="T689" s="200"/>
      <c r="U689" s="200"/>
      <c r="V689" s="200"/>
      <c r="W689" s="200"/>
      <c r="X689" s="200"/>
      <c r="Y689" s="200"/>
      <c r="Z689" s="200"/>
      <c r="AA689" s="200"/>
      <c r="AB689" s="200"/>
      <c r="AC689" s="200"/>
      <c r="AD689" s="200"/>
      <c r="AE689" s="200"/>
      <c r="AF689" s="200"/>
      <c r="AG689" s="200"/>
      <c r="AH689" s="200"/>
      <c r="AI689" s="200"/>
      <c r="AJ689" s="200"/>
      <c r="AV689" s="215"/>
      <c r="AW689" s="215"/>
      <c r="AZ689" s="183"/>
      <c r="BD689" s="215"/>
      <c r="BE689" s="215"/>
      <c r="BH689" s="215"/>
      <c r="BI689" s="172"/>
      <c r="BJ689" s="172"/>
      <c r="BK689" s="172"/>
      <c r="BL689" s="215"/>
      <c r="BM689" s="215"/>
      <c r="BN689" s="172"/>
      <c r="BO689" s="172"/>
      <c r="BP689" s="215"/>
      <c r="BQ689" s="215"/>
      <c r="BR689" s="215"/>
      <c r="BS689" s="215"/>
      <c r="BT689" s="215"/>
      <c r="BU689" s="215"/>
      <c r="BV689" s="215"/>
      <c r="BW689" s="215"/>
      <c r="BX689" s="215"/>
      <c r="BY689" s="173"/>
      <c r="BZ689" s="173"/>
      <c r="CA689" s="173"/>
    </row>
    <row r="690" spans="1:79">
      <c r="A690" s="189"/>
      <c r="B690" s="192"/>
      <c r="C690" s="190"/>
      <c r="D690" s="190"/>
      <c r="E690" s="191"/>
      <c r="F690" s="191"/>
      <c r="G690" s="191"/>
      <c r="H690" s="193"/>
      <c r="I690" s="198"/>
      <c r="K690" s="198"/>
      <c r="L690" s="198"/>
      <c r="M690" s="202"/>
      <c r="N690" s="198"/>
      <c r="O690" s="198"/>
      <c r="P690" s="200"/>
      <c r="Q690" s="200"/>
      <c r="R690" s="200"/>
      <c r="S690" s="200"/>
      <c r="T690" s="200"/>
      <c r="U690" s="200"/>
      <c r="V690" s="200"/>
      <c r="W690" s="200"/>
      <c r="X690" s="200"/>
      <c r="Y690" s="200"/>
      <c r="Z690" s="200"/>
      <c r="AA690" s="200"/>
      <c r="AB690" s="200"/>
      <c r="AC690" s="200"/>
      <c r="AD690" s="200"/>
      <c r="AE690" s="200"/>
      <c r="AF690" s="200"/>
      <c r="AG690" s="200"/>
      <c r="AH690" s="200"/>
      <c r="AI690" s="200"/>
      <c r="AJ690" s="200"/>
      <c r="AV690" s="215"/>
      <c r="AW690" s="215"/>
      <c r="AZ690" s="183"/>
      <c r="BD690" s="215"/>
      <c r="BE690" s="215"/>
      <c r="BH690" s="215"/>
      <c r="BI690" s="172"/>
      <c r="BJ690" s="172"/>
      <c r="BK690" s="172"/>
      <c r="BL690" s="215"/>
      <c r="BM690" s="215"/>
      <c r="BN690" s="172"/>
      <c r="BO690" s="172"/>
      <c r="BP690" s="215"/>
      <c r="BQ690" s="215"/>
      <c r="BR690" s="215"/>
      <c r="BS690" s="215"/>
      <c r="BT690" s="215"/>
      <c r="BU690" s="215"/>
      <c r="BV690" s="215"/>
      <c r="BW690" s="215"/>
      <c r="BX690" s="215"/>
      <c r="BY690" s="173"/>
      <c r="BZ690" s="173"/>
      <c r="CA690" s="173"/>
    </row>
    <row r="691" spans="1:79">
      <c r="A691" s="189"/>
      <c r="B691" s="192"/>
      <c r="C691" s="190"/>
      <c r="D691" s="190"/>
      <c r="E691" s="191"/>
      <c r="F691" s="191"/>
      <c r="G691" s="191"/>
      <c r="H691" s="193"/>
      <c r="I691" s="198"/>
      <c r="K691" s="198"/>
      <c r="L691" s="198"/>
      <c r="M691" s="202"/>
      <c r="N691" s="198"/>
      <c r="O691" s="198"/>
      <c r="P691" s="200"/>
      <c r="Q691" s="200"/>
      <c r="R691" s="200"/>
      <c r="S691" s="200"/>
      <c r="T691" s="200"/>
      <c r="U691" s="200"/>
      <c r="V691" s="200"/>
      <c r="W691" s="200"/>
      <c r="X691" s="200"/>
      <c r="Y691" s="200"/>
      <c r="Z691" s="200"/>
      <c r="AA691" s="200"/>
      <c r="AB691" s="200"/>
      <c r="AC691" s="200"/>
      <c r="AD691" s="200"/>
      <c r="AE691" s="200"/>
      <c r="AF691" s="200"/>
      <c r="AG691" s="200"/>
      <c r="AH691" s="200"/>
      <c r="AI691" s="200"/>
      <c r="AJ691" s="200"/>
      <c r="AV691" s="215"/>
      <c r="AW691" s="215"/>
      <c r="AZ691" s="183"/>
      <c r="BD691" s="215"/>
      <c r="BE691" s="215"/>
      <c r="BH691" s="215"/>
      <c r="BI691" s="172"/>
      <c r="BJ691" s="172"/>
      <c r="BK691" s="172"/>
      <c r="BL691" s="215"/>
      <c r="BM691" s="215"/>
      <c r="BN691" s="172"/>
      <c r="BO691" s="172"/>
      <c r="BP691" s="215"/>
      <c r="BQ691" s="215"/>
      <c r="BR691" s="215"/>
      <c r="BS691" s="215"/>
      <c r="BT691" s="215"/>
      <c r="BU691" s="215"/>
      <c r="BV691" s="215"/>
      <c r="BW691" s="215"/>
      <c r="BX691" s="215"/>
      <c r="BY691" s="173"/>
      <c r="BZ691" s="173"/>
      <c r="CA691" s="173"/>
    </row>
    <row r="692" spans="1:79">
      <c r="A692" s="189"/>
      <c r="B692" s="192"/>
      <c r="C692" s="190"/>
      <c r="D692" s="190"/>
      <c r="E692" s="191"/>
      <c r="F692" s="191"/>
      <c r="G692" s="191"/>
      <c r="H692" s="193"/>
      <c r="I692" s="198"/>
      <c r="K692" s="198"/>
      <c r="L692" s="198"/>
      <c r="M692" s="202"/>
      <c r="N692" s="198"/>
      <c r="O692" s="198"/>
      <c r="P692" s="200"/>
      <c r="Q692" s="200"/>
      <c r="R692" s="200"/>
      <c r="S692" s="200"/>
      <c r="T692" s="200"/>
      <c r="U692" s="200"/>
      <c r="V692" s="200"/>
      <c r="W692" s="200"/>
      <c r="X692" s="200"/>
      <c r="Y692" s="200"/>
      <c r="Z692" s="200"/>
      <c r="AA692" s="200"/>
      <c r="AB692" s="200"/>
      <c r="AC692" s="200"/>
      <c r="AD692" s="200"/>
      <c r="AE692" s="200"/>
      <c r="AF692" s="200"/>
      <c r="AG692" s="200"/>
      <c r="AH692" s="200"/>
      <c r="AI692" s="200"/>
      <c r="AJ692" s="200"/>
      <c r="AV692" s="215"/>
      <c r="AW692" s="215"/>
      <c r="AZ692" s="183"/>
      <c r="BD692" s="215"/>
      <c r="BE692" s="215"/>
      <c r="BH692" s="215"/>
      <c r="BI692" s="172"/>
      <c r="BJ692" s="172"/>
      <c r="BK692" s="172"/>
      <c r="BL692" s="215"/>
      <c r="BM692" s="215"/>
      <c r="BN692" s="172"/>
      <c r="BO692" s="172"/>
      <c r="BP692" s="215"/>
      <c r="BQ692" s="215"/>
      <c r="BR692" s="215"/>
      <c r="BS692" s="215"/>
      <c r="BT692" s="215"/>
      <c r="BU692" s="215"/>
      <c r="BV692" s="215"/>
      <c r="BW692" s="215"/>
      <c r="BX692" s="215"/>
      <c r="BY692" s="173"/>
      <c r="BZ692" s="173"/>
      <c r="CA692" s="173"/>
    </row>
    <row r="693" spans="1:79">
      <c r="A693" s="189"/>
      <c r="B693" s="192"/>
      <c r="C693" s="190"/>
      <c r="D693" s="190"/>
      <c r="E693" s="191"/>
      <c r="F693" s="191"/>
      <c r="G693" s="191"/>
      <c r="H693" s="193"/>
      <c r="I693" s="198"/>
      <c r="K693" s="198"/>
      <c r="L693" s="198"/>
      <c r="M693" s="202"/>
      <c r="N693" s="198"/>
      <c r="O693" s="198"/>
      <c r="P693" s="200"/>
      <c r="Q693" s="200"/>
      <c r="R693" s="200"/>
      <c r="S693" s="200"/>
      <c r="T693" s="200"/>
      <c r="U693" s="200"/>
      <c r="V693" s="200"/>
      <c r="W693" s="200"/>
      <c r="X693" s="200"/>
      <c r="Y693" s="200"/>
      <c r="Z693" s="200"/>
      <c r="AA693" s="200"/>
      <c r="AB693" s="200"/>
      <c r="AC693" s="200"/>
      <c r="AD693" s="200"/>
      <c r="AE693" s="200"/>
      <c r="AF693" s="200"/>
      <c r="AG693" s="200"/>
      <c r="AH693" s="200"/>
      <c r="AI693" s="200"/>
      <c r="AJ693" s="200"/>
      <c r="AV693" s="215"/>
      <c r="AW693" s="215"/>
      <c r="AZ693" s="183"/>
      <c r="BD693" s="215"/>
      <c r="BE693" s="215"/>
      <c r="BH693" s="215"/>
      <c r="BI693" s="172"/>
      <c r="BJ693" s="172"/>
      <c r="BK693" s="172"/>
      <c r="BL693" s="215"/>
      <c r="BM693" s="215"/>
      <c r="BN693" s="172"/>
      <c r="BO693" s="172"/>
      <c r="BP693" s="215"/>
      <c r="BQ693" s="215"/>
      <c r="BR693" s="215"/>
      <c r="BS693" s="215"/>
      <c r="BT693" s="215"/>
      <c r="BU693" s="215"/>
      <c r="BV693" s="215"/>
      <c r="BW693" s="215"/>
      <c r="BX693" s="215"/>
      <c r="BY693" s="173"/>
      <c r="BZ693" s="173"/>
      <c r="CA693" s="173"/>
    </row>
    <row r="694" spans="1:79">
      <c r="A694" s="189"/>
      <c r="B694" s="192"/>
      <c r="C694" s="190"/>
      <c r="D694" s="190"/>
      <c r="E694" s="191"/>
      <c r="F694" s="191"/>
      <c r="G694" s="191"/>
      <c r="H694" s="193"/>
      <c r="I694" s="198"/>
      <c r="K694" s="198"/>
      <c r="L694" s="198"/>
      <c r="M694" s="202"/>
      <c r="N694" s="198"/>
      <c r="O694" s="198"/>
      <c r="P694" s="200"/>
      <c r="Q694" s="200"/>
      <c r="R694" s="200"/>
      <c r="S694" s="200"/>
      <c r="T694" s="200"/>
      <c r="U694" s="200"/>
      <c r="V694" s="200"/>
      <c r="W694" s="200"/>
      <c r="X694" s="200"/>
      <c r="Y694" s="200"/>
      <c r="Z694" s="200"/>
      <c r="AA694" s="200"/>
      <c r="AB694" s="200"/>
      <c r="AC694" s="200"/>
      <c r="AD694" s="200"/>
      <c r="AE694" s="200"/>
      <c r="AF694" s="200"/>
      <c r="AG694" s="200"/>
      <c r="AH694" s="200"/>
      <c r="AI694" s="200"/>
      <c r="AJ694" s="200"/>
      <c r="AV694" s="215"/>
      <c r="AW694" s="215"/>
      <c r="AZ694" s="183"/>
      <c r="BD694" s="215"/>
      <c r="BE694" s="215"/>
      <c r="BH694" s="215"/>
      <c r="BI694" s="172"/>
      <c r="BJ694" s="172"/>
      <c r="BK694" s="172"/>
      <c r="BL694" s="215"/>
      <c r="BM694" s="215"/>
      <c r="BN694" s="172"/>
      <c r="BO694" s="172"/>
      <c r="BP694" s="215"/>
      <c r="BQ694" s="215"/>
      <c r="BR694" s="215"/>
      <c r="BS694" s="215"/>
      <c r="BT694" s="215"/>
      <c r="BU694" s="215"/>
      <c r="BV694" s="215"/>
      <c r="BW694" s="215"/>
      <c r="BX694" s="215"/>
      <c r="BY694" s="173"/>
      <c r="BZ694" s="173"/>
      <c r="CA694" s="173"/>
    </row>
    <row r="695" spans="1:79">
      <c r="A695" s="189"/>
      <c r="B695" s="192"/>
      <c r="C695" s="190"/>
      <c r="D695" s="190"/>
      <c r="E695" s="191"/>
      <c r="F695" s="191"/>
      <c r="G695" s="191"/>
      <c r="H695" s="193"/>
      <c r="I695" s="198"/>
      <c r="K695" s="198"/>
      <c r="L695" s="198"/>
      <c r="M695" s="202"/>
      <c r="N695" s="198"/>
      <c r="O695" s="198"/>
      <c r="P695" s="200"/>
      <c r="Q695" s="200"/>
      <c r="R695" s="200"/>
      <c r="S695" s="200"/>
      <c r="T695" s="200"/>
      <c r="U695" s="200"/>
      <c r="V695" s="200"/>
      <c r="W695" s="200"/>
      <c r="X695" s="200"/>
      <c r="Y695" s="200"/>
      <c r="Z695" s="200"/>
      <c r="AA695" s="200"/>
      <c r="AB695" s="200"/>
      <c r="AC695" s="200"/>
      <c r="AD695" s="200"/>
      <c r="AE695" s="200"/>
      <c r="AF695" s="200"/>
      <c r="AG695" s="200"/>
      <c r="AH695" s="200"/>
      <c r="AI695" s="200"/>
      <c r="AJ695" s="200"/>
      <c r="AV695" s="215"/>
      <c r="AW695" s="215"/>
      <c r="AZ695" s="183"/>
      <c r="BD695" s="215"/>
      <c r="BE695" s="215"/>
      <c r="BH695" s="215"/>
      <c r="BI695" s="172"/>
      <c r="BJ695" s="172"/>
      <c r="BK695" s="172"/>
      <c r="BL695" s="215"/>
      <c r="BM695" s="215"/>
      <c r="BN695" s="172"/>
      <c r="BO695" s="172"/>
      <c r="BP695" s="215"/>
      <c r="BQ695" s="215"/>
      <c r="BR695" s="215"/>
      <c r="BS695" s="215"/>
      <c r="BT695" s="215"/>
      <c r="BU695" s="215"/>
      <c r="BV695" s="215"/>
      <c r="BW695" s="215"/>
      <c r="BX695" s="215"/>
      <c r="BY695" s="173"/>
      <c r="BZ695" s="173"/>
      <c r="CA695" s="173"/>
    </row>
    <row r="696" spans="1:79">
      <c r="A696" s="189"/>
      <c r="B696" s="192"/>
      <c r="C696" s="190"/>
      <c r="D696" s="190"/>
      <c r="E696" s="191"/>
      <c r="F696" s="191"/>
      <c r="G696" s="191"/>
      <c r="H696" s="193"/>
      <c r="I696" s="198"/>
      <c r="K696" s="198"/>
      <c r="L696" s="198"/>
      <c r="M696" s="202"/>
      <c r="N696" s="198"/>
      <c r="O696" s="198"/>
      <c r="P696" s="200"/>
      <c r="Q696" s="200"/>
      <c r="R696" s="200"/>
      <c r="S696" s="200"/>
      <c r="T696" s="200"/>
      <c r="U696" s="200"/>
      <c r="V696" s="200"/>
      <c r="W696" s="200"/>
      <c r="X696" s="200"/>
      <c r="Y696" s="200"/>
      <c r="Z696" s="200"/>
      <c r="AA696" s="200"/>
      <c r="AB696" s="200"/>
      <c r="AC696" s="200"/>
      <c r="AD696" s="200"/>
      <c r="AE696" s="200"/>
      <c r="AF696" s="200"/>
      <c r="AG696" s="200"/>
      <c r="AH696" s="200"/>
      <c r="AI696" s="200"/>
      <c r="AJ696" s="200"/>
      <c r="AV696" s="215"/>
      <c r="AW696" s="215"/>
      <c r="AZ696" s="183"/>
      <c r="BD696" s="215"/>
      <c r="BE696" s="215"/>
      <c r="BH696" s="215"/>
      <c r="BI696" s="172"/>
      <c r="BJ696" s="172"/>
      <c r="BK696" s="172"/>
      <c r="BL696" s="215"/>
      <c r="BM696" s="215"/>
      <c r="BN696" s="172"/>
      <c r="BO696" s="172"/>
      <c r="BP696" s="215"/>
      <c r="BQ696" s="215"/>
      <c r="BR696" s="215"/>
      <c r="BS696" s="215"/>
      <c r="BT696" s="215"/>
      <c r="BU696" s="215"/>
      <c r="BV696" s="215"/>
      <c r="BW696" s="215"/>
      <c r="BX696" s="215"/>
      <c r="BY696" s="173"/>
      <c r="BZ696" s="173"/>
      <c r="CA696" s="173"/>
    </row>
    <row r="697" spans="1:79">
      <c r="A697" s="189"/>
      <c r="B697" s="192"/>
      <c r="C697" s="190"/>
      <c r="D697" s="190"/>
      <c r="E697" s="191"/>
      <c r="F697" s="191"/>
      <c r="G697" s="191"/>
      <c r="H697" s="193"/>
      <c r="I697" s="198"/>
      <c r="K697" s="198"/>
      <c r="L697" s="198"/>
      <c r="M697" s="202"/>
      <c r="N697" s="198"/>
      <c r="O697" s="198"/>
      <c r="P697" s="200"/>
      <c r="Q697" s="200"/>
      <c r="R697" s="200"/>
      <c r="S697" s="200"/>
      <c r="T697" s="200"/>
      <c r="U697" s="200"/>
      <c r="V697" s="200"/>
      <c r="W697" s="200"/>
      <c r="X697" s="200"/>
      <c r="Y697" s="200"/>
      <c r="Z697" s="200"/>
      <c r="AA697" s="200"/>
      <c r="AB697" s="200"/>
      <c r="AC697" s="200"/>
      <c r="AD697" s="200"/>
      <c r="AE697" s="200"/>
      <c r="AF697" s="200"/>
      <c r="AG697" s="200"/>
      <c r="AH697" s="200"/>
      <c r="AI697" s="200"/>
      <c r="AJ697" s="200"/>
      <c r="AV697" s="215"/>
      <c r="AW697" s="215"/>
      <c r="AZ697" s="183"/>
      <c r="BD697" s="215"/>
      <c r="BE697" s="215"/>
      <c r="BH697" s="215"/>
      <c r="BI697" s="172"/>
      <c r="BJ697" s="172"/>
      <c r="BK697" s="172"/>
      <c r="BL697" s="215"/>
      <c r="BM697" s="215"/>
      <c r="BN697" s="172"/>
      <c r="BO697" s="172"/>
      <c r="BP697" s="215"/>
      <c r="BQ697" s="215"/>
      <c r="BR697" s="215"/>
      <c r="BS697" s="215"/>
      <c r="BT697" s="215"/>
      <c r="BU697" s="215"/>
      <c r="BV697" s="215"/>
      <c r="BW697" s="215"/>
      <c r="BX697" s="215"/>
      <c r="BY697" s="173"/>
      <c r="BZ697" s="173"/>
      <c r="CA697" s="173"/>
    </row>
    <row r="698" spans="1:79">
      <c r="A698" s="189"/>
      <c r="B698" s="192"/>
      <c r="C698" s="190"/>
      <c r="D698" s="190"/>
      <c r="E698" s="191"/>
      <c r="F698" s="191"/>
      <c r="G698" s="191"/>
      <c r="H698" s="193"/>
      <c r="I698" s="198"/>
      <c r="K698" s="198"/>
      <c r="L698" s="198"/>
      <c r="M698" s="202"/>
      <c r="N698" s="198"/>
      <c r="O698" s="198"/>
      <c r="P698" s="200"/>
      <c r="Q698" s="200"/>
      <c r="R698" s="200"/>
      <c r="S698" s="200"/>
      <c r="T698" s="200"/>
      <c r="U698" s="200"/>
      <c r="V698" s="200"/>
      <c r="W698" s="200"/>
      <c r="X698" s="200"/>
      <c r="Y698" s="200"/>
      <c r="Z698" s="200"/>
      <c r="AA698" s="200"/>
      <c r="AB698" s="200"/>
      <c r="AC698" s="200"/>
      <c r="AD698" s="200"/>
      <c r="AE698" s="200"/>
      <c r="AF698" s="200"/>
      <c r="AG698" s="200"/>
      <c r="AH698" s="200"/>
      <c r="AI698" s="200"/>
      <c r="AJ698" s="200"/>
      <c r="AV698" s="215"/>
      <c r="AW698" s="215"/>
      <c r="AZ698" s="183"/>
      <c r="BD698" s="215"/>
      <c r="BE698" s="215"/>
      <c r="BH698" s="215"/>
      <c r="BI698" s="172"/>
      <c r="BJ698" s="172"/>
      <c r="BK698" s="172"/>
      <c r="BL698" s="215"/>
      <c r="BM698" s="215"/>
      <c r="BN698" s="172"/>
      <c r="BO698" s="172"/>
      <c r="BP698" s="215"/>
      <c r="BQ698" s="215"/>
      <c r="BR698" s="215"/>
      <c r="BS698" s="215"/>
      <c r="BT698" s="215"/>
      <c r="BU698" s="215"/>
      <c r="BV698" s="215"/>
      <c r="BW698" s="215"/>
      <c r="BX698" s="215"/>
      <c r="BY698" s="173"/>
      <c r="BZ698" s="173"/>
      <c r="CA698" s="173"/>
    </row>
    <row r="699" spans="1:79">
      <c r="A699" s="189"/>
      <c r="B699" s="192"/>
      <c r="C699" s="190"/>
      <c r="D699" s="190"/>
      <c r="E699" s="191"/>
      <c r="F699" s="191"/>
      <c r="G699" s="191"/>
      <c r="H699" s="193"/>
      <c r="I699" s="198"/>
      <c r="K699" s="198"/>
      <c r="L699" s="198"/>
      <c r="M699" s="202"/>
      <c r="N699" s="198"/>
      <c r="O699" s="198"/>
      <c r="P699" s="200"/>
      <c r="Q699" s="200"/>
      <c r="R699" s="200"/>
      <c r="S699" s="200"/>
      <c r="T699" s="200"/>
      <c r="U699" s="200"/>
      <c r="V699" s="200"/>
      <c r="W699" s="200"/>
      <c r="X699" s="200"/>
      <c r="Y699" s="200"/>
      <c r="Z699" s="200"/>
      <c r="AA699" s="200"/>
      <c r="AB699" s="200"/>
      <c r="AC699" s="200"/>
      <c r="AD699" s="200"/>
      <c r="AE699" s="200"/>
      <c r="AF699" s="200"/>
      <c r="AG699" s="200"/>
      <c r="AH699" s="200"/>
      <c r="AI699" s="200"/>
      <c r="AJ699" s="200"/>
      <c r="AV699" s="215"/>
      <c r="AW699" s="215"/>
      <c r="AZ699" s="183"/>
      <c r="BD699" s="215"/>
      <c r="BE699" s="215"/>
      <c r="BH699" s="215"/>
      <c r="BI699" s="172"/>
      <c r="BJ699" s="172"/>
      <c r="BK699" s="172"/>
      <c r="BL699" s="215"/>
      <c r="BM699" s="215"/>
      <c r="BN699" s="172"/>
      <c r="BO699" s="172"/>
      <c r="BP699" s="215"/>
      <c r="BQ699" s="215"/>
      <c r="BR699" s="215"/>
      <c r="BS699" s="215"/>
      <c r="BT699" s="215"/>
      <c r="BU699" s="215"/>
      <c r="BV699" s="215"/>
      <c r="BW699" s="215"/>
      <c r="BX699" s="215"/>
      <c r="BY699" s="173"/>
      <c r="BZ699" s="173"/>
      <c r="CA699" s="173"/>
    </row>
    <row r="700" spans="1:79">
      <c r="A700" s="189"/>
      <c r="B700" s="192"/>
      <c r="C700" s="190"/>
      <c r="D700" s="190"/>
      <c r="E700" s="191"/>
      <c r="F700" s="191"/>
      <c r="G700" s="191"/>
      <c r="H700" s="193"/>
      <c r="I700" s="198"/>
      <c r="K700" s="198"/>
      <c r="L700" s="198"/>
      <c r="M700" s="202"/>
      <c r="N700" s="198"/>
      <c r="O700" s="198"/>
      <c r="P700" s="200"/>
      <c r="Q700" s="200"/>
      <c r="R700" s="200"/>
      <c r="S700" s="200"/>
      <c r="T700" s="200"/>
      <c r="U700" s="200"/>
      <c r="V700" s="200"/>
      <c r="W700" s="200"/>
      <c r="X700" s="200"/>
      <c r="Y700" s="200"/>
      <c r="Z700" s="200"/>
      <c r="AA700" s="200"/>
      <c r="AB700" s="200"/>
      <c r="AC700" s="200"/>
      <c r="AD700" s="200"/>
      <c r="AE700" s="200"/>
      <c r="AF700" s="200"/>
      <c r="AG700" s="200"/>
      <c r="AH700" s="200"/>
      <c r="AI700" s="200"/>
      <c r="AJ700" s="200"/>
      <c r="AV700" s="215"/>
      <c r="AW700" s="215"/>
      <c r="AZ700" s="183"/>
      <c r="BD700" s="215"/>
      <c r="BE700" s="215"/>
      <c r="BH700" s="215"/>
      <c r="BI700" s="172"/>
      <c r="BJ700" s="172"/>
      <c r="BK700" s="172"/>
      <c r="BL700" s="215"/>
      <c r="BM700" s="215"/>
      <c r="BN700" s="172"/>
      <c r="BO700" s="172"/>
      <c r="BP700" s="215"/>
      <c r="BQ700" s="215"/>
      <c r="BR700" s="215"/>
      <c r="BS700" s="215"/>
      <c r="BT700" s="215"/>
      <c r="BU700" s="215"/>
      <c r="BV700" s="215"/>
      <c r="BW700" s="215"/>
      <c r="BX700" s="215"/>
      <c r="BY700" s="173"/>
      <c r="BZ700" s="173"/>
      <c r="CA700" s="173"/>
    </row>
    <row r="701" spans="1:79">
      <c r="A701" s="189"/>
      <c r="B701" s="192"/>
      <c r="C701" s="190"/>
      <c r="D701" s="190"/>
      <c r="E701" s="191"/>
      <c r="F701" s="191"/>
      <c r="G701" s="191"/>
      <c r="H701" s="193"/>
      <c r="I701" s="198"/>
      <c r="K701" s="198"/>
      <c r="L701" s="198"/>
      <c r="M701" s="202"/>
      <c r="N701" s="198"/>
      <c r="O701" s="198"/>
      <c r="P701" s="200"/>
      <c r="Q701" s="200"/>
      <c r="R701" s="200"/>
      <c r="S701" s="200"/>
      <c r="T701" s="200"/>
      <c r="U701" s="200"/>
      <c r="V701" s="200"/>
      <c r="W701" s="200"/>
      <c r="X701" s="200"/>
      <c r="Y701" s="200"/>
      <c r="Z701" s="200"/>
      <c r="AA701" s="200"/>
      <c r="AB701" s="200"/>
      <c r="AC701" s="200"/>
      <c r="AD701" s="200"/>
      <c r="AE701" s="200"/>
      <c r="AF701" s="200"/>
      <c r="AG701" s="200"/>
      <c r="AH701" s="200"/>
      <c r="AI701" s="200"/>
      <c r="AJ701" s="200"/>
      <c r="AV701" s="215"/>
      <c r="AW701" s="215"/>
      <c r="AZ701" s="183"/>
      <c r="BD701" s="215"/>
      <c r="BE701" s="215"/>
      <c r="BH701" s="215"/>
      <c r="BI701" s="172"/>
      <c r="BJ701" s="172"/>
      <c r="BK701" s="172"/>
      <c r="BL701" s="215"/>
      <c r="BM701" s="215"/>
      <c r="BN701" s="172"/>
      <c r="BO701" s="172"/>
      <c r="BP701" s="215"/>
      <c r="BQ701" s="215"/>
      <c r="BR701" s="215"/>
      <c r="BS701" s="215"/>
      <c r="BT701" s="215"/>
      <c r="BU701" s="215"/>
      <c r="BV701" s="215"/>
      <c r="BW701" s="215"/>
      <c r="BX701" s="215"/>
      <c r="BY701" s="173"/>
      <c r="BZ701" s="173"/>
      <c r="CA701" s="173"/>
    </row>
    <row r="702" spans="1:79">
      <c r="A702" s="189"/>
      <c r="B702" s="192"/>
      <c r="C702" s="190"/>
      <c r="D702" s="190"/>
      <c r="E702" s="191"/>
      <c r="F702" s="191"/>
      <c r="G702" s="191"/>
      <c r="H702" s="193"/>
      <c r="I702" s="198"/>
      <c r="K702" s="198"/>
      <c r="L702" s="198"/>
      <c r="M702" s="202"/>
      <c r="N702" s="198"/>
      <c r="O702" s="198"/>
      <c r="P702" s="200"/>
      <c r="Q702" s="200"/>
      <c r="R702" s="200"/>
      <c r="S702" s="200"/>
      <c r="T702" s="200"/>
      <c r="U702" s="200"/>
      <c r="V702" s="200"/>
      <c r="W702" s="200"/>
      <c r="X702" s="200"/>
      <c r="Y702" s="200"/>
      <c r="Z702" s="200"/>
      <c r="AA702" s="200"/>
      <c r="AB702" s="200"/>
      <c r="AC702" s="200"/>
      <c r="AD702" s="200"/>
      <c r="AE702" s="200"/>
      <c r="AF702" s="200"/>
      <c r="AG702" s="200"/>
      <c r="AH702" s="200"/>
      <c r="AI702" s="200"/>
      <c r="AJ702" s="200"/>
      <c r="AV702" s="215"/>
      <c r="AW702" s="215"/>
      <c r="AZ702" s="183"/>
      <c r="BD702" s="215"/>
      <c r="BE702" s="215"/>
      <c r="BH702" s="215"/>
      <c r="BI702" s="172"/>
      <c r="BJ702" s="172"/>
      <c r="BK702" s="172"/>
      <c r="BL702" s="215"/>
      <c r="BM702" s="215"/>
      <c r="BN702" s="172"/>
      <c r="BO702" s="172"/>
      <c r="BP702" s="215"/>
      <c r="BQ702" s="215"/>
      <c r="BR702" s="215"/>
      <c r="BS702" s="215"/>
      <c r="BT702" s="215"/>
      <c r="BU702" s="215"/>
      <c r="BV702" s="215"/>
      <c r="BW702" s="215"/>
      <c r="BX702" s="215"/>
      <c r="BY702" s="173"/>
      <c r="BZ702" s="173"/>
      <c r="CA702" s="173"/>
    </row>
    <row r="703" spans="1:79">
      <c r="A703" s="189"/>
      <c r="B703" s="192"/>
      <c r="C703" s="190"/>
      <c r="D703" s="190"/>
      <c r="E703" s="191"/>
      <c r="F703" s="191"/>
      <c r="G703" s="191"/>
      <c r="H703" s="193"/>
      <c r="I703" s="198"/>
      <c r="K703" s="198"/>
      <c r="L703" s="198"/>
      <c r="M703" s="202"/>
      <c r="N703" s="198"/>
      <c r="O703" s="198"/>
      <c r="P703" s="200"/>
      <c r="Q703" s="200"/>
      <c r="R703" s="200"/>
      <c r="S703" s="200"/>
      <c r="T703" s="200"/>
      <c r="U703" s="200"/>
      <c r="V703" s="200"/>
      <c r="W703" s="200"/>
      <c r="X703" s="200"/>
      <c r="Y703" s="200"/>
      <c r="Z703" s="200"/>
      <c r="AA703" s="200"/>
      <c r="AB703" s="200"/>
      <c r="AC703" s="200"/>
      <c r="AD703" s="200"/>
      <c r="AE703" s="200"/>
      <c r="AF703" s="200"/>
      <c r="AG703" s="200"/>
      <c r="AH703" s="200"/>
      <c r="AI703" s="200"/>
      <c r="AJ703" s="200"/>
      <c r="AV703" s="215"/>
      <c r="AW703" s="215"/>
      <c r="AZ703" s="183"/>
      <c r="BD703" s="215"/>
      <c r="BE703" s="215"/>
      <c r="BH703" s="215"/>
      <c r="BI703" s="172"/>
      <c r="BJ703" s="172"/>
      <c r="BK703" s="172"/>
      <c r="BL703" s="215"/>
      <c r="BM703" s="215"/>
      <c r="BN703" s="172"/>
      <c r="BO703" s="172"/>
      <c r="BP703" s="215"/>
      <c r="BQ703" s="215"/>
      <c r="BR703" s="215"/>
      <c r="BS703" s="215"/>
      <c r="BT703" s="215"/>
      <c r="BU703" s="215"/>
      <c r="BV703" s="215"/>
      <c r="BW703" s="215"/>
      <c r="BX703" s="215"/>
      <c r="BY703" s="173"/>
      <c r="BZ703" s="173"/>
      <c r="CA703" s="173"/>
    </row>
    <row r="704" spans="1:79">
      <c r="A704" s="189"/>
      <c r="B704" s="192"/>
      <c r="C704" s="190"/>
      <c r="D704" s="190"/>
      <c r="E704" s="191"/>
      <c r="F704" s="191"/>
      <c r="G704" s="191"/>
      <c r="H704" s="193"/>
      <c r="I704" s="198"/>
      <c r="K704" s="198"/>
      <c r="L704" s="198"/>
      <c r="M704" s="202"/>
      <c r="N704" s="198"/>
      <c r="O704" s="198"/>
      <c r="P704" s="200"/>
      <c r="Q704" s="200"/>
      <c r="R704" s="200"/>
      <c r="S704" s="200"/>
      <c r="T704" s="200"/>
      <c r="U704" s="200"/>
      <c r="V704" s="200"/>
      <c r="W704" s="200"/>
      <c r="X704" s="200"/>
      <c r="Y704" s="200"/>
      <c r="Z704" s="200"/>
      <c r="AA704" s="200"/>
      <c r="AB704" s="200"/>
      <c r="AC704" s="200"/>
      <c r="AD704" s="200"/>
      <c r="AE704" s="200"/>
      <c r="AF704" s="200"/>
      <c r="AG704" s="200"/>
      <c r="AH704" s="200"/>
      <c r="AI704" s="200"/>
      <c r="AJ704" s="200"/>
      <c r="AV704" s="215"/>
      <c r="AW704" s="215"/>
      <c r="AZ704" s="183"/>
      <c r="BD704" s="215"/>
      <c r="BE704" s="215"/>
      <c r="BH704" s="215"/>
      <c r="BI704" s="172"/>
      <c r="BJ704" s="172"/>
      <c r="BK704" s="172"/>
      <c r="BL704" s="215"/>
      <c r="BM704" s="215"/>
      <c r="BN704" s="172"/>
      <c r="BO704" s="172"/>
      <c r="BP704" s="215"/>
      <c r="BQ704" s="215"/>
      <c r="BR704" s="215"/>
      <c r="BS704" s="215"/>
      <c r="BT704" s="215"/>
      <c r="BU704" s="215"/>
      <c r="BV704" s="215"/>
      <c r="BW704" s="215"/>
      <c r="BX704" s="215"/>
      <c r="BY704" s="173"/>
      <c r="BZ704" s="173"/>
      <c r="CA704" s="173"/>
    </row>
  </sheetData>
  <dataValidations count="1">
    <dataValidation type="list" allowBlank="1" showInputMessage="1" showErrorMessage="1" sqref="B2 B3 B4 B5 B6 B7 B8 B9 B10 B11 B12 B13 B14 B15 B16 B17 B18 B19 B20 B21 B22 B23 B24 B25 B26 B27 B28 B29 B30 B31 B32 B33 B34 B35 B36 B37 B38 B39 B40 B41 B42 B43 B44 B45 B46 B47 B48 B49 B50 B51 B52 B53 B54 B55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62 B166 B170 B174 B178 B182 B186 B190 B194 B198 B199 B200 B204 B205 B206 B209 B210 B211 B212 B213 B216 B217 B218 B219 B220 B223 B224 B225 B226 B227 B230 B231 B232 B233 B234 B237 B238 B239 B240 B241 B244 B245 B246 B247 B248 B251 B252 B253 B254 B255 B258 B259 B260 B261 B262 B265 B266 B267 B268 B269 B272 B273 B274 B275 B276 B279 B280 B281 B282 B283 B286 B287 B288 B289 B290 B293 B294 B295 B296 B297 B300 B301 B302 B303 B304 B307 B308 B309 B310 B311 B314 B315 B316 B317 B318 B321 B322 B323 B324 B325 B328 B329 B330 B331 B332 B335 B336 B337 B338 B339 B342 B343 B344 B345 B346 B349 B350 B351 B352 B353 B356 B357 B358 B359 B360 B363 B364 B365 B366 B367 B370 B371 B372 B373 B374 B377 B378 B379 B380 B381 B384 B385 B386 B387 B388 B391 B392 B393 B394 B395 B398 B399 B400 B401 B402 B56:B57 B123:B125 B126:B128 B129:B131 B132:B134 B135:B137 B138:B140 B141:B143 B144:B146 B147:B149 B150:B152 B153:B155 B156:B158 B159:B161 B163:B165 B167:B169 B171:B173 B175:B177 B179:B181 B183:B185 B187:B189 B191:B193 B195:B197 B201:B203 B207:B208 B214:B215 B221:B222 B228:B229 B235:B236 B242:B243 B249:B250 B256:B257 B263:B264 B270:B271 B277:B278 B284:B285 B291:B292 B298:B299 B305:B306 B312:B313 B319:B320 B326:B327 B333:B334 B340:B341 B347:B348 B354:B355 B361:B362 B368:B369 B375:B376 B382:B383 B389:B390 B396:B397 B403:B440 B441:B452 B453:B704 B705:B65566">
      <formula1>"US,CA,MX,JP,UK,DE,FR,IT,ES,AU"</formula1>
    </dataValidation>
  </dataValidations>
  <pageMargins left="0.7" right="0.7" top="0.75" bottom="0.75" header="0.3" footer="0.3"/>
  <pageSetup paperSize="9" orientation="portrait"/>
  <headerFooter/>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B11"/>
  <sheetViews>
    <sheetView workbookViewId="0">
      <pane xSplit="2" ySplit="1" topLeftCell="BR2" activePane="bottomRight" state="frozen"/>
      <selection/>
      <selection pane="topRight"/>
      <selection pane="bottomLeft"/>
      <selection pane="bottomRight" activeCell="BY11" sqref="BY11"/>
    </sheetView>
  </sheetViews>
  <sheetFormatPr defaultColWidth="8.72727272727273" defaultRowHeight="14"/>
  <cols>
    <col min="2" max="2" width="17.4545454545455" customWidth="1"/>
    <col min="3" max="11" width="9.54545454545454"/>
    <col min="12" max="33" width="10.6363636363636"/>
    <col min="34" max="42" width="9.54545454545454"/>
    <col min="43" max="72" width="10.6363636363636"/>
    <col min="73" max="80" width="11.8181818181818"/>
  </cols>
  <sheetData>
    <row r="1" spans="3:80">
      <c r="C1" s="112">
        <v>44774</v>
      </c>
      <c r="D1" s="112">
        <v>44775</v>
      </c>
      <c r="E1" s="112">
        <v>44776</v>
      </c>
      <c r="F1" s="112">
        <v>44777</v>
      </c>
      <c r="G1" s="112">
        <v>44778</v>
      </c>
      <c r="H1" s="112">
        <v>44779</v>
      </c>
      <c r="I1" s="112">
        <v>44780</v>
      </c>
      <c r="J1" s="112">
        <v>44781</v>
      </c>
      <c r="K1" s="112">
        <v>44782</v>
      </c>
      <c r="L1" s="112">
        <v>44783</v>
      </c>
      <c r="M1" s="112">
        <v>44784</v>
      </c>
      <c r="N1" s="112">
        <v>44785</v>
      </c>
      <c r="O1" s="112">
        <v>44786</v>
      </c>
      <c r="P1" s="112">
        <v>44787</v>
      </c>
      <c r="Q1" s="112">
        <v>44788</v>
      </c>
      <c r="R1" s="112">
        <v>44789</v>
      </c>
      <c r="S1" s="112">
        <v>44790</v>
      </c>
      <c r="T1" s="112">
        <v>44791</v>
      </c>
      <c r="U1" s="112">
        <v>44792</v>
      </c>
      <c r="V1" s="112">
        <v>44793</v>
      </c>
      <c r="W1" s="112">
        <v>44794</v>
      </c>
      <c r="X1" s="112">
        <v>44795</v>
      </c>
      <c r="Y1" s="112">
        <v>44796</v>
      </c>
      <c r="Z1" s="112">
        <v>44797</v>
      </c>
      <c r="AA1" s="112">
        <v>44798</v>
      </c>
      <c r="AB1" s="112">
        <v>44799</v>
      </c>
      <c r="AC1" s="112">
        <v>44800</v>
      </c>
      <c r="AD1" s="112">
        <v>44801</v>
      </c>
      <c r="AE1" s="112">
        <v>44802</v>
      </c>
      <c r="AF1" s="112">
        <v>44803</v>
      </c>
      <c r="AG1" s="112">
        <v>44804</v>
      </c>
      <c r="AH1" s="112">
        <v>44805</v>
      </c>
      <c r="AI1" s="112">
        <v>44806</v>
      </c>
      <c r="AJ1" s="112">
        <v>44807</v>
      </c>
      <c r="AK1" s="112">
        <v>44808</v>
      </c>
      <c r="AL1" s="112">
        <v>44809</v>
      </c>
      <c r="AM1" s="112">
        <v>44810</v>
      </c>
      <c r="AN1" s="112">
        <v>44811</v>
      </c>
      <c r="AO1" s="112">
        <v>44812</v>
      </c>
      <c r="AP1" s="112">
        <v>44813</v>
      </c>
      <c r="AQ1" s="112">
        <v>44814</v>
      </c>
      <c r="AR1" s="112">
        <v>44815</v>
      </c>
      <c r="AS1" s="112">
        <v>44816</v>
      </c>
      <c r="AT1" s="112">
        <v>44817</v>
      </c>
      <c r="AU1" s="112">
        <v>44818</v>
      </c>
      <c r="AV1" s="112">
        <v>44819</v>
      </c>
      <c r="AW1" s="112">
        <v>44820</v>
      </c>
      <c r="AX1" s="112">
        <v>44821</v>
      </c>
      <c r="AY1" s="112">
        <v>44822</v>
      </c>
      <c r="AZ1" s="112">
        <v>44823</v>
      </c>
      <c r="BA1" s="112">
        <v>44824</v>
      </c>
      <c r="BB1" s="112">
        <v>44825</v>
      </c>
      <c r="BC1" s="112">
        <v>44826</v>
      </c>
      <c r="BD1" s="112">
        <v>44827</v>
      </c>
      <c r="BE1" s="112">
        <v>44828</v>
      </c>
      <c r="BF1" s="112">
        <v>44829</v>
      </c>
      <c r="BG1" s="112">
        <v>44830</v>
      </c>
      <c r="BH1" s="112">
        <v>44831</v>
      </c>
      <c r="BI1" s="112">
        <v>44832</v>
      </c>
      <c r="BJ1" s="112">
        <v>44833</v>
      </c>
      <c r="BK1" s="112">
        <v>44834</v>
      </c>
      <c r="BL1" s="112">
        <v>44835</v>
      </c>
      <c r="BM1" s="112">
        <v>44836</v>
      </c>
      <c r="BN1" s="112">
        <v>44837</v>
      </c>
      <c r="BO1" s="112">
        <v>44838</v>
      </c>
      <c r="BP1" s="112">
        <v>44839</v>
      </c>
      <c r="BQ1" s="112">
        <v>44840</v>
      </c>
      <c r="BR1" s="112">
        <v>44841</v>
      </c>
      <c r="BS1" s="112">
        <v>44842</v>
      </c>
      <c r="BT1" s="112">
        <v>44843</v>
      </c>
      <c r="BU1" s="112">
        <v>44844</v>
      </c>
      <c r="BV1" s="112">
        <v>44845</v>
      </c>
      <c r="BW1" s="112">
        <v>44846</v>
      </c>
      <c r="BX1" s="112">
        <v>44847</v>
      </c>
      <c r="BY1" s="112">
        <v>44848</v>
      </c>
      <c r="BZ1" s="112">
        <v>44849</v>
      </c>
      <c r="CA1" s="112">
        <v>44850</v>
      </c>
      <c r="CB1" s="112">
        <v>44851</v>
      </c>
    </row>
    <row r="2" spans="1:75">
      <c r="A2" t="s">
        <v>988</v>
      </c>
      <c r="B2" t="s">
        <v>989</v>
      </c>
      <c r="C2">
        <v>8</v>
      </c>
      <c r="D2">
        <v>14</v>
      </c>
      <c r="E2">
        <v>14</v>
      </c>
      <c r="F2">
        <v>8</v>
      </c>
      <c r="G2">
        <v>10</v>
      </c>
      <c r="H2">
        <v>6</v>
      </c>
      <c r="I2">
        <v>9</v>
      </c>
      <c r="J2">
        <v>8</v>
      </c>
      <c r="K2">
        <v>11</v>
      </c>
      <c r="L2">
        <v>14</v>
      </c>
      <c r="N2">
        <v>2</v>
      </c>
      <c r="O2">
        <v>8</v>
      </c>
      <c r="P2">
        <v>5</v>
      </c>
      <c r="Q2">
        <v>7</v>
      </c>
      <c r="R2">
        <v>3</v>
      </c>
      <c r="S2">
        <v>14</v>
      </c>
      <c r="T2">
        <v>11</v>
      </c>
      <c r="U2">
        <v>12</v>
      </c>
      <c r="V2">
        <v>7</v>
      </c>
      <c r="W2">
        <v>13</v>
      </c>
      <c r="X2">
        <v>7</v>
      </c>
      <c r="Y2">
        <v>9</v>
      </c>
      <c r="Z2">
        <v>8</v>
      </c>
      <c r="AA2">
        <v>13</v>
      </c>
      <c r="AB2">
        <v>12</v>
      </c>
      <c r="AC2">
        <v>10</v>
      </c>
      <c r="AD2">
        <v>9</v>
      </c>
      <c r="AE2">
        <v>13</v>
      </c>
      <c r="AF2">
        <v>10</v>
      </c>
      <c r="AG2">
        <v>16</v>
      </c>
      <c r="AH2">
        <v>15</v>
      </c>
      <c r="AI2">
        <v>20</v>
      </c>
      <c r="AJ2">
        <v>15</v>
      </c>
      <c r="AK2">
        <v>11</v>
      </c>
      <c r="AL2">
        <v>13</v>
      </c>
      <c r="AM2">
        <v>15</v>
      </c>
      <c r="AN2">
        <v>10</v>
      </c>
      <c r="AO2">
        <v>15</v>
      </c>
      <c r="AP2">
        <v>16</v>
      </c>
      <c r="AQ2">
        <v>13</v>
      </c>
      <c r="AR2">
        <v>28</v>
      </c>
      <c r="AS2">
        <v>26</v>
      </c>
      <c r="AT2">
        <v>8</v>
      </c>
      <c r="AU2">
        <v>5</v>
      </c>
      <c r="AV2">
        <v>12</v>
      </c>
      <c r="AW2">
        <v>18</v>
      </c>
      <c r="AX2">
        <v>12</v>
      </c>
      <c r="AY2">
        <v>14</v>
      </c>
      <c r="AZ2">
        <v>19</v>
      </c>
      <c r="BA2">
        <v>17</v>
      </c>
      <c r="BB2">
        <v>11</v>
      </c>
      <c r="BC2">
        <v>16</v>
      </c>
      <c r="BD2">
        <v>9</v>
      </c>
      <c r="BE2">
        <v>9</v>
      </c>
      <c r="BF2">
        <v>20</v>
      </c>
      <c r="BG2">
        <v>21</v>
      </c>
      <c r="BH2">
        <v>13</v>
      </c>
      <c r="BI2">
        <v>22</v>
      </c>
      <c r="BJ2">
        <v>13</v>
      </c>
      <c r="BK2">
        <v>16</v>
      </c>
      <c r="BL2">
        <v>19</v>
      </c>
      <c r="BM2">
        <v>22</v>
      </c>
      <c r="BN2">
        <v>27</v>
      </c>
      <c r="BO2">
        <v>20</v>
      </c>
      <c r="BP2">
        <v>20</v>
      </c>
      <c r="BQ2">
        <v>19</v>
      </c>
      <c r="BR2">
        <v>20</v>
      </c>
      <c r="BS2">
        <v>22</v>
      </c>
      <c r="BT2">
        <v>15</v>
      </c>
      <c r="BU2">
        <v>22</v>
      </c>
      <c r="BV2">
        <v>35</v>
      </c>
      <c r="BW2">
        <v>41</v>
      </c>
    </row>
    <row r="3" spans="1:75">
      <c r="A3" t="s">
        <v>988</v>
      </c>
      <c r="B3" t="s">
        <v>990</v>
      </c>
      <c r="C3">
        <v>6</v>
      </c>
      <c r="D3">
        <v>6</v>
      </c>
      <c r="E3">
        <v>11</v>
      </c>
      <c r="F3">
        <v>6</v>
      </c>
      <c r="G3">
        <v>11</v>
      </c>
      <c r="H3">
        <v>4</v>
      </c>
      <c r="I3">
        <v>4</v>
      </c>
      <c r="J3">
        <v>4</v>
      </c>
      <c r="K3">
        <v>7</v>
      </c>
      <c r="L3">
        <v>5</v>
      </c>
      <c r="M3">
        <v>8</v>
      </c>
      <c r="N3">
        <v>12</v>
      </c>
      <c r="O3">
        <v>3</v>
      </c>
      <c r="P3">
        <v>5</v>
      </c>
      <c r="Q3">
        <v>4</v>
      </c>
      <c r="R3">
        <v>7</v>
      </c>
      <c r="S3">
        <v>6</v>
      </c>
      <c r="T3">
        <v>4</v>
      </c>
      <c r="U3">
        <v>9</v>
      </c>
      <c r="V3">
        <v>6</v>
      </c>
      <c r="W3">
        <v>9</v>
      </c>
      <c r="X3">
        <v>8</v>
      </c>
      <c r="Y3">
        <v>7</v>
      </c>
      <c r="Z3">
        <v>6</v>
      </c>
      <c r="AA3">
        <v>15</v>
      </c>
      <c r="AB3">
        <v>11</v>
      </c>
      <c r="AC3">
        <v>8</v>
      </c>
      <c r="AD3">
        <v>8</v>
      </c>
      <c r="AE3">
        <v>9</v>
      </c>
      <c r="AF3">
        <v>6</v>
      </c>
      <c r="AG3">
        <v>4</v>
      </c>
      <c r="AH3">
        <v>4</v>
      </c>
      <c r="AI3">
        <v>5</v>
      </c>
      <c r="AJ3">
        <v>6</v>
      </c>
      <c r="AK3">
        <v>4</v>
      </c>
      <c r="AL3">
        <v>7</v>
      </c>
      <c r="AM3">
        <v>10</v>
      </c>
      <c r="AN3">
        <v>5</v>
      </c>
      <c r="AO3">
        <v>10</v>
      </c>
      <c r="AP3">
        <v>7</v>
      </c>
      <c r="AQ3">
        <v>3</v>
      </c>
      <c r="AR3">
        <v>11</v>
      </c>
      <c r="AS3">
        <v>11</v>
      </c>
      <c r="AT3">
        <v>13</v>
      </c>
      <c r="AU3">
        <v>12</v>
      </c>
      <c r="AV3">
        <v>17</v>
      </c>
      <c r="AW3">
        <v>10</v>
      </c>
      <c r="AX3">
        <v>12</v>
      </c>
      <c r="AY3">
        <v>11</v>
      </c>
      <c r="AZ3">
        <v>10</v>
      </c>
      <c r="BA3">
        <v>8</v>
      </c>
      <c r="BB3">
        <v>9</v>
      </c>
      <c r="BC3">
        <v>8</v>
      </c>
      <c r="BD3">
        <v>9</v>
      </c>
      <c r="BE3">
        <v>13</v>
      </c>
      <c r="BF3">
        <v>14</v>
      </c>
      <c r="BG3">
        <v>11</v>
      </c>
      <c r="BH3">
        <v>9</v>
      </c>
      <c r="BI3">
        <v>7</v>
      </c>
      <c r="BJ3">
        <v>4</v>
      </c>
      <c r="BK3">
        <v>8</v>
      </c>
      <c r="BL3">
        <v>11</v>
      </c>
      <c r="BM3">
        <v>16</v>
      </c>
      <c r="BN3">
        <v>13</v>
      </c>
      <c r="BO3">
        <v>17</v>
      </c>
      <c r="BP3">
        <v>8</v>
      </c>
      <c r="BQ3">
        <v>13</v>
      </c>
      <c r="BR3">
        <v>11</v>
      </c>
      <c r="BS3">
        <v>5</v>
      </c>
      <c r="BT3">
        <v>3</v>
      </c>
      <c r="BU3">
        <v>6</v>
      </c>
      <c r="BV3">
        <v>9</v>
      </c>
      <c r="BW3">
        <v>14</v>
      </c>
    </row>
    <row r="4" spans="1:75">
      <c r="A4" t="s">
        <v>988</v>
      </c>
      <c r="B4" t="s">
        <v>991</v>
      </c>
      <c r="G4">
        <v>1</v>
      </c>
      <c r="I4">
        <v>1</v>
      </c>
      <c r="J4">
        <v>1</v>
      </c>
      <c r="M4">
        <v>1</v>
      </c>
      <c r="O4">
        <v>1</v>
      </c>
      <c r="P4">
        <v>1</v>
      </c>
      <c r="X4">
        <v>1</v>
      </c>
      <c r="Y4">
        <v>1</v>
      </c>
      <c r="Z4">
        <v>1</v>
      </c>
      <c r="AC4">
        <v>2</v>
      </c>
      <c r="AH4">
        <v>1</v>
      </c>
      <c r="AR4">
        <v>2</v>
      </c>
      <c r="AZ4">
        <v>1</v>
      </c>
      <c r="BS4">
        <v>1</v>
      </c>
      <c r="BU4">
        <v>2</v>
      </c>
      <c r="BV4">
        <v>1</v>
      </c>
      <c r="BW4">
        <v>4</v>
      </c>
    </row>
    <row r="5" spans="1:75">
      <c r="A5" t="s">
        <v>988</v>
      </c>
      <c r="B5" t="s">
        <v>992</v>
      </c>
      <c r="AU5">
        <v>1</v>
      </c>
      <c r="AV5">
        <v>1</v>
      </c>
      <c r="AW5">
        <v>3</v>
      </c>
      <c r="AX5">
        <v>3</v>
      </c>
      <c r="AZ5">
        <v>1</v>
      </c>
      <c r="BA5">
        <v>1</v>
      </c>
      <c r="BB5">
        <v>1</v>
      </c>
      <c r="BC5">
        <v>3</v>
      </c>
      <c r="BD5">
        <v>1</v>
      </c>
      <c r="BE5">
        <v>1</v>
      </c>
      <c r="BF5">
        <v>1</v>
      </c>
      <c r="BG5">
        <v>1</v>
      </c>
      <c r="BH5">
        <v>2</v>
      </c>
      <c r="BK5">
        <v>2</v>
      </c>
      <c r="BL5">
        <v>1</v>
      </c>
      <c r="BN5">
        <v>2</v>
      </c>
      <c r="BO5">
        <v>1</v>
      </c>
      <c r="BP5">
        <v>1</v>
      </c>
      <c r="BQ5">
        <v>1</v>
      </c>
      <c r="BR5">
        <v>2</v>
      </c>
      <c r="BS5">
        <v>2</v>
      </c>
      <c r="BT5">
        <v>1</v>
      </c>
      <c r="BU5">
        <v>4</v>
      </c>
      <c r="BV5">
        <v>2</v>
      </c>
      <c r="BW5">
        <v>6</v>
      </c>
    </row>
    <row r="6" spans="1:75">
      <c r="A6" t="s">
        <v>988</v>
      </c>
      <c r="B6" t="s">
        <v>993</v>
      </c>
      <c r="AL6">
        <v>1</v>
      </c>
      <c r="AX6">
        <v>1</v>
      </c>
      <c r="BC6">
        <v>1</v>
      </c>
      <c r="BE6">
        <v>1</v>
      </c>
      <c r="BL6">
        <v>2</v>
      </c>
      <c r="BW6">
        <v>1</v>
      </c>
    </row>
    <row r="7" spans="1:76">
      <c r="A7" t="s">
        <v>988</v>
      </c>
      <c r="B7" t="s">
        <v>994</v>
      </c>
      <c r="J7">
        <v>1</v>
      </c>
      <c r="L7">
        <v>1</v>
      </c>
      <c r="Z7">
        <v>1</v>
      </c>
      <c r="AC7">
        <v>1</v>
      </c>
      <c r="AE7">
        <v>1</v>
      </c>
      <c r="AF7">
        <v>3</v>
      </c>
      <c r="AG7">
        <v>1</v>
      </c>
      <c r="AI7">
        <v>1</v>
      </c>
      <c r="AM7">
        <v>2</v>
      </c>
      <c r="AN7">
        <v>1</v>
      </c>
      <c r="AO7">
        <v>1</v>
      </c>
      <c r="AP7">
        <v>1</v>
      </c>
      <c r="AS7">
        <v>1</v>
      </c>
      <c r="AT7">
        <v>1</v>
      </c>
      <c r="AV7">
        <v>2</v>
      </c>
      <c r="AW7">
        <v>1</v>
      </c>
      <c r="AX7">
        <v>1</v>
      </c>
      <c r="BC7">
        <v>1</v>
      </c>
      <c r="BD7">
        <v>2</v>
      </c>
      <c r="BF7">
        <v>1</v>
      </c>
      <c r="BM7">
        <v>1</v>
      </c>
      <c r="BR7">
        <v>3</v>
      </c>
      <c r="BU7">
        <v>1</v>
      </c>
      <c r="BV7">
        <v>2</v>
      </c>
      <c r="BW7">
        <v>2</v>
      </c>
      <c r="BX7">
        <v>2</v>
      </c>
    </row>
    <row r="8" spans="1:75">
      <c r="A8" t="s">
        <v>988</v>
      </c>
      <c r="B8" t="s">
        <v>995</v>
      </c>
      <c r="C8">
        <v>1</v>
      </c>
      <c r="D8">
        <v>1</v>
      </c>
      <c r="E8">
        <v>2</v>
      </c>
      <c r="F8">
        <v>2</v>
      </c>
      <c r="I8">
        <v>2</v>
      </c>
      <c r="K8">
        <v>2</v>
      </c>
      <c r="Q8">
        <v>1</v>
      </c>
      <c r="S8">
        <v>1</v>
      </c>
      <c r="T8">
        <v>1</v>
      </c>
      <c r="U8">
        <v>1</v>
      </c>
      <c r="V8">
        <v>1</v>
      </c>
      <c r="Y8">
        <v>3</v>
      </c>
      <c r="AA8">
        <v>1</v>
      </c>
      <c r="AC8">
        <v>1</v>
      </c>
      <c r="AG8">
        <v>1</v>
      </c>
      <c r="AI8">
        <v>1</v>
      </c>
      <c r="AL8">
        <v>1</v>
      </c>
      <c r="AM8">
        <v>1</v>
      </c>
      <c r="AO8">
        <v>1</v>
      </c>
      <c r="AP8">
        <v>1</v>
      </c>
      <c r="AS8">
        <v>2</v>
      </c>
      <c r="AV8">
        <v>1</v>
      </c>
      <c r="AW8">
        <v>1</v>
      </c>
      <c r="AY8">
        <v>1</v>
      </c>
      <c r="AZ8">
        <v>1</v>
      </c>
      <c r="BA8">
        <v>2</v>
      </c>
      <c r="BC8">
        <v>1</v>
      </c>
      <c r="BD8">
        <v>1</v>
      </c>
      <c r="BH8">
        <v>1</v>
      </c>
      <c r="BI8">
        <v>1</v>
      </c>
      <c r="BJ8">
        <v>1</v>
      </c>
      <c r="BL8">
        <v>6</v>
      </c>
      <c r="BN8">
        <v>2</v>
      </c>
      <c r="BP8">
        <v>4</v>
      </c>
      <c r="BQ8">
        <v>1</v>
      </c>
      <c r="BR8">
        <v>1</v>
      </c>
      <c r="BS8">
        <v>2</v>
      </c>
      <c r="BU8">
        <v>2</v>
      </c>
      <c r="BV8">
        <v>3</v>
      </c>
      <c r="BW8">
        <v>2</v>
      </c>
    </row>
    <row r="9" spans="1:75">
      <c r="A9" t="s">
        <v>996</v>
      </c>
      <c r="B9" t="s">
        <v>543</v>
      </c>
      <c r="Z9">
        <v>1</v>
      </c>
      <c r="AB9">
        <v>1</v>
      </c>
      <c r="AE9">
        <v>3</v>
      </c>
      <c r="AF9">
        <v>1</v>
      </c>
      <c r="AG9">
        <v>2</v>
      </c>
      <c r="AH9">
        <v>4</v>
      </c>
      <c r="AI9">
        <v>4</v>
      </c>
      <c r="AJ9">
        <v>1</v>
      </c>
      <c r="AK9">
        <v>2</v>
      </c>
      <c r="AL9">
        <v>1</v>
      </c>
      <c r="AM9">
        <v>2</v>
      </c>
      <c r="AN9">
        <v>3</v>
      </c>
      <c r="AO9">
        <v>1</v>
      </c>
      <c r="AQ9">
        <v>5</v>
      </c>
      <c r="AR9">
        <v>5</v>
      </c>
      <c r="AS9">
        <v>6</v>
      </c>
      <c r="AT9">
        <v>3</v>
      </c>
      <c r="AV9">
        <v>3</v>
      </c>
      <c r="AW9">
        <v>4</v>
      </c>
      <c r="AX9">
        <v>4</v>
      </c>
      <c r="AY9">
        <v>3</v>
      </c>
      <c r="AZ9">
        <v>5</v>
      </c>
      <c r="BA9">
        <v>11</v>
      </c>
      <c r="BB9">
        <v>7</v>
      </c>
      <c r="BC9">
        <v>14</v>
      </c>
      <c r="BD9">
        <v>5</v>
      </c>
      <c r="BE9">
        <v>5</v>
      </c>
      <c r="BF9">
        <v>15</v>
      </c>
      <c r="BG9">
        <v>13</v>
      </c>
      <c r="BH9">
        <v>4</v>
      </c>
      <c r="BI9">
        <v>6</v>
      </c>
      <c r="BJ9">
        <v>4</v>
      </c>
      <c r="BK9">
        <v>2</v>
      </c>
      <c r="BL9">
        <v>5</v>
      </c>
      <c r="BM9">
        <v>7</v>
      </c>
      <c r="BN9">
        <v>8</v>
      </c>
      <c r="BO9">
        <v>10</v>
      </c>
      <c r="BP9">
        <v>16</v>
      </c>
      <c r="BQ9">
        <v>12</v>
      </c>
      <c r="BR9">
        <v>14</v>
      </c>
      <c r="BS9">
        <v>9</v>
      </c>
      <c r="BT9">
        <v>12</v>
      </c>
      <c r="BU9">
        <v>14</v>
      </c>
      <c r="BV9">
        <v>30</v>
      </c>
      <c r="BW9">
        <v>52</v>
      </c>
    </row>
    <row r="10" spans="1:75">
      <c r="A10" t="s">
        <v>996</v>
      </c>
      <c r="B10" t="s">
        <v>740</v>
      </c>
      <c r="AM10">
        <v>3</v>
      </c>
      <c r="AN10">
        <v>3</v>
      </c>
      <c r="AO10">
        <v>1</v>
      </c>
      <c r="AS10">
        <v>1</v>
      </c>
      <c r="AT10">
        <v>1</v>
      </c>
      <c r="AU10">
        <v>1</v>
      </c>
      <c r="AV10">
        <v>1</v>
      </c>
      <c r="AX10">
        <v>4</v>
      </c>
      <c r="AY10">
        <v>1</v>
      </c>
      <c r="BB10">
        <v>2</v>
      </c>
      <c r="BC10">
        <v>1</v>
      </c>
      <c r="BD10">
        <v>2</v>
      </c>
      <c r="BE10">
        <v>1</v>
      </c>
      <c r="BG10">
        <v>3</v>
      </c>
      <c r="BI10">
        <v>1</v>
      </c>
      <c r="BJ10">
        <v>1</v>
      </c>
      <c r="BK10">
        <v>2</v>
      </c>
      <c r="BL10">
        <v>2</v>
      </c>
      <c r="BM10">
        <v>2</v>
      </c>
      <c r="BN10">
        <v>1</v>
      </c>
      <c r="BO10">
        <v>2</v>
      </c>
      <c r="BP10">
        <v>3</v>
      </c>
      <c r="BQ10">
        <v>5</v>
      </c>
      <c r="BR10">
        <v>4</v>
      </c>
      <c r="BS10">
        <v>2</v>
      </c>
      <c r="BV10">
        <v>4</v>
      </c>
      <c r="BW10">
        <v>4</v>
      </c>
    </row>
    <row r="11" spans="1:76">
      <c r="A11" t="s">
        <v>996</v>
      </c>
      <c r="B11" t="s">
        <v>997</v>
      </c>
      <c r="AX11">
        <v>2</v>
      </c>
      <c r="BC11">
        <v>2</v>
      </c>
      <c r="BE11">
        <v>2</v>
      </c>
      <c r="BF11">
        <v>2</v>
      </c>
      <c r="BG11">
        <v>2</v>
      </c>
      <c r="BH11">
        <v>1</v>
      </c>
      <c r="BI11">
        <v>3</v>
      </c>
      <c r="BJ11">
        <v>1</v>
      </c>
      <c r="BL11">
        <v>3</v>
      </c>
      <c r="BM11">
        <v>3</v>
      </c>
      <c r="BN11">
        <v>3</v>
      </c>
      <c r="BO11">
        <v>1</v>
      </c>
      <c r="BP11">
        <v>2</v>
      </c>
      <c r="BQ11">
        <v>1</v>
      </c>
      <c r="BR11">
        <v>1</v>
      </c>
      <c r="BS11">
        <v>1</v>
      </c>
      <c r="BT11">
        <v>1</v>
      </c>
      <c r="BU11">
        <v>2</v>
      </c>
      <c r="BV11">
        <v>3</v>
      </c>
      <c r="BW11">
        <v>6</v>
      </c>
      <c r="BX11">
        <v>6</v>
      </c>
    </row>
  </sheetData>
  <pageMargins left="0.75" right="0.75" top="1" bottom="1" header="0.5" footer="0.5"/>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48"/>
  <sheetViews>
    <sheetView zoomScale="70" zoomScaleNormal="70" workbookViewId="0">
      <pane ySplit="4" topLeftCell="A99" activePane="bottomLeft" state="frozen"/>
      <selection/>
      <selection pane="bottomLeft" activeCell="T112" sqref="T112"/>
    </sheetView>
  </sheetViews>
  <sheetFormatPr defaultColWidth="8.72727272727273" defaultRowHeight="14"/>
  <cols>
    <col min="1" max="1" width="11.8181818181818" style="152"/>
    <col min="2" max="2" width="18.5454545454545" style="153" customWidth="1"/>
    <col min="3" max="3" width="10.6363636363636" customWidth="1"/>
    <col min="4" max="4" width="10.6363636363636"/>
    <col min="6" max="6" width="10.6363636363636" style="159"/>
    <col min="7" max="7" width="9.54545454545454" style="159"/>
    <col min="8" max="8" width="11.8181818181818" style="160"/>
    <col min="9" max="9" width="9.54545454545454" style="160"/>
    <col min="10" max="10" width="16.8909090909091" customWidth="1"/>
    <col min="11" max="11" width="12.5909090909091" customWidth="1"/>
    <col min="12" max="15" width="8.72727272727273" hidden="1" customWidth="1"/>
    <col min="16" max="16" width="15.1818181818182"/>
    <col min="17" max="17" width="14"/>
    <col min="18" max="18" width="12.9090909090909" style="161"/>
    <col min="19" max="19" width="12.9090909090909" style="161" customWidth="1"/>
    <col min="20" max="20" width="12.8181818181818"/>
  </cols>
  <sheetData>
    <row r="1" spans="2:11">
      <c r="B1" s="152" t="s">
        <v>998</v>
      </c>
      <c r="C1" s="153">
        <v>7</v>
      </c>
      <c r="D1" t="s">
        <v>999</v>
      </c>
      <c r="E1" s="148">
        <v>7.9</v>
      </c>
      <c r="F1" s="159" t="s">
        <v>1000</v>
      </c>
      <c r="G1" s="159">
        <v>5.18</v>
      </c>
      <c r="H1" s="160" t="s">
        <v>1001</v>
      </c>
      <c r="I1" s="128">
        <v>0.35</v>
      </c>
      <c r="J1" t="s">
        <v>1002</v>
      </c>
      <c r="K1" s="150">
        <v>0.05</v>
      </c>
    </row>
    <row r="2" spans="2:17">
      <c r="B2" s="162" t="s">
        <v>1003</v>
      </c>
      <c r="C2" s="162"/>
      <c r="D2" s="162"/>
      <c r="E2" s="162"/>
      <c r="F2" s="162"/>
      <c r="G2" s="162"/>
      <c r="H2" s="163"/>
      <c r="I2" s="163"/>
      <c r="J2" s="154" t="s">
        <v>1004</v>
      </c>
      <c r="K2" s="154"/>
      <c r="L2" s="154"/>
      <c r="M2" s="154"/>
      <c r="N2" s="154"/>
      <c r="O2" s="154"/>
      <c r="P2" s="154"/>
      <c r="Q2" s="154"/>
    </row>
    <row r="3" spans="2:20">
      <c r="B3" s="162" t="s">
        <v>1005</v>
      </c>
      <c r="C3" s="162"/>
      <c r="D3" s="154" t="s">
        <v>1006</v>
      </c>
      <c r="E3" s="154"/>
      <c r="F3" s="164" t="s">
        <v>1007</v>
      </c>
      <c r="G3" s="164"/>
      <c r="H3" s="165" t="s">
        <v>1008</v>
      </c>
      <c r="I3" s="165"/>
      <c r="J3" s="162" t="s">
        <v>1005</v>
      </c>
      <c r="K3" s="162"/>
      <c r="L3" s="154" t="s">
        <v>1006</v>
      </c>
      <c r="M3" s="154"/>
      <c r="N3" s="154" t="s">
        <v>1007</v>
      </c>
      <c r="O3" s="154"/>
      <c r="P3" s="154" t="s">
        <v>1009</v>
      </c>
      <c r="Q3" s="154"/>
      <c r="R3" s="169" t="s">
        <v>1010</v>
      </c>
      <c r="S3" s="169" t="s">
        <v>1011</v>
      </c>
      <c r="T3" s="170" t="s">
        <v>1012</v>
      </c>
    </row>
    <row r="4" spans="1:20">
      <c r="A4" s="152" t="s">
        <v>15</v>
      </c>
      <c r="B4" s="153" t="s">
        <v>1013</v>
      </c>
      <c r="C4" t="s">
        <v>1014</v>
      </c>
      <c r="D4" s="153" t="s">
        <v>1013</v>
      </c>
      <c r="E4" t="s">
        <v>1014</v>
      </c>
      <c r="F4" s="166" t="s">
        <v>1013</v>
      </c>
      <c r="G4" s="159" t="s">
        <v>1014</v>
      </c>
      <c r="H4" s="167" t="s">
        <v>1013</v>
      </c>
      <c r="I4" s="160" t="s">
        <v>1014</v>
      </c>
      <c r="J4" s="153" t="s">
        <v>1013</v>
      </c>
      <c r="K4" t="s">
        <v>1014</v>
      </c>
      <c r="L4" s="153" t="s">
        <v>1013</v>
      </c>
      <c r="M4" t="s">
        <v>1014</v>
      </c>
      <c r="N4" s="153" t="s">
        <v>1013</v>
      </c>
      <c r="O4" t="s">
        <v>1014</v>
      </c>
      <c r="P4" t="s">
        <v>1013</v>
      </c>
      <c r="Q4" t="s">
        <v>1014</v>
      </c>
      <c r="R4" s="169"/>
      <c r="S4" s="169"/>
      <c r="T4" s="170"/>
    </row>
    <row r="5" spans="1:20">
      <c r="A5" s="155">
        <v>44730</v>
      </c>
      <c r="B5" s="153">
        <v>11.99</v>
      </c>
      <c r="C5" s="131">
        <v>20.39</v>
      </c>
      <c r="D5" s="124">
        <v>0</v>
      </c>
      <c r="E5" s="148">
        <v>3.97</v>
      </c>
      <c r="R5" s="161">
        <f>B5*$C$1+D5*$E$1+F5*$G$1+J5*$C$1+L5*$E$1+N5*$G$1</f>
        <v>83.93</v>
      </c>
      <c r="S5" s="161">
        <f>C5*$C$1+E5*$E$1+G5*$G$1+K5*$C$1+M5*$E$1+O5*$G$1</f>
        <v>174.093</v>
      </c>
      <c r="T5">
        <f>S5/R5</f>
        <v>2.07426426784225</v>
      </c>
    </row>
    <row r="6" spans="1:20">
      <c r="A6" s="155">
        <v>44731</v>
      </c>
      <c r="B6" s="153">
        <v>23.98</v>
      </c>
      <c r="C6" s="131">
        <v>27.36</v>
      </c>
      <c r="D6" s="124">
        <v>17.99</v>
      </c>
      <c r="E6" s="148">
        <v>3.05</v>
      </c>
      <c r="R6" s="161">
        <f>B6*$C$1+D6*$E$1+F6*$G$1+J6*$C$1+L6*$E$1+N6*$G$1</f>
        <v>309.981</v>
      </c>
      <c r="S6" s="161">
        <f>C6*$C$1+E6*$E$1+G6*$G$1+K6*$C$1+M6*$E$1+O6*$G$1</f>
        <v>215.615</v>
      </c>
      <c r="T6">
        <f t="shared" ref="T6:T12" si="0">S6/R6</f>
        <v>0.695574890073908</v>
      </c>
    </row>
    <row r="7" spans="1:20">
      <c r="A7" s="155">
        <v>44732</v>
      </c>
      <c r="B7" s="153">
        <v>11.99</v>
      </c>
      <c r="C7" s="131">
        <v>31.22</v>
      </c>
      <c r="D7" s="124">
        <v>0</v>
      </c>
      <c r="E7" s="148">
        <v>1.96</v>
      </c>
      <c r="R7" s="161">
        <f>B7*$C$1+D7*$E$1+F7*$G$1+J7*$C$1+L7*$E$1+N7*$G$1</f>
        <v>83.93</v>
      </c>
      <c r="S7" s="161">
        <f>C7*$C$1+E7*$E$1+G7*$G$1+K7*$C$1+M7*$E$1+O7*$G$1</f>
        <v>234.024</v>
      </c>
      <c r="T7">
        <f t="shared" si="0"/>
        <v>2.7883236030025</v>
      </c>
    </row>
    <row r="8" spans="1:20">
      <c r="A8" s="155">
        <v>44733</v>
      </c>
      <c r="B8" s="153">
        <v>11.99</v>
      </c>
      <c r="C8" s="131">
        <v>31.14</v>
      </c>
      <c r="D8" s="113">
        <v>0</v>
      </c>
      <c r="E8" s="148">
        <v>2.62</v>
      </c>
      <c r="R8" s="161">
        <f t="shared" ref="R8:R39" si="1">B8*$C$1+D8*$E$1+F8*$G$1+J8*$C$1+L8*$E$1+N8*$G$1</f>
        <v>83.93</v>
      </c>
      <c r="S8" s="161">
        <f t="shared" ref="S8:S39" si="2">C8*$C$1+E8*$E$1+G8*$G$1+K8*$C$1+M8*$E$1+O8*$G$1</f>
        <v>238.678</v>
      </c>
      <c r="T8">
        <f t="shared" si="0"/>
        <v>2.8437745740498</v>
      </c>
    </row>
    <row r="9" spans="1:20">
      <c r="A9" s="155">
        <v>44734</v>
      </c>
      <c r="B9" s="153">
        <v>23.98</v>
      </c>
      <c r="C9" s="131">
        <v>30.54</v>
      </c>
      <c r="D9" s="124">
        <v>39.98</v>
      </c>
      <c r="E9" s="148">
        <v>2.97</v>
      </c>
      <c r="R9" s="161">
        <f t="shared" si="1"/>
        <v>483.702</v>
      </c>
      <c r="S9" s="161">
        <f t="shared" si="2"/>
        <v>237.243</v>
      </c>
      <c r="T9">
        <f t="shared" si="0"/>
        <v>0.490473473336889</v>
      </c>
    </row>
    <row r="10" spans="1:20">
      <c r="A10" s="155">
        <v>44735</v>
      </c>
      <c r="B10" s="153">
        <v>171.94</v>
      </c>
      <c r="C10" s="131">
        <v>24.48</v>
      </c>
      <c r="D10" s="124">
        <v>0</v>
      </c>
      <c r="E10" s="148">
        <v>3.28</v>
      </c>
      <c r="R10" s="161">
        <f t="shared" si="1"/>
        <v>1203.58</v>
      </c>
      <c r="S10" s="161">
        <f t="shared" si="2"/>
        <v>197.272</v>
      </c>
      <c r="T10">
        <f t="shared" si="0"/>
        <v>0.163904352016484</v>
      </c>
    </row>
    <row r="11" spans="1:20">
      <c r="A11" s="155">
        <v>44736</v>
      </c>
      <c r="B11" s="153">
        <v>11.99</v>
      </c>
      <c r="C11" s="131">
        <v>31.49</v>
      </c>
      <c r="D11" s="124">
        <v>0</v>
      </c>
      <c r="E11" s="148">
        <v>1.86</v>
      </c>
      <c r="R11" s="161">
        <f t="shared" si="1"/>
        <v>83.93</v>
      </c>
      <c r="S11" s="161">
        <f t="shared" si="2"/>
        <v>235.124</v>
      </c>
      <c r="T11">
        <f t="shared" si="0"/>
        <v>2.80142976289765</v>
      </c>
    </row>
    <row r="12" spans="1:20">
      <c r="A12" s="155">
        <v>44737</v>
      </c>
      <c r="B12" s="153">
        <v>47.96</v>
      </c>
      <c r="C12" s="131">
        <v>26.28</v>
      </c>
      <c r="D12" s="124">
        <v>0</v>
      </c>
      <c r="E12" s="148">
        <v>0.13</v>
      </c>
      <c r="R12" s="161">
        <f t="shared" si="1"/>
        <v>335.72</v>
      </c>
      <c r="S12" s="161">
        <f t="shared" si="2"/>
        <v>184.987</v>
      </c>
      <c r="T12">
        <f t="shared" si="0"/>
        <v>0.551015727391874</v>
      </c>
    </row>
    <row r="13" spans="1:20">
      <c r="A13" s="155">
        <v>44738</v>
      </c>
      <c r="B13" s="153">
        <v>47.96</v>
      </c>
      <c r="C13" s="131">
        <v>28.8</v>
      </c>
      <c r="D13" s="124">
        <v>19.99</v>
      </c>
      <c r="E13" s="148">
        <v>1.44</v>
      </c>
      <c r="R13" s="161">
        <f t="shared" si="1"/>
        <v>493.641</v>
      </c>
      <c r="S13" s="161">
        <f t="shared" si="2"/>
        <v>212.976</v>
      </c>
      <c r="T13">
        <f t="shared" ref="T13:T44" si="3">S13/R13</f>
        <v>0.431439041732757</v>
      </c>
    </row>
    <row r="14" spans="1:20">
      <c r="A14" s="155">
        <v>44739</v>
      </c>
      <c r="B14" s="153">
        <v>35.97</v>
      </c>
      <c r="C14" s="131">
        <v>31.44</v>
      </c>
      <c r="D14" s="124">
        <v>0</v>
      </c>
      <c r="E14" s="148">
        <v>0.28</v>
      </c>
      <c r="R14" s="161">
        <f t="shared" si="1"/>
        <v>251.79</v>
      </c>
      <c r="S14" s="161">
        <f t="shared" si="2"/>
        <v>222.292</v>
      </c>
      <c r="T14">
        <f t="shared" si="3"/>
        <v>0.882846816791771</v>
      </c>
    </row>
    <row r="15" spans="1:20">
      <c r="A15" s="155">
        <v>44740</v>
      </c>
      <c r="B15" s="153">
        <v>71.94</v>
      </c>
      <c r="C15" s="131">
        <v>22.52</v>
      </c>
      <c r="D15" s="124">
        <v>0</v>
      </c>
      <c r="E15" s="148">
        <v>0.73</v>
      </c>
      <c r="R15" s="161">
        <f t="shared" si="1"/>
        <v>503.58</v>
      </c>
      <c r="S15" s="161">
        <f t="shared" si="2"/>
        <v>163.407</v>
      </c>
      <c r="T15">
        <f t="shared" si="3"/>
        <v>0.324490646967711</v>
      </c>
    </row>
    <row r="16" spans="1:20">
      <c r="A16" s="155">
        <v>44741</v>
      </c>
      <c r="B16" s="153">
        <v>143.88</v>
      </c>
      <c r="C16" s="131">
        <v>23.22</v>
      </c>
      <c r="D16" s="124">
        <v>0</v>
      </c>
      <c r="E16" s="148">
        <v>1.77</v>
      </c>
      <c r="R16" s="161">
        <f t="shared" si="1"/>
        <v>1007.16</v>
      </c>
      <c r="S16" s="161">
        <f t="shared" si="2"/>
        <v>176.523</v>
      </c>
      <c r="T16">
        <f t="shared" si="3"/>
        <v>0.17526808054331</v>
      </c>
    </row>
    <row r="17" spans="1:20">
      <c r="A17" s="155">
        <v>44742</v>
      </c>
      <c r="B17" s="153">
        <v>35.97</v>
      </c>
      <c r="C17" s="131">
        <v>20.9</v>
      </c>
      <c r="D17" s="124">
        <v>0</v>
      </c>
      <c r="E17" s="148">
        <v>0.69</v>
      </c>
      <c r="R17" s="161">
        <f t="shared" si="1"/>
        <v>251.79</v>
      </c>
      <c r="S17" s="161">
        <f t="shared" si="2"/>
        <v>151.751</v>
      </c>
      <c r="T17">
        <f t="shared" si="3"/>
        <v>0.602688748560308</v>
      </c>
    </row>
    <row r="18" spans="1:20">
      <c r="A18" s="155">
        <v>44743</v>
      </c>
      <c r="B18" s="153">
        <v>23.98</v>
      </c>
      <c r="C18" s="131">
        <v>22.94</v>
      </c>
      <c r="D18" s="124">
        <v>0</v>
      </c>
      <c r="E18" s="148">
        <v>1.07</v>
      </c>
      <c r="R18" s="161">
        <f t="shared" si="1"/>
        <v>167.86</v>
      </c>
      <c r="S18" s="161">
        <f t="shared" si="2"/>
        <v>169.033</v>
      </c>
      <c r="T18">
        <f t="shared" si="3"/>
        <v>1.00698796616228</v>
      </c>
    </row>
    <row r="19" spans="1:20">
      <c r="A19" s="155">
        <v>44744</v>
      </c>
      <c r="B19" s="153">
        <v>95.92</v>
      </c>
      <c r="C19" s="131">
        <v>14.51</v>
      </c>
      <c r="D19" s="124">
        <v>0</v>
      </c>
      <c r="E19" s="148">
        <v>0.27</v>
      </c>
      <c r="R19" s="161">
        <f t="shared" si="1"/>
        <v>671.44</v>
      </c>
      <c r="S19" s="161">
        <f t="shared" si="2"/>
        <v>103.703</v>
      </c>
      <c r="T19">
        <f t="shared" si="3"/>
        <v>0.154448647682593</v>
      </c>
    </row>
    <row r="20" spans="1:20">
      <c r="A20" s="155">
        <v>44745</v>
      </c>
      <c r="B20" s="153">
        <v>107.91</v>
      </c>
      <c r="C20" s="131">
        <v>25.21</v>
      </c>
      <c r="D20" s="124">
        <v>0</v>
      </c>
      <c r="E20" s="148">
        <v>2.35</v>
      </c>
      <c r="R20" s="161">
        <f t="shared" si="1"/>
        <v>755.37</v>
      </c>
      <c r="S20" s="161">
        <f t="shared" si="2"/>
        <v>195.035</v>
      </c>
      <c r="T20">
        <f t="shared" si="3"/>
        <v>0.258197969207143</v>
      </c>
    </row>
    <row r="21" spans="1:20">
      <c r="A21" s="155">
        <v>44746</v>
      </c>
      <c r="B21" s="153">
        <v>47.96</v>
      </c>
      <c r="C21" s="131">
        <v>36.2</v>
      </c>
      <c r="D21" s="125">
        <v>39.98</v>
      </c>
      <c r="E21" s="148">
        <v>0.22</v>
      </c>
      <c r="R21" s="161">
        <f t="shared" si="1"/>
        <v>651.562</v>
      </c>
      <c r="S21" s="161">
        <f t="shared" si="2"/>
        <v>255.138</v>
      </c>
      <c r="T21">
        <f t="shared" si="3"/>
        <v>0.391579005528254</v>
      </c>
    </row>
    <row r="22" spans="1:20">
      <c r="A22" s="155">
        <v>44747</v>
      </c>
      <c r="B22" s="153">
        <v>95.92</v>
      </c>
      <c r="C22" s="131">
        <v>34.39</v>
      </c>
      <c r="D22" s="124">
        <v>0</v>
      </c>
      <c r="E22" s="148">
        <v>1.21</v>
      </c>
      <c r="R22" s="161">
        <f t="shared" si="1"/>
        <v>671.44</v>
      </c>
      <c r="S22" s="161">
        <f t="shared" si="2"/>
        <v>250.289</v>
      </c>
      <c r="T22">
        <f t="shared" si="3"/>
        <v>0.372764506136066</v>
      </c>
    </row>
    <row r="23" spans="1:20">
      <c r="A23" s="155">
        <v>44748</v>
      </c>
      <c r="B23" s="153">
        <v>143.88</v>
      </c>
      <c r="C23" s="131">
        <v>40.14</v>
      </c>
      <c r="D23" s="124">
        <v>19.99</v>
      </c>
      <c r="E23" s="148">
        <v>0.42</v>
      </c>
      <c r="R23" s="161">
        <f t="shared" si="1"/>
        <v>1165.081</v>
      </c>
      <c r="S23" s="161">
        <f t="shared" si="2"/>
        <v>284.298</v>
      </c>
      <c r="T23">
        <f t="shared" si="3"/>
        <v>0.244015652130624</v>
      </c>
    </row>
    <row r="24" spans="1:20">
      <c r="A24" s="155">
        <v>44749</v>
      </c>
      <c r="B24" s="153">
        <v>183.71</v>
      </c>
      <c r="C24" s="131">
        <v>38.42</v>
      </c>
      <c r="D24" s="124">
        <v>16.66</v>
      </c>
      <c r="E24" s="148">
        <v>2.12</v>
      </c>
      <c r="R24" s="161">
        <f t="shared" si="1"/>
        <v>1417.584</v>
      </c>
      <c r="S24" s="161">
        <f t="shared" si="2"/>
        <v>285.688</v>
      </c>
      <c r="T24">
        <f t="shared" si="3"/>
        <v>0.201531619995711</v>
      </c>
    </row>
    <row r="25" spans="1:20">
      <c r="A25" s="155">
        <v>44750</v>
      </c>
      <c r="B25" s="153">
        <v>155.91</v>
      </c>
      <c r="C25" s="131">
        <v>26.99</v>
      </c>
      <c r="D25" s="123">
        <v>19.99</v>
      </c>
      <c r="E25" s="148">
        <v>0.41</v>
      </c>
      <c r="R25" s="161">
        <f t="shared" si="1"/>
        <v>1249.291</v>
      </c>
      <c r="S25" s="161">
        <f t="shared" si="2"/>
        <v>192.169</v>
      </c>
      <c r="T25">
        <f t="shared" si="3"/>
        <v>0.153822448092558</v>
      </c>
    </row>
    <row r="26" spans="1:20">
      <c r="A26" s="155">
        <v>44751</v>
      </c>
      <c r="B26" s="153">
        <v>71.94</v>
      </c>
      <c r="C26" s="131">
        <v>28.37</v>
      </c>
      <c r="D26" s="124">
        <v>19.99</v>
      </c>
      <c r="E26" s="148">
        <v>0.34</v>
      </c>
      <c r="R26" s="161">
        <f t="shared" si="1"/>
        <v>661.501</v>
      </c>
      <c r="S26" s="161">
        <f t="shared" si="2"/>
        <v>201.276</v>
      </c>
      <c r="T26">
        <f t="shared" si="3"/>
        <v>0.304271648871279</v>
      </c>
    </row>
    <row r="27" spans="1:20">
      <c r="A27" s="155">
        <v>44752</v>
      </c>
      <c r="B27" s="153">
        <v>119.9</v>
      </c>
      <c r="C27" s="131">
        <v>36.26</v>
      </c>
      <c r="D27" s="124">
        <v>0</v>
      </c>
      <c r="E27" s="148">
        <v>0.24</v>
      </c>
      <c r="F27" s="168">
        <v>18.86</v>
      </c>
      <c r="R27" s="161">
        <f t="shared" si="1"/>
        <v>936.9948</v>
      </c>
      <c r="S27" s="161">
        <f t="shared" si="2"/>
        <v>255.716</v>
      </c>
      <c r="T27">
        <f t="shared" si="3"/>
        <v>0.272910799504971</v>
      </c>
    </row>
    <row r="28" spans="1:20">
      <c r="A28" s="155">
        <v>44753</v>
      </c>
      <c r="B28" s="153">
        <v>119.9</v>
      </c>
      <c r="C28" s="131">
        <v>32.2</v>
      </c>
      <c r="D28" s="124">
        <v>0</v>
      </c>
      <c r="E28" s="148">
        <v>1.15</v>
      </c>
      <c r="F28" s="129"/>
      <c r="R28" s="161">
        <f t="shared" si="1"/>
        <v>839.3</v>
      </c>
      <c r="S28" s="161">
        <f t="shared" si="2"/>
        <v>234.485</v>
      </c>
      <c r="T28">
        <f t="shared" si="3"/>
        <v>0.279381627546765</v>
      </c>
    </row>
    <row r="29" spans="1:20">
      <c r="A29" s="155">
        <v>44754</v>
      </c>
      <c r="B29" s="153">
        <v>356.49</v>
      </c>
      <c r="C29" s="131">
        <v>59.79</v>
      </c>
      <c r="D29" s="124">
        <v>20.49</v>
      </c>
      <c r="E29" s="148">
        <v>2.72</v>
      </c>
      <c r="F29" s="129">
        <v>18.94</v>
      </c>
      <c r="R29" s="161">
        <f t="shared" si="1"/>
        <v>2755.4102</v>
      </c>
      <c r="S29" s="161">
        <f t="shared" si="2"/>
        <v>440.018</v>
      </c>
      <c r="T29">
        <f t="shared" si="3"/>
        <v>0.159692375385705</v>
      </c>
    </row>
    <row r="30" spans="1:20">
      <c r="A30" s="155">
        <v>44755</v>
      </c>
      <c r="B30" s="153">
        <v>326.06</v>
      </c>
      <c r="C30" s="131">
        <v>42.65</v>
      </c>
      <c r="D30" s="124">
        <v>20.49</v>
      </c>
      <c r="E30" s="148">
        <v>1.75</v>
      </c>
      <c r="R30" s="161">
        <f t="shared" si="1"/>
        <v>2444.291</v>
      </c>
      <c r="S30" s="161">
        <f t="shared" si="2"/>
        <v>312.375</v>
      </c>
      <c r="T30">
        <f t="shared" si="3"/>
        <v>0.127797794943401</v>
      </c>
    </row>
    <row r="31" spans="1:20">
      <c r="A31" s="155">
        <v>44756</v>
      </c>
      <c r="B31" s="153">
        <v>153.47</v>
      </c>
      <c r="C31" s="131">
        <v>23.45</v>
      </c>
      <c r="D31" s="124">
        <v>0</v>
      </c>
      <c r="E31" s="148">
        <v>0.52</v>
      </c>
      <c r="R31" s="161">
        <f t="shared" si="1"/>
        <v>1074.29</v>
      </c>
      <c r="S31" s="161">
        <f t="shared" si="2"/>
        <v>168.258</v>
      </c>
      <c r="T31">
        <f t="shared" si="3"/>
        <v>0.156622513474015</v>
      </c>
    </row>
    <row r="32" spans="1:20">
      <c r="A32" s="155">
        <v>44757</v>
      </c>
      <c r="B32" s="153">
        <v>131.89</v>
      </c>
      <c r="C32" s="131">
        <v>28.27</v>
      </c>
      <c r="D32" s="124">
        <v>19.99</v>
      </c>
      <c r="E32" s="148">
        <v>0.61</v>
      </c>
      <c r="R32" s="161">
        <f t="shared" si="1"/>
        <v>1081.151</v>
      </c>
      <c r="S32" s="161">
        <f t="shared" si="2"/>
        <v>202.709</v>
      </c>
      <c r="T32">
        <f t="shared" si="3"/>
        <v>0.187493698845027</v>
      </c>
    </row>
    <row r="33" spans="1:20">
      <c r="A33" s="155">
        <v>44758</v>
      </c>
      <c r="B33" s="153">
        <v>203.83</v>
      </c>
      <c r="C33" s="131">
        <v>32.1</v>
      </c>
      <c r="D33" s="124">
        <v>0</v>
      </c>
      <c r="E33">
        <v>0</v>
      </c>
      <c r="R33" s="161">
        <f t="shared" si="1"/>
        <v>1426.81</v>
      </c>
      <c r="S33" s="161">
        <f t="shared" si="2"/>
        <v>224.7</v>
      </c>
      <c r="T33">
        <f t="shared" si="3"/>
        <v>0.157484177991463</v>
      </c>
    </row>
    <row r="34" spans="1:20">
      <c r="A34" s="155">
        <v>44759</v>
      </c>
      <c r="B34" s="153">
        <v>244.84</v>
      </c>
      <c r="C34" s="131">
        <v>31.9</v>
      </c>
      <c r="D34" s="124">
        <v>0</v>
      </c>
      <c r="E34" s="148">
        <v>0.1</v>
      </c>
      <c r="R34" s="161">
        <f t="shared" si="1"/>
        <v>1713.88</v>
      </c>
      <c r="S34" s="161">
        <f t="shared" si="2"/>
        <v>224.09</v>
      </c>
      <c r="T34">
        <f t="shared" si="3"/>
        <v>0.13075011085957</v>
      </c>
    </row>
    <row r="35" spans="1:20">
      <c r="A35" s="155">
        <v>44760</v>
      </c>
      <c r="B35" s="153">
        <v>203.83</v>
      </c>
      <c r="C35" s="131">
        <v>30.96</v>
      </c>
      <c r="D35" s="124">
        <v>0</v>
      </c>
      <c r="E35" s="148">
        <v>0.41</v>
      </c>
      <c r="R35" s="161">
        <f t="shared" si="1"/>
        <v>1426.81</v>
      </c>
      <c r="S35" s="161">
        <f t="shared" si="2"/>
        <v>219.959</v>
      </c>
      <c r="T35">
        <f t="shared" si="3"/>
        <v>0.154161380982752</v>
      </c>
    </row>
    <row r="36" spans="1:20">
      <c r="A36" s="155">
        <v>44761</v>
      </c>
      <c r="B36" s="153">
        <v>203.83</v>
      </c>
      <c r="C36" s="131">
        <v>30.85</v>
      </c>
      <c r="D36" s="124">
        <v>0</v>
      </c>
      <c r="E36" s="148">
        <v>0.08</v>
      </c>
      <c r="R36" s="161">
        <f t="shared" si="1"/>
        <v>1426.81</v>
      </c>
      <c r="S36" s="161">
        <f t="shared" si="2"/>
        <v>216.582</v>
      </c>
      <c r="T36">
        <f t="shared" si="3"/>
        <v>0.151794562695804</v>
      </c>
    </row>
    <row r="37" spans="1:20">
      <c r="A37" s="155">
        <v>44762</v>
      </c>
      <c r="B37" s="153">
        <v>119.9</v>
      </c>
      <c r="C37" s="131">
        <v>30.63</v>
      </c>
      <c r="D37" s="124">
        <v>0</v>
      </c>
      <c r="E37" s="148">
        <v>0.78</v>
      </c>
      <c r="R37" s="161">
        <f t="shared" si="1"/>
        <v>839.3</v>
      </c>
      <c r="S37" s="161">
        <f t="shared" si="2"/>
        <v>220.572</v>
      </c>
      <c r="T37">
        <f t="shared" si="3"/>
        <v>0.262804718217562</v>
      </c>
    </row>
    <row r="38" spans="1:20">
      <c r="A38" s="155">
        <v>44763</v>
      </c>
      <c r="B38" s="153">
        <v>223.87</v>
      </c>
      <c r="C38" s="131">
        <v>24.64</v>
      </c>
      <c r="D38" s="124">
        <v>19.99</v>
      </c>
      <c r="E38" s="148">
        <v>0.48</v>
      </c>
      <c r="R38" s="161">
        <f t="shared" si="1"/>
        <v>1725.011</v>
      </c>
      <c r="S38" s="161">
        <f t="shared" si="2"/>
        <v>176.272</v>
      </c>
      <c r="T38">
        <f t="shared" si="3"/>
        <v>0.102186015045701</v>
      </c>
    </row>
    <row r="39" spans="1:20">
      <c r="A39" s="155">
        <v>44764</v>
      </c>
      <c r="B39" s="153">
        <v>155.87</v>
      </c>
      <c r="C39" s="131">
        <v>25.4</v>
      </c>
      <c r="D39" s="124">
        <v>19.99</v>
      </c>
      <c r="E39" s="148">
        <v>1.48</v>
      </c>
      <c r="R39" s="161">
        <f t="shared" si="1"/>
        <v>1249.011</v>
      </c>
      <c r="S39" s="161">
        <f t="shared" si="2"/>
        <v>189.492</v>
      </c>
      <c r="T39">
        <f t="shared" si="3"/>
        <v>0.151713635828668</v>
      </c>
    </row>
    <row r="40" spans="1:20">
      <c r="A40" s="155">
        <v>44765</v>
      </c>
      <c r="B40" s="153">
        <v>143.88</v>
      </c>
      <c r="C40" s="131">
        <v>35.14</v>
      </c>
      <c r="D40" s="124">
        <v>0</v>
      </c>
      <c r="E40" s="148">
        <v>1</v>
      </c>
      <c r="R40" s="161">
        <f t="shared" ref="R40:R71" si="4">B40*$C$1+D40*$E$1+F40*$G$1+J40*$C$1+L40*$E$1+N40*$G$1</f>
        <v>1007.16</v>
      </c>
      <c r="S40" s="161">
        <f t="shared" ref="S40:S71" si="5">C40*$C$1+E40*$E$1+G40*$G$1+K40*$C$1+M40*$E$1+O40*$G$1</f>
        <v>253.88</v>
      </c>
      <c r="T40">
        <f t="shared" si="3"/>
        <v>0.252075141983399</v>
      </c>
    </row>
    <row r="41" spans="1:20">
      <c r="A41" s="155">
        <v>44766</v>
      </c>
      <c r="B41" s="153">
        <v>318.81</v>
      </c>
      <c r="C41" s="131">
        <v>54.91</v>
      </c>
      <c r="D41" s="124">
        <v>0</v>
      </c>
      <c r="E41" s="148">
        <v>0.83</v>
      </c>
      <c r="R41" s="161">
        <f t="shared" si="4"/>
        <v>2231.67</v>
      </c>
      <c r="S41" s="161">
        <f t="shared" si="5"/>
        <v>390.927</v>
      </c>
      <c r="T41">
        <f t="shared" si="3"/>
        <v>0.175172404522174</v>
      </c>
    </row>
    <row r="42" spans="1:20">
      <c r="A42" s="155">
        <v>44767</v>
      </c>
      <c r="B42" s="153">
        <v>226.83</v>
      </c>
      <c r="C42" s="131">
        <v>51.47</v>
      </c>
      <c r="D42" s="124">
        <v>19.99</v>
      </c>
      <c r="E42" s="148">
        <v>1.01</v>
      </c>
      <c r="R42" s="161">
        <f t="shared" si="4"/>
        <v>1745.731</v>
      </c>
      <c r="S42" s="161">
        <f t="shared" si="5"/>
        <v>368.269</v>
      </c>
      <c r="T42">
        <f t="shared" si="3"/>
        <v>0.210954035873797</v>
      </c>
    </row>
    <row r="43" spans="1:20">
      <c r="A43" s="155">
        <v>44768</v>
      </c>
      <c r="B43" s="153">
        <v>179.85</v>
      </c>
      <c r="C43" s="131">
        <v>41.22</v>
      </c>
      <c r="D43" s="124">
        <v>0</v>
      </c>
      <c r="E43" s="148">
        <v>1.4</v>
      </c>
      <c r="R43" s="161">
        <f t="shared" si="4"/>
        <v>1258.95</v>
      </c>
      <c r="S43" s="161">
        <f t="shared" si="5"/>
        <v>299.6</v>
      </c>
      <c r="T43">
        <f t="shared" si="3"/>
        <v>0.2379760911871</v>
      </c>
    </row>
    <row r="44" spans="1:20">
      <c r="A44" s="155">
        <v>44769</v>
      </c>
      <c r="B44" s="153">
        <v>143.88</v>
      </c>
      <c r="C44" s="131">
        <v>32.75</v>
      </c>
      <c r="D44" s="124">
        <v>19.99</v>
      </c>
      <c r="E44" s="148">
        <v>0.82</v>
      </c>
      <c r="R44" s="161">
        <f t="shared" si="4"/>
        <v>1165.081</v>
      </c>
      <c r="S44" s="161">
        <f t="shared" si="5"/>
        <v>235.728</v>
      </c>
      <c r="T44">
        <f t="shared" si="3"/>
        <v>0.202327563491294</v>
      </c>
    </row>
    <row r="45" spans="1:20">
      <c r="A45" s="155">
        <v>44770</v>
      </c>
      <c r="B45" s="153">
        <v>288.74</v>
      </c>
      <c r="C45" s="131">
        <v>41.99</v>
      </c>
      <c r="D45" s="124">
        <v>19.99</v>
      </c>
      <c r="E45" s="148">
        <v>1.47</v>
      </c>
      <c r="R45" s="161">
        <f t="shared" si="4"/>
        <v>2179.101</v>
      </c>
      <c r="S45" s="161">
        <f t="shared" si="5"/>
        <v>305.543</v>
      </c>
      <c r="T45">
        <f t="shared" ref="T45:T77" si="6">S45/R45</f>
        <v>0.140215162124197</v>
      </c>
    </row>
    <row r="46" spans="1:20">
      <c r="A46" s="155">
        <v>44771</v>
      </c>
      <c r="B46" s="153">
        <v>263.78</v>
      </c>
      <c r="C46" s="131">
        <v>37.41</v>
      </c>
      <c r="D46" s="124">
        <v>19.99</v>
      </c>
      <c r="E46" s="148">
        <v>1.14</v>
      </c>
      <c r="R46" s="161">
        <f t="shared" si="4"/>
        <v>2004.381</v>
      </c>
      <c r="S46" s="161">
        <f t="shared" si="5"/>
        <v>270.876</v>
      </c>
      <c r="T46">
        <f t="shared" si="6"/>
        <v>0.135141971511404</v>
      </c>
    </row>
    <row r="47" spans="1:20">
      <c r="A47" s="155">
        <v>44772</v>
      </c>
      <c r="B47" s="153">
        <v>216.8</v>
      </c>
      <c r="C47" s="131">
        <v>42.53</v>
      </c>
      <c r="D47" s="124">
        <v>0</v>
      </c>
      <c r="E47" s="148">
        <v>0.48</v>
      </c>
      <c r="R47" s="161">
        <f t="shared" si="4"/>
        <v>1517.6</v>
      </c>
      <c r="S47" s="161">
        <f t="shared" si="5"/>
        <v>301.502</v>
      </c>
      <c r="T47">
        <f t="shared" si="6"/>
        <v>0.198670268845546</v>
      </c>
    </row>
    <row r="48" spans="1:20">
      <c r="A48" s="155">
        <v>44773</v>
      </c>
      <c r="B48" s="153">
        <v>459.54</v>
      </c>
      <c r="C48" s="131">
        <v>43.42</v>
      </c>
      <c r="D48" s="124">
        <v>0</v>
      </c>
      <c r="E48" s="148">
        <v>2.9</v>
      </c>
      <c r="R48" s="161">
        <f t="shared" si="4"/>
        <v>3216.78</v>
      </c>
      <c r="S48" s="161">
        <f t="shared" si="5"/>
        <v>326.85</v>
      </c>
      <c r="T48">
        <f t="shared" si="6"/>
        <v>0.101607818999123</v>
      </c>
    </row>
    <row r="49" spans="1:20">
      <c r="A49" s="155">
        <v>44774</v>
      </c>
      <c r="B49" s="153">
        <v>216.8</v>
      </c>
      <c r="C49" s="131">
        <v>43.41</v>
      </c>
      <c r="D49" s="124">
        <v>0</v>
      </c>
      <c r="E49" s="148">
        <v>0.6</v>
      </c>
      <c r="R49" s="161">
        <f t="shared" si="4"/>
        <v>1517.6</v>
      </c>
      <c r="S49" s="161">
        <f t="shared" si="5"/>
        <v>308.61</v>
      </c>
      <c r="T49">
        <f t="shared" si="6"/>
        <v>0.203353979968371</v>
      </c>
    </row>
    <row r="50" spans="1:20">
      <c r="A50" s="155">
        <v>44775</v>
      </c>
      <c r="B50" s="153">
        <v>299.79</v>
      </c>
      <c r="C50" s="131">
        <v>38.31</v>
      </c>
      <c r="D50" s="124">
        <v>0</v>
      </c>
      <c r="E50" s="148">
        <v>1.19</v>
      </c>
      <c r="R50" s="161">
        <f t="shared" si="4"/>
        <v>2098.53</v>
      </c>
      <c r="S50" s="161">
        <f t="shared" si="5"/>
        <v>277.571</v>
      </c>
      <c r="T50">
        <f t="shared" si="6"/>
        <v>0.132269255145268</v>
      </c>
    </row>
    <row r="51" spans="1:20">
      <c r="A51" s="155">
        <v>44776</v>
      </c>
      <c r="B51" s="153">
        <v>398.64</v>
      </c>
      <c r="C51" s="131">
        <v>36.19</v>
      </c>
      <c r="D51" s="124">
        <v>0</v>
      </c>
      <c r="E51" s="148">
        <v>0.26</v>
      </c>
      <c r="R51" s="161">
        <f t="shared" si="4"/>
        <v>2790.48</v>
      </c>
      <c r="S51" s="161">
        <f t="shared" si="5"/>
        <v>255.384</v>
      </c>
      <c r="T51">
        <f t="shared" si="6"/>
        <v>0.0915197385396061</v>
      </c>
    </row>
    <row r="52" spans="1:20">
      <c r="A52" s="155">
        <v>44777</v>
      </c>
      <c r="B52" s="153">
        <v>284.8</v>
      </c>
      <c r="C52" s="131">
        <v>40.89</v>
      </c>
      <c r="D52" s="124">
        <v>0</v>
      </c>
      <c r="E52" s="148">
        <v>0.77</v>
      </c>
      <c r="R52" s="161">
        <f t="shared" si="4"/>
        <v>1993.6</v>
      </c>
      <c r="S52" s="161">
        <f t="shared" si="5"/>
        <v>292.313</v>
      </c>
      <c r="T52">
        <f t="shared" si="6"/>
        <v>0.146625702247191</v>
      </c>
    </row>
    <row r="53" spans="1:20">
      <c r="A53" s="155">
        <v>44778</v>
      </c>
      <c r="B53" s="123">
        <v>254.81</v>
      </c>
      <c r="C53" s="131">
        <v>35.34</v>
      </c>
      <c r="D53" s="124">
        <v>0</v>
      </c>
      <c r="E53" s="148">
        <v>1.07</v>
      </c>
      <c r="R53" s="161">
        <f t="shared" si="4"/>
        <v>1783.67</v>
      </c>
      <c r="S53" s="161">
        <f t="shared" si="5"/>
        <v>255.833</v>
      </c>
      <c r="T53">
        <f t="shared" si="6"/>
        <v>0.143430679441825</v>
      </c>
    </row>
    <row r="54" spans="1:20">
      <c r="A54" s="155">
        <v>44779</v>
      </c>
      <c r="B54" s="153">
        <v>145.9</v>
      </c>
      <c r="C54" s="131">
        <v>28.77</v>
      </c>
      <c r="D54" s="124">
        <v>0</v>
      </c>
      <c r="E54" s="148">
        <v>1.72</v>
      </c>
      <c r="R54" s="161">
        <f t="shared" si="4"/>
        <v>1021.3</v>
      </c>
      <c r="S54" s="161">
        <f t="shared" si="5"/>
        <v>214.978</v>
      </c>
      <c r="T54">
        <f t="shared" si="6"/>
        <v>0.210494467835112</v>
      </c>
    </row>
    <row r="55" spans="1:20">
      <c r="A55" s="155">
        <v>44780</v>
      </c>
      <c r="B55" s="153">
        <v>310.85</v>
      </c>
      <c r="C55" s="131">
        <v>39.96</v>
      </c>
      <c r="D55" s="124">
        <v>0</v>
      </c>
      <c r="E55" s="148">
        <v>1.4</v>
      </c>
      <c r="R55" s="161">
        <f t="shared" si="4"/>
        <v>2175.95</v>
      </c>
      <c r="S55" s="161">
        <f t="shared" si="5"/>
        <v>290.78</v>
      </c>
      <c r="T55">
        <f t="shared" si="6"/>
        <v>0.133633585330545</v>
      </c>
    </row>
    <row r="56" spans="1:20">
      <c r="A56" s="155">
        <v>44781</v>
      </c>
      <c r="B56" s="153">
        <v>175.88</v>
      </c>
      <c r="C56" s="131">
        <v>36.75</v>
      </c>
      <c r="D56" s="124">
        <v>20.49</v>
      </c>
      <c r="E56" s="148">
        <v>0.73</v>
      </c>
      <c r="R56" s="161">
        <f t="shared" si="4"/>
        <v>1393.031</v>
      </c>
      <c r="S56" s="161">
        <f t="shared" si="5"/>
        <v>263.017</v>
      </c>
      <c r="T56">
        <f t="shared" si="6"/>
        <v>0.188809150693703</v>
      </c>
    </row>
    <row r="57" spans="1:20">
      <c r="A57" s="155">
        <v>44782</v>
      </c>
      <c r="B57" s="153">
        <v>371.75</v>
      </c>
      <c r="C57" s="131">
        <v>33.3</v>
      </c>
      <c r="D57" s="124">
        <v>0</v>
      </c>
      <c r="E57" s="148">
        <v>0.06</v>
      </c>
      <c r="R57" s="161">
        <f t="shared" si="4"/>
        <v>2602.25</v>
      </c>
      <c r="S57" s="161">
        <f t="shared" si="5"/>
        <v>233.574</v>
      </c>
      <c r="T57">
        <f t="shared" si="6"/>
        <v>0.0897584782399846</v>
      </c>
    </row>
    <row r="58" spans="1:20">
      <c r="A58" s="155">
        <v>44783</v>
      </c>
      <c r="B58" s="153">
        <v>249.83</v>
      </c>
      <c r="C58" s="131">
        <v>33.3</v>
      </c>
      <c r="D58" s="124">
        <v>19.99</v>
      </c>
      <c r="E58" s="148">
        <v>0.96</v>
      </c>
      <c r="R58" s="161">
        <f t="shared" si="4"/>
        <v>1906.731</v>
      </c>
      <c r="S58" s="161">
        <f t="shared" si="5"/>
        <v>240.684</v>
      </c>
      <c r="T58">
        <f t="shared" si="6"/>
        <v>0.126228608020743</v>
      </c>
    </row>
    <row r="59" spans="1:20">
      <c r="A59" s="155">
        <v>44784</v>
      </c>
      <c r="B59" s="153">
        <v>83.94</v>
      </c>
      <c r="C59" s="131">
        <v>27.05</v>
      </c>
      <c r="D59" s="124">
        <v>0</v>
      </c>
      <c r="E59" s="148">
        <v>1.51</v>
      </c>
      <c r="R59" s="161">
        <f t="shared" si="4"/>
        <v>587.58</v>
      </c>
      <c r="S59" s="161">
        <f t="shared" si="5"/>
        <v>201.279</v>
      </c>
      <c r="T59">
        <f t="shared" si="6"/>
        <v>0.342555907280711</v>
      </c>
    </row>
    <row r="60" spans="1:20">
      <c r="A60" s="155">
        <v>44785</v>
      </c>
      <c r="B60" s="153">
        <v>167.88</v>
      </c>
      <c r="C60" s="131">
        <v>30.78</v>
      </c>
      <c r="D60" s="124">
        <v>0</v>
      </c>
      <c r="E60" s="148">
        <v>0.15</v>
      </c>
      <c r="R60" s="161">
        <f t="shared" si="4"/>
        <v>1175.16</v>
      </c>
      <c r="S60" s="161">
        <f t="shared" si="5"/>
        <v>216.645</v>
      </c>
      <c r="T60">
        <f t="shared" si="6"/>
        <v>0.184353619932605</v>
      </c>
    </row>
    <row r="61" spans="1:20">
      <c r="A61" s="155">
        <v>44786</v>
      </c>
      <c r="B61" s="153">
        <v>202.88</v>
      </c>
      <c r="C61" s="131">
        <v>33.38</v>
      </c>
      <c r="D61" s="124">
        <v>0</v>
      </c>
      <c r="E61" s="148">
        <v>0.74</v>
      </c>
      <c r="R61" s="161">
        <f t="shared" si="4"/>
        <v>1420.16</v>
      </c>
      <c r="S61" s="161">
        <f t="shared" si="5"/>
        <v>239.506</v>
      </c>
      <c r="T61">
        <f t="shared" si="6"/>
        <v>0.168647194682289</v>
      </c>
    </row>
    <row r="62" spans="1:20">
      <c r="A62" s="155">
        <v>44787</v>
      </c>
      <c r="B62" s="153">
        <v>100.93</v>
      </c>
      <c r="C62" s="131">
        <v>43.76</v>
      </c>
      <c r="D62" s="124">
        <v>0</v>
      </c>
      <c r="E62" s="148">
        <v>0.5</v>
      </c>
      <c r="R62" s="161">
        <f t="shared" si="4"/>
        <v>706.51</v>
      </c>
      <c r="S62" s="161">
        <f t="shared" si="5"/>
        <v>310.27</v>
      </c>
      <c r="T62">
        <f t="shared" si="6"/>
        <v>0.439158681405783</v>
      </c>
    </row>
    <row r="63" spans="1:20">
      <c r="A63" s="155">
        <v>44788</v>
      </c>
      <c r="B63" s="153">
        <v>211.88</v>
      </c>
      <c r="C63" s="131">
        <v>33.05</v>
      </c>
      <c r="D63" s="124">
        <v>0</v>
      </c>
      <c r="E63" s="148">
        <v>1.6</v>
      </c>
      <c r="R63" s="161">
        <f t="shared" si="4"/>
        <v>1483.16</v>
      </c>
      <c r="S63" s="161">
        <f t="shared" si="5"/>
        <v>243.99</v>
      </c>
      <c r="T63">
        <f t="shared" si="6"/>
        <v>0.164506863723401</v>
      </c>
    </row>
    <row r="64" spans="1:20">
      <c r="A64" s="155">
        <v>44789</v>
      </c>
      <c r="B64" s="153">
        <v>132.9</v>
      </c>
      <c r="C64" s="131">
        <v>41.72</v>
      </c>
      <c r="D64" s="124">
        <v>0</v>
      </c>
      <c r="E64" s="148">
        <v>1.75</v>
      </c>
      <c r="R64" s="161">
        <f t="shared" si="4"/>
        <v>930.3</v>
      </c>
      <c r="S64" s="161">
        <f t="shared" si="5"/>
        <v>305.865</v>
      </c>
      <c r="T64">
        <f t="shared" si="6"/>
        <v>0.328781038374718</v>
      </c>
    </row>
    <row r="65" spans="1:20">
      <c r="A65" s="155">
        <v>44790</v>
      </c>
      <c r="B65" s="153">
        <v>314.81</v>
      </c>
      <c r="C65" s="131">
        <v>50.23</v>
      </c>
      <c r="D65" s="124">
        <v>0</v>
      </c>
      <c r="E65" s="148">
        <v>0.92</v>
      </c>
      <c r="R65" s="161">
        <f t="shared" si="4"/>
        <v>2203.67</v>
      </c>
      <c r="S65" s="161">
        <f t="shared" si="5"/>
        <v>358.878</v>
      </c>
      <c r="T65">
        <f t="shared" si="6"/>
        <v>0.162854692399497</v>
      </c>
    </row>
    <row r="66" spans="1:20">
      <c r="A66" s="155">
        <v>44791</v>
      </c>
      <c r="B66" s="153">
        <v>252.84</v>
      </c>
      <c r="C66" s="131">
        <v>52.02</v>
      </c>
      <c r="D66" s="124">
        <v>0</v>
      </c>
      <c r="E66" s="148">
        <v>1.55</v>
      </c>
      <c r="R66" s="161">
        <f t="shared" si="4"/>
        <v>1769.88</v>
      </c>
      <c r="S66" s="161">
        <f t="shared" si="5"/>
        <v>376.385</v>
      </c>
      <c r="T66">
        <f t="shared" si="6"/>
        <v>0.212661310371325</v>
      </c>
    </row>
    <row r="67" spans="1:20">
      <c r="A67" s="155">
        <v>44792</v>
      </c>
      <c r="B67" s="153">
        <v>332.78</v>
      </c>
      <c r="C67" s="131">
        <v>34.79</v>
      </c>
      <c r="D67" s="124">
        <v>0</v>
      </c>
      <c r="E67" s="148">
        <v>0.97</v>
      </c>
      <c r="R67" s="161">
        <f t="shared" si="4"/>
        <v>2329.46</v>
      </c>
      <c r="S67" s="161">
        <f t="shared" si="5"/>
        <v>251.193</v>
      </c>
      <c r="T67">
        <f t="shared" si="6"/>
        <v>0.107833145879302</v>
      </c>
    </row>
    <row r="68" spans="1:20">
      <c r="A68" s="155">
        <v>44793</v>
      </c>
      <c r="B68" s="153">
        <v>228.86</v>
      </c>
      <c r="C68" s="131">
        <v>46.9</v>
      </c>
      <c r="D68" s="124">
        <v>0</v>
      </c>
      <c r="E68" s="148">
        <v>2.86</v>
      </c>
      <c r="R68" s="161">
        <f t="shared" si="4"/>
        <v>1602.02</v>
      </c>
      <c r="S68" s="161">
        <f t="shared" si="5"/>
        <v>350.894</v>
      </c>
      <c r="T68">
        <f t="shared" si="6"/>
        <v>0.219032221819952</v>
      </c>
    </row>
    <row r="69" spans="1:20">
      <c r="A69" s="155">
        <v>44794</v>
      </c>
      <c r="B69" s="153">
        <v>285.78</v>
      </c>
      <c r="C69" s="131">
        <v>77.48</v>
      </c>
      <c r="D69" s="124">
        <v>0</v>
      </c>
      <c r="E69" s="148">
        <v>0.29</v>
      </c>
      <c r="R69" s="161">
        <f t="shared" si="4"/>
        <v>2000.46</v>
      </c>
      <c r="S69" s="161">
        <f t="shared" si="5"/>
        <v>544.651</v>
      </c>
      <c r="T69">
        <f t="shared" si="6"/>
        <v>0.272262879537706</v>
      </c>
    </row>
    <row r="70" spans="1:20">
      <c r="A70" s="155">
        <v>44795</v>
      </c>
      <c r="B70" s="153">
        <v>194.85</v>
      </c>
      <c r="C70" s="131">
        <v>65.48</v>
      </c>
      <c r="D70" s="124">
        <v>0</v>
      </c>
      <c r="E70" s="148">
        <v>2.19</v>
      </c>
      <c r="R70" s="161">
        <f t="shared" si="4"/>
        <v>1363.95</v>
      </c>
      <c r="S70" s="161">
        <f t="shared" si="5"/>
        <v>475.661</v>
      </c>
      <c r="T70">
        <f t="shared" si="6"/>
        <v>0.348737856959566</v>
      </c>
    </row>
    <row r="71" spans="1:20">
      <c r="A71" s="155">
        <v>44796</v>
      </c>
      <c r="B71" s="153">
        <v>417.81</v>
      </c>
      <c r="C71" s="131">
        <v>62.3</v>
      </c>
      <c r="D71" s="124">
        <v>0</v>
      </c>
      <c r="E71" s="148">
        <v>3.56</v>
      </c>
      <c r="R71" s="161">
        <f t="shared" si="4"/>
        <v>2924.67</v>
      </c>
      <c r="S71" s="161">
        <f t="shared" si="5"/>
        <v>464.224</v>
      </c>
      <c r="T71">
        <f t="shared" si="6"/>
        <v>0.15872696748693</v>
      </c>
    </row>
    <row r="72" spans="1:20">
      <c r="A72" s="155">
        <v>44797</v>
      </c>
      <c r="B72" s="153">
        <v>181.86</v>
      </c>
      <c r="C72" s="131">
        <v>61.79</v>
      </c>
      <c r="D72" s="124">
        <v>18.99</v>
      </c>
      <c r="E72" s="148">
        <v>3.38</v>
      </c>
      <c r="K72" s="153">
        <v>1.13</v>
      </c>
      <c r="R72" s="161">
        <f>B72*$C$1+D72*$E$1+F72*$G$1+J72*$C$1+L72*$E$1+N72*$G$1</f>
        <v>1423.041</v>
      </c>
      <c r="S72" s="161">
        <f>C72*$C$1+E72*$E$1+G72*$G$1+K72*$C$1+M72*$E$1+O72*$G$1</f>
        <v>467.142</v>
      </c>
      <c r="T72">
        <f t="shared" si="6"/>
        <v>0.328270232551276</v>
      </c>
    </row>
    <row r="73" spans="1:20">
      <c r="A73" s="155">
        <v>44798</v>
      </c>
      <c r="B73" s="153">
        <v>415.71</v>
      </c>
      <c r="C73" s="131">
        <v>77.47</v>
      </c>
      <c r="D73" s="124">
        <v>0</v>
      </c>
      <c r="E73" s="148">
        <v>3.37</v>
      </c>
      <c r="K73" s="153">
        <v>3.81</v>
      </c>
      <c r="R73" s="161">
        <f>B73*$C$1+D73*$E$1+F73*$G$1+J73*$C$1+L73*$E$1+N73*$G$1</f>
        <v>2909.97</v>
      </c>
      <c r="S73" s="161">
        <f>C73*$C$1+E73*$E$1+G73*$G$1+K73*$C$1+M73*$E$1+O73*$G$1</f>
        <v>595.583</v>
      </c>
      <c r="T73">
        <f t="shared" si="6"/>
        <v>0.204669807592518</v>
      </c>
    </row>
    <row r="74" spans="1:20">
      <c r="A74" s="155">
        <v>44799</v>
      </c>
      <c r="B74" s="153">
        <v>370.76</v>
      </c>
      <c r="C74" s="131">
        <v>66.42</v>
      </c>
      <c r="D74" s="124">
        <v>0</v>
      </c>
      <c r="E74" s="148">
        <v>2.22</v>
      </c>
      <c r="K74" s="153">
        <v>6.46</v>
      </c>
      <c r="R74" s="161">
        <f>B74*$C$1+D74*$E$1+F74*$G$1+J74*$C$1+L74*$E$1+N74*$G$1</f>
        <v>2595.32</v>
      </c>
      <c r="S74" s="161">
        <f>C74*$C$1+E74*$E$1+G74*$G$1+K74*$C$1+M74*$E$1+O74*$G$1</f>
        <v>527.698</v>
      </c>
      <c r="T74">
        <f t="shared" si="6"/>
        <v>0.203326757394079</v>
      </c>
    </row>
    <row r="75" spans="1:20">
      <c r="A75" s="155">
        <v>44800</v>
      </c>
      <c r="B75" s="153">
        <v>273.81</v>
      </c>
      <c r="C75" s="131">
        <v>73.59</v>
      </c>
      <c r="D75" s="124">
        <v>16.99</v>
      </c>
      <c r="E75" s="148">
        <v>2.07</v>
      </c>
      <c r="K75" s="153">
        <v>16.21</v>
      </c>
      <c r="R75" s="161">
        <f>B75*$C$1+D75*$E$1+F75*$G$1+J75*$C$1+L75*$E$1+N75*$G$1</f>
        <v>2050.891</v>
      </c>
      <c r="S75" s="161">
        <f>C75*$C$1+E75*$E$1+G75*$G$1+K75*$C$1+M75*$E$1+O75*$G$1</f>
        <v>644.953</v>
      </c>
      <c r="T75">
        <f t="shared" si="6"/>
        <v>0.314474538139765</v>
      </c>
    </row>
    <row r="76" spans="1:20">
      <c r="A76" s="155">
        <v>44801</v>
      </c>
      <c r="B76" s="153">
        <v>220.83</v>
      </c>
      <c r="C76" s="131">
        <v>96.53</v>
      </c>
      <c r="D76" s="124">
        <v>0</v>
      </c>
      <c r="E76" s="148">
        <v>6.34</v>
      </c>
      <c r="K76" s="153">
        <v>11.09</v>
      </c>
      <c r="R76" s="161">
        <f>B76*$C$1+D76*$E$1+F76*$G$1+J76*$C$1+L76*$E$1+N76*$G$1</f>
        <v>1545.81</v>
      </c>
      <c r="S76" s="161">
        <f>C76*$C$1+E76*$E$1+G76*$G$1+K76*$C$1+M76*$E$1+O76*$G$1</f>
        <v>803.426</v>
      </c>
      <c r="T76">
        <f t="shared" si="6"/>
        <v>0.519744341154476</v>
      </c>
    </row>
    <row r="77" spans="1:20">
      <c r="A77" s="155">
        <v>44802</v>
      </c>
      <c r="B77" s="153">
        <v>272.79</v>
      </c>
      <c r="C77" s="131">
        <v>54.78</v>
      </c>
      <c r="D77" s="124">
        <v>16.99</v>
      </c>
      <c r="E77" s="148">
        <v>6.8</v>
      </c>
      <c r="J77" s="153">
        <v>29.99</v>
      </c>
      <c r="K77" s="153">
        <v>26.18</v>
      </c>
      <c r="R77" s="161">
        <f>B77*$C$1+D77*$E$1+F77*$G$1+J77*$C$1+L77*$E$1+N77*$G$1</f>
        <v>2253.681</v>
      </c>
      <c r="S77" s="161">
        <f>C77*$C$1+E77*$E$1+G77*$G$1+K77*$C$1+M77*$E$1+O77*$G$1</f>
        <v>620.44</v>
      </c>
      <c r="T77">
        <f t="shared" si="6"/>
        <v>0.275300719134607</v>
      </c>
    </row>
    <row r="78" spans="1:20">
      <c r="A78" s="155">
        <v>44803</v>
      </c>
      <c r="B78" s="153">
        <v>207.84</v>
      </c>
      <c r="C78" s="153">
        <v>42.25</v>
      </c>
      <c r="D78" s="124">
        <v>50.97</v>
      </c>
      <c r="E78" s="124">
        <v>3.29</v>
      </c>
      <c r="H78" s="128"/>
      <c r="I78" s="128"/>
      <c r="J78" s="153"/>
      <c r="K78" s="153">
        <v>3.29</v>
      </c>
      <c r="R78" s="161">
        <f>B78*$C$1+D78*$E$1+F78*$G$1+J78*$C$1+L78*$E$1+N78*$G$1</f>
        <v>1857.543</v>
      </c>
      <c r="S78" s="161">
        <f>C78*$C$1+E78*$E$1+G78*$G$1+K78*$C$1+M78*$E$1+O78*$G$1</f>
        <v>344.771</v>
      </c>
      <c r="T78">
        <f t="shared" ref="T78:T122" si="7">S78/R78</f>
        <v>0.185605932137237</v>
      </c>
    </row>
    <row r="79" spans="1:20">
      <c r="A79" s="155">
        <v>44804</v>
      </c>
      <c r="B79" s="153">
        <v>303.81</v>
      </c>
      <c r="C79" s="153">
        <v>50.54</v>
      </c>
      <c r="D79" s="124">
        <v>16.99</v>
      </c>
      <c r="E79" s="124">
        <v>0.44</v>
      </c>
      <c r="H79" s="128">
        <v>271.07</v>
      </c>
      <c r="J79" s="153">
        <v>59.98</v>
      </c>
      <c r="K79" s="153">
        <v>44.89</v>
      </c>
      <c r="R79" s="161">
        <f>B79*$C$1+D79*$E$1+F79*$G$1+H79*$I$1+J79*$C$1+L79*$E$1+N79*$G$1</f>
        <v>2775.6255</v>
      </c>
      <c r="S79" s="161">
        <f>C79*$C$1+E79*$E$1+G79*$G$1+K79*$C$1+M79*$E$1+O79*$G$1</f>
        <v>671.486</v>
      </c>
      <c r="T79">
        <f t="shared" si="7"/>
        <v>0.241922406318864</v>
      </c>
    </row>
    <row r="80" spans="1:20">
      <c r="A80" s="155">
        <v>44805</v>
      </c>
      <c r="B80" s="153">
        <v>246.81</v>
      </c>
      <c r="C80" s="153">
        <v>70.06</v>
      </c>
      <c r="D80" s="124">
        <v>0</v>
      </c>
      <c r="E80" s="124">
        <v>0.8</v>
      </c>
      <c r="J80" s="153">
        <v>89.97</v>
      </c>
      <c r="K80" s="153">
        <v>38.71</v>
      </c>
      <c r="P80" s="150"/>
      <c r="Q80" s="150"/>
      <c r="R80" s="161">
        <f>B80*$C$1+D80*$E$1+F80*$G$1+J80*$C$1+L80*$E$1+N80*$G$1</f>
        <v>2357.46</v>
      </c>
      <c r="S80" s="161">
        <f>C80*$C$1+E80*$E$1+G80*$G$1+K80*$C$1+M80*$E$1+O80*$G$1</f>
        <v>767.71</v>
      </c>
      <c r="T80">
        <f t="shared" si="7"/>
        <v>0.325651336608044</v>
      </c>
    </row>
    <row r="81" spans="1:20">
      <c r="A81" s="155">
        <v>44806</v>
      </c>
      <c r="B81" s="153">
        <v>360.75</v>
      </c>
      <c r="C81" s="153">
        <v>46.26</v>
      </c>
      <c r="D81" s="124">
        <v>16.99</v>
      </c>
      <c r="E81" s="124">
        <v>4.74</v>
      </c>
      <c r="J81" s="153">
        <v>119.96</v>
      </c>
      <c r="K81" s="153">
        <v>27.19</v>
      </c>
      <c r="P81" s="150"/>
      <c r="Q81" s="150"/>
      <c r="R81" s="161">
        <f>B81*$C$1+D81*$E$1+F81*$G$1+H81*$I$1+J81*$C$1+L81*$E$1+N81*$G$1</f>
        <v>3499.191</v>
      </c>
      <c r="S81" s="161">
        <f>C81*$C$1+E81*$E$1+G81*$G$1+K81*$C$1+M81*$E$1+O81*$G$1</f>
        <v>551.596</v>
      </c>
      <c r="T81">
        <f t="shared" si="7"/>
        <v>0.157635293414964</v>
      </c>
    </row>
    <row r="82" spans="1:20">
      <c r="A82" s="155">
        <v>44807</v>
      </c>
      <c r="B82" s="153">
        <v>246.81</v>
      </c>
      <c r="C82" s="153">
        <v>60.01</v>
      </c>
      <c r="D82" s="124">
        <v>0</v>
      </c>
      <c r="E82" s="124">
        <v>3.43</v>
      </c>
      <c r="G82" s="159">
        <v>1.46</v>
      </c>
      <c r="J82" s="153">
        <v>29.99</v>
      </c>
      <c r="K82" s="153">
        <v>37.3</v>
      </c>
      <c r="P82" s="150"/>
      <c r="Q82" s="150"/>
      <c r="R82" s="161">
        <f>B82*$C$1+D82*$E$1+F82*$G$1+H82*$I$1+J82*$C$1+L82*$E$1+N82*$G$1</f>
        <v>1937.6</v>
      </c>
      <c r="S82" s="161">
        <f>C82*$C$1+E82*$E$1+G82*$G$1+K82*$C$1+M82*$E$1+O82*$G$1</f>
        <v>715.8298</v>
      </c>
      <c r="T82">
        <f t="shared" si="7"/>
        <v>0.369441473988439</v>
      </c>
    </row>
    <row r="83" spans="1:20">
      <c r="A83" s="155">
        <v>44808</v>
      </c>
      <c r="B83" s="153">
        <v>168.87</v>
      </c>
      <c r="C83" s="153">
        <v>58.33</v>
      </c>
      <c r="D83" s="124">
        <v>0</v>
      </c>
      <c r="E83" s="124">
        <v>9.84</v>
      </c>
      <c r="G83" s="159">
        <v>2.19</v>
      </c>
      <c r="H83" s="128">
        <v>280.07</v>
      </c>
      <c r="J83" s="153">
        <v>59.98</v>
      </c>
      <c r="K83" s="153">
        <v>41.56</v>
      </c>
      <c r="P83" s="150"/>
      <c r="Q83" s="150"/>
      <c r="R83" s="161">
        <f>B83*$C$1+D83*$E$1+F83*$G$1+H83*$I$1+J83*$C$1+L83*$E$1+N83*$G$1</f>
        <v>1699.9745</v>
      </c>
      <c r="S83" s="161">
        <f>C83*$C$1+E83*$E$1+G83*$G$1+K83*$C$1+M83*$E$1+O83*$G$1</f>
        <v>788.3102</v>
      </c>
      <c r="T83">
        <f t="shared" si="7"/>
        <v>0.463718838135513</v>
      </c>
    </row>
    <row r="84" spans="1:20">
      <c r="A84" s="155">
        <v>44809</v>
      </c>
      <c r="B84" s="153">
        <v>315.8</v>
      </c>
      <c r="C84" s="153">
        <v>67.57</v>
      </c>
      <c r="D84" s="124">
        <v>39.99</v>
      </c>
      <c r="E84" s="124">
        <v>10.27</v>
      </c>
      <c r="F84" s="129">
        <v>19.99</v>
      </c>
      <c r="G84" s="159">
        <v>11.54</v>
      </c>
      <c r="H84" s="128">
        <v>280.07</v>
      </c>
      <c r="J84" s="153">
        <v>29.99</v>
      </c>
      <c r="K84" s="153">
        <v>59.64</v>
      </c>
      <c r="P84" s="150"/>
      <c r="Q84" s="150"/>
      <c r="R84" s="161">
        <f>B84*$C$1+D84*$E$1+F84*$G$1+H84*$I$1+J84*$C$1+L84*$E$1+N84*$G$1</f>
        <v>2938.0237</v>
      </c>
      <c r="S84" s="161">
        <f>C84*$C$1+E84*$E$1+G84*$G$1+K84*$C$1+M84*$E$1+O84*$G$1</f>
        <v>1031.3802</v>
      </c>
      <c r="T84">
        <f t="shared" si="7"/>
        <v>0.351045568488777</v>
      </c>
    </row>
    <row r="85" spans="1:20">
      <c r="A85" s="155">
        <v>44810</v>
      </c>
      <c r="B85" s="153">
        <v>383.74</v>
      </c>
      <c r="C85" s="153">
        <v>58.74</v>
      </c>
      <c r="D85" s="124">
        <v>58.74</v>
      </c>
      <c r="E85" s="124">
        <v>58.74</v>
      </c>
      <c r="G85" s="159">
        <v>0.76</v>
      </c>
      <c r="J85" s="153">
        <v>29.99</v>
      </c>
      <c r="K85" s="153">
        <v>8.49</v>
      </c>
      <c r="P85" s="150"/>
      <c r="Q85" s="150"/>
      <c r="R85" s="161">
        <f>B85*$C$1+D85*$E$1+F85*$G$1+H85*$I$1+J85*$C$1+L85*$E$1+N85*$G$1</f>
        <v>3360.156</v>
      </c>
      <c r="S85" s="161">
        <f>C85*$C$1+E85*$E$1+G85*$G$1+K85*$C$1+M85*$E$1+O85*$G$1</f>
        <v>938.5928</v>
      </c>
      <c r="T85">
        <f t="shared" si="7"/>
        <v>0.279330126339372</v>
      </c>
    </row>
    <row r="86" spans="1:20">
      <c r="A86" s="155">
        <v>44811</v>
      </c>
      <c r="B86" s="153">
        <v>164.87</v>
      </c>
      <c r="C86" s="153">
        <v>50.94</v>
      </c>
      <c r="D86" s="124">
        <v>16.99</v>
      </c>
      <c r="E86" s="124">
        <v>4.95</v>
      </c>
      <c r="G86" s="159">
        <v>2.83</v>
      </c>
      <c r="J86" s="153">
        <v>88.97</v>
      </c>
      <c r="K86" s="153">
        <v>52.32</v>
      </c>
      <c r="P86" s="150"/>
      <c r="Q86" s="150"/>
      <c r="R86" s="161">
        <f>B86*$C$1+D86*$E$1+F86*$G$1+H86*$I$1+J86*$C$1+L86*$E$1+N86*$G$1</f>
        <v>1911.101</v>
      </c>
      <c r="S86" s="161">
        <f>C86*$C$1+E86*$E$1+G86*$G$1+K86*$C$1+M86*$E$1+O86*$G$1</f>
        <v>776.5844</v>
      </c>
      <c r="T86">
        <f t="shared" si="7"/>
        <v>0.406354452224137</v>
      </c>
    </row>
    <row r="87" spans="1:20">
      <c r="A87" s="155">
        <v>44812</v>
      </c>
      <c r="B87" s="153">
        <v>310.78</v>
      </c>
      <c r="C87" s="153">
        <v>62.08</v>
      </c>
      <c r="D87" s="124">
        <v>16.99</v>
      </c>
      <c r="E87" s="124">
        <v>9.37</v>
      </c>
      <c r="F87" s="129">
        <v>19.99</v>
      </c>
      <c r="G87" s="159">
        <v>1.29</v>
      </c>
      <c r="J87" s="153">
        <v>29.99</v>
      </c>
      <c r="K87" s="153">
        <v>36.8</v>
      </c>
      <c r="P87" s="150"/>
      <c r="Q87" s="150"/>
      <c r="R87" s="161">
        <f>B87*$C$1+D87*$E$1+F87*$G$1+H87*$I$1+J87*$C$1+L87*$E$1+N87*$G$1</f>
        <v>2623.1592</v>
      </c>
      <c r="S87" s="161">
        <f>C87*$C$1+E87*$E$1+G87*$G$1+K87*$C$1+M87*$E$1+O87*$G$1</f>
        <v>772.8652</v>
      </c>
      <c r="T87">
        <f t="shared" si="7"/>
        <v>0.294631450504415</v>
      </c>
    </row>
    <row r="88" spans="1:20">
      <c r="A88" s="155">
        <v>44813</v>
      </c>
      <c r="B88" s="153">
        <v>252.8</v>
      </c>
      <c r="C88" s="153">
        <v>59.53</v>
      </c>
      <c r="D88" s="124">
        <v>16.99</v>
      </c>
      <c r="E88" s="124">
        <v>7</v>
      </c>
      <c r="G88" s="159">
        <v>1.75</v>
      </c>
      <c r="J88" s="153"/>
      <c r="K88" s="153">
        <v>5.58</v>
      </c>
      <c r="P88" s="150"/>
      <c r="Q88" s="150"/>
      <c r="R88" s="161">
        <f>B88*$C$1+D88*$E$1+F88*$G$1+H88*$I$1+J88*$C$1+L88*$E$1+N88*$G$1</f>
        <v>1903.821</v>
      </c>
      <c r="S88" s="161">
        <f>C88*$C$1+E88*$E$1+G88*$G$1+K88*$C$1+M88*$E$1+O88*$G$1</f>
        <v>520.135</v>
      </c>
      <c r="T88">
        <f t="shared" si="7"/>
        <v>0.273205831850789</v>
      </c>
    </row>
    <row r="89" spans="1:20">
      <c r="A89" s="155">
        <v>44814</v>
      </c>
      <c r="B89" s="153">
        <v>204.84</v>
      </c>
      <c r="C89" s="153">
        <v>76.39</v>
      </c>
      <c r="D89" s="124"/>
      <c r="E89" s="124">
        <v>12.6</v>
      </c>
      <c r="G89" s="159">
        <v>3.5</v>
      </c>
      <c r="J89" s="153">
        <v>149.95</v>
      </c>
      <c r="K89" s="153">
        <v>53.6</v>
      </c>
      <c r="P89" s="150"/>
      <c r="Q89" s="150"/>
      <c r="R89" s="161">
        <f>B89*$C$1+D89*$E$1+F89*$G$1+H89*$I$1+J89*$C$1+L89*$E$1+N89*$G$1</f>
        <v>2483.53</v>
      </c>
      <c r="S89" s="161">
        <f>C89*$C$1+E89*$E$1+G89*$G$1+K89*$C$1+M89*$E$1+O89*$G$1</f>
        <v>1027.6</v>
      </c>
      <c r="T89">
        <f t="shared" si="7"/>
        <v>0.41376588968122</v>
      </c>
    </row>
    <row r="90" spans="1:20">
      <c r="A90" s="155">
        <v>44815</v>
      </c>
      <c r="B90" s="153">
        <v>545.61</v>
      </c>
      <c r="C90" s="153">
        <v>83.65</v>
      </c>
      <c r="D90" s="124"/>
      <c r="E90" s="124">
        <v>12.56</v>
      </c>
      <c r="G90" s="159">
        <v>3.59</v>
      </c>
      <c r="J90" s="153">
        <v>59.98</v>
      </c>
      <c r="K90" s="153">
        <v>65.05</v>
      </c>
      <c r="P90" s="150"/>
      <c r="Q90" s="150"/>
      <c r="R90" s="161">
        <f>B90*$C$1+D90*$E$1+F90*$G$1+H90*$I$1+J90*$C$1+L90*$E$1+N90*$G$1</f>
        <v>4239.13</v>
      </c>
      <c r="S90" s="161">
        <f>C90*$C$1+E90*$E$1+G90*$G$1+K90*$C$1+M90*$E$1+O90*$G$1</f>
        <v>1158.7202</v>
      </c>
      <c r="T90">
        <f t="shared" si="7"/>
        <v>0.273339152137349</v>
      </c>
    </row>
    <row r="91" spans="1:20">
      <c r="A91" s="155">
        <v>44816</v>
      </c>
      <c r="B91" s="153">
        <v>507.65</v>
      </c>
      <c r="C91" s="153">
        <v>72.55</v>
      </c>
      <c r="D91" s="124">
        <v>16.99</v>
      </c>
      <c r="E91" s="124">
        <v>13.71</v>
      </c>
      <c r="G91" s="159">
        <v>6.71</v>
      </c>
      <c r="J91" s="153">
        <v>29.99</v>
      </c>
      <c r="K91" s="153">
        <v>27.82</v>
      </c>
      <c r="P91" s="150"/>
      <c r="Q91" s="150"/>
      <c r="R91" s="161">
        <f>B91*$C$1+D91*$E$1+F91*$G$1+H91*$I$1+J91*$C$1+L91*$E$1+N91*$G$1</f>
        <v>3897.701</v>
      </c>
      <c r="S91" s="161">
        <f>C91*$C$1+E91*$E$1+G91*$G$1+K91*$C$1+M91*$E$1+O91*$G$1</f>
        <v>845.6568</v>
      </c>
      <c r="T91">
        <f t="shared" si="7"/>
        <v>0.216962973814564</v>
      </c>
    </row>
    <row r="92" spans="1:20">
      <c r="A92" s="155">
        <v>44817</v>
      </c>
      <c r="B92" s="153">
        <v>259.79</v>
      </c>
      <c r="C92" s="153">
        <v>85.07</v>
      </c>
      <c r="D92" s="124">
        <v>16.99</v>
      </c>
      <c r="E92" s="124">
        <v>13.1</v>
      </c>
      <c r="G92" s="159">
        <v>9.6</v>
      </c>
      <c r="J92" s="153">
        <v>29.99</v>
      </c>
      <c r="K92" s="153">
        <v>47.71</v>
      </c>
      <c r="P92" s="150"/>
      <c r="Q92" s="150"/>
      <c r="R92" s="161">
        <f>B92*$C$1+D92*$E$1+F92*$G$1+H92*$I$1+J92*$C$1+L92*$E$1+N92*$G$1</f>
        <v>2162.681</v>
      </c>
      <c r="S92" s="161">
        <f>C92*$C$1+E92*$E$1+G92*$G$1+K92*$C$1+M92*$E$1+O92*$G$1</f>
        <v>1082.678</v>
      </c>
      <c r="T92">
        <f t="shared" si="7"/>
        <v>0.500618445346309</v>
      </c>
    </row>
    <row r="93" spans="1:20">
      <c r="A93" s="155">
        <v>44818</v>
      </c>
      <c r="B93" s="153">
        <v>196.84</v>
      </c>
      <c r="C93" s="153">
        <v>70.37</v>
      </c>
      <c r="D93" s="124"/>
      <c r="E93" s="124">
        <v>12.67</v>
      </c>
      <c r="F93" s="159">
        <v>47.99</v>
      </c>
      <c r="G93" s="159">
        <v>10.43</v>
      </c>
      <c r="J93" s="153">
        <v>44.99</v>
      </c>
      <c r="K93" s="153">
        <v>31.35</v>
      </c>
      <c r="P93" s="150"/>
      <c r="Q93" s="150"/>
      <c r="R93" s="161">
        <f>B93*$C$1+D93*$E$1+F93*$G$1+H93*$I$1+J93*$C$1+L93*$E$1+N93*$G$1</f>
        <v>1941.3982</v>
      </c>
      <c r="S93" s="161">
        <f>C93*$C$1+E93*$E$1+G93*$G$1+K93*$C$1+M93*$E$1+O93*$G$1</f>
        <v>866.1604</v>
      </c>
      <c r="T93">
        <f t="shared" si="7"/>
        <v>0.446152880949411</v>
      </c>
    </row>
    <row r="94" spans="1:20">
      <c r="A94" s="155">
        <v>44819</v>
      </c>
      <c r="B94" s="153">
        <v>362.73</v>
      </c>
      <c r="C94" s="153">
        <v>81.02</v>
      </c>
      <c r="D94" s="124">
        <v>33.98</v>
      </c>
      <c r="E94" s="124">
        <v>10.52</v>
      </c>
      <c r="F94" s="159">
        <v>47.99</v>
      </c>
      <c r="G94" s="159">
        <v>31.46</v>
      </c>
      <c r="H94" s="128">
        <v>280.07</v>
      </c>
      <c r="J94" s="153">
        <v>59.98</v>
      </c>
      <c r="K94" s="153">
        <v>40.1</v>
      </c>
      <c r="P94" s="150"/>
      <c r="Q94" s="150"/>
      <c r="R94" s="161">
        <f>B94*$C$1+D94*$E$1+F94*$G$1+H94*$I$1+J94*$C$1+L94*$E$1+N94*$G$1</f>
        <v>3574.0247</v>
      </c>
      <c r="S94" s="161">
        <f>C94*$C$1+E94*$E$1+G94*$G$1+K94*$C$1+M94*$E$1+O94*$G$1</f>
        <v>1093.9108</v>
      </c>
      <c r="T94">
        <f t="shared" si="7"/>
        <v>0.306072534977165</v>
      </c>
    </row>
    <row r="95" spans="1:20">
      <c r="A95" s="155">
        <v>44820</v>
      </c>
      <c r="B95" s="153">
        <v>404.72</v>
      </c>
      <c r="C95" s="153">
        <v>81.4</v>
      </c>
      <c r="D95" s="124">
        <v>16.99</v>
      </c>
      <c r="E95" s="124">
        <v>12.8</v>
      </c>
      <c r="F95" s="159">
        <v>143.97</v>
      </c>
      <c r="G95" s="159">
        <v>37.46</v>
      </c>
      <c r="J95" s="153">
        <v>59.98</v>
      </c>
      <c r="K95" s="153">
        <v>26.16</v>
      </c>
      <c r="P95" s="150"/>
      <c r="Q95" s="150"/>
      <c r="R95" s="161">
        <f>B95*$C$1+D95*$E$1+F95*$G$1+H95*$I$1+J95*$C$1+L95*$E$1+N95*$G$1</f>
        <v>4132.8856</v>
      </c>
      <c r="S95" s="161">
        <f>C95*$C$1+E95*$E$1+G95*$G$1+K95*$C$1+M95*$E$1+O95*$G$1</f>
        <v>1048.0828</v>
      </c>
      <c r="T95">
        <f t="shared" si="7"/>
        <v>0.253595889516032</v>
      </c>
    </row>
    <row r="96" spans="1:20">
      <c r="A96" s="155">
        <v>44821</v>
      </c>
      <c r="B96" s="153">
        <v>299.76</v>
      </c>
      <c r="C96" s="153">
        <v>64.82</v>
      </c>
      <c r="D96" s="124">
        <v>56.98</v>
      </c>
      <c r="E96" s="124">
        <v>13.19</v>
      </c>
      <c r="F96" s="159">
        <v>143.97</v>
      </c>
      <c r="G96" s="159">
        <v>26.91</v>
      </c>
      <c r="J96" s="153">
        <v>254.93</v>
      </c>
      <c r="K96" s="153">
        <v>54.27</v>
      </c>
      <c r="P96" s="134">
        <v>7998</v>
      </c>
      <c r="Q96" s="134">
        <v>1599</v>
      </c>
      <c r="R96" s="161">
        <f>B96*$C$1+D96*$E$1+F96*$G$1+H96*$I$1+J96*$C$1+L96*$E$1+N96*$G$1+P96*$K$1</f>
        <v>5478.6366</v>
      </c>
      <c r="S96" s="161">
        <f>C96*$C$1+E96*$E$1+G96*$G$1+K96*$C$1+M96*$E$1+O96*$G$1+Q96*$K$1</f>
        <v>1157.1748</v>
      </c>
      <c r="T96">
        <f t="shared" si="7"/>
        <v>0.21121583424606</v>
      </c>
    </row>
    <row r="97" spans="1:20">
      <c r="A97" s="155">
        <v>44822</v>
      </c>
      <c r="B97" s="153">
        <v>340.75</v>
      </c>
      <c r="C97" s="153">
        <v>78.36</v>
      </c>
      <c r="E97" s="124">
        <v>12.85</v>
      </c>
      <c r="G97" s="159">
        <v>30.83</v>
      </c>
      <c r="J97" s="153">
        <v>104.97</v>
      </c>
      <c r="K97" s="153">
        <v>83.16</v>
      </c>
      <c r="P97" s="150"/>
      <c r="Q97" s="134">
        <v>1396</v>
      </c>
      <c r="R97" s="161">
        <f>B97*$C$1+D97*$E$1+F97*$G$1+H97*$I$1+J97*$C$1+L97*$E$1+N97*$G$1+P97*$K$1</f>
        <v>3120.04</v>
      </c>
      <c r="S97" s="161">
        <f>C97*$C$1+E97*$E$1+G97*$G$1+K97*$C$1+M97*$E$1+O97*$G$1+Q97*$K$1</f>
        <v>1461.6544</v>
      </c>
      <c r="T97">
        <f t="shared" si="7"/>
        <v>0.468472968295278</v>
      </c>
    </row>
    <row r="98" spans="1:20">
      <c r="A98" s="155">
        <v>44823</v>
      </c>
      <c r="B98" s="153">
        <v>406.72</v>
      </c>
      <c r="C98" s="153">
        <v>48.33</v>
      </c>
      <c r="E98" s="124">
        <v>12.78</v>
      </c>
      <c r="F98" s="159">
        <v>47.99</v>
      </c>
      <c r="G98" s="159">
        <v>19.54</v>
      </c>
      <c r="J98" s="153">
        <v>89.97</v>
      </c>
      <c r="K98" s="153">
        <v>33.89</v>
      </c>
      <c r="P98" s="150"/>
      <c r="Q98" s="134">
        <v>1220</v>
      </c>
      <c r="R98" s="161">
        <f>B98*$C$1+D98*$E$1+F98*$G$1+H98*$I$1+J98*$C$1+L98*$E$1+N98*$G$1+P98*$K$1</f>
        <v>3725.4182</v>
      </c>
      <c r="S98" s="161">
        <f>C98*$C$1+E98*$E$1+G98*$G$1+K98*$C$1+M98*$E$1+O98*$G$1+Q98*$K$1</f>
        <v>838.7192</v>
      </c>
      <c r="T98">
        <f t="shared" si="7"/>
        <v>0.225134241304775</v>
      </c>
    </row>
    <row r="99" spans="1:20">
      <c r="A99" s="155">
        <v>44824</v>
      </c>
      <c r="B99" s="153">
        <v>436.73</v>
      </c>
      <c r="C99" s="153">
        <v>65</v>
      </c>
      <c r="E99" s="124">
        <v>11.43</v>
      </c>
      <c r="F99" s="159">
        <v>47.99</v>
      </c>
      <c r="G99" s="159">
        <v>21.52</v>
      </c>
      <c r="J99" s="153">
        <v>329.89</v>
      </c>
      <c r="K99" s="153">
        <v>108.59</v>
      </c>
      <c r="P99" s="150"/>
      <c r="Q99" s="134">
        <v>732</v>
      </c>
      <c r="R99" s="161">
        <f>B99*$C$1+D99*$E$1+F99*$G$1+H99*$I$1+J99*$C$1+L99*$E$1+N99*$G$1+P99*$K$1</f>
        <v>5614.9282</v>
      </c>
      <c r="S99" s="161">
        <f>C99*$C$1+E99*$E$1+G99*$G$1+K99*$C$1+M99*$E$1+O99*$G$1+Q99*$K$1</f>
        <v>1453.5006</v>
      </c>
      <c r="T99">
        <f t="shared" si="7"/>
        <v>0.258863612895353</v>
      </c>
    </row>
    <row r="100" spans="1:20">
      <c r="A100" s="155">
        <v>44825</v>
      </c>
      <c r="B100" s="153">
        <v>250.8</v>
      </c>
      <c r="C100" s="153">
        <v>65.63</v>
      </c>
      <c r="E100" s="124">
        <v>10.16</v>
      </c>
      <c r="F100" s="159">
        <v>47.99</v>
      </c>
      <c r="G100" s="159">
        <v>39.78</v>
      </c>
      <c r="J100" s="153">
        <v>299.91</v>
      </c>
      <c r="K100" s="153">
        <v>129.82</v>
      </c>
      <c r="P100" s="150"/>
      <c r="Q100" s="134">
        <v>884</v>
      </c>
      <c r="R100" s="161">
        <f>B100*$C$1+D100*$E$1+F100*$G$1+H100*$I$1+J100*$C$1+L100*$E$1+N100*$G$1+P100*$K$1</f>
        <v>4103.5582</v>
      </c>
      <c r="S100" s="161">
        <f>C100*$C$1+E100*$E$1+G100*$G$1+K100*$C$1+M100*$E$1+O100*$G$1+Q100*$K$1</f>
        <v>1698.6744</v>
      </c>
      <c r="T100">
        <f t="shared" si="7"/>
        <v>0.413951579875241</v>
      </c>
    </row>
    <row r="101" spans="1:20">
      <c r="A101" s="155">
        <v>44826</v>
      </c>
      <c r="B101" s="153">
        <v>310.79</v>
      </c>
      <c r="C101" s="153">
        <v>54.91</v>
      </c>
      <c r="D101" s="124">
        <v>56.98</v>
      </c>
      <c r="E101" s="124">
        <v>9.8</v>
      </c>
      <c r="F101" s="159">
        <v>143.97</v>
      </c>
      <c r="G101" s="159">
        <v>34.96</v>
      </c>
      <c r="H101" s="128">
        <f>280.07*2</f>
        <v>560.14</v>
      </c>
      <c r="J101" s="153">
        <v>389.87</v>
      </c>
      <c r="K101" s="153">
        <v>129.11</v>
      </c>
      <c r="P101" s="134">
        <v>7998</v>
      </c>
      <c r="Q101" s="134">
        <v>2206</v>
      </c>
      <c r="R101" s="161">
        <f>B101*$C$1+D101*$E$1+F101*$G$1+H101*$I$1+J101*$C$1+L101*$E$1+N101*$G$1+P101*$K$1</f>
        <v>6696.4756</v>
      </c>
      <c r="S101" s="161">
        <f>C101*$C$1+E101*$E$1+G101*$G$1+K101*$C$1+M101*$E$1+O101*$G$1+Q101*$K$1</f>
        <v>1656.9528</v>
      </c>
      <c r="T101">
        <f t="shared" si="7"/>
        <v>0.247436547069626</v>
      </c>
    </row>
    <row r="102" spans="1:20">
      <c r="A102" s="155">
        <v>44827</v>
      </c>
      <c r="B102" s="153">
        <v>264.81</v>
      </c>
      <c r="C102" s="153">
        <v>61.75</v>
      </c>
      <c r="D102" s="124">
        <v>33.98</v>
      </c>
      <c r="E102" s="124">
        <v>6.39</v>
      </c>
      <c r="F102" s="159">
        <v>47.99</v>
      </c>
      <c r="G102" s="159">
        <v>32.51</v>
      </c>
      <c r="J102" s="153">
        <v>179.95</v>
      </c>
      <c r="K102" s="153">
        <v>79.61</v>
      </c>
      <c r="P102" s="150"/>
      <c r="Q102" s="134">
        <v>4115</v>
      </c>
      <c r="R102" s="161">
        <f>B102*$C$1+D102*$E$1+F102*$G$1+H102*$I$1+J102*$C$1+L102*$E$1+N102*$G$1+P102*$K$1</f>
        <v>3630.3502</v>
      </c>
      <c r="S102" s="161">
        <f>C102*$C$1+E102*$E$1+G102*$G$1+K102*$C$1+M102*$E$1+O102*$G$1+Q102*$K$1</f>
        <v>1414.1528</v>
      </c>
      <c r="T102">
        <f t="shared" si="7"/>
        <v>0.38953619405643</v>
      </c>
    </row>
    <row r="103" spans="1:20">
      <c r="A103" s="155">
        <v>44828</v>
      </c>
      <c r="B103" s="153">
        <v>272.78</v>
      </c>
      <c r="C103" s="153">
        <v>71.79</v>
      </c>
      <c r="D103" s="124">
        <v>39.99</v>
      </c>
      <c r="E103" s="124">
        <v>12.54</v>
      </c>
      <c r="F103" s="159">
        <v>47.99</v>
      </c>
      <c r="G103" s="159">
        <v>30.63</v>
      </c>
      <c r="H103" s="128">
        <v>280.07</v>
      </c>
      <c r="J103" s="153">
        <v>164.95</v>
      </c>
      <c r="K103" s="153">
        <v>107.36</v>
      </c>
      <c r="P103" s="134">
        <v>7998</v>
      </c>
      <c r="Q103" s="134">
        <v>3212</v>
      </c>
      <c r="R103" s="161">
        <f>B103*$C$1+D103*$E$1+F103*$G$1+H103*$I$1+J103*$C$1+L103*$E$1+N103*$G$1+P103*$K$1</f>
        <v>4126.5437</v>
      </c>
      <c r="S103" s="161">
        <f>C103*$C$1+E103*$E$1+G103*$G$1+K103*$C$1+M103*$E$1+O103*$G$1+Q103*$K$1</f>
        <v>1672.3794</v>
      </c>
      <c r="T103">
        <f t="shared" si="7"/>
        <v>0.405273643412525</v>
      </c>
    </row>
    <row r="104" spans="1:20">
      <c r="A104" s="155">
        <v>44829</v>
      </c>
      <c r="B104" s="153">
        <v>427.66</v>
      </c>
      <c r="C104" s="153">
        <v>75.49</v>
      </c>
      <c r="D104" s="124">
        <v>16.99</v>
      </c>
      <c r="E104" s="124">
        <v>11.28</v>
      </c>
      <c r="F104" s="159">
        <v>47.99</v>
      </c>
      <c r="G104" s="159">
        <v>35.72</v>
      </c>
      <c r="J104" s="153">
        <v>418.86</v>
      </c>
      <c r="K104" s="153">
        <v>148.19</v>
      </c>
      <c r="P104" s="134">
        <v>7998</v>
      </c>
      <c r="Q104" s="134">
        <v>2832</v>
      </c>
      <c r="R104" s="161">
        <f>B104*$C$1+D104*$E$1+F104*$G$1+H104*$I$1+J104*$C$1+L104*$E$1+N104*$G$1+P104*$K$1</f>
        <v>6708.3492</v>
      </c>
      <c r="S104" s="161">
        <f>C104*$C$1+E104*$E$1+G104*$G$1+K104*$C$1+M104*$E$1+O104*$G$1+Q104*$K$1</f>
        <v>1981.5016</v>
      </c>
      <c r="T104">
        <f t="shared" si="7"/>
        <v>0.295378421862714</v>
      </c>
    </row>
    <row r="105" spans="1:20">
      <c r="A105" s="155">
        <v>44830</v>
      </c>
      <c r="B105" s="153">
        <v>404.68</v>
      </c>
      <c r="C105" s="153">
        <v>61.16</v>
      </c>
      <c r="D105" s="124"/>
      <c r="E105" s="124">
        <v>10.29</v>
      </c>
      <c r="F105" s="159">
        <v>47.99</v>
      </c>
      <c r="G105" s="159">
        <v>29.31</v>
      </c>
      <c r="J105" s="153">
        <v>374.88</v>
      </c>
      <c r="K105" s="153">
        <v>123.34</v>
      </c>
      <c r="P105" s="134">
        <v>7998</v>
      </c>
      <c r="Q105" s="134">
        <v>2004</v>
      </c>
      <c r="R105" s="161">
        <f>B105*$C$1+D105*$E$1+F105*$G$1+H105*$I$1+J105*$C$1+L105*$E$1+N105*$G$1+P105*$K$1</f>
        <v>6105.4082</v>
      </c>
      <c r="S105" s="161">
        <f>C105*$C$1+E105*$E$1+G105*$G$1+K105*$C$1+M105*$E$1+O105*$G$1+Q105*$K$1</f>
        <v>1624.8168</v>
      </c>
      <c r="T105">
        <f t="shared" si="7"/>
        <v>0.266127463844268</v>
      </c>
    </row>
    <row r="106" spans="1:20">
      <c r="A106" s="155">
        <v>44831</v>
      </c>
      <c r="B106" s="153">
        <v>262.81</v>
      </c>
      <c r="C106" s="153">
        <v>49.28</v>
      </c>
      <c r="D106" s="124"/>
      <c r="E106" s="124">
        <v>10.78</v>
      </c>
      <c r="F106" s="159">
        <f>47.99*2</f>
        <v>95.98</v>
      </c>
      <c r="G106" s="159">
        <v>23.93</v>
      </c>
      <c r="J106" s="153">
        <v>88.97</v>
      </c>
      <c r="K106" s="153">
        <v>45.07</v>
      </c>
      <c r="P106" s="134">
        <v>3999</v>
      </c>
      <c r="Q106" s="134">
        <v>3132</v>
      </c>
      <c r="R106" s="161">
        <f>B106*$C$1+D106*$E$1+F106*$G$1+H106*$I$1+J106*$C$1+L106*$E$1+N106*$G$1+P106*$K$1</f>
        <v>3159.5864</v>
      </c>
      <c r="S106" s="161">
        <f>C106*$C$1+E106*$E$1+G106*$G$1+K106*$C$1+M106*$E$1+O106*$G$1+Q106*$K$1</f>
        <v>1026.1694</v>
      </c>
      <c r="T106">
        <f t="shared" si="7"/>
        <v>0.324779661034115</v>
      </c>
    </row>
    <row r="107" spans="1:20">
      <c r="A107" s="155">
        <v>44832</v>
      </c>
      <c r="B107" s="153">
        <v>365.71</v>
      </c>
      <c r="C107" s="153">
        <v>58.75</v>
      </c>
      <c r="D107" s="124"/>
      <c r="E107" s="124">
        <v>3.6</v>
      </c>
      <c r="G107" s="159">
        <v>14.55</v>
      </c>
      <c r="J107" s="153">
        <v>164.95</v>
      </c>
      <c r="K107" s="153">
        <v>33.99</v>
      </c>
      <c r="P107" s="134">
        <v>11997</v>
      </c>
      <c r="Q107" s="134">
        <v>2328</v>
      </c>
      <c r="R107" s="161">
        <f>B107*$C$1+D107*$E$1+F107*$G$1+H107*$I$1+J107*$C$1+L107*$E$1+N107*$G$1+P107*$K$1</f>
        <v>4314.47</v>
      </c>
      <c r="S107" s="161">
        <f>C107*$C$1+E107*$E$1+G107*$G$1+K107*$C$1+M107*$E$1+O107*$G$1+Q107*$K$1</f>
        <v>869.389</v>
      </c>
      <c r="T107">
        <f t="shared" si="7"/>
        <v>0.20150539927268</v>
      </c>
    </row>
    <row r="108" spans="1:20">
      <c r="A108" s="155">
        <v>44833</v>
      </c>
      <c r="B108" s="153">
        <v>221.83</v>
      </c>
      <c r="C108" s="153">
        <v>58.96</v>
      </c>
      <c r="D108" s="124"/>
      <c r="E108" s="124">
        <v>12.44</v>
      </c>
      <c r="G108" s="159">
        <v>11.1</v>
      </c>
      <c r="J108" s="153">
        <v>119.96</v>
      </c>
      <c r="K108" s="153">
        <v>39.48</v>
      </c>
      <c r="P108" s="134">
        <v>3999</v>
      </c>
      <c r="Q108" s="134">
        <v>1980</v>
      </c>
      <c r="R108" s="161">
        <f>B108*$C$1+D108*$E$1+F108*$G$1+H108*$I$1+J108*$C$1+L108*$E$1+N108*$G$1+P108*$K$1</f>
        <v>2592.48</v>
      </c>
      <c r="S108" s="161">
        <f>C108*$C$1+E108*$E$1+G108*$G$1+K108*$C$1+M108*$E$1+O108*$G$1+Q108*$K$1</f>
        <v>943.854</v>
      </c>
      <c r="T108">
        <f t="shared" si="7"/>
        <v>0.364073782632846</v>
      </c>
    </row>
    <row r="109" spans="1:20">
      <c r="A109" s="155">
        <v>44834</v>
      </c>
      <c r="B109" s="153">
        <v>275.77</v>
      </c>
      <c r="C109" s="153">
        <v>57.36</v>
      </c>
      <c r="D109" s="124"/>
      <c r="E109" s="124">
        <v>12.51</v>
      </c>
      <c r="F109" s="159">
        <v>95.98</v>
      </c>
      <c r="G109" s="159">
        <v>12.21</v>
      </c>
      <c r="H109" s="128">
        <v>280.07</v>
      </c>
      <c r="J109" s="153">
        <v>29.99</v>
      </c>
      <c r="K109" s="153">
        <v>39.98</v>
      </c>
      <c r="P109" s="134"/>
      <c r="Q109" s="134">
        <v>2618</v>
      </c>
      <c r="R109" s="161">
        <f>B109*$C$1+D109*$E$1+F109*$G$1+H109*$I$1+J109*$C$1+L109*$E$1+N109*$G$1+P109*$K$1</f>
        <v>2735.5209</v>
      </c>
      <c r="S109" s="161">
        <f>C109*$C$1+E109*$E$1+G109*$G$1+K109*$C$1+M109*$E$1+O109*$G$1+Q109*$K$1</f>
        <v>974.3568</v>
      </c>
      <c r="T109">
        <f t="shared" si="7"/>
        <v>0.356186933172399</v>
      </c>
    </row>
    <row r="110" spans="1:20">
      <c r="A110" s="155">
        <v>44835</v>
      </c>
      <c r="B110" s="153">
        <v>527.65</v>
      </c>
      <c r="C110" s="153">
        <v>66.5</v>
      </c>
      <c r="D110" s="124">
        <v>79.98</v>
      </c>
      <c r="E110" s="124">
        <v>10.64</v>
      </c>
      <c r="F110" s="159">
        <v>47.99</v>
      </c>
      <c r="G110" s="159">
        <v>22.45</v>
      </c>
      <c r="H110" s="128">
        <v>280.07</v>
      </c>
      <c r="J110" s="153">
        <v>149.95</v>
      </c>
      <c r="K110" s="153">
        <v>74.14</v>
      </c>
      <c r="P110" s="134">
        <v>11997</v>
      </c>
      <c r="Q110" s="134">
        <v>2401</v>
      </c>
      <c r="R110" s="161">
        <f>B110*$C$1+D110*$E$1+F110*$G$1+H110*$I$1+J110*$C$1+L110*$E$1+N110*$G$1+P110*$K$1</f>
        <v>6321.5047</v>
      </c>
      <c r="S110" s="161">
        <f>C110*$C$1+E110*$E$1+G110*$G$1+K110*$C$1+M110*$E$1+O110*$G$1+Q110*$K$1</f>
        <v>1304.877</v>
      </c>
      <c r="T110">
        <f t="shared" si="7"/>
        <v>0.206418734450992</v>
      </c>
    </row>
    <row r="111" spans="1:20">
      <c r="A111" s="155">
        <v>44836</v>
      </c>
      <c r="B111" s="153">
        <v>455.62</v>
      </c>
      <c r="C111" s="153">
        <v>70.65</v>
      </c>
      <c r="D111" s="124">
        <v>16.99</v>
      </c>
      <c r="E111" s="124">
        <v>9.93</v>
      </c>
      <c r="G111" s="159">
        <v>28.5</v>
      </c>
      <c r="J111" s="153">
        <v>209.93</v>
      </c>
      <c r="K111" s="153">
        <v>90.81</v>
      </c>
      <c r="P111" s="134">
        <v>11997</v>
      </c>
      <c r="Q111" s="134">
        <v>1843</v>
      </c>
      <c r="R111" s="161">
        <f>B111*$C$1+D111*$E$1+F111*$G$1+H111*$I$1+J111*$C$1+L111*$E$1+N111*$G$1+P111*$K$1</f>
        <v>5392.921</v>
      </c>
      <c r="S111" s="161">
        <f>C111*$C$1+E111*$E$1+G111*$G$1+K111*$C$1+M111*$E$1+O111*$G$1+Q111*$K$1</f>
        <v>1448.447</v>
      </c>
      <c r="T111">
        <f t="shared" si="7"/>
        <v>0.268583018367968</v>
      </c>
    </row>
    <row r="112" spans="1:20">
      <c r="A112" s="155">
        <v>44837</v>
      </c>
      <c r="B112" s="153">
        <v>527.59</v>
      </c>
      <c r="C112" s="153">
        <v>60.61</v>
      </c>
      <c r="D112" s="124"/>
      <c r="E112" s="124">
        <v>5.43</v>
      </c>
      <c r="F112" s="159">
        <v>95.98</v>
      </c>
      <c r="G112" s="159">
        <v>26.77</v>
      </c>
      <c r="H112" s="128">
        <v>280.07</v>
      </c>
      <c r="J112" s="153">
        <v>209.93</v>
      </c>
      <c r="K112" s="153">
        <v>45.49</v>
      </c>
      <c r="P112" s="134">
        <v>11997</v>
      </c>
      <c r="Q112" s="134">
        <v>1720</v>
      </c>
      <c r="R112" s="161">
        <f>B112*$C$1+D112*$E$1+F112*$G$1+H112*$I$1+J112*$C$1+L112*$E$1+N112*$G$1+P112*$K$1</f>
        <v>6357.6909</v>
      </c>
      <c r="S112" s="161">
        <f>C112*$C$1+E112*$E$1+G112*$G$1+K112*$C$1+M112*$E$1+O112*$G$1+Q112*$K$1</f>
        <v>1010.2656</v>
      </c>
      <c r="T112">
        <f t="shared" si="7"/>
        <v>0.158904485274677</v>
      </c>
    </row>
    <row r="113" spans="1:20">
      <c r="A113" s="155">
        <v>44838</v>
      </c>
      <c r="B113" s="153">
        <v>431.64</v>
      </c>
      <c r="C113" s="153">
        <v>48.79</v>
      </c>
      <c r="D113" s="124"/>
      <c r="E113" s="124">
        <v>4.9</v>
      </c>
      <c r="F113" s="159">
        <v>47.99</v>
      </c>
      <c r="G113" s="159">
        <v>17.62</v>
      </c>
      <c r="H113" s="128">
        <v>280.07</v>
      </c>
      <c r="J113" s="153">
        <v>239.92</v>
      </c>
      <c r="K113" s="153">
        <v>60.15</v>
      </c>
      <c r="P113" s="134">
        <v>3999</v>
      </c>
      <c r="Q113" s="134">
        <v>1608</v>
      </c>
      <c r="R113" s="161">
        <f>B113*$C$1+D113*$E$1+F113*$G$1+H113*$I$1+J113*$C$1+L113*$E$1+N113*$G$1+P113*$K$1</f>
        <v>5247.4827</v>
      </c>
      <c r="S113" s="161">
        <f>C113*$C$1+E113*$E$1+G113*$G$1+K113*$C$1+M113*$E$1+O113*$G$1+Q113*$K$1</f>
        <v>972.9616</v>
      </c>
      <c r="T113">
        <f t="shared" si="7"/>
        <v>0.185414922854343</v>
      </c>
    </row>
    <row r="114" spans="1:20">
      <c r="A114" s="155">
        <v>44839</v>
      </c>
      <c r="B114" s="153">
        <v>495.68</v>
      </c>
      <c r="C114" s="153">
        <v>62.08</v>
      </c>
      <c r="D114" s="124"/>
      <c r="E114" s="124">
        <v>5.98</v>
      </c>
      <c r="F114" s="159">
        <v>47.99</v>
      </c>
      <c r="G114" s="159">
        <v>20.01</v>
      </c>
      <c r="J114" s="153">
        <v>449.85</v>
      </c>
      <c r="K114" s="153">
        <v>76.29</v>
      </c>
      <c r="P114" s="134">
        <v>7998</v>
      </c>
      <c r="Q114" s="134">
        <v>1765</v>
      </c>
      <c r="R114" s="161">
        <f>B114*$C$1+D114*$E$1+F114*$G$1+H114*$I$1+J114*$C$1+L114*$E$1+N114*$G$1+P114*$K$1</f>
        <v>7267.1982</v>
      </c>
      <c r="S114" s="161">
        <f>C114*$C$1+E114*$E$1+G114*$G$1+K114*$C$1+M114*$E$1+O114*$G$1+Q114*$K$1</f>
        <v>1207.7338</v>
      </c>
      <c r="T114">
        <f t="shared" si="7"/>
        <v>0.166189742836517</v>
      </c>
    </row>
    <row r="115" spans="1:20">
      <c r="A115" s="155">
        <v>44840</v>
      </c>
      <c r="B115" s="153">
        <v>421.68</v>
      </c>
      <c r="C115" s="153">
        <v>57.19</v>
      </c>
      <c r="D115" s="124"/>
      <c r="E115" s="124">
        <v>7.38</v>
      </c>
      <c r="F115" s="159">
        <v>67.98</v>
      </c>
      <c r="G115" s="159">
        <v>16.32</v>
      </c>
      <c r="J115" s="153">
        <v>374.88</v>
      </c>
      <c r="K115" s="153">
        <v>75.71</v>
      </c>
      <c r="P115" s="134">
        <v>3999</v>
      </c>
      <c r="Q115" s="134">
        <v>1666</v>
      </c>
      <c r="R115" s="161">
        <f>B115*$C$1+D115*$E$1+F115*$G$1+H115*$I$1+J115*$C$1+L115*$E$1+N115*$G$1+P115*$K$1</f>
        <v>6128.0064</v>
      </c>
      <c r="S115" s="161">
        <f>C115*$C$1+E115*$E$1+G115*$G$1+K115*$C$1+M115*$E$1+O115*$G$1+Q115*$K$1</f>
        <v>1156.4396</v>
      </c>
      <c r="T115">
        <f t="shared" si="7"/>
        <v>0.18871383685239</v>
      </c>
    </row>
    <row r="116" spans="1:20">
      <c r="A116" s="155">
        <v>44841</v>
      </c>
      <c r="B116" s="153">
        <v>375.7</v>
      </c>
      <c r="C116" s="153">
        <v>47.34</v>
      </c>
      <c r="D116" s="124">
        <v>50.97</v>
      </c>
      <c r="E116" s="124">
        <v>12.86</v>
      </c>
      <c r="F116" s="159">
        <v>95.98</v>
      </c>
      <c r="G116" s="159">
        <v>16.83</v>
      </c>
      <c r="J116" s="153">
        <v>389.87</v>
      </c>
      <c r="K116" s="153">
        <v>78.3</v>
      </c>
      <c r="P116" s="134">
        <v>3999</v>
      </c>
      <c r="Q116" s="134">
        <v>1436</v>
      </c>
      <c r="R116" s="161">
        <f>B116*$C$1+D116*$E$1+F116*$G$1+H116*$I$1+J116*$C$1+L116*$E$1+N116*$G$1+P116*$K$1</f>
        <v>6458.7794</v>
      </c>
      <c r="S116" s="161">
        <f>C116*$C$1+E116*$E$1+G116*$G$1+K116*$C$1+M116*$E$1+O116*$G$1+Q116*$K$1</f>
        <v>1140.0534</v>
      </c>
      <c r="T116">
        <f t="shared" si="7"/>
        <v>0.176512206005983</v>
      </c>
    </row>
    <row r="117" spans="1:20">
      <c r="A117" s="155">
        <v>44842</v>
      </c>
      <c r="B117" s="153">
        <v>375.72</v>
      </c>
      <c r="C117" s="153">
        <v>49.06</v>
      </c>
      <c r="D117" s="124"/>
      <c r="E117" s="124">
        <v>6.05</v>
      </c>
      <c r="F117" s="159">
        <v>95.98</v>
      </c>
      <c r="G117" s="159">
        <v>9.22</v>
      </c>
      <c r="J117" s="153">
        <v>269.91</v>
      </c>
      <c r="K117" s="153">
        <v>69.11</v>
      </c>
      <c r="P117" s="134">
        <v>3999</v>
      </c>
      <c r="Q117" s="134">
        <v>1995</v>
      </c>
      <c r="R117" s="161">
        <f>B117*$C$1+D117*$E$1+F117*$G$1+H117*$I$1+J117*$C$1+L117*$E$1+N117*$G$1+P117*$K$1</f>
        <v>5216.5364</v>
      </c>
      <c r="S117" s="161">
        <f>C117*$C$1+E117*$E$1+G117*$G$1+K117*$C$1+M117*$E$1+O117*$G$1+Q117*$K$1</f>
        <v>1022.4946</v>
      </c>
      <c r="T117">
        <f t="shared" si="7"/>
        <v>0.196010249252742</v>
      </c>
    </row>
    <row r="118" spans="1:20">
      <c r="A118" s="155">
        <v>44843</v>
      </c>
      <c r="B118" s="153">
        <v>203.83</v>
      </c>
      <c r="C118" s="153">
        <v>67.67</v>
      </c>
      <c r="D118" s="124"/>
      <c r="E118" s="124">
        <v>11.04</v>
      </c>
      <c r="F118" s="159">
        <v>47.99</v>
      </c>
      <c r="G118" s="159">
        <v>16.85</v>
      </c>
      <c r="J118" s="153">
        <v>359.88</v>
      </c>
      <c r="K118" s="153">
        <v>112.97</v>
      </c>
      <c r="P118" s="134">
        <v>3999</v>
      </c>
      <c r="Q118" s="134">
        <v>2458</v>
      </c>
      <c r="R118" s="161">
        <f>B118*$C$1+D118*$E$1+F118*$G$1+H118*$I$1+J118*$C$1+L118*$E$1+N118*$G$1+P118*$K$1</f>
        <v>4394.5082</v>
      </c>
      <c r="S118" s="161">
        <f>C118*$C$1+E118*$E$1+G118*$G$1+K118*$C$1+M118*$E$1+O118*$G$1+Q118*$K$1</f>
        <v>1561.879</v>
      </c>
      <c r="T118">
        <f t="shared" si="7"/>
        <v>0.355416107768328</v>
      </c>
    </row>
    <row r="119" spans="1:20">
      <c r="A119" s="155">
        <v>44844</v>
      </c>
      <c r="B119" s="153">
        <v>483.69</v>
      </c>
      <c r="C119" s="153">
        <v>60.76</v>
      </c>
      <c r="D119" s="124">
        <v>16.99</v>
      </c>
      <c r="E119" s="124">
        <v>4.96</v>
      </c>
      <c r="F119" s="159">
        <v>191.96</v>
      </c>
      <c r="G119" s="159">
        <v>17.35</v>
      </c>
      <c r="J119" s="153">
        <v>419.86</v>
      </c>
      <c r="K119" s="153">
        <v>98.13</v>
      </c>
      <c r="P119" s="134">
        <v>7998</v>
      </c>
      <c r="Q119" s="134">
        <v>3542</v>
      </c>
      <c r="R119" s="161">
        <f>B119*$C$1+D119*$E$1+F119*$G$1+H119*$I$1+J119*$C$1+L119*$E$1+N119*$G$1+P119*$K$1</f>
        <v>7853.3238</v>
      </c>
      <c r="S119" s="161">
        <f>C119*$C$1+E119*$E$1+G119*$G$1+K119*$C$1+M119*$E$1+O119*$G$1+Q119*$K$1</f>
        <v>1418.387</v>
      </c>
      <c r="T119">
        <f t="shared" si="7"/>
        <v>0.180609769331044</v>
      </c>
    </row>
    <row r="120" spans="1:20">
      <c r="A120" s="155">
        <v>44845</v>
      </c>
      <c r="B120" s="153">
        <v>563.12</v>
      </c>
      <c r="C120" s="153">
        <v>69.8</v>
      </c>
      <c r="D120" s="124">
        <v>31.15</v>
      </c>
      <c r="E120" s="124">
        <v>10.88</v>
      </c>
      <c r="F120" s="159">
        <v>76.78</v>
      </c>
      <c r="G120" s="159">
        <v>32.9</v>
      </c>
      <c r="J120" s="153">
        <v>863.66</v>
      </c>
      <c r="K120" s="153">
        <v>121.94</v>
      </c>
      <c r="P120" s="134">
        <v>11997</v>
      </c>
      <c r="Q120" s="134">
        <v>2799</v>
      </c>
      <c r="R120" s="161">
        <f>B120*$C$1+D120*$E$1+F120*$G$1+H120*$I$1+J120*$C$1+L120*$E$1+N120*$G$1+P120*$K$1</f>
        <v>11231.1154</v>
      </c>
      <c r="S120" s="161">
        <f>C120*$C$1+E120*$E$1+G120*$G$1+K120*$C$1+M120*$E$1+O120*$G$1+Q120*$K$1</f>
        <v>1738.504</v>
      </c>
      <c r="T120">
        <f t="shared" si="7"/>
        <v>0.154793530124354</v>
      </c>
    </row>
    <row r="121" spans="1:20">
      <c r="A121" s="155">
        <v>44846</v>
      </c>
      <c r="B121" s="153">
        <v>718.21</v>
      </c>
      <c r="C121" s="153">
        <v>66.85</v>
      </c>
      <c r="D121" s="124">
        <v>59.3</v>
      </c>
      <c r="E121" s="124">
        <v>6.15</v>
      </c>
      <c r="F121" s="159">
        <v>230.34</v>
      </c>
      <c r="G121" s="159">
        <v>13.36</v>
      </c>
      <c r="J121" s="153">
        <v>1325.46</v>
      </c>
      <c r="K121" s="153">
        <v>142.42</v>
      </c>
      <c r="P121" s="134">
        <v>23994</v>
      </c>
      <c r="Q121" s="134">
        <v>2830</v>
      </c>
      <c r="R121" s="161">
        <f>B121*$C$1+D121*$E$1+F121*$G$1+H121*$I$1+J121*$C$1+L121*$E$1+N121*$G$1+P121*$K$1</f>
        <v>17167.0212</v>
      </c>
      <c r="S121" s="161">
        <f>C121*$C$1+E121*$E$1+G121*$G$1+K121*$C$1+M121*$E$1+O121*$G$1+Q121*$K$1</f>
        <v>1724.1798</v>
      </c>
      <c r="T121">
        <f t="shared" si="7"/>
        <v>0.100435584013842</v>
      </c>
    </row>
    <row r="122" spans="1:20">
      <c r="A122" s="155">
        <v>44847</v>
      </c>
      <c r="C122" s="153"/>
      <c r="D122" s="124">
        <v>33.98</v>
      </c>
      <c r="E122" s="124">
        <v>5.78</v>
      </c>
      <c r="J122" s="153"/>
      <c r="K122" s="153"/>
      <c r="P122" s="134">
        <v>23994</v>
      </c>
      <c r="Q122" s="134">
        <v>2401</v>
      </c>
      <c r="R122" s="161">
        <f>B122*$C$1+D122*$E$1+F122*$G$1+H122*$I$1+J122*$C$1+L122*$E$1+N122*$G$1+P122*$K$1</f>
        <v>1468.142</v>
      </c>
      <c r="S122" s="161">
        <f>C122*$C$1+E122*$E$1+G122*$G$1+K122*$C$1+M122*$E$1+O122*$G$1+Q122*$K$1</f>
        <v>165.712</v>
      </c>
      <c r="T122">
        <f t="shared" si="7"/>
        <v>0.112871915659384</v>
      </c>
    </row>
    <row r="123" spans="1:17">
      <c r="A123" s="155">
        <v>44848</v>
      </c>
      <c r="C123" s="153"/>
      <c r="D123" s="124"/>
      <c r="E123" s="124"/>
      <c r="J123" s="153"/>
      <c r="K123" s="153"/>
      <c r="P123" s="134"/>
      <c r="Q123" s="134"/>
    </row>
    <row r="124" spans="1:17">
      <c r="A124" s="155">
        <v>44849</v>
      </c>
      <c r="C124" s="153"/>
      <c r="D124" s="124"/>
      <c r="E124" s="124"/>
      <c r="J124" s="153"/>
      <c r="K124" s="153"/>
      <c r="P124" s="134"/>
      <c r="Q124" s="134"/>
    </row>
    <row r="125" spans="3:17">
      <c r="C125" s="153"/>
      <c r="J125" s="153"/>
      <c r="K125" s="153"/>
      <c r="P125" s="134"/>
      <c r="Q125" s="134"/>
    </row>
    <row r="126" spans="3:17">
      <c r="C126" s="153"/>
      <c r="J126" s="153"/>
      <c r="K126" s="153"/>
      <c r="P126" s="134"/>
      <c r="Q126" s="134"/>
    </row>
    <row r="127" spans="3:17">
      <c r="C127" s="153"/>
      <c r="J127" s="153"/>
      <c r="K127" s="153"/>
      <c r="P127" s="134"/>
      <c r="Q127" s="134"/>
    </row>
    <row r="128" spans="3:17">
      <c r="C128" s="153"/>
      <c r="J128" s="153"/>
      <c r="K128" s="153"/>
      <c r="P128" s="134"/>
      <c r="Q128" s="134"/>
    </row>
    <row r="129" spans="3:17">
      <c r="C129" s="153"/>
      <c r="J129" s="153"/>
      <c r="K129" s="153"/>
      <c r="P129" s="134"/>
      <c r="Q129" s="134"/>
    </row>
    <row r="130" spans="3:17">
      <c r="C130" s="153"/>
      <c r="J130" s="153"/>
      <c r="K130" s="153"/>
      <c r="P130" s="134"/>
      <c r="Q130" s="134"/>
    </row>
    <row r="131" spans="3:17">
      <c r="C131" s="153"/>
      <c r="J131" s="153"/>
      <c r="K131" s="153"/>
      <c r="P131" s="134"/>
      <c r="Q131" s="134"/>
    </row>
    <row r="132" spans="3:16">
      <c r="C132" s="153"/>
      <c r="J132" s="153"/>
      <c r="K132" s="153"/>
      <c r="P132" s="134"/>
    </row>
    <row r="133" spans="3:16">
      <c r="C133" s="153"/>
      <c r="J133" s="153"/>
      <c r="K133" s="153"/>
      <c r="P133" s="134"/>
    </row>
    <row r="134" spans="3:16">
      <c r="C134" s="153"/>
      <c r="J134" s="153"/>
      <c r="K134" s="153"/>
      <c r="P134" s="134"/>
    </row>
    <row r="135" spans="3:16">
      <c r="C135" s="153"/>
      <c r="J135" s="153"/>
      <c r="K135" s="153"/>
      <c r="P135" s="134"/>
    </row>
    <row r="136" spans="3:16">
      <c r="C136" s="153"/>
      <c r="J136" s="153"/>
      <c r="K136" s="153"/>
      <c r="P136" s="134"/>
    </row>
    <row r="137" spans="3:16">
      <c r="C137" s="153"/>
      <c r="J137" s="153"/>
      <c r="K137" s="153"/>
      <c r="P137" s="134"/>
    </row>
    <row r="138" spans="3:16">
      <c r="C138" s="153"/>
      <c r="J138" s="153"/>
      <c r="K138" s="153"/>
      <c r="P138" s="134"/>
    </row>
    <row r="139" spans="3:11">
      <c r="C139" s="153"/>
      <c r="J139" s="153"/>
      <c r="K139" s="153"/>
    </row>
    <row r="140" spans="3:11">
      <c r="C140" s="153"/>
      <c r="J140" s="153"/>
      <c r="K140" s="153"/>
    </row>
    <row r="141" spans="3:11">
      <c r="C141" s="153"/>
      <c r="J141" s="153"/>
      <c r="K141" s="153"/>
    </row>
    <row r="142" spans="10:11">
      <c r="J142" s="153"/>
      <c r="K142" s="153"/>
    </row>
    <row r="143" spans="10:11">
      <c r="J143" s="153"/>
      <c r="K143" s="153"/>
    </row>
    <row r="144" spans="10:11">
      <c r="J144" s="153"/>
      <c r="K144" s="153"/>
    </row>
    <row r="145" spans="10:11">
      <c r="J145" s="153"/>
      <c r="K145" s="153"/>
    </row>
    <row r="146" spans="10:11">
      <c r="J146" s="153"/>
      <c r="K146" s="153"/>
    </row>
    <row r="147" spans="10:11">
      <c r="J147" s="153"/>
      <c r="K147" s="153"/>
    </row>
    <row r="148" spans="10:11">
      <c r="J148" s="153"/>
      <c r="K148" s="153"/>
    </row>
  </sheetData>
  <mergeCells count="13">
    <mergeCell ref="B2:I2"/>
    <mergeCell ref="J2:O2"/>
    <mergeCell ref="B3:C3"/>
    <mergeCell ref="D3:E3"/>
    <mergeCell ref="F3:G3"/>
    <mergeCell ref="H3:I3"/>
    <mergeCell ref="J3:K3"/>
    <mergeCell ref="L3:M3"/>
    <mergeCell ref="N3:O3"/>
    <mergeCell ref="P3:Q3"/>
    <mergeCell ref="R3:R4"/>
    <mergeCell ref="S3:S4"/>
    <mergeCell ref="T3:T4"/>
  </mergeCells>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6"/>
  <sheetViews>
    <sheetView topLeftCell="C1" workbookViewId="0">
      <pane ySplit="2" topLeftCell="A93" activePane="bottomLeft" state="frozen"/>
      <selection/>
      <selection pane="bottomLeft" activeCell="H113" sqref="H113"/>
    </sheetView>
  </sheetViews>
  <sheetFormatPr defaultColWidth="8.72727272727273" defaultRowHeight="14"/>
  <cols>
    <col min="1" max="1" width="10.6363636363636" customWidth="1"/>
    <col min="2" max="2" width="18.5454545454545" customWidth="1"/>
    <col min="3" max="3" width="12.8181818181818" style="135"/>
    <col min="4" max="4" width="14.5454545454545" customWidth="1"/>
    <col min="5" max="5" width="10.6363636363636" style="152"/>
    <col min="6" max="6" width="18.5454545454545" style="153" customWidth="1"/>
    <col min="7" max="7" width="10.6363636363636" style="131" customWidth="1"/>
    <col min="8" max="8" width="23" style="154" customWidth="1"/>
    <col min="9" max="9" width="12.9090909090909" customWidth="1"/>
    <col min="10" max="10" width="11.8181818181818" customWidth="1"/>
    <col min="11" max="11" width="20.8181818181818" customWidth="1"/>
    <col min="12" max="12" width="9.54545454545454" customWidth="1"/>
    <col min="13" max="13" width="18.5454545454545" customWidth="1"/>
  </cols>
  <sheetData>
    <row r="1" spans="6:6">
      <c r="F1" s="153" t="s">
        <v>1015</v>
      </c>
    </row>
    <row r="2" spans="1:13">
      <c r="A2" s="152" t="s">
        <v>1016</v>
      </c>
      <c r="B2" s="152" t="s">
        <v>1013</v>
      </c>
      <c r="C2" s="135" t="s">
        <v>1017</v>
      </c>
      <c r="E2" s="152" t="s">
        <v>15</v>
      </c>
      <c r="F2" s="153" t="s">
        <v>1013</v>
      </c>
      <c r="G2" s="131" t="s">
        <v>1014</v>
      </c>
      <c r="H2" s="154" t="s">
        <v>1018</v>
      </c>
      <c r="I2" t="s">
        <v>1019</v>
      </c>
      <c r="J2" s="119" t="s">
        <v>1020</v>
      </c>
      <c r="K2" s="119" t="s">
        <v>1021</v>
      </c>
      <c r="L2" s="119" t="s">
        <v>1022</v>
      </c>
      <c r="M2" s="119" t="s">
        <v>1023</v>
      </c>
    </row>
    <row r="3" spans="1:12">
      <c r="A3" s="155">
        <v>44724</v>
      </c>
      <c r="B3" s="153">
        <v>11.99</v>
      </c>
      <c r="E3" s="155">
        <v>44730</v>
      </c>
      <c r="F3" s="153">
        <v>11.99</v>
      </c>
      <c r="G3" s="131">
        <v>20.39</v>
      </c>
      <c r="J3" s="119">
        <v>26</v>
      </c>
      <c r="K3" s="119"/>
      <c r="L3" s="119">
        <v>18</v>
      </c>
    </row>
    <row r="4" ht="15" spans="1:13">
      <c r="A4" s="155">
        <v>44731</v>
      </c>
      <c r="B4" s="153">
        <v>303.83</v>
      </c>
      <c r="E4" s="155">
        <v>44731</v>
      </c>
      <c r="F4" s="153">
        <v>23.98</v>
      </c>
      <c r="G4" s="131">
        <v>27.36</v>
      </c>
      <c r="H4" s="156">
        <f>(F4-F3)/F3</f>
        <v>1</v>
      </c>
      <c r="J4" s="119">
        <v>35</v>
      </c>
      <c r="K4" s="156">
        <f t="shared" ref="K4:K67" si="0">(J4-J3)/J3</f>
        <v>0.346153846153846</v>
      </c>
      <c r="L4" s="119">
        <v>31</v>
      </c>
      <c r="M4" s="156">
        <f t="shared" ref="M4:M67" si="1">(L4-L3)/L3</f>
        <v>0.722222222222222</v>
      </c>
    </row>
    <row r="5" ht="15" spans="1:13">
      <c r="A5" s="155">
        <v>44738</v>
      </c>
      <c r="B5" s="153">
        <v>455.62</v>
      </c>
      <c r="C5" s="135">
        <f t="shared" ref="C4:C14" si="2">(B5-B4)/B4</f>
        <v>0.499588585722279</v>
      </c>
      <c r="E5" s="155">
        <v>44732</v>
      </c>
      <c r="F5" s="153">
        <v>11.99</v>
      </c>
      <c r="G5" s="131">
        <v>31.22</v>
      </c>
      <c r="H5" s="156">
        <f t="shared" ref="H5:H68" si="3">(F5-F4)/F4</f>
        <v>-0.5</v>
      </c>
      <c r="J5" s="119">
        <v>52</v>
      </c>
      <c r="K5" s="156">
        <f t="shared" si="0"/>
        <v>0.485714285714286</v>
      </c>
      <c r="L5" s="119">
        <v>44</v>
      </c>
      <c r="M5" s="156">
        <f t="shared" si="1"/>
        <v>0.419354838709677</v>
      </c>
    </row>
    <row r="6" ht="15" spans="1:13">
      <c r="A6" s="155">
        <v>44745</v>
      </c>
      <c r="B6" s="153">
        <v>807.23</v>
      </c>
      <c r="C6" s="135">
        <f t="shared" si="2"/>
        <v>0.771717659453053</v>
      </c>
      <c r="E6" s="155">
        <v>44733</v>
      </c>
      <c r="F6" s="153">
        <v>11.99</v>
      </c>
      <c r="G6" s="131">
        <v>31.14</v>
      </c>
      <c r="H6" s="156">
        <f t="shared" si="3"/>
        <v>0</v>
      </c>
      <c r="J6" s="119">
        <v>64</v>
      </c>
      <c r="K6" s="156">
        <f t="shared" si="0"/>
        <v>0.230769230769231</v>
      </c>
      <c r="L6" s="119">
        <v>43</v>
      </c>
      <c r="M6" s="156">
        <f t="shared" si="1"/>
        <v>-0.0227272727272727</v>
      </c>
    </row>
    <row r="7" ht="15" spans="1:13">
      <c r="A7" s="155">
        <v>44752</v>
      </c>
      <c r="B7" s="153">
        <v>1411.54</v>
      </c>
      <c r="C7" s="135">
        <f t="shared" si="2"/>
        <v>0.748621830209482</v>
      </c>
      <c r="E7" s="155">
        <v>44734</v>
      </c>
      <c r="F7" s="153">
        <v>23.98</v>
      </c>
      <c r="G7" s="131">
        <v>30.54</v>
      </c>
      <c r="H7" s="156">
        <f t="shared" si="3"/>
        <v>1</v>
      </c>
      <c r="J7" s="119">
        <v>69</v>
      </c>
      <c r="K7" s="156">
        <f t="shared" si="0"/>
        <v>0.078125</v>
      </c>
      <c r="L7" s="119">
        <v>50</v>
      </c>
      <c r="M7" s="156">
        <f t="shared" si="1"/>
        <v>0.162790697674419</v>
      </c>
    </row>
    <row r="8" ht="15" spans="1:13">
      <c r="A8" s="155">
        <v>44759</v>
      </c>
      <c r="B8" s="153">
        <v>1296.02</v>
      </c>
      <c r="C8" s="135">
        <f t="shared" si="2"/>
        <v>-0.0818396928177735</v>
      </c>
      <c r="D8" t="s">
        <v>1024</v>
      </c>
      <c r="E8" s="155">
        <v>44735</v>
      </c>
      <c r="F8" s="153">
        <v>171.94</v>
      </c>
      <c r="G8" s="131">
        <v>24.48</v>
      </c>
      <c r="H8" s="156">
        <f t="shared" si="3"/>
        <v>6.17014178482068</v>
      </c>
      <c r="J8" s="119">
        <v>95</v>
      </c>
      <c r="K8" s="156">
        <f t="shared" si="0"/>
        <v>0.376811594202899</v>
      </c>
      <c r="L8" s="119">
        <v>51</v>
      </c>
      <c r="M8" s="156">
        <f t="shared" si="1"/>
        <v>0.02</v>
      </c>
    </row>
    <row r="9" ht="15" spans="1:13">
      <c r="A9" s="155">
        <v>44766</v>
      </c>
      <c r="B9" s="153">
        <v>1626.7</v>
      </c>
      <c r="C9" s="135">
        <f t="shared" si="2"/>
        <v>0.255150383481736</v>
      </c>
      <c r="E9" s="155">
        <v>44736</v>
      </c>
      <c r="F9" s="153">
        <v>11.99</v>
      </c>
      <c r="G9" s="131">
        <v>31.49</v>
      </c>
      <c r="H9" s="156">
        <f t="shared" si="3"/>
        <v>-0.930266371990229</v>
      </c>
      <c r="J9" s="119">
        <v>76</v>
      </c>
      <c r="K9" s="156">
        <f t="shared" si="0"/>
        <v>-0.2</v>
      </c>
      <c r="L9" s="119">
        <v>57</v>
      </c>
      <c r="M9" s="156">
        <f t="shared" si="1"/>
        <v>0.117647058823529</v>
      </c>
    </row>
    <row r="10" ht="15" spans="1:13">
      <c r="A10" s="157">
        <v>44773</v>
      </c>
      <c r="B10" s="153">
        <v>2060.28</v>
      </c>
      <c r="C10" s="135">
        <f t="shared" si="2"/>
        <v>0.266539620089752</v>
      </c>
      <c r="D10" t="s">
        <v>1025</v>
      </c>
      <c r="E10" s="155">
        <v>44737</v>
      </c>
      <c r="F10" s="153">
        <v>47.96</v>
      </c>
      <c r="G10" s="131">
        <v>26.28</v>
      </c>
      <c r="H10" s="156">
        <f t="shared" si="3"/>
        <v>3</v>
      </c>
      <c r="J10" s="119">
        <v>91</v>
      </c>
      <c r="K10" s="156">
        <f t="shared" si="0"/>
        <v>0.197368421052632</v>
      </c>
      <c r="L10" s="119">
        <v>58</v>
      </c>
      <c r="M10" s="156">
        <f t="shared" si="1"/>
        <v>0.0175438596491228</v>
      </c>
    </row>
    <row r="11" ht="15" spans="1:13">
      <c r="A11" s="157">
        <v>44780</v>
      </c>
      <c r="B11" s="153">
        <v>1563.01</v>
      </c>
      <c r="C11" s="135">
        <f t="shared" si="2"/>
        <v>-0.241360397615858</v>
      </c>
      <c r="D11" t="s">
        <v>1026</v>
      </c>
      <c r="E11" s="155">
        <v>44738</v>
      </c>
      <c r="F11" s="153">
        <v>47.96</v>
      </c>
      <c r="G11" s="131">
        <v>28.8</v>
      </c>
      <c r="H11" s="156">
        <f t="shared" si="3"/>
        <v>0</v>
      </c>
      <c r="J11" s="119">
        <v>117</v>
      </c>
      <c r="K11" s="156">
        <f t="shared" si="0"/>
        <v>0.285714285714286</v>
      </c>
      <c r="L11" s="119">
        <v>71</v>
      </c>
      <c r="M11" s="156">
        <f t="shared" si="1"/>
        <v>0.224137931034483</v>
      </c>
    </row>
    <row r="12" ht="15" spans="1:13">
      <c r="A12" s="157">
        <v>44787</v>
      </c>
      <c r="B12" s="153">
        <v>1575</v>
      </c>
      <c r="C12" s="135">
        <f t="shared" si="2"/>
        <v>0.00767109615421527</v>
      </c>
      <c r="E12" s="155">
        <v>44739</v>
      </c>
      <c r="F12" s="153">
        <v>35.97</v>
      </c>
      <c r="G12" s="131">
        <v>31.44</v>
      </c>
      <c r="H12" s="156">
        <f t="shared" si="3"/>
        <v>-0.25</v>
      </c>
      <c r="J12" s="119">
        <v>95</v>
      </c>
      <c r="K12" s="156">
        <f t="shared" si="0"/>
        <v>-0.188034188034188</v>
      </c>
      <c r="L12" s="119">
        <v>72</v>
      </c>
      <c r="M12" s="156">
        <f t="shared" si="1"/>
        <v>0.0140845070422535</v>
      </c>
    </row>
    <row r="13" ht="15" spans="1:13">
      <c r="A13" s="112">
        <v>44794</v>
      </c>
      <c r="B13" s="153">
        <v>2140.58</v>
      </c>
      <c r="C13" s="135">
        <f t="shared" si="2"/>
        <v>0.359098412698413</v>
      </c>
      <c r="E13" s="155">
        <v>44740</v>
      </c>
      <c r="F13" s="153">
        <v>71.94</v>
      </c>
      <c r="G13" s="131">
        <v>22.52</v>
      </c>
      <c r="H13" s="156">
        <f t="shared" si="3"/>
        <v>1</v>
      </c>
      <c r="J13" s="119">
        <v>79</v>
      </c>
      <c r="K13" s="156">
        <f t="shared" si="0"/>
        <v>-0.168421052631579</v>
      </c>
      <c r="L13" s="119">
        <v>59</v>
      </c>
      <c r="M13" s="156">
        <f t="shared" si="1"/>
        <v>-0.180555555555556</v>
      </c>
    </row>
    <row r="14" ht="15" spans="1:13">
      <c r="A14" s="112">
        <v>44801</v>
      </c>
      <c r="B14" s="153">
        <v>1625.82</v>
      </c>
      <c r="C14" s="135">
        <f t="shared" si="2"/>
        <v>-0.240476880097917</v>
      </c>
      <c r="E14" s="155">
        <v>44741</v>
      </c>
      <c r="F14" s="153">
        <v>143.88</v>
      </c>
      <c r="G14" s="131">
        <v>23.22</v>
      </c>
      <c r="H14" s="156">
        <f t="shared" si="3"/>
        <v>1</v>
      </c>
      <c r="J14" s="119">
        <v>149</v>
      </c>
      <c r="K14" s="156">
        <f t="shared" si="0"/>
        <v>0.886075949367089</v>
      </c>
      <c r="L14" s="119">
        <v>103</v>
      </c>
      <c r="M14" s="156">
        <f t="shared" si="1"/>
        <v>0.745762711864407</v>
      </c>
    </row>
    <row r="15" ht="15" spans="5:13">
      <c r="E15" s="155">
        <v>44742</v>
      </c>
      <c r="F15" s="153">
        <v>35.97</v>
      </c>
      <c r="G15" s="131">
        <v>20.9</v>
      </c>
      <c r="H15" s="156">
        <f t="shared" si="3"/>
        <v>-0.75</v>
      </c>
      <c r="J15" s="119">
        <v>136</v>
      </c>
      <c r="K15" s="156">
        <f t="shared" si="0"/>
        <v>-0.087248322147651</v>
      </c>
      <c r="L15" s="119">
        <v>97</v>
      </c>
      <c r="M15" s="156">
        <f t="shared" si="1"/>
        <v>-0.058252427184466</v>
      </c>
    </row>
    <row r="16" ht="15" spans="5:13">
      <c r="E16" s="155">
        <v>44743</v>
      </c>
      <c r="F16" s="153">
        <v>23.98</v>
      </c>
      <c r="G16" s="131">
        <v>22.94</v>
      </c>
      <c r="H16" s="156">
        <f t="shared" si="3"/>
        <v>-0.333333333333333</v>
      </c>
      <c r="J16" s="119">
        <v>134</v>
      </c>
      <c r="K16" s="156">
        <f t="shared" si="0"/>
        <v>-0.0147058823529412</v>
      </c>
      <c r="L16" s="119">
        <v>89</v>
      </c>
      <c r="M16" s="156">
        <f t="shared" si="1"/>
        <v>-0.0824742268041237</v>
      </c>
    </row>
    <row r="17" ht="15" spans="5:13">
      <c r="E17" s="155">
        <v>44744</v>
      </c>
      <c r="F17" s="153">
        <v>95.92</v>
      </c>
      <c r="G17" s="131">
        <v>14.51</v>
      </c>
      <c r="H17" s="156">
        <f t="shared" si="3"/>
        <v>3</v>
      </c>
      <c r="J17" s="119">
        <v>124</v>
      </c>
      <c r="K17" s="156">
        <f t="shared" si="0"/>
        <v>-0.0746268656716418</v>
      </c>
      <c r="L17" s="119">
        <v>79</v>
      </c>
      <c r="M17" s="156">
        <f t="shared" si="1"/>
        <v>-0.112359550561798</v>
      </c>
    </row>
    <row r="18" ht="15" spans="5:13">
      <c r="E18" s="155">
        <v>44745</v>
      </c>
      <c r="F18" s="153">
        <v>107.91</v>
      </c>
      <c r="G18" s="131">
        <v>25.21</v>
      </c>
      <c r="H18" s="156">
        <f t="shared" si="3"/>
        <v>0.125</v>
      </c>
      <c r="J18" s="119">
        <v>139</v>
      </c>
      <c r="K18" s="156">
        <f t="shared" si="0"/>
        <v>0.120967741935484</v>
      </c>
      <c r="L18" s="119">
        <v>100</v>
      </c>
      <c r="M18" s="156">
        <f t="shared" si="1"/>
        <v>0.265822784810127</v>
      </c>
    </row>
    <row r="19" ht="15" spans="5:13">
      <c r="E19" s="155">
        <v>44746</v>
      </c>
      <c r="F19" s="153">
        <v>47.96</v>
      </c>
      <c r="G19" s="131">
        <v>36.2</v>
      </c>
      <c r="H19" s="156">
        <f t="shared" si="3"/>
        <v>-0.555555555555556</v>
      </c>
      <c r="J19" s="119">
        <v>210</v>
      </c>
      <c r="K19" s="156">
        <f t="shared" si="0"/>
        <v>0.510791366906475</v>
      </c>
      <c r="L19" s="119">
        <v>131</v>
      </c>
      <c r="M19" s="156">
        <f t="shared" si="1"/>
        <v>0.31</v>
      </c>
    </row>
    <row r="20" ht="15" spans="5:13">
      <c r="E20" s="155">
        <v>44747</v>
      </c>
      <c r="F20" s="153">
        <v>95.92</v>
      </c>
      <c r="G20" s="131">
        <v>34.39</v>
      </c>
      <c r="H20" s="156">
        <f t="shared" si="3"/>
        <v>1</v>
      </c>
      <c r="J20" s="119">
        <v>178</v>
      </c>
      <c r="K20" s="156">
        <f t="shared" si="0"/>
        <v>-0.152380952380952</v>
      </c>
      <c r="L20" s="119">
        <v>130</v>
      </c>
      <c r="M20" s="156">
        <f t="shared" si="1"/>
        <v>-0.00763358778625954</v>
      </c>
    </row>
    <row r="21" ht="15" spans="5:13">
      <c r="E21" s="155">
        <v>44748</v>
      </c>
      <c r="F21" s="153">
        <v>143.88</v>
      </c>
      <c r="G21" s="131">
        <v>40.14</v>
      </c>
      <c r="H21" s="156">
        <f t="shared" si="3"/>
        <v>0.5</v>
      </c>
      <c r="J21" s="119">
        <v>226</v>
      </c>
      <c r="K21" s="156">
        <f t="shared" si="0"/>
        <v>0.269662921348315</v>
      </c>
      <c r="L21" s="119">
        <v>145</v>
      </c>
      <c r="M21" s="156">
        <f t="shared" si="1"/>
        <v>0.115384615384615</v>
      </c>
    </row>
    <row r="22" ht="15" spans="5:13">
      <c r="E22" s="155">
        <v>44749</v>
      </c>
      <c r="F22" s="153">
        <v>183.71</v>
      </c>
      <c r="G22" s="131">
        <v>38.42</v>
      </c>
      <c r="H22" s="156">
        <f t="shared" si="3"/>
        <v>0.276827912149013</v>
      </c>
      <c r="J22" s="119">
        <v>205</v>
      </c>
      <c r="K22" s="156">
        <f t="shared" si="0"/>
        <v>-0.0929203539823009</v>
      </c>
      <c r="L22" s="119">
        <v>143</v>
      </c>
      <c r="M22" s="156">
        <f t="shared" si="1"/>
        <v>-0.0137931034482759</v>
      </c>
    </row>
    <row r="23" ht="15" spans="5:13">
      <c r="E23" s="155">
        <v>44750</v>
      </c>
      <c r="F23" s="153">
        <v>155.91</v>
      </c>
      <c r="G23" s="131">
        <v>26.99</v>
      </c>
      <c r="H23" s="156">
        <f t="shared" si="3"/>
        <v>-0.151325458603233</v>
      </c>
      <c r="J23" s="119">
        <v>168</v>
      </c>
      <c r="K23" s="156">
        <f t="shared" si="0"/>
        <v>-0.180487804878049</v>
      </c>
      <c r="L23" s="119">
        <v>105</v>
      </c>
      <c r="M23" s="156">
        <f t="shared" si="1"/>
        <v>-0.265734265734266</v>
      </c>
    </row>
    <row r="24" ht="15" spans="5:13">
      <c r="E24" s="155">
        <v>44751</v>
      </c>
      <c r="F24" s="153">
        <v>71.94</v>
      </c>
      <c r="G24" s="131">
        <v>28.37</v>
      </c>
      <c r="H24" s="156">
        <f t="shared" si="3"/>
        <v>-0.538579949971137</v>
      </c>
      <c r="J24" s="119">
        <v>202</v>
      </c>
      <c r="K24" s="156">
        <f t="shared" si="0"/>
        <v>0.202380952380952</v>
      </c>
      <c r="L24" s="119">
        <v>128</v>
      </c>
      <c r="M24" s="156">
        <f t="shared" si="1"/>
        <v>0.219047619047619</v>
      </c>
    </row>
    <row r="25" ht="15" spans="5:13">
      <c r="E25" s="155">
        <v>44752</v>
      </c>
      <c r="F25" s="153">
        <v>119.9</v>
      </c>
      <c r="G25" s="131">
        <v>36.26</v>
      </c>
      <c r="H25" s="156">
        <f t="shared" si="3"/>
        <v>0.666666666666667</v>
      </c>
      <c r="J25" s="119">
        <v>233</v>
      </c>
      <c r="K25" s="156">
        <f t="shared" si="0"/>
        <v>0.153465346534653</v>
      </c>
      <c r="L25" s="119">
        <v>165</v>
      </c>
      <c r="M25" s="156">
        <f t="shared" si="1"/>
        <v>0.2890625</v>
      </c>
    </row>
    <row r="26" ht="15" spans="5:13">
      <c r="E26" s="155">
        <v>44753</v>
      </c>
      <c r="F26" s="153">
        <v>119.9</v>
      </c>
      <c r="G26" s="131">
        <v>32.2</v>
      </c>
      <c r="H26" s="156">
        <f t="shared" si="3"/>
        <v>0</v>
      </c>
      <c r="J26" s="119">
        <v>220</v>
      </c>
      <c r="K26" s="156">
        <f t="shared" si="0"/>
        <v>-0.055793991416309</v>
      </c>
      <c r="L26" s="119">
        <v>144</v>
      </c>
      <c r="M26" s="156">
        <f t="shared" si="1"/>
        <v>-0.127272727272727</v>
      </c>
    </row>
    <row r="27" ht="15" spans="5:13">
      <c r="E27" s="155">
        <v>44754</v>
      </c>
      <c r="F27" s="153">
        <v>356.49</v>
      </c>
      <c r="G27" s="131">
        <v>59.79</v>
      </c>
      <c r="H27" s="156">
        <f t="shared" si="3"/>
        <v>1.97322768974145</v>
      </c>
      <c r="J27" s="119">
        <v>410</v>
      </c>
      <c r="K27" s="156">
        <f t="shared" si="0"/>
        <v>0.863636363636364</v>
      </c>
      <c r="L27" s="119">
        <v>280</v>
      </c>
      <c r="M27" s="156">
        <f t="shared" si="1"/>
        <v>0.944444444444444</v>
      </c>
    </row>
    <row r="28" ht="15" spans="5:13">
      <c r="E28" s="155">
        <v>44755</v>
      </c>
      <c r="F28" s="153">
        <v>326.06</v>
      </c>
      <c r="G28" s="131">
        <v>42.65</v>
      </c>
      <c r="H28" s="156">
        <f t="shared" si="3"/>
        <v>-0.0853600381497377</v>
      </c>
      <c r="J28" s="119">
        <v>446</v>
      </c>
      <c r="K28" s="156">
        <f t="shared" si="0"/>
        <v>0.0878048780487805</v>
      </c>
      <c r="L28" s="119">
        <v>283</v>
      </c>
      <c r="M28" s="156">
        <f t="shared" si="1"/>
        <v>0.0107142857142857</v>
      </c>
    </row>
    <row r="29" ht="15" spans="5:13">
      <c r="E29" s="155">
        <v>44756</v>
      </c>
      <c r="F29" s="153">
        <v>153.47</v>
      </c>
      <c r="G29" s="131">
        <v>23.45</v>
      </c>
      <c r="H29" s="156">
        <f t="shared" si="3"/>
        <v>-0.52931975709992</v>
      </c>
      <c r="J29" s="119">
        <v>254</v>
      </c>
      <c r="K29" s="156">
        <f t="shared" si="0"/>
        <v>-0.430493273542601</v>
      </c>
      <c r="L29" s="119">
        <v>172</v>
      </c>
      <c r="M29" s="156">
        <f t="shared" si="1"/>
        <v>-0.392226148409894</v>
      </c>
    </row>
    <row r="30" ht="15" spans="5:13">
      <c r="E30" s="155">
        <v>44757</v>
      </c>
      <c r="F30" s="153">
        <v>131.89</v>
      </c>
      <c r="G30" s="131">
        <v>28.27</v>
      </c>
      <c r="H30" s="156">
        <f t="shared" si="3"/>
        <v>-0.140613800742816</v>
      </c>
      <c r="J30" s="119">
        <v>245</v>
      </c>
      <c r="K30" s="156">
        <f t="shared" si="0"/>
        <v>-0.0354330708661417</v>
      </c>
      <c r="L30" s="119">
        <v>169</v>
      </c>
      <c r="M30" s="156">
        <f t="shared" si="1"/>
        <v>-0.0174418604651163</v>
      </c>
    </row>
    <row r="31" ht="15" spans="5:13">
      <c r="E31" s="155">
        <v>44758</v>
      </c>
      <c r="F31" s="153">
        <v>203.83</v>
      </c>
      <c r="G31" s="131">
        <v>32.1</v>
      </c>
      <c r="H31" s="156">
        <f t="shared" si="3"/>
        <v>0.545454545454546</v>
      </c>
      <c r="J31" s="119">
        <v>237</v>
      </c>
      <c r="K31" s="156">
        <f t="shared" si="0"/>
        <v>-0.0326530612244898</v>
      </c>
      <c r="L31" s="119">
        <v>161</v>
      </c>
      <c r="M31" s="156">
        <f t="shared" si="1"/>
        <v>-0.0473372781065089</v>
      </c>
    </row>
    <row r="32" ht="15" spans="5:13">
      <c r="E32" s="155">
        <v>44759</v>
      </c>
      <c r="F32" s="153">
        <v>244.84</v>
      </c>
      <c r="G32" s="131">
        <v>31.9</v>
      </c>
      <c r="H32" s="156">
        <f t="shared" si="3"/>
        <v>0.201197075994701</v>
      </c>
      <c r="J32" s="119">
        <v>305</v>
      </c>
      <c r="K32" s="156">
        <f t="shared" si="0"/>
        <v>0.286919831223629</v>
      </c>
      <c r="L32" s="119">
        <v>205</v>
      </c>
      <c r="M32" s="156">
        <f t="shared" si="1"/>
        <v>0.273291925465839</v>
      </c>
    </row>
    <row r="33" ht="15" spans="5:13">
      <c r="E33" s="155">
        <v>44760</v>
      </c>
      <c r="F33" s="153">
        <v>203.83</v>
      </c>
      <c r="G33" s="131">
        <v>30.96</v>
      </c>
      <c r="H33" s="156">
        <f t="shared" si="3"/>
        <v>-0.167497140990034</v>
      </c>
      <c r="J33" s="119">
        <v>307</v>
      </c>
      <c r="K33" s="156">
        <f t="shared" si="0"/>
        <v>0.00655737704918033</v>
      </c>
      <c r="L33" s="119">
        <v>206</v>
      </c>
      <c r="M33" s="156">
        <f t="shared" si="1"/>
        <v>0.0048780487804878</v>
      </c>
    </row>
    <row r="34" ht="15" spans="5:13">
      <c r="E34" s="155">
        <v>44761</v>
      </c>
      <c r="F34" s="153">
        <v>203.83</v>
      </c>
      <c r="G34" s="131">
        <v>30.85</v>
      </c>
      <c r="H34" s="156">
        <f t="shared" si="3"/>
        <v>0</v>
      </c>
      <c r="J34" s="119">
        <v>261</v>
      </c>
      <c r="K34" s="156">
        <f t="shared" si="0"/>
        <v>-0.149837133550489</v>
      </c>
      <c r="L34" s="119">
        <v>185</v>
      </c>
      <c r="M34" s="156">
        <f t="shared" si="1"/>
        <v>-0.101941747572816</v>
      </c>
    </row>
    <row r="35" ht="15" spans="5:13">
      <c r="E35" s="155">
        <v>44762</v>
      </c>
      <c r="F35" s="153">
        <v>119.9</v>
      </c>
      <c r="G35" s="131">
        <v>30.63</v>
      </c>
      <c r="H35" s="156">
        <f t="shared" si="3"/>
        <v>-0.411764705882353</v>
      </c>
      <c r="J35" s="119">
        <v>227</v>
      </c>
      <c r="K35" s="156">
        <f t="shared" si="0"/>
        <v>-0.130268199233716</v>
      </c>
      <c r="L35" s="119">
        <v>165</v>
      </c>
      <c r="M35" s="156">
        <f t="shared" si="1"/>
        <v>-0.108108108108108</v>
      </c>
    </row>
    <row r="36" ht="15" spans="5:13">
      <c r="E36" s="155">
        <v>44763</v>
      </c>
      <c r="F36" s="153">
        <v>223.87</v>
      </c>
      <c r="G36" s="131">
        <v>24.64</v>
      </c>
      <c r="H36" s="156">
        <f t="shared" si="3"/>
        <v>0.867139282735613</v>
      </c>
      <c r="J36" s="119">
        <v>267</v>
      </c>
      <c r="K36" s="156">
        <f t="shared" si="0"/>
        <v>0.176211453744493</v>
      </c>
      <c r="L36" s="119">
        <v>175</v>
      </c>
      <c r="M36" s="156">
        <f t="shared" si="1"/>
        <v>0.0606060606060606</v>
      </c>
    </row>
    <row r="37" ht="15" spans="5:13">
      <c r="E37" s="155">
        <v>44764</v>
      </c>
      <c r="F37" s="153">
        <v>155.87</v>
      </c>
      <c r="G37" s="131">
        <v>25.4</v>
      </c>
      <c r="H37" s="156">
        <f t="shared" si="3"/>
        <v>-0.303747710724974</v>
      </c>
      <c r="J37" s="119">
        <v>283</v>
      </c>
      <c r="K37" s="156">
        <f t="shared" si="0"/>
        <v>0.0599250936329588</v>
      </c>
      <c r="L37" s="119">
        <v>189</v>
      </c>
      <c r="M37" s="156">
        <f t="shared" si="1"/>
        <v>0.08</v>
      </c>
    </row>
    <row r="38" ht="15" spans="5:13">
      <c r="E38" s="155">
        <v>44765</v>
      </c>
      <c r="F38" s="153">
        <v>143.88</v>
      </c>
      <c r="G38" s="131">
        <v>35.14</v>
      </c>
      <c r="H38" s="156">
        <f t="shared" si="3"/>
        <v>-0.076923076923077</v>
      </c>
      <c r="J38" s="119">
        <v>301</v>
      </c>
      <c r="K38" s="156">
        <f t="shared" si="0"/>
        <v>0.0636042402826855</v>
      </c>
      <c r="L38" s="119">
        <v>233</v>
      </c>
      <c r="M38" s="156">
        <f t="shared" si="1"/>
        <v>0.232804232804233</v>
      </c>
    </row>
    <row r="39" ht="15" spans="5:13">
      <c r="E39" s="155">
        <v>44766</v>
      </c>
      <c r="F39" s="153">
        <v>318.81</v>
      </c>
      <c r="G39" s="131">
        <v>54.91</v>
      </c>
      <c r="H39" s="156">
        <f t="shared" si="3"/>
        <v>1.21580483736447</v>
      </c>
      <c r="J39" s="119">
        <v>428</v>
      </c>
      <c r="K39" s="156">
        <f t="shared" si="0"/>
        <v>0.421926910299003</v>
      </c>
      <c r="L39" s="119">
        <v>295</v>
      </c>
      <c r="M39" s="156">
        <f t="shared" si="1"/>
        <v>0.266094420600858</v>
      </c>
    </row>
    <row r="40" ht="15" spans="5:13">
      <c r="E40" s="155">
        <v>44767</v>
      </c>
      <c r="F40" s="153">
        <v>226.83</v>
      </c>
      <c r="G40" s="131">
        <v>51.47</v>
      </c>
      <c r="H40" s="156">
        <f t="shared" si="3"/>
        <v>-0.288510398042721</v>
      </c>
      <c r="J40" s="119">
        <v>447</v>
      </c>
      <c r="K40" s="156">
        <f t="shared" si="0"/>
        <v>0.044392523364486</v>
      </c>
      <c r="L40" s="119">
        <v>305</v>
      </c>
      <c r="M40" s="156">
        <f t="shared" si="1"/>
        <v>0.0338983050847458</v>
      </c>
    </row>
    <row r="41" ht="15" spans="5:13">
      <c r="E41" s="155">
        <v>44768</v>
      </c>
      <c r="F41" s="153">
        <v>179.85</v>
      </c>
      <c r="G41" s="131">
        <v>41.22</v>
      </c>
      <c r="H41" s="156">
        <f t="shared" si="3"/>
        <v>-0.207115460917868</v>
      </c>
      <c r="J41" s="119">
        <v>410</v>
      </c>
      <c r="K41" s="156">
        <f t="shared" si="0"/>
        <v>-0.0827740492170022</v>
      </c>
      <c r="L41" s="119">
        <v>302</v>
      </c>
      <c r="M41" s="156">
        <f t="shared" si="1"/>
        <v>-0.00983606557377049</v>
      </c>
    </row>
    <row r="42" ht="15" spans="5:13">
      <c r="E42" s="155">
        <v>44769</v>
      </c>
      <c r="F42" s="153">
        <v>143.88</v>
      </c>
      <c r="G42" s="131">
        <v>32.75</v>
      </c>
      <c r="H42" s="156">
        <f t="shared" si="3"/>
        <v>-0.2</v>
      </c>
      <c r="J42" s="119">
        <v>398</v>
      </c>
      <c r="K42" s="156">
        <f t="shared" si="0"/>
        <v>-0.0292682926829268</v>
      </c>
      <c r="L42" s="119">
        <v>271</v>
      </c>
      <c r="M42" s="156">
        <f t="shared" si="1"/>
        <v>-0.102649006622517</v>
      </c>
    </row>
    <row r="43" ht="15" spans="5:13">
      <c r="E43" s="155">
        <v>44770</v>
      </c>
      <c r="F43" s="153">
        <v>288.74</v>
      </c>
      <c r="G43" s="131">
        <v>41.99</v>
      </c>
      <c r="H43" s="156">
        <f t="shared" si="3"/>
        <v>1.00681123158187</v>
      </c>
      <c r="J43" s="119">
        <v>403</v>
      </c>
      <c r="K43" s="156">
        <f t="shared" si="0"/>
        <v>0.0125628140703518</v>
      </c>
      <c r="L43" s="119">
        <v>289</v>
      </c>
      <c r="M43" s="156">
        <f t="shared" si="1"/>
        <v>0.0664206642066421</v>
      </c>
    </row>
    <row r="44" ht="15" spans="5:13">
      <c r="E44" s="155">
        <v>44771</v>
      </c>
      <c r="F44" s="153">
        <v>263.78</v>
      </c>
      <c r="G44" s="131">
        <v>37.41</v>
      </c>
      <c r="H44" s="156">
        <f t="shared" si="3"/>
        <v>-0.0864445521922838</v>
      </c>
      <c r="J44" s="119">
        <v>379</v>
      </c>
      <c r="K44" s="156">
        <f t="shared" si="0"/>
        <v>-0.0595533498759305</v>
      </c>
      <c r="L44" s="119">
        <v>267</v>
      </c>
      <c r="M44" s="156">
        <f t="shared" si="1"/>
        <v>-0.0761245674740484</v>
      </c>
    </row>
    <row r="45" ht="15" spans="5:13">
      <c r="E45" s="155">
        <v>44772</v>
      </c>
      <c r="F45" s="153">
        <v>216.8</v>
      </c>
      <c r="G45" s="131">
        <v>42.53</v>
      </c>
      <c r="H45" s="156">
        <f t="shared" si="3"/>
        <v>-0.178102964591705</v>
      </c>
      <c r="J45" s="119">
        <v>420</v>
      </c>
      <c r="K45" s="156">
        <f t="shared" si="0"/>
        <v>0.108179419525066</v>
      </c>
      <c r="L45" s="119">
        <v>313</v>
      </c>
      <c r="M45" s="156">
        <f t="shared" si="1"/>
        <v>0.172284644194757</v>
      </c>
    </row>
    <row r="46" ht="15" spans="5:13">
      <c r="E46" s="155">
        <v>44773</v>
      </c>
      <c r="F46" s="153">
        <v>459.54</v>
      </c>
      <c r="G46" s="131">
        <v>43.42</v>
      </c>
      <c r="H46" s="156">
        <f t="shared" si="3"/>
        <v>1.11964944649446</v>
      </c>
      <c r="J46" s="119">
        <v>440</v>
      </c>
      <c r="K46" s="156">
        <f t="shared" si="0"/>
        <v>0.0476190476190476</v>
      </c>
      <c r="L46" s="119">
        <v>340</v>
      </c>
      <c r="M46" s="156">
        <f t="shared" si="1"/>
        <v>0.0862619808306709</v>
      </c>
    </row>
    <row r="47" ht="15" spans="5:13">
      <c r="E47" s="155">
        <v>44774</v>
      </c>
      <c r="F47" s="153">
        <v>216.8</v>
      </c>
      <c r="G47" s="131">
        <v>43.41</v>
      </c>
      <c r="H47" s="156">
        <f t="shared" si="3"/>
        <v>-0.528223876049963</v>
      </c>
      <c r="J47" s="119">
        <v>427</v>
      </c>
      <c r="K47" s="156">
        <f t="shared" si="0"/>
        <v>-0.0295454545454545</v>
      </c>
      <c r="L47" s="119">
        <v>306</v>
      </c>
      <c r="M47" s="156">
        <f t="shared" si="1"/>
        <v>-0.1</v>
      </c>
    </row>
    <row r="48" ht="15" spans="5:13">
      <c r="E48" s="155">
        <v>44775</v>
      </c>
      <c r="F48" s="153">
        <v>299.79</v>
      </c>
      <c r="G48" s="131">
        <v>38.31</v>
      </c>
      <c r="H48" s="156">
        <f t="shared" si="3"/>
        <v>0.38279520295203</v>
      </c>
      <c r="J48" s="119">
        <v>408</v>
      </c>
      <c r="K48" s="156">
        <f t="shared" si="0"/>
        <v>-0.0444964871194379</v>
      </c>
      <c r="L48" s="119">
        <v>304</v>
      </c>
      <c r="M48" s="156">
        <f t="shared" si="1"/>
        <v>-0.0065359477124183</v>
      </c>
    </row>
    <row r="49" ht="15" spans="5:13">
      <c r="E49" s="155">
        <v>44776</v>
      </c>
      <c r="F49" s="153">
        <v>398.64</v>
      </c>
      <c r="G49" s="131">
        <v>36.19</v>
      </c>
      <c r="H49" s="156">
        <f t="shared" si="3"/>
        <v>0.329730811568098</v>
      </c>
      <c r="I49" t="s">
        <v>653</v>
      </c>
      <c r="J49" s="119">
        <v>533</v>
      </c>
      <c r="K49" s="156">
        <f t="shared" si="0"/>
        <v>0.306372549019608</v>
      </c>
      <c r="L49" s="119">
        <v>365</v>
      </c>
      <c r="M49" s="156">
        <f t="shared" si="1"/>
        <v>0.200657894736842</v>
      </c>
    </row>
    <row r="50" ht="15" spans="5:13">
      <c r="E50" s="155">
        <v>44777</v>
      </c>
      <c r="F50" s="153">
        <v>284.8</v>
      </c>
      <c r="G50" s="131">
        <v>40.89</v>
      </c>
      <c r="H50" s="156">
        <f t="shared" si="3"/>
        <v>-0.28557094120008</v>
      </c>
      <c r="I50" t="s">
        <v>1027</v>
      </c>
      <c r="J50" s="119">
        <v>464</v>
      </c>
      <c r="K50" s="156">
        <f t="shared" si="0"/>
        <v>-0.129455909943715</v>
      </c>
      <c r="L50" s="119">
        <v>333</v>
      </c>
      <c r="M50" s="156">
        <f t="shared" si="1"/>
        <v>-0.0876712328767123</v>
      </c>
    </row>
    <row r="51" ht="15" spans="5:13">
      <c r="E51" s="155">
        <v>44778</v>
      </c>
      <c r="F51" s="123">
        <v>254.81</v>
      </c>
      <c r="G51" s="131">
        <v>35.34</v>
      </c>
      <c r="H51" s="156">
        <f t="shared" si="3"/>
        <v>-0.105301966292135</v>
      </c>
      <c r="J51" s="119">
        <v>407</v>
      </c>
      <c r="K51" s="156">
        <f t="shared" si="0"/>
        <v>-0.122844827586207</v>
      </c>
      <c r="L51" s="119">
        <v>271</v>
      </c>
      <c r="M51" s="156">
        <f t="shared" si="1"/>
        <v>-0.186186186186186</v>
      </c>
    </row>
    <row r="52" ht="15" spans="5:13">
      <c r="E52" s="155">
        <v>44779</v>
      </c>
      <c r="F52" s="153">
        <v>145.9</v>
      </c>
      <c r="G52" s="131">
        <v>28.77</v>
      </c>
      <c r="H52" s="156">
        <f t="shared" si="3"/>
        <v>-0.427416506416546</v>
      </c>
      <c r="I52" t="s">
        <v>461</v>
      </c>
      <c r="J52" s="119">
        <v>362</v>
      </c>
      <c r="K52" s="156">
        <f t="shared" si="0"/>
        <v>-0.110565110565111</v>
      </c>
      <c r="L52" s="119">
        <v>254</v>
      </c>
      <c r="M52" s="156">
        <f t="shared" si="1"/>
        <v>-0.0627306273062731</v>
      </c>
    </row>
    <row r="53" ht="15" spans="5:13">
      <c r="E53" s="155">
        <v>44780</v>
      </c>
      <c r="F53" s="153">
        <v>310.85</v>
      </c>
      <c r="G53" s="131">
        <v>39.96</v>
      </c>
      <c r="H53" s="156">
        <f t="shared" si="3"/>
        <v>1.13056888279644</v>
      </c>
      <c r="I53" t="s">
        <v>461</v>
      </c>
      <c r="J53" s="119">
        <v>400</v>
      </c>
      <c r="K53" s="156">
        <f t="shared" si="0"/>
        <v>0.104972375690608</v>
      </c>
      <c r="L53" s="119">
        <v>309</v>
      </c>
      <c r="M53" s="156">
        <f t="shared" si="1"/>
        <v>0.216535433070866</v>
      </c>
    </row>
    <row r="54" ht="15" spans="5:13">
      <c r="E54" s="155">
        <v>44781</v>
      </c>
      <c r="F54" s="153">
        <v>175.88</v>
      </c>
      <c r="G54" s="131">
        <v>36.75</v>
      </c>
      <c r="H54" s="156">
        <f t="shared" si="3"/>
        <v>-0.434196557825318</v>
      </c>
      <c r="I54" t="s">
        <v>461</v>
      </c>
      <c r="J54" s="119">
        <v>428</v>
      </c>
      <c r="K54" s="156">
        <f t="shared" si="0"/>
        <v>0.07</v>
      </c>
      <c r="L54" s="119">
        <v>307</v>
      </c>
      <c r="M54" s="156">
        <f t="shared" si="1"/>
        <v>-0.00647249190938511</v>
      </c>
    </row>
    <row r="55" ht="15" spans="5:13">
      <c r="E55" s="155">
        <v>44782</v>
      </c>
      <c r="F55" s="153">
        <v>371.75</v>
      </c>
      <c r="G55" s="131">
        <v>33.3</v>
      </c>
      <c r="H55" s="156">
        <f t="shared" si="3"/>
        <v>1.11365703889015</v>
      </c>
      <c r="I55" t="s">
        <v>461</v>
      </c>
      <c r="J55" s="119">
        <v>432</v>
      </c>
      <c r="K55" s="156">
        <f t="shared" si="0"/>
        <v>0.00934579439252336</v>
      </c>
      <c r="L55" s="119">
        <v>315</v>
      </c>
      <c r="M55" s="156">
        <f t="shared" si="1"/>
        <v>0.0260586319218241</v>
      </c>
    </row>
    <row r="56" ht="15" spans="5:13">
      <c r="E56" s="155">
        <v>44783</v>
      </c>
      <c r="F56" s="153">
        <v>249.83</v>
      </c>
      <c r="G56" s="131">
        <v>33.3</v>
      </c>
      <c r="H56" s="156">
        <f t="shared" si="3"/>
        <v>-0.327962340282448</v>
      </c>
      <c r="I56" t="s">
        <v>461</v>
      </c>
      <c r="J56" s="119">
        <v>354</v>
      </c>
      <c r="K56" s="156">
        <f t="shared" si="0"/>
        <v>-0.180555555555556</v>
      </c>
      <c r="L56" s="119">
        <v>258</v>
      </c>
      <c r="M56" s="156">
        <f t="shared" si="1"/>
        <v>-0.180952380952381</v>
      </c>
    </row>
    <row r="57" ht="15" spans="5:13">
      <c r="E57" s="155">
        <v>44784</v>
      </c>
      <c r="F57" s="153">
        <v>83.94</v>
      </c>
      <c r="G57" s="131">
        <v>27.05</v>
      </c>
      <c r="H57" s="156">
        <f t="shared" si="3"/>
        <v>-0.66401152783893</v>
      </c>
      <c r="I57" t="s">
        <v>461</v>
      </c>
      <c r="J57" s="119">
        <v>155</v>
      </c>
      <c r="K57" s="156">
        <f t="shared" si="0"/>
        <v>-0.562146892655367</v>
      </c>
      <c r="L57" s="119">
        <v>103</v>
      </c>
      <c r="M57" s="156">
        <f t="shared" si="1"/>
        <v>-0.60077519379845</v>
      </c>
    </row>
    <row r="58" ht="15" spans="5:13">
      <c r="E58" s="155">
        <v>44785</v>
      </c>
      <c r="F58" s="153">
        <v>167.88</v>
      </c>
      <c r="G58" s="131">
        <v>30.78</v>
      </c>
      <c r="H58" s="156">
        <f t="shared" si="3"/>
        <v>1</v>
      </c>
      <c r="I58" t="s">
        <v>461</v>
      </c>
      <c r="J58" s="119">
        <v>233</v>
      </c>
      <c r="K58" s="156">
        <f t="shared" si="0"/>
        <v>0.503225806451613</v>
      </c>
      <c r="L58" s="119">
        <v>169</v>
      </c>
      <c r="M58" s="156">
        <f t="shared" si="1"/>
        <v>0.640776699029126</v>
      </c>
    </row>
    <row r="59" ht="15" spans="5:13">
      <c r="E59" s="155">
        <v>44786</v>
      </c>
      <c r="F59" s="153">
        <v>202.88</v>
      </c>
      <c r="G59" s="131">
        <v>33.38</v>
      </c>
      <c r="H59" s="156">
        <f t="shared" si="3"/>
        <v>0.208482249225637</v>
      </c>
      <c r="I59" t="s">
        <v>461</v>
      </c>
      <c r="J59" s="119">
        <v>301</v>
      </c>
      <c r="K59" s="156">
        <f t="shared" si="0"/>
        <v>0.291845493562232</v>
      </c>
      <c r="L59" s="119">
        <v>198</v>
      </c>
      <c r="M59" s="156">
        <f t="shared" si="1"/>
        <v>0.171597633136095</v>
      </c>
    </row>
    <row r="60" ht="15" spans="5:13">
      <c r="E60" s="155">
        <v>44787</v>
      </c>
      <c r="F60" s="153">
        <v>100.93</v>
      </c>
      <c r="G60" s="131">
        <v>43.76</v>
      </c>
      <c r="H60" s="156">
        <f t="shared" si="3"/>
        <v>-0.50251380126183</v>
      </c>
      <c r="I60" t="s">
        <v>461</v>
      </c>
      <c r="J60">
        <v>347</v>
      </c>
      <c r="K60" s="156">
        <f t="shared" si="0"/>
        <v>0.152823920265781</v>
      </c>
      <c r="L60">
        <v>241</v>
      </c>
      <c r="M60" s="156">
        <f t="shared" si="1"/>
        <v>0.217171717171717</v>
      </c>
    </row>
    <row r="61" ht="15" spans="5:13">
      <c r="E61" s="155">
        <v>44788</v>
      </c>
      <c r="F61" s="153">
        <v>211.88</v>
      </c>
      <c r="G61" s="131">
        <v>33.05</v>
      </c>
      <c r="H61" s="156">
        <f t="shared" si="3"/>
        <v>1.09927672644407</v>
      </c>
      <c r="I61" t="s">
        <v>1027</v>
      </c>
      <c r="J61">
        <v>287</v>
      </c>
      <c r="K61" s="156">
        <f t="shared" si="0"/>
        <v>-0.172910662824208</v>
      </c>
      <c r="L61">
        <v>204</v>
      </c>
      <c r="M61" s="156">
        <f t="shared" si="1"/>
        <v>-0.153526970954357</v>
      </c>
    </row>
    <row r="62" ht="15" spans="5:13">
      <c r="E62" s="155">
        <v>44789</v>
      </c>
      <c r="F62" s="153">
        <v>132.9</v>
      </c>
      <c r="G62" s="131">
        <v>41.72</v>
      </c>
      <c r="H62" s="156">
        <f t="shared" si="3"/>
        <v>-0.372758164999056</v>
      </c>
      <c r="I62" t="s">
        <v>1027</v>
      </c>
      <c r="J62">
        <v>340</v>
      </c>
      <c r="K62" s="156">
        <f t="shared" si="0"/>
        <v>0.184668989547038</v>
      </c>
      <c r="L62">
        <v>244</v>
      </c>
      <c r="M62" s="156">
        <f t="shared" si="1"/>
        <v>0.196078431372549</v>
      </c>
    </row>
    <row r="63" ht="15" spans="5:13">
      <c r="E63" s="155">
        <v>44790</v>
      </c>
      <c r="F63" s="153">
        <v>314.81</v>
      </c>
      <c r="G63" s="131">
        <v>50.23</v>
      </c>
      <c r="H63" s="156">
        <f t="shared" si="3"/>
        <v>1.36877351392024</v>
      </c>
      <c r="I63">
        <v>12.99</v>
      </c>
      <c r="J63">
        <v>420</v>
      </c>
      <c r="K63" s="156">
        <f t="shared" si="0"/>
        <v>0.235294117647059</v>
      </c>
      <c r="L63">
        <v>289</v>
      </c>
      <c r="M63" s="156">
        <f t="shared" si="1"/>
        <v>0.184426229508197</v>
      </c>
    </row>
    <row r="64" ht="15" spans="5:13">
      <c r="E64" s="155">
        <v>44791</v>
      </c>
      <c r="F64" s="153">
        <v>252.84</v>
      </c>
      <c r="G64" s="131">
        <v>52.02</v>
      </c>
      <c r="H64" s="156">
        <f t="shared" si="3"/>
        <v>-0.196848892983069</v>
      </c>
      <c r="J64">
        <v>459</v>
      </c>
      <c r="K64" s="156">
        <f t="shared" si="0"/>
        <v>0.0928571428571429</v>
      </c>
      <c r="L64">
        <v>309</v>
      </c>
      <c r="M64" s="156">
        <f t="shared" si="1"/>
        <v>0.069204152249135</v>
      </c>
    </row>
    <row r="65" ht="15" spans="5:13">
      <c r="E65" s="155">
        <v>44792</v>
      </c>
      <c r="F65" s="153">
        <v>332.78</v>
      </c>
      <c r="G65" s="131">
        <v>34.79</v>
      </c>
      <c r="H65" s="156">
        <f t="shared" si="3"/>
        <v>0.316168327796235</v>
      </c>
      <c r="J65">
        <v>344</v>
      </c>
      <c r="K65" s="156">
        <f t="shared" si="0"/>
        <v>-0.250544662309368</v>
      </c>
      <c r="L65">
        <v>258</v>
      </c>
      <c r="M65" s="156">
        <f t="shared" si="1"/>
        <v>-0.16504854368932</v>
      </c>
    </row>
    <row r="66" ht="15" spans="5:13">
      <c r="E66" s="155">
        <v>44793</v>
      </c>
      <c r="F66" s="153">
        <v>228.86</v>
      </c>
      <c r="G66" s="131">
        <v>46.9</v>
      </c>
      <c r="H66" s="156">
        <f t="shared" si="3"/>
        <v>-0.31227838211431</v>
      </c>
      <c r="J66">
        <v>429</v>
      </c>
      <c r="K66" s="156">
        <f t="shared" si="0"/>
        <v>0.247093023255814</v>
      </c>
      <c r="L66">
        <v>316</v>
      </c>
      <c r="M66" s="156">
        <f t="shared" si="1"/>
        <v>0.224806201550388</v>
      </c>
    </row>
    <row r="67" ht="15" spans="5:13">
      <c r="E67" s="155">
        <v>44794</v>
      </c>
      <c r="F67" s="153">
        <v>285.78</v>
      </c>
      <c r="G67" s="131">
        <v>77.48</v>
      </c>
      <c r="H67" s="156">
        <f t="shared" si="3"/>
        <v>0.248711002359521</v>
      </c>
      <c r="J67">
        <v>660</v>
      </c>
      <c r="K67" s="156">
        <f t="shared" si="0"/>
        <v>0.538461538461538</v>
      </c>
      <c r="L67">
        <v>479</v>
      </c>
      <c r="M67" s="156">
        <f t="shared" si="1"/>
        <v>0.515822784810127</v>
      </c>
    </row>
    <row r="68" ht="15" spans="5:13">
      <c r="E68" s="155">
        <v>44795</v>
      </c>
      <c r="F68" s="153">
        <v>194.85</v>
      </c>
      <c r="G68" s="131">
        <v>65.48</v>
      </c>
      <c r="H68" s="156">
        <f t="shared" si="3"/>
        <v>-0.318181818181818</v>
      </c>
      <c r="J68">
        <v>526</v>
      </c>
      <c r="K68" s="156">
        <f t="shared" ref="K68:K101" si="4">(J68-J67)/J67</f>
        <v>-0.203030303030303</v>
      </c>
      <c r="L68">
        <v>386</v>
      </c>
      <c r="M68" s="156">
        <f t="shared" ref="M68:M101" si="5">(L68-L67)/L67</f>
        <v>-0.194154488517745</v>
      </c>
    </row>
    <row r="69" ht="15" spans="5:13">
      <c r="E69" s="155">
        <v>44796</v>
      </c>
      <c r="F69" s="153">
        <v>417.81</v>
      </c>
      <c r="G69" s="131">
        <v>62.3</v>
      </c>
      <c r="H69" s="156">
        <f t="shared" ref="H69:H102" si="6">(F69-F68)/F68</f>
        <v>1.14426481909161</v>
      </c>
      <c r="J69">
        <v>468</v>
      </c>
      <c r="K69" s="156">
        <f t="shared" si="4"/>
        <v>-0.110266159695817</v>
      </c>
      <c r="L69">
        <v>349</v>
      </c>
      <c r="M69" s="156">
        <f t="shared" si="5"/>
        <v>-0.0958549222797927</v>
      </c>
    </row>
    <row r="70" ht="15" spans="5:13">
      <c r="E70" s="155">
        <v>44797</v>
      </c>
      <c r="F70" s="153">
        <v>181.86</v>
      </c>
      <c r="G70" s="131">
        <v>61.79</v>
      </c>
      <c r="H70" s="156">
        <f t="shared" si="6"/>
        <v>-0.564730379837725</v>
      </c>
      <c r="J70">
        <v>511</v>
      </c>
      <c r="K70" s="156">
        <f t="shared" si="4"/>
        <v>0.0918803418803419</v>
      </c>
      <c r="L70">
        <v>385</v>
      </c>
      <c r="M70" s="156">
        <f t="shared" si="5"/>
        <v>0.103151862464183</v>
      </c>
    </row>
    <row r="71" ht="15" spans="5:13">
      <c r="E71" s="155">
        <v>44798</v>
      </c>
      <c r="F71" s="153">
        <v>415.71</v>
      </c>
      <c r="G71" s="131">
        <v>77.47</v>
      </c>
      <c r="H71" s="156">
        <f t="shared" si="6"/>
        <v>1.28587924777301</v>
      </c>
      <c r="J71">
        <v>653</v>
      </c>
      <c r="K71" s="156">
        <f t="shared" si="4"/>
        <v>0.277886497064579</v>
      </c>
      <c r="L71">
        <v>445</v>
      </c>
      <c r="M71" s="156">
        <f t="shared" si="5"/>
        <v>0.155844155844156</v>
      </c>
    </row>
    <row r="72" ht="15" spans="5:13">
      <c r="E72" s="155">
        <v>44799</v>
      </c>
      <c r="F72" s="153">
        <v>370.76</v>
      </c>
      <c r="G72" s="131">
        <v>66.42</v>
      </c>
      <c r="H72" s="156">
        <f t="shared" si="6"/>
        <v>-0.108128262490679</v>
      </c>
      <c r="J72">
        <v>537</v>
      </c>
      <c r="K72" s="156">
        <f t="shared" si="4"/>
        <v>-0.177641653905054</v>
      </c>
      <c r="L72">
        <v>369</v>
      </c>
      <c r="M72" s="156">
        <f t="shared" si="5"/>
        <v>-0.170786516853933</v>
      </c>
    </row>
    <row r="73" ht="15" spans="5:13">
      <c r="E73" s="155">
        <v>44800</v>
      </c>
      <c r="F73" s="153">
        <v>273.81</v>
      </c>
      <c r="G73" s="131">
        <v>73.59</v>
      </c>
      <c r="H73" s="156">
        <f t="shared" si="6"/>
        <v>-0.261489912611932</v>
      </c>
      <c r="J73">
        <v>565</v>
      </c>
      <c r="K73" s="156">
        <f t="shared" si="4"/>
        <v>0.0521415270018622</v>
      </c>
      <c r="L73">
        <v>402</v>
      </c>
      <c r="M73" s="156">
        <f t="shared" si="5"/>
        <v>0.0894308943089431</v>
      </c>
    </row>
    <row r="74" ht="15" spans="5:13">
      <c r="E74" s="155">
        <v>44801</v>
      </c>
      <c r="F74" s="153">
        <v>260.82</v>
      </c>
      <c r="G74" s="131">
        <v>96.53</v>
      </c>
      <c r="H74" s="156">
        <f t="shared" si="6"/>
        <v>-0.0474416566232059</v>
      </c>
      <c r="J74">
        <v>676</v>
      </c>
      <c r="K74" s="156">
        <f t="shared" si="4"/>
        <v>0.19646017699115</v>
      </c>
      <c r="L74">
        <v>488</v>
      </c>
      <c r="M74" s="156">
        <f t="shared" si="5"/>
        <v>0.213930348258706</v>
      </c>
    </row>
    <row r="75" ht="15" spans="5:13">
      <c r="E75" s="155">
        <v>44802</v>
      </c>
      <c r="F75" s="153">
        <v>285.78</v>
      </c>
      <c r="G75" s="131">
        <v>54.78</v>
      </c>
      <c r="H75" s="156">
        <f t="shared" si="6"/>
        <v>0.0956981826547043</v>
      </c>
      <c r="J75">
        <v>537</v>
      </c>
      <c r="K75" s="156">
        <f t="shared" si="4"/>
        <v>-0.205621301775148</v>
      </c>
      <c r="L75">
        <v>373</v>
      </c>
      <c r="M75" s="156">
        <f t="shared" si="5"/>
        <v>-0.235655737704918</v>
      </c>
    </row>
    <row r="76" ht="15" spans="5:13">
      <c r="E76" s="155">
        <v>44803</v>
      </c>
      <c r="F76" s="153">
        <v>207.84</v>
      </c>
      <c r="G76" s="131">
        <v>42.25</v>
      </c>
      <c r="H76" s="156">
        <f t="shared" si="6"/>
        <v>-0.272727272727273</v>
      </c>
      <c r="J76">
        <v>502</v>
      </c>
      <c r="K76" s="156">
        <f t="shared" si="4"/>
        <v>-0.0651769087523277</v>
      </c>
      <c r="L76">
        <v>378</v>
      </c>
      <c r="M76" s="156">
        <f t="shared" si="5"/>
        <v>0.0134048257372654</v>
      </c>
    </row>
    <row r="77" ht="15" spans="5:13">
      <c r="E77" s="155">
        <v>44804</v>
      </c>
      <c r="F77" s="153">
        <v>303.81</v>
      </c>
      <c r="G77" s="131">
        <v>50.54</v>
      </c>
      <c r="H77" s="156">
        <f t="shared" si="6"/>
        <v>0.461749422632794</v>
      </c>
      <c r="J77">
        <v>483</v>
      </c>
      <c r="K77" s="156">
        <f t="shared" si="4"/>
        <v>-0.0378486055776892</v>
      </c>
      <c r="L77">
        <v>344</v>
      </c>
      <c r="M77" s="156">
        <f t="shared" si="5"/>
        <v>-0.0899470899470899</v>
      </c>
    </row>
    <row r="78" ht="15" spans="5:13">
      <c r="E78" s="155">
        <v>44805</v>
      </c>
      <c r="F78" s="153">
        <v>246.81</v>
      </c>
      <c r="G78" s="131">
        <v>70.06</v>
      </c>
      <c r="H78" s="156">
        <f t="shared" si="6"/>
        <v>-0.187617260787992</v>
      </c>
      <c r="J78">
        <v>504</v>
      </c>
      <c r="K78" s="156">
        <f t="shared" si="4"/>
        <v>0.0434782608695652</v>
      </c>
      <c r="L78">
        <v>359</v>
      </c>
      <c r="M78" s="156">
        <f t="shared" si="5"/>
        <v>0.0436046511627907</v>
      </c>
    </row>
    <row r="79" ht="15" spans="5:13">
      <c r="E79" s="155">
        <v>44806</v>
      </c>
      <c r="F79" s="153">
        <v>360.75</v>
      </c>
      <c r="G79" s="131">
        <v>46.26</v>
      </c>
      <c r="H79" s="156">
        <f t="shared" si="6"/>
        <v>0.461650662452899</v>
      </c>
      <c r="J79">
        <v>390</v>
      </c>
      <c r="K79" s="156">
        <f t="shared" si="4"/>
        <v>-0.226190476190476</v>
      </c>
      <c r="L79">
        <v>301</v>
      </c>
      <c r="M79" s="156">
        <f t="shared" si="5"/>
        <v>-0.161559888579387</v>
      </c>
    </row>
    <row r="80" ht="15" spans="5:13">
      <c r="E80" s="155">
        <v>44807</v>
      </c>
      <c r="F80" s="153">
        <v>246.81</v>
      </c>
      <c r="G80" s="131">
        <v>60.01</v>
      </c>
      <c r="H80" s="156">
        <f t="shared" si="6"/>
        <v>-0.315841995841996</v>
      </c>
      <c r="J80">
        <v>496</v>
      </c>
      <c r="K80" s="156">
        <f t="shared" si="4"/>
        <v>0.271794871794872</v>
      </c>
      <c r="L80">
        <v>363</v>
      </c>
      <c r="M80" s="156">
        <f t="shared" si="5"/>
        <v>0.205980066445183</v>
      </c>
    </row>
    <row r="81" ht="15" spans="5:13">
      <c r="E81" s="155">
        <v>44808</v>
      </c>
      <c r="F81" s="153">
        <v>168.87</v>
      </c>
      <c r="G81" s="153">
        <v>58.33</v>
      </c>
      <c r="H81" s="156">
        <f t="shared" si="6"/>
        <v>-0.315789473684211</v>
      </c>
      <c r="J81">
        <v>604</v>
      </c>
      <c r="K81" s="156">
        <f t="shared" si="4"/>
        <v>0.217741935483871</v>
      </c>
      <c r="L81">
        <v>439</v>
      </c>
      <c r="M81" s="156">
        <f t="shared" si="5"/>
        <v>0.209366391184573</v>
      </c>
    </row>
    <row r="82" ht="15" spans="5:13">
      <c r="E82" s="155">
        <v>44809</v>
      </c>
      <c r="F82" s="153">
        <v>164.87</v>
      </c>
      <c r="G82" s="131">
        <v>67.57</v>
      </c>
      <c r="H82" s="156">
        <f t="shared" si="6"/>
        <v>-0.0236868597145733</v>
      </c>
      <c r="J82">
        <v>598</v>
      </c>
      <c r="K82" s="156">
        <f t="shared" si="4"/>
        <v>-0.00993377483443709</v>
      </c>
      <c r="L82">
        <v>426</v>
      </c>
      <c r="M82" s="156">
        <f t="shared" si="5"/>
        <v>-0.0296127562642369</v>
      </c>
    </row>
    <row r="83" ht="15" spans="5:13">
      <c r="E83" s="155">
        <v>44810</v>
      </c>
      <c r="F83" s="153">
        <v>383.74</v>
      </c>
      <c r="G83" s="131">
        <v>58.74</v>
      </c>
      <c r="H83" s="156">
        <f t="shared" si="6"/>
        <v>1.32753078182811</v>
      </c>
      <c r="J83">
        <v>532</v>
      </c>
      <c r="K83" s="156">
        <f t="shared" si="4"/>
        <v>-0.110367892976589</v>
      </c>
      <c r="L83">
        <v>395</v>
      </c>
      <c r="M83" s="156">
        <f t="shared" si="5"/>
        <v>-0.0727699530516432</v>
      </c>
    </row>
    <row r="84" ht="15" spans="5:13">
      <c r="E84" s="155">
        <v>44811</v>
      </c>
      <c r="F84" s="153">
        <v>164.87</v>
      </c>
      <c r="G84" s="131">
        <v>50.94</v>
      </c>
      <c r="H84" s="156">
        <f t="shared" si="6"/>
        <v>-0.570360139677907</v>
      </c>
      <c r="J84">
        <v>480</v>
      </c>
      <c r="K84" s="156">
        <f t="shared" si="4"/>
        <v>-0.0977443609022556</v>
      </c>
      <c r="L84">
        <v>377</v>
      </c>
      <c r="M84" s="156">
        <f t="shared" si="5"/>
        <v>-0.0455696202531646</v>
      </c>
    </row>
    <row r="85" ht="15" spans="5:13">
      <c r="E85" s="155">
        <v>44812</v>
      </c>
      <c r="F85" s="153">
        <v>310.78</v>
      </c>
      <c r="G85" s="131">
        <v>62.08</v>
      </c>
      <c r="H85" s="156">
        <f t="shared" si="6"/>
        <v>0.885000303269242</v>
      </c>
      <c r="J85">
        <v>495</v>
      </c>
      <c r="K85" s="156">
        <f t="shared" si="4"/>
        <v>0.03125</v>
      </c>
      <c r="L85">
        <v>361</v>
      </c>
      <c r="M85" s="156">
        <f t="shared" si="5"/>
        <v>-0.0424403183023873</v>
      </c>
    </row>
    <row r="86" ht="15" spans="5:13">
      <c r="E86" s="155">
        <v>44813</v>
      </c>
      <c r="F86" s="153">
        <v>310.78</v>
      </c>
      <c r="G86" s="131">
        <v>59.53</v>
      </c>
      <c r="H86" s="156">
        <f t="shared" si="6"/>
        <v>0</v>
      </c>
      <c r="J86">
        <v>438</v>
      </c>
      <c r="K86" s="156">
        <f t="shared" si="4"/>
        <v>-0.115151515151515</v>
      </c>
      <c r="L86">
        <v>310</v>
      </c>
      <c r="M86" s="156">
        <f t="shared" si="5"/>
        <v>-0.141274238227147</v>
      </c>
    </row>
    <row r="87" ht="15" spans="5:13">
      <c r="E87" s="155">
        <v>44814</v>
      </c>
      <c r="F87" s="153">
        <v>204.84</v>
      </c>
      <c r="G87" s="131">
        <v>76.39</v>
      </c>
      <c r="H87" s="156">
        <f t="shared" si="6"/>
        <v>-0.34088422678422</v>
      </c>
      <c r="J87">
        <v>579</v>
      </c>
      <c r="K87" s="156">
        <f t="shared" si="4"/>
        <v>0.321917808219178</v>
      </c>
      <c r="L87">
        <v>420</v>
      </c>
      <c r="M87" s="156">
        <f t="shared" si="5"/>
        <v>0.354838709677419</v>
      </c>
    </row>
    <row r="88" ht="15" spans="5:13">
      <c r="E88" s="155">
        <v>44815</v>
      </c>
      <c r="F88" s="153">
        <v>558.6</v>
      </c>
      <c r="G88" s="131">
        <v>83.65</v>
      </c>
      <c r="H88" s="156">
        <f t="shared" si="6"/>
        <v>1.7270064440539</v>
      </c>
      <c r="J88">
        <v>720</v>
      </c>
      <c r="K88" s="156">
        <f t="shared" si="4"/>
        <v>0.243523316062176</v>
      </c>
      <c r="L88">
        <v>519</v>
      </c>
      <c r="M88" s="156">
        <f t="shared" si="5"/>
        <v>0.235714285714286</v>
      </c>
    </row>
    <row r="89" ht="15" spans="5:13">
      <c r="E89" s="155">
        <v>44816</v>
      </c>
      <c r="F89" s="153">
        <v>533.63</v>
      </c>
      <c r="G89" s="131">
        <v>72.55</v>
      </c>
      <c r="H89" s="156">
        <f t="shared" si="6"/>
        <v>-0.0447010383100609</v>
      </c>
      <c r="J89">
        <v>763</v>
      </c>
      <c r="K89" s="156">
        <f t="shared" si="4"/>
        <v>0.0597222222222222</v>
      </c>
      <c r="L89">
        <v>549</v>
      </c>
      <c r="M89" s="156">
        <f t="shared" si="5"/>
        <v>0.0578034682080925</v>
      </c>
    </row>
    <row r="90" ht="15" spans="5:13">
      <c r="E90" s="155">
        <v>44817</v>
      </c>
      <c r="F90" s="153">
        <v>259.79</v>
      </c>
      <c r="G90" s="131">
        <v>85.07</v>
      </c>
      <c r="H90" s="156">
        <f t="shared" si="6"/>
        <v>-0.513164552217829</v>
      </c>
      <c r="J90">
        <v>852</v>
      </c>
      <c r="K90" s="156">
        <f t="shared" si="4"/>
        <v>0.116644823066841</v>
      </c>
      <c r="L90">
        <v>643</v>
      </c>
      <c r="M90" s="156">
        <f t="shared" si="5"/>
        <v>0.171220400728597</v>
      </c>
    </row>
    <row r="91" ht="15" spans="5:13">
      <c r="E91" s="155">
        <v>44818</v>
      </c>
      <c r="F91" s="153">
        <v>208.83</v>
      </c>
      <c r="G91" s="131">
        <v>70.37</v>
      </c>
      <c r="H91" s="156">
        <f t="shared" si="6"/>
        <v>-0.196158435659571</v>
      </c>
      <c r="J91">
        <v>494</v>
      </c>
      <c r="K91" s="156">
        <f t="shared" si="4"/>
        <v>-0.42018779342723</v>
      </c>
      <c r="L91">
        <v>363</v>
      </c>
      <c r="M91" s="156">
        <f t="shared" si="5"/>
        <v>-0.435458786936236</v>
      </c>
    </row>
    <row r="92" ht="15" spans="5:13">
      <c r="E92" s="155">
        <v>44819</v>
      </c>
      <c r="F92" s="153">
        <v>387.71</v>
      </c>
      <c r="G92" s="131">
        <v>81.02</v>
      </c>
      <c r="H92" s="156">
        <f t="shared" si="6"/>
        <v>0.856581908729589</v>
      </c>
      <c r="J92">
        <v>559</v>
      </c>
      <c r="K92" s="156">
        <f t="shared" si="4"/>
        <v>0.131578947368421</v>
      </c>
      <c r="L92">
        <v>392</v>
      </c>
      <c r="M92" s="156">
        <f t="shared" si="5"/>
        <v>0.0798898071625344</v>
      </c>
    </row>
    <row r="93" ht="15" spans="5:13">
      <c r="E93" s="155">
        <v>44820</v>
      </c>
      <c r="F93" s="153">
        <v>417.71</v>
      </c>
      <c r="G93" s="131">
        <v>81.4</v>
      </c>
      <c r="H93" s="156">
        <f t="shared" si="6"/>
        <v>0.0773774212684739</v>
      </c>
      <c r="J93">
        <v>568</v>
      </c>
      <c r="K93" s="156">
        <f t="shared" si="4"/>
        <v>0.0161001788908766</v>
      </c>
      <c r="L93">
        <v>416</v>
      </c>
      <c r="M93" s="156">
        <f t="shared" si="5"/>
        <v>0.0612244897959184</v>
      </c>
    </row>
    <row r="94" ht="15" spans="5:13">
      <c r="E94" s="155">
        <v>44821</v>
      </c>
      <c r="F94" s="153">
        <v>299.76</v>
      </c>
      <c r="G94" s="131">
        <v>64.82</v>
      </c>
      <c r="H94" s="156">
        <f t="shared" si="6"/>
        <v>-0.28237293816284</v>
      </c>
      <c r="J94">
        <v>534</v>
      </c>
      <c r="K94" s="156">
        <f t="shared" si="4"/>
        <v>-0.0598591549295775</v>
      </c>
      <c r="L94">
        <v>408</v>
      </c>
      <c r="M94" s="156">
        <f t="shared" si="5"/>
        <v>-0.0192307692307692</v>
      </c>
    </row>
    <row r="95" ht="15" spans="5:13">
      <c r="E95" s="155">
        <v>44822</v>
      </c>
      <c r="F95" s="153">
        <v>340.75</v>
      </c>
      <c r="G95" s="131">
        <v>78.36</v>
      </c>
      <c r="H95" s="156">
        <f t="shared" si="6"/>
        <v>0.136742727515346</v>
      </c>
      <c r="J95">
        <v>685</v>
      </c>
      <c r="K95" s="156">
        <f t="shared" si="4"/>
        <v>0.282771535580524</v>
      </c>
      <c r="L95">
        <v>495</v>
      </c>
      <c r="M95" s="156">
        <f t="shared" si="5"/>
        <v>0.213235294117647</v>
      </c>
    </row>
    <row r="96" ht="15" spans="5:13">
      <c r="E96" s="155">
        <v>44823</v>
      </c>
      <c r="F96" s="153">
        <v>445.69</v>
      </c>
      <c r="G96" s="131">
        <v>47.93</v>
      </c>
      <c r="H96" s="156">
        <f t="shared" si="6"/>
        <v>0.307967718268525</v>
      </c>
      <c r="J96" s="158">
        <v>522</v>
      </c>
      <c r="K96" s="156">
        <f t="shared" si="4"/>
        <v>-0.237956204379562</v>
      </c>
      <c r="L96">
        <v>387</v>
      </c>
      <c r="M96" s="156">
        <f t="shared" si="5"/>
        <v>-0.218181818181818</v>
      </c>
    </row>
    <row r="97" ht="15" spans="5:13">
      <c r="E97" s="155">
        <v>44824</v>
      </c>
      <c r="F97" s="153">
        <v>436.73</v>
      </c>
      <c r="G97" s="131">
        <v>65</v>
      </c>
      <c r="H97" s="156">
        <f t="shared" si="6"/>
        <v>-0.0201036594942673</v>
      </c>
      <c r="J97">
        <v>634</v>
      </c>
      <c r="K97" s="156">
        <f t="shared" si="4"/>
        <v>0.21455938697318</v>
      </c>
      <c r="L97">
        <v>475</v>
      </c>
      <c r="M97" s="156">
        <f t="shared" si="5"/>
        <v>0.227390180878553</v>
      </c>
    </row>
    <row r="98" ht="15" spans="5:13">
      <c r="E98" s="155">
        <v>44825</v>
      </c>
      <c r="F98" s="153">
        <v>250.8</v>
      </c>
      <c r="G98" s="131">
        <v>65.63</v>
      </c>
      <c r="H98" s="156">
        <f t="shared" si="6"/>
        <v>-0.425732145719323</v>
      </c>
      <c r="J98">
        <v>619</v>
      </c>
      <c r="K98" s="156">
        <f t="shared" si="4"/>
        <v>-0.0236593059936909</v>
      </c>
      <c r="L98">
        <v>438</v>
      </c>
      <c r="M98" s="156">
        <f t="shared" si="5"/>
        <v>-0.0778947368421053</v>
      </c>
    </row>
    <row r="99" ht="15" spans="5:13">
      <c r="E99" s="155">
        <v>44826</v>
      </c>
      <c r="F99" s="153">
        <v>336.77</v>
      </c>
      <c r="G99" s="131">
        <v>54.91</v>
      </c>
      <c r="H99" s="156">
        <f t="shared" si="6"/>
        <v>0.342783094098883</v>
      </c>
      <c r="J99">
        <v>550</v>
      </c>
      <c r="K99" s="156">
        <f t="shared" si="4"/>
        <v>-0.111470113085622</v>
      </c>
      <c r="L99">
        <v>405</v>
      </c>
      <c r="M99" s="156">
        <f t="shared" si="5"/>
        <v>-0.0753424657534247</v>
      </c>
    </row>
    <row r="100" ht="15" spans="5:13">
      <c r="E100" s="155">
        <v>44827</v>
      </c>
      <c r="F100" s="153">
        <v>264.81</v>
      </c>
      <c r="G100" s="131">
        <v>61.75</v>
      </c>
      <c r="H100" s="156">
        <f t="shared" si="6"/>
        <v>-0.213676990230721</v>
      </c>
      <c r="J100">
        <v>530</v>
      </c>
      <c r="K100" s="156">
        <f t="shared" si="4"/>
        <v>-0.0363636363636364</v>
      </c>
      <c r="L100">
        <v>383</v>
      </c>
      <c r="M100" s="156">
        <f t="shared" si="5"/>
        <v>-0.054320987654321</v>
      </c>
    </row>
    <row r="101" ht="15" spans="5:13">
      <c r="E101" s="155">
        <v>44828</v>
      </c>
      <c r="F101" s="153">
        <v>272.78</v>
      </c>
      <c r="G101" s="131">
        <v>71.79</v>
      </c>
      <c r="H101" s="156">
        <f t="shared" si="6"/>
        <v>0.0300970507156073</v>
      </c>
      <c r="J101">
        <v>580</v>
      </c>
      <c r="K101" s="156">
        <f t="shared" si="4"/>
        <v>0.0943396226415094</v>
      </c>
      <c r="L101">
        <v>416</v>
      </c>
      <c r="M101" s="156">
        <f t="shared" si="5"/>
        <v>0.0861618798955614</v>
      </c>
    </row>
    <row r="102" ht="15" spans="5:8">
      <c r="E102" s="155">
        <v>44829</v>
      </c>
      <c r="F102" s="153">
        <v>427.66</v>
      </c>
      <c r="G102" s="131">
        <v>75.49</v>
      </c>
      <c r="H102" s="156">
        <f t="shared" si="6"/>
        <v>0.56778356184471</v>
      </c>
    </row>
    <row r="103" spans="5:5">
      <c r="E103" s="155">
        <v>44830</v>
      </c>
    </row>
    <row r="104" spans="5:5">
      <c r="E104" s="155">
        <v>44831</v>
      </c>
    </row>
    <row r="105" spans="5:5">
      <c r="E105" s="155">
        <v>44832</v>
      </c>
    </row>
    <row r="106" spans="5:5">
      <c r="E106" s="155">
        <v>44833</v>
      </c>
    </row>
  </sheetData>
  <pageMargins left="0.75" right="0.75" top="1" bottom="1" header="0.5" footer="0.5"/>
  <pageSetup paperSize="9" orientation="portrait"/>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62"/>
  <sheetViews>
    <sheetView zoomScale="85" zoomScaleNormal="85" workbookViewId="0">
      <pane ySplit="1" topLeftCell="A1451" activePane="bottomLeft" state="frozen"/>
      <selection/>
      <selection pane="bottomLeft" activeCell="I1470" sqref="I1470"/>
    </sheetView>
  </sheetViews>
  <sheetFormatPr defaultColWidth="9" defaultRowHeight="14"/>
  <cols>
    <col min="3" max="3" width="23.5" customWidth="1"/>
    <col min="4" max="4" width="7" customWidth="1"/>
    <col min="5" max="5" width="8.88181818181818" customWidth="1"/>
    <col min="6" max="6" width="16.6272727272727" style="135" customWidth="1"/>
    <col min="7" max="7" width="14.0090909090909" customWidth="1"/>
    <col min="8" max="8" width="16.9090909090909" style="136" customWidth="1"/>
    <col min="9" max="9" width="7.54545454545455" customWidth="1"/>
    <col min="10" max="10" width="13.6363636363636" customWidth="1"/>
    <col min="11" max="11" width="12.8181818181818" style="135"/>
    <col min="13" max="13" width="9.54545454545454"/>
    <col min="14" max="14" width="12.8181818181818"/>
    <col min="16" max="17" width="12.6272727272727"/>
  </cols>
  <sheetData>
    <row r="1" spans="1:11">
      <c r="A1" s="114" t="s">
        <v>15</v>
      </c>
      <c r="B1" s="115" t="s">
        <v>109</v>
      </c>
      <c r="C1" s="116" t="s">
        <v>1028</v>
      </c>
      <c r="D1" s="137" t="s">
        <v>1029</v>
      </c>
      <c r="E1" s="137" t="s">
        <v>1030</v>
      </c>
      <c r="F1" s="138" t="s">
        <v>1031</v>
      </c>
      <c r="G1" s="137" t="s">
        <v>1032</v>
      </c>
      <c r="H1" s="139" t="s">
        <v>1033</v>
      </c>
      <c r="I1" s="137" t="s">
        <v>1034</v>
      </c>
      <c r="J1" s="137" t="s">
        <v>27</v>
      </c>
      <c r="K1" s="138" t="s">
        <v>1035</v>
      </c>
    </row>
    <row r="2" spans="1:11">
      <c r="A2" s="117">
        <v>44728</v>
      </c>
      <c r="B2" s="140" t="s">
        <v>20</v>
      </c>
      <c r="C2" s="141" t="s">
        <v>1036</v>
      </c>
      <c r="D2" s="142">
        <v>1495</v>
      </c>
      <c r="E2" s="141">
        <v>0</v>
      </c>
      <c r="F2" s="143">
        <v>0</v>
      </c>
      <c r="G2" s="144">
        <v>0</v>
      </c>
      <c r="H2" s="145">
        <v>0</v>
      </c>
      <c r="I2" s="141">
        <v>0</v>
      </c>
      <c r="J2" s="141">
        <v>0</v>
      </c>
      <c r="K2" s="135">
        <v>0</v>
      </c>
    </row>
    <row r="3" spans="1:11">
      <c r="A3" s="117">
        <v>44728</v>
      </c>
      <c r="B3" s="140" t="s">
        <v>20</v>
      </c>
      <c r="C3" t="s">
        <v>1037</v>
      </c>
      <c r="D3">
        <v>152</v>
      </c>
      <c r="E3">
        <v>1</v>
      </c>
      <c r="F3" s="135">
        <f>E3/D3</f>
        <v>0.00657894736842105</v>
      </c>
      <c r="G3" s="146">
        <v>2.42</v>
      </c>
      <c r="H3" s="146">
        <f t="shared" ref="H3:H27" si="0">G3/E3</f>
        <v>2.42</v>
      </c>
      <c r="I3">
        <v>0</v>
      </c>
      <c r="J3">
        <v>0</v>
      </c>
      <c r="K3" s="135">
        <v>0</v>
      </c>
    </row>
    <row r="4" spans="1:11">
      <c r="A4" s="117">
        <v>44728</v>
      </c>
      <c r="B4" s="140" t="s">
        <v>20</v>
      </c>
      <c r="C4" t="s">
        <v>1038</v>
      </c>
      <c r="D4" s="147">
        <v>1393</v>
      </c>
      <c r="E4">
        <v>1</v>
      </c>
      <c r="F4" s="135">
        <f t="shared" ref="F4:F27" si="1">E4/D4</f>
        <v>0.000717875089734386</v>
      </c>
      <c r="G4" s="146">
        <v>0.55</v>
      </c>
      <c r="H4" s="146">
        <f t="shared" si="0"/>
        <v>0.55</v>
      </c>
      <c r="I4">
        <v>0</v>
      </c>
      <c r="J4">
        <v>0</v>
      </c>
      <c r="K4" s="135">
        <v>0</v>
      </c>
    </row>
    <row r="5" spans="1:11">
      <c r="A5" s="117">
        <v>44728</v>
      </c>
      <c r="B5" s="140" t="s">
        <v>20</v>
      </c>
      <c r="C5" t="s">
        <v>1039</v>
      </c>
      <c r="D5">
        <v>207</v>
      </c>
      <c r="E5">
        <v>1</v>
      </c>
      <c r="F5" s="135">
        <f t="shared" si="1"/>
        <v>0.00483091787439614</v>
      </c>
      <c r="G5" s="146">
        <v>0</v>
      </c>
      <c r="H5" s="146">
        <f t="shared" si="0"/>
        <v>0</v>
      </c>
      <c r="I5">
        <v>0</v>
      </c>
      <c r="J5">
        <v>0</v>
      </c>
      <c r="K5" s="135">
        <v>0</v>
      </c>
    </row>
    <row r="6" spans="1:11">
      <c r="A6" s="117">
        <v>44728</v>
      </c>
      <c r="B6" s="140" t="s">
        <v>20</v>
      </c>
      <c r="C6" t="s">
        <v>1040</v>
      </c>
      <c r="D6" s="147">
        <v>3878</v>
      </c>
      <c r="E6">
        <v>6</v>
      </c>
      <c r="F6" s="135">
        <f t="shared" si="1"/>
        <v>0.00154718927282104</v>
      </c>
      <c r="G6" s="146">
        <v>8.52</v>
      </c>
      <c r="H6" s="146">
        <f t="shared" si="0"/>
        <v>1.42</v>
      </c>
      <c r="I6">
        <v>0</v>
      </c>
      <c r="J6">
        <v>0</v>
      </c>
      <c r="K6" s="135">
        <v>0</v>
      </c>
    </row>
    <row r="7" spans="1:11">
      <c r="A7" s="117">
        <v>44728</v>
      </c>
      <c r="B7" s="140" t="s">
        <v>128</v>
      </c>
      <c r="C7" t="s">
        <v>1041</v>
      </c>
      <c r="D7" s="147">
        <v>1257</v>
      </c>
      <c r="E7">
        <v>5</v>
      </c>
      <c r="F7" s="135">
        <f t="shared" si="1"/>
        <v>0.00397772474144789</v>
      </c>
      <c r="G7" s="148">
        <v>1.18</v>
      </c>
      <c r="H7" s="148">
        <f t="shared" si="0"/>
        <v>0.236</v>
      </c>
      <c r="I7">
        <v>0</v>
      </c>
      <c r="J7">
        <v>0</v>
      </c>
      <c r="K7" s="135">
        <v>0</v>
      </c>
    </row>
    <row r="8" spans="1:11">
      <c r="A8" s="117">
        <v>44729</v>
      </c>
      <c r="B8" s="140" t="s">
        <v>20</v>
      </c>
      <c r="C8" s="141" t="s">
        <v>1036</v>
      </c>
      <c r="D8">
        <v>666</v>
      </c>
      <c r="E8">
        <v>1</v>
      </c>
      <c r="F8" s="135">
        <f t="shared" si="1"/>
        <v>0.0015015015015015</v>
      </c>
      <c r="G8" s="144">
        <v>1.39</v>
      </c>
      <c r="H8" s="144">
        <f t="shared" si="0"/>
        <v>1.39</v>
      </c>
      <c r="I8">
        <v>0</v>
      </c>
      <c r="J8">
        <v>0</v>
      </c>
      <c r="K8" s="135">
        <v>0</v>
      </c>
    </row>
    <row r="9" spans="1:11">
      <c r="A9" s="117">
        <v>44729</v>
      </c>
      <c r="B9" s="140" t="s">
        <v>20</v>
      </c>
      <c r="C9" t="s">
        <v>1037</v>
      </c>
      <c r="D9">
        <v>209</v>
      </c>
      <c r="E9">
        <v>1</v>
      </c>
      <c r="F9" s="135">
        <f t="shared" si="1"/>
        <v>0.00478468899521531</v>
      </c>
      <c r="G9" s="146">
        <v>1.88</v>
      </c>
      <c r="H9" s="146">
        <f t="shared" si="0"/>
        <v>1.88</v>
      </c>
      <c r="I9">
        <v>0</v>
      </c>
      <c r="J9">
        <v>0</v>
      </c>
      <c r="K9" s="135">
        <v>0</v>
      </c>
    </row>
    <row r="10" spans="1:11">
      <c r="A10" s="117">
        <v>44729</v>
      </c>
      <c r="B10" s="140" t="s">
        <v>20</v>
      </c>
      <c r="C10" t="s">
        <v>1038</v>
      </c>
      <c r="D10" s="147">
        <v>1602</v>
      </c>
      <c r="E10">
        <v>0</v>
      </c>
      <c r="F10" s="135">
        <f t="shared" si="1"/>
        <v>0</v>
      </c>
      <c r="G10" s="146">
        <v>0</v>
      </c>
      <c r="H10" s="146">
        <v>0</v>
      </c>
      <c r="I10">
        <v>0</v>
      </c>
      <c r="J10">
        <v>0</v>
      </c>
      <c r="K10" s="135">
        <v>0</v>
      </c>
    </row>
    <row r="11" spans="1:11">
      <c r="A11" s="117">
        <v>44729</v>
      </c>
      <c r="B11" s="140" t="s">
        <v>20</v>
      </c>
      <c r="C11" t="s">
        <v>1039</v>
      </c>
      <c r="D11">
        <v>177</v>
      </c>
      <c r="E11">
        <v>0</v>
      </c>
      <c r="F11" s="135">
        <f t="shared" si="1"/>
        <v>0</v>
      </c>
      <c r="G11" s="146">
        <v>0</v>
      </c>
      <c r="H11" s="146">
        <v>0</v>
      </c>
      <c r="I11">
        <v>0</v>
      </c>
      <c r="J11">
        <v>0</v>
      </c>
      <c r="K11" s="135">
        <v>0</v>
      </c>
    </row>
    <row r="12" spans="1:11">
      <c r="A12" s="117">
        <v>44729</v>
      </c>
      <c r="B12" s="140" t="s">
        <v>20</v>
      </c>
      <c r="C12" t="s">
        <v>1040</v>
      </c>
      <c r="D12" s="147">
        <v>4832</v>
      </c>
      <c r="E12">
        <v>15</v>
      </c>
      <c r="F12" s="135">
        <f t="shared" si="1"/>
        <v>0.00310430463576159</v>
      </c>
      <c r="G12" s="146">
        <v>20.75</v>
      </c>
      <c r="H12" s="146">
        <f t="shared" si="0"/>
        <v>1.38333333333333</v>
      </c>
      <c r="I12">
        <v>0</v>
      </c>
      <c r="J12">
        <v>0</v>
      </c>
      <c r="K12" s="135">
        <v>0</v>
      </c>
    </row>
    <row r="13" spans="1:11">
      <c r="A13" s="117">
        <v>44729</v>
      </c>
      <c r="B13" s="140" t="s">
        <v>128</v>
      </c>
      <c r="C13" t="s">
        <v>1041</v>
      </c>
      <c r="D13" s="147">
        <v>2006</v>
      </c>
      <c r="E13">
        <v>4</v>
      </c>
      <c r="F13" s="135">
        <f t="shared" si="1"/>
        <v>0.00199401794616152</v>
      </c>
      <c r="G13" s="148">
        <v>1.45</v>
      </c>
      <c r="H13" s="148">
        <f t="shared" si="0"/>
        <v>0.3625</v>
      </c>
      <c r="I13">
        <v>0</v>
      </c>
      <c r="J13">
        <v>0</v>
      </c>
      <c r="K13" s="135">
        <v>0</v>
      </c>
    </row>
    <row r="14" spans="1:11">
      <c r="A14" s="117">
        <v>44730</v>
      </c>
      <c r="B14" s="140" t="s">
        <v>20</v>
      </c>
      <c r="C14" s="141" t="s">
        <v>1036</v>
      </c>
      <c r="D14">
        <v>511</v>
      </c>
      <c r="F14" s="135">
        <f t="shared" si="1"/>
        <v>0</v>
      </c>
      <c r="G14" s="144">
        <v>0</v>
      </c>
      <c r="H14" s="144">
        <v>0</v>
      </c>
      <c r="I14">
        <v>0</v>
      </c>
      <c r="J14">
        <v>0</v>
      </c>
      <c r="K14" s="135">
        <v>0</v>
      </c>
    </row>
    <row r="15" spans="1:11">
      <c r="A15" s="117">
        <v>44730</v>
      </c>
      <c r="B15" s="140" t="s">
        <v>20</v>
      </c>
      <c r="C15" t="s">
        <v>1037</v>
      </c>
      <c r="D15">
        <v>174</v>
      </c>
      <c r="F15" s="135">
        <f t="shared" si="1"/>
        <v>0</v>
      </c>
      <c r="G15" s="146">
        <v>0</v>
      </c>
      <c r="H15" s="146">
        <v>0</v>
      </c>
      <c r="I15">
        <v>0</v>
      </c>
      <c r="J15">
        <v>0</v>
      </c>
      <c r="K15" s="135">
        <v>0</v>
      </c>
    </row>
    <row r="16" spans="1:11">
      <c r="A16" s="117">
        <v>44730</v>
      </c>
      <c r="B16" s="140" t="s">
        <v>20</v>
      </c>
      <c r="C16" t="s">
        <v>1038</v>
      </c>
      <c r="D16">
        <v>932</v>
      </c>
      <c r="F16" s="135">
        <f t="shared" si="1"/>
        <v>0</v>
      </c>
      <c r="G16" s="146">
        <v>0</v>
      </c>
      <c r="H16" s="146">
        <v>0</v>
      </c>
      <c r="I16">
        <v>0</v>
      </c>
      <c r="J16">
        <v>0</v>
      </c>
      <c r="K16" s="135">
        <v>0</v>
      </c>
    </row>
    <row r="17" spans="1:11">
      <c r="A17" s="117">
        <v>44730</v>
      </c>
      <c r="B17" s="140" t="s">
        <v>20</v>
      </c>
      <c r="C17" t="s">
        <v>1039</v>
      </c>
      <c r="D17">
        <v>266</v>
      </c>
      <c r="F17" s="135">
        <f t="shared" si="1"/>
        <v>0</v>
      </c>
      <c r="G17" s="146">
        <v>0</v>
      </c>
      <c r="H17" s="146">
        <v>0</v>
      </c>
      <c r="I17">
        <v>0</v>
      </c>
      <c r="J17">
        <v>0</v>
      </c>
      <c r="K17" s="135">
        <v>0</v>
      </c>
    </row>
    <row r="18" spans="1:11">
      <c r="A18" s="117">
        <v>44730</v>
      </c>
      <c r="B18" s="140" t="s">
        <v>20</v>
      </c>
      <c r="C18" t="s">
        <v>1040</v>
      </c>
      <c r="D18" s="147">
        <v>5520</v>
      </c>
      <c r="E18">
        <v>13</v>
      </c>
      <c r="F18" s="135">
        <f t="shared" si="1"/>
        <v>0.00235507246376812</v>
      </c>
      <c r="G18" s="146">
        <v>20.39</v>
      </c>
      <c r="H18" s="146">
        <f t="shared" si="0"/>
        <v>1.56846153846154</v>
      </c>
      <c r="I18">
        <v>1</v>
      </c>
      <c r="J18" s="146">
        <v>11.99</v>
      </c>
      <c r="K18" s="135">
        <f>G18/J18</f>
        <v>1.70058381984987</v>
      </c>
    </row>
    <row r="19" spans="1:11">
      <c r="A19" s="117">
        <v>44730</v>
      </c>
      <c r="B19" s="140" t="s">
        <v>128</v>
      </c>
      <c r="C19" t="s">
        <v>1041</v>
      </c>
      <c r="D19" s="147">
        <v>3381</v>
      </c>
      <c r="E19">
        <v>11</v>
      </c>
      <c r="F19" s="135">
        <f t="shared" si="1"/>
        <v>0.00325347530316474</v>
      </c>
      <c r="G19" s="148">
        <v>3.97</v>
      </c>
      <c r="H19" s="148">
        <f t="shared" si="0"/>
        <v>0.360909090909091</v>
      </c>
      <c r="I19">
        <v>0</v>
      </c>
      <c r="J19">
        <v>0</v>
      </c>
      <c r="K19" s="135">
        <v>0</v>
      </c>
    </row>
    <row r="20" spans="1:11">
      <c r="A20" s="117">
        <v>44731</v>
      </c>
      <c r="B20" s="140" t="s">
        <v>20</v>
      </c>
      <c r="C20" s="141" t="s">
        <v>1036</v>
      </c>
      <c r="D20">
        <v>977</v>
      </c>
      <c r="E20">
        <v>1</v>
      </c>
      <c r="F20" s="135">
        <f t="shared" si="1"/>
        <v>0.00102354145342886</v>
      </c>
      <c r="G20" s="144">
        <v>1.19</v>
      </c>
      <c r="H20" s="144">
        <f t="shared" si="0"/>
        <v>1.19</v>
      </c>
      <c r="I20">
        <v>0</v>
      </c>
      <c r="J20">
        <v>0</v>
      </c>
      <c r="K20" s="135">
        <v>0</v>
      </c>
    </row>
    <row r="21" spans="1:11">
      <c r="A21" s="117">
        <v>44731</v>
      </c>
      <c r="B21" s="140" t="s">
        <v>20</v>
      </c>
      <c r="C21" t="s">
        <v>1037</v>
      </c>
      <c r="D21">
        <v>120</v>
      </c>
      <c r="F21" s="135">
        <f t="shared" si="1"/>
        <v>0</v>
      </c>
      <c r="G21" s="146">
        <v>0</v>
      </c>
      <c r="H21" s="146">
        <v>0</v>
      </c>
      <c r="I21">
        <v>0</v>
      </c>
      <c r="J21">
        <v>0</v>
      </c>
      <c r="K21" s="135">
        <v>0</v>
      </c>
    </row>
    <row r="22" spans="1:11">
      <c r="A22" s="117">
        <v>44731</v>
      </c>
      <c r="B22" s="140" t="s">
        <v>20</v>
      </c>
      <c r="C22" t="s">
        <v>1038</v>
      </c>
      <c r="D22">
        <v>396</v>
      </c>
      <c r="E22">
        <v>2</v>
      </c>
      <c r="F22" s="135">
        <f t="shared" si="1"/>
        <v>0.00505050505050505</v>
      </c>
      <c r="G22" s="146">
        <v>3.35</v>
      </c>
      <c r="H22" s="146">
        <f t="shared" si="0"/>
        <v>1.675</v>
      </c>
      <c r="I22">
        <v>0</v>
      </c>
      <c r="J22">
        <v>0</v>
      </c>
      <c r="K22" s="135">
        <v>0</v>
      </c>
    </row>
    <row r="23" spans="1:11">
      <c r="A23" s="117">
        <v>44731</v>
      </c>
      <c r="B23" s="140" t="s">
        <v>20</v>
      </c>
      <c r="C23" t="s">
        <v>1039</v>
      </c>
      <c r="D23">
        <v>216</v>
      </c>
      <c r="F23" s="135">
        <f t="shared" si="1"/>
        <v>0</v>
      </c>
      <c r="G23" s="146">
        <v>0</v>
      </c>
      <c r="H23" s="146">
        <v>0</v>
      </c>
      <c r="I23">
        <v>0</v>
      </c>
      <c r="J23">
        <v>0</v>
      </c>
      <c r="K23" s="135">
        <v>0</v>
      </c>
    </row>
    <row r="24" spans="1:11">
      <c r="A24" s="117">
        <v>44731</v>
      </c>
      <c r="B24" s="140" t="s">
        <v>20</v>
      </c>
      <c r="C24" t="s">
        <v>1040</v>
      </c>
      <c r="D24" s="147">
        <v>6245</v>
      </c>
      <c r="E24">
        <v>18</v>
      </c>
      <c r="F24" s="135">
        <f t="shared" si="1"/>
        <v>0.00288230584467574</v>
      </c>
      <c r="G24" s="146">
        <v>22.82</v>
      </c>
      <c r="H24" s="146">
        <f t="shared" si="0"/>
        <v>1.26777777777778</v>
      </c>
      <c r="I24">
        <v>0</v>
      </c>
      <c r="J24">
        <v>0</v>
      </c>
      <c r="K24" s="135">
        <v>0</v>
      </c>
    </row>
    <row r="25" spans="1:11">
      <c r="A25" s="117">
        <v>44731</v>
      </c>
      <c r="B25" s="140" t="s">
        <v>128</v>
      </c>
      <c r="C25" t="s">
        <v>1041</v>
      </c>
      <c r="D25" s="147">
        <v>3737</v>
      </c>
      <c r="E25">
        <v>8</v>
      </c>
      <c r="F25" s="135">
        <f t="shared" si="1"/>
        <v>0.00214075461600214</v>
      </c>
      <c r="G25" s="148">
        <v>3.05</v>
      </c>
      <c r="H25" s="148">
        <f t="shared" si="0"/>
        <v>0.38125</v>
      </c>
      <c r="I25">
        <v>1</v>
      </c>
      <c r="J25" s="148">
        <v>14.99</v>
      </c>
      <c r="K25" s="135">
        <f>G25/J25</f>
        <v>0.203468979319546</v>
      </c>
    </row>
    <row r="26" spans="1:11">
      <c r="A26" s="117">
        <v>44732</v>
      </c>
      <c r="B26" s="140" t="s">
        <v>20</v>
      </c>
      <c r="C26" s="141" t="s">
        <v>1036</v>
      </c>
      <c r="D26" s="147">
        <v>2189</v>
      </c>
      <c r="E26">
        <v>2</v>
      </c>
      <c r="F26" s="135">
        <f t="shared" si="1"/>
        <v>0.000913659205116492</v>
      </c>
      <c r="G26" s="144">
        <v>4.25</v>
      </c>
      <c r="H26" s="144">
        <f t="shared" si="0"/>
        <v>2.125</v>
      </c>
      <c r="I26">
        <v>0</v>
      </c>
      <c r="J26">
        <v>0</v>
      </c>
      <c r="K26" s="135">
        <v>0</v>
      </c>
    </row>
    <row r="27" spans="1:11">
      <c r="A27" s="117">
        <v>44732</v>
      </c>
      <c r="B27" s="140" t="s">
        <v>20</v>
      </c>
      <c r="C27" t="s">
        <v>1037</v>
      </c>
      <c r="D27">
        <v>123</v>
      </c>
      <c r="E27">
        <v>1</v>
      </c>
      <c r="F27" s="135">
        <f t="shared" si="1"/>
        <v>0.00813008130081301</v>
      </c>
      <c r="G27" s="146">
        <v>1.93</v>
      </c>
      <c r="H27" s="146">
        <f t="shared" si="0"/>
        <v>1.93</v>
      </c>
      <c r="I27">
        <v>0</v>
      </c>
      <c r="J27">
        <v>0</v>
      </c>
      <c r="K27" s="135">
        <v>0</v>
      </c>
    </row>
    <row r="28" spans="1:11">
      <c r="A28" s="117">
        <v>44732</v>
      </c>
      <c r="B28" s="140" t="s">
        <v>20</v>
      </c>
      <c r="C28" t="s">
        <v>1038</v>
      </c>
      <c r="D28" s="147">
        <v>1553</v>
      </c>
      <c r="G28" s="146"/>
      <c r="H28" s="146"/>
      <c r="I28">
        <v>0</v>
      </c>
      <c r="J28">
        <v>0</v>
      </c>
      <c r="K28" s="135">
        <v>0</v>
      </c>
    </row>
    <row r="29" spans="1:11">
      <c r="A29" s="117">
        <v>44732</v>
      </c>
      <c r="B29" s="140" t="s">
        <v>20</v>
      </c>
      <c r="C29" t="s">
        <v>1039</v>
      </c>
      <c r="D29">
        <v>192</v>
      </c>
      <c r="E29">
        <v>1</v>
      </c>
      <c r="F29" s="135">
        <f t="shared" ref="F29:F33" si="2">E29/D29</f>
        <v>0.00520833333333333</v>
      </c>
      <c r="G29" s="146">
        <v>0.51</v>
      </c>
      <c r="H29" s="146">
        <f t="shared" ref="H29:H33" si="3">G29/E29</f>
        <v>0.51</v>
      </c>
      <c r="I29">
        <v>0</v>
      </c>
      <c r="J29">
        <v>0</v>
      </c>
      <c r="K29" s="135">
        <v>0</v>
      </c>
    </row>
    <row r="30" spans="1:11">
      <c r="A30" s="117">
        <v>44732</v>
      </c>
      <c r="B30" s="140" t="s">
        <v>20</v>
      </c>
      <c r="C30" t="s">
        <v>1040</v>
      </c>
      <c r="D30" s="147">
        <v>5962</v>
      </c>
      <c r="E30">
        <v>22</v>
      </c>
      <c r="F30" s="135">
        <f t="shared" si="2"/>
        <v>0.003690036900369</v>
      </c>
      <c r="G30" s="146">
        <v>25.53</v>
      </c>
      <c r="H30" s="146">
        <f t="shared" si="3"/>
        <v>1.16045454545455</v>
      </c>
      <c r="I30">
        <v>1</v>
      </c>
      <c r="J30" s="146">
        <v>11.99</v>
      </c>
      <c r="K30" s="135">
        <f>G30/J30</f>
        <v>2.12927439532944</v>
      </c>
    </row>
    <row r="31" spans="1:11">
      <c r="A31" s="117">
        <v>44732</v>
      </c>
      <c r="B31" s="140" t="s">
        <v>128</v>
      </c>
      <c r="C31" t="s">
        <v>1041</v>
      </c>
      <c r="D31" s="147">
        <v>3924</v>
      </c>
      <c r="E31">
        <v>10</v>
      </c>
      <c r="F31" s="135">
        <f t="shared" si="2"/>
        <v>0.00254841997961264</v>
      </c>
      <c r="G31" s="148">
        <v>1.96</v>
      </c>
      <c r="H31" s="148">
        <f t="shared" si="3"/>
        <v>0.196</v>
      </c>
      <c r="I31">
        <v>0</v>
      </c>
      <c r="J31">
        <v>0</v>
      </c>
      <c r="K31" s="135">
        <v>0</v>
      </c>
    </row>
    <row r="32" spans="1:8">
      <c r="A32" s="117">
        <v>44733</v>
      </c>
      <c r="B32" s="140" t="s">
        <v>20</v>
      </c>
      <c r="C32" s="141" t="s">
        <v>1036</v>
      </c>
      <c r="D32" s="147">
        <v>4056</v>
      </c>
      <c r="E32">
        <v>3</v>
      </c>
      <c r="F32" s="135">
        <f t="shared" si="2"/>
        <v>0.000739644970414201</v>
      </c>
      <c r="G32" s="144">
        <v>5.81</v>
      </c>
      <c r="H32" s="144">
        <f t="shared" si="3"/>
        <v>1.93666666666667</v>
      </c>
    </row>
    <row r="33" spans="1:8">
      <c r="A33" s="117">
        <v>44733</v>
      </c>
      <c r="B33" s="140" t="s">
        <v>20</v>
      </c>
      <c r="C33" t="s">
        <v>1037</v>
      </c>
      <c r="D33">
        <v>175</v>
      </c>
      <c r="E33">
        <v>2</v>
      </c>
      <c r="F33" s="135">
        <f t="shared" si="2"/>
        <v>0.0114285714285714</v>
      </c>
      <c r="G33" s="146">
        <v>2.29</v>
      </c>
      <c r="H33" s="146">
        <f t="shared" si="3"/>
        <v>1.145</v>
      </c>
    </row>
    <row r="34" spans="1:8">
      <c r="A34" s="117">
        <v>44733</v>
      </c>
      <c r="B34" s="140" t="s">
        <v>20</v>
      </c>
      <c r="C34" t="s">
        <v>1038</v>
      </c>
      <c r="D34">
        <v>754</v>
      </c>
      <c r="G34" s="146"/>
      <c r="H34" s="146"/>
    </row>
    <row r="35" spans="1:8">
      <c r="A35" s="117">
        <v>44733</v>
      </c>
      <c r="B35" s="140" t="s">
        <v>20</v>
      </c>
      <c r="C35" t="s">
        <v>1039</v>
      </c>
      <c r="D35">
        <v>277</v>
      </c>
      <c r="G35" s="146"/>
      <c r="H35" s="146"/>
    </row>
    <row r="36" spans="1:11">
      <c r="A36" s="117">
        <v>44733</v>
      </c>
      <c r="B36" s="140" t="s">
        <v>20</v>
      </c>
      <c r="C36" t="s">
        <v>1040</v>
      </c>
      <c r="D36" s="147">
        <v>3972</v>
      </c>
      <c r="E36">
        <v>24</v>
      </c>
      <c r="F36" s="135">
        <f t="shared" ref="F36:F38" si="4">E36/D36</f>
        <v>0.00604229607250755</v>
      </c>
      <c r="G36" s="146">
        <v>22.45</v>
      </c>
      <c r="H36" s="146">
        <f t="shared" ref="H36:H38" si="5">G36/E36</f>
        <v>0.935416666666667</v>
      </c>
      <c r="I36">
        <v>1</v>
      </c>
      <c r="J36" s="146">
        <v>11.99</v>
      </c>
      <c r="K36" s="135">
        <f>G36/J36</f>
        <v>1.87239366138449</v>
      </c>
    </row>
    <row r="37" spans="1:8">
      <c r="A37" s="117">
        <v>44733</v>
      </c>
      <c r="B37" s="140" t="s">
        <v>128</v>
      </c>
      <c r="C37" t="s">
        <v>1041</v>
      </c>
      <c r="D37" s="147">
        <v>4208</v>
      </c>
      <c r="E37">
        <v>7</v>
      </c>
      <c r="F37" s="135">
        <f t="shared" si="4"/>
        <v>0.00166349809885932</v>
      </c>
      <c r="G37" s="148">
        <v>2.62</v>
      </c>
      <c r="H37" s="148">
        <f t="shared" si="5"/>
        <v>0.374285714285714</v>
      </c>
    </row>
    <row r="38" spans="1:8">
      <c r="A38" s="117">
        <v>44734</v>
      </c>
      <c r="B38" s="140" t="s">
        <v>20</v>
      </c>
      <c r="C38" s="141" t="s">
        <v>1036</v>
      </c>
      <c r="D38" s="147">
        <v>3621</v>
      </c>
      <c r="E38">
        <v>6</v>
      </c>
      <c r="F38" s="135">
        <f t="shared" si="4"/>
        <v>0.00165700082850041</v>
      </c>
      <c r="G38" s="144">
        <v>12.96</v>
      </c>
      <c r="H38" s="144">
        <f t="shared" si="5"/>
        <v>2.16</v>
      </c>
    </row>
    <row r="39" spans="1:8">
      <c r="A39" s="117">
        <v>44734</v>
      </c>
      <c r="B39" s="140" t="s">
        <v>20</v>
      </c>
      <c r="C39" t="s">
        <v>1037</v>
      </c>
      <c r="D39">
        <v>159</v>
      </c>
      <c r="G39" s="146"/>
      <c r="H39" s="146"/>
    </row>
    <row r="40" spans="1:8">
      <c r="A40" s="117">
        <v>44734</v>
      </c>
      <c r="B40" s="140" t="s">
        <v>20</v>
      </c>
      <c r="C40" t="s">
        <v>1038</v>
      </c>
      <c r="D40">
        <v>767</v>
      </c>
      <c r="G40" s="146"/>
      <c r="H40" s="146"/>
    </row>
    <row r="41" spans="1:8">
      <c r="A41" s="117">
        <v>44734</v>
      </c>
      <c r="B41" s="140" t="s">
        <v>20</v>
      </c>
      <c r="C41" t="s">
        <v>1039</v>
      </c>
      <c r="D41">
        <v>280</v>
      </c>
      <c r="G41" s="146"/>
      <c r="H41" s="146"/>
    </row>
    <row r="42" spans="1:11">
      <c r="A42" s="117">
        <v>44734</v>
      </c>
      <c r="B42" s="140" t="s">
        <v>20</v>
      </c>
      <c r="C42" t="s">
        <v>1040</v>
      </c>
      <c r="D42" s="147">
        <v>5705</v>
      </c>
      <c r="E42">
        <v>25</v>
      </c>
      <c r="F42" s="135">
        <f t="shared" ref="F42:F44" si="6">E42/D42</f>
        <v>0.00438212094653812</v>
      </c>
      <c r="G42" s="146">
        <v>20.13</v>
      </c>
      <c r="H42" s="146">
        <f t="shared" ref="H42:H50" si="7">G42/E42</f>
        <v>0.8052</v>
      </c>
      <c r="I42">
        <v>1</v>
      </c>
      <c r="J42" s="146">
        <v>11.99</v>
      </c>
      <c r="K42" s="135">
        <f t="shared" ref="K42:K46" si="8">G42/J42</f>
        <v>1.67889908256881</v>
      </c>
    </row>
    <row r="43" spans="1:11">
      <c r="A43" s="117">
        <v>44734</v>
      </c>
      <c r="B43" s="140" t="s">
        <v>128</v>
      </c>
      <c r="C43" t="s">
        <v>1041</v>
      </c>
      <c r="D43" s="147">
        <v>4011</v>
      </c>
      <c r="E43">
        <v>10</v>
      </c>
      <c r="F43" s="135">
        <f t="shared" si="6"/>
        <v>0.0024931438544004</v>
      </c>
      <c r="G43" s="148">
        <v>2.97</v>
      </c>
      <c r="H43" s="148">
        <f t="shared" si="7"/>
        <v>0.297</v>
      </c>
      <c r="I43">
        <v>2</v>
      </c>
      <c r="J43" s="148">
        <v>33.32</v>
      </c>
      <c r="K43" s="135">
        <f t="shared" si="8"/>
        <v>0.0891356542617047</v>
      </c>
    </row>
    <row r="44" spans="1:8">
      <c r="A44" s="117">
        <v>44735</v>
      </c>
      <c r="B44" s="140" t="s">
        <v>20</v>
      </c>
      <c r="C44" s="141" t="s">
        <v>1036</v>
      </c>
      <c r="D44" s="147">
        <v>1285</v>
      </c>
      <c r="E44">
        <v>1</v>
      </c>
      <c r="F44" s="135">
        <f t="shared" si="6"/>
        <v>0.000778210116731518</v>
      </c>
      <c r="G44" s="146">
        <v>1.54</v>
      </c>
      <c r="H44" s="146">
        <f t="shared" si="7"/>
        <v>1.54</v>
      </c>
    </row>
    <row r="45" spans="1:4">
      <c r="A45" s="117">
        <v>44735</v>
      </c>
      <c r="B45" s="140" t="s">
        <v>20</v>
      </c>
      <c r="C45" t="s">
        <v>1037</v>
      </c>
      <c r="D45">
        <v>304</v>
      </c>
    </row>
    <row r="46" spans="1:11">
      <c r="A46" s="117">
        <v>44735</v>
      </c>
      <c r="B46" s="140" t="s">
        <v>20</v>
      </c>
      <c r="C46" t="s">
        <v>1038</v>
      </c>
      <c r="D46" s="147">
        <v>1043</v>
      </c>
      <c r="E46">
        <v>1</v>
      </c>
      <c r="F46" s="135">
        <f t="shared" ref="F46:F50" si="9">E46/D46</f>
        <v>0.000958772770853308</v>
      </c>
      <c r="G46" s="146">
        <v>2.31</v>
      </c>
      <c r="H46" s="146">
        <f t="shared" si="7"/>
        <v>2.31</v>
      </c>
      <c r="I46">
        <v>1</v>
      </c>
      <c r="J46" s="146">
        <v>123.98</v>
      </c>
      <c r="K46" s="135">
        <f t="shared" si="8"/>
        <v>0.0186320374253912</v>
      </c>
    </row>
    <row r="47" spans="1:10">
      <c r="A47" s="117">
        <v>44735</v>
      </c>
      <c r="B47" s="140" t="s">
        <v>20</v>
      </c>
      <c r="C47" t="s">
        <v>1039</v>
      </c>
      <c r="D47">
        <v>292</v>
      </c>
      <c r="E47">
        <v>1</v>
      </c>
      <c r="F47" s="135">
        <f t="shared" si="9"/>
        <v>0.00342465753424658</v>
      </c>
      <c r="G47" s="146">
        <v>0.46</v>
      </c>
      <c r="H47" s="146">
        <f t="shared" si="7"/>
        <v>0.46</v>
      </c>
      <c r="J47" s="146"/>
    </row>
    <row r="48" spans="1:11">
      <c r="A48" s="117">
        <v>44735</v>
      </c>
      <c r="B48" s="140" t="s">
        <v>20</v>
      </c>
      <c r="C48" t="s">
        <v>1040</v>
      </c>
      <c r="D48" s="147">
        <v>6217</v>
      </c>
      <c r="E48">
        <v>26</v>
      </c>
      <c r="F48" s="135">
        <f t="shared" si="9"/>
        <v>0.00418208138973782</v>
      </c>
      <c r="G48" s="146">
        <v>19.96</v>
      </c>
      <c r="H48" s="146">
        <f t="shared" si="7"/>
        <v>0.767692307692308</v>
      </c>
      <c r="I48">
        <v>3</v>
      </c>
      <c r="J48" s="146">
        <v>35.97</v>
      </c>
      <c r="K48" s="135">
        <f>G48/J48</f>
        <v>0.554906866833472</v>
      </c>
    </row>
    <row r="49" spans="1:11">
      <c r="A49" s="117">
        <v>44735</v>
      </c>
      <c r="B49" s="140" t="s">
        <v>20</v>
      </c>
      <c r="C49" t="s">
        <v>1042</v>
      </c>
      <c r="D49">
        <v>213</v>
      </c>
      <c r="E49">
        <v>4</v>
      </c>
      <c r="F49" s="135">
        <f t="shared" si="9"/>
        <v>0.0187793427230047</v>
      </c>
      <c r="G49" s="146">
        <v>1.08</v>
      </c>
      <c r="H49" s="146">
        <f t="shared" si="7"/>
        <v>0.27</v>
      </c>
      <c r="I49">
        <v>1</v>
      </c>
      <c r="J49" s="146">
        <v>11.99</v>
      </c>
      <c r="K49" s="135">
        <f>G49/J49</f>
        <v>0.0900750625521268</v>
      </c>
    </row>
    <row r="50" spans="1:8">
      <c r="A50" s="117">
        <v>44735</v>
      </c>
      <c r="B50" s="140" t="s">
        <v>128</v>
      </c>
      <c r="C50" t="s">
        <v>1041</v>
      </c>
      <c r="D50" s="147">
        <v>4121</v>
      </c>
      <c r="E50">
        <v>9</v>
      </c>
      <c r="F50" s="135">
        <f t="shared" si="9"/>
        <v>0.00218393593787916</v>
      </c>
      <c r="G50" s="148">
        <v>3.28</v>
      </c>
      <c r="H50" s="148">
        <f t="shared" si="7"/>
        <v>0.364444444444444</v>
      </c>
    </row>
    <row r="51" spans="1:4">
      <c r="A51" s="117">
        <v>44736</v>
      </c>
      <c r="B51" s="140" t="s">
        <v>20</v>
      </c>
      <c r="C51" s="141" t="s">
        <v>1036</v>
      </c>
      <c r="D51">
        <v>152</v>
      </c>
    </row>
    <row r="52" spans="1:8">
      <c r="A52" s="117">
        <v>44736</v>
      </c>
      <c r="B52" s="140" t="s">
        <v>20</v>
      </c>
      <c r="C52" t="s">
        <v>1037</v>
      </c>
      <c r="D52">
        <v>178</v>
      </c>
      <c r="E52">
        <v>2</v>
      </c>
      <c r="F52" s="135">
        <f t="shared" ref="F52:F57" si="10">E52/D52</f>
        <v>0.0112359550561798</v>
      </c>
      <c r="G52" s="146">
        <v>3.81</v>
      </c>
      <c r="H52" s="146">
        <f t="shared" ref="H52:H57" si="11">G52/E52</f>
        <v>1.905</v>
      </c>
    </row>
    <row r="53" spans="1:8">
      <c r="A53" s="117">
        <v>44736</v>
      </c>
      <c r="B53" s="140" t="s">
        <v>20</v>
      </c>
      <c r="C53" t="s">
        <v>1038</v>
      </c>
      <c r="D53" s="147">
        <v>1977</v>
      </c>
      <c r="E53">
        <v>3</v>
      </c>
      <c r="F53" s="135">
        <f t="shared" si="10"/>
        <v>0.00151745068285281</v>
      </c>
      <c r="G53" s="146">
        <v>4.26</v>
      </c>
      <c r="H53" s="146">
        <f t="shared" si="11"/>
        <v>1.42</v>
      </c>
    </row>
    <row r="54" spans="1:4">
      <c r="A54" s="117">
        <v>44736</v>
      </c>
      <c r="B54" s="140" t="s">
        <v>20</v>
      </c>
      <c r="C54" t="s">
        <v>1039</v>
      </c>
      <c r="D54">
        <v>274</v>
      </c>
    </row>
    <row r="55" spans="1:11">
      <c r="A55" s="117">
        <v>44736</v>
      </c>
      <c r="B55" s="140" t="s">
        <v>20</v>
      </c>
      <c r="C55" t="s">
        <v>1040</v>
      </c>
      <c r="D55" s="147">
        <v>4250</v>
      </c>
      <c r="E55">
        <v>26</v>
      </c>
      <c r="F55" s="135">
        <f t="shared" si="10"/>
        <v>0.00611764705882353</v>
      </c>
      <c r="G55" s="146">
        <v>20.05</v>
      </c>
      <c r="H55" s="146">
        <f t="shared" si="11"/>
        <v>0.771153846153846</v>
      </c>
      <c r="I55">
        <v>1</v>
      </c>
      <c r="J55" s="146">
        <v>11.99</v>
      </c>
      <c r="K55" s="135">
        <f>G55/J55</f>
        <v>1.67222685571309</v>
      </c>
    </row>
    <row r="56" spans="1:8">
      <c r="A56" s="117">
        <v>44736</v>
      </c>
      <c r="B56" s="140" t="s">
        <v>20</v>
      </c>
      <c r="C56" t="s">
        <v>1042</v>
      </c>
      <c r="D56">
        <v>613</v>
      </c>
      <c r="E56">
        <v>8</v>
      </c>
      <c r="F56" s="135">
        <f t="shared" si="10"/>
        <v>0.0130505709624796</v>
      </c>
      <c r="G56" s="146">
        <v>3.37</v>
      </c>
      <c r="H56" s="146">
        <f t="shared" si="11"/>
        <v>0.42125</v>
      </c>
    </row>
    <row r="57" spans="1:8">
      <c r="A57" s="117">
        <v>44736</v>
      </c>
      <c r="B57" s="140" t="s">
        <v>128</v>
      </c>
      <c r="C57" t="s">
        <v>1041</v>
      </c>
      <c r="D57" s="147">
        <v>4129</v>
      </c>
      <c r="E57">
        <v>6</v>
      </c>
      <c r="F57" s="135">
        <f t="shared" si="10"/>
        <v>0.00145313635262775</v>
      </c>
      <c r="G57" s="148">
        <v>1.86</v>
      </c>
      <c r="H57" s="148">
        <f t="shared" si="11"/>
        <v>0.31</v>
      </c>
    </row>
    <row r="58" spans="1:4">
      <c r="A58" s="117">
        <v>44737</v>
      </c>
      <c r="B58" s="140" t="s">
        <v>20</v>
      </c>
      <c r="C58" s="141" t="s">
        <v>1036</v>
      </c>
      <c r="D58">
        <v>48</v>
      </c>
    </row>
    <row r="59" spans="1:8">
      <c r="A59" s="117">
        <v>44737</v>
      </c>
      <c r="B59" s="140" t="s">
        <v>20</v>
      </c>
      <c r="C59" t="s">
        <v>1037</v>
      </c>
      <c r="D59">
        <v>139</v>
      </c>
      <c r="E59">
        <v>1</v>
      </c>
      <c r="F59" s="135">
        <f t="shared" ref="F59:F64" si="12">E59/D59</f>
        <v>0.00719424460431655</v>
      </c>
      <c r="G59" s="146">
        <v>1.59</v>
      </c>
      <c r="H59" s="146">
        <f t="shared" ref="H59:H64" si="13">G59/E59</f>
        <v>1.59</v>
      </c>
    </row>
    <row r="60" spans="1:7">
      <c r="A60" s="117">
        <v>44737</v>
      </c>
      <c r="B60" s="140" t="s">
        <v>20</v>
      </c>
      <c r="C60" t="s">
        <v>1038</v>
      </c>
      <c r="D60" s="147">
        <v>1209</v>
      </c>
      <c r="G60" s="146"/>
    </row>
    <row r="61" spans="1:7">
      <c r="A61" s="117">
        <v>44737</v>
      </c>
      <c r="B61" s="140" t="s">
        <v>20</v>
      </c>
      <c r="C61" t="s">
        <v>1039</v>
      </c>
      <c r="D61">
        <v>371</v>
      </c>
      <c r="G61" s="146"/>
    </row>
    <row r="62" spans="1:11">
      <c r="A62" s="117">
        <v>44737</v>
      </c>
      <c r="B62" s="140" t="s">
        <v>20</v>
      </c>
      <c r="C62" t="s">
        <v>1040</v>
      </c>
      <c r="D62" s="147">
        <v>4164</v>
      </c>
      <c r="E62">
        <v>25</v>
      </c>
      <c r="F62" s="135">
        <f t="shared" si="12"/>
        <v>0.00600384245917387</v>
      </c>
      <c r="G62" s="146">
        <v>20.15</v>
      </c>
      <c r="H62" s="146">
        <f t="shared" si="13"/>
        <v>0.806</v>
      </c>
      <c r="I62">
        <v>2</v>
      </c>
      <c r="J62" s="146">
        <v>23.98</v>
      </c>
      <c r="K62" s="135">
        <f>G62/J62</f>
        <v>0.840283569641368</v>
      </c>
    </row>
    <row r="63" spans="1:11">
      <c r="A63" s="117">
        <v>44737</v>
      </c>
      <c r="B63" s="140" t="s">
        <v>20</v>
      </c>
      <c r="C63" t="s">
        <v>1042</v>
      </c>
      <c r="D63">
        <v>790</v>
      </c>
      <c r="E63">
        <v>13</v>
      </c>
      <c r="F63" s="135">
        <f t="shared" si="12"/>
        <v>0.0164556962025316</v>
      </c>
      <c r="G63" s="146">
        <v>4.54</v>
      </c>
      <c r="H63" s="146">
        <f t="shared" si="13"/>
        <v>0.349230769230769</v>
      </c>
      <c r="I63">
        <v>1</v>
      </c>
      <c r="J63" s="146">
        <v>11.99</v>
      </c>
      <c r="K63" s="135">
        <f>G63/J63</f>
        <v>0.378648874061718</v>
      </c>
    </row>
    <row r="64" spans="1:8">
      <c r="A64" s="117">
        <v>44737</v>
      </c>
      <c r="B64" s="140" t="s">
        <v>128</v>
      </c>
      <c r="C64" t="s">
        <v>1041</v>
      </c>
      <c r="D64">
        <v>816</v>
      </c>
      <c r="E64">
        <v>1</v>
      </c>
      <c r="F64" s="135">
        <f t="shared" si="12"/>
        <v>0.00122549019607843</v>
      </c>
      <c r="G64" s="148">
        <v>0.13</v>
      </c>
      <c r="H64" s="148">
        <f t="shared" si="13"/>
        <v>0.13</v>
      </c>
    </row>
    <row r="65" spans="1:7">
      <c r="A65" s="117">
        <v>44738</v>
      </c>
      <c r="B65" s="140" t="s">
        <v>20</v>
      </c>
      <c r="C65" s="141" t="s">
        <v>1036</v>
      </c>
      <c r="D65">
        <v>55</v>
      </c>
      <c r="G65" s="146"/>
    </row>
    <row r="66" spans="1:8">
      <c r="A66" s="117">
        <v>44738</v>
      </c>
      <c r="B66" s="140" t="s">
        <v>20</v>
      </c>
      <c r="C66" t="s">
        <v>1037</v>
      </c>
      <c r="D66">
        <v>152</v>
      </c>
      <c r="E66">
        <v>1</v>
      </c>
      <c r="F66" s="135">
        <f t="shared" ref="F66:F71" si="14">E66/D66</f>
        <v>0.00657894736842105</v>
      </c>
      <c r="G66" s="146">
        <v>1.06</v>
      </c>
      <c r="H66" s="146">
        <f t="shared" ref="H66:H71" si="15">G66/E66</f>
        <v>1.06</v>
      </c>
    </row>
    <row r="67" spans="1:7">
      <c r="A67" s="117">
        <v>44738</v>
      </c>
      <c r="B67" s="140" t="s">
        <v>20</v>
      </c>
      <c r="C67" t="s">
        <v>1038</v>
      </c>
      <c r="D67">
        <v>1292</v>
      </c>
      <c r="G67" s="146"/>
    </row>
    <row r="68" spans="1:7">
      <c r="A68" s="117">
        <v>44738</v>
      </c>
      <c r="B68" s="140" t="s">
        <v>20</v>
      </c>
      <c r="C68" t="s">
        <v>1039</v>
      </c>
      <c r="D68">
        <v>493</v>
      </c>
      <c r="G68" s="146"/>
    </row>
    <row r="69" spans="1:11">
      <c r="A69" s="117">
        <v>44738</v>
      </c>
      <c r="B69" s="140" t="s">
        <v>20</v>
      </c>
      <c r="C69" t="s">
        <v>1040</v>
      </c>
      <c r="D69">
        <v>1923</v>
      </c>
      <c r="E69">
        <v>26</v>
      </c>
      <c r="F69" s="135">
        <f t="shared" si="14"/>
        <v>0.0135205408216329</v>
      </c>
      <c r="G69" s="146">
        <v>21.25</v>
      </c>
      <c r="H69" s="146">
        <f t="shared" si="15"/>
        <v>0.817307692307692</v>
      </c>
      <c r="I69">
        <v>3</v>
      </c>
      <c r="J69" s="146">
        <v>35.97</v>
      </c>
      <c r="K69" s="135">
        <f t="shared" ref="K69:K71" si="16">G69/J69</f>
        <v>0.59077008618293</v>
      </c>
    </row>
    <row r="70" spans="1:11">
      <c r="A70" s="117">
        <v>44738</v>
      </c>
      <c r="B70" s="140" t="s">
        <v>20</v>
      </c>
      <c r="C70" t="s">
        <v>1042</v>
      </c>
      <c r="D70">
        <v>937</v>
      </c>
      <c r="E70">
        <v>18</v>
      </c>
      <c r="F70" s="135">
        <f t="shared" si="14"/>
        <v>0.0192102454642476</v>
      </c>
      <c r="G70" s="146">
        <v>6.49</v>
      </c>
      <c r="H70" s="146">
        <f t="shared" si="15"/>
        <v>0.360555555555556</v>
      </c>
      <c r="I70">
        <v>1</v>
      </c>
      <c r="J70" s="146">
        <v>11.99</v>
      </c>
      <c r="K70" s="135">
        <f t="shared" si="16"/>
        <v>0.541284403669725</v>
      </c>
    </row>
    <row r="71" spans="1:11">
      <c r="A71" s="117">
        <v>44738</v>
      </c>
      <c r="B71" s="140" t="s">
        <v>128</v>
      </c>
      <c r="C71" t="s">
        <v>1041</v>
      </c>
      <c r="D71">
        <v>819</v>
      </c>
      <c r="E71">
        <v>5</v>
      </c>
      <c r="F71" s="135">
        <f t="shared" si="14"/>
        <v>0.0061050061050061</v>
      </c>
      <c r="G71" s="148">
        <v>1.44</v>
      </c>
      <c r="H71" s="148">
        <f t="shared" si="15"/>
        <v>0.288</v>
      </c>
      <c r="I71">
        <v>1</v>
      </c>
      <c r="J71" s="148">
        <v>16.66</v>
      </c>
      <c r="K71" s="135">
        <f t="shared" si="16"/>
        <v>0.0864345738295318</v>
      </c>
    </row>
    <row r="72" spans="1:7">
      <c r="A72" s="117">
        <v>44739</v>
      </c>
      <c r="B72" s="140" t="s">
        <v>20</v>
      </c>
      <c r="C72" s="141" t="s">
        <v>1036</v>
      </c>
      <c r="D72">
        <v>58</v>
      </c>
      <c r="G72" s="146"/>
    </row>
    <row r="73" spans="1:8">
      <c r="A73" s="117">
        <v>44739</v>
      </c>
      <c r="B73" s="140" t="s">
        <v>20</v>
      </c>
      <c r="C73" t="s">
        <v>1037</v>
      </c>
      <c r="D73">
        <v>169</v>
      </c>
      <c r="E73">
        <v>2</v>
      </c>
      <c r="F73" s="135">
        <f t="shared" ref="F73:F79" si="17">E73/D73</f>
        <v>0.0118343195266272</v>
      </c>
      <c r="G73" s="146">
        <v>4.52</v>
      </c>
      <c r="H73" s="146">
        <f t="shared" ref="H73:H79" si="18">G73/E73</f>
        <v>2.26</v>
      </c>
    </row>
    <row r="74" spans="1:8">
      <c r="A74" s="117">
        <v>44739</v>
      </c>
      <c r="B74" s="140" t="s">
        <v>20</v>
      </c>
      <c r="C74" t="s">
        <v>1038</v>
      </c>
      <c r="D74" s="147">
        <v>2637</v>
      </c>
      <c r="E74">
        <v>2</v>
      </c>
      <c r="F74" s="135">
        <f t="shared" si="17"/>
        <v>0.000758437618505878</v>
      </c>
      <c r="G74" s="146">
        <v>2.25</v>
      </c>
      <c r="H74" s="146">
        <f t="shared" si="18"/>
        <v>1.125</v>
      </c>
    </row>
    <row r="75" spans="1:7">
      <c r="A75" s="117">
        <v>44739</v>
      </c>
      <c r="B75" s="140" t="s">
        <v>20</v>
      </c>
      <c r="C75" t="s">
        <v>1039</v>
      </c>
      <c r="D75">
        <v>124</v>
      </c>
      <c r="G75" s="146"/>
    </row>
    <row r="76" spans="1:11">
      <c r="A76" s="117">
        <v>44739</v>
      </c>
      <c r="B76" s="140" t="s">
        <v>20</v>
      </c>
      <c r="C76" t="s">
        <v>1040</v>
      </c>
      <c r="D76" s="147">
        <v>3865</v>
      </c>
      <c r="E76">
        <v>27</v>
      </c>
      <c r="F76" s="135">
        <f t="shared" si="17"/>
        <v>0.00698576972833118</v>
      </c>
      <c r="G76" s="146">
        <v>19.15</v>
      </c>
      <c r="H76" s="146">
        <f t="shared" si="18"/>
        <v>0.709259259259259</v>
      </c>
      <c r="I76">
        <v>1</v>
      </c>
      <c r="J76" s="146">
        <v>11.99</v>
      </c>
      <c r="K76" s="135">
        <f t="shared" ref="K76:K82" si="19">G76/J76</f>
        <v>1.59716430358632</v>
      </c>
    </row>
    <row r="77" spans="1:11">
      <c r="A77" s="117">
        <v>44739</v>
      </c>
      <c r="B77" s="140" t="s">
        <v>20</v>
      </c>
      <c r="C77" t="s">
        <v>1042</v>
      </c>
      <c r="D77">
        <v>860</v>
      </c>
      <c r="E77">
        <v>13</v>
      </c>
      <c r="F77" s="135">
        <f t="shared" si="17"/>
        <v>0.0151162790697674</v>
      </c>
      <c r="G77" s="146">
        <v>5.52</v>
      </c>
      <c r="H77" s="146">
        <f t="shared" si="18"/>
        <v>0.424615384615385</v>
      </c>
      <c r="I77">
        <v>1</v>
      </c>
      <c r="J77" s="146">
        <v>11.99</v>
      </c>
      <c r="K77" s="135">
        <f t="shared" si="19"/>
        <v>0.460383653044203</v>
      </c>
    </row>
    <row r="78" spans="1:8">
      <c r="A78" s="117">
        <v>44739</v>
      </c>
      <c r="B78" s="140" t="s">
        <v>128</v>
      </c>
      <c r="C78" t="s">
        <v>1041</v>
      </c>
      <c r="D78">
        <v>824</v>
      </c>
      <c r="E78">
        <v>1</v>
      </c>
      <c r="F78" s="135">
        <f t="shared" si="17"/>
        <v>0.00121359223300971</v>
      </c>
      <c r="G78" s="148">
        <v>0.28</v>
      </c>
      <c r="H78" s="148">
        <f t="shared" si="18"/>
        <v>0.28</v>
      </c>
    </row>
    <row r="79" spans="1:8">
      <c r="A79" s="117">
        <v>44740</v>
      </c>
      <c r="B79" s="140" t="s">
        <v>20</v>
      </c>
      <c r="C79" t="s">
        <v>1037</v>
      </c>
      <c r="D79">
        <v>196</v>
      </c>
      <c r="E79">
        <v>2</v>
      </c>
      <c r="F79" s="135">
        <f t="shared" si="17"/>
        <v>0.0102040816326531</v>
      </c>
      <c r="G79" s="146">
        <v>2.56</v>
      </c>
      <c r="H79" s="146">
        <f t="shared" si="18"/>
        <v>1.28</v>
      </c>
    </row>
    <row r="80" spans="1:7">
      <c r="A80" s="117">
        <v>44740</v>
      </c>
      <c r="B80" s="140" t="s">
        <v>20</v>
      </c>
      <c r="C80" t="s">
        <v>1038</v>
      </c>
      <c r="D80" s="147">
        <v>2844</v>
      </c>
      <c r="G80" s="146"/>
    </row>
    <row r="81" spans="1:11">
      <c r="A81" s="117">
        <v>44740</v>
      </c>
      <c r="B81" s="140" t="s">
        <v>20</v>
      </c>
      <c r="C81" t="s">
        <v>1040</v>
      </c>
      <c r="D81" s="147">
        <v>4015</v>
      </c>
      <c r="E81">
        <v>25</v>
      </c>
      <c r="F81" s="135">
        <f t="shared" ref="F81:F84" si="20">E81/D81</f>
        <v>0.0062266500622665</v>
      </c>
      <c r="G81" s="146">
        <v>15.09</v>
      </c>
      <c r="H81" s="146">
        <f t="shared" ref="H81:H84" si="21">G81/E81</f>
        <v>0.6036</v>
      </c>
      <c r="I81">
        <v>2</v>
      </c>
      <c r="J81" s="146">
        <v>23.98</v>
      </c>
      <c r="K81" s="135">
        <f t="shared" si="19"/>
        <v>0.629274395329441</v>
      </c>
    </row>
    <row r="82" spans="1:11">
      <c r="A82" s="117">
        <v>44740</v>
      </c>
      <c r="B82" s="140" t="s">
        <v>20</v>
      </c>
      <c r="C82" t="s">
        <v>1042</v>
      </c>
      <c r="D82">
        <v>368</v>
      </c>
      <c r="E82">
        <v>14</v>
      </c>
      <c r="F82" s="135">
        <f t="shared" si="20"/>
        <v>0.0380434782608696</v>
      </c>
      <c r="G82" s="146">
        <v>5.33</v>
      </c>
      <c r="H82" s="146">
        <f t="shared" si="21"/>
        <v>0.380714285714286</v>
      </c>
      <c r="I82">
        <v>1</v>
      </c>
      <c r="J82" s="146">
        <v>11.99</v>
      </c>
      <c r="K82" s="135">
        <f t="shared" si="19"/>
        <v>0.444537114261885</v>
      </c>
    </row>
    <row r="83" spans="1:8">
      <c r="A83" s="117">
        <v>44740</v>
      </c>
      <c r="B83" s="140" t="s">
        <v>128</v>
      </c>
      <c r="C83" t="s">
        <v>1041</v>
      </c>
      <c r="D83">
        <v>687</v>
      </c>
      <c r="E83">
        <v>3</v>
      </c>
      <c r="F83" s="135">
        <f t="shared" si="20"/>
        <v>0.00436681222707424</v>
      </c>
      <c r="G83" s="148">
        <v>0.73</v>
      </c>
      <c r="H83" s="148">
        <f t="shared" si="21"/>
        <v>0.243333333333333</v>
      </c>
    </row>
    <row r="84" spans="1:8">
      <c r="A84" s="117">
        <v>44741</v>
      </c>
      <c r="B84" s="140" t="s">
        <v>20</v>
      </c>
      <c r="C84" t="s">
        <v>1037</v>
      </c>
      <c r="D84">
        <v>224</v>
      </c>
      <c r="E84">
        <v>1</v>
      </c>
      <c r="F84" s="135">
        <f t="shared" si="20"/>
        <v>0.00446428571428571</v>
      </c>
      <c r="G84" s="146">
        <v>2.79</v>
      </c>
      <c r="H84" s="146">
        <f t="shared" si="21"/>
        <v>2.79</v>
      </c>
    </row>
    <row r="85" spans="1:4">
      <c r="A85" s="117">
        <v>44741</v>
      </c>
      <c r="B85" s="140" t="s">
        <v>20</v>
      </c>
      <c r="C85" t="s">
        <v>1038</v>
      </c>
      <c r="D85" s="147">
        <v>2784</v>
      </c>
    </row>
    <row r="86" spans="1:11">
      <c r="A86" s="117">
        <v>44741</v>
      </c>
      <c r="B86" s="140" t="s">
        <v>20</v>
      </c>
      <c r="C86" t="s">
        <v>1040</v>
      </c>
      <c r="D86" s="147">
        <v>5662</v>
      </c>
      <c r="E86">
        <v>29</v>
      </c>
      <c r="F86" s="135">
        <f t="shared" ref="F86:F93" si="22">E86/D86</f>
        <v>0.00512186506534793</v>
      </c>
      <c r="G86" s="146">
        <v>18.01</v>
      </c>
      <c r="H86" s="146">
        <f t="shared" ref="H86:H93" si="23">G86/E86</f>
        <v>0.621034482758621</v>
      </c>
      <c r="I86">
        <v>1</v>
      </c>
      <c r="J86" s="146">
        <v>11.99</v>
      </c>
      <c r="K86" s="135">
        <f>G86/J86</f>
        <v>1.50208507089241</v>
      </c>
    </row>
    <row r="87" spans="1:11">
      <c r="A87" s="117">
        <v>44741</v>
      </c>
      <c r="B87" s="140" t="s">
        <v>20</v>
      </c>
      <c r="C87" t="s">
        <v>1042</v>
      </c>
      <c r="D87">
        <v>511</v>
      </c>
      <c r="E87">
        <v>11</v>
      </c>
      <c r="F87" s="135">
        <f t="shared" si="22"/>
        <v>0.0215264187866928</v>
      </c>
      <c r="G87" s="146">
        <v>3.02</v>
      </c>
      <c r="H87" s="146">
        <f t="shared" si="23"/>
        <v>0.274545454545455</v>
      </c>
      <c r="I87">
        <v>1</v>
      </c>
      <c r="J87" s="146">
        <v>11.99</v>
      </c>
      <c r="K87" s="135">
        <f>G87/J87</f>
        <v>0.251876563803169</v>
      </c>
    </row>
    <row r="88" spans="1:8">
      <c r="A88" s="117">
        <v>44741</v>
      </c>
      <c r="B88" s="140" t="s">
        <v>128</v>
      </c>
      <c r="C88" t="s">
        <v>1041</v>
      </c>
      <c r="D88">
        <v>688</v>
      </c>
      <c r="E88">
        <v>6</v>
      </c>
      <c r="F88" s="135">
        <f t="shared" si="22"/>
        <v>0.00872093023255814</v>
      </c>
      <c r="G88" s="148">
        <v>1.77</v>
      </c>
      <c r="H88" s="148">
        <f t="shared" si="23"/>
        <v>0.295</v>
      </c>
    </row>
    <row r="89" spans="1:8">
      <c r="A89" s="117">
        <v>44742</v>
      </c>
      <c r="B89" s="140" t="s">
        <v>20</v>
      </c>
      <c r="C89" t="s">
        <v>1037</v>
      </c>
      <c r="D89">
        <v>163</v>
      </c>
      <c r="E89">
        <v>1</v>
      </c>
      <c r="F89" s="135">
        <f t="shared" si="22"/>
        <v>0.00613496932515337</v>
      </c>
      <c r="G89" s="146">
        <v>1.33</v>
      </c>
      <c r="H89" s="146">
        <f t="shared" si="23"/>
        <v>1.33</v>
      </c>
    </row>
    <row r="90" spans="1:8">
      <c r="A90" s="117">
        <v>44742</v>
      </c>
      <c r="B90" s="140" t="s">
        <v>20</v>
      </c>
      <c r="C90" t="s">
        <v>1038</v>
      </c>
      <c r="D90" s="147">
        <v>2654</v>
      </c>
      <c r="E90">
        <v>2</v>
      </c>
      <c r="F90" s="135">
        <f t="shared" si="22"/>
        <v>0.000753579502637528</v>
      </c>
      <c r="G90" s="146">
        <v>1.35</v>
      </c>
      <c r="H90" s="146">
        <f t="shared" si="23"/>
        <v>0.675</v>
      </c>
    </row>
    <row r="91" spans="1:8">
      <c r="A91" s="117">
        <v>44742</v>
      </c>
      <c r="B91" s="140" t="s">
        <v>20</v>
      </c>
      <c r="C91" t="s">
        <v>1040</v>
      </c>
      <c r="D91" s="147">
        <v>5268</v>
      </c>
      <c r="E91">
        <v>27</v>
      </c>
      <c r="F91" s="135">
        <f t="shared" si="22"/>
        <v>0.005125284738041</v>
      </c>
      <c r="G91" s="146">
        <v>15.61</v>
      </c>
      <c r="H91" s="146">
        <f t="shared" si="23"/>
        <v>0.578148148148148</v>
      </c>
    </row>
    <row r="92" spans="1:11">
      <c r="A92" s="117">
        <v>44742</v>
      </c>
      <c r="B92" s="140" t="s">
        <v>20</v>
      </c>
      <c r="C92" t="s">
        <v>1042</v>
      </c>
      <c r="D92" s="147">
        <v>1515</v>
      </c>
      <c r="E92">
        <v>11</v>
      </c>
      <c r="F92" s="135">
        <f t="shared" si="22"/>
        <v>0.00726072607260726</v>
      </c>
      <c r="G92" s="146">
        <v>4.12</v>
      </c>
      <c r="H92" s="146">
        <f t="shared" si="23"/>
        <v>0.374545454545455</v>
      </c>
      <c r="I92">
        <v>1</v>
      </c>
      <c r="J92" s="146">
        <v>11.99</v>
      </c>
      <c r="K92" s="135">
        <f>G92/J92</f>
        <v>0.343619683069224</v>
      </c>
    </row>
    <row r="93" spans="1:8">
      <c r="A93" s="117">
        <v>44742</v>
      </c>
      <c r="B93" s="140" t="s">
        <v>128</v>
      </c>
      <c r="C93" t="s">
        <v>1041</v>
      </c>
      <c r="D93">
        <v>564</v>
      </c>
      <c r="E93">
        <v>4</v>
      </c>
      <c r="F93" s="135">
        <f t="shared" si="22"/>
        <v>0.00709219858156028</v>
      </c>
      <c r="G93" s="148">
        <v>0.69</v>
      </c>
      <c r="H93" s="148">
        <f t="shared" si="23"/>
        <v>0.1725</v>
      </c>
    </row>
    <row r="94" spans="1:4">
      <c r="A94" s="117">
        <v>44743</v>
      </c>
      <c r="B94" s="140" t="s">
        <v>20</v>
      </c>
      <c r="C94" t="s">
        <v>1037</v>
      </c>
      <c r="D94">
        <v>120</v>
      </c>
    </row>
    <row r="95" spans="1:4">
      <c r="A95" s="117">
        <v>44743</v>
      </c>
      <c r="B95" s="140" t="s">
        <v>20</v>
      </c>
      <c r="C95" t="s">
        <v>1038</v>
      </c>
      <c r="D95" s="147">
        <v>1483</v>
      </c>
    </row>
    <row r="96" spans="1:8">
      <c r="A96" s="117">
        <v>44743</v>
      </c>
      <c r="B96" s="140" t="s">
        <v>20</v>
      </c>
      <c r="C96" t="s">
        <v>1040</v>
      </c>
      <c r="D96" s="147">
        <v>4096</v>
      </c>
      <c r="E96">
        <v>28</v>
      </c>
      <c r="F96" s="135">
        <f t="shared" ref="F96:F103" si="24">E96/D96</f>
        <v>0.0068359375</v>
      </c>
      <c r="G96" s="146">
        <v>18.63</v>
      </c>
      <c r="H96" s="146">
        <f t="shared" ref="H96:H103" si="25">G96/E96</f>
        <v>0.665357142857143</v>
      </c>
    </row>
    <row r="97" spans="1:8">
      <c r="A97" s="117">
        <v>44743</v>
      </c>
      <c r="B97" s="140" t="s">
        <v>20</v>
      </c>
      <c r="C97" t="s">
        <v>1042</v>
      </c>
      <c r="D97" s="147">
        <v>1411</v>
      </c>
      <c r="E97">
        <v>15</v>
      </c>
      <c r="F97" s="135">
        <f t="shared" si="24"/>
        <v>0.0106307583274274</v>
      </c>
      <c r="G97" s="146">
        <v>4.93</v>
      </c>
      <c r="H97" s="146">
        <f t="shared" si="25"/>
        <v>0.328666666666667</v>
      </c>
    </row>
    <row r="98" spans="1:8">
      <c r="A98" s="117">
        <v>44743</v>
      </c>
      <c r="B98" s="140" t="s">
        <v>128</v>
      </c>
      <c r="C98" t="s">
        <v>1041</v>
      </c>
      <c r="D98">
        <v>495</v>
      </c>
      <c r="E98">
        <v>3</v>
      </c>
      <c r="F98" s="135">
        <f t="shared" si="24"/>
        <v>0.00606060606060606</v>
      </c>
      <c r="G98" s="148">
        <v>1.07</v>
      </c>
      <c r="H98" s="148">
        <f t="shared" si="25"/>
        <v>0.356666666666667</v>
      </c>
    </row>
    <row r="99" spans="1:4">
      <c r="A99" s="117">
        <v>44744</v>
      </c>
      <c r="B99" s="140" t="s">
        <v>20</v>
      </c>
      <c r="C99" t="s">
        <v>1037</v>
      </c>
      <c r="D99">
        <v>214</v>
      </c>
    </row>
    <row r="100" spans="1:4">
      <c r="A100" s="117">
        <v>44744</v>
      </c>
      <c r="B100" s="140" t="s">
        <v>20</v>
      </c>
      <c r="C100" t="s">
        <v>1038</v>
      </c>
      <c r="D100" s="147">
        <v>1696</v>
      </c>
    </row>
    <row r="101" spans="1:11">
      <c r="A101" s="117">
        <v>44744</v>
      </c>
      <c r="B101" s="140" t="s">
        <v>20</v>
      </c>
      <c r="C101" t="s">
        <v>1040</v>
      </c>
      <c r="D101" s="147">
        <v>2345</v>
      </c>
      <c r="E101">
        <v>15</v>
      </c>
      <c r="F101" s="135">
        <f t="shared" si="24"/>
        <v>0.00639658848614072</v>
      </c>
      <c r="G101" s="146">
        <v>9.36</v>
      </c>
      <c r="H101" s="146">
        <f t="shared" si="25"/>
        <v>0.624</v>
      </c>
      <c r="I101">
        <v>1</v>
      </c>
      <c r="J101" s="146">
        <v>11.99</v>
      </c>
      <c r="K101" s="135">
        <f t="shared" ref="K101:K108" si="26">G101/J101</f>
        <v>0.780650542118432</v>
      </c>
    </row>
    <row r="102" spans="1:11">
      <c r="A102" s="117">
        <v>44744</v>
      </c>
      <c r="B102" s="140" t="s">
        <v>20</v>
      </c>
      <c r="C102" t="s">
        <v>1042</v>
      </c>
      <c r="D102">
        <v>966</v>
      </c>
      <c r="E102">
        <v>16</v>
      </c>
      <c r="F102" s="135">
        <f t="shared" si="24"/>
        <v>0.0165631469979296</v>
      </c>
      <c r="G102" s="146">
        <v>5.15</v>
      </c>
      <c r="H102" s="146">
        <f t="shared" si="25"/>
        <v>0.321875</v>
      </c>
      <c r="I102">
        <v>1</v>
      </c>
      <c r="J102" s="146">
        <v>11.99</v>
      </c>
      <c r="K102" s="135">
        <f t="shared" si="26"/>
        <v>0.42952460383653</v>
      </c>
    </row>
    <row r="103" spans="1:8">
      <c r="A103" s="117">
        <v>44744</v>
      </c>
      <c r="B103" s="140" t="s">
        <v>128</v>
      </c>
      <c r="C103" t="s">
        <v>1041</v>
      </c>
      <c r="D103">
        <v>532</v>
      </c>
      <c r="E103">
        <v>2</v>
      </c>
      <c r="F103" s="135">
        <f t="shared" si="24"/>
        <v>0.0037593984962406</v>
      </c>
      <c r="G103" s="148">
        <v>0.27</v>
      </c>
      <c r="H103" s="148">
        <f t="shared" si="25"/>
        <v>0.135</v>
      </c>
    </row>
    <row r="104" spans="1:4">
      <c r="A104" s="117">
        <v>44745</v>
      </c>
      <c r="B104" s="140" t="s">
        <v>20</v>
      </c>
      <c r="C104" t="s">
        <v>1037</v>
      </c>
      <c r="D104">
        <v>170</v>
      </c>
    </row>
    <row r="105" spans="1:8">
      <c r="A105" s="117">
        <v>44745</v>
      </c>
      <c r="B105" s="140" t="s">
        <v>20</v>
      </c>
      <c r="C105" t="s">
        <v>1038</v>
      </c>
      <c r="D105" s="147">
        <v>1427</v>
      </c>
      <c r="E105">
        <v>1</v>
      </c>
      <c r="F105" s="135">
        <f t="shared" ref="F105:F108" si="27">E105/D105</f>
        <v>0.000700770847932726</v>
      </c>
      <c r="G105" s="146">
        <v>1.77</v>
      </c>
      <c r="H105" s="146">
        <f t="shared" ref="H105:H108" si="28">G105/E105</f>
        <v>1.77</v>
      </c>
    </row>
    <row r="106" spans="1:11">
      <c r="A106" s="117">
        <v>44745</v>
      </c>
      <c r="B106" s="140" t="s">
        <v>20</v>
      </c>
      <c r="C106" t="s">
        <v>1040</v>
      </c>
      <c r="D106" s="147">
        <v>3954</v>
      </c>
      <c r="E106">
        <v>28</v>
      </c>
      <c r="F106" s="135">
        <f t="shared" si="27"/>
        <v>0.00708143651997977</v>
      </c>
      <c r="G106" s="146">
        <v>18.4</v>
      </c>
      <c r="H106" s="146">
        <f t="shared" si="28"/>
        <v>0.657142857142857</v>
      </c>
      <c r="I106">
        <v>3</v>
      </c>
      <c r="J106" s="146">
        <v>35.97</v>
      </c>
      <c r="K106" s="135">
        <f t="shared" si="26"/>
        <v>0.511537392271337</v>
      </c>
    </row>
    <row r="107" spans="1:11">
      <c r="A107" s="117">
        <v>44745</v>
      </c>
      <c r="B107" s="140" t="s">
        <v>20</v>
      </c>
      <c r="C107" t="s">
        <v>1042</v>
      </c>
      <c r="D107" s="147">
        <v>1701</v>
      </c>
      <c r="E107">
        <v>16</v>
      </c>
      <c r="F107" s="135">
        <f t="shared" si="27"/>
        <v>0.00940623162845385</v>
      </c>
      <c r="G107" s="146">
        <v>5.04</v>
      </c>
      <c r="H107" s="146">
        <f t="shared" si="28"/>
        <v>0.315</v>
      </c>
      <c r="I107">
        <v>2</v>
      </c>
      <c r="J107" s="146">
        <v>23.98</v>
      </c>
      <c r="K107" s="135">
        <f t="shared" si="26"/>
        <v>0.210175145954962</v>
      </c>
    </row>
    <row r="108" spans="1:11">
      <c r="A108" s="117">
        <v>44745</v>
      </c>
      <c r="B108" s="140" t="s">
        <v>128</v>
      </c>
      <c r="C108" t="s">
        <v>1041</v>
      </c>
      <c r="D108">
        <v>529</v>
      </c>
      <c r="E108">
        <v>6</v>
      </c>
      <c r="F108" s="135">
        <f t="shared" si="27"/>
        <v>0.0113421550094518</v>
      </c>
      <c r="G108" s="148">
        <v>2.35</v>
      </c>
      <c r="H108" s="148">
        <f t="shared" si="28"/>
        <v>0.391666666666667</v>
      </c>
      <c r="I108">
        <v>1</v>
      </c>
      <c r="J108" s="148">
        <v>16.66</v>
      </c>
      <c r="K108" s="135">
        <f t="shared" si="26"/>
        <v>0.141056422569028</v>
      </c>
    </row>
    <row r="109" spans="1:4">
      <c r="A109" s="117">
        <v>44746</v>
      </c>
      <c r="B109" s="140" t="s">
        <v>20</v>
      </c>
      <c r="C109" t="s">
        <v>1037</v>
      </c>
      <c r="D109">
        <v>129</v>
      </c>
    </row>
    <row r="110" spans="1:8">
      <c r="A110" s="117">
        <v>44746</v>
      </c>
      <c r="B110" s="140" t="s">
        <v>20</v>
      </c>
      <c r="C110" t="s">
        <v>1038</v>
      </c>
      <c r="D110" s="147">
        <v>1499</v>
      </c>
      <c r="E110">
        <v>3</v>
      </c>
      <c r="F110" s="135">
        <f t="shared" ref="F110:F114" si="29">E110/D110</f>
        <v>0.00200133422281521</v>
      </c>
      <c r="G110" s="146">
        <v>3.7</v>
      </c>
      <c r="H110" s="146">
        <f t="shared" ref="H110:H114" si="30">G110/E110</f>
        <v>1.23333333333333</v>
      </c>
    </row>
    <row r="111" spans="1:11">
      <c r="A111" s="117">
        <v>44746</v>
      </c>
      <c r="B111" s="140" t="s">
        <v>20</v>
      </c>
      <c r="C111" t="s">
        <v>1040</v>
      </c>
      <c r="D111" s="147">
        <v>6702</v>
      </c>
      <c r="E111">
        <v>39</v>
      </c>
      <c r="F111" s="135">
        <f t="shared" si="29"/>
        <v>0.00581915846016115</v>
      </c>
      <c r="G111" s="146">
        <v>23.22</v>
      </c>
      <c r="H111" s="146">
        <f t="shared" si="30"/>
        <v>0.595384615384615</v>
      </c>
      <c r="I111">
        <v>4</v>
      </c>
      <c r="J111" s="146">
        <v>47.96</v>
      </c>
      <c r="K111" s="135">
        <f>G111/J111</f>
        <v>0.484153461217681</v>
      </c>
    </row>
    <row r="112" spans="1:8">
      <c r="A112" s="117">
        <v>44746</v>
      </c>
      <c r="B112" s="140" t="s">
        <v>20</v>
      </c>
      <c r="C112" t="s">
        <v>1042</v>
      </c>
      <c r="D112" s="147">
        <v>2165</v>
      </c>
      <c r="E112">
        <v>21</v>
      </c>
      <c r="F112" s="135">
        <f t="shared" si="29"/>
        <v>0.00969976905311778</v>
      </c>
      <c r="G112" s="146">
        <v>7.27</v>
      </c>
      <c r="H112" s="146">
        <f t="shared" si="30"/>
        <v>0.346190476190476</v>
      </c>
    </row>
    <row r="113" spans="1:8">
      <c r="A113" s="117">
        <v>44746</v>
      </c>
      <c r="B113" s="140" t="s">
        <v>128</v>
      </c>
      <c r="C113" t="s">
        <v>1041</v>
      </c>
      <c r="D113">
        <v>644</v>
      </c>
      <c r="E113">
        <v>2</v>
      </c>
      <c r="F113" s="135">
        <f t="shared" si="29"/>
        <v>0.0031055900621118</v>
      </c>
      <c r="G113" s="148">
        <v>0.22</v>
      </c>
      <c r="H113" s="148">
        <f t="shared" si="30"/>
        <v>0.11</v>
      </c>
    </row>
    <row r="114" spans="1:8">
      <c r="A114" s="117">
        <v>44747</v>
      </c>
      <c r="B114" s="140" t="s">
        <v>20</v>
      </c>
      <c r="C114" t="s">
        <v>1037</v>
      </c>
      <c r="D114">
        <v>298</v>
      </c>
      <c r="E114">
        <v>1</v>
      </c>
      <c r="F114" s="135">
        <f t="shared" si="29"/>
        <v>0.00335570469798658</v>
      </c>
      <c r="G114" s="146">
        <v>2.2</v>
      </c>
      <c r="H114" s="146">
        <f t="shared" si="30"/>
        <v>2.2</v>
      </c>
    </row>
    <row r="115" spans="1:4">
      <c r="A115" s="117">
        <v>44747</v>
      </c>
      <c r="B115" s="140" t="s">
        <v>20</v>
      </c>
      <c r="C115" t="s">
        <v>1038</v>
      </c>
      <c r="D115" s="147">
        <v>2382</v>
      </c>
    </row>
    <row r="116" spans="1:11">
      <c r="A116" s="117">
        <v>44747</v>
      </c>
      <c r="B116" s="140" t="s">
        <v>20</v>
      </c>
      <c r="C116" t="s">
        <v>1040</v>
      </c>
      <c r="D116" s="147">
        <v>5177</v>
      </c>
      <c r="E116">
        <v>38</v>
      </c>
      <c r="F116" s="135">
        <f t="shared" ref="F116:F134" si="31">E116/D116</f>
        <v>0.00734015839289164</v>
      </c>
      <c r="G116" s="146">
        <v>22.06</v>
      </c>
      <c r="H116" s="146">
        <f t="shared" ref="H116:H134" si="32">G116/E116</f>
        <v>0.580526315789474</v>
      </c>
      <c r="I116">
        <v>3</v>
      </c>
      <c r="J116" s="146">
        <v>35.97</v>
      </c>
      <c r="K116" s="135">
        <f t="shared" ref="K116:K122" si="33">G116/J116</f>
        <v>0.613288851820962</v>
      </c>
    </row>
    <row r="117" spans="1:11">
      <c r="A117" s="117">
        <v>44747</v>
      </c>
      <c r="B117" s="140" t="s">
        <v>20</v>
      </c>
      <c r="C117" t="s">
        <v>1042</v>
      </c>
      <c r="D117" s="147">
        <v>2716</v>
      </c>
      <c r="E117">
        <v>30</v>
      </c>
      <c r="F117" s="135">
        <f t="shared" si="31"/>
        <v>0.0110456553755523</v>
      </c>
      <c r="G117" s="146">
        <v>10.13</v>
      </c>
      <c r="H117" s="146">
        <f t="shared" si="32"/>
        <v>0.337666666666667</v>
      </c>
      <c r="I117">
        <v>1</v>
      </c>
      <c r="J117" s="146">
        <v>11.99</v>
      </c>
      <c r="K117" s="135">
        <f t="shared" si="33"/>
        <v>0.844870725604671</v>
      </c>
    </row>
    <row r="118" spans="1:8">
      <c r="A118" s="117">
        <v>44747</v>
      </c>
      <c r="B118" s="140" t="s">
        <v>128</v>
      </c>
      <c r="C118" t="s">
        <v>1041</v>
      </c>
      <c r="D118">
        <v>703</v>
      </c>
      <c r="E118">
        <v>4</v>
      </c>
      <c r="F118" s="135">
        <f t="shared" si="31"/>
        <v>0.00568990042674253</v>
      </c>
      <c r="G118" s="148">
        <v>1.21</v>
      </c>
      <c r="H118" s="148">
        <f t="shared" si="32"/>
        <v>0.3025</v>
      </c>
    </row>
    <row r="119" spans="1:8">
      <c r="A119" s="117">
        <v>44748</v>
      </c>
      <c r="B119" s="140" t="s">
        <v>20</v>
      </c>
      <c r="C119" t="s">
        <v>1037</v>
      </c>
      <c r="D119">
        <v>423</v>
      </c>
      <c r="E119">
        <v>3</v>
      </c>
      <c r="F119" s="135">
        <f t="shared" si="31"/>
        <v>0.00709219858156028</v>
      </c>
      <c r="G119" s="146">
        <v>5.54</v>
      </c>
      <c r="H119" s="146">
        <f t="shared" si="32"/>
        <v>1.84666666666667</v>
      </c>
    </row>
    <row r="120" spans="1:8">
      <c r="A120" s="117">
        <v>44748</v>
      </c>
      <c r="B120" s="140" t="s">
        <v>20</v>
      </c>
      <c r="C120" t="s">
        <v>1038</v>
      </c>
      <c r="D120" s="147">
        <v>2840</v>
      </c>
      <c r="E120">
        <v>4</v>
      </c>
      <c r="F120" s="135">
        <f t="shared" si="31"/>
        <v>0.00140845070422535</v>
      </c>
      <c r="G120" s="146">
        <v>3.91</v>
      </c>
      <c r="H120" s="146">
        <f t="shared" si="32"/>
        <v>0.9775</v>
      </c>
    </row>
    <row r="121" spans="1:11">
      <c r="A121" s="117">
        <v>44748</v>
      </c>
      <c r="B121" s="140" t="s">
        <v>20</v>
      </c>
      <c r="C121" t="s">
        <v>1040</v>
      </c>
      <c r="D121" s="147">
        <v>6699</v>
      </c>
      <c r="E121">
        <v>42</v>
      </c>
      <c r="F121" s="135">
        <f t="shared" si="31"/>
        <v>0.00626959247648903</v>
      </c>
      <c r="G121" s="146">
        <v>22.46</v>
      </c>
      <c r="H121" s="146">
        <f t="shared" si="32"/>
        <v>0.534761904761905</v>
      </c>
      <c r="I121">
        <v>4</v>
      </c>
      <c r="J121" s="146">
        <v>59.95</v>
      </c>
      <c r="K121" s="135">
        <f t="shared" si="33"/>
        <v>0.37464553794829</v>
      </c>
    </row>
    <row r="122" spans="1:11">
      <c r="A122" s="117">
        <v>44748</v>
      </c>
      <c r="B122" s="140" t="s">
        <v>20</v>
      </c>
      <c r="C122" t="s">
        <v>1042</v>
      </c>
      <c r="D122" s="147">
        <v>2795</v>
      </c>
      <c r="E122">
        <v>32</v>
      </c>
      <c r="F122" s="135">
        <f t="shared" si="31"/>
        <v>0.0114490161001789</v>
      </c>
      <c r="G122" s="146">
        <v>10.27</v>
      </c>
      <c r="H122" s="146">
        <f t="shared" si="32"/>
        <v>0.3209375</v>
      </c>
      <c r="I122">
        <v>5</v>
      </c>
      <c r="J122" s="146">
        <v>59.95</v>
      </c>
      <c r="K122" s="135">
        <f t="shared" si="33"/>
        <v>0.171309424520434</v>
      </c>
    </row>
    <row r="123" spans="1:8">
      <c r="A123" s="117">
        <v>44748</v>
      </c>
      <c r="B123" s="140" t="s">
        <v>128</v>
      </c>
      <c r="C123" t="s">
        <v>1041</v>
      </c>
      <c r="D123">
        <v>654</v>
      </c>
      <c r="E123">
        <v>2</v>
      </c>
      <c r="F123" s="135">
        <f t="shared" si="31"/>
        <v>0.00305810397553517</v>
      </c>
      <c r="G123" s="148">
        <v>0.42</v>
      </c>
      <c r="H123" s="148">
        <f t="shared" si="32"/>
        <v>0.21</v>
      </c>
    </row>
    <row r="124" spans="1:8">
      <c r="A124" s="117">
        <v>44749</v>
      </c>
      <c r="B124" s="140" t="s">
        <v>20</v>
      </c>
      <c r="C124" t="s">
        <v>1037</v>
      </c>
      <c r="D124">
        <v>124</v>
      </c>
      <c r="E124">
        <v>1</v>
      </c>
      <c r="F124" s="135">
        <f t="shared" si="31"/>
        <v>0.00806451612903226</v>
      </c>
      <c r="G124" s="146">
        <v>2.32</v>
      </c>
      <c r="H124" s="146">
        <f t="shared" si="32"/>
        <v>2.32</v>
      </c>
    </row>
    <row r="125" spans="1:8">
      <c r="A125" s="117">
        <v>44749</v>
      </c>
      <c r="B125" s="140" t="s">
        <v>20</v>
      </c>
      <c r="C125" t="s">
        <v>1038</v>
      </c>
      <c r="D125" s="147">
        <v>3055</v>
      </c>
      <c r="E125">
        <v>2</v>
      </c>
      <c r="F125" s="135">
        <f t="shared" si="31"/>
        <v>0.000654664484451719</v>
      </c>
      <c r="G125" s="146">
        <v>2.7</v>
      </c>
      <c r="H125" s="146">
        <f t="shared" si="32"/>
        <v>1.35</v>
      </c>
    </row>
    <row r="126" spans="1:11">
      <c r="A126" s="117">
        <v>44749</v>
      </c>
      <c r="B126" s="140" t="s">
        <v>20</v>
      </c>
      <c r="C126" t="s">
        <v>1040</v>
      </c>
      <c r="D126" s="147">
        <v>6292</v>
      </c>
      <c r="E126">
        <v>43</v>
      </c>
      <c r="F126" s="135">
        <f t="shared" si="31"/>
        <v>0.0068340750158932</v>
      </c>
      <c r="G126" s="146">
        <v>22.97</v>
      </c>
      <c r="H126" s="146">
        <f t="shared" si="32"/>
        <v>0.534186046511628</v>
      </c>
      <c r="I126">
        <v>1</v>
      </c>
      <c r="J126" s="146">
        <v>11.99</v>
      </c>
      <c r="K126" s="135">
        <f>G126/J126</f>
        <v>1.91576313594662</v>
      </c>
    </row>
    <row r="127" spans="1:11">
      <c r="A127" s="117">
        <v>44749</v>
      </c>
      <c r="B127" s="140" t="s">
        <v>20</v>
      </c>
      <c r="C127" t="s">
        <v>1042</v>
      </c>
      <c r="D127" s="149">
        <v>2323</v>
      </c>
      <c r="E127">
        <v>28</v>
      </c>
      <c r="F127" s="135">
        <f t="shared" si="31"/>
        <v>0.0120533792509686</v>
      </c>
      <c r="G127" s="146">
        <v>8.74</v>
      </c>
      <c r="H127" s="146">
        <f t="shared" si="32"/>
        <v>0.312142857142857</v>
      </c>
      <c r="I127">
        <v>3</v>
      </c>
      <c r="J127" s="146">
        <v>35.97</v>
      </c>
      <c r="K127" s="135">
        <f>G127/J127</f>
        <v>0.242980261328885</v>
      </c>
    </row>
    <row r="128" spans="1:10">
      <c r="A128" s="117">
        <v>44749</v>
      </c>
      <c r="B128" s="140" t="s">
        <v>128</v>
      </c>
      <c r="C128" t="s">
        <v>1041</v>
      </c>
      <c r="D128">
        <v>616</v>
      </c>
      <c r="E128">
        <v>7</v>
      </c>
      <c r="F128" s="135">
        <f t="shared" si="31"/>
        <v>0.0113636363636364</v>
      </c>
      <c r="G128" s="148">
        <v>2.12</v>
      </c>
      <c r="H128" s="148">
        <f t="shared" si="32"/>
        <v>0.302857142857143</v>
      </c>
      <c r="I128">
        <v>1</v>
      </c>
      <c r="J128" s="148">
        <v>16.66</v>
      </c>
    </row>
    <row r="129" spans="1:8">
      <c r="A129" s="117">
        <v>44750</v>
      </c>
      <c r="B129" s="140" t="s">
        <v>20</v>
      </c>
      <c r="C129" t="s">
        <v>1037</v>
      </c>
      <c r="D129">
        <v>165</v>
      </c>
      <c r="E129">
        <v>2</v>
      </c>
      <c r="F129" s="135">
        <f t="shared" si="31"/>
        <v>0.0121212121212121</v>
      </c>
      <c r="G129" s="146">
        <v>2.62</v>
      </c>
      <c r="H129" s="146">
        <f t="shared" si="32"/>
        <v>1.31</v>
      </c>
    </row>
    <row r="130" spans="1:8">
      <c r="A130" s="117">
        <v>44750</v>
      </c>
      <c r="B130" s="140" t="s">
        <v>20</v>
      </c>
      <c r="C130" t="s">
        <v>1038</v>
      </c>
      <c r="D130" s="147">
        <v>2982</v>
      </c>
      <c r="E130">
        <v>2</v>
      </c>
      <c r="F130" s="135">
        <f t="shared" si="31"/>
        <v>0.000670690811535882</v>
      </c>
      <c r="G130" s="146">
        <v>3.1</v>
      </c>
      <c r="H130" s="146">
        <f t="shared" si="32"/>
        <v>1.55</v>
      </c>
    </row>
    <row r="131" spans="1:8">
      <c r="A131" s="117">
        <v>44750</v>
      </c>
      <c r="B131" s="140" t="s">
        <v>20</v>
      </c>
      <c r="C131" t="s">
        <v>1040</v>
      </c>
      <c r="D131" s="147">
        <v>4908</v>
      </c>
      <c r="E131">
        <v>26</v>
      </c>
      <c r="F131" s="135">
        <f t="shared" si="31"/>
        <v>0.00529747351263244</v>
      </c>
      <c r="G131" s="146">
        <v>15.13</v>
      </c>
      <c r="H131" s="146">
        <f t="shared" si="32"/>
        <v>0.581923076923077</v>
      </c>
    </row>
    <row r="132" spans="1:11">
      <c r="A132" s="117">
        <v>44750</v>
      </c>
      <c r="B132" s="140" t="s">
        <v>20</v>
      </c>
      <c r="C132" t="s">
        <v>1042</v>
      </c>
      <c r="D132" s="147">
        <v>1905</v>
      </c>
      <c r="E132">
        <v>18</v>
      </c>
      <c r="F132" s="135">
        <f t="shared" si="31"/>
        <v>0.0094488188976378</v>
      </c>
      <c r="G132" s="146">
        <v>5.14</v>
      </c>
      <c r="H132" s="146">
        <f t="shared" si="32"/>
        <v>0.285555555555556</v>
      </c>
      <c r="I132">
        <v>1</v>
      </c>
      <c r="J132" s="146">
        <v>11.99</v>
      </c>
      <c r="K132" s="135">
        <f>G132/J132</f>
        <v>0.428690575479566</v>
      </c>
    </row>
    <row r="133" spans="1:8">
      <c r="A133" s="117">
        <v>44750</v>
      </c>
      <c r="B133" s="140" t="s">
        <v>20</v>
      </c>
      <c r="C133" t="s">
        <v>1043</v>
      </c>
      <c r="D133">
        <v>130</v>
      </c>
      <c r="E133">
        <v>2</v>
      </c>
      <c r="F133" s="135">
        <f t="shared" si="31"/>
        <v>0.0153846153846154</v>
      </c>
      <c r="G133" s="146">
        <v>1</v>
      </c>
      <c r="H133" s="146">
        <f t="shared" si="32"/>
        <v>0.5</v>
      </c>
    </row>
    <row r="134" spans="1:8">
      <c r="A134" s="117">
        <v>44750</v>
      </c>
      <c r="B134" s="140" t="s">
        <v>128</v>
      </c>
      <c r="C134" t="s">
        <v>1041</v>
      </c>
      <c r="D134">
        <v>402</v>
      </c>
      <c r="E134">
        <v>2</v>
      </c>
      <c r="F134" s="135">
        <f t="shared" si="31"/>
        <v>0.00497512437810945</v>
      </c>
      <c r="G134" s="148">
        <v>0.41</v>
      </c>
      <c r="H134" s="148">
        <f t="shared" si="32"/>
        <v>0.205</v>
      </c>
    </row>
    <row r="135" spans="1:4">
      <c r="A135" s="117">
        <v>44751</v>
      </c>
      <c r="B135" s="140" t="s">
        <v>20</v>
      </c>
      <c r="C135" t="s">
        <v>1037</v>
      </c>
      <c r="D135">
        <v>107</v>
      </c>
    </row>
    <row r="136" spans="1:8">
      <c r="A136" s="117">
        <v>44751</v>
      </c>
      <c r="B136" s="140" t="s">
        <v>20</v>
      </c>
      <c r="C136" t="s">
        <v>1038</v>
      </c>
      <c r="D136" s="147">
        <v>2055</v>
      </c>
      <c r="E136">
        <v>1</v>
      </c>
      <c r="F136" s="135">
        <f t="shared" ref="F136:F140" si="34">E136/D136</f>
        <v>0.00048661800486618</v>
      </c>
      <c r="G136" s="146">
        <v>1.56</v>
      </c>
      <c r="H136" s="146">
        <f t="shared" ref="H136:H140" si="35">G136/E136</f>
        <v>1.56</v>
      </c>
    </row>
    <row r="137" spans="1:8">
      <c r="A137" s="117">
        <v>44751</v>
      </c>
      <c r="B137" s="140" t="s">
        <v>20</v>
      </c>
      <c r="C137" t="s">
        <v>1040</v>
      </c>
      <c r="D137" s="147">
        <v>5770</v>
      </c>
      <c r="E137">
        <v>30</v>
      </c>
      <c r="F137" s="135">
        <f t="shared" si="34"/>
        <v>0.00519930675909879</v>
      </c>
      <c r="G137" s="146">
        <v>14.62</v>
      </c>
      <c r="H137" s="146">
        <f t="shared" si="35"/>
        <v>0.487333333333333</v>
      </c>
    </row>
    <row r="138" spans="1:11">
      <c r="A138" s="117">
        <v>44751</v>
      </c>
      <c r="B138" s="140" t="s">
        <v>20</v>
      </c>
      <c r="C138" t="s">
        <v>1042</v>
      </c>
      <c r="D138" s="147">
        <v>2237</v>
      </c>
      <c r="E138">
        <v>29</v>
      </c>
      <c r="F138" s="135">
        <f t="shared" si="34"/>
        <v>0.0129637907912383</v>
      </c>
      <c r="G138" s="146">
        <v>8.3</v>
      </c>
      <c r="H138" s="146">
        <f t="shared" si="35"/>
        <v>0.286206896551724</v>
      </c>
      <c r="I138">
        <v>2</v>
      </c>
      <c r="J138" s="146">
        <v>23.98</v>
      </c>
      <c r="K138" s="135">
        <f t="shared" ref="K138:K145" si="36">G138/J138</f>
        <v>0.346121768140117</v>
      </c>
    </row>
    <row r="139" spans="1:11">
      <c r="A139" s="117">
        <v>44751</v>
      </c>
      <c r="B139" s="140" t="s">
        <v>20</v>
      </c>
      <c r="C139" t="s">
        <v>1043</v>
      </c>
      <c r="D139">
        <v>261</v>
      </c>
      <c r="E139">
        <v>7</v>
      </c>
      <c r="F139" s="135">
        <f t="shared" si="34"/>
        <v>0.0268199233716475</v>
      </c>
      <c r="G139" s="146">
        <v>3.49</v>
      </c>
      <c r="H139" s="146">
        <f t="shared" si="35"/>
        <v>0.498571428571429</v>
      </c>
      <c r="I139">
        <v>1</v>
      </c>
      <c r="J139" s="146">
        <v>11.99</v>
      </c>
      <c r="K139" s="135">
        <f t="shared" si="36"/>
        <v>0.291075896580484</v>
      </c>
    </row>
    <row r="140" spans="1:8">
      <c r="A140" s="117">
        <v>44751</v>
      </c>
      <c r="B140" s="140" t="s">
        <v>128</v>
      </c>
      <c r="C140" t="s">
        <v>1041</v>
      </c>
      <c r="D140">
        <v>522</v>
      </c>
      <c r="E140">
        <v>1</v>
      </c>
      <c r="F140" s="135">
        <f t="shared" si="34"/>
        <v>0.00191570881226054</v>
      </c>
      <c r="G140" s="148">
        <v>0.34</v>
      </c>
      <c r="H140" s="148">
        <f t="shared" si="35"/>
        <v>0.34</v>
      </c>
    </row>
    <row r="141" spans="1:4">
      <c r="A141" s="117">
        <v>44752</v>
      </c>
      <c r="B141" s="140" t="s">
        <v>20</v>
      </c>
      <c r="C141" t="s">
        <v>1037</v>
      </c>
      <c r="D141">
        <v>91</v>
      </c>
    </row>
    <row r="142" spans="1:8">
      <c r="A142" s="117">
        <v>44752</v>
      </c>
      <c r="B142" s="140" t="s">
        <v>20</v>
      </c>
      <c r="C142" t="s">
        <v>1038</v>
      </c>
      <c r="D142" s="147">
        <v>1827</v>
      </c>
      <c r="E142">
        <v>1</v>
      </c>
      <c r="F142" s="135">
        <f t="shared" ref="F142:F150" si="37">E142/D142</f>
        <v>0.000547345374931582</v>
      </c>
      <c r="G142" s="146">
        <v>1.72</v>
      </c>
      <c r="H142" s="146">
        <f t="shared" ref="H142:H150" si="38">G142/E142</f>
        <v>1.72</v>
      </c>
    </row>
    <row r="143" spans="1:11">
      <c r="A143" s="117">
        <v>44752</v>
      </c>
      <c r="B143" s="140" t="s">
        <v>20</v>
      </c>
      <c r="C143" t="s">
        <v>1040</v>
      </c>
      <c r="D143" s="147">
        <v>6169</v>
      </c>
      <c r="E143">
        <v>38</v>
      </c>
      <c r="F143" s="135">
        <f t="shared" si="37"/>
        <v>0.00615983141514022</v>
      </c>
      <c r="G143" s="146">
        <v>20</v>
      </c>
      <c r="H143" s="146">
        <f t="shared" si="38"/>
        <v>0.526315789473684</v>
      </c>
      <c r="I143">
        <v>1</v>
      </c>
      <c r="J143" s="146">
        <v>11.99</v>
      </c>
      <c r="K143" s="135">
        <f t="shared" si="36"/>
        <v>1.66805671392827</v>
      </c>
    </row>
    <row r="144" spans="1:11">
      <c r="A144" s="117">
        <v>44752</v>
      </c>
      <c r="B144" s="140" t="s">
        <v>20</v>
      </c>
      <c r="C144" t="s">
        <v>1042</v>
      </c>
      <c r="D144" s="147">
        <v>3546</v>
      </c>
      <c r="E144">
        <v>38</v>
      </c>
      <c r="F144" s="135">
        <f t="shared" si="37"/>
        <v>0.0107163000564016</v>
      </c>
      <c r="G144" s="146">
        <v>11.04</v>
      </c>
      <c r="H144" s="146">
        <f t="shared" si="38"/>
        <v>0.290526315789474</v>
      </c>
      <c r="I144">
        <v>3</v>
      </c>
      <c r="J144" s="146">
        <v>35.97</v>
      </c>
      <c r="K144" s="135">
        <f t="shared" si="36"/>
        <v>0.306922435362802</v>
      </c>
    </row>
    <row r="145" spans="1:11">
      <c r="A145" s="117">
        <v>44752</v>
      </c>
      <c r="B145" s="140" t="s">
        <v>20</v>
      </c>
      <c r="C145" t="s">
        <v>1043</v>
      </c>
      <c r="D145">
        <v>843</v>
      </c>
      <c r="E145">
        <v>7</v>
      </c>
      <c r="F145" s="135">
        <f t="shared" si="37"/>
        <v>0.00830367734282325</v>
      </c>
      <c r="G145" s="146">
        <v>3.5</v>
      </c>
      <c r="H145" s="146">
        <f t="shared" si="38"/>
        <v>0.5</v>
      </c>
      <c r="I145">
        <v>2</v>
      </c>
      <c r="J145" s="146">
        <v>23.98</v>
      </c>
      <c r="K145" s="135">
        <f t="shared" si="36"/>
        <v>0.145954962468724</v>
      </c>
    </row>
    <row r="146" spans="1:8">
      <c r="A146" s="117">
        <v>44752</v>
      </c>
      <c r="B146" s="140" t="s">
        <v>128</v>
      </c>
      <c r="C146" t="s">
        <v>1041</v>
      </c>
      <c r="D146">
        <v>611</v>
      </c>
      <c r="E146">
        <v>1</v>
      </c>
      <c r="F146" s="135">
        <f t="shared" si="37"/>
        <v>0.0016366612111293</v>
      </c>
      <c r="G146" s="148">
        <v>0.24</v>
      </c>
      <c r="H146" s="148">
        <f t="shared" si="38"/>
        <v>0.24</v>
      </c>
    </row>
    <row r="147" spans="1:8">
      <c r="A147" s="117">
        <v>44753</v>
      </c>
      <c r="B147" s="140" t="s">
        <v>20</v>
      </c>
      <c r="C147" t="s">
        <v>1037</v>
      </c>
      <c r="D147">
        <v>140</v>
      </c>
      <c r="E147">
        <v>1</v>
      </c>
      <c r="F147" s="135">
        <f t="shared" si="37"/>
        <v>0.00714285714285714</v>
      </c>
      <c r="G147" s="146">
        <v>2.14</v>
      </c>
      <c r="H147" s="146">
        <f t="shared" si="38"/>
        <v>2.14</v>
      </c>
    </row>
    <row r="148" spans="1:8">
      <c r="A148" s="117">
        <v>44753</v>
      </c>
      <c r="B148" s="140" t="s">
        <v>20</v>
      </c>
      <c r="C148" t="s">
        <v>1038</v>
      </c>
      <c r="D148" s="147">
        <v>3500</v>
      </c>
      <c r="E148">
        <v>1</v>
      </c>
      <c r="F148" s="135">
        <f t="shared" si="37"/>
        <v>0.000285714285714286</v>
      </c>
      <c r="G148" s="146">
        <v>1.76</v>
      </c>
      <c r="H148" s="146">
        <f t="shared" si="38"/>
        <v>1.76</v>
      </c>
    </row>
    <row r="149" spans="1:11">
      <c r="A149" s="117">
        <v>44753</v>
      </c>
      <c r="B149" s="140" t="s">
        <v>20</v>
      </c>
      <c r="C149" t="s">
        <v>1040</v>
      </c>
      <c r="D149" s="147">
        <v>6135</v>
      </c>
      <c r="E149">
        <v>44</v>
      </c>
      <c r="F149" s="135">
        <f t="shared" si="37"/>
        <v>0.0071719641401793</v>
      </c>
      <c r="G149" s="146">
        <v>20.14</v>
      </c>
      <c r="H149" s="146">
        <f t="shared" si="38"/>
        <v>0.457727272727273</v>
      </c>
      <c r="I149">
        <v>1</v>
      </c>
      <c r="J149" s="146">
        <v>11.99</v>
      </c>
      <c r="K149" s="135">
        <f t="shared" ref="K149:K154" si="39">G149/J149</f>
        <v>1.67973311092577</v>
      </c>
    </row>
    <row r="150" spans="1:11">
      <c r="A150" s="117">
        <v>44753</v>
      </c>
      <c r="B150" s="140" t="s">
        <v>20</v>
      </c>
      <c r="C150" t="s">
        <v>1042</v>
      </c>
      <c r="D150" s="147">
        <v>2665</v>
      </c>
      <c r="E150">
        <v>28</v>
      </c>
      <c r="F150" s="135">
        <f t="shared" si="37"/>
        <v>0.0105065666041276</v>
      </c>
      <c r="G150" s="146">
        <v>7.99</v>
      </c>
      <c r="H150" s="146">
        <f t="shared" si="38"/>
        <v>0.285357142857143</v>
      </c>
      <c r="I150">
        <v>1</v>
      </c>
      <c r="J150" s="146">
        <v>11.99</v>
      </c>
      <c r="K150" s="135">
        <f t="shared" si="39"/>
        <v>0.666388657214345</v>
      </c>
    </row>
    <row r="151" spans="1:4">
      <c r="A151" s="117">
        <v>44753</v>
      </c>
      <c r="B151" s="140" t="s">
        <v>20</v>
      </c>
      <c r="C151" t="s">
        <v>1043</v>
      </c>
      <c r="D151">
        <v>271</v>
      </c>
    </row>
    <row r="152" spans="1:4">
      <c r="A152" s="117">
        <v>44753</v>
      </c>
      <c r="B152" s="140" t="s">
        <v>20</v>
      </c>
      <c r="C152" t="s">
        <v>1044</v>
      </c>
      <c r="D152">
        <v>136</v>
      </c>
    </row>
    <row r="153" spans="1:8">
      <c r="A153" s="117">
        <v>44753</v>
      </c>
      <c r="B153" s="140" t="s">
        <v>128</v>
      </c>
      <c r="C153" t="s">
        <v>1041</v>
      </c>
      <c r="D153">
        <v>577</v>
      </c>
      <c r="E153">
        <v>3</v>
      </c>
      <c r="F153" s="135">
        <f t="shared" ref="F153:F160" si="40">E153/D153</f>
        <v>0.00519930675909879</v>
      </c>
      <c r="G153" s="148">
        <v>1.15</v>
      </c>
      <c r="H153" s="148">
        <f t="shared" ref="H153:H160" si="41">G153/E153</f>
        <v>0.383333333333333</v>
      </c>
    </row>
    <row r="154" spans="1:11">
      <c r="A154" s="117">
        <v>44754</v>
      </c>
      <c r="B154" s="140" t="s">
        <v>20</v>
      </c>
      <c r="C154" t="s">
        <v>1037</v>
      </c>
      <c r="D154">
        <v>308</v>
      </c>
      <c r="E154">
        <v>3</v>
      </c>
      <c r="F154" s="135">
        <f t="shared" si="40"/>
        <v>0.00974025974025974</v>
      </c>
      <c r="G154" s="146">
        <v>5.83</v>
      </c>
      <c r="H154" s="146">
        <f t="shared" si="41"/>
        <v>1.94333333333333</v>
      </c>
      <c r="I154">
        <v>1</v>
      </c>
      <c r="J154" s="146">
        <v>63.99</v>
      </c>
      <c r="K154" s="135">
        <f t="shared" si="39"/>
        <v>0.0911079856227536</v>
      </c>
    </row>
    <row r="155" spans="1:8">
      <c r="A155" s="117">
        <v>44754</v>
      </c>
      <c r="B155" s="140" t="s">
        <v>20</v>
      </c>
      <c r="C155" t="s">
        <v>1038</v>
      </c>
      <c r="D155" s="147">
        <v>7063</v>
      </c>
      <c r="E155">
        <v>9</v>
      </c>
      <c r="F155" s="135">
        <f t="shared" si="40"/>
        <v>0.00127424607107461</v>
      </c>
      <c r="G155" s="146">
        <v>13.62</v>
      </c>
      <c r="H155" s="146">
        <f t="shared" si="41"/>
        <v>1.51333333333333</v>
      </c>
    </row>
    <row r="156" spans="1:11">
      <c r="A156" s="117">
        <v>44754</v>
      </c>
      <c r="B156" s="140" t="s">
        <v>20</v>
      </c>
      <c r="C156" t="s">
        <v>1040</v>
      </c>
      <c r="D156" s="147">
        <v>3284</v>
      </c>
      <c r="E156">
        <v>57</v>
      </c>
      <c r="F156" s="135">
        <f t="shared" si="40"/>
        <v>0.0173568818514007</v>
      </c>
      <c r="G156" s="146">
        <v>25.01</v>
      </c>
      <c r="H156" s="146">
        <f t="shared" si="41"/>
        <v>0.438771929824561</v>
      </c>
      <c r="I156">
        <v>5</v>
      </c>
      <c r="J156" s="146">
        <v>47.95</v>
      </c>
      <c r="K156" s="135">
        <f>G156/J156</f>
        <v>0.521584984358707</v>
      </c>
    </row>
    <row r="157" spans="1:11">
      <c r="A157" s="117">
        <v>44754</v>
      </c>
      <c r="B157" s="140" t="s">
        <v>20</v>
      </c>
      <c r="C157" t="s">
        <v>1042</v>
      </c>
      <c r="D157" s="147">
        <v>2712</v>
      </c>
      <c r="E157">
        <v>32</v>
      </c>
      <c r="F157" s="135">
        <f t="shared" si="40"/>
        <v>0.0117994100294985</v>
      </c>
      <c r="G157" s="146">
        <v>9.27</v>
      </c>
      <c r="H157" s="146">
        <f t="shared" si="41"/>
        <v>0.2896875</v>
      </c>
      <c r="I157">
        <v>3</v>
      </c>
      <c r="J157" s="146">
        <v>28.77</v>
      </c>
      <c r="K157" s="135">
        <f>G157/J157</f>
        <v>0.322210636079249</v>
      </c>
    </row>
    <row r="158" spans="1:11">
      <c r="A158" s="117">
        <v>44754</v>
      </c>
      <c r="B158" s="140" t="s">
        <v>20</v>
      </c>
      <c r="C158" t="s">
        <v>1043</v>
      </c>
      <c r="D158">
        <v>494</v>
      </c>
      <c r="E158">
        <v>7</v>
      </c>
      <c r="F158" s="135">
        <f t="shared" si="40"/>
        <v>0.01417004048583</v>
      </c>
      <c r="G158" s="146">
        <v>3.15</v>
      </c>
      <c r="H158" s="146">
        <f t="shared" si="41"/>
        <v>0.45</v>
      </c>
      <c r="I158">
        <v>2</v>
      </c>
      <c r="J158" s="146">
        <v>19.18</v>
      </c>
      <c r="K158" s="135">
        <f t="shared" ref="K158:K165" si="42">G158/J158</f>
        <v>0.164233576642336</v>
      </c>
    </row>
    <row r="159" spans="1:11">
      <c r="A159" s="117">
        <v>44754</v>
      </c>
      <c r="B159" s="140" t="s">
        <v>20</v>
      </c>
      <c r="C159" t="s">
        <v>1044</v>
      </c>
      <c r="D159">
        <v>702</v>
      </c>
      <c r="E159">
        <v>6</v>
      </c>
      <c r="F159" s="135">
        <f t="shared" si="40"/>
        <v>0.00854700854700855</v>
      </c>
      <c r="G159" s="146">
        <v>3.02</v>
      </c>
      <c r="H159" s="146">
        <f t="shared" si="41"/>
        <v>0.503333333333333</v>
      </c>
      <c r="I159">
        <v>1</v>
      </c>
      <c r="J159" s="146">
        <v>9.59</v>
      </c>
      <c r="K159" s="135">
        <f t="shared" si="42"/>
        <v>0.314911366006257</v>
      </c>
    </row>
    <row r="160" spans="1:8">
      <c r="A160" s="117">
        <v>44754</v>
      </c>
      <c r="B160" s="140" t="s">
        <v>128</v>
      </c>
      <c r="C160" t="s">
        <v>1041</v>
      </c>
      <c r="D160" s="147">
        <v>2593</v>
      </c>
      <c r="E160">
        <v>8</v>
      </c>
      <c r="F160" s="135">
        <f t="shared" si="40"/>
        <v>0.00308522946394138</v>
      </c>
      <c r="G160" s="148">
        <v>2.72</v>
      </c>
      <c r="H160" s="148">
        <f t="shared" si="41"/>
        <v>0.34</v>
      </c>
    </row>
    <row r="161" spans="1:4">
      <c r="A161" s="117">
        <v>44755</v>
      </c>
      <c r="B161" s="140" t="s">
        <v>20</v>
      </c>
      <c r="C161" t="s">
        <v>1037</v>
      </c>
      <c r="D161">
        <v>203</v>
      </c>
    </row>
    <row r="162" spans="1:8">
      <c r="A162" s="117">
        <v>44755</v>
      </c>
      <c r="B162" s="140" t="s">
        <v>20</v>
      </c>
      <c r="C162" t="s">
        <v>1038</v>
      </c>
      <c r="D162" s="147">
        <v>1731</v>
      </c>
      <c r="E162">
        <v>3</v>
      </c>
      <c r="F162" s="135">
        <f t="shared" ref="F162:F167" si="43">E162/D162</f>
        <v>0.00173310225303293</v>
      </c>
      <c r="G162" s="146">
        <v>2.06</v>
      </c>
      <c r="H162" s="146">
        <f t="shared" ref="H162:H167" si="44">G162/E162</f>
        <v>0.686666666666667</v>
      </c>
    </row>
    <row r="163" spans="1:11">
      <c r="A163" s="117">
        <v>44755</v>
      </c>
      <c r="B163" s="140" t="s">
        <v>20</v>
      </c>
      <c r="C163" t="s">
        <v>1040</v>
      </c>
      <c r="D163" s="147">
        <v>2498</v>
      </c>
      <c r="E163">
        <v>57</v>
      </c>
      <c r="F163" s="135">
        <f t="shared" si="43"/>
        <v>0.0228182546036829</v>
      </c>
      <c r="G163" s="146">
        <v>23.14</v>
      </c>
      <c r="H163" s="146">
        <f t="shared" si="44"/>
        <v>0.405964912280702</v>
      </c>
      <c r="I163">
        <v>6</v>
      </c>
      <c r="J163" s="146">
        <v>67.13</v>
      </c>
      <c r="K163" s="135">
        <f t="shared" si="42"/>
        <v>0.344704305079696</v>
      </c>
    </row>
    <row r="164" spans="1:11">
      <c r="A164" s="117">
        <v>44755</v>
      </c>
      <c r="B164" s="140" t="s">
        <v>20</v>
      </c>
      <c r="C164" t="s">
        <v>1042</v>
      </c>
      <c r="D164" s="147">
        <v>1224</v>
      </c>
      <c r="E164">
        <v>25</v>
      </c>
      <c r="F164" s="135">
        <f t="shared" si="43"/>
        <v>0.0204248366013072</v>
      </c>
      <c r="G164" s="146">
        <v>7.24</v>
      </c>
      <c r="H164" s="146">
        <f t="shared" si="44"/>
        <v>0.2896</v>
      </c>
      <c r="I164">
        <v>1</v>
      </c>
      <c r="J164" s="146">
        <v>9.59</v>
      </c>
      <c r="K164" s="135">
        <f t="shared" si="42"/>
        <v>0.754953076120959</v>
      </c>
    </row>
    <row r="165" spans="1:11">
      <c r="A165" s="117">
        <v>44755</v>
      </c>
      <c r="B165" s="140" t="s">
        <v>20</v>
      </c>
      <c r="C165" t="s">
        <v>1043</v>
      </c>
      <c r="D165">
        <v>566</v>
      </c>
      <c r="E165">
        <v>13</v>
      </c>
      <c r="F165" s="135">
        <f t="shared" si="43"/>
        <v>0.0229681978798587</v>
      </c>
      <c r="G165" s="146">
        <v>6.45</v>
      </c>
      <c r="H165" s="146">
        <f t="shared" si="44"/>
        <v>0.496153846153846</v>
      </c>
      <c r="I165">
        <v>4</v>
      </c>
      <c r="J165" s="146">
        <v>38.36</v>
      </c>
      <c r="K165" s="135">
        <f t="shared" si="42"/>
        <v>0.168143899895725</v>
      </c>
    </row>
    <row r="166" spans="1:8">
      <c r="A166" s="117">
        <v>44755</v>
      </c>
      <c r="B166" s="140" t="s">
        <v>20</v>
      </c>
      <c r="C166" t="s">
        <v>1044</v>
      </c>
      <c r="D166">
        <v>438</v>
      </c>
      <c r="E166">
        <v>10</v>
      </c>
      <c r="F166" s="135">
        <f t="shared" si="43"/>
        <v>0.0228310502283105</v>
      </c>
      <c r="G166" s="146">
        <v>4.56</v>
      </c>
      <c r="H166" s="146">
        <f t="shared" si="44"/>
        <v>0.456</v>
      </c>
    </row>
    <row r="167" spans="1:8">
      <c r="A167" s="117">
        <v>44755</v>
      </c>
      <c r="B167" s="140" t="s">
        <v>128</v>
      </c>
      <c r="C167" t="s">
        <v>1041</v>
      </c>
      <c r="D167" s="147">
        <v>2151</v>
      </c>
      <c r="E167">
        <v>6</v>
      </c>
      <c r="F167" s="135">
        <f t="shared" si="43"/>
        <v>0.00278940027894003</v>
      </c>
      <c r="G167" s="148">
        <v>1.75</v>
      </c>
      <c r="H167" s="148">
        <f t="shared" si="44"/>
        <v>0.291666666666667</v>
      </c>
    </row>
    <row r="168" spans="1:4">
      <c r="A168" s="117">
        <v>44756</v>
      </c>
      <c r="B168" s="140" t="s">
        <v>20</v>
      </c>
      <c r="C168" t="s">
        <v>1037</v>
      </c>
      <c r="D168">
        <v>92</v>
      </c>
    </row>
    <row r="169" spans="1:4">
      <c r="A169" s="117">
        <v>44756</v>
      </c>
      <c r="B169" s="140" t="s">
        <v>20</v>
      </c>
      <c r="C169" t="s">
        <v>1038</v>
      </c>
      <c r="D169">
        <v>518</v>
      </c>
    </row>
    <row r="170" spans="1:11">
      <c r="A170" s="117">
        <v>44756</v>
      </c>
      <c r="B170" s="140" t="s">
        <v>20</v>
      </c>
      <c r="C170" t="s">
        <v>1040</v>
      </c>
      <c r="D170" s="147">
        <v>5107</v>
      </c>
      <c r="E170">
        <v>44</v>
      </c>
      <c r="F170" s="135">
        <f t="shared" ref="F170:F175" si="45">E170/D170</f>
        <v>0.00861562561190523</v>
      </c>
      <c r="G170" s="146">
        <v>20.32</v>
      </c>
      <c r="H170" s="146">
        <f t="shared" ref="H170:H175" si="46">G170/E170</f>
        <v>0.461818181818182</v>
      </c>
      <c r="I170">
        <v>3</v>
      </c>
      <c r="J170" s="146">
        <v>35.97</v>
      </c>
      <c r="K170" s="135">
        <f>G170/J170</f>
        <v>0.564915207117042</v>
      </c>
    </row>
    <row r="171" spans="1:11">
      <c r="A171" s="117">
        <v>44756</v>
      </c>
      <c r="B171" s="140" t="s">
        <v>20</v>
      </c>
      <c r="C171" t="s">
        <v>1042</v>
      </c>
      <c r="D171" s="147">
        <v>2373</v>
      </c>
      <c r="E171">
        <v>21</v>
      </c>
      <c r="F171" s="135">
        <f t="shared" si="45"/>
        <v>0.00884955752212389</v>
      </c>
      <c r="G171" s="146">
        <v>6.04</v>
      </c>
      <c r="H171" s="146">
        <f t="shared" si="46"/>
        <v>0.287619047619048</v>
      </c>
      <c r="I171">
        <v>1</v>
      </c>
      <c r="J171" s="146">
        <v>11.99</v>
      </c>
      <c r="K171" s="135">
        <f>G171/J171</f>
        <v>0.503753127606339</v>
      </c>
    </row>
    <row r="172" spans="1:8">
      <c r="A172" s="117">
        <v>44756</v>
      </c>
      <c r="B172" s="140" t="s">
        <v>20</v>
      </c>
      <c r="C172" t="s">
        <v>1043</v>
      </c>
      <c r="D172">
        <v>125</v>
      </c>
      <c r="E172">
        <v>1</v>
      </c>
      <c r="F172" s="135">
        <f t="shared" si="45"/>
        <v>0.008</v>
      </c>
      <c r="G172" s="146">
        <v>0.7</v>
      </c>
      <c r="H172" s="146">
        <f t="shared" si="46"/>
        <v>0.7</v>
      </c>
    </row>
    <row r="173" spans="1:8">
      <c r="A173" s="117">
        <v>44756</v>
      </c>
      <c r="B173" s="140" t="s">
        <v>20</v>
      </c>
      <c r="C173" t="s">
        <v>1044</v>
      </c>
      <c r="D173">
        <v>149</v>
      </c>
      <c r="E173">
        <v>1</v>
      </c>
      <c r="F173" s="135">
        <f t="shared" si="45"/>
        <v>0.00671140939597315</v>
      </c>
      <c r="G173" s="146">
        <v>0.55</v>
      </c>
      <c r="H173" s="146">
        <f t="shared" si="46"/>
        <v>0.55</v>
      </c>
    </row>
    <row r="174" spans="1:8">
      <c r="A174" s="117">
        <v>44756</v>
      </c>
      <c r="B174" s="140" t="s">
        <v>128</v>
      </c>
      <c r="C174" t="s">
        <v>1041</v>
      </c>
      <c r="D174">
        <v>805</v>
      </c>
      <c r="E174">
        <v>2</v>
      </c>
      <c r="F174" s="135">
        <f t="shared" si="45"/>
        <v>0.00248447204968944</v>
      </c>
      <c r="G174" s="148">
        <v>0.52</v>
      </c>
      <c r="H174" s="148">
        <f t="shared" si="46"/>
        <v>0.26</v>
      </c>
    </row>
    <row r="175" spans="1:8">
      <c r="A175" s="117">
        <v>44757</v>
      </c>
      <c r="B175" s="140" t="s">
        <v>20</v>
      </c>
      <c r="C175" t="s">
        <v>1037</v>
      </c>
      <c r="D175">
        <v>72</v>
      </c>
      <c r="E175">
        <v>1</v>
      </c>
      <c r="F175" s="135">
        <f t="shared" si="45"/>
        <v>0.0138888888888889</v>
      </c>
      <c r="G175" s="146">
        <v>0.86</v>
      </c>
      <c r="H175" s="146">
        <f t="shared" si="46"/>
        <v>0.86</v>
      </c>
    </row>
    <row r="176" spans="1:7">
      <c r="A176" s="117">
        <v>44757</v>
      </c>
      <c r="B176" s="140" t="s">
        <v>20</v>
      </c>
      <c r="C176" t="s">
        <v>1038</v>
      </c>
      <c r="D176">
        <v>340</v>
      </c>
      <c r="G176" s="146"/>
    </row>
    <row r="177" spans="1:11">
      <c r="A177" s="117">
        <v>44757</v>
      </c>
      <c r="B177" s="140" t="s">
        <v>20</v>
      </c>
      <c r="C177" t="s">
        <v>1040</v>
      </c>
      <c r="D177" s="147">
        <v>9768</v>
      </c>
      <c r="E177">
        <v>55</v>
      </c>
      <c r="F177" s="135">
        <f t="shared" ref="F177:F181" si="47">E177/D177</f>
        <v>0.00563063063063063</v>
      </c>
      <c r="G177" s="146">
        <v>19.9</v>
      </c>
      <c r="H177" s="146">
        <f t="shared" ref="H177:H181" si="48">G177/E177</f>
        <v>0.361818181818182</v>
      </c>
      <c r="I177">
        <v>3</v>
      </c>
      <c r="J177" s="146">
        <v>35.97</v>
      </c>
      <c r="K177" s="135">
        <f>G177/J177</f>
        <v>0.553238810119544</v>
      </c>
    </row>
    <row r="178" spans="1:11">
      <c r="A178" s="117">
        <v>44757</v>
      </c>
      <c r="B178" s="140" t="s">
        <v>20</v>
      </c>
      <c r="C178" t="s">
        <v>1042</v>
      </c>
      <c r="D178" s="147">
        <v>2867</v>
      </c>
      <c r="E178">
        <v>28</v>
      </c>
      <c r="F178" s="135">
        <f t="shared" si="47"/>
        <v>0.00976630624346006</v>
      </c>
      <c r="G178" s="146">
        <v>6.95</v>
      </c>
      <c r="H178" s="146">
        <f t="shared" si="48"/>
        <v>0.248214285714286</v>
      </c>
      <c r="I178">
        <v>1</v>
      </c>
      <c r="J178" s="146">
        <v>11.99</v>
      </c>
      <c r="K178" s="135">
        <f>G178/J178</f>
        <v>0.579649708090075</v>
      </c>
    </row>
    <row r="179" spans="1:7">
      <c r="A179" s="117">
        <v>44757</v>
      </c>
      <c r="B179" s="140" t="s">
        <v>20</v>
      </c>
      <c r="C179" t="s">
        <v>1043</v>
      </c>
      <c r="D179">
        <v>114</v>
      </c>
      <c r="G179" s="146"/>
    </row>
    <row r="180" spans="1:8">
      <c r="A180" s="117">
        <v>44757</v>
      </c>
      <c r="B180" s="140" t="s">
        <v>20</v>
      </c>
      <c r="C180" t="s">
        <v>1044</v>
      </c>
      <c r="D180">
        <v>128</v>
      </c>
      <c r="E180">
        <v>1</v>
      </c>
      <c r="F180" s="135">
        <f t="shared" si="47"/>
        <v>0.0078125</v>
      </c>
      <c r="G180" s="146">
        <v>0.56</v>
      </c>
      <c r="H180" s="146">
        <f t="shared" si="48"/>
        <v>0.56</v>
      </c>
    </row>
    <row r="181" spans="1:8">
      <c r="A181" s="117">
        <v>44757</v>
      </c>
      <c r="B181" s="140" t="s">
        <v>128</v>
      </c>
      <c r="C181" t="s">
        <v>1041</v>
      </c>
      <c r="D181">
        <v>470</v>
      </c>
      <c r="E181">
        <v>3</v>
      </c>
      <c r="F181" s="135">
        <f t="shared" si="47"/>
        <v>0.00638297872340425</v>
      </c>
      <c r="G181" s="148">
        <v>0.61</v>
      </c>
      <c r="H181" s="148">
        <f t="shared" si="48"/>
        <v>0.203333333333333</v>
      </c>
    </row>
    <row r="182" spans="1:4">
      <c r="A182" s="117">
        <v>44758</v>
      </c>
      <c r="B182" s="140" t="s">
        <v>20</v>
      </c>
      <c r="C182" t="s">
        <v>1037</v>
      </c>
      <c r="D182">
        <v>80</v>
      </c>
    </row>
    <row r="183" spans="1:4">
      <c r="A183" s="117">
        <v>44758</v>
      </c>
      <c r="B183" s="140" t="s">
        <v>20</v>
      </c>
      <c r="C183" t="s">
        <v>1038</v>
      </c>
      <c r="D183">
        <v>257</v>
      </c>
    </row>
    <row r="184" spans="1:11">
      <c r="A184" s="117">
        <v>44758</v>
      </c>
      <c r="B184" s="140" t="s">
        <v>20</v>
      </c>
      <c r="C184" t="s">
        <v>1040</v>
      </c>
      <c r="D184" s="147">
        <v>6897</v>
      </c>
      <c r="E184">
        <v>60</v>
      </c>
      <c r="F184" s="135">
        <f t="shared" ref="F184:F187" si="49">E184/D184</f>
        <v>0.00869943453675511</v>
      </c>
      <c r="G184" s="146">
        <v>19.97</v>
      </c>
      <c r="H184" s="146">
        <f t="shared" ref="H184:H187" si="50">G184/E184</f>
        <v>0.332833333333333</v>
      </c>
      <c r="I184">
        <v>3</v>
      </c>
      <c r="J184" s="146">
        <v>35.97</v>
      </c>
      <c r="K184" s="135">
        <f t="shared" ref="K184:K187" si="51">G184/J184</f>
        <v>0.555184876285794</v>
      </c>
    </row>
    <row r="185" spans="1:11">
      <c r="A185" s="117">
        <v>44758</v>
      </c>
      <c r="B185" s="140" t="s">
        <v>20</v>
      </c>
      <c r="C185" t="s">
        <v>1042</v>
      </c>
      <c r="D185" s="147">
        <v>1590</v>
      </c>
      <c r="E185">
        <v>21</v>
      </c>
      <c r="F185" s="135">
        <f t="shared" si="49"/>
        <v>0.0132075471698113</v>
      </c>
      <c r="G185" s="146">
        <v>5.27</v>
      </c>
      <c r="H185" s="146">
        <f t="shared" si="50"/>
        <v>0.250952380952381</v>
      </c>
      <c r="I185">
        <v>2</v>
      </c>
      <c r="J185" s="146">
        <v>23.98</v>
      </c>
      <c r="K185" s="135">
        <f t="shared" si="51"/>
        <v>0.21976647206005</v>
      </c>
    </row>
    <row r="186" spans="1:11">
      <c r="A186" s="117">
        <v>44758</v>
      </c>
      <c r="B186" s="140" t="s">
        <v>20</v>
      </c>
      <c r="C186" t="s">
        <v>1043</v>
      </c>
      <c r="D186">
        <v>377</v>
      </c>
      <c r="E186">
        <v>4</v>
      </c>
      <c r="F186" s="135">
        <f t="shared" si="49"/>
        <v>0.0106100795755968</v>
      </c>
      <c r="G186" s="146">
        <v>2.66</v>
      </c>
      <c r="H186" s="146">
        <f t="shared" si="50"/>
        <v>0.665</v>
      </c>
      <c r="I186">
        <v>1</v>
      </c>
      <c r="J186" s="146">
        <v>11.99</v>
      </c>
      <c r="K186" s="135">
        <f t="shared" si="51"/>
        <v>0.22185154295246</v>
      </c>
    </row>
    <row r="187" spans="1:11">
      <c r="A187" s="117">
        <v>44758</v>
      </c>
      <c r="B187" s="140" t="s">
        <v>20</v>
      </c>
      <c r="C187" t="s">
        <v>1044</v>
      </c>
      <c r="D187">
        <v>539</v>
      </c>
      <c r="E187">
        <v>7</v>
      </c>
      <c r="F187" s="135">
        <f t="shared" si="49"/>
        <v>0.012987012987013</v>
      </c>
      <c r="G187" s="146">
        <v>4.2</v>
      </c>
      <c r="H187" s="146">
        <f t="shared" si="50"/>
        <v>0.6</v>
      </c>
      <c r="I187">
        <v>1</v>
      </c>
      <c r="J187" s="146">
        <v>11.99</v>
      </c>
      <c r="K187" s="135">
        <f t="shared" si="51"/>
        <v>0.350291909924937</v>
      </c>
    </row>
    <row r="188" spans="1:10">
      <c r="A188" s="117">
        <v>44758</v>
      </c>
      <c r="B188" s="140" t="s">
        <v>128</v>
      </c>
      <c r="C188" t="s">
        <v>1041</v>
      </c>
      <c r="D188">
        <v>340</v>
      </c>
      <c r="G188">
        <v>0</v>
      </c>
      <c r="J188" s="146"/>
    </row>
    <row r="189" spans="1:4">
      <c r="A189" s="117">
        <v>44759</v>
      </c>
      <c r="B189" s="140" t="s">
        <v>20</v>
      </c>
      <c r="C189" t="s">
        <v>1037</v>
      </c>
      <c r="D189">
        <v>110</v>
      </c>
    </row>
    <row r="190" spans="1:4">
      <c r="A190" s="117">
        <v>44759</v>
      </c>
      <c r="B190" s="140" t="s">
        <v>20</v>
      </c>
      <c r="C190" t="s">
        <v>1038</v>
      </c>
      <c r="D190">
        <v>357</v>
      </c>
    </row>
    <row r="191" spans="1:11">
      <c r="A191" s="117">
        <v>44759</v>
      </c>
      <c r="B191" s="140" t="s">
        <v>20</v>
      </c>
      <c r="C191" t="s">
        <v>1040</v>
      </c>
      <c r="D191" s="147">
        <v>8727</v>
      </c>
      <c r="E191">
        <v>60</v>
      </c>
      <c r="F191" s="135">
        <f t="shared" ref="F191:F196" si="52">E191/D191</f>
        <v>0.00687521485046408</v>
      </c>
      <c r="G191" s="146">
        <v>20.17</v>
      </c>
      <c r="H191" s="146">
        <f t="shared" ref="H191:H196" si="53">G191/E191</f>
        <v>0.336166666666667</v>
      </c>
      <c r="I191">
        <v>3</v>
      </c>
      <c r="J191" s="146">
        <v>35.97</v>
      </c>
      <c r="K191" s="135">
        <f>G191/J191</f>
        <v>0.560745065332221</v>
      </c>
    </row>
    <row r="192" spans="1:11">
      <c r="A192" s="117">
        <v>44759</v>
      </c>
      <c r="B192" s="140" t="s">
        <v>20</v>
      </c>
      <c r="C192" t="s">
        <v>1042</v>
      </c>
      <c r="D192" s="147">
        <v>1753</v>
      </c>
      <c r="E192">
        <v>20</v>
      </c>
      <c r="F192" s="135">
        <f t="shared" si="52"/>
        <v>0.0114090131203651</v>
      </c>
      <c r="G192" s="146">
        <v>4.69</v>
      </c>
      <c r="H192" s="146">
        <f t="shared" si="53"/>
        <v>0.2345</v>
      </c>
      <c r="I192">
        <v>3</v>
      </c>
      <c r="J192" s="146">
        <v>35.97</v>
      </c>
      <c r="K192" s="135">
        <f>G192/J192</f>
        <v>0.130386433138727</v>
      </c>
    </row>
    <row r="193" spans="1:8">
      <c r="A193" s="117">
        <v>44759</v>
      </c>
      <c r="B193" s="140" t="s">
        <v>20</v>
      </c>
      <c r="C193" t="s">
        <v>1043</v>
      </c>
      <c r="D193">
        <v>356</v>
      </c>
      <c r="E193">
        <v>5</v>
      </c>
      <c r="F193" s="135">
        <f t="shared" si="52"/>
        <v>0.0140449438202247</v>
      </c>
      <c r="G193" s="146">
        <v>3.36</v>
      </c>
      <c r="H193" s="146">
        <f t="shared" si="53"/>
        <v>0.672</v>
      </c>
    </row>
    <row r="194" spans="1:8">
      <c r="A194" s="117">
        <v>44759</v>
      </c>
      <c r="B194" s="140" t="s">
        <v>20</v>
      </c>
      <c r="C194" t="s">
        <v>1044</v>
      </c>
      <c r="D194">
        <v>631</v>
      </c>
      <c r="E194">
        <v>7</v>
      </c>
      <c r="F194" s="135">
        <f t="shared" si="52"/>
        <v>0.0110935023771791</v>
      </c>
      <c r="G194" s="146">
        <v>4.07</v>
      </c>
      <c r="H194" s="146">
        <f t="shared" si="53"/>
        <v>0.581428571428572</v>
      </c>
    </row>
    <row r="195" spans="1:8">
      <c r="A195" s="117">
        <v>44759</v>
      </c>
      <c r="B195" s="140" t="s">
        <v>128</v>
      </c>
      <c r="C195" t="s">
        <v>1041</v>
      </c>
      <c r="D195">
        <v>389</v>
      </c>
      <c r="E195">
        <v>1</v>
      </c>
      <c r="F195" s="135">
        <f t="shared" si="52"/>
        <v>0.0025706940874036</v>
      </c>
      <c r="G195" s="148">
        <v>0.1</v>
      </c>
      <c r="H195" s="148">
        <f t="shared" si="53"/>
        <v>0.1</v>
      </c>
    </row>
    <row r="196" spans="1:8">
      <c r="A196" s="117">
        <v>44760</v>
      </c>
      <c r="B196" s="140" t="s">
        <v>20</v>
      </c>
      <c r="C196" t="s">
        <v>1037</v>
      </c>
      <c r="D196">
        <v>162</v>
      </c>
      <c r="E196">
        <v>1</v>
      </c>
      <c r="F196" s="135">
        <f t="shared" si="52"/>
        <v>0.00617283950617284</v>
      </c>
      <c r="G196" s="146">
        <v>0.99</v>
      </c>
      <c r="H196" s="146">
        <f t="shared" si="53"/>
        <v>0.99</v>
      </c>
    </row>
    <row r="197" spans="1:4">
      <c r="A197" s="117">
        <v>44760</v>
      </c>
      <c r="B197" s="140" t="s">
        <v>20</v>
      </c>
      <c r="C197" t="s">
        <v>1038</v>
      </c>
      <c r="D197">
        <v>560</v>
      </c>
    </row>
    <row r="198" spans="1:11">
      <c r="A198" s="117">
        <v>44760</v>
      </c>
      <c r="B198" s="140" t="s">
        <v>20</v>
      </c>
      <c r="C198" t="s">
        <v>1040</v>
      </c>
      <c r="D198" s="147">
        <v>7752</v>
      </c>
      <c r="E198">
        <v>66</v>
      </c>
      <c r="F198" s="135">
        <f t="shared" ref="F198:F203" si="54">E198/D198</f>
        <v>0.00851393188854489</v>
      </c>
      <c r="G198" s="146">
        <v>20.3</v>
      </c>
      <c r="H198" s="146">
        <f t="shared" ref="H198:H203" si="55">G198/E198</f>
        <v>0.307575757575758</v>
      </c>
      <c r="I198">
        <v>3</v>
      </c>
      <c r="J198" s="146">
        <v>35.97</v>
      </c>
      <c r="K198" s="135">
        <f>G198/J198</f>
        <v>0.564359188212399</v>
      </c>
    </row>
    <row r="199" spans="1:8">
      <c r="A199" s="117">
        <v>44760</v>
      </c>
      <c r="B199" s="140" t="s">
        <v>20</v>
      </c>
      <c r="C199" t="s">
        <v>1042</v>
      </c>
      <c r="D199" s="147">
        <v>1543</v>
      </c>
      <c r="E199">
        <v>13</v>
      </c>
      <c r="F199" s="135">
        <f t="shared" si="54"/>
        <v>0.0084251458198315</v>
      </c>
      <c r="G199" s="146">
        <v>2.78</v>
      </c>
      <c r="H199" s="146">
        <f t="shared" si="55"/>
        <v>0.213846153846154</v>
      </c>
    </row>
    <row r="200" spans="1:11">
      <c r="A200" s="117">
        <v>44760</v>
      </c>
      <c r="B200" s="140" t="s">
        <v>20</v>
      </c>
      <c r="C200" t="s">
        <v>1043</v>
      </c>
      <c r="D200" s="147">
        <v>327</v>
      </c>
      <c r="E200">
        <v>4</v>
      </c>
      <c r="F200" s="135">
        <f t="shared" si="54"/>
        <v>0.0122324159021407</v>
      </c>
      <c r="G200" s="146">
        <v>2.66</v>
      </c>
      <c r="H200" s="146">
        <f t="shared" si="55"/>
        <v>0.665</v>
      </c>
      <c r="I200">
        <v>1</v>
      </c>
      <c r="J200" s="146">
        <v>11.99</v>
      </c>
      <c r="K200" s="135">
        <f>G200/J200</f>
        <v>0.22185154295246</v>
      </c>
    </row>
    <row r="201" spans="1:8">
      <c r="A201" s="117">
        <v>44760</v>
      </c>
      <c r="B201" s="140" t="s">
        <v>20</v>
      </c>
      <c r="C201" t="s">
        <v>1044</v>
      </c>
      <c r="D201">
        <v>587</v>
      </c>
      <c r="E201">
        <v>6</v>
      </c>
      <c r="F201" s="135">
        <f t="shared" si="54"/>
        <v>0.010221465076661</v>
      </c>
      <c r="G201" s="146">
        <v>4.23</v>
      </c>
      <c r="H201" s="146">
        <f t="shared" si="55"/>
        <v>0.705</v>
      </c>
    </row>
    <row r="202" spans="1:8">
      <c r="A202" s="117">
        <v>44760</v>
      </c>
      <c r="B202" s="140" t="s">
        <v>128</v>
      </c>
      <c r="C202" t="s">
        <v>1041</v>
      </c>
      <c r="D202">
        <v>477</v>
      </c>
      <c r="E202">
        <v>2</v>
      </c>
      <c r="F202" s="135">
        <f t="shared" si="54"/>
        <v>0.00419287211740042</v>
      </c>
      <c r="G202" s="148">
        <v>0.41</v>
      </c>
      <c r="H202" s="148">
        <f t="shared" si="55"/>
        <v>0.205</v>
      </c>
    </row>
    <row r="203" spans="1:8">
      <c r="A203" s="117">
        <v>44761</v>
      </c>
      <c r="B203" s="140" t="s">
        <v>20</v>
      </c>
      <c r="C203" t="s">
        <v>1037</v>
      </c>
      <c r="D203">
        <v>136</v>
      </c>
      <c r="E203">
        <v>2</v>
      </c>
      <c r="F203" s="135">
        <f t="shared" si="54"/>
        <v>0.0147058823529412</v>
      </c>
      <c r="G203" s="146">
        <v>2.59</v>
      </c>
      <c r="H203" s="146">
        <f t="shared" si="55"/>
        <v>1.295</v>
      </c>
    </row>
    <row r="204" spans="1:4">
      <c r="A204" s="117">
        <v>44761</v>
      </c>
      <c r="B204" s="140" t="s">
        <v>20</v>
      </c>
      <c r="C204" t="s">
        <v>1038</v>
      </c>
      <c r="D204">
        <v>578</v>
      </c>
    </row>
    <row r="205" spans="1:11">
      <c r="A205" s="117">
        <v>44761</v>
      </c>
      <c r="B205" s="140" t="s">
        <v>20</v>
      </c>
      <c r="C205" t="s">
        <v>1040</v>
      </c>
      <c r="D205" s="147">
        <v>7451</v>
      </c>
      <c r="E205">
        <v>65</v>
      </c>
      <c r="F205" s="135">
        <f t="shared" ref="F205:F209" si="56">E205/D205</f>
        <v>0.00872366125352302</v>
      </c>
      <c r="G205" s="146">
        <v>18.7</v>
      </c>
      <c r="H205" s="146">
        <f t="shared" ref="H205:H209" si="57">G205/E205</f>
        <v>0.287692307692308</v>
      </c>
      <c r="I205">
        <v>4</v>
      </c>
      <c r="J205" s="146">
        <v>47.96</v>
      </c>
      <c r="K205" s="135">
        <f t="shared" ref="K205:K208" si="58">G205/J205</f>
        <v>0.389908256880734</v>
      </c>
    </row>
    <row r="206" spans="1:11">
      <c r="A206" s="117">
        <v>44761</v>
      </c>
      <c r="B206" s="140" t="s">
        <v>20</v>
      </c>
      <c r="C206" t="s">
        <v>1042</v>
      </c>
      <c r="D206" s="147">
        <v>2031</v>
      </c>
      <c r="E206">
        <v>13</v>
      </c>
      <c r="F206" s="135">
        <f t="shared" si="56"/>
        <v>0.00640078778926637</v>
      </c>
      <c r="G206" s="146">
        <v>2.47</v>
      </c>
      <c r="H206" s="146">
        <f t="shared" si="57"/>
        <v>0.19</v>
      </c>
      <c r="I206">
        <v>2</v>
      </c>
      <c r="J206" s="146">
        <v>23.98</v>
      </c>
      <c r="K206" s="135">
        <f t="shared" si="58"/>
        <v>0.103002502085071</v>
      </c>
    </row>
    <row r="207" spans="1:10">
      <c r="A207" s="117">
        <v>44761</v>
      </c>
      <c r="B207" s="140" t="s">
        <v>20</v>
      </c>
      <c r="C207" t="s">
        <v>1043</v>
      </c>
      <c r="D207">
        <v>190</v>
      </c>
      <c r="E207">
        <v>2</v>
      </c>
      <c r="F207" s="135">
        <f t="shared" si="56"/>
        <v>0.0105263157894737</v>
      </c>
      <c r="G207" s="146">
        <v>0.95</v>
      </c>
      <c r="H207" s="146">
        <f t="shared" si="57"/>
        <v>0.475</v>
      </c>
      <c r="J207" s="146"/>
    </row>
    <row r="208" spans="1:11">
      <c r="A208" s="117">
        <v>44761</v>
      </c>
      <c r="B208" s="140" t="s">
        <v>20</v>
      </c>
      <c r="C208" t="s">
        <v>1044</v>
      </c>
      <c r="D208">
        <v>980</v>
      </c>
      <c r="E208">
        <v>9</v>
      </c>
      <c r="F208" s="135">
        <f t="shared" si="56"/>
        <v>0.00918367346938776</v>
      </c>
      <c r="G208" s="146">
        <v>6.39</v>
      </c>
      <c r="H208" s="146">
        <f t="shared" si="57"/>
        <v>0.71</v>
      </c>
      <c r="I208">
        <v>4</v>
      </c>
      <c r="J208" s="146">
        <v>47.96</v>
      </c>
      <c r="K208" s="135">
        <f t="shared" si="58"/>
        <v>0.133236030025021</v>
      </c>
    </row>
    <row r="209" spans="1:8">
      <c r="A209" s="117">
        <v>44761</v>
      </c>
      <c r="B209" s="140" t="s">
        <v>128</v>
      </c>
      <c r="C209" t="s">
        <v>1041</v>
      </c>
      <c r="D209">
        <v>514</v>
      </c>
      <c r="E209">
        <v>1</v>
      </c>
      <c r="F209" s="135">
        <f t="shared" si="56"/>
        <v>0.00194552529182879</v>
      </c>
      <c r="G209" s="148">
        <v>0.08</v>
      </c>
      <c r="H209" s="148">
        <f t="shared" si="57"/>
        <v>0.08</v>
      </c>
    </row>
    <row r="210" spans="1:4">
      <c r="A210" s="117">
        <v>44762</v>
      </c>
      <c r="B210" s="140" t="s">
        <v>20</v>
      </c>
      <c r="C210" t="s">
        <v>1037</v>
      </c>
      <c r="D210">
        <v>124</v>
      </c>
    </row>
    <row r="211" spans="1:8">
      <c r="A211" s="117">
        <v>44762</v>
      </c>
      <c r="B211" s="140" t="s">
        <v>20</v>
      </c>
      <c r="C211" t="s">
        <v>1038</v>
      </c>
      <c r="D211">
        <v>539</v>
      </c>
      <c r="E211">
        <v>1</v>
      </c>
      <c r="F211" s="135">
        <f t="shared" ref="F211:F223" si="59">E211/D211</f>
        <v>0.00185528756957328</v>
      </c>
      <c r="G211" s="146">
        <v>0.57</v>
      </c>
      <c r="H211" s="146">
        <f t="shared" ref="H211:H223" si="60">G211/E211</f>
        <v>0.57</v>
      </c>
    </row>
    <row r="212" spans="1:11">
      <c r="A212" s="117">
        <v>44762</v>
      </c>
      <c r="B212" s="140" t="s">
        <v>20</v>
      </c>
      <c r="C212" t="s">
        <v>1040</v>
      </c>
      <c r="D212" s="147">
        <v>8436</v>
      </c>
      <c r="E212">
        <v>58</v>
      </c>
      <c r="F212" s="135">
        <f t="shared" si="59"/>
        <v>0.00687529634898056</v>
      </c>
      <c r="G212" s="146">
        <v>19.65</v>
      </c>
      <c r="H212" s="146">
        <f t="shared" si="60"/>
        <v>0.338793103448276</v>
      </c>
      <c r="I212">
        <v>3</v>
      </c>
      <c r="J212" s="146">
        <v>35.97</v>
      </c>
      <c r="K212" s="135">
        <f t="shared" ref="K212:K215" si="61">G212/J212</f>
        <v>0.54628857381151</v>
      </c>
    </row>
    <row r="213" spans="1:11">
      <c r="A213" s="117">
        <v>44762</v>
      </c>
      <c r="B213" s="140" t="s">
        <v>20</v>
      </c>
      <c r="C213" t="s">
        <v>1042</v>
      </c>
      <c r="D213" s="147">
        <v>1594</v>
      </c>
      <c r="E213">
        <v>17</v>
      </c>
      <c r="F213" s="135">
        <f t="shared" si="59"/>
        <v>0.0106649937264743</v>
      </c>
      <c r="G213" s="146">
        <v>3.5</v>
      </c>
      <c r="H213" s="146">
        <f t="shared" si="60"/>
        <v>0.205882352941176</v>
      </c>
      <c r="I213">
        <v>2</v>
      </c>
      <c r="J213" s="146">
        <v>23.98</v>
      </c>
      <c r="K213" s="135">
        <f t="shared" si="61"/>
        <v>0.145954962468724</v>
      </c>
    </row>
    <row r="214" spans="1:8">
      <c r="A214" s="117">
        <v>44762</v>
      </c>
      <c r="B214" s="140" t="s">
        <v>20</v>
      </c>
      <c r="C214" t="s">
        <v>1043</v>
      </c>
      <c r="D214">
        <v>181</v>
      </c>
      <c r="E214">
        <v>1</v>
      </c>
      <c r="F214" s="135">
        <f t="shared" si="59"/>
        <v>0.00552486187845304</v>
      </c>
      <c r="G214" s="146">
        <v>0.85</v>
      </c>
      <c r="H214" s="146">
        <f t="shared" si="60"/>
        <v>0.85</v>
      </c>
    </row>
    <row r="215" spans="1:11">
      <c r="A215" s="117">
        <v>44762</v>
      </c>
      <c r="B215" s="140" t="s">
        <v>20</v>
      </c>
      <c r="C215" t="s">
        <v>1044</v>
      </c>
      <c r="D215" s="147">
        <v>1118</v>
      </c>
      <c r="E215">
        <v>12</v>
      </c>
      <c r="F215" s="135">
        <f t="shared" si="59"/>
        <v>0.0107334525939177</v>
      </c>
      <c r="G215" s="146">
        <v>6.66</v>
      </c>
      <c r="H215" s="146">
        <f t="shared" si="60"/>
        <v>0.555</v>
      </c>
      <c r="I215">
        <v>1</v>
      </c>
      <c r="J215" s="146">
        <v>11.99</v>
      </c>
      <c r="K215" s="135">
        <f t="shared" si="61"/>
        <v>0.555462885738115</v>
      </c>
    </row>
    <row r="216" spans="1:8">
      <c r="A216" s="117">
        <v>44762</v>
      </c>
      <c r="B216" s="140" t="s">
        <v>128</v>
      </c>
      <c r="C216" t="s">
        <v>1041</v>
      </c>
      <c r="D216">
        <v>481</v>
      </c>
      <c r="E216">
        <v>3</v>
      </c>
      <c r="F216" s="135">
        <f t="shared" si="59"/>
        <v>0.00623700623700624</v>
      </c>
      <c r="G216" s="148">
        <v>0.78</v>
      </c>
      <c r="H216" s="148">
        <f t="shared" si="60"/>
        <v>0.26</v>
      </c>
    </row>
    <row r="217" spans="1:8">
      <c r="A217" s="117">
        <v>44763</v>
      </c>
      <c r="B217" s="140" t="s">
        <v>20</v>
      </c>
      <c r="C217" t="s">
        <v>1037</v>
      </c>
      <c r="D217">
        <v>155</v>
      </c>
      <c r="E217">
        <v>1</v>
      </c>
      <c r="F217" s="135">
        <f t="shared" si="59"/>
        <v>0.00645161290322581</v>
      </c>
      <c r="G217" s="146">
        <v>1.73</v>
      </c>
      <c r="H217" s="146">
        <f t="shared" si="60"/>
        <v>1.73</v>
      </c>
    </row>
    <row r="218" spans="1:11">
      <c r="A218" s="117">
        <v>44763</v>
      </c>
      <c r="B218" s="140" t="s">
        <v>20</v>
      </c>
      <c r="C218" t="s">
        <v>1038</v>
      </c>
      <c r="D218">
        <v>650</v>
      </c>
      <c r="E218">
        <v>2</v>
      </c>
      <c r="F218" s="135">
        <f t="shared" si="59"/>
        <v>0.00307692307692308</v>
      </c>
      <c r="G218" s="146">
        <v>2.59</v>
      </c>
      <c r="H218" s="146">
        <f t="shared" si="60"/>
        <v>1.295</v>
      </c>
      <c r="I218">
        <v>1</v>
      </c>
      <c r="J218" s="146">
        <v>79.99</v>
      </c>
      <c r="K218" s="135">
        <f t="shared" ref="K218:K221" si="62">G218/J218</f>
        <v>0.0323790473809226</v>
      </c>
    </row>
    <row r="219" spans="1:11">
      <c r="A219" s="117">
        <v>44763</v>
      </c>
      <c r="B219" s="140" t="s">
        <v>20</v>
      </c>
      <c r="C219" t="s">
        <v>1040</v>
      </c>
      <c r="D219" s="147">
        <v>4150</v>
      </c>
      <c r="E219">
        <v>43</v>
      </c>
      <c r="F219" s="135">
        <f t="shared" si="59"/>
        <v>0.0103614457831325</v>
      </c>
      <c r="G219" s="146">
        <v>14.22</v>
      </c>
      <c r="H219" s="146">
        <f t="shared" si="60"/>
        <v>0.330697674418605</v>
      </c>
      <c r="I219">
        <v>1</v>
      </c>
      <c r="J219" s="146">
        <v>11.99</v>
      </c>
      <c r="K219" s="135">
        <f t="shared" si="62"/>
        <v>1.185988323603</v>
      </c>
    </row>
    <row r="220" spans="1:11">
      <c r="A220" s="117">
        <v>44763</v>
      </c>
      <c r="B220" s="140" t="s">
        <v>20</v>
      </c>
      <c r="C220" t="s">
        <v>1042</v>
      </c>
      <c r="D220" s="147">
        <v>1346</v>
      </c>
      <c r="E220">
        <v>21</v>
      </c>
      <c r="F220" s="135">
        <f t="shared" si="59"/>
        <v>0.0156017830609212</v>
      </c>
      <c r="G220" s="146">
        <v>3.85</v>
      </c>
      <c r="H220" s="146">
        <f t="shared" si="60"/>
        <v>0.183333333333333</v>
      </c>
      <c r="I220">
        <v>2</v>
      </c>
      <c r="J220" s="146">
        <v>23.98</v>
      </c>
      <c r="K220" s="135">
        <f t="shared" si="62"/>
        <v>0.160550458715596</v>
      </c>
    </row>
    <row r="221" spans="1:11">
      <c r="A221" s="117">
        <v>44763</v>
      </c>
      <c r="B221" s="140" t="s">
        <v>20</v>
      </c>
      <c r="C221" t="s">
        <v>1043</v>
      </c>
      <c r="D221">
        <v>564</v>
      </c>
      <c r="E221">
        <v>2</v>
      </c>
      <c r="F221" s="135">
        <f t="shared" si="59"/>
        <v>0.00354609929078014</v>
      </c>
      <c r="G221" s="146">
        <v>1.9</v>
      </c>
      <c r="H221" s="146">
        <f t="shared" si="60"/>
        <v>0.95</v>
      </c>
      <c r="I221">
        <v>1</v>
      </c>
      <c r="J221" s="146">
        <v>11.99</v>
      </c>
      <c r="K221" s="135">
        <f t="shared" si="62"/>
        <v>0.158465387823186</v>
      </c>
    </row>
    <row r="222" spans="1:8">
      <c r="A222" s="117">
        <v>44763</v>
      </c>
      <c r="B222" s="140" t="s">
        <v>20</v>
      </c>
      <c r="C222" t="s">
        <v>1044</v>
      </c>
      <c r="D222">
        <v>354</v>
      </c>
      <c r="E222">
        <v>4</v>
      </c>
      <c r="F222" s="135">
        <f t="shared" si="59"/>
        <v>0.0112994350282486</v>
      </c>
      <c r="G222" s="146">
        <v>2.37</v>
      </c>
      <c r="H222" s="146">
        <f t="shared" si="60"/>
        <v>0.5925</v>
      </c>
    </row>
    <row r="223" spans="1:8">
      <c r="A223" s="117">
        <v>44763</v>
      </c>
      <c r="B223" s="140" t="s">
        <v>128</v>
      </c>
      <c r="C223" t="s">
        <v>1041</v>
      </c>
      <c r="D223">
        <v>665</v>
      </c>
      <c r="E223">
        <v>3</v>
      </c>
      <c r="F223" s="135">
        <f t="shared" si="59"/>
        <v>0.00451127819548872</v>
      </c>
      <c r="G223" s="148">
        <v>0.48</v>
      </c>
      <c r="H223" s="148">
        <f t="shared" si="60"/>
        <v>0.16</v>
      </c>
    </row>
    <row r="224" spans="1:4">
      <c r="A224" s="117">
        <v>44764</v>
      </c>
      <c r="B224" s="140" t="s">
        <v>20</v>
      </c>
      <c r="C224" t="s">
        <v>1037</v>
      </c>
      <c r="D224">
        <v>137</v>
      </c>
    </row>
    <row r="225" spans="1:8">
      <c r="A225" s="117">
        <v>44764</v>
      </c>
      <c r="B225" s="140" t="s">
        <v>20</v>
      </c>
      <c r="C225" t="s">
        <v>1038</v>
      </c>
      <c r="D225">
        <v>691</v>
      </c>
      <c r="E225">
        <v>3</v>
      </c>
      <c r="F225" s="135">
        <f t="shared" ref="F225:F269" si="63">E225/D225</f>
        <v>0.00434153400868307</v>
      </c>
      <c r="G225" s="146">
        <v>2.32</v>
      </c>
      <c r="H225" s="146">
        <f t="shared" ref="H225:H269" si="64">G225/E225</f>
        <v>0.773333333333333</v>
      </c>
    </row>
    <row r="226" spans="1:11">
      <c r="A226" s="117">
        <v>44764</v>
      </c>
      <c r="B226" s="140" t="s">
        <v>20</v>
      </c>
      <c r="C226" t="s">
        <v>1040</v>
      </c>
      <c r="D226" s="147">
        <v>5802</v>
      </c>
      <c r="E226">
        <v>37</v>
      </c>
      <c r="F226" s="135">
        <f t="shared" si="63"/>
        <v>0.00637711134091693</v>
      </c>
      <c r="G226" s="146">
        <v>14.35</v>
      </c>
      <c r="H226" s="146">
        <f t="shared" si="64"/>
        <v>0.387837837837838</v>
      </c>
      <c r="I226">
        <v>4</v>
      </c>
      <c r="J226" s="146">
        <v>47.96</v>
      </c>
      <c r="K226" s="135">
        <f>G226/J226</f>
        <v>0.299207673060884</v>
      </c>
    </row>
    <row r="227" spans="1:8">
      <c r="A227" s="117">
        <v>44764</v>
      </c>
      <c r="B227" s="140" t="s">
        <v>20</v>
      </c>
      <c r="C227" t="s">
        <v>1042</v>
      </c>
      <c r="D227" s="147">
        <v>1984</v>
      </c>
      <c r="E227">
        <v>21</v>
      </c>
      <c r="F227" s="135">
        <f t="shared" si="63"/>
        <v>0.0105846774193548</v>
      </c>
      <c r="G227" s="146">
        <v>4.77</v>
      </c>
      <c r="H227" s="146">
        <f t="shared" si="64"/>
        <v>0.227142857142857</v>
      </c>
    </row>
    <row r="228" spans="1:8">
      <c r="A228" s="117">
        <v>44764</v>
      </c>
      <c r="B228" s="140" t="s">
        <v>20</v>
      </c>
      <c r="C228" t="s">
        <v>1043</v>
      </c>
      <c r="D228">
        <v>551</v>
      </c>
      <c r="E228">
        <v>2</v>
      </c>
      <c r="F228" s="135">
        <f t="shared" si="63"/>
        <v>0.00362976406533575</v>
      </c>
      <c r="G228" s="146">
        <v>1.9</v>
      </c>
      <c r="H228" s="146">
        <f t="shared" si="64"/>
        <v>0.95</v>
      </c>
    </row>
    <row r="229" spans="1:8">
      <c r="A229" s="117">
        <v>44764</v>
      </c>
      <c r="B229" s="140" t="s">
        <v>20</v>
      </c>
      <c r="C229" t="s">
        <v>1044</v>
      </c>
      <c r="D229">
        <v>482</v>
      </c>
      <c r="E229">
        <v>4</v>
      </c>
      <c r="F229" s="135">
        <f t="shared" si="63"/>
        <v>0.00829875518672199</v>
      </c>
      <c r="G229" s="146">
        <v>2.34</v>
      </c>
      <c r="H229" s="146">
        <f t="shared" si="64"/>
        <v>0.585</v>
      </c>
    </row>
    <row r="230" spans="1:11">
      <c r="A230" s="117">
        <v>44764</v>
      </c>
      <c r="B230" s="140" t="s">
        <v>128</v>
      </c>
      <c r="C230" t="s">
        <v>1041</v>
      </c>
      <c r="D230">
        <v>427</v>
      </c>
      <c r="E230">
        <v>5</v>
      </c>
      <c r="F230" s="135">
        <f t="shared" si="63"/>
        <v>0.0117096018735363</v>
      </c>
      <c r="G230" s="148">
        <v>1.48</v>
      </c>
      <c r="H230" s="148">
        <f t="shared" si="64"/>
        <v>0.296</v>
      </c>
      <c r="I230">
        <v>1</v>
      </c>
      <c r="J230" s="148">
        <v>16.66</v>
      </c>
      <c r="K230" s="135">
        <f>G230/J230</f>
        <v>0.0888355342136855</v>
      </c>
    </row>
    <row r="231" spans="1:8">
      <c r="A231" s="117">
        <v>44765</v>
      </c>
      <c r="B231" s="140" t="s">
        <v>20</v>
      </c>
      <c r="C231" t="s">
        <v>1037</v>
      </c>
      <c r="D231">
        <v>66</v>
      </c>
      <c r="E231">
        <v>1</v>
      </c>
      <c r="F231" s="135">
        <f t="shared" si="63"/>
        <v>0.0151515151515152</v>
      </c>
      <c r="G231">
        <v>1.95</v>
      </c>
      <c r="H231" s="146">
        <f t="shared" si="64"/>
        <v>1.95</v>
      </c>
    </row>
    <row r="232" spans="1:8">
      <c r="A232" s="117">
        <v>44765</v>
      </c>
      <c r="B232" s="140" t="s">
        <v>20</v>
      </c>
      <c r="C232" t="s">
        <v>1038</v>
      </c>
      <c r="D232">
        <v>654</v>
      </c>
      <c r="E232">
        <v>1</v>
      </c>
      <c r="F232" s="135">
        <f t="shared" si="63"/>
        <v>0.00152905198776758</v>
      </c>
      <c r="G232">
        <v>1.19</v>
      </c>
      <c r="H232" s="146">
        <f t="shared" si="64"/>
        <v>1.19</v>
      </c>
    </row>
    <row r="233" spans="1:11">
      <c r="A233" s="117">
        <v>44765</v>
      </c>
      <c r="B233" s="140" t="s">
        <v>20</v>
      </c>
      <c r="C233" t="s">
        <v>1040</v>
      </c>
      <c r="D233" s="147">
        <v>6744</v>
      </c>
      <c r="E233">
        <v>42</v>
      </c>
      <c r="F233" s="135">
        <f t="shared" si="63"/>
        <v>0.00622775800711744</v>
      </c>
      <c r="G233" s="146">
        <v>20.6</v>
      </c>
      <c r="H233" s="146">
        <f t="shared" si="64"/>
        <v>0.490476190476191</v>
      </c>
      <c r="I233">
        <v>2</v>
      </c>
      <c r="J233" s="146">
        <v>23.98</v>
      </c>
      <c r="K233" s="135">
        <f t="shared" ref="K233:K238" si="65">G233/J233</f>
        <v>0.859049207673061</v>
      </c>
    </row>
    <row r="234" spans="1:8">
      <c r="A234" s="117">
        <v>44765</v>
      </c>
      <c r="B234" s="140" t="s">
        <v>20</v>
      </c>
      <c r="C234" t="s">
        <v>1042</v>
      </c>
      <c r="D234" s="147">
        <v>3435</v>
      </c>
      <c r="E234">
        <v>25</v>
      </c>
      <c r="F234" s="135">
        <f t="shared" si="63"/>
        <v>0.00727802037845706</v>
      </c>
      <c r="G234">
        <v>7.09</v>
      </c>
      <c r="H234" s="146">
        <f t="shared" si="64"/>
        <v>0.2836</v>
      </c>
    </row>
    <row r="235" spans="1:8">
      <c r="A235" s="117">
        <v>44765</v>
      </c>
      <c r="B235" s="140" t="s">
        <v>20</v>
      </c>
      <c r="C235" t="s">
        <v>1043</v>
      </c>
      <c r="D235">
        <v>514</v>
      </c>
      <c r="E235">
        <v>2</v>
      </c>
      <c r="F235" s="135">
        <f t="shared" si="63"/>
        <v>0.00389105058365759</v>
      </c>
      <c r="G235">
        <v>1.8</v>
      </c>
      <c r="H235" s="146">
        <f t="shared" si="64"/>
        <v>0.9</v>
      </c>
    </row>
    <row r="236" spans="1:11">
      <c r="A236" s="117">
        <v>44765</v>
      </c>
      <c r="B236" s="140" t="s">
        <v>20</v>
      </c>
      <c r="C236" t="s">
        <v>1044</v>
      </c>
      <c r="D236">
        <v>547</v>
      </c>
      <c r="E236">
        <v>5</v>
      </c>
      <c r="F236" s="135">
        <f t="shared" si="63"/>
        <v>0.00914076782449726</v>
      </c>
      <c r="G236">
        <v>2.51</v>
      </c>
      <c r="H236" s="146">
        <f t="shared" si="64"/>
        <v>0.502</v>
      </c>
      <c r="I236">
        <v>1</v>
      </c>
      <c r="J236" s="146">
        <v>11.99</v>
      </c>
      <c r="K236" s="135">
        <f t="shared" si="65"/>
        <v>0.209341117597998</v>
      </c>
    </row>
    <row r="237" spans="1:8">
      <c r="A237" s="117">
        <v>44765</v>
      </c>
      <c r="B237" s="140" t="s">
        <v>128</v>
      </c>
      <c r="C237" t="s">
        <v>1041</v>
      </c>
      <c r="D237">
        <v>490</v>
      </c>
      <c r="E237">
        <v>3</v>
      </c>
      <c r="F237" s="135">
        <f t="shared" si="63"/>
        <v>0.00612244897959184</v>
      </c>
      <c r="G237" s="148">
        <v>1</v>
      </c>
      <c r="H237" s="148">
        <f t="shared" si="64"/>
        <v>0.333333333333333</v>
      </c>
    </row>
    <row r="238" spans="1:11">
      <c r="A238" s="117">
        <v>44766</v>
      </c>
      <c r="B238" s="140" t="s">
        <v>20</v>
      </c>
      <c r="C238" t="s">
        <v>1037</v>
      </c>
      <c r="D238">
        <v>159</v>
      </c>
      <c r="E238">
        <v>3</v>
      </c>
      <c r="F238" s="135">
        <f t="shared" si="63"/>
        <v>0.0188679245283019</v>
      </c>
      <c r="G238" s="146">
        <v>3.99</v>
      </c>
      <c r="H238" s="146">
        <f t="shared" si="64"/>
        <v>1.33</v>
      </c>
      <c r="I238">
        <v>1</v>
      </c>
      <c r="J238" s="146">
        <v>34.99</v>
      </c>
      <c r="K238" s="135">
        <f t="shared" si="65"/>
        <v>0.114032580737354</v>
      </c>
    </row>
    <row r="239" spans="1:10">
      <c r="A239" s="117">
        <v>44766</v>
      </c>
      <c r="B239" s="140" t="s">
        <v>20</v>
      </c>
      <c r="C239" t="s">
        <v>1038</v>
      </c>
      <c r="D239" s="147">
        <v>1323</v>
      </c>
      <c r="E239">
        <v>3</v>
      </c>
      <c r="F239" s="135">
        <f t="shared" si="63"/>
        <v>0.00226757369614512</v>
      </c>
      <c r="G239" s="146">
        <v>3.22</v>
      </c>
      <c r="H239" s="146">
        <f t="shared" si="64"/>
        <v>1.07333333333333</v>
      </c>
      <c r="J239" s="146"/>
    </row>
    <row r="240" spans="1:11">
      <c r="A240" s="117">
        <v>44766</v>
      </c>
      <c r="B240" s="140" t="s">
        <v>20</v>
      </c>
      <c r="C240" t="s">
        <v>1040</v>
      </c>
      <c r="D240" s="147">
        <v>6212</v>
      </c>
      <c r="E240">
        <v>47</v>
      </c>
      <c r="F240" s="135">
        <f t="shared" si="63"/>
        <v>0.00756600128783001</v>
      </c>
      <c r="G240" s="146">
        <v>24.34</v>
      </c>
      <c r="H240" s="146">
        <f t="shared" si="64"/>
        <v>0.517872340425532</v>
      </c>
      <c r="I240">
        <v>3</v>
      </c>
      <c r="J240" s="146">
        <v>35.97</v>
      </c>
      <c r="K240" s="135">
        <f t="shared" ref="K240:K243" si="66">G240/J240</f>
        <v>0.676675006950236</v>
      </c>
    </row>
    <row r="241" spans="1:11">
      <c r="A241" s="117">
        <v>44766</v>
      </c>
      <c r="B241" s="140" t="s">
        <v>20</v>
      </c>
      <c r="C241" t="s">
        <v>1042</v>
      </c>
      <c r="D241" s="147">
        <v>4452</v>
      </c>
      <c r="E241">
        <v>43</v>
      </c>
      <c r="F241" s="135">
        <f t="shared" si="63"/>
        <v>0.00965858041329739</v>
      </c>
      <c r="G241" s="146">
        <v>11.06</v>
      </c>
      <c r="H241" s="146">
        <f t="shared" si="64"/>
        <v>0.257209302325581</v>
      </c>
      <c r="I241">
        <v>4</v>
      </c>
      <c r="J241" s="146">
        <v>35.97</v>
      </c>
      <c r="K241" s="135">
        <f t="shared" si="66"/>
        <v>0.307478454267445</v>
      </c>
    </row>
    <row r="242" spans="1:10">
      <c r="A242" s="117">
        <v>44766</v>
      </c>
      <c r="B242" s="140" t="s">
        <v>20</v>
      </c>
      <c r="C242" t="s">
        <v>1043</v>
      </c>
      <c r="D242">
        <v>489</v>
      </c>
      <c r="E242">
        <v>8</v>
      </c>
      <c r="F242" s="135">
        <f t="shared" si="63"/>
        <v>0.016359918200409</v>
      </c>
      <c r="G242" s="146">
        <v>6.92</v>
      </c>
      <c r="H242" s="146">
        <f t="shared" si="64"/>
        <v>0.865</v>
      </c>
      <c r="J242" s="146"/>
    </row>
    <row r="243" spans="1:11">
      <c r="A243" s="117">
        <v>44766</v>
      </c>
      <c r="B243" s="140" t="s">
        <v>20</v>
      </c>
      <c r="C243" t="s">
        <v>1044</v>
      </c>
      <c r="D243">
        <v>523</v>
      </c>
      <c r="E243">
        <v>11</v>
      </c>
      <c r="F243" s="135">
        <f t="shared" si="63"/>
        <v>0.0210325047801147</v>
      </c>
      <c r="G243" s="146">
        <v>5.11</v>
      </c>
      <c r="H243" s="146">
        <f t="shared" si="64"/>
        <v>0.464545454545455</v>
      </c>
      <c r="I243">
        <v>1</v>
      </c>
      <c r="J243" s="146">
        <v>11.99</v>
      </c>
      <c r="K243" s="135">
        <f t="shared" si="66"/>
        <v>0.426188490408674</v>
      </c>
    </row>
    <row r="244" spans="1:8">
      <c r="A244" s="117">
        <v>44766</v>
      </c>
      <c r="B244" s="140" t="s">
        <v>128</v>
      </c>
      <c r="C244" t="s">
        <v>1041</v>
      </c>
      <c r="D244">
        <v>553</v>
      </c>
      <c r="E244">
        <v>3</v>
      </c>
      <c r="F244" s="135">
        <f t="shared" si="63"/>
        <v>0.0054249547920434</v>
      </c>
      <c r="G244" s="148">
        <v>0.83</v>
      </c>
      <c r="H244" s="148">
        <f t="shared" si="64"/>
        <v>0.276666666666667</v>
      </c>
    </row>
    <row r="245" spans="1:8">
      <c r="A245" s="117">
        <v>44767</v>
      </c>
      <c r="B245" s="140" t="s">
        <v>20</v>
      </c>
      <c r="C245" t="s">
        <v>1037</v>
      </c>
      <c r="D245">
        <v>136</v>
      </c>
      <c r="E245">
        <v>1</v>
      </c>
      <c r="F245" s="135">
        <f t="shared" si="63"/>
        <v>0.00735294117647059</v>
      </c>
      <c r="G245" s="146">
        <v>1.07</v>
      </c>
      <c r="H245" s="146">
        <f t="shared" si="64"/>
        <v>1.07</v>
      </c>
    </row>
    <row r="246" spans="1:8">
      <c r="A246" s="117">
        <v>44767</v>
      </c>
      <c r="B246" s="140" t="s">
        <v>20</v>
      </c>
      <c r="C246" t="s">
        <v>1038</v>
      </c>
      <c r="D246" s="147">
        <v>1744</v>
      </c>
      <c r="E246">
        <v>5</v>
      </c>
      <c r="F246" s="135">
        <f t="shared" si="63"/>
        <v>0.00286697247706422</v>
      </c>
      <c r="G246" s="146">
        <v>4.75</v>
      </c>
      <c r="H246" s="146">
        <f t="shared" si="64"/>
        <v>0.95</v>
      </c>
    </row>
    <row r="247" spans="1:11">
      <c r="A247" s="117">
        <v>44767</v>
      </c>
      <c r="B247" s="140" t="s">
        <v>20</v>
      </c>
      <c r="C247" t="s">
        <v>1040</v>
      </c>
      <c r="D247" s="147">
        <v>10522</v>
      </c>
      <c r="E247">
        <v>51</v>
      </c>
      <c r="F247" s="135">
        <f t="shared" si="63"/>
        <v>0.00484698726477856</v>
      </c>
      <c r="G247" s="146">
        <v>20.25</v>
      </c>
      <c r="H247" s="146">
        <f t="shared" si="64"/>
        <v>0.397058823529412</v>
      </c>
      <c r="I247">
        <v>1</v>
      </c>
      <c r="J247" s="146">
        <v>11.99</v>
      </c>
      <c r="K247" s="135">
        <f t="shared" ref="K247:K251" si="67">G247/J247</f>
        <v>1.68890742285238</v>
      </c>
    </row>
    <row r="248" spans="1:11">
      <c r="A248" s="117">
        <v>44767</v>
      </c>
      <c r="B248" s="140" t="s">
        <v>20</v>
      </c>
      <c r="C248" t="s">
        <v>1042</v>
      </c>
      <c r="D248" s="147">
        <v>3693</v>
      </c>
      <c r="E248">
        <v>63</v>
      </c>
      <c r="F248" s="135">
        <f t="shared" si="63"/>
        <v>0.0170593013809911</v>
      </c>
      <c r="G248" s="146">
        <v>14.97</v>
      </c>
      <c r="H248" s="146">
        <f t="shared" si="64"/>
        <v>0.237619047619048</v>
      </c>
      <c r="I248">
        <v>5</v>
      </c>
      <c r="J248" s="146">
        <v>59.95</v>
      </c>
      <c r="K248" s="135">
        <f t="shared" si="67"/>
        <v>0.249708090075063</v>
      </c>
    </row>
    <row r="249" spans="1:8">
      <c r="A249" s="117">
        <v>44767</v>
      </c>
      <c r="B249" s="140" t="s">
        <v>20</v>
      </c>
      <c r="C249" t="s">
        <v>1043</v>
      </c>
      <c r="D249">
        <v>475</v>
      </c>
      <c r="E249">
        <v>6</v>
      </c>
      <c r="F249" s="135">
        <f t="shared" si="63"/>
        <v>0.0126315789473684</v>
      </c>
      <c r="G249" s="146">
        <v>5.61</v>
      </c>
      <c r="H249" s="146">
        <f t="shared" si="64"/>
        <v>0.935</v>
      </c>
    </row>
    <row r="250" spans="1:11">
      <c r="A250" s="117">
        <v>44767</v>
      </c>
      <c r="B250" s="140" t="s">
        <v>20</v>
      </c>
      <c r="C250" t="s">
        <v>1044</v>
      </c>
      <c r="D250">
        <v>912</v>
      </c>
      <c r="E250">
        <v>8</v>
      </c>
      <c r="F250" s="135">
        <f t="shared" si="63"/>
        <v>0.0087719298245614</v>
      </c>
      <c r="G250" s="146">
        <v>4.82</v>
      </c>
      <c r="H250" s="146">
        <f t="shared" si="64"/>
        <v>0.6025</v>
      </c>
      <c r="I250">
        <v>1</v>
      </c>
      <c r="J250" s="146">
        <v>11.99</v>
      </c>
      <c r="K250" s="135">
        <f t="shared" si="67"/>
        <v>0.402001668056714</v>
      </c>
    </row>
    <row r="251" spans="1:11">
      <c r="A251" s="117">
        <v>44767</v>
      </c>
      <c r="B251" s="140" t="s">
        <v>128</v>
      </c>
      <c r="C251" t="s">
        <v>1041</v>
      </c>
      <c r="D251">
        <v>612</v>
      </c>
      <c r="E251">
        <v>5</v>
      </c>
      <c r="F251" s="135">
        <f t="shared" si="63"/>
        <v>0.00816993464052288</v>
      </c>
      <c r="G251" s="148">
        <v>1.01</v>
      </c>
      <c r="H251" s="148">
        <f t="shared" si="64"/>
        <v>0.202</v>
      </c>
      <c r="I251">
        <v>1</v>
      </c>
      <c r="J251" s="148">
        <v>16.66</v>
      </c>
      <c r="K251" s="135">
        <f t="shared" si="67"/>
        <v>0.06062424969988</v>
      </c>
    </row>
    <row r="252" spans="1:8">
      <c r="A252" s="117">
        <v>44768</v>
      </c>
      <c r="B252" s="140" t="s">
        <v>20</v>
      </c>
      <c r="C252" t="s">
        <v>1037</v>
      </c>
      <c r="D252">
        <v>144</v>
      </c>
      <c r="E252">
        <v>1</v>
      </c>
      <c r="F252" s="135">
        <f t="shared" si="63"/>
        <v>0.00694444444444444</v>
      </c>
      <c r="G252" s="146">
        <v>1.45</v>
      </c>
      <c r="H252" s="146">
        <f t="shared" si="64"/>
        <v>1.45</v>
      </c>
    </row>
    <row r="253" spans="1:8">
      <c r="A253" s="117">
        <v>44768</v>
      </c>
      <c r="B253" s="140" t="s">
        <v>20</v>
      </c>
      <c r="C253" t="s">
        <v>1038</v>
      </c>
      <c r="D253" s="147">
        <v>1728</v>
      </c>
      <c r="E253">
        <v>4</v>
      </c>
      <c r="F253" s="135">
        <f t="shared" si="63"/>
        <v>0.00231481481481481</v>
      </c>
      <c r="G253" s="146">
        <v>4.27</v>
      </c>
      <c r="H253" s="146">
        <f t="shared" si="64"/>
        <v>1.0675</v>
      </c>
    </row>
    <row r="254" spans="1:8">
      <c r="A254" s="117">
        <v>44768</v>
      </c>
      <c r="B254" s="140" t="s">
        <v>20</v>
      </c>
      <c r="C254" t="s">
        <v>1040</v>
      </c>
      <c r="D254" s="147">
        <v>5786</v>
      </c>
      <c r="E254">
        <v>41</v>
      </c>
      <c r="F254" s="135">
        <f t="shared" si="63"/>
        <v>0.00708606982371241</v>
      </c>
      <c r="G254" s="146">
        <v>16.8</v>
      </c>
      <c r="H254" s="146">
        <f t="shared" si="64"/>
        <v>0.409756097560976</v>
      </c>
    </row>
    <row r="255" spans="1:11">
      <c r="A255" s="117">
        <v>44768</v>
      </c>
      <c r="B255" s="140" t="s">
        <v>20</v>
      </c>
      <c r="C255" t="s">
        <v>1042</v>
      </c>
      <c r="D255" s="147">
        <v>3672</v>
      </c>
      <c r="E255">
        <v>48</v>
      </c>
      <c r="F255" s="135">
        <f t="shared" si="63"/>
        <v>0.0130718954248366</v>
      </c>
      <c r="G255" s="146">
        <v>10.67</v>
      </c>
      <c r="H255" s="146">
        <f t="shared" si="64"/>
        <v>0.222291666666667</v>
      </c>
      <c r="I255">
        <v>1</v>
      </c>
      <c r="J255" s="146">
        <v>11.99</v>
      </c>
      <c r="K255" s="135">
        <f>G255/J255</f>
        <v>0.889908256880734</v>
      </c>
    </row>
    <row r="256" spans="1:8">
      <c r="A256" s="117">
        <v>44768</v>
      </c>
      <c r="B256" s="140" t="s">
        <v>20</v>
      </c>
      <c r="C256" t="s">
        <v>1044</v>
      </c>
      <c r="D256">
        <v>787</v>
      </c>
      <c r="E256">
        <v>13</v>
      </c>
      <c r="F256" s="135">
        <f t="shared" si="63"/>
        <v>0.0165184243964422</v>
      </c>
      <c r="G256" s="146">
        <v>7.28</v>
      </c>
      <c r="H256" s="146">
        <f t="shared" si="64"/>
        <v>0.56</v>
      </c>
    </row>
    <row r="257" spans="1:8">
      <c r="A257" s="117">
        <v>44768</v>
      </c>
      <c r="B257" s="140" t="s">
        <v>128</v>
      </c>
      <c r="C257" t="s">
        <v>1041</v>
      </c>
      <c r="D257">
        <v>543</v>
      </c>
      <c r="E257">
        <v>3</v>
      </c>
      <c r="F257" s="135">
        <f t="shared" si="63"/>
        <v>0.00552486187845304</v>
      </c>
      <c r="G257" s="148">
        <v>1.4</v>
      </c>
      <c r="H257" s="148">
        <f t="shared" si="64"/>
        <v>0.466666666666667</v>
      </c>
    </row>
    <row r="258" spans="1:8">
      <c r="A258" s="117">
        <v>44769</v>
      </c>
      <c r="B258" s="140" t="s">
        <v>20</v>
      </c>
      <c r="C258" t="s">
        <v>1037</v>
      </c>
      <c r="D258">
        <v>452</v>
      </c>
      <c r="E258">
        <v>1</v>
      </c>
      <c r="F258" s="135">
        <f t="shared" si="63"/>
        <v>0.00221238938053097</v>
      </c>
      <c r="G258" s="146">
        <v>0.82</v>
      </c>
      <c r="H258" s="146">
        <f t="shared" si="64"/>
        <v>0.82</v>
      </c>
    </row>
    <row r="259" spans="1:8">
      <c r="A259" s="117">
        <v>44769</v>
      </c>
      <c r="B259" s="140" t="s">
        <v>20</v>
      </c>
      <c r="C259" t="s">
        <v>1038</v>
      </c>
      <c r="D259" s="147">
        <v>3130</v>
      </c>
      <c r="E259">
        <v>4</v>
      </c>
      <c r="F259" s="135">
        <f t="shared" si="63"/>
        <v>0.0012779552715655</v>
      </c>
      <c r="G259" s="146">
        <v>3.26</v>
      </c>
      <c r="H259" s="146">
        <f t="shared" si="64"/>
        <v>0.815</v>
      </c>
    </row>
    <row r="260" spans="1:11">
      <c r="A260" s="117">
        <v>44769</v>
      </c>
      <c r="B260" s="140" t="s">
        <v>20</v>
      </c>
      <c r="C260" t="s">
        <v>1040</v>
      </c>
      <c r="D260" s="147">
        <v>7386</v>
      </c>
      <c r="E260">
        <v>53</v>
      </c>
      <c r="F260" s="135">
        <f t="shared" si="63"/>
        <v>0.00717573788248037</v>
      </c>
      <c r="G260" s="146">
        <v>22.89</v>
      </c>
      <c r="H260" s="146">
        <f t="shared" si="64"/>
        <v>0.43188679245283</v>
      </c>
      <c r="I260">
        <v>1</v>
      </c>
      <c r="J260" s="146">
        <v>11.99</v>
      </c>
      <c r="K260" s="135">
        <f>G260/J260</f>
        <v>1.90909090909091</v>
      </c>
    </row>
    <row r="261" spans="1:8">
      <c r="A261" s="117">
        <v>44769</v>
      </c>
      <c r="B261" s="140" t="s">
        <v>20</v>
      </c>
      <c r="C261" t="s">
        <v>1042</v>
      </c>
      <c r="D261" s="147">
        <v>1797</v>
      </c>
      <c r="E261">
        <v>22</v>
      </c>
      <c r="F261" s="135">
        <f t="shared" si="63"/>
        <v>0.0122426265998887</v>
      </c>
      <c r="G261" s="146">
        <v>5.08</v>
      </c>
      <c r="H261" s="146">
        <f t="shared" si="64"/>
        <v>0.230909090909091</v>
      </c>
    </row>
    <row r="262" spans="1:8">
      <c r="A262" s="117">
        <v>44769</v>
      </c>
      <c r="B262" s="140" t="s">
        <v>20</v>
      </c>
      <c r="C262" t="s">
        <v>1044</v>
      </c>
      <c r="D262">
        <v>481</v>
      </c>
      <c r="E262">
        <v>3</v>
      </c>
      <c r="F262" s="135">
        <f t="shared" si="63"/>
        <v>0.00623700623700624</v>
      </c>
      <c r="G262" s="146">
        <v>1.5</v>
      </c>
      <c r="H262" s="146">
        <f t="shared" si="64"/>
        <v>0.5</v>
      </c>
    </row>
    <row r="263" spans="1:8">
      <c r="A263" s="117">
        <v>44769</v>
      </c>
      <c r="B263" s="140" t="s">
        <v>128</v>
      </c>
      <c r="C263" t="s">
        <v>1041</v>
      </c>
      <c r="D263">
        <v>575</v>
      </c>
      <c r="E263">
        <v>4</v>
      </c>
      <c r="F263" s="135">
        <f t="shared" si="63"/>
        <v>0.00695652173913044</v>
      </c>
      <c r="G263" s="148">
        <v>0.82</v>
      </c>
      <c r="H263" s="148">
        <f t="shared" si="64"/>
        <v>0.205</v>
      </c>
    </row>
    <row r="264" spans="1:8">
      <c r="A264" s="117">
        <v>44770</v>
      </c>
      <c r="B264" s="140" t="s">
        <v>20</v>
      </c>
      <c r="C264" t="s">
        <v>1037</v>
      </c>
      <c r="D264">
        <v>787</v>
      </c>
      <c r="E264">
        <v>2</v>
      </c>
      <c r="F264" s="135">
        <f t="shared" si="63"/>
        <v>0.00254129606099111</v>
      </c>
      <c r="G264" s="146">
        <v>2.79</v>
      </c>
      <c r="H264" s="146">
        <f t="shared" si="64"/>
        <v>1.395</v>
      </c>
    </row>
    <row r="265" spans="1:8">
      <c r="A265" s="117">
        <v>44770</v>
      </c>
      <c r="B265" s="140" t="s">
        <v>20</v>
      </c>
      <c r="C265" t="s">
        <v>1038</v>
      </c>
      <c r="D265" s="147">
        <v>5817</v>
      </c>
      <c r="E265">
        <v>6</v>
      </c>
      <c r="F265" s="135">
        <f t="shared" si="63"/>
        <v>0.00103145951521403</v>
      </c>
      <c r="G265" s="146">
        <v>6.55</v>
      </c>
      <c r="H265" s="146">
        <f t="shared" si="64"/>
        <v>1.09166666666667</v>
      </c>
    </row>
    <row r="266" spans="1:11">
      <c r="A266" s="117">
        <v>44770</v>
      </c>
      <c r="B266" s="140" t="s">
        <v>20</v>
      </c>
      <c r="C266" t="s">
        <v>1040</v>
      </c>
      <c r="D266" s="147">
        <v>5227</v>
      </c>
      <c r="E266">
        <v>57</v>
      </c>
      <c r="F266" s="135">
        <f t="shared" si="63"/>
        <v>0.0109049167782667</v>
      </c>
      <c r="G266" s="146">
        <v>24.38</v>
      </c>
      <c r="H266" s="146">
        <f t="shared" si="64"/>
        <v>0.427719298245614</v>
      </c>
      <c r="I266">
        <v>5</v>
      </c>
      <c r="J266" s="146">
        <v>59.95</v>
      </c>
      <c r="K266" s="135">
        <f>G266/J266</f>
        <v>0.406672226855713</v>
      </c>
    </row>
    <row r="267" spans="1:11">
      <c r="A267" s="117">
        <v>44770</v>
      </c>
      <c r="B267" s="140" t="s">
        <v>20</v>
      </c>
      <c r="C267" t="s">
        <v>1042</v>
      </c>
      <c r="D267" s="147">
        <v>2272</v>
      </c>
      <c r="E267">
        <v>12</v>
      </c>
      <c r="F267" s="135">
        <f t="shared" si="63"/>
        <v>0.00528169014084507</v>
      </c>
      <c r="G267" s="146">
        <v>2.65</v>
      </c>
      <c r="H267" s="146">
        <f t="shared" si="64"/>
        <v>0.220833333333333</v>
      </c>
      <c r="I267">
        <v>1</v>
      </c>
      <c r="J267" s="146">
        <v>11.99</v>
      </c>
      <c r="K267" s="135">
        <f t="shared" ref="K267:K272" si="68">G267/J267</f>
        <v>0.221017514595496</v>
      </c>
    </row>
    <row r="268" spans="1:11">
      <c r="A268" s="117">
        <v>44770</v>
      </c>
      <c r="B268" s="140" t="s">
        <v>20</v>
      </c>
      <c r="C268" t="s">
        <v>1044</v>
      </c>
      <c r="D268">
        <v>563</v>
      </c>
      <c r="E268">
        <v>13</v>
      </c>
      <c r="F268" s="135">
        <f t="shared" si="63"/>
        <v>0.0230905861456483</v>
      </c>
      <c r="G268" s="146">
        <v>6.5</v>
      </c>
      <c r="H268" s="146">
        <f t="shared" si="64"/>
        <v>0.5</v>
      </c>
      <c r="I268">
        <v>1</v>
      </c>
      <c r="J268" s="146">
        <v>11.99</v>
      </c>
      <c r="K268" s="135">
        <f t="shared" si="68"/>
        <v>0.542118432026689</v>
      </c>
    </row>
    <row r="269" spans="1:8">
      <c r="A269" s="117">
        <v>44770</v>
      </c>
      <c r="B269" s="140" t="s">
        <v>128</v>
      </c>
      <c r="C269" t="s">
        <v>1041</v>
      </c>
      <c r="D269" s="147">
        <v>1309</v>
      </c>
      <c r="E269">
        <v>4</v>
      </c>
      <c r="F269" s="135">
        <f t="shared" si="63"/>
        <v>0.00305576776165011</v>
      </c>
      <c r="G269" s="148">
        <v>1.47</v>
      </c>
      <c r="H269" s="148">
        <f t="shared" si="64"/>
        <v>0.3675</v>
      </c>
    </row>
    <row r="270" spans="1:4">
      <c r="A270" s="117">
        <v>44771</v>
      </c>
      <c r="B270" s="140" t="s">
        <v>20</v>
      </c>
      <c r="C270" t="s">
        <v>1037</v>
      </c>
      <c r="D270">
        <v>744</v>
      </c>
    </row>
    <row r="271" spans="1:8">
      <c r="A271" s="117">
        <v>44771</v>
      </c>
      <c r="B271" s="140" t="s">
        <v>20</v>
      </c>
      <c r="C271" t="s">
        <v>1038</v>
      </c>
      <c r="D271">
        <v>564</v>
      </c>
      <c r="E271">
        <v>5</v>
      </c>
      <c r="F271" s="135">
        <f t="shared" ref="F271:F275" si="69">E271/D271</f>
        <v>0.00886524822695036</v>
      </c>
      <c r="G271" s="146">
        <v>7.04</v>
      </c>
      <c r="H271" s="146">
        <f t="shared" ref="H271:H275" si="70">G271/E271</f>
        <v>1.408</v>
      </c>
    </row>
    <row r="272" spans="1:11">
      <c r="A272" s="117">
        <v>44771</v>
      </c>
      <c r="B272" s="140" t="s">
        <v>20</v>
      </c>
      <c r="C272" t="s">
        <v>1040</v>
      </c>
      <c r="D272" s="147">
        <v>5439</v>
      </c>
      <c r="E272">
        <v>57</v>
      </c>
      <c r="F272" s="135">
        <f t="shared" si="69"/>
        <v>0.0104798676227248</v>
      </c>
      <c r="G272" s="146">
        <v>24.43</v>
      </c>
      <c r="H272" s="146">
        <f t="shared" si="70"/>
        <v>0.42859649122807</v>
      </c>
      <c r="I272">
        <v>5</v>
      </c>
      <c r="J272" s="146">
        <v>59.95</v>
      </c>
      <c r="K272" s="135">
        <f t="shared" si="68"/>
        <v>0.407506255212677</v>
      </c>
    </row>
    <row r="273" spans="1:8">
      <c r="A273" s="117">
        <v>44771</v>
      </c>
      <c r="B273" s="140" t="s">
        <v>20</v>
      </c>
      <c r="C273" t="s">
        <v>1042</v>
      </c>
      <c r="D273" s="147">
        <v>1599</v>
      </c>
      <c r="E273">
        <v>19</v>
      </c>
      <c r="F273" s="135">
        <f t="shared" si="69"/>
        <v>0.0118824265165729</v>
      </c>
      <c r="G273" s="146">
        <v>4.6</v>
      </c>
      <c r="H273" s="146">
        <f t="shared" si="70"/>
        <v>0.242105263157895</v>
      </c>
    </row>
    <row r="274" spans="1:8">
      <c r="A274" s="117">
        <v>44771</v>
      </c>
      <c r="B274" s="140" t="s">
        <v>20</v>
      </c>
      <c r="C274" t="s">
        <v>1044</v>
      </c>
      <c r="D274">
        <v>211</v>
      </c>
      <c r="E274">
        <v>2</v>
      </c>
      <c r="F274" s="135">
        <f t="shared" si="69"/>
        <v>0.00947867298578199</v>
      </c>
      <c r="G274" s="146">
        <v>1.34</v>
      </c>
      <c r="H274" s="146">
        <f t="shared" si="70"/>
        <v>0.67</v>
      </c>
    </row>
    <row r="275" spans="1:8">
      <c r="A275" s="117">
        <v>44771</v>
      </c>
      <c r="B275" s="140" t="s">
        <v>128</v>
      </c>
      <c r="C275" t="s">
        <v>1041</v>
      </c>
      <c r="D275">
        <v>523</v>
      </c>
      <c r="E275">
        <v>5</v>
      </c>
      <c r="F275" s="135">
        <f t="shared" si="69"/>
        <v>0.00956022944550669</v>
      </c>
      <c r="G275" s="148">
        <v>1.14</v>
      </c>
      <c r="H275" s="148">
        <f t="shared" si="70"/>
        <v>0.228</v>
      </c>
    </row>
    <row r="276" spans="1:8">
      <c r="A276" s="117">
        <v>44772</v>
      </c>
      <c r="B276" s="140" t="s">
        <v>20</v>
      </c>
      <c r="C276" t="s">
        <v>1037</v>
      </c>
      <c r="D276">
        <v>647</v>
      </c>
      <c r="E276">
        <v>3</v>
      </c>
      <c r="F276" s="135">
        <f t="shared" ref="F276:F293" si="71">E276/D276</f>
        <v>0.00463678516228748</v>
      </c>
      <c r="G276" s="146">
        <v>4.15</v>
      </c>
      <c r="H276" s="146">
        <f t="shared" ref="H276:H293" si="72">G276/E276</f>
        <v>1.38333333333333</v>
      </c>
    </row>
    <row r="277" spans="1:8">
      <c r="A277" s="117">
        <v>44772</v>
      </c>
      <c r="B277" s="140" t="s">
        <v>20</v>
      </c>
      <c r="C277" t="s">
        <v>1038</v>
      </c>
      <c r="D277" s="147">
        <v>1512</v>
      </c>
      <c r="E277">
        <v>5</v>
      </c>
      <c r="F277" s="135">
        <f t="shared" si="71"/>
        <v>0.00330687830687831</v>
      </c>
      <c r="G277" s="146">
        <v>7.3</v>
      </c>
      <c r="H277" s="146">
        <f t="shared" si="72"/>
        <v>1.46</v>
      </c>
    </row>
    <row r="278" spans="1:11">
      <c r="A278" s="117">
        <v>44772</v>
      </c>
      <c r="B278" s="140" t="s">
        <v>20</v>
      </c>
      <c r="C278" t="s">
        <v>1040</v>
      </c>
      <c r="D278" s="147">
        <v>3538</v>
      </c>
      <c r="E278">
        <v>71</v>
      </c>
      <c r="F278" s="135">
        <f t="shared" si="71"/>
        <v>0.0200678349349915</v>
      </c>
      <c r="G278" s="146">
        <v>25.1</v>
      </c>
      <c r="H278" s="146">
        <f t="shared" si="72"/>
        <v>0.353521126760563</v>
      </c>
      <c r="I278">
        <v>2</v>
      </c>
      <c r="J278" s="146">
        <v>23.98</v>
      </c>
      <c r="K278" s="135">
        <f t="shared" ref="K278:K285" si="73">G278/J278</f>
        <v>1.04670558798999</v>
      </c>
    </row>
    <row r="279" spans="1:8">
      <c r="A279" s="117">
        <v>44772</v>
      </c>
      <c r="B279" s="140" t="s">
        <v>20</v>
      </c>
      <c r="C279" t="s">
        <v>1042</v>
      </c>
      <c r="D279" s="147">
        <v>1300</v>
      </c>
      <c r="E279">
        <v>19</v>
      </c>
      <c r="F279" s="135">
        <f t="shared" si="71"/>
        <v>0.0146153846153846</v>
      </c>
      <c r="G279" s="146">
        <v>4.56</v>
      </c>
      <c r="H279" s="146">
        <f t="shared" si="72"/>
        <v>0.24</v>
      </c>
    </row>
    <row r="280" spans="1:8">
      <c r="A280" s="117">
        <v>44772</v>
      </c>
      <c r="B280" s="140" t="s">
        <v>20</v>
      </c>
      <c r="C280" t="s">
        <v>1044</v>
      </c>
      <c r="D280">
        <v>345</v>
      </c>
      <c r="E280">
        <v>3</v>
      </c>
      <c r="F280" s="135">
        <f t="shared" si="71"/>
        <v>0.00869565217391304</v>
      </c>
      <c r="G280" s="146">
        <v>1.42</v>
      </c>
      <c r="H280" s="146">
        <f t="shared" si="72"/>
        <v>0.473333333333333</v>
      </c>
    </row>
    <row r="281" spans="1:8">
      <c r="A281" s="117">
        <v>44772</v>
      </c>
      <c r="B281" s="140" t="s">
        <v>128</v>
      </c>
      <c r="C281" t="s">
        <v>1041</v>
      </c>
      <c r="D281">
        <v>486</v>
      </c>
      <c r="E281">
        <v>1</v>
      </c>
      <c r="F281" s="135">
        <f t="shared" si="71"/>
        <v>0.00205761316872428</v>
      </c>
      <c r="G281" s="148">
        <v>0.48</v>
      </c>
      <c r="H281" s="148">
        <f t="shared" si="72"/>
        <v>0.48</v>
      </c>
    </row>
    <row r="282" spans="1:11">
      <c r="A282" s="117">
        <v>44773</v>
      </c>
      <c r="B282" s="140" t="s">
        <v>20</v>
      </c>
      <c r="C282" t="s">
        <v>1037</v>
      </c>
      <c r="D282">
        <v>737</v>
      </c>
      <c r="E282">
        <v>2</v>
      </c>
      <c r="F282" s="135">
        <f t="shared" si="71"/>
        <v>0.00271370420624152</v>
      </c>
      <c r="G282" s="146">
        <v>2.83</v>
      </c>
      <c r="H282" s="146">
        <f t="shared" si="72"/>
        <v>1.415</v>
      </c>
      <c r="I282">
        <v>1</v>
      </c>
      <c r="J282" s="146">
        <v>97.88</v>
      </c>
      <c r="K282" s="135">
        <f t="shared" si="73"/>
        <v>0.0289129546383327</v>
      </c>
    </row>
    <row r="283" spans="1:11">
      <c r="A283" s="117">
        <v>44773</v>
      </c>
      <c r="B283" s="140" t="s">
        <v>20</v>
      </c>
      <c r="C283" t="s">
        <v>1038</v>
      </c>
      <c r="D283" s="147">
        <v>1467</v>
      </c>
      <c r="E283">
        <v>6</v>
      </c>
      <c r="F283" s="135">
        <f t="shared" si="71"/>
        <v>0.00408997955010225</v>
      </c>
      <c r="G283" s="146">
        <v>6.95</v>
      </c>
      <c r="H283" s="146">
        <f t="shared" si="72"/>
        <v>1.15833333333333</v>
      </c>
      <c r="I283">
        <v>1</v>
      </c>
      <c r="J283" s="146">
        <v>97.88</v>
      </c>
      <c r="K283" s="135">
        <f t="shared" si="73"/>
        <v>0.0710053126277074</v>
      </c>
    </row>
    <row r="284" spans="1:11">
      <c r="A284" s="117">
        <v>44773</v>
      </c>
      <c r="B284" s="140" t="s">
        <v>20</v>
      </c>
      <c r="C284" t="s">
        <v>1040</v>
      </c>
      <c r="D284" s="147">
        <v>8664</v>
      </c>
      <c r="E284">
        <v>56</v>
      </c>
      <c r="F284" s="135">
        <f t="shared" si="71"/>
        <v>0.00646352723915051</v>
      </c>
      <c r="G284" s="146">
        <v>22.28</v>
      </c>
      <c r="H284" s="146">
        <f t="shared" si="72"/>
        <v>0.397857142857143</v>
      </c>
      <c r="I284">
        <v>3</v>
      </c>
      <c r="J284" s="146">
        <v>35.97</v>
      </c>
      <c r="K284" s="135">
        <f t="shared" si="73"/>
        <v>0.619405059772032</v>
      </c>
    </row>
    <row r="285" spans="1:11">
      <c r="A285" s="117">
        <v>44773</v>
      </c>
      <c r="B285" s="140" t="s">
        <v>20</v>
      </c>
      <c r="C285" t="s">
        <v>1042</v>
      </c>
      <c r="D285" s="147">
        <v>2915</v>
      </c>
      <c r="E285">
        <v>37</v>
      </c>
      <c r="F285" s="135">
        <f t="shared" si="71"/>
        <v>0.0126929674099485</v>
      </c>
      <c r="G285" s="146">
        <v>8.83</v>
      </c>
      <c r="H285" s="146">
        <f t="shared" si="72"/>
        <v>0.238648648648649</v>
      </c>
      <c r="I285">
        <v>3</v>
      </c>
      <c r="J285" s="146">
        <v>35.97</v>
      </c>
      <c r="K285" s="135">
        <f t="shared" si="73"/>
        <v>0.245482346399778</v>
      </c>
    </row>
    <row r="286" spans="1:8">
      <c r="A286" s="117">
        <v>44773</v>
      </c>
      <c r="B286" s="140" t="s">
        <v>20</v>
      </c>
      <c r="C286" t="s">
        <v>1044</v>
      </c>
      <c r="D286">
        <v>571</v>
      </c>
      <c r="E286">
        <v>5</v>
      </c>
      <c r="F286" s="135">
        <f t="shared" si="71"/>
        <v>0.00875656742556918</v>
      </c>
      <c r="G286" s="146">
        <v>2.34</v>
      </c>
      <c r="H286" s="146">
        <f t="shared" si="72"/>
        <v>0.468</v>
      </c>
    </row>
    <row r="287" spans="1:8">
      <c r="A287" s="117">
        <v>44773</v>
      </c>
      <c r="B287" s="140" t="s">
        <v>128</v>
      </c>
      <c r="C287" t="s">
        <v>1041</v>
      </c>
      <c r="D287">
        <v>669</v>
      </c>
      <c r="E287">
        <v>7</v>
      </c>
      <c r="F287" s="135">
        <f t="shared" si="71"/>
        <v>0.0104633781763827</v>
      </c>
      <c r="G287" s="148">
        <v>2.9</v>
      </c>
      <c r="H287" s="148">
        <f t="shared" si="72"/>
        <v>0.414285714285714</v>
      </c>
    </row>
    <row r="288" spans="1:8">
      <c r="A288" s="117">
        <v>44774</v>
      </c>
      <c r="B288" s="140" t="s">
        <v>20</v>
      </c>
      <c r="C288" t="s">
        <v>1038</v>
      </c>
      <c r="D288" s="147">
        <v>3908</v>
      </c>
      <c r="E288">
        <v>4</v>
      </c>
      <c r="F288" s="135">
        <f t="shared" si="71"/>
        <v>0.00102354145342886</v>
      </c>
      <c r="G288" s="146">
        <v>5.76</v>
      </c>
      <c r="H288" s="146">
        <f t="shared" si="72"/>
        <v>1.44</v>
      </c>
    </row>
    <row r="289" spans="1:11">
      <c r="A289" s="117">
        <v>44774</v>
      </c>
      <c r="B289" s="140" t="s">
        <v>20</v>
      </c>
      <c r="C289" t="s">
        <v>1037</v>
      </c>
      <c r="D289">
        <v>520</v>
      </c>
      <c r="E289">
        <v>3</v>
      </c>
      <c r="F289" s="135">
        <f t="shared" si="71"/>
        <v>0.00576923076923077</v>
      </c>
      <c r="G289" s="146">
        <v>3.73</v>
      </c>
      <c r="H289" s="146">
        <f t="shared" si="72"/>
        <v>1.24333333333333</v>
      </c>
      <c r="I289">
        <v>1</v>
      </c>
      <c r="J289" s="146">
        <v>48.94</v>
      </c>
      <c r="K289" s="135">
        <f>G289/J289</f>
        <v>0.0762157744176543</v>
      </c>
    </row>
    <row r="290" spans="1:11">
      <c r="A290" s="117">
        <v>44774</v>
      </c>
      <c r="B290" s="140" t="s">
        <v>20</v>
      </c>
      <c r="C290" t="s">
        <v>1040</v>
      </c>
      <c r="D290" s="147">
        <v>9413</v>
      </c>
      <c r="E290">
        <v>72</v>
      </c>
      <c r="F290" s="135">
        <f t="shared" si="71"/>
        <v>0.00764899606926591</v>
      </c>
      <c r="G290" s="146">
        <v>23.56</v>
      </c>
      <c r="H290" s="146">
        <f t="shared" si="72"/>
        <v>0.327222222222222</v>
      </c>
      <c r="I290">
        <v>3</v>
      </c>
      <c r="J290" s="146">
        <v>35.97</v>
      </c>
      <c r="K290" s="135">
        <f>G290/J290</f>
        <v>0.654990269669169</v>
      </c>
    </row>
    <row r="291" spans="1:8">
      <c r="A291" s="117">
        <v>44774</v>
      </c>
      <c r="B291" s="140" t="s">
        <v>20</v>
      </c>
      <c r="C291" t="s">
        <v>1042</v>
      </c>
      <c r="D291" s="147">
        <v>1956</v>
      </c>
      <c r="E291">
        <v>22</v>
      </c>
      <c r="F291" s="135">
        <f t="shared" si="71"/>
        <v>0.0112474437627812</v>
      </c>
      <c r="G291" s="146">
        <v>5.13</v>
      </c>
      <c r="H291" s="146">
        <f t="shared" si="72"/>
        <v>0.233181818181818</v>
      </c>
    </row>
    <row r="292" spans="1:8">
      <c r="A292" s="117">
        <v>44774</v>
      </c>
      <c r="B292" s="140" t="s">
        <v>20</v>
      </c>
      <c r="C292" t="s">
        <v>1044</v>
      </c>
      <c r="D292">
        <v>717</v>
      </c>
      <c r="E292">
        <v>8</v>
      </c>
      <c r="F292" s="135">
        <f t="shared" si="71"/>
        <v>0.0111576011157601</v>
      </c>
      <c r="G292" s="146">
        <v>5.47</v>
      </c>
      <c r="H292" s="146">
        <f t="shared" si="72"/>
        <v>0.68375</v>
      </c>
    </row>
    <row r="293" spans="1:8">
      <c r="A293" s="117">
        <v>44774</v>
      </c>
      <c r="B293" s="140" t="s">
        <v>128</v>
      </c>
      <c r="C293" t="s">
        <v>1041</v>
      </c>
      <c r="D293">
        <v>646</v>
      </c>
      <c r="E293">
        <v>3</v>
      </c>
      <c r="F293" s="135">
        <f t="shared" si="71"/>
        <v>0.00464396284829721</v>
      </c>
      <c r="G293" s="148">
        <v>0.6</v>
      </c>
      <c r="H293" s="148">
        <f t="shared" si="72"/>
        <v>0.2</v>
      </c>
    </row>
    <row r="294" spans="1:8">
      <c r="A294" s="117">
        <v>44775</v>
      </c>
      <c r="B294" s="140" t="s">
        <v>20</v>
      </c>
      <c r="C294" t="s">
        <v>1038</v>
      </c>
      <c r="D294">
        <v>766</v>
      </c>
      <c r="E294">
        <v>4</v>
      </c>
      <c r="F294" s="135">
        <f t="shared" ref="F294:F299" si="74">E294/D294</f>
        <v>0.00522193211488251</v>
      </c>
      <c r="G294" s="146">
        <v>5.84</v>
      </c>
      <c r="H294" s="146">
        <f t="shared" ref="H294:H299" si="75">G294/E294</f>
        <v>1.46</v>
      </c>
    </row>
    <row r="295" spans="1:8">
      <c r="A295" s="117">
        <v>44775</v>
      </c>
      <c r="B295" s="140" t="s">
        <v>20</v>
      </c>
      <c r="C295" t="s">
        <v>1037</v>
      </c>
      <c r="D295">
        <v>784</v>
      </c>
      <c r="E295">
        <v>5</v>
      </c>
      <c r="F295" s="135">
        <f t="shared" si="74"/>
        <v>0.00637755102040816</v>
      </c>
      <c r="G295" s="146">
        <v>4.88</v>
      </c>
      <c r="H295" s="146">
        <f t="shared" si="75"/>
        <v>0.976</v>
      </c>
    </row>
    <row r="296" spans="1:11">
      <c r="A296" s="117">
        <v>44775</v>
      </c>
      <c r="B296" s="140" t="s">
        <v>20</v>
      </c>
      <c r="C296" t="s">
        <v>1040</v>
      </c>
      <c r="D296" s="147">
        <v>5271</v>
      </c>
      <c r="E296">
        <v>50</v>
      </c>
      <c r="F296" s="135">
        <f t="shared" si="74"/>
        <v>0.00948586605957124</v>
      </c>
      <c r="G296" s="146">
        <v>20.06</v>
      </c>
      <c r="H296" s="146">
        <f t="shared" si="75"/>
        <v>0.4012</v>
      </c>
      <c r="I296">
        <v>7</v>
      </c>
      <c r="J296" s="146">
        <v>83.93</v>
      </c>
      <c r="K296" s="135">
        <f t="shared" ref="K296:K298" si="76">G296/J296</f>
        <v>0.239008697724294</v>
      </c>
    </row>
    <row r="297" spans="1:11">
      <c r="A297" s="117">
        <v>44775</v>
      </c>
      <c r="B297" s="140" t="s">
        <v>20</v>
      </c>
      <c r="C297" t="s">
        <v>1042</v>
      </c>
      <c r="D297" s="147">
        <v>1186</v>
      </c>
      <c r="E297">
        <v>17</v>
      </c>
      <c r="F297" s="135">
        <f t="shared" si="74"/>
        <v>0.0143338954468803</v>
      </c>
      <c r="G297" s="146">
        <v>4</v>
      </c>
      <c r="H297" s="146">
        <f t="shared" si="75"/>
        <v>0.235294117647059</v>
      </c>
      <c r="I297">
        <v>3</v>
      </c>
      <c r="J297" s="146">
        <v>35.97</v>
      </c>
      <c r="K297" s="135">
        <f t="shared" si="76"/>
        <v>0.111203780928552</v>
      </c>
    </row>
    <row r="298" spans="1:11">
      <c r="A298" s="117">
        <v>44775</v>
      </c>
      <c r="B298" s="140" t="s">
        <v>20</v>
      </c>
      <c r="C298" t="s">
        <v>1044</v>
      </c>
      <c r="D298" s="147">
        <v>1242</v>
      </c>
      <c r="E298">
        <v>8</v>
      </c>
      <c r="F298" s="135">
        <f t="shared" si="74"/>
        <v>0.00644122383252818</v>
      </c>
      <c r="G298" s="146">
        <v>3.53</v>
      </c>
      <c r="H298" s="146">
        <f t="shared" si="75"/>
        <v>0.44125</v>
      </c>
      <c r="I298">
        <v>1</v>
      </c>
      <c r="J298" s="146">
        <v>11.99</v>
      </c>
      <c r="K298" s="135">
        <f t="shared" si="76"/>
        <v>0.29441201000834</v>
      </c>
    </row>
    <row r="299" spans="1:8">
      <c r="A299" s="117">
        <v>44775</v>
      </c>
      <c r="B299" s="140" t="s">
        <v>128</v>
      </c>
      <c r="C299" t="s">
        <v>1041</v>
      </c>
      <c r="D299">
        <v>847</v>
      </c>
      <c r="E299">
        <v>3</v>
      </c>
      <c r="F299" s="135">
        <f t="shared" si="74"/>
        <v>0.00354191263282172</v>
      </c>
      <c r="G299" s="148">
        <v>1.19</v>
      </c>
      <c r="H299" s="148">
        <f t="shared" si="75"/>
        <v>0.396666666666667</v>
      </c>
    </row>
    <row r="300" spans="1:8">
      <c r="A300" s="117">
        <v>44776</v>
      </c>
      <c r="B300" s="140" t="s">
        <v>20</v>
      </c>
      <c r="C300" t="s">
        <v>1038</v>
      </c>
      <c r="D300" s="147">
        <v>2792</v>
      </c>
      <c r="E300">
        <v>3</v>
      </c>
      <c r="F300" s="135">
        <f t="shared" ref="F300:F304" si="77">E300/D300</f>
        <v>0.00107449856733524</v>
      </c>
      <c r="G300" s="146">
        <v>4.57</v>
      </c>
      <c r="H300" s="146">
        <f t="shared" ref="H300:H304" si="78">G300/E300</f>
        <v>1.52333333333333</v>
      </c>
    </row>
    <row r="301" spans="1:8">
      <c r="A301" s="117">
        <v>44776</v>
      </c>
      <c r="B301" s="140" t="s">
        <v>20</v>
      </c>
      <c r="C301" t="s">
        <v>1037</v>
      </c>
      <c r="D301">
        <v>359</v>
      </c>
      <c r="E301">
        <v>3</v>
      </c>
      <c r="F301" s="135">
        <f t="shared" si="77"/>
        <v>0.00835654596100279</v>
      </c>
      <c r="G301" s="146">
        <v>4.93</v>
      </c>
      <c r="H301" s="146">
        <f t="shared" si="78"/>
        <v>1.64333333333333</v>
      </c>
    </row>
    <row r="302" spans="1:11">
      <c r="A302" s="117">
        <v>44776</v>
      </c>
      <c r="B302" s="140" t="s">
        <v>20</v>
      </c>
      <c r="C302" t="s">
        <v>1040</v>
      </c>
      <c r="D302" s="147">
        <v>8159</v>
      </c>
      <c r="E302">
        <v>57</v>
      </c>
      <c r="F302" s="135">
        <f t="shared" si="77"/>
        <v>0.00698615026351269</v>
      </c>
      <c r="G302" s="146">
        <v>19.46</v>
      </c>
      <c r="H302" s="146">
        <f t="shared" si="78"/>
        <v>0.34140350877193</v>
      </c>
      <c r="I302">
        <v>5</v>
      </c>
      <c r="J302" s="146">
        <v>60.95</v>
      </c>
      <c r="K302" s="135">
        <f t="shared" ref="K302:K307" si="79">G302/J302</f>
        <v>0.319278096800656</v>
      </c>
    </row>
    <row r="303" spans="1:11">
      <c r="A303" s="117">
        <v>44776</v>
      </c>
      <c r="B303" s="140" t="s">
        <v>20</v>
      </c>
      <c r="C303" t="s">
        <v>1042</v>
      </c>
      <c r="D303" s="147">
        <v>1182</v>
      </c>
      <c r="E303">
        <v>26</v>
      </c>
      <c r="F303" s="135">
        <f t="shared" si="77"/>
        <v>0.0219966159052453</v>
      </c>
      <c r="G303" s="146">
        <v>5.61</v>
      </c>
      <c r="H303" s="146">
        <f t="shared" si="78"/>
        <v>0.215769230769231</v>
      </c>
      <c r="I303">
        <v>2</v>
      </c>
      <c r="J303" s="146">
        <v>23.98</v>
      </c>
      <c r="K303" s="135">
        <f t="shared" si="79"/>
        <v>0.23394495412844</v>
      </c>
    </row>
    <row r="304" spans="1:8">
      <c r="A304" s="117">
        <v>44776</v>
      </c>
      <c r="B304" s="140" t="s">
        <v>20</v>
      </c>
      <c r="C304" t="s">
        <v>1044</v>
      </c>
      <c r="D304">
        <v>575</v>
      </c>
      <c r="E304">
        <v>3</v>
      </c>
      <c r="F304" s="135">
        <f t="shared" si="77"/>
        <v>0.00521739130434783</v>
      </c>
      <c r="G304" s="146">
        <v>1.62</v>
      </c>
      <c r="H304" s="146">
        <f t="shared" si="78"/>
        <v>0.54</v>
      </c>
    </row>
    <row r="305" spans="1:4">
      <c r="A305" s="117">
        <v>44776</v>
      </c>
      <c r="B305" s="140" t="s">
        <v>20</v>
      </c>
      <c r="C305" t="s">
        <v>1045</v>
      </c>
      <c r="D305">
        <v>100</v>
      </c>
    </row>
    <row r="306" spans="1:8">
      <c r="A306" s="117">
        <v>44776</v>
      </c>
      <c r="B306" s="140" t="s">
        <v>128</v>
      </c>
      <c r="C306" t="s">
        <v>1041</v>
      </c>
      <c r="D306">
        <v>609</v>
      </c>
      <c r="E306">
        <v>2</v>
      </c>
      <c r="F306" s="135">
        <f>E306/D306</f>
        <v>0.00328407224958949</v>
      </c>
      <c r="G306" s="148">
        <v>0.26</v>
      </c>
      <c r="H306" s="148">
        <f>G306/E306</f>
        <v>0.13</v>
      </c>
    </row>
    <row r="307" spans="1:11">
      <c r="A307" s="117">
        <v>44777</v>
      </c>
      <c r="B307" s="140" t="s">
        <v>20</v>
      </c>
      <c r="C307" t="s">
        <v>1038</v>
      </c>
      <c r="D307" s="147">
        <v>3656</v>
      </c>
      <c r="E307">
        <v>8</v>
      </c>
      <c r="F307" s="135">
        <f t="shared" ref="F307:F313" si="80">E307/D307</f>
        <v>0.00218818380743982</v>
      </c>
      <c r="G307" s="146">
        <v>8.19</v>
      </c>
      <c r="H307" s="146">
        <f t="shared" ref="H307:H313" si="81">G307/E307</f>
        <v>1.02375</v>
      </c>
      <c r="I307">
        <v>1</v>
      </c>
      <c r="J307" s="146">
        <v>48.94</v>
      </c>
      <c r="K307" s="135">
        <f t="shared" si="79"/>
        <v>0.167347772783</v>
      </c>
    </row>
    <row r="308" spans="1:10">
      <c r="A308" s="117">
        <v>44777</v>
      </c>
      <c r="B308" s="140" t="s">
        <v>20</v>
      </c>
      <c r="C308" t="s">
        <v>1037</v>
      </c>
      <c r="D308">
        <v>370</v>
      </c>
      <c r="E308">
        <v>4</v>
      </c>
      <c r="F308" s="135">
        <f t="shared" si="80"/>
        <v>0.0108108108108108</v>
      </c>
      <c r="G308" s="146">
        <v>5.54</v>
      </c>
      <c r="H308" s="146">
        <f t="shared" si="81"/>
        <v>1.385</v>
      </c>
      <c r="J308" s="146"/>
    </row>
    <row r="309" spans="1:11">
      <c r="A309" s="117">
        <v>44777</v>
      </c>
      <c r="B309" s="140" t="s">
        <v>20</v>
      </c>
      <c r="C309" t="s">
        <v>1040</v>
      </c>
      <c r="D309" s="147">
        <v>6325</v>
      </c>
      <c r="E309">
        <v>66</v>
      </c>
      <c r="F309" s="135">
        <f t="shared" si="80"/>
        <v>0.0104347826086957</v>
      </c>
      <c r="G309" s="146">
        <v>20.46</v>
      </c>
      <c r="H309" s="146">
        <f t="shared" si="81"/>
        <v>0.31</v>
      </c>
      <c r="I309">
        <v>2</v>
      </c>
      <c r="J309" s="146">
        <v>25.98</v>
      </c>
      <c r="K309" s="135">
        <f>G309/J309</f>
        <v>0.787528868360277</v>
      </c>
    </row>
    <row r="310" spans="1:11">
      <c r="A310" s="117">
        <v>44777</v>
      </c>
      <c r="B310" s="140" t="s">
        <v>20</v>
      </c>
      <c r="C310" t="s">
        <v>1042</v>
      </c>
      <c r="D310">
        <v>887</v>
      </c>
      <c r="E310">
        <v>11</v>
      </c>
      <c r="F310" s="135">
        <f t="shared" si="80"/>
        <v>0.0124013528748591</v>
      </c>
      <c r="G310" s="146">
        <v>1.75</v>
      </c>
      <c r="H310" s="146">
        <f t="shared" si="81"/>
        <v>0.159090909090909</v>
      </c>
      <c r="I310">
        <v>2</v>
      </c>
      <c r="J310" s="146">
        <v>25.98</v>
      </c>
      <c r="K310" s="135">
        <f>G310/J310</f>
        <v>0.0673595073133179</v>
      </c>
    </row>
    <row r="311" spans="1:8">
      <c r="A311" s="117">
        <v>44777</v>
      </c>
      <c r="B311" s="140" t="s">
        <v>20</v>
      </c>
      <c r="C311" t="s">
        <v>1044</v>
      </c>
      <c r="D311">
        <v>700</v>
      </c>
      <c r="E311">
        <v>7</v>
      </c>
      <c r="F311" s="135">
        <f t="shared" si="80"/>
        <v>0.01</v>
      </c>
      <c r="G311" s="146">
        <v>3.67</v>
      </c>
      <c r="H311" s="146">
        <f t="shared" si="81"/>
        <v>0.524285714285714</v>
      </c>
    </row>
    <row r="312" spans="1:8">
      <c r="A312" s="117">
        <v>44777</v>
      </c>
      <c r="B312" s="140" t="s">
        <v>20</v>
      </c>
      <c r="C312" t="s">
        <v>1045</v>
      </c>
      <c r="D312">
        <v>756</v>
      </c>
      <c r="E312">
        <v>1</v>
      </c>
      <c r="F312" s="135">
        <f t="shared" si="80"/>
        <v>0.00132275132275132</v>
      </c>
      <c r="G312" s="146">
        <v>1.28</v>
      </c>
      <c r="H312" s="146">
        <f t="shared" si="81"/>
        <v>1.28</v>
      </c>
    </row>
    <row r="313" spans="1:8">
      <c r="A313" s="117">
        <v>44777</v>
      </c>
      <c r="B313" s="140" t="s">
        <v>128</v>
      </c>
      <c r="C313" t="s">
        <v>1041</v>
      </c>
      <c r="D313">
        <v>705</v>
      </c>
      <c r="E313">
        <v>3</v>
      </c>
      <c r="F313" s="135">
        <f t="shared" si="80"/>
        <v>0.00425531914893617</v>
      </c>
      <c r="G313" s="148">
        <v>0.77</v>
      </c>
      <c r="H313" s="148">
        <f t="shared" si="81"/>
        <v>0.256666666666667</v>
      </c>
    </row>
    <row r="314" spans="1:8">
      <c r="A314" s="117">
        <v>44778</v>
      </c>
      <c r="B314" s="140" t="s">
        <v>20</v>
      </c>
      <c r="C314" t="s">
        <v>1038</v>
      </c>
      <c r="D314" s="147">
        <v>3938</v>
      </c>
      <c r="E314">
        <v>3</v>
      </c>
      <c r="F314" s="135">
        <f t="shared" ref="F314:F320" si="82">E314/D314</f>
        <v>0.000761808024377857</v>
      </c>
      <c r="G314" s="146">
        <v>2.67</v>
      </c>
      <c r="H314" s="146">
        <f t="shared" ref="H314:H320" si="83">G314/E314</f>
        <v>0.89</v>
      </c>
    </row>
    <row r="315" spans="1:8">
      <c r="A315" s="117">
        <v>44778</v>
      </c>
      <c r="B315" s="140" t="s">
        <v>20</v>
      </c>
      <c r="C315" t="s">
        <v>1037</v>
      </c>
      <c r="D315">
        <v>599</v>
      </c>
      <c r="E315">
        <v>3</v>
      </c>
      <c r="F315" s="135">
        <f t="shared" si="82"/>
        <v>0.00500834724540901</v>
      </c>
      <c r="G315" s="146">
        <v>3.62</v>
      </c>
      <c r="H315" s="146">
        <f t="shared" si="83"/>
        <v>1.20666666666667</v>
      </c>
    </row>
    <row r="316" spans="1:11">
      <c r="A316" s="117">
        <v>44778</v>
      </c>
      <c r="B316" s="140" t="s">
        <v>20</v>
      </c>
      <c r="C316" t="s">
        <v>1040</v>
      </c>
      <c r="D316" s="147">
        <v>9078</v>
      </c>
      <c r="E316">
        <v>40</v>
      </c>
      <c r="F316" s="135">
        <f t="shared" si="82"/>
        <v>0.00440625688477638</v>
      </c>
      <c r="G316" s="146">
        <v>17.14</v>
      </c>
      <c r="H316" s="146">
        <f t="shared" si="83"/>
        <v>0.4285</v>
      </c>
      <c r="I316">
        <v>3</v>
      </c>
      <c r="J316" s="146">
        <v>38.97</v>
      </c>
      <c r="K316" s="135">
        <f>G316/J316</f>
        <v>0.439825506800103</v>
      </c>
    </row>
    <row r="317" spans="1:11">
      <c r="A317" s="117">
        <v>44778</v>
      </c>
      <c r="B317" s="140" t="s">
        <v>20</v>
      </c>
      <c r="C317" t="s">
        <v>1042</v>
      </c>
      <c r="D317" s="147">
        <v>1025</v>
      </c>
      <c r="E317">
        <v>23</v>
      </c>
      <c r="F317" s="135">
        <f t="shared" si="82"/>
        <v>0.0224390243902439</v>
      </c>
      <c r="G317" s="146">
        <v>3.9</v>
      </c>
      <c r="H317" s="146">
        <f t="shared" si="83"/>
        <v>0.169565217391304</v>
      </c>
      <c r="I317">
        <v>1</v>
      </c>
      <c r="J317" s="146">
        <v>12.99</v>
      </c>
      <c r="K317" s="135">
        <f>G317/J317</f>
        <v>0.300230946882217</v>
      </c>
    </row>
    <row r="318" spans="1:8">
      <c r="A318" s="117">
        <v>44778</v>
      </c>
      <c r="B318" s="140" t="s">
        <v>20</v>
      </c>
      <c r="C318" t="s">
        <v>1044</v>
      </c>
      <c r="D318">
        <v>269</v>
      </c>
      <c r="E318">
        <v>2</v>
      </c>
      <c r="F318" s="135">
        <f t="shared" si="82"/>
        <v>0.00743494423791822</v>
      </c>
      <c r="G318" s="146">
        <v>1.23</v>
      </c>
      <c r="H318" s="146">
        <f t="shared" si="83"/>
        <v>0.615</v>
      </c>
    </row>
    <row r="319" spans="1:8">
      <c r="A319" s="117">
        <v>44778</v>
      </c>
      <c r="B319" s="140" t="s">
        <v>20</v>
      </c>
      <c r="C319" t="s">
        <v>1045</v>
      </c>
      <c r="D319" s="147">
        <v>1648</v>
      </c>
      <c r="E319">
        <v>5</v>
      </c>
      <c r="F319" s="135">
        <f t="shared" si="82"/>
        <v>0.00303398058252427</v>
      </c>
      <c r="G319" s="146">
        <v>6.78</v>
      </c>
      <c r="H319" s="146">
        <f t="shared" si="83"/>
        <v>1.356</v>
      </c>
    </row>
    <row r="320" spans="1:8">
      <c r="A320" s="117">
        <v>44778</v>
      </c>
      <c r="B320" s="140" t="s">
        <v>128</v>
      </c>
      <c r="C320" t="s">
        <v>1041</v>
      </c>
      <c r="D320">
        <v>490</v>
      </c>
      <c r="E320">
        <v>4</v>
      </c>
      <c r="F320" s="135">
        <f t="shared" si="82"/>
        <v>0.00816326530612245</v>
      </c>
      <c r="G320" s="148">
        <v>1.07</v>
      </c>
      <c r="H320" s="148">
        <f t="shared" si="83"/>
        <v>0.2675</v>
      </c>
    </row>
    <row r="321" spans="1:8">
      <c r="A321" s="117">
        <v>44779</v>
      </c>
      <c r="B321" s="140" t="s">
        <v>20</v>
      </c>
      <c r="C321" t="s">
        <v>1038</v>
      </c>
      <c r="D321">
        <v>714</v>
      </c>
      <c r="E321">
        <v>5</v>
      </c>
      <c r="F321" s="135">
        <f t="shared" ref="F321:F327" si="84">E321/D321</f>
        <v>0.00700280112044818</v>
      </c>
      <c r="G321" s="146">
        <v>5.01</v>
      </c>
      <c r="H321" s="146">
        <f t="shared" ref="H321:H327" si="85">G321/E321</f>
        <v>1.002</v>
      </c>
    </row>
    <row r="322" spans="1:7">
      <c r="A322" s="117">
        <v>44779</v>
      </c>
      <c r="B322" s="140" t="s">
        <v>20</v>
      </c>
      <c r="C322" t="s">
        <v>1037</v>
      </c>
      <c r="D322">
        <v>688</v>
      </c>
      <c r="G322" s="146"/>
    </row>
    <row r="323" spans="1:11">
      <c r="A323" s="117">
        <v>44779</v>
      </c>
      <c r="B323" s="140" t="s">
        <v>20</v>
      </c>
      <c r="C323" t="s">
        <v>1040</v>
      </c>
      <c r="D323" s="147">
        <v>8681</v>
      </c>
      <c r="E323">
        <v>50</v>
      </c>
      <c r="F323" s="135">
        <f t="shared" si="84"/>
        <v>0.00575970510309872</v>
      </c>
      <c r="G323" s="146">
        <v>15.19</v>
      </c>
      <c r="H323" s="146">
        <f t="shared" si="85"/>
        <v>0.3038</v>
      </c>
      <c r="I323">
        <v>2</v>
      </c>
      <c r="J323" s="146">
        <v>28.98</v>
      </c>
      <c r="K323" s="135">
        <f>G323/J323</f>
        <v>0.524154589371981</v>
      </c>
    </row>
    <row r="324" spans="1:8">
      <c r="A324" s="117">
        <v>44779</v>
      </c>
      <c r="B324" s="140" t="s">
        <v>20</v>
      </c>
      <c r="C324" t="s">
        <v>1042</v>
      </c>
      <c r="D324" s="147">
        <v>1022</v>
      </c>
      <c r="E324">
        <v>17</v>
      </c>
      <c r="F324" s="135">
        <f t="shared" si="84"/>
        <v>0.0166340508806262</v>
      </c>
      <c r="G324" s="146">
        <v>3.11</v>
      </c>
      <c r="H324" s="146">
        <f t="shared" si="85"/>
        <v>0.182941176470588</v>
      </c>
    </row>
    <row r="325" spans="1:11">
      <c r="A325" s="117">
        <v>44779</v>
      </c>
      <c r="B325" s="140" t="s">
        <v>20</v>
      </c>
      <c r="C325" t="s">
        <v>1044</v>
      </c>
      <c r="D325">
        <v>737</v>
      </c>
      <c r="E325">
        <v>6</v>
      </c>
      <c r="F325" s="135">
        <f t="shared" si="84"/>
        <v>0.00814111261872456</v>
      </c>
      <c r="G325" s="146">
        <v>3.09</v>
      </c>
      <c r="H325" s="146">
        <f t="shared" si="85"/>
        <v>0.515</v>
      </c>
      <c r="I325">
        <v>1</v>
      </c>
      <c r="J325" s="146">
        <v>14.99</v>
      </c>
      <c r="K325" s="135">
        <f>G325/J325</f>
        <v>0.206137424949967</v>
      </c>
    </row>
    <row r="326" spans="1:8">
      <c r="A326" s="117">
        <v>44779</v>
      </c>
      <c r="B326" s="140" t="s">
        <v>20</v>
      </c>
      <c r="C326" t="s">
        <v>1045</v>
      </c>
      <c r="D326" s="147">
        <v>1855</v>
      </c>
      <c r="E326">
        <v>2</v>
      </c>
      <c r="F326" s="135">
        <f t="shared" si="84"/>
        <v>0.00107816711590297</v>
      </c>
      <c r="G326" s="146">
        <v>2.37</v>
      </c>
      <c r="H326" s="146">
        <f t="shared" si="85"/>
        <v>1.185</v>
      </c>
    </row>
    <row r="327" spans="1:8">
      <c r="A327" s="117">
        <v>44779</v>
      </c>
      <c r="B327" s="140" t="s">
        <v>128</v>
      </c>
      <c r="C327" t="s">
        <v>1041</v>
      </c>
      <c r="D327">
        <v>412</v>
      </c>
      <c r="E327">
        <v>5</v>
      </c>
      <c r="F327" s="135">
        <f t="shared" si="84"/>
        <v>0.0121359223300971</v>
      </c>
      <c r="G327" s="148">
        <v>1.72</v>
      </c>
      <c r="H327" s="148">
        <f t="shared" si="85"/>
        <v>0.344</v>
      </c>
    </row>
    <row r="328" spans="1:8">
      <c r="A328" s="117">
        <v>44780</v>
      </c>
      <c r="B328" s="140" t="s">
        <v>20</v>
      </c>
      <c r="C328" t="s">
        <v>1038</v>
      </c>
      <c r="D328" s="147">
        <v>2998</v>
      </c>
      <c r="E328">
        <v>5</v>
      </c>
      <c r="F328" s="135">
        <f t="shared" ref="F328:F334" si="86">E328/D328</f>
        <v>0.00166777851901268</v>
      </c>
      <c r="G328" s="146">
        <v>4.88</v>
      </c>
      <c r="H328" s="146">
        <f t="shared" ref="H328:H334" si="87">G328/E328</f>
        <v>0.976</v>
      </c>
    </row>
    <row r="329" spans="1:8">
      <c r="A329" s="117">
        <v>44780</v>
      </c>
      <c r="B329" s="140" t="s">
        <v>20</v>
      </c>
      <c r="C329" t="s">
        <v>1037</v>
      </c>
      <c r="D329">
        <v>833</v>
      </c>
      <c r="E329">
        <v>4</v>
      </c>
      <c r="F329" s="135">
        <f t="shared" si="86"/>
        <v>0.00480192076830732</v>
      </c>
      <c r="G329" s="146">
        <v>4.38</v>
      </c>
      <c r="H329" s="146">
        <f t="shared" si="87"/>
        <v>1.095</v>
      </c>
    </row>
    <row r="330" spans="1:8">
      <c r="A330" s="117">
        <v>44780</v>
      </c>
      <c r="B330" s="140" t="s">
        <v>20</v>
      </c>
      <c r="C330" t="s">
        <v>1040</v>
      </c>
      <c r="D330" s="147">
        <v>5515</v>
      </c>
      <c r="E330">
        <v>29</v>
      </c>
      <c r="F330" s="135">
        <f t="shared" si="86"/>
        <v>0.00525838621940163</v>
      </c>
      <c r="G330" s="146">
        <v>11.12</v>
      </c>
      <c r="H330" s="146">
        <f t="shared" si="87"/>
        <v>0.383448275862069</v>
      </c>
    </row>
    <row r="331" spans="1:8">
      <c r="A331" s="117">
        <v>44780</v>
      </c>
      <c r="B331" s="140" t="s">
        <v>20</v>
      </c>
      <c r="C331" t="s">
        <v>1042</v>
      </c>
      <c r="D331" s="147">
        <v>1324</v>
      </c>
      <c r="E331">
        <v>20</v>
      </c>
      <c r="F331" s="135">
        <f t="shared" si="86"/>
        <v>0.0151057401812689</v>
      </c>
      <c r="G331" s="146">
        <v>3.36</v>
      </c>
      <c r="H331" s="146">
        <f t="shared" si="87"/>
        <v>0.168</v>
      </c>
    </row>
    <row r="332" spans="1:11">
      <c r="A332" s="117">
        <v>44780</v>
      </c>
      <c r="B332" s="140" t="s">
        <v>20</v>
      </c>
      <c r="C332" t="s">
        <v>1044</v>
      </c>
      <c r="D332" s="147">
        <v>1459</v>
      </c>
      <c r="E332">
        <v>10</v>
      </c>
      <c r="F332" s="135">
        <f t="shared" si="86"/>
        <v>0.00685400959561343</v>
      </c>
      <c r="G332" s="146">
        <v>3.91</v>
      </c>
      <c r="H332" s="146">
        <f t="shared" si="87"/>
        <v>0.391</v>
      </c>
      <c r="I332">
        <v>3</v>
      </c>
      <c r="J332" s="146">
        <v>41.97</v>
      </c>
      <c r="K332" s="135">
        <f>G332/J332</f>
        <v>0.0931617822253991</v>
      </c>
    </row>
    <row r="333" spans="1:8">
      <c r="A333" s="117">
        <v>44780</v>
      </c>
      <c r="B333" s="140" t="s">
        <v>20</v>
      </c>
      <c r="C333" t="s">
        <v>1045</v>
      </c>
      <c r="D333" s="147">
        <v>4046</v>
      </c>
      <c r="E333">
        <v>8</v>
      </c>
      <c r="F333" s="135">
        <f t="shared" si="86"/>
        <v>0.00197726149283243</v>
      </c>
      <c r="G333" s="146">
        <v>12.31</v>
      </c>
      <c r="H333" s="146">
        <f t="shared" si="87"/>
        <v>1.53875</v>
      </c>
    </row>
    <row r="334" spans="1:8">
      <c r="A334" s="117">
        <v>44780</v>
      </c>
      <c r="B334" s="140" t="s">
        <v>128</v>
      </c>
      <c r="C334" t="s">
        <v>1041</v>
      </c>
      <c r="D334">
        <v>572</v>
      </c>
      <c r="E334">
        <v>4</v>
      </c>
      <c r="F334" s="135">
        <f t="shared" si="86"/>
        <v>0.00699300699300699</v>
      </c>
      <c r="G334" s="148">
        <v>1.4</v>
      </c>
      <c r="H334" s="148">
        <f t="shared" si="87"/>
        <v>0.35</v>
      </c>
    </row>
    <row r="335" spans="1:8">
      <c r="A335" s="117">
        <v>44781</v>
      </c>
      <c r="B335" s="140" t="s">
        <v>20</v>
      </c>
      <c r="C335" t="s">
        <v>1038</v>
      </c>
      <c r="D335" s="119">
        <v>5715</v>
      </c>
      <c r="E335" s="119">
        <v>7</v>
      </c>
      <c r="F335" s="135">
        <f t="shared" ref="F335:F354" si="88">E335/D335</f>
        <v>0.00122484689413823</v>
      </c>
      <c r="G335" s="146">
        <v>6.67</v>
      </c>
      <c r="H335" s="146">
        <f t="shared" ref="H335:H354" si="89">G335/E335</f>
        <v>0.952857142857143</v>
      </c>
    </row>
    <row r="336" spans="1:8">
      <c r="A336" s="117">
        <v>44781</v>
      </c>
      <c r="B336" s="140" t="s">
        <v>20</v>
      </c>
      <c r="C336" t="s">
        <v>1037</v>
      </c>
      <c r="D336" s="119">
        <v>1115</v>
      </c>
      <c r="E336" s="119">
        <v>2</v>
      </c>
      <c r="F336" s="135">
        <f t="shared" si="88"/>
        <v>0.00179372197309417</v>
      </c>
      <c r="G336" s="146">
        <v>2.51</v>
      </c>
      <c r="H336" s="146">
        <f t="shared" si="89"/>
        <v>1.255</v>
      </c>
    </row>
    <row r="337" spans="1:11">
      <c r="A337" s="117">
        <v>44781</v>
      </c>
      <c r="B337" s="140" t="s">
        <v>20</v>
      </c>
      <c r="C337" t="s">
        <v>1040</v>
      </c>
      <c r="D337" s="119">
        <v>7921</v>
      </c>
      <c r="E337" s="119">
        <v>43</v>
      </c>
      <c r="F337" s="135">
        <f t="shared" si="88"/>
        <v>0.00542860749905315</v>
      </c>
      <c r="G337" s="146">
        <v>13.8</v>
      </c>
      <c r="H337" s="146">
        <f t="shared" si="89"/>
        <v>0.32093023255814</v>
      </c>
      <c r="I337">
        <v>1</v>
      </c>
      <c r="J337" s="146">
        <v>14.99</v>
      </c>
      <c r="K337" s="135">
        <f t="shared" ref="K337:K341" si="90">G337/J337</f>
        <v>0.920613742494997</v>
      </c>
    </row>
    <row r="338" spans="1:10">
      <c r="A338" s="117">
        <v>44781</v>
      </c>
      <c r="B338" s="140" t="s">
        <v>20</v>
      </c>
      <c r="C338" t="s">
        <v>1042</v>
      </c>
      <c r="D338" s="119">
        <v>1165</v>
      </c>
      <c r="E338" s="119">
        <v>11</v>
      </c>
      <c r="F338" s="135">
        <f t="shared" si="88"/>
        <v>0.00944206008583691</v>
      </c>
      <c r="G338" s="146">
        <v>1.87</v>
      </c>
      <c r="H338" s="146">
        <f t="shared" si="89"/>
        <v>0.17</v>
      </c>
      <c r="J338" s="146"/>
    </row>
    <row r="339" spans="1:11">
      <c r="A339" s="117">
        <v>44781</v>
      </c>
      <c r="B339" s="140" t="s">
        <v>20</v>
      </c>
      <c r="C339" t="s">
        <v>1044</v>
      </c>
      <c r="D339" s="119">
        <v>1621</v>
      </c>
      <c r="E339" s="119">
        <v>15</v>
      </c>
      <c r="F339" s="135">
        <f t="shared" si="88"/>
        <v>0.00925354719309068</v>
      </c>
      <c r="G339" s="146">
        <v>5.26</v>
      </c>
      <c r="H339" s="146">
        <f t="shared" si="89"/>
        <v>0.350666666666667</v>
      </c>
      <c r="I339">
        <v>2</v>
      </c>
      <c r="J339" s="146">
        <v>28.98</v>
      </c>
      <c r="K339" s="135">
        <f t="shared" si="90"/>
        <v>0.181504485852312</v>
      </c>
    </row>
    <row r="340" spans="1:10">
      <c r="A340" s="117">
        <v>44781</v>
      </c>
      <c r="B340" s="140" t="s">
        <v>20</v>
      </c>
      <c r="C340" t="s">
        <v>1045</v>
      </c>
      <c r="D340" s="119">
        <v>2773</v>
      </c>
      <c r="E340" s="119">
        <v>4</v>
      </c>
      <c r="F340" s="135">
        <f t="shared" si="88"/>
        <v>0.00144248106743599</v>
      </c>
      <c r="G340" s="146">
        <v>6.64</v>
      </c>
      <c r="H340" s="146">
        <f t="shared" si="89"/>
        <v>1.66</v>
      </c>
      <c r="J340" s="146"/>
    </row>
    <row r="341" spans="1:11">
      <c r="A341" s="117">
        <v>44781</v>
      </c>
      <c r="B341" s="140" t="s">
        <v>128</v>
      </c>
      <c r="C341" t="s">
        <v>1041</v>
      </c>
      <c r="D341">
        <v>593</v>
      </c>
      <c r="E341">
        <v>5</v>
      </c>
      <c r="F341" s="135">
        <f t="shared" si="88"/>
        <v>0.00843170320404722</v>
      </c>
      <c r="G341" s="148">
        <v>0.73</v>
      </c>
      <c r="H341" s="148">
        <f t="shared" si="89"/>
        <v>0.146</v>
      </c>
      <c r="I341">
        <v>1</v>
      </c>
      <c r="J341" s="148">
        <v>16.66</v>
      </c>
      <c r="K341" s="135">
        <f t="shared" si="90"/>
        <v>0.0438175270108043</v>
      </c>
    </row>
    <row r="342" spans="1:8">
      <c r="A342" s="117">
        <v>44782</v>
      </c>
      <c r="B342" s="140" t="s">
        <v>20</v>
      </c>
      <c r="C342" t="s">
        <v>1038</v>
      </c>
      <c r="D342" s="147">
        <v>5935</v>
      </c>
      <c r="E342">
        <v>5</v>
      </c>
      <c r="F342" s="135">
        <f t="shared" si="88"/>
        <v>0.0008424599831508</v>
      </c>
      <c r="G342" s="146">
        <v>4.43</v>
      </c>
      <c r="H342" s="146">
        <f t="shared" si="89"/>
        <v>0.886</v>
      </c>
    </row>
    <row r="343" spans="1:8">
      <c r="A343" s="117">
        <v>44782</v>
      </c>
      <c r="B343" s="140" t="s">
        <v>20</v>
      </c>
      <c r="C343" t="s">
        <v>1037</v>
      </c>
      <c r="D343">
        <v>984</v>
      </c>
      <c r="E343">
        <v>2</v>
      </c>
      <c r="F343" s="135">
        <f t="shared" si="88"/>
        <v>0.00203252032520325</v>
      </c>
      <c r="G343" s="146">
        <v>1.83</v>
      </c>
      <c r="H343" s="146">
        <f t="shared" si="89"/>
        <v>0.915</v>
      </c>
    </row>
    <row r="344" spans="1:11">
      <c r="A344" s="117">
        <v>44782</v>
      </c>
      <c r="B344" s="140" t="s">
        <v>20</v>
      </c>
      <c r="C344" t="s">
        <v>1040</v>
      </c>
      <c r="D344" s="147">
        <v>7118</v>
      </c>
      <c r="E344">
        <v>39</v>
      </c>
      <c r="F344" s="135">
        <f t="shared" si="88"/>
        <v>0.00547906715369486</v>
      </c>
      <c r="G344" s="146">
        <v>14.64</v>
      </c>
      <c r="H344" s="146">
        <f t="shared" si="89"/>
        <v>0.375384615384615</v>
      </c>
      <c r="I344">
        <v>4</v>
      </c>
      <c r="J344" s="146">
        <v>57.96</v>
      </c>
      <c r="K344" s="135">
        <f t="shared" ref="K344:K346" si="91">G344/J344</f>
        <v>0.252587991718426</v>
      </c>
    </row>
    <row r="345" spans="1:11">
      <c r="A345" s="117">
        <v>44782</v>
      </c>
      <c r="B345" s="140" t="s">
        <v>20</v>
      </c>
      <c r="C345" t="s">
        <v>1042</v>
      </c>
      <c r="D345" s="147">
        <v>1091</v>
      </c>
      <c r="E345">
        <v>16</v>
      </c>
      <c r="F345" s="135">
        <f t="shared" si="88"/>
        <v>0.0146654445462878</v>
      </c>
      <c r="G345" s="146">
        <v>2.7</v>
      </c>
      <c r="H345" s="146">
        <f t="shared" si="89"/>
        <v>0.16875</v>
      </c>
      <c r="I345">
        <v>1</v>
      </c>
      <c r="J345" s="146">
        <v>14.99</v>
      </c>
      <c r="K345" s="135">
        <f t="shared" si="91"/>
        <v>0.180120080053369</v>
      </c>
    </row>
    <row r="346" spans="1:11">
      <c r="A346" s="117">
        <v>44782</v>
      </c>
      <c r="B346" s="140" t="s">
        <v>20</v>
      </c>
      <c r="C346" t="s">
        <v>1044</v>
      </c>
      <c r="D346" s="147">
        <v>1367</v>
      </c>
      <c r="E346">
        <v>10</v>
      </c>
      <c r="F346" s="135">
        <f t="shared" si="88"/>
        <v>0.00731528895391368</v>
      </c>
      <c r="G346" s="146">
        <v>3.71</v>
      </c>
      <c r="H346" s="146">
        <f t="shared" si="89"/>
        <v>0.371</v>
      </c>
      <c r="I346">
        <v>1</v>
      </c>
      <c r="J346" s="146">
        <v>13.99</v>
      </c>
      <c r="K346" s="135">
        <f t="shared" si="91"/>
        <v>0.265189421015011</v>
      </c>
    </row>
    <row r="347" spans="1:8">
      <c r="A347" s="117">
        <v>44782</v>
      </c>
      <c r="B347" s="140" t="s">
        <v>20</v>
      </c>
      <c r="C347" t="s">
        <v>1045</v>
      </c>
      <c r="D347" s="147">
        <v>3767</v>
      </c>
      <c r="E347">
        <v>4</v>
      </c>
      <c r="F347" s="135">
        <f t="shared" si="88"/>
        <v>0.00106185293336873</v>
      </c>
      <c r="G347" s="146">
        <v>5.99</v>
      </c>
      <c r="H347" s="146">
        <f t="shared" si="89"/>
        <v>1.4975</v>
      </c>
    </row>
    <row r="348" spans="1:8">
      <c r="A348" s="117">
        <v>44782</v>
      </c>
      <c r="B348" s="140" t="s">
        <v>128</v>
      </c>
      <c r="C348" t="s">
        <v>1041</v>
      </c>
      <c r="D348">
        <v>674</v>
      </c>
      <c r="E348">
        <v>1</v>
      </c>
      <c r="F348" s="135">
        <f t="shared" si="88"/>
        <v>0.00148367952522255</v>
      </c>
      <c r="G348" s="148">
        <v>0.06</v>
      </c>
      <c r="H348" s="148">
        <f t="shared" si="89"/>
        <v>0.06</v>
      </c>
    </row>
    <row r="349" spans="1:11">
      <c r="A349" s="117">
        <v>44783</v>
      </c>
      <c r="B349" s="140" t="s">
        <v>20</v>
      </c>
      <c r="C349" t="s">
        <v>1038</v>
      </c>
      <c r="D349" s="142">
        <v>1834</v>
      </c>
      <c r="E349" s="141">
        <v>1</v>
      </c>
      <c r="F349" s="135">
        <f t="shared" si="88"/>
        <v>0.00054525627044711</v>
      </c>
      <c r="G349" s="146">
        <v>0.94</v>
      </c>
      <c r="H349" s="146">
        <f t="shared" si="89"/>
        <v>0.94</v>
      </c>
      <c r="I349" s="141"/>
      <c r="J349" s="141"/>
      <c r="K349" s="143"/>
    </row>
    <row r="350" spans="1:11">
      <c r="A350" s="117">
        <v>44783</v>
      </c>
      <c r="B350" s="140" t="s">
        <v>20</v>
      </c>
      <c r="C350" t="s">
        <v>1037</v>
      </c>
      <c r="D350" s="141">
        <v>396</v>
      </c>
      <c r="E350" s="141">
        <v>1</v>
      </c>
      <c r="F350" s="135">
        <f t="shared" si="88"/>
        <v>0.00252525252525253</v>
      </c>
      <c r="G350" s="146">
        <v>1.56</v>
      </c>
      <c r="H350" s="146">
        <f t="shared" si="89"/>
        <v>1.56</v>
      </c>
      <c r="I350" s="141"/>
      <c r="J350" s="141"/>
      <c r="K350" s="143"/>
    </row>
    <row r="351" spans="1:11">
      <c r="A351" s="117">
        <v>44783</v>
      </c>
      <c r="B351" s="140" t="s">
        <v>20</v>
      </c>
      <c r="C351" t="s">
        <v>1040</v>
      </c>
      <c r="D351" s="142">
        <v>5856</v>
      </c>
      <c r="E351" s="141">
        <v>40</v>
      </c>
      <c r="F351" s="135">
        <f t="shared" si="88"/>
        <v>0.00683060109289617</v>
      </c>
      <c r="G351" s="146">
        <v>14.63</v>
      </c>
      <c r="H351" s="146">
        <f t="shared" si="89"/>
        <v>0.36575</v>
      </c>
      <c r="I351" s="141"/>
      <c r="J351" s="141"/>
      <c r="K351" s="143"/>
    </row>
    <row r="352" spans="1:11">
      <c r="A352" s="117">
        <v>44783</v>
      </c>
      <c r="B352" s="140" t="s">
        <v>20</v>
      </c>
      <c r="C352" t="s">
        <v>1042</v>
      </c>
      <c r="D352" s="141">
        <v>660</v>
      </c>
      <c r="E352" s="141">
        <v>18</v>
      </c>
      <c r="F352" s="135">
        <f t="shared" si="88"/>
        <v>0.0272727272727273</v>
      </c>
      <c r="G352" s="146">
        <v>2.94</v>
      </c>
      <c r="H352" s="146">
        <f t="shared" si="89"/>
        <v>0.163333333333333</v>
      </c>
      <c r="I352" s="141"/>
      <c r="J352" s="141"/>
      <c r="K352" s="143"/>
    </row>
    <row r="353" spans="1:11">
      <c r="A353" s="117">
        <v>44783</v>
      </c>
      <c r="B353" s="140" t="s">
        <v>20</v>
      </c>
      <c r="C353" t="s">
        <v>1044</v>
      </c>
      <c r="D353" s="142">
        <v>1204</v>
      </c>
      <c r="E353" s="141">
        <v>10</v>
      </c>
      <c r="F353" s="135">
        <f t="shared" si="88"/>
        <v>0.00830564784053156</v>
      </c>
      <c r="G353" s="146">
        <v>3.76</v>
      </c>
      <c r="H353" s="146">
        <f t="shared" si="89"/>
        <v>0.376</v>
      </c>
      <c r="I353" s="141"/>
      <c r="J353" s="141"/>
      <c r="K353" s="143"/>
    </row>
    <row r="354" spans="1:11">
      <c r="A354" s="117">
        <v>44783</v>
      </c>
      <c r="B354" s="140" t="s">
        <v>20</v>
      </c>
      <c r="C354" t="s">
        <v>1045</v>
      </c>
      <c r="D354" s="142">
        <v>1502</v>
      </c>
      <c r="E354" s="141">
        <v>5</v>
      </c>
      <c r="F354" s="135">
        <f t="shared" si="88"/>
        <v>0.0033288948069241</v>
      </c>
      <c r="G354" s="146">
        <v>7.31</v>
      </c>
      <c r="H354" s="146">
        <f t="shared" si="89"/>
        <v>1.462</v>
      </c>
      <c r="I354" s="141"/>
      <c r="J354" s="141"/>
      <c r="K354" s="143"/>
    </row>
    <row r="355" spans="1:11">
      <c r="A355" s="117">
        <v>44783</v>
      </c>
      <c r="B355" s="140" t="s">
        <v>20</v>
      </c>
      <c r="C355" t="s">
        <v>1046</v>
      </c>
      <c r="D355" s="141">
        <v>13</v>
      </c>
      <c r="E355" s="141"/>
      <c r="F355" s="143"/>
      <c r="G355" s="141"/>
      <c r="H355" s="145"/>
      <c r="I355" s="141"/>
      <c r="J355" s="141"/>
      <c r="K355" s="143"/>
    </row>
    <row r="356" spans="1:11">
      <c r="A356" s="117">
        <v>44783</v>
      </c>
      <c r="B356" s="140" t="s">
        <v>128</v>
      </c>
      <c r="C356" t="s">
        <v>1041</v>
      </c>
      <c r="D356" s="141">
        <v>549</v>
      </c>
      <c r="E356" s="141">
        <v>2</v>
      </c>
      <c r="F356" s="135">
        <f>E356/D356</f>
        <v>0.00364298724954463</v>
      </c>
      <c r="G356" s="148">
        <v>0.96</v>
      </c>
      <c r="H356" s="148">
        <f>G356/E356</f>
        <v>0.48</v>
      </c>
      <c r="I356" s="141">
        <v>1</v>
      </c>
      <c r="J356" s="148">
        <v>16.66</v>
      </c>
      <c r="K356" s="135">
        <f>G356/J356</f>
        <v>0.0576230492196879</v>
      </c>
    </row>
    <row r="357" spans="1:11">
      <c r="A357" s="117">
        <v>44784</v>
      </c>
      <c r="B357" s="140" t="s">
        <v>20</v>
      </c>
      <c r="C357" t="s">
        <v>1038</v>
      </c>
      <c r="D357" s="141">
        <v>1201</v>
      </c>
      <c r="E357" s="141">
        <v>1</v>
      </c>
      <c r="F357" s="135">
        <f t="shared" ref="F357:F364" si="92">E357/D357</f>
        <v>0.000832639467110741</v>
      </c>
      <c r="G357" s="146">
        <v>0.52</v>
      </c>
      <c r="H357" s="146">
        <f t="shared" ref="H357:H364" si="93">G357/E357</f>
        <v>0.52</v>
      </c>
      <c r="I357" s="141"/>
      <c r="J357" s="141"/>
      <c r="K357" s="143"/>
    </row>
    <row r="358" spans="1:8">
      <c r="A358" s="117">
        <v>44784</v>
      </c>
      <c r="B358" s="140" t="s">
        <v>20</v>
      </c>
      <c r="C358" t="s">
        <v>1037</v>
      </c>
      <c r="D358">
        <v>344</v>
      </c>
      <c r="E358">
        <v>1</v>
      </c>
      <c r="F358" s="135">
        <f t="shared" si="92"/>
        <v>0.00290697674418605</v>
      </c>
      <c r="G358" s="146">
        <v>1.14</v>
      </c>
      <c r="H358" s="146">
        <f t="shared" si="93"/>
        <v>1.14</v>
      </c>
    </row>
    <row r="359" spans="1:8">
      <c r="A359" s="117">
        <v>44784</v>
      </c>
      <c r="B359" s="140" t="s">
        <v>20</v>
      </c>
      <c r="C359" t="s">
        <v>1040</v>
      </c>
      <c r="D359">
        <v>5943</v>
      </c>
      <c r="E359">
        <v>35</v>
      </c>
      <c r="F359" s="135">
        <f t="shared" si="92"/>
        <v>0.00588928150765607</v>
      </c>
      <c r="G359" s="146">
        <v>11.71</v>
      </c>
      <c r="H359" s="146">
        <f t="shared" si="93"/>
        <v>0.334571428571429</v>
      </c>
    </row>
    <row r="360" spans="1:8">
      <c r="A360" s="117">
        <v>44784</v>
      </c>
      <c r="B360" s="140" t="s">
        <v>20</v>
      </c>
      <c r="C360" t="s">
        <v>1042</v>
      </c>
      <c r="D360">
        <v>361</v>
      </c>
      <c r="E360">
        <v>2</v>
      </c>
      <c r="F360" s="135">
        <f t="shared" si="92"/>
        <v>0.00554016620498615</v>
      </c>
      <c r="G360" s="146">
        <v>0.36</v>
      </c>
      <c r="H360" s="146">
        <f t="shared" si="93"/>
        <v>0.18</v>
      </c>
    </row>
    <row r="361" spans="1:11">
      <c r="A361" s="117">
        <v>44784</v>
      </c>
      <c r="B361" s="140" t="s">
        <v>20</v>
      </c>
      <c r="C361" t="s">
        <v>1044</v>
      </c>
      <c r="D361">
        <v>388</v>
      </c>
      <c r="E361">
        <v>7</v>
      </c>
      <c r="F361" s="135">
        <f t="shared" si="92"/>
        <v>0.0180412371134021</v>
      </c>
      <c r="G361" s="146">
        <v>3.01</v>
      </c>
      <c r="H361" s="146">
        <f t="shared" si="93"/>
        <v>0.43</v>
      </c>
      <c r="I361" s="119">
        <v>1</v>
      </c>
      <c r="J361" s="146">
        <v>13.99</v>
      </c>
      <c r="K361" s="135">
        <f>G361/J361</f>
        <v>0.215153681200858</v>
      </c>
    </row>
    <row r="362" spans="1:8">
      <c r="A362" s="117">
        <v>44784</v>
      </c>
      <c r="B362" s="140" t="s">
        <v>20</v>
      </c>
      <c r="C362" t="s">
        <v>1045</v>
      </c>
      <c r="D362">
        <v>3411</v>
      </c>
      <c r="E362">
        <v>5</v>
      </c>
      <c r="F362" s="135">
        <f t="shared" si="92"/>
        <v>0.00146584579302257</v>
      </c>
      <c r="G362" s="146">
        <v>8.61</v>
      </c>
      <c r="H362" s="146">
        <f t="shared" si="93"/>
        <v>1.722</v>
      </c>
    </row>
    <row r="363" spans="1:8">
      <c r="A363" s="117">
        <v>44784</v>
      </c>
      <c r="B363" s="140" t="s">
        <v>20</v>
      </c>
      <c r="C363" t="s">
        <v>1046</v>
      </c>
      <c r="D363">
        <v>71</v>
      </c>
      <c r="E363">
        <v>1</v>
      </c>
      <c r="F363" s="135">
        <f t="shared" si="92"/>
        <v>0.0140845070422535</v>
      </c>
      <c r="G363" s="146">
        <v>1.7</v>
      </c>
      <c r="H363" s="146">
        <f t="shared" si="93"/>
        <v>1.7</v>
      </c>
    </row>
    <row r="364" spans="1:8">
      <c r="A364" s="117">
        <v>44784</v>
      </c>
      <c r="B364" s="140" t="s">
        <v>128</v>
      </c>
      <c r="C364" t="s">
        <v>1041</v>
      </c>
      <c r="D364">
        <v>743</v>
      </c>
      <c r="E364">
        <v>5</v>
      </c>
      <c r="F364" s="135">
        <f t="shared" si="92"/>
        <v>0.00672947510094213</v>
      </c>
      <c r="G364" s="148">
        <v>1.51</v>
      </c>
      <c r="H364" s="148">
        <f t="shared" si="93"/>
        <v>0.302</v>
      </c>
    </row>
    <row r="365" spans="1:6">
      <c r="A365" s="117">
        <v>44785</v>
      </c>
      <c r="B365" s="140" t="s">
        <v>20</v>
      </c>
      <c r="C365" t="s">
        <v>1038</v>
      </c>
      <c r="D365">
        <v>1079</v>
      </c>
      <c r="E365">
        <v>0</v>
      </c>
      <c r="F365" s="135">
        <f t="shared" ref="F365:F372" si="94">E365/D365</f>
        <v>0</v>
      </c>
    </row>
    <row r="366" spans="1:8">
      <c r="A366" s="117">
        <v>44785</v>
      </c>
      <c r="B366" s="140" t="s">
        <v>20</v>
      </c>
      <c r="C366" t="s">
        <v>1037</v>
      </c>
      <c r="D366">
        <v>268</v>
      </c>
      <c r="E366">
        <v>1</v>
      </c>
      <c r="F366" s="135">
        <f t="shared" si="94"/>
        <v>0.00373134328358209</v>
      </c>
      <c r="G366" s="146">
        <v>1.44</v>
      </c>
      <c r="H366" s="146">
        <f t="shared" ref="H366:H370" si="95">G366/E366</f>
        <v>1.44</v>
      </c>
    </row>
    <row r="367" spans="1:11">
      <c r="A367" s="117">
        <v>44785</v>
      </c>
      <c r="B367" s="140" t="s">
        <v>20</v>
      </c>
      <c r="C367" t="s">
        <v>1040</v>
      </c>
      <c r="D367">
        <v>9189</v>
      </c>
      <c r="E367">
        <v>51</v>
      </c>
      <c r="F367" s="135">
        <f t="shared" si="94"/>
        <v>0.00555011426705844</v>
      </c>
      <c r="G367" s="146">
        <v>17.96</v>
      </c>
      <c r="H367" s="146">
        <f t="shared" si="95"/>
        <v>0.352156862745098</v>
      </c>
      <c r="I367" s="119">
        <v>6</v>
      </c>
      <c r="J367" s="146">
        <v>83.94</v>
      </c>
      <c r="K367" s="135">
        <f t="shared" ref="K367:K369" si="96">G367/J367</f>
        <v>0.213962354062426</v>
      </c>
    </row>
    <row r="368" spans="1:11">
      <c r="A368" s="117">
        <v>44785</v>
      </c>
      <c r="B368" s="140" t="s">
        <v>20</v>
      </c>
      <c r="C368" t="s">
        <v>1042</v>
      </c>
      <c r="D368">
        <v>590</v>
      </c>
      <c r="E368">
        <v>10</v>
      </c>
      <c r="F368" s="135">
        <f t="shared" si="94"/>
        <v>0.0169491525423729</v>
      </c>
      <c r="G368" s="146">
        <v>1.7</v>
      </c>
      <c r="H368" s="146">
        <f t="shared" si="95"/>
        <v>0.17</v>
      </c>
      <c r="I368" s="119">
        <v>1</v>
      </c>
      <c r="J368" s="146">
        <v>14.99</v>
      </c>
      <c r="K368" s="135">
        <f t="shared" si="96"/>
        <v>0.113408939292862</v>
      </c>
    </row>
    <row r="369" spans="1:11">
      <c r="A369" s="117">
        <v>44785</v>
      </c>
      <c r="B369" s="140" t="s">
        <v>20</v>
      </c>
      <c r="C369" t="s">
        <v>1044</v>
      </c>
      <c r="D369">
        <v>904</v>
      </c>
      <c r="E369">
        <v>6</v>
      </c>
      <c r="F369" s="135">
        <f t="shared" si="94"/>
        <v>0.00663716814159292</v>
      </c>
      <c r="G369" s="146">
        <v>2.32</v>
      </c>
      <c r="H369" s="146">
        <f t="shared" si="95"/>
        <v>0.386666666666667</v>
      </c>
      <c r="I369" s="119">
        <v>2</v>
      </c>
      <c r="J369" s="146">
        <v>27.98</v>
      </c>
      <c r="K369" s="135">
        <f t="shared" si="96"/>
        <v>0.0829163688348821</v>
      </c>
    </row>
    <row r="370" spans="1:8">
      <c r="A370" s="117">
        <v>44785</v>
      </c>
      <c r="B370" s="140" t="s">
        <v>20</v>
      </c>
      <c r="C370" t="s">
        <v>1045</v>
      </c>
      <c r="D370">
        <v>3126</v>
      </c>
      <c r="E370">
        <v>4</v>
      </c>
      <c r="F370" s="135">
        <f t="shared" si="94"/>
        <v>0.00127959053103007</v>
      </c>
      <c r="G370" s="146">
        <v>7.36</v>
      </c>
      <c r="H370" s="146">
        <f t="shared" si="95"/>
        <v>1.84</v>
      </c>
    </row>
    <row r="371" spans="1:6">
      <c r="A371" s="117">
        <v>44785</v>
      </c>
      <c r="B371" s="140" t="s">
        <v>20</v>
      </c>
      <c r="C371" t="s">
        <v>1046</v>
      </c>
      <c r="D371">
        <v>34</v>
      </c>
      <c r="E371">
        <v>0</v>
      </c>
      <c r="F371" s="135">
        <f t="shared" si="94"/>
        <v>0</v>
      </c>
    </row>
    <row r="372" spans="1:8">
      <c r="A372" s="117">
        <v>44785</v>
      </c>
      <c r="B372" s="140" t="s">
        <v>128</v>
      </c>
      <c r="C372" t="s">
        <v>1041</v>
      </c>
      <c r="D372">
        <v>524</v>
      </c>
      <c r="E372">
        <v>1</v>
      </c>
      <c r="F372" s="135">
        <f t="shared" si="94"/>
        <v>0.00190839694656489</v>
      </c>
      <c r="G372" s="148">
        <v>0.15</v>
      </c>
      <c r="H372" s="148">
        <f>G372/E372</f>
        <v>0.15</v>
      </c>
    </row>
    <row r="373" spans="1:6">
      <c r="A373" s="117">
        <v>44786</v>
      </c>
      <c r="B373" s="140" t="s">
        <v>20</v>
      </c>
      <c r="C373" t="s">
        <v>1038</v>
      </c>
      <c r="D373">
        <v>1136</v>
      </c>
      <c r="E373">
        <v>0</v>
      </c>
      <c r="F373" s="135">
        <f t="shared" ref="F373:F380" si="97">E373/D373</f>
        <v>0</v>
      </c>
    </row>
    <row r="374" spans="1:6">
      <c r="A374" s="117">
        <v>44786</v>
      </c>
      <c r="B374" s="140" t="s">
        <v>20</v>
      </c>
      <c r="C374" t="s">
        <v>1037</v>
      </c>
      <c r="D374">
        <v>189</v>
      </c>
      <c r="E374">
        <v>0</v>
      </c>
      <c r="F374" s="135">
        <f t="shared" si="97"/>
        <v>0</v>
      </c>
    </row>
    <row r="375" spans="1:11">
      <c r="A375" s="117">
        <v>44786</v>
      </c>
      <c r="B375" s="140" t="s">
        <v>20</v>
      </c>
      <c r="C375" t="s">
        <v>1040</v>
      </c>
      <c r="D375">
        <v>13748</v>
      </c>
      <c r="E375">
        <v>48</v>
      </c>
      <c r="F375" s="135">
        <f t="shared" si="97"/>
        <v>0.00349141693337213</v>
      </c>
      <c r="G375" s="146">
        <v>18.18</v>
      </c>
      <c r="H375" s="146">
        <f t="shared" ref="H375:H378" si="98">G375/E375</f>
        <v>0.37875</v>
      </c>
      <c r="I375" s="119">
        <v>1</v>
      </c>
      <c r="J375" s="146">
        <v>13.99</v>
      </c>
      <c r="K375" s="135">
        <f t="shared" ref="K375:K378" si="99">G375/J375</f>
        <v>1.29949964260186</v>
      </c>
    </row>
    <row r="376" spans="1:11">
      <c r="A376" s="117">
        <v>44786</v>
      </c>
      <c r="B376" s="140" t="s">
        <v>20</v>
      </c>
      <c r="C376" t="s">
        <v>1042</v>
      </c>
      <c r="D376">
        <v>1438</v>
      </c>
      <c r="E376">
        <v>16</v>
      </c>
      <c r="F376" s="135">
        <f t="shared" si="97"/>
        <v>0.0111265646731572</v>
      </c>
      <c r="G376" s="146">
        <v>2.6</v>
      </c>
      <c r="H376" s="146">
        <f t="shared" si="98"/>
        <v>0.1625</v>
      </c>
      <c r="I376" s="119">
        <v>2</v>
      </c>
      <c r="J376" s="146">
        <v>27.98</v>
      </c>
      <c r="K376" s="135">
        <f t="shared" si="99"/>
        <v>0.0929235167977127</v>
      </c>
    </row>
    <row r="377" spans="1:11">
      <c r="A377" s="117">
        <v>44786</v>
      </c>
      <c r="B377" s="140" t="s">
        <v>20</v>
      </c>
      <c r="C377" t="s">
        <v>1044</v>
      </c>
      <c r="D377">
        <v>1102</v>
      </c>
      <c r="E377">
        <v>10</v>
      </c>
      <c r="F377" s="135">
        <f t="shared" si="97"/>
        <v>0.00907441016333938</v>
      </c>
      <c r="G377" s="146">
        <v>6.44</v>
      </c>
      <c r="H377" s="146">
        <f t="shared" si="98"/>
        <v>0.644</v>
      </c>
      <c r="I377" s="119">
        <v>1</v>
      </c>
      <c r="J377" s="146">
        <v>13.99</v>
      </c>
      <c r="K377" s="135">
        <f t="shared" si="99"/>
        <v>0.460328806290207</v>
      </c>
    </row>
    <row r="378" spans="1:11">
      <c r="A378" s="117">
        <v>44786</v>
      </c>
      <c r="B378" s="140" t="s">
        <v>20</v>
      </c>
      <c r="C378" t="s">
        <v>1045</v>
      </c>
      <c r="D378">
        <v>2466</v>
      </c>
      <c r="E378">
        <v>4</v>
      </c>
      <c r="F378" s="135">
        <f t="shared" si="97"/>
        <v>0.0016220600162206</v>
      </c>
      <c r="G378" s="146">
        <v>6.16</v>
      </c>
      <c r="H378" s="146">
        <f t="shared" si="98"/>
        <v>1.54</v>
      </c>
      <c r="I378" s="119">
        <v>1</v>
      </c>
      <c r="J378" s="146">
        <v>45.99</v>
      </c>
      <c r="K378" s="135">
        <f t="shared" si="99"/>
        <v>0.133942161339422</v>
      </c>
    </row>
    <row r="379" spans="1:6">
      <c r="A379" s="117">
        <v>44786</v>
      </c>
      <c r="B379" s="140" t="s">
        <v>20</v>
      </c>
      <c r="C379" t="s">
        <v>1046</v>
      </c>
      <c r="D379">
        <v>1</v>
      </c>
      <c r="E379">
        <v>0</v>
      </c>
      <c r="F379" s="135">
        <f t="shared" si="97"/>
        <v>0</v>
      </c>
    </row>
    <row r="380" spans="1:8">
      <c r="A380" s="117">
        <v>44786</v>
      </c>
      <c r="B380" s="140" t="s">
        <v>128</v>
      </c>
      <c r="C380" t="s">
        <v>1041</v>
      </c>
      <c r="D380">
        <v>982</v>
      </c>
      <c r="E380">
        <v>2</v>
      </c>
      <c r="F380" s="135">
        <f t="shared" si="97"/>
        <v>0.00203665987780041</v>
      </c>
      <c r="G380" s="148">
        <v>0.74</v>
      </c>
      <c r="H380" s="148">
        <f>G380/E380</f>
        <v>0.37</v>
      </c>
    </row>
    <row r="381" spans="1:8">
      <c r="A381" s="117">
        <v>44787</v>
      </c>
      <c r="B381" s="140" t="s">
        <v>20</v>
      </c>
      <c r="C381" t="s">
        <v>1038</v>
      </c>
      <c r="D381">
        <v>1567</v>
      </c>
      <c r="E381">
        <v>1</v>
      </c>
      <c r="F381" s="135">
        <f t="shared" ref="F381:F388" si="100">E381/D381</f>
        <v>0.000638162093171666</v>
      </c>
      <c r="G381" s="146">
        <v>0.68</v>
      </c>
      <c r="H381" s="146">
        <f t="shared" ref="H381:H387" si="101">G381/E381</f>
        <v>0.68</v>
      </c>
    </row>
    <row r="382" spans="1:8">
      <c r="A382" s="117">
        <v>44787</v>
      </c>
      <c r="B382" s="140" t="s">
        <v>20</v>
      </c>
      <c r="C382" t="s">
        <v>1037</v>
      </c>
      <c r="D382">
        <v>257</v>
      </c>
      <c r="E382">
        <v>1</v>
      </c>
      <c r="F382" s="135">
        <f t="shared" si="100"/>
        <v>0.00389105058365759</v>
      </c>
      <c r="G382" s="146">
        <v>1.88</v>
      </c>
      <c r="H382" s="146">
        <f t="shared" si="101"/>
        <v>1.88</v>
      </c>
    </row>
    <row r="383" spans="1:11">
      <c r="A383" s="117">
        <v>44787</v>
      </c>
      <c r="B383" s="140" t="s">
        <v>20</v>
      </c>
      <c r="C383" t="s">
        <v>1040</v>
      </c>
      <c r="D383">
        <v>8970</v>
      </c>
      <c r="E383">
        <v>45</v>
      </c>
      <c r="F383" s="135">
        <f t="shared" si="100"/>
        <v>0.00501672240802676</v>
      </c>
      <c r="G383" s="146">
        <v>20.28</v>
      </c>
      <c r="H383" s="146">
        <f t="shared" si="101"/>
        <v>0.450666666666667</v>
      </c>
      <c r="I383">
        <v>2</v>
      </c>
      <c r="J383" s="146">
        <v>28.98</v>
      </c>
      <c r="K383" s="135">
        <f>G383/J383</f>
        <v>0.699792960662526</v>
      </c>
    </row>
    <row r="384" spans="1:11">
      <c r="A384" s="117">
        <v>44787</v>
      </c>
      <c r="B384" s="140" t="s">
        <v>20</v>
      </c>
      <c r="C384" t="s">
        <v>1042</v>
      </c>
      <c r="D384">
        <v>1846</v>
      </c>
      <c r="E384">
        <v>20</v>
      </c>
      <c r="F384" s="135">
        <f t="shared" si="100"/>
        <v>0.0108342361863489</v>
      </c>
      <c r="G384" s="146">
        <v>3.42</v>
      </c>
      <c r="H384" s="146">
        <f t="shared" si="101"/>
        <v>0.171</v>
      </c>
      <c r="I384">
        <v>2</v>
      </c>
      <c r="J384" s="146">
        <v>27.98</v>
      </c>
      <c r="K384" s="135">
        <f>G384/J384</f>
        <v>0.122230164403145</v>
      </c>
    </row>
    <row r="385" spans="1:8">
      <c r="A385" s="117">
        <v>44787</v>
      </c>
      <c r="B385" s="140" t="s">
        <v>20</v>
      </c>
      <c r="C385" t="s">
        <v>1044</v>
      </c>
      <c r="D385">
        <v>1350</v>
      </c>
      <c r="E385">
        <v>11</v>
      </c>
      <c r="F385" s="135">
        <f t="shared" si="100"/>
        <v>0.00814814814814815</v>
      </c>
      <c r="G385" s="146">
        <v>7.38</v>
      </c>
      <c r="H385" s="146">
        <f t="shared" si="101"/>
        <v>0.670909090909091</v>
      </c>
    </row>
    <row r="386" spans="1:8">
      <c r="A386" s="117">
        <v>44787</v>
      </c>
      <c r="B386" s="140" t="s">
        <v>20</v>
      </c>
      <c r="C386" t="s">
        <v>1045</v>
      </c>
      <c r="D386">
        <v>4434</v>
      </c>
      <c r="E386">
        <v>7</v>
      </c>
      <c r="F386" s="135">
        <f t="shared" si="100"/>
        <v>0.0015787099684258</v>
      </c>
      <c r="G386" s="146">
        <v>10.12</v>
      </c>
      <c r="H386" s="146">
        <f t="shared" si="101"/>
        <v>1.44571428571429</v>
      </c>
    </row>
    <row r="387" spans="1:8">
      <c r="A387" s="117">
        <v>44787</v>
      </c>
      <c r="B387" s="140" t="s">
        <v>20</v>
      </c>
      <c r="C387" t="s">
        <v>1046</v>
      </c>
      <c r="D387">
        <v>3</v>
      </c>
      <c r="E387">
        <v>0</v>
      </c>
      <c r="F387" s="135">
        <f t="shared" si="100"/>
        <v>0</v>
      </c>
      <c r="G387" s="146">
        <v>0</v>
      </c>
      <c r="H387" s="146"/>
    </row>
    <row r="388" spans="1:8">
      <c r="A388" s="117">
        <v>44787</v>
      </c>
      <c r="B388" s="140" t="s">
        <v>128</v>
      </c>
      <c r="C388" t="s">
        <v>1041</v>
      </c>
      <c r="D388" s="147">
        <v>1062</v>
      </c>
      <c r="E388">
        <v>1</v>
      </c>
      <c r="F388" s="135">
        <f t="shared" si="100"/>
        <v>0.000941619585687382</v>
      </c>
      <c r="G388" s="148">
        <v>0.5</v>
      </c>
      <c r="H388" s="148">
        <f>G388/E388</f>
        <v>0.5</v>
      </c>
    </row>
    <row r="389" spans="1:7">
      <c r="A389" s="117">
        <v>44788</v>
      </c>
      <c r="B389" s="140" t="s">
        <v>20</v>
      </c>
      <c r="C389" t="s">
        <v>1038</v>
      </c>
      <c r="D389">
        <v>1580</v>
      </c>
      <c r="E389">
        <v>0</v>
      </c>
      <c r="F389" s="135">
        <f t="shared" ref="F389:F396" si="102">E389/D389</f>
        <v>0</v>
      </c>
      <c r="G389" s="146">
        <v>0</v>
      </c>
    </row>
    <row r="390" spans="1:7">
      <c r="A390" s="117">
        <v>44788</v>
      </c>
      <c r="B390" s="140" t="s">
        <v>20</v>
      </c>
      <c r="C390" t="s">
        <v>1037</v>
      </c>
      <c r="D390">
        <v>213</v>
      </c>
      <c r="E390">
        <v>0</v>
      </c>
      <c r="F390" s="135">
        <f t="shared" si="102"/>
        <v>0</v>
      </c>
      <c r="G390" s="146">
        <v>0</v>
      </c>
    </row>
    <row r="391" spans="1:11">
      <c r="A391" s="117">
        <v>44788</v>
      </c>
      <c r="B391" s="140" t="s">
        <v>20</v>
      </c>
      <c r="C391" t="s">
        <v>1040</v>
      </c>
      <c r="D391">
        <v>8937</v>
      </c>
      <c r="E391">
        <v>48</v>
      </c>
      <c r="F391" s="135">
        <f t="shared" si="102"/>
        <v>0.00537092984222894</v>
      </c>
      <c r="G391" s="146">
        <v>20.25</v>
      </c>
      <c r="H391" s="146">
        <f t="shared" ref="H391:H394" si="103">G391/E391</f>
        <v>0.421875</v>
      </c>
      <c r="I391" s="119">
        <v>1</v>
      </c>
      <c r="J391" s="146">
        <v>13.99</v>
      </c>
      <c r="K391" s="135">
        <f>G391/J391</f>
        <v>1.44746247319514</v>
      </c>
    </row>
    <row r="392" spans="1:11">
      <c r="A392" s="117">
        <v>44788</v>
      </c>
      <c r="B392" s="140" t="s">
        <v>20</v>
      </c>
      <c r="C392" t="s">
        <v>1042</v>
      </c>
      <c r="D392">
        <v>1316</v>
      </c>
      <c r="E392">
        <v>14</v>
      </c>
      <c r="F392" s="135">
        <f t="shared" si="102"/>
        <v>0.0106382978723404</v>
      </c>
      <c r="G392" s="146">
        <v>2.37</v>
      </c>
      <c r="H392" s="146">
        <f t="shared" si="103"/>
        <v>0.169285714285714</v>
      </c>
      <c r="I392" s="119">
        <v>1</v>
      </c>
      <c r="J392" s="146">
        <v>12.99</v>
      </c>
      <c r="K392" s="135">
        <f>G392/J392</f>
        <v>0.182448036951501</v>
      </c>
    </row>
    <row r="393" spans="1:8">
      <c r="A393" s="117">
        <v>44788</v>
      </c>
      <c r="B393" s="140" t="s">
        <v>20</v>
      </c>
      <c r="C393" t="s">
        <v>1044</v>
      </c>
      <c r="D393">
        <v>1479</v>
      </c>
      <c r="E393">
        <v>9</v>
      </c>
      <c r="F393" s="135">
        <f t="shared" si="102"/>
        <v>0.00608519269776876</v>
      </c>
      <c r="G393" s="146">
        <v>5.15</v>
      </c>
      <c r="H393" s="146">
        <f t="shared" si="103"/>
        <v>0.572222222222222</v>
      </c>
    </row>
    <row r="394" spans="1:8">
      <c r="A394" s="117">
        <v>44788</v>
      </c>
      <c r="B394" s="140" t="s">
        <v>20</v>
      </c>
      <c r="C394" t="s">
        <v>1045</v>
      </c>
      <c r="D394">
        <v>1039</v>
      </c>
      <c r="E394">
        <v>3</v>
      </c>
      <c r="F394" s="135">
        <f t="shared" si="102"/>
        <v>0.00288739172281039</v>
      </c>
      <c r="G394" s="146">
        <v>5.28</v>
      </c>
      <c r="H394" s="146">
        <f t="shared" si="103"/>
        <v>1.76</v>
      </c>
    </row>
    <row r="395" spans="1:7">
      <c r="A395" s="117">
        <v>44788</v>
      </c>
      <c r="B395" s="140" t="s">
        <v>20</v>
      </c>
      <c r="C395" t="s">
        <v>1046</v>
      </c>
      <c r="D395">
        <v>6</v>
      </c>
      <c r="E395">
        <v>0</v>
      </c>
      <c r="F395" s="135">
        <f t="shared" si="102"/>
        <v>0</v>
      </c>
      <c r="G395" s="146">
        <v>0</v>
      </c>
    </row>
    <row r="396" spans="1:8">
      <c r="A396" s="117">
        <v>44788</v>
      </c>
      <c r="B396" s="140" t="s">
        <v>128</v>
      </c>
      <c r="C396" t="s">
        <v>1041</v>
      </c>
      <c r="D396">
        <v>998</v>
      </c>
      <c r="E396">
        <v>6</v>
      </c>
      <c r="F396" s="135">
        <f t="shared" si="102"/>
        <v>0.00601202404809619</v>
      </c>
      <c r="G396" s="148">
        <v>1.6</v>
      </c>
      <c r="H396" s="148">
        <f>G396/E396</f>
        <v>0.266666666666667</v>
      </c>
    </row>
    <row r="397" spans="1:8">
      <c r="A397" s="117">
        <v>44789</v>
      </c>
      <c r="B397" s="140" t="s">
        <v>20</v>
      </c>
      <c r="C397" t="s">
        <v>1038</v>
      </c>
      <c r="D397">
        <v>1012</v>
      </c>
      <c r="E397">
        <v>1</v>
      </c>
      <c r="F397" s="135">
        <f t="shared" ref="F397:F412" si="104">E397/D397</f>
        <v>0.000988142292490119</v>
      </c>
      <c r="G397" s="146">
        <v>0.95</v>
      </c>
      <c r="H397" s="146">
        <f t="shared" ref="H397:H402" si="105">G397/E397</f>
        <v>0.95</v>
      </c>
    </row>
    <row r="398" spans="1:8">
      <c r="A398" s="117">
        <v>44789</v>
      </c>
      <c r="B398" s="140" t="s">
        <v>20</v>
      </c>
      <c r="C398" t="s">
        <v>1037</v>
      </c>
      <c r="D398">
        <v>213</v>
      </c>
      <c r="E398">
        <v>0</v>
      </c>
      <c r="F398" s="135">
        <f t="shared" si="104"/>
        <v>0</v>
      </c>
      <c r="G398" s="146">
        <v>0</v>
      </c>
      <c r="H398" s="146"/>
    </row>
    <row r="399" spans="1:11">
      <c r="A399" s="117">
        <v>44789</v>
      </c>
      <c r="B399" s="140" t="s">
        <v>20</v>
      </c>
      <c r="C399" t="s">
        <v>1040</v>
      </c>
      <c r="D399">
        <v>8450</v>
      </c>
      <c r="E399">
        <v>57</v>
      </c>
      <c r="F399" s="135">
        <f t="shared" si="104"/>
        <v>0.00674556213017751</v>
      </c>
      <c r="G399" s="146">
        <v>22.83</v>
      </c>
      <c r="H399" s="146">
        <f t="shared" si="105"/>
        <v>0.400526315789474</v>
      </c>
      <c r="I399" s="119">
        <v>2</v>
      </c>
      <c r="J399" s="146">
        <v>26.98</v>
      </c>
      <c r="K399" s="135">
        <f>G399/J399</f>
        <v>0.846182357301705</v>
      </c>
    </row>
    <row r="400" spans="1:8">
      <c r="A400" s="117">
        <v>44789</v>
      </c>
      <c r="B400" s="140" t="s">
        <v>20</v>
      </c>
      <c r="C400" t="s">
        <v>1042</v>
      </c>
      <c r="D400">
        <v>1483</v>
      </c>
      <c r="E400">
        <v>25</v>
      </c>
      <c r="F400" s="135">
        <f t="shared" si="104"/>
        <v>0.016857720836143</v>
      </c>
      <c r="G400" s="146">
        <v>6.48</v>
      </c>
      <c r="H400" s="146">
        <f t="shared" si="105"/>
        <v>0.2592</v>
      </c>
    </row>
    <row r="401" spans="1:8">
      <c r="A401" s="117">
        <v>44789</v>
      </c>
      <c r="B401" s="140" t="s">
        <v>20</v>
      </c>
      <c r="C401" t="s">
        <v>1044</v>
      </c>
      <c r="D401">
        <v>2228</v>
      </c>
      <c r="E401">
        <v>10</v>
      </c>
      <c r="F401" s="135">
        <f t="shared" si="104"/>
        <v>0.00448833034111311</v>
      </c>
      <c r="G401" s="146">
        <v>6.48</v>
      </c>
      <c r="H401" s="146">
        <f t="shared" si="105"/>
        <v>0.648</v>
      </c>
    </row>
    <row r="402" spans="1:8">
      <c r="A402" s="117">
        <v>44789</v>
      </c>
      <c r="B402" s="140" t="s">
        <v>20</v>
      </c>
      <c r="C402" t="s">
        <v>1045</v>
      </c>
      <c r="D402">
        <v>2667</v>
      </c>
      <c r="E402">
        <v>3</v>
      </c>
      <c r="F402" s="135">
        <f t="shared" si="104"/>
        <v>0.00112485939257593</v>
      </c>
      <c r="G402" s="146">
        <v>4.98</v>
      </c>
      <c r="H402" s="146">
        <f t="shared" si="105"/>
        <v>1.66</v>
      </c>
    </row>
    <row r="403" spans="1:7">
      <c r="A403" s="117">
        <v>44789</v>
      </c>
      <c r="B403" s="140" t="s">
        <v>20</v>
      </c>
      <c r="C403" t="s">
        <v>1046</v>
      </c>
      <c r="D403">
        <v>144</v>
      </c>
      <c r="E403">
        <v>0</v>
      </c>
      <c r="F403" s="135">
        <f t="shared" si="104"/>
        <v>0</v>
      </c>
      <c r="G403" s="136"/>
    </row>
    <row r="404" spans="1:8">
      <c r="A404" s="117">
        <v>44789</v>
      </c>
      <c r="B404" s="140" t="s">
        <v>128</v>
      </c>
      <c r="C404" t="s">
        <v>1041</v>
      </c>
      <c r="D404">
        <v>985</v>
      </c>
      <c r="E404">
        <v>6</v>
      </c>
      <c r="F404" s="135">
        <f t="shared" si="104"/>
        <v>0.00609137055837563</v>
      </c>
      <c r="G404" s="148">
        <v>1.75</v>
      </c>
      <c r="H404" s="148">
        <f t="shared" ref="H404:H410" si="106">G404/E404</f>
        <v>0.291666666666667</v>
      </c>
    </row>
    <row r="405" spans="1:8">
      <c r="A405" s="117">
        <v>44790</v>
      </c>
      <c r="B405" s="140" t="s">
        <v>20</v>
      </c>
      <c r="C405" t="s">
        <v>1038</v>
      </c>
      <c r="D405">
        <v>1119</v>
      </c>
      <c r="E405">
        <v>2</v>
      </c>
      <c r="F405" s="135">
        <f t="shared" si="104"/>
        <v>0.00178731009830206</v>
      </c>
      <c r="G405" s="146">
        <v>1.47</v>
      </c>
      <c r="H405" s="146">
        <f t="shared" si="106"/>
        <v>0.735</v>
      </c>
    </row>
    <row r="406" spans="1:8">
      <c r="A406" s="117">
        <v>44790</v>
      </c>
      <c r="B406" s="140" t="s">
        <v>20</v>
      </c>
      <c r="C406" t="s">
        <v>1037</v>
      </c>
      <c r="D406">
        <v>174</v>
      </c>
      <c r="E406">
        <v>1</v>
      </c>
      <c r="F406" s="135">
        <f t="shared" si="104"/>
        <v>0.00574712643678161</v>
      </c>
      <c r="G406" s="146">
        <v>2.91</v>
      </c>
      <c r="H406" s="146">
        <f t="shared" si="106"/>
        <v>2.91</v>
      </c>
    </row>
    <row r="407" spans="1:11">
      <c r="A407" s="117">
        <v>44790</v>
      </c>
      <c r="B407" s="140" t="s">
        <v>20</v>
      </c>
      <c r="C407" t="s">
        <v>1040</v>
      </c>
      <c r="D407">
        <v>7992</v>
      </c>
      <c r="E407">
        <v>45</v>
      </c>
      <c r="F407" s="135">
        <f t="shared" si="104"/>
        <v>0.00563063063063063</v>
      </c>
      <c r="G407" s="146">
        <v>19.14</v>
      </c>
      <c r="H407" s="146">
        <f t="shared" si="106"/>
        <v>0.425333333333333</v>
      </c>
      <c r="I407" s="119">
        <v>3</v>
      </c>
      <c r="J407" s="146">
        <v>38.97</v>
      </c>
      <c r="K407" s="135">
        <f t="shared" ref="K407:K409" si="107">G407/J407</f>
        <v>0.491147036181678</v>
      </c>
    </row>
    <row r="408" spans="1:11">
      <c r="A408" s="117">
        <v>44790</v>
      </c>
      <c r="B408" s="140" t="s">
        <v>20</v>
      </c>
      <c r="C408" t="s">
        <v>1042</v>
      </c>
      <c r="D408">
        <v>2172</v>
      </c>
      <c r="E408">
        <v>18</v>
      </c>
      <c r="F408" s="135">
        <f t="shared" si="104"/>
        <v>0.00828729281767956</v>
      </c>
      <c r="G408" s="146">
        <v>3.52</v>
      </c>
      <c r="H408" s="146">
        <f t="shared" si="106"/>
        <v>0.195555555555556</v>
      </c>
      <c r="I408" s="119">
        <v>2</v>
      </c>
      <c r="J408" s="146">
        <v>25.98</v>
      </c>
      <c r="K408" s="135">
        <f t="shared" si="107"/>
        <v>0.135488837567359</v>
      </c>
    </row>
    <row r="409" spans="1:11">
      <c r="A409" s="117">
        <v>44790</v>
      </c>
      <c r="B409" s="140" t="s">
        <v>20</v>
      </c>
      <c r="C409" t="s">
        <v>1044</v>
      </c>
      <c r="D409">
        <v>4386</v>
      </c>
      <c r="E409">
        <v>28</v>
      </c>
      <c r="F409" s="135">
        <f t="shared" si="104"/>
        <v>0.00638394892840857</v>
      </c>
      <c r="G409" s="146">
        <v>14.42</v>
      </c>
      <c r="H409" s="146">
        <f t="shared" si="106"/>
        <v>0.515</v>
      </c>
      <c r="I409" s="119">
        <v>1</v>
      </c>
      <c r="J409" s="146">
        <v>12.99</v>
      </c>
      <c r="K409" s="135">
        <f t="shared" si="107"/>
        <v>1.11008468052348</v>
      </c>
    </row>
    <row r="410" spans="1:8">
      <c r="A410" s="117">
        <v>44790</v>
      </c>
      <c r="B410" s="140" t="s">
        <v>20</v>
      </c>
      <c r="C410" t="s">
        <v>1045</v>
      </c>
      <c r="D410">
        <v>5717</v>
      </c>
      <c r="E410">
        <v>5</v>
      </c>
      <c r="F410" s="135">
        <f t="shared" si="104"/>
        <v>0.000874584572328144</v>
      </c>
      <c r="G410" s="146">
        <v>8.47</v>
      </c>
      <c r="H410" s="146">
        <f t="shared" si="106"/>
        <v>1.694</v>
      </c>
    </row>
    <row r="411" spans="1:6">
      <c r="A411" s="117">
        <v>44790</v>
      </c>
      <c r="B411" s="140" t="s">
        <v>20</v>
      </c>
      <c r="C411" t="s">
        <v>1046</v>
      </c>
      <c r="D411">
        <v>115</v>
      </c>
      <c r="E411">
        <v>0</v>
      </c>
      <c r="F411" s="135">
        <f t="shared" si="104"/>
        <v>0</v>
      </c>
    </row>
    <row r="412" spans="1:8">
      <c r="A412" s="117">
        <v>44790</v>
      </c>
      <c r="B412" s="140" t="s">
        <v>128</v>
      </c>
      <c r="C412" t="s">
        <v>1041</v>
      </c>
      <c r="D412">
        <v>855</v>
      </c>
      <c r="E412">
        <v>5</v>
      </c>
      <c r="F412" s="135">
        <f t="shared" si="104"/>
        <v>0.00584795321637427</v>
      </c>
      <c r="G412" s="148">
        <v>0.92</v>
      </c>
      <c r="H412" s="148">
        <f>G412/E412</f>
        <v>0.184</v>
      </c>
    </row>
    <row r="413" spans="1:6">
      <c r="A413" s="117">
        <v>44791</v>
      </c>
      <c r="B413" s="140" t="s">
        <v>20</v>
      </c>
      <c r="C413" t="s">
        <v>1038</v>
      </c>
      <c r="D413" s="119">
        <v>1045</v>
      </c>
      <c r="E413" s="119">
        <v>0</v>
      </c>
      <c r="F413" s="135">
        <f t="shared" ref="F413:F420" si="108">E413/D413</f>
        <v>0</v>
      </c>
    </row>
    <row r="414" spans="1:10">
      <c r="A414" s="117">
        <v>44791</v>
      </c>
      <c r="B414" s="140" t="s">
        <v>20</v>
      </c>
      <c r="C414" t="s">
        <v>1037</v>
      </c>
      <c r="D414" s="119">
        <v>183</v>
      </c>
      <c r="E414" s="119">
        <v>0</v>
      </c>
      <c r="F414" s="135">
        <f t="shared" si="108"/>
        <v>0</v>
      </c>
      <c r="J414" s="146"/>
    </row>
    <row r="415" spans="1:11">
      <c r="A415" s="117">
        <v>44791</v>
      </c>
      <c r="B415" s="140" t="s">
        <v>20</v>
      </c>
      <c r="C415" t="s">
        <v>1040</v>
      </c>
      <c r="D415" s="119">
        <v>7882</v>
      </c>
      <c r="E415" s="119">
        <v>57</v>
      </c>
      <c r="F415" s="135">
        <f t="shared" si="108"/>
        <v>0.00723166708957117</v>
      </c>
      <c r="G415" s="146">
        <v>26.34</v>
      </c>
      <c r="H415" s="146">
        <f t="shared" ref="H415:H418" si="109">G415/E415</f>
        <v>0.462105263157895</v>
      </c>
      <c r="I415">
        <v>1</v>
      </c>
      <c r="J415" s="146">
        <v>12.99</v>
      </c>
      <c r="K415" s="135">
        <f t="shared" ref="K415:K417" si="110">G415/J415</f>
        <v>2.02771362586605</v>
      </c>
    </row>
    <row r="416" spans="1:11">
      <c r="A416" s="117">
        <v>44791</v>
      </c>
      <c r="B416" s="140" t="s">
        <v>20</v>
      </c>
      <c r="C416" t="s">
        <v>1042</v>
      </c>
      <c r="D416" s="119">
        <v>2420</v>
      </c>
      <c r="E416" s="119">
        <v>21</v>
      </c>
      <c r="F416" s="135">
        <f t="shared" si="108"/>
        <v>0.00867768595041322</v>
      </c>
      <c r="G416" s="146">
        <v>5.65</v>
      </c>
      <c r="H416" s="146">
        <f t="shared" si="109"/>
        <v>0.269047619047619</v>
      </c>
      <c r="I416">
        <v>1</v>
      </c>
      <c r="J416" s="146">
        <v>12.99</v>
      </c>
      <c r="K416" s="135">
        <f t="shared" si="110"/>
        <v>0.434949961508853</v>
      </c>
    </row>
    <row r="417" spans="1:11">
      <c r="A417" s="117">
        <v>44791</v>
      </c>
      <c r="B417" s="140" t="s">
        <v>20</v>
      </c>
      <c r="C417" t="s">
        <v>1044</v>
      </c>
      <c r="D417" s="119">
        <v>3840</v>
      </c>
      <c r="E417" s="119">
        <v>25</v>
      </c>
      <c r="F417" s="135">
        <f t="shared" si="108"/>
        <v>0.00651041666666667</v>
      </c>
      <c r="G417" s="146">
        <v>14.87</v>
      </c>
      <c r="H417" s="146">
        <f t="shared" si="109"/>
        <v>0.5948</v>
      </c>
      <c r="I417">
        <v>1</v>
      </c>
      <c r="J417" s="146">
        <v>12.99</v>
      </c>
      <c r="K417" s="135">
        <f t="shared" si="110"/>
        <v>1.14472671285604</v>
      </c>
    </row>
    <row r="418" spans="1:10">
      <c r="A418" s="117">
        <v>44791</v>
      </c>
      <c r="B418" s="140" t="s">
        <v>20</v>
      </c>
      <c r="C418" t="s">
        <v>1045</v>
      </c>
      <c r="D418" s="119">
        <v>3935</v>
      </c>
      <c r="E418" s="119">
        <v>3</v>
      </c>
      <c r="F418" s="135">
        <f t="shared" si="108"/>
        <v>0.000762388818297332</v>
      </c>
      <c r="G418" s="146">
        <v>5.16</v>
      </c>
      <c r="H418" s="146">
        <f t="shared" si="109"/>
        <v>1.72</v>
      </c>
      <c r="J418" s="146"/>
    </row>
    <row r="419" spans="1:6">
      <c r="A419" s="117">
        <v>44791</v>
      </c>
      <c r="B419" s="140" t="s">
        <v>20</v>
      </c>
      <c r="C419" t="s">
        <v>1046</v>
      </c>
      <c r="D419" s="119">
        <v>81</v>
      </c>
      <c r="E419" s="119">
        <v>0</v>
      </c>
      <c r="F419" s="135">
        <f t="shared" si="108"/>
        <v>0</v>
      </c>
    </row>
    <row r="420" spans="1:8">
      <c r="A420" s="117">
        <v>44791</v>
      </c>
      <c r="B420" s="140" t="s">
        <v>128</v>
      </c>
      <c r="C420" t="s">
        <v>1041</v>
      </c>
      <c r="D420">
        <v>850</v>
      </c>
      <c r="E420">
        <v>5</v>
      </c>
      <c r="F420" s="135">
        <f t="shared" si="108"/>
        <v>0.00588235294117647</v>
      </c>
      <c r="G420" s="148">
        <v>1.55</v>
      </c>
      <c r="H420" s="148">
        <f>G420/E420</f>
        <v>0.31</v>
      </c>
    </row>
    <row r="421" spans="1:5">
      <c r="A421" s="117">
        <v>44792</v>
      </c>
      <c r="B421" s="140" t="s">
        <v>20</v>
      </c>
      <c r="C421" t="s">
        <v>1038</v>
      </c>
      <c r="D421">
        <v>777</v>
      </c>
      <c r="E421">
        <v>0</v>
      </c>
    </row>
    <row r="422" spans="1:8">
      <c r="A422" s="117">
        <v>44792</v>
      </c>
      <c r="B422" s="140" t="s">
        <v>20</v>
      </c>
      <c r="C422" t="s">
        <v>1037</v>
      </c>
      <c r="D422">
        <v>179</v>
      </c>
      <c r="E422">
        <v>1</v>
      </c>
      <c r="F422" s="135">
        <f t="shared" ref="F422:F426" si="111">E422/D422</f>
        <v>0.00558659217877095</v>
      </c>
      <c r="G422" s="146">
        <v>0.58</v>
      </c>
      <c r="H422" s="146">
        <f t="shared" ref="H422:H426" si="112">G422/E422</f>
        <v>0.58</v>
      </c>
    </row>
    <row r="423" spans="1:11">
      <c r="A423" s="117">
        <v>44792</v>
      </c>
      <c r="B423" s="140" t="s">
        <v>20</v>
      </c>
      <c r="C423" t="s">
        <v>1040</v>
      </c>
      <c r="D423">
        <v>6055</v>
      </c>
      <c r="E423">
        <v>33</v>
      </c>
      <c r="F423" s="135">
        <f t="shared" si="111"/>
        <v>0.00545004128819158</v>
      </c>
      <c r="G423" s="146">
        <v>15.61</v>
      </c>
      <c r="H423" s="146">
        <f t="shared" si="112"/>
        <v>0.473030303030303</v>
      </c>
      <c r="I423" s="119">
        <v>2</v>
      </c>
      <c r="J423" s="146">
        <v>25.98</v>
      </c>
      <c r="K423" s="135">
        <f>G423/J423</f>
        <v>0.600846805234796</v>
      </c>
    </row>
    <row r="424" spans="1:10">
      <c r="A424" s="117">
        <v>44792</v>
      </c>
      <c r="B424" s="140" t="s">
        <v>20</v>
      </c>
      <c r="C424" t="s">
        <v>1042</v>
      </c>
      <c r="D424">
        <v>1780</v>
      </c>
      <c r="E424">
        <v>25</v>
      </c>
      <c r="F424" s="135">
        <f t="shared" si="111"/>
        <v>0.0140449438202247</v>
      </c>
      <c r="G424" s="146">
        <v>6.24</v>
      </c>
      <c r="H424" s="146">
        <f t="shared" si="112"/>
        <v>0.2496</v>
      </c>
      <c r="I424" s="119"/>
      <c r="J424" s="146"/>
    </row>
    <row r="425" spans="1:11">
      <c r="A425" s="117">
        <v>44792</v>
      </c>
      <c r="B425" s="140" t="s">
        <v>20</v>
      </c>
      <c r="C425" t="s">
        <v>1044</v>
      </c>
      <c r="D425">
        <v>1488</v>
      </c>
      <c r="E425">
        <v>13</v>
      </c>
      <c r="F425" s="135">
        <f t="shared" si="111"/>
        <v>0.00873655913978495</v>
      </c>
      <c r="G425" s="146">
        <v>6.04</v>
      </c>
      <c r="H425" s="146">
        <f t="shared" si="112"/>
        <v>0.464615384615385</v>
      </c>
      <c r="I425" s="119">
        <v>1</v>
      </c>
      <c r="J425" s="146">
        <v>12.99</v>
      </c>
      <c r="K425" s="135">
        <f>G425/J425</f>
        <v>0.464973056197075</v>
      </c>
    </row>
    <row r="426" spans="1:8">
      <c r="A426" s="117">
        <v>44792</v>
      </c>
      <c r="B426" s="140" t="s">
        <v>20</v>
      </c>
      <c r="C426" t="s">
        <v>1045</v>
      </c>
      <c r="D426">
        <v>2503</v>
      </c>
      <c r="E426">
        <v>4</v>
      </c>
      <c r="F426" s="135">
        <f t="shared" si="111"/>
        <v>0.00159808230123851</v>
      </c>
      <c r="G426" s="146">
        <v>6.32</v>
      </c>
      <c r="H426" s="146">
        <f t="shared" si="112"/>
        <v>1.58</v>
      </c>
    </row>
    <row r="427" spans="1:5">
      <c r="A427" s="117">
        <v>44792</v>
      </c>
      <c r="B427" s="140" t="s">
        <v>20</v>
      </c>
      <c r="C427" t="s">
        <v>1046</v>
      </c>
      <c r="D427">
        <v>104</v>
      </c>
      <c r="E427">
        <v>0</v>
      </c>
    </row>
    <row r="428" spans="1:5">
      <c r="A428" s="117">
        <v>44792</v>
      </c>
      <c r="B428" s="140" t="s">
        <v>20</v>
      </c>
      <c r="C428" t="s">
        <v>1047</v>
      </c>
      <c r="D428">
        <v>11</v>
      </c>
      <c r="E428">
        <v>0</v>
      </c>
    </row>
    <row r="429" spans="1:8">
      <c r="A429" s="117">
        <v>44792</v>
      </c>
      <c r="B429" s="140" t="s">
        <v>128</v>
      </c>
      <c r="C429" t="s">
        <v>1041</v>
      </c>
      <c r="D429">
        <v>765</v>
      </c>
      <c r="E429">
        <v>2</v>
      </c>
      <c r="F429" s="135">
        <f>E429/D429</f>
        <v>0.00261437908496732</v>
      </c>
      <c r="G429" s="148">
        <v>0.97</v>
      </c>
      <c r="H429" s="148">
        <f>G429/E429</f>
        <v>0.485</v>
      </c>
    </row>
    <row r="430" spans="1:5">
      <c r="A430" s="117">
        <v>44793</v>
      </c>
      <c r="B430" s="140" t="s">
        <v>20</v>
      </c>
      <c r="C430" t="s">
        <v>1038</v>
      </c>
      <c r="D430">
        <v>894</v>
      </c>
      <c r="E430">
        <v>0</v>
      </c>
    </row>
    <row r="431" spans="1:8">
      <c r="A431" s="117">
        <v>44793</v>
      </c>
      <c r="B431" s="140" t="s">
        <v>20</v>
      </c>
      <c r="C431" t="s">
        <v>1037</v>
      </c>
      <c r="D431">
        <v>146</v>
      </c>
      <c r="E431">
        <v>0</v>
      </c>
      <c r="G431" s="146"/>
      <c r="H431" s="146"/>
    </row>
    <row r="432" spans="1:11">
      <c r="A432" s="117">
        <v>44793</v>
      </c>
      <c r="B432" s="140" t="s">
        <v>20</v>
      </c>
      <c r="C432" t="s">
        <v>1040</v>
      </c>
      <c r="D432">
        <v>9368</v>
      </c>
      <c r="E432">
        <v>61</v>
      </c>
      <c r="F432" s="135">
        <f t="shared" ref="F432:F435" si="113">E432/D432</f>
        <v>0.00651152860802733</v>
      </c>
      <c r="G432" s="146">
        <v>26.5</v>
      </c>
      <c r="H432" s="146">
        <f t="shared" ref="H432:H435" si="114">G432/E432</f>
        <v>0.434426229508197</v>
      </c>
      <c r="I432" s="119">
        <v>4</v>
      </c>
      <c r="J432" s="146">
        <v>51.96</v>
      </c>
      <c r="K432" s="135">
        <f t="shared" ref="K432:K434" si="115">G432/J432</f>
        <v>0.510007698229407</v>
      </c>
    </row>
    <row r="433" spans="1:11">
      <c r="A433" s="117">
        <v>44793</v>
      </c>
      <c r="B433" s="140" t="s">
        <v>20</v>
      </c>
      <c r="C433" t="s">
        <v>1042</v>
      </c>
      <c r="D433">
        <v>2001</v>
      </c>
      <c r="E433">
        <v>23</v>
      </c>
      <c r="F433" s="135">
        <f t="shared" si="113"/>
        <v>0.0114942528735632</v>
      </c>
      <c r="G433" s="146">
        <v>6.39</v>
      </c>
      <c r="H433" s="146">
        <f t="shared" si="114"/>
        <v>0.277826086956522</v>
      </c>
      <c r="I433" s="119">
        <v>1</v>
      </c>
      <c r="J433" s="146">
        <v>12.99</v>
      </c>
      <c r="K433" s="135">
        <f t="shared" si="115"/>
        <v>0.491916859122402</v>
      </c>
    </row>
    <row r="434" spans="1:11">
      <c r="A434" s="117">
        <v>44793</v>
      </c>
      <c r="B434" s="140" t="s">
        <v>20</v>
      </c>
      <c r="C434" t="s">
        <v>1044</v>
      </c>
      <c r="D434">
        <v>1838</v>
      </c>
      <c r="E434">
        <v>12</v>
      </c>
      <c r="F434" s="135">
        <f t="shared" si="113"/>
        <v>0.00652883569096844</v>
      </c>
      <c r="G434" s="146">
        <v>5.81</v>
      </c>
      <c r="H434" s="146">
        <f t="shared" si="114"/>
        <v>0.484166666666667</v>
      </c>
      <c r="I434" s="119">
        <v>1</v>
      </c>
      <c r="J434" s="146">
        <v>12.99</v>
      </c>
      <c r="K434" s="135">
        <f t="shared" si="115"/>
        <v>0.447267128560431</v>
      </c>
    </row>
    <row r="435" spans="1:8">
      <c r="A435" s="117">
        <v>44793</v>
      </c>
      <c r="B435" s="140" t="s">
        <v>20</v>
      </c>
      <c r="C435" t="s">
        <v>1045</v>
      </c>
      <c r="D435">
        <v>2927</v>
      </c>
      <c r="E435">
        <v>5</v>
      </c>
      <c r="F435" s="135">
        <f t="shared" si="113"/>
        <v>0.0017082336863683</v>
      </c>
      <c r="G435" s="146">
        <v>8.2</v>
      </c>
      <c r="H435" s="146">
        <f t="shared" si="114"/>
        <v>1.64</v>
      </c>
    </row>
    <row r="436" spans="1:5">
      <c r="A436" s="117">
        <v>44793</v>
      </c>
      <c r="B436" s="140" t="s">
        <v>20</v>
      </c>
      <c r="C436" t="s">
        <v>1046</v>
      </c>
      <c r="D436">
        <v>75</v>
      </c>
      <c r="E436">
        <v>0</v>
      </c>
    </row>
    <row r="437" spans="1:5">
      <c r="A437" s="117">
        <v>44793</v>
      </c>
      <c r="B437" s="140" t="s">
        <v>20</v>
      </c>
      <c r="C437" t="s">
        <v>1047</v>
      </c>
      <c r="D437">
        <v>75</v>
      </c>
      <c r="E437">
        <v>0</v>
      </c>
    </row>
    <row r="438" spans="1:8">
      <c r="A438" s="117">
        <v>44793</v>
      </c>
      <c r="B438" s="140" t="s">
        <v>128</v>
      </c>
      <c r="C438" t="s">
        <v>1041</v>
      </c>
      <c r="D438">
        <v>893</v>
      </c>
      <c r="E438">
        <v>9</v>
      </c>
      <c r="F438" s="135">
        <f>E438/D438</f>
        <v>0.0100783874580067</v>
      </c>
      <c r="G438" s="148">
        <v>2.86</v>
      </c>
      <c r="H438" s="148">
        <f>G438/E438</f>
        <v>0.317777777777778</v>
      </c>
    </row>
    <row r="439" spans="1:8">
      <c r="A439" s="117">
        <v>44794</v>
      </c>
      <c r="B439" s="140" t="s">
        <v>20</v>
      </c>
      <c r="C439" t="s">
        <v>1038</v>
      </c>
      <c r="D439">
        <v>1429</v>
      </c>
      <c r="E439">
        <v>1</v>
      </c>
      <c r="F439" s="135">
        <f t="shared" ref="F439:F447" si="116">E439/D439</f>
        <v>0.000699790062981106</v>
      </c>
      <c r="G439" s="146">
        <v>1.05</v>
      </c>
      <c r="H439" s="146">
        <f t="shared" ref="H439:H447" si="117">G439/E439</f>
        <v>1.05</v>
      </c>
    </row>
    <row r="440" spans="1:8">
      <c r="A440" s="117">
        <v>44794</v>
      </c>
      <c r="B440" s="140" t="s">
        <v>20</v>
      </c>
      <c r="C440" t="s">
        <v>1037</v>
      </c>
      <c r="D440">
        <v>196</v>
      </c>
      <c r="E440">
        <v>2</v>
      </c>
      <c r="F440" s="135">
        <f t="shared" si="116"/>
        <v>0.0102040816326531</v>
      </c>
      <c r="G440" s="146">
        <v>4.24</v>
      </c>
      <c r="H440" s="146">
        <f t="shared" si="117"/>
        <v>2.12</v>
      </c>
    </row>
    <row r="441" spans="1:11">
      <c r="A441" s="117">
        <v>44794</v>
      </c>
      <c r="B441" s="140" t="s">
        <v>20</v>
      </c>
      <c r="C441" t="s">
        <v>1040</v>
      </c>
      <c r="D441">
        <v>13737</v>
      </c>
      <c r="E441">
        <v>79</v>
      </c>
      <c r="F441" s="135">
        <f t="shared" si="116"/>
        <v>0.00575089175220208</v>
      </c>
      <c r="G441" s="146">
        <v>35.26</v>
      </c>
      <c r="H441" s="146">
        <f t="shared" si="117"/>
        <v>0.446329113924051</v>
      </c>
      <c r="I441">
        <v>3</v>
      </c>
      <c r="J441" s="146">
        <v>38.97</v>
      </c>
      <c r="K441" s="135">
        <f t="shared" ref="K441:K443" si="118">G441/J441</f>
        <v>0.904798562997177</v>
      </c>
    </row>
    <row r="442" spans="1:11">
      <c r="A442" s="117">
        <v>44794</v>
      </c>
      <c r="B442" s="140" t="s">
        <v>20</v>
      </c>
      <c r="C442" t="s">
        <v>1042</v>
      </c>
      <c r="D442">
        <v>3609</v>
      </c>
      <c r="E442">
        <v>50</v>
      </c>
      <c r="F442" s="135">
        <f t="shared" si="116"/>
        <v>0.0138542532557495</v>
      </c>
      <c r="G442" s="146">
        <v>15.21</v>
      </c>
      <c r="H442" s="146">
        <f t="shared" si="117"/>
        <v>0.3042</v>
      </c>
      <c r="I442">
        <v>2</v>
      </c>
      <c r="J442" s="146">
        <v>25.98</v>
      </c>
      <c r="K442" s="135">
        <f t="shared" si="118"/>
        <v>0.585450346420323</v>
      </c>
    </row>
    <row r="443" spans="1:11">
      <c r="A443" s="117">
        <v>44794</v>
      </c>
      <c r="B443" s="140" t="s">
        <v>20</v>
      </c>
      <c r="C443" t="s">
        <v>1044</v>
      </c>
      <c r="D443">
        <v>2230</v>
      </c>
      <c r="E443">
        <v>13</v>
      </c>
      <c r="F443" s="135">
        <f t="shared" si="116"/>
        <v>0.00582959641255605</v>
      </c>
      <c r="G443" s="146">
        <v>7.83</v>
      </c>
      <c r="H443" s="146">
        <f t="shared" si="117"/>
        <v>0.602307692307692</v>
      </c>
      <c r="I443">
        <v>1</v>
      </c>
      <c r="J443" s="146">
        <v>12.99</v>
      </c>
      <c r="K443" s="135">
        <f t="shared" si="118"/>
        <v>0.602771362586605</v>
      </c>
    </row>
    <row r="444" spans="1:8">
      <c r="A444" s="117">
        <v>44794</v>
      </c>
      <c r="B444" s="140" t="s">
        <v>20</v>
      </c>
      <c r="C444" t="s">
        <v>1045</v>
      </c>
      <c r="D444">
        <v>7681</v>
      </c>
      <c r="E444">
        <v>7</v>
      </c>
      <c r="F444" s="135">
        <f t="shared" si="116"/>
        <v>0.000911339669313891</v>
      </c>
      <c r="G444" s="146">
        <v>12.82</v>
      </c>
      <c r="H444" s="146">
        <f t="shared" si="117"/>
        <v>1.83142857142857</v>
      </c>
    </row>
    <row r="445" spans="1:8">
      <c r="A445" s="117">
        <v>44794</v>
      </c>
      <c r="B445" s="140" t="s">
        <v>20</v>
      </c>
      <c r="C445" t="s">
        <v>1046</v>
      </c>
      <c r="D445">
        <v>72</v>
      </c>
      <c r="E445">
        <v>0</v>
      </c>
      <c r="F445" s="135">
        <f t="shared" si="116"/>
        <v>0</v>
      </c>
      <c r="G445" s="146">
        <v>0</v>
      </c>
      <c r="H445" s="146"/>
    </row>
    <row r="446" spans="1:8">
      <c r="A446" s="117">
        <v>44794</v>
      </c>
      <c r="B446" s="140" t="s">
        <v>20</v>
      </c>
      <c r="C446" t="s">
        <v>1047</v>
      </c>
      <c r="D446">
        <v>877</v>
      </c>
      <c r="E446">
        <v>1</v>
      </c>
      <c r="F446" s="135">
        <f t="shared" si="116"/>
        <v>0.00114025085518814</v>
      </c>
      <c r="G446" s="146">
        <v>1.07</v>
      </c>
      <c r="H446" s="146">
        <f t="shared" si="117"/>
        <v>1.07</v>
      </c>
    </row>
    <row r="447" spans="1:8">
      <c r="A447" s="117">
        <v>44794</v>
      </c>
      <c r="B447" s="140" t="s">
        <v>128</v>
      </c>
      <c r="C447" t="s">
        <v>1041</v>
      </c>
      <c r="D447" s="147">
        <v>1013</v>
      </c>
      <c r="E447">
        <v>2</v>
      </c>
      <c r="F447" s="135">
        <f t="shared" si="116"/>
        <v>0.00197433366238894</v>
      </c>
      <c r="G447" s="148">
        <v>0.29</v>
      </c>
      <c r="H447" s="148">
        <f t="shared" si="117"/>
        <v>0.145</v>
      </c>
    </row>
    <row r="448" spans="1:5">
      <c r="A448" s="117">
        <v>44795</v>
      </c>
      <c r="B448" s="140" t="s">
        <v>20</v>
      </c>
      <c r="C448" t="s">
        <v>1038</v>
      </c>
      <c r="D448">
        <v>1252</v>
      </c>
      <c r="E448">
        <v>0</v>
      </c>
    </row>
    <row r="449" spans="1:5">
      <c r="A449" s="117">
        <v>44795</v>
      </c>
      <c r="B449" s="140" t="s">
        <v>20</v>
      </c>
      <c r="C449" t="s">
        <v>1037</v>
      </c>
      <c r="D449">
        <v>215</v>
      </c>
      <c r="E449">
        <v>0</v>
      </c>
    </row>
    <row r="450" spans="1:11">
      <c r="A450" s="117">
        <v>44795</v>
      </c>
      <c r="B450" s="140" t="s">
        <v>20</v>
      </c>
      <c r="C450" t="s">
        <v>1040</v>
      </c>
      <c r="D450">
        <v>8900</v>
      </c>
      <c r="E450">
        <v>51</v>
      </c>
      <c r="F450" s="135">
        <f t="shared" ref="F450:F456" si="119">E450/D450</f>
        <v>0.00573033707865169</v>
      </c>
      <c r="G450" s="146">
        <v>23.77</v>
      </c>
      <c r="H450" s="146">
        <f t="shared" ref="H450:H456" si="120">G450/E450</f>
        <v>0.466078431372549</v>
      </c>
      <c r="I450">
        <v>3</v>
      </c>
      <c r="J450" s="146">
        <v>38.97</v>
      </c>
      <c r="K450" s="135">
        <f>G450/J450</f>
        <v>0.609956376700026</v>
      </c>
    </row>
    <row r="451" spans="1:11">
      <c r="A451" s="117">
        <v>44795</v>
      </c>
      <c r="B451" s="140" t="s">
        <v>20</v>
      </c>
      <c r="C451" t="s">
        <v>1042</v>
      </c>
      <c r="D451">
        <v>2590</v>
      </c>
      <c r="E451">
        <v>28</v>
      </c>
      <c r="F451" s="135">
        <f t="shared" si="119"/>
        <v>0.0108108108108108</v>
      </c>
      <c r="G451" s="146">
        <v>10.82</v>
      </c>
      <c r="H451" s="146">
        <f t="shared" si="120"/>
        <v>0.386428571428571</v>
      </c>
      <c r="I451">
        <v>1</v>
      </c>
      <c r="J451" s="146">
        <v>12.99</v>
      </c>
      <c r="K451" s="135">
        <f>G451/J451</f>
        <v>0.832948421862972</v>
      </c>
    </row>
    <row r="452" spans="1:8">
      <c r="A452" s="117">
        <v>44795</v>
      </c>
      <c r="B452" s="140" t="s">
        <v>20</v>
      </c>
      <c r="C452" t="s">
        <v>1044</v>
      </c>
      <c r="D452">
        <v>1469</v>
      </c>
      <c r="E452">
        <v>9</v>
      </c>
      <c r="F452" s="135">
        <f t="shared" si="119"/>
        <v>0.00612661674608577</v>
      </c>
      <c r="G452" s="146">
        <v>5.44</v>
      </c>
      <c r="H452" s="146">
        <f t="shared" si="120"/>
        <v>0.604444444444444</v>
      </c>
    </row>
    <row r="453" spans="1:8">
      <c r="A453" s="117">
        <v>44795</v>
      </c>
      <c r="B453" s="140" t="s">
        <v>20</v>
      </c>
      <c r="C453" t="s">
        <v>1045</v>
      </c>
      <c r="D453">
        <v>5240</v>
      </c>
      <c r="E453">
        <v>9</v>
      </c>
      <c r="F453" s="135">
        <f t="shared" si="119"/>
        <v>0.0017175572519084</v>
      </c>
      <c r="G453" s="146">
        <v>15.45</v>
      </c>
      <c r="H453" s="146">
        <f t="shared" si="120"/>
        <v>1.71666666666667</v>
      </c>
    </row>
    <row r="454" spans="1:8">
      <c r="A454" s="117">
        <v>44795</v>
      </c>
      <c r="B454" s="140" t="s">
        <v>20</v>
      </c>
      <c r="C454" t="s">
        <v>1046</v>
      </c>
      <c r="D454">
        <v>60</v>
      </c>
      <c r="E454">
        <v>1</v>
      </c>
      <c r="F454" s="135">
        <f t="shared" si="119"/>
        <v>0.0166666666666667</v>
      </c>
      <c r="G454" s="146">
        <v>2.3</v>
      </c>
      <c r="H454" s="146">
        <f t="shared" si="120"/>
        <v>2.3</v>
      </c>
    </row>
    <row r="455" spans="1:8">
      <c r="A455" s="117">
        <v>44795</v>
      </c>
      <c r="B455" s="140" t="s">
        <v>20</v>
      </c>
      <c r="C455" t="s">
        <v>1047</v>
      </c>
      <c r="D455">
        <v>4003</v>
      </c>
      <c r="E455">
        <v>8</v>
      </c>
      <c r="F455" s="135">
        <f t="shared" si="119"/>
        <v>0.00199850112415688</v>
      </c>
      <c r="G455" s="146">
        <v>7.7</v>
      </c>
      <c r="H455" s="146">
        <f t="shared" si="120"/>
        <v>0.9625</v>
      </c>
    </row>
    <row r="456" spans="1:8">
      <c r="A456" s="117">
        <v>44795</v>
      </c>
      <c r="B456" s="140" t="s">
        <v>128</v>
      </c>
      <c r="C456" t="s">
        <v>1041</v>
      </c>
      <c r="D456" s="147">
        <v>1071</v>
      </c>
      <c r="E456">
        <v>4</v>
      </c>
      <c r="F456" s="135">
        <f t="shared" si="119"/>
        <v>0.00373482726423903</v>
      </c>
      <c r="G456" s="148">
        <v>2.19</v>
      </c>
      <c r="H456" s="148">
        <f t="shared" si="120"/>
        <v>0.5475</v>
      </c>
    </row>
    <row r="457" spans="1:8">
      <c r="A457" s="117">
        <v>44796</v>
      </c>
      <c r="B457" s="140" t="s">
        <v>20</v>
      </c>
      <c r="C457" t="s">
        <v>1038</v>
      </c>
      <c r="D457">
        <v>1586</v>
      </c>
      <c r="E457">
        <v>1</v>
      </c>
      <c r="F457" s="135">
        <f t="shared" ref="F457:F465" si="121">E457/D457</f>
        <v>0.000630517023959647</v>
      </c>
      <c r="G457" s="146">
        <v>0.25</v>
      </c>
      <c r="H457" s="146">
        <f t="shared" ref="H457:H465" si="122">G457/E457</f>
        <v>0.25</v>
      </c>
    </row>
    <row r="458" spans="1:8">
      <c r="A458" s="117">
        <v>44796</v>
      </c>
      <c r="B458" s="140" t="s">
        <v>20</v>
      </c>
      <c r="C458" t="s">
        <v>1037</v>
      </c>
      <c r="D458">
        <v>250</v>
      </c>
      <c r="E458">
        <v>0</v>
      </c>
      <c r="F458" s="135">
        <f t="shared" si="121"/>
        <v>0</v>
      </c>
      <c r="G458" s="146">
        <v>0</v>
      </c>
      <c r="H458" s="146"/>
    </row>
    <row r="459" spans="1:11">
      <c r="A459" s="117">
        <v>44796</v>
      </c>
      <c r="B459" s="140" t="s">
        <v>20</v>
      </c>
      <c r="C459" t="s">
        <v>1040</v>
      </c>
      <c r="D459">
        <v>14825</v>
      </c>
      <c r="E459">
        <v>70</v>
      </c>
      <c r="F459" s="135">
        <f t="shared" si="121"/>
        <v>0.00472175379426644</v>
      </c>
      <c r="G459" s="146">
        <v>31.43</v>
      </c>
      <c r="H459" s="146">
        <f t="shared" si="122"/>
        <v>0.449</v>
      </c>
      <c r="I459" s="119">
        <v>3</v>
      </c>
      <c r="J459" s="146">
        <v>38.97</v>
      </c>
      <c r="K459" s="135">
        <f>G459/J459</f>
        <v>0.80651783423146</v>
      </c>
    </row>
    <row r="460" spans="1:8">
      <c r="A460" s="117">
        <v>44796</v>
      </c>
      <c r="B460" s="140" t="s">
        <v>20</v>
      </c>
      <c r="C460" t="s">
        <v>1042</v>
      </c>
      <c r="D460">
        <v>3969</v>
      </c>
      <c r="E460">
        <v>53</v>
      </c>
      <c r="F460" s="135">
        <f t="shared" si="121"/>
        <v>0.0133534895439657</v>
      </c>
      <c r="G460" s="146">
        <v>17.49</v>
      </c>
      <c r="H460" s="146">
        <f t="shared" si="122"/>
        <v>0.33</v>
      </c>
    </row>
    <row r="461" spans="1:8">
      <c r="A461" s="117">
        <v>44796</v>
      </c>
      <c r="B461" s="140" t="s">
        <v>20</v>
      </c>
      <c r="C461" t="s">
        <v>1044</v>
      </c>
      <c r="D461">
        <v>1016</v>
      </c>
      <c r="E461">
        <v>7</v>
      </c>
      <c r="F461" s="135">
        <f t="shared" si="121"/>
        <v>0.00688976377952756</v>
      </c>
      <c r="G461" s="146">
        <v>3.14</v>
      </c>
      <c r="H461" s="146">
        <f t="shared" si="122"/>
        <v>0.448571428571429</v>
      </c>
    </row>
    <row r="462" spans="1:8">
      <c r="A462" s="117">
        <v>44796</v>
      </c>
      <c r="B462" s="140" t="s">
        <v>20</v>
      </c>
      <c r="C462" t="s">
        <v>1045</v>
      </c>
      <c r="D462">
        <v>6262</v>
      </c>
      <c r="E462">
        <v>4</v>
      </c>
      <c r="F462" s="135">
        <f t="shared" si="121"/>
        <v>0.000638773554774832</v>
      </c>
      <c r="G462" s="146">
        <v>6.87</v>
      </c>
      <c r="H462" s="146">
        <f t="shared" si="122"/>
        <v>1.7175</v>
      </c>
    </row>
    <row r="463" spans="1:8">
      <c r="A463" s="117">
        <v>44796</v>
      </c>
      <c r="B463" s="140" t="s">
        <v>20</v>
      </c>
      <c r="C463" t="s">
        <v>1046</v>
      </c>
      <c r="D463">
        <v>89</v>
      </c>
      <c r="E463">
        <v>1</v>
      </c>
      <c r="F463" s="135">
        <f t="shared" si="121"/>
        <v>0.0112359550561798</v>
      </c>
      <c r="G463" s="146">
        <v>1.94</v>
      </c>
      <c r="H463" s="146">
        <f t="shared" si="122"/>
        <v>1.94</v>
      </c>
    </row>
    <row r="464" spans="1:8">
      <c r="A464" s="117">
        <v>44796</v>
      </c>
      <c r="B464" s="140" t="s">
        <v>20</v>
      </c>
      <c r="C464" t="s">
        <v>1047</v>
      </c>
      <c r="D464">
        <v>2998</v>
      </c>
      <c r="E464">
        <v>1</v>
      </c>
      <c r="F464" s="135">
        <f t="shared" si="121"/>
        <v>0.000333555703802535</v>
      </c>
      <c r="G464" s="146">
        <v>1.18</v>
      </c>
      <c r="H464" s="146">
        <f t="shared" si="122"/>
        <v>1.18</v>
      </c>
    </row>
    <row r="465" spans="1:11">
      <c r="A465" s="117">
        <v>44796</v>
      </c>
      <c r="B465" s="140" t="s">
        <v>128</v>
      </c>
      <c r="C465" t="s">
        <v>1041</v>
      </c>
      <c r="D465">
        <v>783</v>
      </c>
      <c r="E465">
        <v>7</v>
      </c>
      <c r="F465" s="135">
        <f t="shared" si="121"/>
        <v>0.00893997445721584</v>
      </c>
      <c r="G465" s="148">
        <v>3.56</v>
      </c>
      <c r="H465" s="148">
        <f t="shared" si="122"/>
        <v>0.508571428571429</v>
      </c>
      <c r="I465">
        <v>1</v>
      </c>
      <c r="J465" s="148">
        <v>15.82</v>
      </c>
      <c r="K465" s="135">
        <f t="shared" ref="K465:K470" si="123">G465/J465</f>
        <v>0.225031605562579</v>
      </c>
    </row>
    <row r="466" spans="1:5">
      <c r="A466" s="117">
        <v>44797</v>
      </c>
      <c r="B466" s="140" t="s">
        <v>20</v>
      </c>
      <c r="C466" t="s">
        <v>1038</v>
      </c>
      <c r="D466">
        <v>1767</v>
      </c>
      <c r="E466">
        <v>0</v>
      </c>
    </row>
    <row r="467" spans="1:5">
      <c r="A467" s="117">
        <v>44797</v>
      </c>
      <c r="B467" s="140" t="s">
        <v>20</v>
      </c>
      <c r="C467" t="s">
        <v>1037</v>
      </c>
      <c r="D467">
        <v>197</v>
      </c>
      <c r="E467">
        <v>0</v>
      </c>
    </row>
    <row r="468" spans="1:11">
      <c r="A468" s="117">
        <v>44797</v>
      </c>
      <c r="B468" s="140" t="s">
        <v>20</v>
      </c>
      <c r="C468" t="s">
        <v>1040</v>
      </c>
      <c r="D468">
        <v>16165</v>
      </c>
      <c r="E468">
        <v>66</v>
      </c>
      <c r="F468" s="135">
        <f t="shared" ref="F468:F471" si="124">E468/D468</f>
        <v>0.00408289514382926</v>
      </c>
      <c r="G468" s="146">
        <v>34.27</v>
      </c>
      <c r="H468" s="146">
        <f t="shared" ref="H468:H471" si="125">G468/E468</f>
        <v>0.519242424242424</v>
      </c>
      <c r="I468" s="119">
        <v>3</v>
      </c>
      <c r="J468" s="146">
        <v>38.97</v>
      </c>
      <c r="K468" s="135">
        <f t="shared" si="123"/>
        <v>0.879394405953298</v>
      </c>
    </row>
    <row r="469" spans="1:11">
      <c r="A469" s="117">
        <v>44797</v>
      </c>
      <c r="B469" s="140" t="s">
        <v>20</v>
      </c>
      <c r="C469" t="s">
        <v>1042</v>
      </c>
      <c r="D469">
        <v>5483</v>
      </c>
      <c r="E469">
        <v>71</v>
      </c>
      <c r="F469" s="135">
        <f t="shared" si="124"/>
        <v>0.0129491154477476</v>
      </c>
      <c r="G469" s="146">
        <v>21.01</v>
      </c>
      <c r="H469" s="146">
        <f t="shared" si="125"/>
        <v>0.295915492957746</v>
      </c>
      <c r="I469" s="119">
        <v>2</v>
      </c>
      <c r="J469" s="146">
        <v>25.98</v>
      </c>
      <c r="K469" s="135">
        <f t="shared" si="123"/>
        <v>0.808698999230177</v>
      </c>
    </row>
    <row r="470" spans="1:11">
      <c r="A470" s="117">
        <v>44797</v>
      </c>
      <c r="B470" s="140" t="s">
        <v>20</v>
      </c>
      <c r="C470" t="s">
        <v>1044</v>
      </c>
      <c r="D470">
        <v>910</v>
      </c>
      <c r="E470">
        <v>4</v>
      </c>
      <c r="F470" s="135">
        <f t="shared" si="124"/>
        <v>0.0043956043956044</v>
      </c>
      <c r="G470" s="146">
        <v>1.32</v>
      </c>
      <c r="H470" s="146">
        <f t="shared" si="125"/>
        <v>0.33</v>
      </c>
      <c r="I470" s="119">
        <v>2</v>
      </c>
      <c r="J470" s="146">
        <v>25.98</v>
      </c>
      <c r="K470" s="135">
        <f t="shared" si="123"/>
        <v>0.0508083140877598</v>
      </c>
    </row>
    <row r="471" spans="1:8">
      <c r="A471" s="117">
        <v>44797</v>
      </c>
      <c r="B471" s="140" t="s">
        <v>20</v>
      </c>
      <c r="C471" t="s">
        <v>1045</v>
      </c>
      <c r="D471">
        <v>7996</v>
      </c>
      <c r="E471">
        <v>3</v>
      </c>
      <c r="F471" s="135">
        <f t="shared" si="124"/>
        <v>0.000375187593796898</v>
      </c>
      <c r="G471" s="146">
        <v>5.19</v>
      </c>
      <c r="H471" s="146">
        <f t="shared" si="125"/>
        <v>1.73</v>
      </c>
    </row>
    <row r="472" spans="1:5">
      <c r="A472" s="117">
        <v>44797</v>
      </c>
      <c r="B472" s="140" t="s">
        <v>20</v>
      </c>
      <c r="C472" t="s">
        <v>1046</v>
      </c>
      <c r="D472">
        <v>102</v>
      </c>
      <c r="E472">
        <v>0</v>
      </c>
    </row>
    <row r="473" spans="1:5">
      <c r="A473" s="117">
        <v>44797</v>
      </c>
      <c r="B473" s="140" t="s">
        <v>20</v>
      </c>
      <c r="C473" t="s">
        <v>1047</v>
      </c>
      <c r="D473">
        <v>2300</v>
      </c>
      <c r="E473">
        <v>0</v>
      </c>
    </row>
    <row r="474" spans="1:8">
      <c r="A474" s="117">
        <v>44797</v>
      </c>
      <c r="B474" s="140" t="s">
        <v>128</v>
      </c>
      <c r="C474" t="s">
        <v>1041</v>
      </c>
      <c r="D474">
        <v>913</v>
      </c>
      <c r="E474">
        <v>10</v>
      </c>
      <c r="F474" s="135">
        <f t="shared" ref="F474:F485" si="126">E474/D474</f>
        <v>0.0109529025191676</v>
      </c>
      <c r="G474" s="148">
        <v>3.38</v>
      </c>
      <c r="H474" s="148">
        <f t="shared" ref="H474:H485" si="127">G474/E474</f>
        <v>0.338</v>
      </c>
    </row>
    <row r="475" spans="1:8">
      <c r="A475" s="117">
        <v>44797</v>
      </c>
      <c r="B475" s="140" t="s">
        <v>20</v>
      </c>
      <c r="C475" t="s">
        <v>1048</v>
      </c>
      <c r="D475">
        <v>221</v>
      </c>
      <c r="E475">
        <v>1</v>
      </c>
      <c r="F475" s="135">
        <f t="shared" si="126"/>
        <v>0.00452488687782805</v>
      </c>
      <c r="G475" s="146">
        <v>1.13</v>
      </c>
      <c r="H475" s="146">
        <f t="shared" si="127"/>
        <v>1.13</v>
      </c>
    </row>
    <row r="476" spans="1:8">
      <c r="A476" s="117">
        <v>44798</v>
      </c>
      <c r="B476" s="140" t="s">
        <v>20</v>
      </c>
      <c r="C476" t="s">
        <v>1038</v>
      </c>
      <c r="D476">
        <v>1975</v>
      </c>
      <c r="E476">
        <v>1</v>
      </c>
      <c r="F476" s="135">
        <f t="shared" si="126"/>
        <v>0.000506329113924051</v>
      </c>
      <c r="G476" s="146">
        <v>1.04</v>
      </c>
      <c r="H476" s="146">
        <f t="shared" si="127"/>
        <v>1.04</v>
      </c>
    </row>
    <row r="477" spans="1:11">
      <c r="A477" s="117">
        <v>44798</v>
      </c>
      <c r="B477" s="140" t="s">
        <v>20</v>
      </c>
      <c r="C477" t="s">
        <v>1037</v>
      </c>
      <c r="D477">
        <v>205</v>
      </c>
      <c r="E477">
        <v>2</v>
      </c>
      <c r="F477" s="135">
        <f t="shared" si="126"/>
        <v>0.00975609756097561</v>
      </c>
      <c r="G477" s="146">
        <v>3.08</v>
      </c>
      <c r="H477" s="146">
        <f t="shared" si="127"/>
        <v>1.54</v>
      </c>
      <c r="I477">
        <v>1</v>
      </c>
      <c r="J477" s="146">
        <v>51.99</v>
      </c>
      <c r="K477" s="135">
        <f t="shared" ref="K477:K480" si="128">G477/J477</f>
        <v>0.059242161954222</v>
      </c>
    </row>
    <row r="478" spans="1:11">
      <c r="A478" s="117">
        <v>44798</v>
      </c>
      <c r="B478" s="140" t="s">
        <v>20</v>
      </c>
      <c r="C478" t="s">
        <v>1040</v>
      </c>
      <c r="D478">
        <v>15440</v>
      </c>
      <c r="E478">
        <v>70</v>
      </c>
      <c r="F478" s="135">
        <f t="shared" si="126"/>
        <v>0.00453367875647668</v>
      </c>
      <c r="G478" s="146">
        <v>32.56</v>
      </c>
      <c r="H478" s="146">
        <f t="shared" si="127"/>
        <v>0.465142857142857</v>
      </c>
      <c r="I478">
        <v>7</v>
      </c>
      <c r="J478" s="146">
        <v>90.93</v>
      </c>
      <c r="K478" s="135">
        <f t="shared" si="128"/>
        <v>0.358077642142307</v>
      </c>
    </row>
    <row r="479" spans="1:11">
      <c r="A479" s="117">
        <v>44798</v>
      </c>
      <c r="B479" s="140" t="s">
        <v>20</v>
      </c>
      <c r="C479" t="s">
        <v>1042</v>
      </c>
      <c r="D479">
        <v>7429</v>
      </c>
      <c r="E479">
        <v>75</v>
      </c>
      <c r="F479" s="135">
        <f t="shared" si="126"/>
        <v>0.0100955714093418</v>
      </c>
      <c r="G479" s="146">
        <v>20.76</v>
      </c>
      <c r="H479" s="146">
        <f t="shared" si="127"/>
        <v>0.2768</v>
      </c>
      <c r="I479">
        <v>3</v>
      </c>
      <c r="J479" s="146">
        <v>38.97</v>
      </c>
      <c r="K479" s="135">
        <f t="shared" si="128"/>
        <v>0.532717474980755</v>
      </c>
    </row>
    <row r="480" spans="1:11">
      <c r="A480" s="117">
        <v>44798</v>
      </c>
      <c r="B480" s="140" t="s">
        <v>20</v>
      </c>
      <c r="C480" t="s">
        <v>1044</v>
      </c>
      <c r="D480">
        <v>1165</v>
      </c>
      <c r="E480">
        <v>12</v>
      </c>
      <c r="F480" s="135">
        <f t="shared" si="126"/>
        <v>0.0103004291845494</v>
      </c>
      <c r="G480" s="146">
        <v>6.75</v>
      </c>
      <c r="H480" s="146">
        <f t="shared" si="127"/>
        <v>0.5625</v>
      </c>
      <c r="I480">
        <v>2</v>
      </c>
      <c r="J480" s="146">
        <v>25.98</v>
      </c>
      <c r="K480" s="135">
        <f t="shared" si="128"/>
        <v>0.259815242494226</v>
      </c>
    </row>
    <row r="481" spans="1:8">
      <c r="A481" s="117">
        <v>44798</v>
      </c>
      <c r="B481" s="140" t="s">
        <v>20</v>
      </c>
      <c r="C481" t="s">
        <v>1045</v>
      </c>
      <c r="D481">
        <v>17925</v>
      </c>
      <c r="E481">
        <v>6</v>
      </c>
      <c r="F481" s="135">
        <f t="shared" si="126"/>
        <v>0.000334728033472803</v>
      </c>
      <c r="G481" s="146">
        <v>10.57</v>
      </c>
      <c r="H481" s="146">
        <f t="shared" si="127"/>
        <v>1.76166666666667</v>
      </c>
    </row>
    <row r="482" spans="1:8">
      <c r="A482" s="117">
        <v>44798</v>
      </c>
      <c r="B482" s="140" t="s">
        <v>20</v>
      </c>
      <c r="C482" t="s">
        <v>1046</v>
      </c>
      <c r="D482">
        <v>174</v>
      </c>
      <c r="E482">
        <v>0</v>
      </c>
      <c r="G482" s="146">
        <v>0</v>
      </c>
      <c r="H482" s="146"/>
    </row>
    <row r="483" spans="1:8">
      <c r="A483" s="117">
        <v>44798</v>
      </c>
      <c r="B483" s="140" t="s">
        <v>20</v>
      </c>
      <c r="C483" t="s">
        <v>1047</v>
      </c>
      <c r="D483">
        <v>4800</v>
      </c>
      <c r="E483">
        <v>3</v>
      </c>
      <c r="F483" s="135">
        <f t="shared" si="126"/>
        <v>0.000625</v>
      </c>
      <c r="G483" s="146">
        <v>2.71</v>
      </c>
      <c r="H483" s="146">
        <f t="shared" si="127"/>
        <v>0.903333333333333</v>
      </c>
    </row>
    <row r="484" spans="1:8">
      <c r="A484" s="117">
        <v>44798</v>
      </c>
      <c r="B484" s="140" t="s">
        <v>128</v>
      </c>
      <c r="C484" t="s">
        <v>1041</v>
      </c>
      <c r="D484" s="147">
        <v>1513</v>
      </c>
      <c r="E484">
        <v>8</v>
      </c>
      <c r="F484" s="135">
        <f t="shared" si="126"/>
        <v>0.00528750826173166</v>
      </c>
      <c r="G484" s="148">
        <v>3.37</v>
      </c>
      <c r="H484" s="148">
        <f t="shared" si="127"/>
        <v>0.42125</v>
      </c>
    </row>
    <row r="485" spans="1:8">
      <c r="A485" s="117">
        <v>44798</v>
      </c>
      <c r="B485" s="140" t="s">
        <v>20</v>
      </c>
      <c r="C485" t="s">
        <v>1048</v>
      </c>
      <c r="D485" s="147">
        <v>1106</v>
      </c>
      <c r="E485">
        <v>3</v>
      </c>
      <c r="F485" s="135">
        <f t="shared" si="126"/>
        <v>0.0027124773960217</v>
      </c>
      <c r="G485" s="146">
        <v>3.81</v>
      </c>
      <c r="H485" s="146">
        <f t="shared" si="127"/>
        <v>1.27</v>
      </c>
    </row>
    <row r="486" spans="1:5">
      <c r="A486" s="117">
        <v>44799</v>
      </c>
      <c r="B486" s="140" t="s">
        <v>20</v>
      </c>
      <c r="C486" t="s">
        <v>1038</v>
      </c>
      <c r="D486">
        <v>1318</v>
      </c>
      <c r="E486">
        <v>0</v>
      </c>
    </row>
    <row r="487" spans="1:8">
      <c r="A487" s="117">
        <v>44799</v>
      </c>
      <c r="B487" s="140" t="s">
        <v>20</v>
      </c>
      <c r="C487" t="s">
        <v>1037</v>
      </c>
      <c r="D487">
        <v>179</v>
      </c>
      <c r="E487">
        <v>2</v>
      </c>
      <c r="F487" s="135">
        <f t="shared" ref="F487:F507" si="129">E487/D487</f>
        <v>0.0111731843575419</v>
      </c>
      <c r="G487" s="146">
        <v>1.36</v>
      </c>
      <c r="H487" s="146">
        <f t="shared" ref="H487:H496" si="130">G487/E487</f>
        <v>0.68</v>
      </c>
    </row>
    <row r="488" spans="1:11">
      <c r="A488" s="117">
        <v>44799</v>
      </c>
      <c r="B488" s="140" t="s">
        <v>20</v>
      </c>
      <c r="C488" t="s">
        <v>1040</v>
      </c>
      <c r="D488">
        <v>14840</v>
      </c>
      <c r="E488">
        <v>58</v>
      </c>
      <c r="F488" s="135">
        <f t="shared" si="129"/>
        <v>0.00390835579514825</v>
      </c>
      <c r="G488" s="146">
        <v>28.25</v>
      </c>
      <c r="H488" s="146">
        <f t="shared" si="130"/>
        <v>0.487068965517241</v>
      </c>
      <c r="I488" s="119">
        <v>6</v>
      </c>
      <c r="J488" s="146">
        <v>90.93</v>
      </c>
      <c r="K488" s="135">
        <f t="shared" ref="K488:K490" si="131">G488/J488</f>
        <v>0.310678543934895</v>
      </c>
    </row>
    <row r="489" spans="1:11">
      <c r="A489" s="117">
        <v>44799</v>
      </c>
      <c r="B489" s="140" t="s">
        <v>20</v>
      </c>
      <c r="C489" t="s">
        <v>1042</v>
      </c>
      <c r="D489">
        <v>6994</v>
      </c>
      <c r="E489">
        <v>72</v>
      </c>
      <c r="F489" s="135">
        <f t="shared" si="129"/>
        <v>0.0102945381755791</v>
      </c>
      <c r="G489" s="146">
        <v>20.14</v>
      </c>
      <c r="H489" s="146">
        <f t="shared" si="130"/>
        <v>0.279722222222222</v>
      </c>
      <c r="I489" s="119">
        <v>2</v>
      </c>
      <c r="J489" s="146">
        <v>25.98</v>
      </c>
      <c r="K489" s="135">
        <f t="shared" si="131"/>
        <v>0.775211701308699</v>
      </c>
    </row>
    <row r="490" spans="1:11">
      <c r="A490" s="117">
        <v>44799</v>
      </c>
      <c r="B490" s="140" t="s">
        <v>20</v>
      </c>
      <c r="C490" t="s">
        <v>1044</v>
      </c>
      <c r="D490">
        <v>1158</v>
      </c>
      <c r="E490">
        <v>8</v>
      </c>
      <c r="F490" s="135">
        <f t="shared" si="129"/>
        <v>0.00690846286701209</v>
      </c>
      <c r="G490" s="146">
        <v>3.5</v>
      </c>
      <c r="H490" s="146">
        <f t="shared" si="130"/>
        <v>0.4375</v>
      </c>
      <c r="I490" s="119">
        <v>2</v>
      </c>
      <c r="J490" s="146">
        <v>25.98</v>
      </c>
      <c r="K490" s="135">
        <f t="shared" si="131"/>
        <v>0.134719014626636</v>
      </c>
    </row>
    <row r="491" spans="1:8">
      <c r="A491" s="117">
        <v>44799</v>
      </c>
      <c r="B491" s="140" t="s">
        <v>20</v>
      </c>
      <c r="C491" t="s">
        <v>1045</v>
      </c>
      <c r="D491">
        <v>14854</v>
      </c>
      <c r="E491">
        <v>3</v>
      </c>
      <c r="F491" s="135">
        <f t="shared" si="129"/>
        <v>0.000201965800457789</v>
      </c>
      <c r="G491" s="146">
        <v>5.2</v>
      </c>
      <c r="H491" s="146">
        <f t="shared" si="130"/>
        <v>1.73333333333333</v>
      </c>
    </row>
    <row r="492" spans="1:8">
      <c r="A492" s="117">
        <v>44799</v>
      </c>
      <c r="B492" s="140" t="s">
        <v>20</v>
      </c>
      <c r="C492" t="s">
        <v>1046</v>
      </c>
      <c r="D492">
        <v>244</v>
      </c>
      <c r="E492">
        <v>3</v>
      </c>
      <c r="F492" s="135">
        <f t="shared" si="129"/>
        <v>0.0122950819672131</v>
      </c>
      <c r="G492" s="146">
        <v>6.92</v>
      </c>
      <c r="H492" s="146">
        <f t="shared" si="130"/>
        <v>2.30666666666667</v>
      </c>
    </row>
    <row r="493" spans="1:8">
      <c r="A493" s="117">
        <v>44799</v>
      </c>
      <c r="B493" s="140" t="s">
        <v>20</v>
      </c>
      <c r="C493" t="s">
        <v>1047</v>
      </c>
      <c r="D493">
        <v>2742</v>
      </c>
      <c r="E493">
        <v>1</v>
      </c>
      <c r="F493" s="135">
        <f t="shared" si="129"/>
        <v>0.000364697301239971</v>
      </c>
      <c r="G493" s="146">
        <v>1.05</v>
      </c>
      <c r="H493" s="146">
        <f t="shared" si="130"/>
        <v>1.05</v>
      </c>
    </row>
    <row r="494" spans="1:8">
      <c r="A494" s="117">
        <v>44799</v>
      </c>
      <c r="B494" s="140" t="s">
        <v>128</v>
      </c>
      <c r="C494" t="s">
        <v>1041</v>
      </c>
      <c r="D494" s="147">
        <v>1683</v>
      </c>
      <c r="E494">
        <v>6</v>
      </c>
      <c r="F494" s="135">
        <f t="shared" si="129"/>
        <v>0.0035650623885918</v>
      </c>
      <c r="G494" s="148">
        <v>2.22</v>
      </c>
      <c r="H494" s="148">
        <f t="shared" si="130"/>
        <v>0.37</v>
      </c>
    </row>
    <row r="495" spans="1:8">
      <c r="A495" s="117">
        <v>44799</v>
      </c>
      <c r="B495" s="140" t="s">
        <v>20</v>
      </c>
      <c r="C495" t="s">
        <v>1048</v>
      </c>
      <c r="D495" s="147">
        <v>1320</v>
      </c>
      <c r="E495">
        <v>3</v>
      </c>
      <c r="F495" s="135">
        <f t="shared" si="129"/>
        <v>0.00227272727272727</v>
      </c>
      <c r="G495" s="146">
        <v>4.3</v>
      </c>
      <c r="H495" s="146">
        <f t="shared" si="130"/>
        <v>1.43333333333333</v>
      </c>
    </row>
    <row r="496" spans="1:8">
      <c r="A496" s="117">
        <v>44799</v>
      </c>
      <c r="B496" s="140" t="s">
        <v>20</v>
      </c>
      <c r="C496" t="s">
        <v>1049</v>
      </c>
      <c r="D496">
        <v>240</v>
      </c>
      <c r="E496">
        <v>1</v>
      </c>
      <c r="F496" s="135">
        <f t="shared" si="129"/>
        <v>0.00416666666666667</v>
      </c>
      <c r="G496" s="146">
        <v>2.16</v>
      </c>
      <c r="H496" s="146">
        <f t="shared" si="130"/>
        <v>2.16</v>
      </c>
    </row>
    <row r="497" spans="1:5">
      <c r="A497" s="117">
        <v>44800</v>
      </c>
      <c r="B497" s="140" t="s">
        <v>20</v>
      </c>
      <c r="C497" t="s">
        <v>1038</v>
      </c>
      <c r="D497">
        <v>1821</v>
      </c>
      <c r="E497">
        <v>0</v>
      </c>
    </row>
    <row r="498" spans="1:5">
      <c r="A498" s="117">
        <v>44800</v>
      </c>
      <c r="B498" s="140" t="s">
        <v>20</v>
      </c>
      <c r="C498" t="s">
        <v>1037</v>
      </c>
      <c r="D498">
        <v>208</v>
      </c>
      <c r="E498">
        <v>0</v>
      </c>
    </row>
    <row r="499" spans="1:11">
      <c r="A499" s="117">
        <v>44800</v>
      </c>
      <c r="B499" s="140" t="s">
        <v>20</v>
      </c>
      <c r="C499" t="s">
        <v>1040</v>
      </c>
      <c r="D499">
        <v>17544</v>
      </c>
      <c r="E499">
        <v>55</v>
      </c>
      <c r="F499" s="135">
        <f t="shared" si="129"/>
        <v>0.00313497492020064</v>
      </c>
      <c r="G499" s="146">
        <v>26.95</v>
      </c>
      <c r="H499" s="146">
        <f t="shared" ref="H499:H502" si="132">G499/E499</f>
        <v>0.49</v>
      </c>
      <c r="I499">
        <v>4</v>
      </c>
      <c r="J499" s="146">
        <v>51.96</v>
      </c>
      <c r="K499" s="135">
        <f t="shared" ref="K499:K501" si="133">G499/J499</f>
        <v>0.518668206312548</v>
      </c>
    </row>
    <row r="500" spans="1:11">
      <c r="A500" s="117">
        <v>44800</v>
      </c>
      <c r="B500" s="140" t="s">
        <v>20</v>
      </c>
      <c r="C500" t="s">
        <v>1042</v>
      </c>
      <c r="D500">
        <v>8400</v>
      </c>
      <c r="E500">
        <v>70</v>
      </c>
      <c r="F500" s="135">
        <f t="shared" si="129"/>
        <v>0.00833333333333333</v>
      </c>
      <c r="G500" s="146">
        <v>20.25</v>
      </c>
      <c r="H500" s="146">
        <f t="shared" si="132"/>
        <v>0.289285714285714</v>
      </c>
      <c r="I500">
        <v>3</v>
      </c>
      <c r="J500" s="146">
        <v>38.97</v>
      </c>
      <c r="K500" s="135">
        <f t="shared" si="133"/>
        <v>0.519630484988453</v>
      </c>
    </row>
    <row r="501" spans="1:11">
      <c r="A501" s="117">
        <v>44800</v>
      </c>
      <c r="B501" s="140" t="s">
        <v>20</v>
      </c>
      <c r="C501" t="s">
        <v>1044</v>
      </c>
      <c r="D501">
        <v>1670</v>
      </c>
      <c r="E501">
        <v>17</v>
      </c>
      <c r="F501" s="135">
        <f t="shared" si="129"/>
        <v>0.0101796407185629</v>
      </c>
      <c r="G501" s="146">
        <v>11.87</v>
      </c>
      <c r="H501" s="146">
        <f t="shared" si="132"/>
        <v>0.698235294117647</v>
      </c>
      <c r="I501">
        <v>1</v>
      </c>
      <c r="J501" s="146">
        <v>12.99</v>
      </c>
      <c r="K501" s="135">
        <f t="shared" si="133"/>
        <v>0.913779830638953</v>
      </c>
    </row>
    <row r="502" spans="1:8">
      <c r="A502" s="117">
        <v>44800</v>
      </c>
      <c r="B502" s="140" t="s">
        <v>20</v>
      </c>
      <c r="C502" t="s">
        <v>1045</v>
      </c>
      <c r="D502">
        <v>21240</v>
      </c>
      <c r="E502">
        <v>6</v>
      </c>
      <c r="F502" s="135">
        <f t="shared" si="129"/>
        <v>0.000282485875706215</v>
      </c>
      <c r="G502" s="146">
        <v>10.38</v>
      </c>
      <c r="H502" s="146">
        <f t="shared" si="132"/>
        <v>1.73</v>
      </c>
    </row>
    <row r="503" spans="1:7">
      <c r="A503" s="117">
        <v>44800</v>
      </c>
      <c r="B503" s="140" t="s">
        <v>20</v>
      </c>
      <c r="C503" t="s">
        <v>1046</v>
      </c>
      <c r="D503">
        <v>85</v>
      </c>
      <c r="E503">
        <v>0</v>
      </c>
      <c r="G503" s="146"/>
    </row>
    <row r="504" spans="1:8">
      <c r="A504" s="117">
        <v>44800</v>
      </c>
      <c r="B504" s="140" t="s">
        <v>20</v>
      </c>
      <c r="C504" t="s">
        <v>1047</v>
      </c>
      <c r="D504">
        <v>4178</v>
      </c>
      <c r="E504">
        <v>4</v>
      </c>
      <c r="F504" s="135">
        <f t="shared" si="129"/>
        <v>0.000957395883197702</v>
      </c>
      <c r="G504" s="146">
        <v>4.14</v>
      </c>
      <c r="H504" s="146">
        <f t="shared" ref="H504:H507" si="134">G504/E504</f>
        <v>1.035</v>
      </c>
    </row>
    <row r="505" spans="1:11">
      <c r="A505" s="117">
        <v>44800</v>
      </c>
      <c r="B505" s="140" t="s">
        <v>128</v>
      </c>
      <c r="C505" t="s">
        <v>1041</v>
      </c>
      <c r="D505" s="147">
        <v>1379</v>
      </c>
      <c r="E505">
        <v>6</v>
      </c>
      <c r="F505" s="135">
        <f t="shared" si="129"/>
        <v>0.00435097897026831</v>
      </c>
      <c r="G505" s="148">
        <v>2.07</v>
      </c>
      <c r="H505" s="148">
        <f t="shared" si="134"/>
        <v>0.345</v>
      </c>
      <c r="I505">
        <v>1</v>
      </c>
      <c r="J505" s="148">
        <v>14.16</v>
      </c>
      <c r="K505" s="135">
        <f>G505/J505</f>
        <v>0.146186440677966</v>
      </c>
    </row>
    <row r="506" spans="1:8">
      <c r="A506" s="117">
        <v>44800</v>
      </c>
      <c r="B506" s="140" t="s">
        <v>20</v>
      </c>
      <c r="C506" t="s">
        <v>1048</v>
      </c>
      <c r="D506" s="147">
        <v>2223</v>
      </c>
      <c r="E506">
        <v>3</v>
      </c>
      <c r="F506" s="135">
        <f t="shared" si="129"/>
        <v>0.00134952766531714</v>
      </c>
      <c r="G506" s="146">
        <v>4.75</v>
      </c>
      <c r="H506" s="146">
        <f t="shared" si="134"/>
        <v>1.58333333333333</v>
      </c>
    </row>
    <row r="507" spans="1:8">
      <c r="A507" s="117">
        <v>44800</v>
      </c>
      <c r="B507" s="140" t="s">
        <v>20</v>
      </c>
      <c r="C507" t="s">
        <v>1049</v>
      </c>
      <c r="D507" s="147">
        <v>1927</v>
      </c>
      <c r="E507">
        <v>5</v>
      </c>
      <c r="F507" s="135">
        <f t="shared" si="129"/>
        <v>0.00259470679813181</v>
      </c>
      <c r="G507" s="146">
        <v>11.46</v>
      </c>
      <c r="H507" s="146">
        <f t="shared" si="134"/>
        <v>2.292</v>
      </c>
    </row>
    <row r="508" spans="1:5">
      <c r="A508" s="117">
        <v>44801</v>
      </c>
      <c r="B508" s="140" t="s">
        <v>20</v>
      </c>
      <c r="C508" t="s">
        <v>1038</v>
      </c>
      <c r="D508">
        <v>1907</v>
      </c>
      <c r="E508">
        <v>0</v>
      </c>
    </row>
    <row r="509" spans="1:8">
      <c r="A509" s="117">
        <v>44801</v>
      </c>
      <c r="B509" s="140" t="s">
        <v>20</v>
      </c>
      <c r="C509" t="s">
        <v>1037</v>
      </c>
      <c r="D509">
        <v>312</v>
      </c>
      <c r="E509">
        <v>4</v>
      </c>
      <c r="F509" s="135">
        <f t="shared" ref="F509:F516" si="135">E509/D509</f>
        <v>0.0128205128205128</v>
      </c>
      <c r="G509" s="146">
        <v>6.66</v>
      </c>
      <c r="H509" s="146">
        <f t="shared" ref="H509:H516" si="136">G509/E509</f>
        <v>1.665</v>
      </c>
    </row>
    <row r="510" spans="1:11">
      <c r="A510" s="117">
        <v>44801</v>
      </c>
      <c r="B510" s="140" t="s">
        <v>20</v>
      </c>
      <c r="C510" t="s">
        <v>1040</v>
      </c>
      <c r="D510">
        <v>19179</v>
      </c>
      <c r="E510">
        <v>67</v>
      </c>
      <c r="F510" s="135">
        <f t="shared" si="135"/>
        <v>0.00349340424422545</v>
      </c>
      <c r="G510" s="146">
        <v>32.71</v>
      </c>
      <c r="H510" s="146">
        <f t="shared" si="136"/>
        <v>0.488208955223881</v>
      </c>
      <c r="I510">
        <v>3</v>
      </c>
      <c r="J510" s="146">
        <v>38.97</v>
      </c>
      <c r="K510" s="135">
        <f t="shared" ref="K510:K513" si="137">G510/J510</f>
        <v>0.839363613035669</v>
      </c>
    </row>
    <row r="511" spans="1:11">
      <c r="A511" s="117">
        <v>44801</v>
      </c>
      <c r="B511" s="140" t="s">
        <v>20</v>
      </c>
      <c r="C511" t="s">
        <v>1042</v>
      </c>
      <c r="D511">
        <v>11637</v>
      </c>
      <c r="E511">
        <v>112</v>
      </c>
      <c r="F511" s="135">
        <f t="shared" si="135"/>
        <v>0.00962447366159663</v>
      </c>
      <c r="G511" s="146">
        <v>31.47</v>
      </c>
      <c r="H511" s="146">
        <f t="shared" si="136"/>
        <v>0.280982142857143</v>
      </c>
      <c r="I511">
        <v>4</v>
      </c>
      <c r="J511" s="146">
        <v>51.96</v>
      </c>
      <c r="K511" s="135">
        <f t="shared" si="137"/>
        <v>0.605658198614319</v>
      </c>
    </row>
    <row r="512" spans="1:10">
      <c r="A512" s="117">
        <v>44801</v>
      </c>
      <c r="B512" s="140" t="s">
        <v>20</v>
      </c>
      <c r="C512" t="s">
        <v>1044</v>
      </c>
      <c r="D512">
        <v>1267</v>
      </c>
      <c r="E512">
        <v>5</v>
      </c>
      <c r="F512" s="135">
        <f t="shared" si="135"/>
        <v>0.00394632991318074</v>
      </c>
      <c r="G512" s="146">
        <v>2.53</v>
      </c>
      <c r="H512" s="146">
        <f t="shared" si="136"/>
        <v>0.506</v>
      </c>
      <c r="J512" s="146"/>
    </row>
    <row r="513" spans="1:11">
      <c r="A513" s="117">
        <v>44801</v>
      </c>
      <c r="B513" s="140" t="s">
        <v>20</v>
      </c>
      <c r="C513" t="s">
        <v>1045</v>
      </c>
      <c r="D513">
        <v>27282</v>
      </c>
      <c r="E513">
        <v>10</v>
      </c>
      <c r="F513" s="135">
        <f t="shared" si="135"/>
        <v>0.00036654204237226</v>
      </c>
      <c r="G513" s="146">
        <v>16.81</v>
      </c>
      <c r="H513" s="146">
        <f t="shared" si="136"/>
        <v>1.681</v>
      </c>
      <c r="I513">
        <v>1</v>
      </c>
      <c r="J513" s="146">
        <v>39.99</v>
      </c>
      <c r="K513" s="135">
        <f t="shared" si="137"/>
        <v>0.420355088772193</v>
      </c>
    </row>
    <row r="514" spans="1:8">
      <c r="A514" s="117">
        <v>44801</v>
      </c>
      <c r="B514" s="140" t="s">
        <v>20</v>
      </c>
      <c r="C514" t="s">
        <v>1046</v>
      </c>
      <c r="D514">
        <v>112</v>
      </c>
      <c r="E514">
        <v>2</v>
      </c>
      <c r="F514" s="135">
        <f t="shared" si="135"/>
        <v>0.0178571428571429</v>
      </c>
      <c r="G514" s="146">
        <v>4</v>
      </c>
      <c r="H514" s="146">
        <f t="shared" si="136"/>
        <v>2</v>
      </c>
    </row>
    <row r="515" spans="1:8">
      <c r="A515" s="117">
        <v>44801</v>
      </c>
      <c r="B515" s="140" t="s">
        <v>20</v>
      </c>
      <c r="C515" t="s">
        <v>1047</v>
      </c>
      <c r="D515">
        <v>4162</v>
      </c>
      <c r="E515">
        <v>3</v>
      </c>
      <c r="F515" s="135">
        <f t="shared" si="135"/>
        <v>0.000720807304180682</v>
      </c>
      <c r="G515" s="146">
        <v>2.35</v>
      </c>
      <c r="H515" s="146">
        <f t="shared" si="136"/>
        <v>0.783333333333333</v>
      </c>
    </row>
    <row r="516" spans="1:8">
      <c r="A516" s="117">
        <v>44801</v>
      </c>
      <c r="B516" s="140" t="s">
        <v>128</v>
      </c>
      <c r="C516" t="s">
        <v>1041</v>
      </c>
      <c r="D516" s="147">
        <v>1797</v>
      </c>
      <c r="E516">
        <v>17</v>
      </c>
      <c r="F516" s="135">
        <f t="shared" si="135"/>
        <v>0.00946021146355036</v>
      </c>
      <c r="G516" s="148">
        <v>6.34</v>
      </c>
      <c r="H516" s="148">
        <f t="shared" si="136"/>
        <v>0.372941176470588</v>
      </c>
    </row>
    <row r="517" spans="1:4">
      <c r="A517" s="117">
        <v>44801</v>
      </c>
      <c r="B517" s="140" t="s">
        <v>20</v>
      </c>
      <c r="C517" t="s">
        <v>1048</v>
      </c>
      <c r="D517" s="147">
        <v>1436</v>
      </c>
    </row>
    <row r="518" spans="1:8">
      <c r="A518" s="117">
        <v>44801</v>
      </c>
      <c r="B518" s="140" t="s">
        <v>20</v>
      </c>
      <c r="C518" t="s">
        <v>1049</v>
      </c>
      <c r="D518" s="147">
        <v>1348</v>
      </c>
      <c r="E518">
        <v>6</v>
      </c>
      <c r="F518" s="135">
        <f t="shared" ref="F518:F525" si="138">E518/D518</f>
        <v>0.00445103857566766</v>
      </c>
      <c r="G518" s="146">
        <v>11.09</v>
      </c>
      <c r="H518" s="146">
        <f t="shared" ref="H518:H525" si="139">G518/E518</f>
        <v>1.84833333333333</v>
      </c>
    </row>
    <row r="519" spans="1:8">
      <c r="A519" s="117">
        <v>44802</v>
      </c>
      <c r="B519" s="140" t="s">
        <v>20</v>
      </c>
      <c r="C519" t="s">
        <v>1038</v>
      </c>
      <c r="D519">
        <v>1829</v>
      </c>
      <c r="E519">
        <v>1</v>
      </c>
      <c r="F519" s="135">
        <f t="shared" si="138"/>
        <v>0.000546746856205577</v>
      </c>
      <c r="G519" s="146">
        <v>0.95</v>
      </c>
      <c r="H519" s="146">
        <f t="shared" si="139"/>
        <v>0.95</v>
      </c>
    </row>
    <row r="520" spans="1:8">
      <c r="A520" s="117">
        <v>44802</v>
      </c>
      <c r="B520" s="140" t="s">
        <v>20</v>
      </c>
      <c r="C520" t="s">
        <v>1037</v>
      </c>
      <c r="D520">
        <v>307</v>
      </c>
      <c r="E520">
        <v>1</v>
      </c>
      <c r="F520" s="135">
        <f t="shared" si="138"/>
        <v>0.00325732899022801</v>
      </c>
      <c r="G520" s="146">
        <v>1.44</v>
      </c>
      <c r="H520" s="146">
        <f t="shared" si="139"/>
        <v>1.44</v>
      </c>
    </row>
    <row r="521" spans="1:11">
      <c r="A521" s="117">
        <v>44802</v>
      </c>
      <c r="B521" s="140" t="s">
        <v>20</v>
      </c>
      <c r="C521" t="s">
        <v>1040</v>
      </c>
      <c r="D521">
        <v>11151</v>
      </c>
      <c r="E521">
        <v>54</v>
      </c>
      <c r="F521" s="135">
        <f t="shared" si="138"/>
        <v>0.00484261501210654</v>
      </c>
      <c r="G521" s="146">
        <v>25.41</v>
      </c>
      <c r="H521" s="146">
        <f t="shared" si="139"/>
        <v>0.470555555555556</v>
      </c>
      <c r="I521">
        <v>2</v>
      </c>
      <c r="J521" s="146">
        <v>25.98</v>
      </c>
      <c r="K521" s="135">
        <f>G521/J521</f>
        <v>0.978060046189376</v>
      </c>
    </row>
    <row r="522" spans="1:11">
      <c r="A522" s="117">
        <v>44802</v>
      </c>
      <c r="B522" s="140" t="s">
        <v>20</v>
      </c>
      <c r="C522" t="s">
        <v>1042</v>
      </c>
      <c r="D522">
        <v>8299</v>
      </c>
      <c r="E522">
        <v>61</v>
      </c>
      <c r="F522" s="135">
        <f t="shared" si="138"/>
        <v>0.00735028316664658</v>
      </c>
      <c r="G522" s="146">
        <v>17.36</v>
      </c>
      <c r="H522" s="146">
        <f t="shared" si="139"/>
        <v>0.284590163934426</v>
      </c>
      <c r="I522">
        <v>6</v>
      </c>
      <c r="J522" s="146">
        <v>77.94</v>
      </c>
      <c r="K522" s="135">
        <f>G522/J522</f>
        <v>0.222735437516038</v>
      </c>
    </row>
    <row r="523" spans="1:8">
      <c r="A523" s="117">
        <v>44802</v>
      </c>
      <c r="B523" s="140" t="s">
        <v>20</v>
      </c>
      <c r="C523" t="s">
        <v>1044</v>
      </c>
      <c r="D523">
        <v>850</v>
      </c>
      <c r="E523">
        <v>6</v>
      </c>
      <c r="F523" s="135">
        <f t="shared" si="138"/>
        <v>0.00705882352941176</v>
      </c>
      <c r="G523" s="146">
        <v>4.48</v>
      </c>
      <c r="H523" s="146">
        <f t="shared" si="139"/>
        <v>0.746666666666667</v>
      </c>
    </row>
    <row r="524" spans="1:8">
      <c r="A524" s="117">
        <v>44802</v>
      </c>
      <c r="B524" s="140" t="s">
        <v>20</v>
      </c>
      <c r="C524" t="s">
        <v>1045</v>
      </c>
      <c r="D524">
        <v>13565</v>
      </c>
      <c r="E524">
        <v>2</v>
      </c>
      <c r="F524" s="135">
        <f t="shared" si="138"/>
        <v>0.000147438260228529</v>
      </c>
      <c r="G524" s="146">
        <v>3</v>
      </c>
      <c r="H524" s="146">
        <f t="shared" si="139"/>
        <v>1.5</v>
      </c>
    </row>
    <row r="525" spans="1:8">
      <c r="A525" s="117">
        <v>44802</v>
      </c>
      <c r="B525" s="140" t="s">
        <v>20</v>
      </c>
      <c r="C525" t="s">
        <v>1046</v>
      </c>
      <c r="D525">
        <v>71</v>
      </c>
      <c r="E525">
        <v>1</v>
      </c>
      <c r="F525" s="135">
        <f t="shared" si="138"/>
        <v>0.0140845070422535</v>
      </c>
      <c r="G525" s="146">
        <v>2.14</v>
      </c>
      <c r="H525" s="146">
        <f t="shared" si="139"/>
        <v>2.14</v>
      </c>
    </row>
    <row r="526" spans="1:5">
      <c r="A526" s="117">
        <v>44802</v>
      </c>
      <c r="B526" s="140" t="s">
        <v>20</v>
      </c>
      <c r="C526" t="s">
        <v>1047</v>
      </c>
      <c r="D526">
        <v>3298</v>
      </c>
      <c r="E526">
        <v>0</v>
      </c>
    </row>
    <row r="527" spans="1:8">
      <c r="A527" s="117">
        <v>44802</v>
      </c>
      <c r="B527" s="140" t="s">
        <v>128</v>
      </c>
      <c r="C527" t="s">
        <v>1041</v>
      </c>
      <c r="D527">
        <v>749</v>
      </c>
      <c r="E527">
        <v>14</v>
      </c>
      <c r="F527" s="135">
        <f t="shared" ref="F527:F529" si="140">E527/D527</f>
        <v>0.0186915887850467</v>
      </c>
      <c r="G527" s="148">
        <v>6.8</v>
      </c>
      <c r="H527" s="148">
        <f t="shared" ref="H527:H529" si="141">G527/E527</f>
        <v>0.485714285714286</v>
      </c>
    </row>
    <row r="528" spans="1:8">
      <c r="A528" s="117">
        <v>44802</v>
      </c>
      <c r="B528" s="140" t="s">
        <v>20</v>
      </c>
      <c r="C528" t="s">
        <v>1048</v>
      </c>
      <c r="D528" s="147">
        <v>1000</v>
      </c>
      <c r="E528">
        <v>3</v>
      </c>
      <c r="F528" s="135">
        <f t="shared" si="140"/>
        <v>0.003</v>
      </c>
      <c r="G528" s="146">
        <v>4.9</v>
      </c>
      <c r="H528" s="146">
        <f t="shared" si="141"/>
        <v>1.63333333333333</v>
      </c>
    </row>
    <row r="529" spans="1:11">
      <c r="A529" s="117">
        <v>44802</v>
      </c>
      <c r="B529" s="140" t="s">
        <v>20</v>
      </c>
      <c r="C529" t="s">
        <v>1049</v>
      </c>
      <c r="D529" s="147">
        <v>1776</v>
      </c>
      <c r="E529">
        <v>11</v>
      </c>
      <c r="F529" s="135">
        <f t="shared" si="140"/>
        <v>0.00619369369369369</v>
      </c>
      <c r="G529" s="146">
        <v>21.28</v>
      </c>
      <c r="H529" s="146">
        <f t="shared" si="141"/>
        <v>1.93454545454545</v>
      </c>
      <c r="I529">
        <v>1</v>
      </c>
      <c r="J529" s="146">
        <v>29.99</v>
      </c>
      <c r="K529" s="135">
        <f>G529/J529</f>
        <v>0.709569856618873</v>
      </c>
    </row>
    <row r="530" spans="1:5">
      <c r="A530" s="117">
        <v>44803</v>
      </c>
      <c r="B530" s="140" t="s">
        <v>20</v>
      </c>
      <c r="C530" t="s">
        <v>1038</v>
      </c>
      <c r="D530">
        <v>1819</v>
      </c>
      <c r="E530">
        <v>0</v>
      </c>
    </row>
    <row r="531" spans="1:8">
      <c r="A531" s="117">
        <v>44803</v>
      </c>
      <c r="B531" s="140" t="s">
        <v>20</v>
      </c>
      <c r="C531" t="s">
        <v>1037</v>
      </c>
      <c r="D531">
        <v>430</v>
      </c>
      <c r="E531">
        <v>1</v>
      </c>
      <c r="F531" s="135">
        <f t="shared" ref="F531:F535" si="142">E531/D531</f>
        <v>0.00232558139534884</v>
      </c>
      <c r="G531" s="146">
        <v>1.44</v>
      </c>
      <c r="H531" s="146">
        <f t="shared" ref="H531:H535" si="143">G531/E531</f>
        <v>1.44</v>
      </c>
    </row>
    <row r="532" spans="1:11">
      <c r="A532" s="117">
        <v>44803</v>
      </c>
      <c r="B532" s="140" t="s">
        <v>20</v>
      </c>
      <c r="C532" t="s">
        <v>1040</v>
      </c>
      <c r="D532">
        <v>10146</v>
      </c>
      <c r="E532">
        <v>48</v>
      </c>
      <c r="F532" s="135">
        <f t="shared" si="142"/>
        <v>0.00473092844470727</v>
      </c>
      <c r="G532" s="146">
        <v>23.33</v>
      </c>
      <c r="H532" s="146">
        <f t="shared" si="143"/>
        <v>0.486041666666667</v>
      </c>
      <c r="I532" s="119">
        <v>2</v>
      </c>
      <c r="J532" s="119">
        <v>25.98</v>
      </c>
      <c r="K532" s="135">
        <f>G532/J532</f>
        <v>0.897998460354118</v>
      </c>
    </row>
    <row r="533" spans="1:8">
      <c r="A533" s="117">
        <v>44803</v>
      </c>
      <c r="B533" s="140" t="s">
        <v>20</v>
      </c>
      <c r="C533" t="s">
        <v>1042</v>
      </c>
      <c r="D533">
        <v>6317</v>
      </c>
      <c r="E533">
        <v>38</v>
      </c>
      <c r="F533" s="135">
        <f t="shared" si="142"/>
        <v>0.0060155136932088</v>
      </c>
      <c r="G533" s="146">
        <v>10.84</v>
      </c>
      <c r="H533" s="146">
        <f t="shared" si="143"/>
        <v>0.285263157894737</v>
      </c>
    </row>
    <row r="534" spans="1:8">
      <c r="A534" s="117">
        <v>44803</v>
      </c>
      <c r="B534" s="140" t="s">
        <v>20</v>
      </c>
      <c r="C534" t="s">
        <v>1044</v>
      </c>
      <c r="D534">
        <v>618</v>
      </c>
      <c r="E534">
        <v>5</v>
      </c>
      <c r="F534" s="135">
        <f t="shared" si="142"/>
        <v>0.00809061488673139</v>
      </c>
      <c r="G534" s="146">
        <v>3.21</v>
      </c>
      <c r="H534" s="146">
        <f t="shared" si="143"/>
        <v>0.642</v>
      </c>
    </row>
    <row r="535" spans="1:8">
      <c r="A535" s="117">
        <v>44803</v>
      </c>
      <c r="B535" s="140" t="s">
        <v>20</v>
      </c>
      <c r="C535" t="s">
        <v>1045</v>
      </c>
      <c r="D535">
        <v>9259</v>
      </c>
      <c r="E535">
        <v>2</v>
      </c>
      <c r="F535" s="135">
        <f t="shared" si="142"/>
        <v>0.000216006048169349</v>
      </c>
      <c r="G535" s="146">
        <v>3.43</v>
      </c>
      <c r="H535" s="146">
        <f t="shared" si="143"/>
        <v>1.715</v>
      </c>
    </row>
    <row r="536" spans="1:5">
      <c r="A536" s="117">
        <v>44803</v>
      </c>
      <c r="B536" s="140" t="s">
        <v>20</v>
      </c>
      <c r="C536" t="s">
        <v>1046</v>
      </c>
      <c r="D536">
        <v>20</v>
      </c>
      <c r="E536">
        <v>0</v>
      </c>
    </row>
    <row r="537" spans="1:5">
      <c r="A537" s="117">
        <v>44803</v>
      </c>
      <c r="B537" s="140" t="s">
        <v>20</v>
      </c>
      <c r="C537" t="s">
        <v>1047</v>
      </c>
      <c r="D537">
        <v>4475</v>
      </c>
      <c r="E537">
        <v>0</v>
      </c>
    </row>
    <row r="538" spans="1:11">
      <c r="A538" s="117">
        <v>44803</v>
      </c>
      <c r="B538" s="140" t="s">
        <v>128</v>
      </c>
      <c r="C538" t="s">
        <v>1041</v>
      </c>
      <c r="D538" s="147">
        <v>1292</v>
      </c>
      <c r="E538">
        <v>8</v>
      </c>
      <c r="F538" s="135">
        <f t="shared" ref="F538:F541" si="144">E538/D538</f>
        <v>0.00619195046439629</v>
      </c>
      <c r="G538" s="148">
        <v>3.29</v>
      </c>
      <c r="H538" s="148">
        <f t="shared" ref="H538:H541" si="145">G538/E538</f>
        <v>0.41125</v>
      </c>
      <c r="I538">
        <v>2</v>
      </c>
      <c r="J538" s="148">
        <v>28.32</v>
      </c>
      <c r="K538" s="135">
        <f>G538/J538</f>
        <v>0.116172316384181</v>
      </c>
    </row>
    <row r="539" spans="1:8">
      <c r="A539" s="117">
        <v>44803</v>
      </c>
      <c r="B539" s="140" t="s">
        <v>20</v>
      </c>
      <c r="C539" t="s">
        <v>1048</v>
      </c>
      <c r="D539" s="147">
        <v>1065</v>
      </c>
      <c r="E539">
        <v>3</v>
      </c>
      <c r="F539" s="135">
        <f t="shared" si="144"/>
        <v>0.0028169014084507</v>
      </c>
      <c r="G539" s="146">
        <v>3.65</v>
      </c>
      <c r="H539" s="146">
        <f t="shared" si="145"/>
        <v>1.21666666666667</v>
      </c>
    </row>
    <row r="540" spans="1:8">
      <c r="A540" s="117">
        <v>44803</v>
      </c>
      <c r="B540" s="140" t="s">
        <v>20</v>
      </c>
      <c r="C540" t="s">
        <v>1049</v>
      </c>
      <c r="D540" s="147">
        <v>1554</v>
      </c>
      <c r="E540">
        <v>18</v>
      </c>
      <c r="F540" s="135">
        <f t="shared" si="144"/>
        <v>0.0115830115830116</v>
      </c>
      <c r="G540" s="146">
        <v>29.93</v>
      </c>
      <c r="H540" s="146">
        <f t="shared" si="145"/>
        <v>1.66277777777778</v>
      </c>
    </row>
    <row r="541" spans="1:8">
      <c r="A541" s="117">
        <v>44804</v>
      </c>
      <c r="B541" s="140" t="s">
        <v>20</v>
      </c>
      <c r="C541" t="s">
        <v>1038</v>
      </c>
      <c r="D541">
        <v>1241</v>
      </c>
      <c r="E541">
        <v>1</v>
      </c>
      <c r="F541" s="135">
        <f t="shared" si="144"/>
        <v>0.0008058017727639</v>
      </c>
      <c r="G541">
        <v>0.97</v>
      </c>
      <c r="H541" s="146">
        <f t="shared" si="145"/>
        <v>0.97</v>
      </c>
    </row>
    <row r="542" spans="1:7">
      <c r="A542" s="117">
        <v>44804</v>
      </c>
      <c r="B542" s="140" t="s">
        <v>20</v>
      </c>
      <c r="C542" t="s">
        <v>1037</v>
      </c>
      <c r="D542">
        <v>410</v>
      </c>
      <c r="E542">
        <v>0</v>
      </c>
      <c r="G542">
        <v>0</v>
      </c>
    </row>
    <row r="543" spans="1:11">
      <c r="A543" s="117">
        <v>44804</v>
      </c>
      <c r="B543" s="140" t="s">
        <v>20</v>
      </c>
      <c r="C543" t="s">
        <v>1040</v>
      </c>
      <c r="D543">
        <v>12610</v>
      </c>
      <c r="E543">
        <v>47</v>
      </c>
      <c r="F543" s="135">
        <f t="shared" ref="F543:F548" si="146">E543/D543</f>
        <v>0.00372720063441713</v>
      </c>
      <c r="G543" s="146">
        <v>22.68</v>
      </c>
      <c r="H543" s="146">
        <f t="shared" ref="H543:H548" si="147">G543/E543</f>
        <v>0.482553191489362</v>
      </c>
      <c r="I543">
        <v>5</v>
      </c>
      <c r="J543" s="146">
        <v>64.95</v>
      </c>
      <c r="K543" s="135">
        <f>G543/J543</f>
        <v>0.34919168591224</v>
      </c>
    </row>
    <row r="544" spans="1:11">
      <c r="A544" s="117">
        <v>44804</v>
      </c>
      <c r="B544" s="140" t="s">
        <v>20</v>
      </c>
      <c r="C544" t="s">
        <v>1042</v>
      </c>
      <c r="D544">
        <v>5552</v>
      </c>
      <c r="E544">
        <v>48</v>
      </c>
      <c r="F544" s="135">
        <f t="shared" si="146"/>
        <v>0.00864553314121038</v>
      </c>
      <c r="G544" s="146">
        <v>13.87</v>
      </c>
      <c r="H544" s="146">
        <f t="shared" si="147"/>
        <v>0.288958333333333</v>
      </c>
      <c r="I544">
        <v>2</v>
      </c>
      <c r="J544" s="146">
        <v>25.98</v>
      </c>
      <c r="K544" s="135">
        <f>G544/J544</f>
        <v>0.53387220939184</v>
      </c>
    </row>
    <row r="545" spans="1:8">
      <c r="A545" s="117">
        <v>44804</v>
      </c>
      <c r="B545" s="140" t="s">
        <v>20</v>
      </c>
      <c r="C545" t="s">
        <v>1044</v>
      </c>
      <c r="D545">
        <v>1014</v>
      </c>
      <c r="E545">
        <v>4</v>
      </c>
      <c r="F545" s="135">
        <f t="shared" si="146"/>
        <v>0.00394477317554241</v>
      </c>
      <c r="G545" s="146">
        <v>2.36</v>
      </c>
      <c r="H545" s="146">
        <f t="shared" si="147"/>
        <v>0.59</v>
      </c>
    </row>
    <row r="546" spans="1:8">
      <c r="A546" s="117">
        <v>44804</v>
      </c>
      <c r="B546" s="140" t="s">
        <v>20</v>
      </c>
      <c r="C546" t="s">
        <v>1045</v>
      </c>
      <c r="D546">
        <v>4105</v>
      </c>
      <c r="E546">
        <v>4</v>
      </c>
      <c r="F546" s="135">
        <f t="shared" si="146"/>
        <v>0.00097442143727162</v>
      </c>
      <c r="G546" s="146">
        <v>7.26</v>
      </c>
      <c r="H546" s="146">
        <f t="shared" si="147"/>
        <v>1.815</v>
      </c>
    </row>
    <row r="547" spans="1:8">
      <c r="A547" s="117">
        <v>44804</v>
      </c>
      <c r="B547" s="140" t="s">
        <v>20</v>
      </c>
      <c r="C547" t="s">
        <v>1046</v>
      </c>
      <c r="D547">
        <v>49</v>
      </c>
      <c r="E547">
        <v>1</v>
      </c>
      <c r="F547" s="135">
        <f t="shared" si="146"/>
        <v>0.0204081632653061</v>
      </c>
      <c r="G547" s="146">
        <v>2.2</v>
      </c>
      <c r="H547" s="146">
        <f t="shared" si="147"/>
        <v>2.2</v>
      </c>
    </row>
    <row r="548" spans="1:8">
      <c r="A548" s="117">
        <v>44804</v>
      </c>
      <c r="B548" s="140" t="s">
        <v>20</v>
      </c>
      <c r="C548" t="s">
        <v>1047</v>
      </c>
      <c r="D548">
        <v>2270</v>
      </c>
      <c r="E548">
        <v>1</v>
      </c>
      <c r="F548" s="135">
        <f t="shared" si="146"/>
        <v>0.000440528634361233</v>
      </c>
      <c r="G548" s="146">
        <v>1.2</v>
      </c>
      <c r="H548" s="146">
        <f t="shared" si="147"/>
        <v>1.2</v>
      </c>
    </row>
    <row r="549" spans="1:5">
      <c r="A549" s="117">
        <v>44804</v>
      </c>
      <c r="B549" s="140" t="s">
        <v>20</v>
      </c>
      <c r="C549" t="s">
        <v>1050</v>
      </c>
      <c r="D549">
        <v>34</v>
      </c>
      <c r="E549">
        <v>0</v>
      </c>
    </row>
    <row r="550" spans="1:8">
      <c r="A550" s="117">
        <v>44804</v>
      </c>
      <c r="B550" s="140" t="s">
        <v>128</v>
      </c>
      <c r="C550" t="s">
        <v>1041</v>
      </c>
      <c r="D550">
        <v>979</v>
      </c>
      <c r="E550">
        <v>1</v>
      </c>
      <c r="F550" s="135">
        <f t="shared" ref="F550:F553" si="148">E550/D550</f>
        <v>0.00102145045965271</v>
      </c>
      <c r="G550" s="148">
        <v>0.44</v>
      </c>
      <c r="H550" s="148">
        <f t="shared" ref="H550:H553" si="149">G550/E550</f>
        <v>0.44</v>
      </c>
    </row>
    <row r="551" spans="1:8">
      <c r="A551" s="117">
        <v>44804</v>
      </c>
      <c r="B551" s="140" t="s">
        <v>20</v>
      </c>
      <c r="C551" t="s">
        <v>1048</v>
      </c>
      <c r="D551" s="147">
        <v>1317</v>
      </c>
      <c r="E551">
        <v>3</v>
      </c>
      <c r="F551" s="135">
        <f t="shared" si="148"/>
        <v>0.00227790432801822</v>
      </c>
      <c r="G551" s="146">
        <v>4.25</v>
      </c>
      <c r="H551" s="146">
        <f t="shared" si="149"/>
        <v>1.41666666666667</v>
      </c>
    </row>
    <row r="552" spans="1:11">
      <c r="A552" s="117">
        <v>44804</v>
      </c>
      <c r="B552" s="140" t="s">
        <v>20</v>
      </c>
      <c r="C552" t="s">
        <v>1049</v>
      </c>
      <c r="D552" s="147">
        <v>2859</v>
      </c>
      <c r="E552">
        <v>24</v>
      </c>
      <c r="F552" s="135">
        <f t="shared" si="148"/>
        <v>0.00839454354669465</v>
      </c>
      <c r="G552" s="146">
        <v>40.64</v>
      </c>
      <c r="H552" s="146">
        <f t="shared" si="149"/>
        <v>1.69333333333333</v>
      </c>
      <c r="I552">
        <v>2</v>
      </c>
      <c r="J552" s="146">
        <v>59.98</v>
      </c>
      <c r="K552" s="135">
        <f t="shared" ref="K552:K556" si="150">G552/J552</f>
        <v>0.677559186395465</v>
      </c>
    </row>
    <row r="553" spans="1:8">
      <c r="A553" s="117">
        <v>44805</v>
      </c>
      <c r="B553" s="140" t="s">
        <v>20</v>
      </c>
      <c r="C553" t="s">
        <v>1038</v>
      </c>
      <c r="D553">
        <v>1061</v>
      </c>
      <c r="E553">
        <v>1</v>
      </c>
      <c r="F553" s="135">
        <f t="shared" si="148"/>
        <v>0.000942507068803016</v>
      </c>
      <c r="G553" s="146">
        <v>0.73</v>
      </c>
      <c r="H553" s="146">
        <f t="shared" si="149"/>
        <v>0.73</v>
      </c>
    </row>
    <row r="554" spans="1:7">
      <c r="A554" s="117">
        <v>44805</v>
      </c>
      <c r="B554" s="140" t="s">
        <v>20</v>
      </c>
      <c r="C554" t="s">
        <v>1037</v>
      </c>
      <c r="D554">
        <v>204</v>
      </c>
      <c r="E554">
        <v>0</v>
      </c>
      <c r="G554" s="146">
        <v>0</v>
      </c>
    </row>
    <row r="555" spans="1:11">
      <c r="A555" s="117">
        <v>44805</v>
      </c>
      <c r="B555" s="140" t="s">
        <v>20</v>
      </c>
      <c r="C555" t="s">
        <v>1040</v>
      </c>
      <c r="D555">
        <v>16912</v>
      </c>
      <c r="E555">
        <v>65</v>
      </c>
      <c r="F555" s="135">
        <f t="shared" ref="F555:F558" si="151">E555/D555</f>
        <v>0.0038434247871334</v>
      </c>
      <c r="G555" s="146">
        <v>35.87</v>
      </c>
      <c r="H555" s="146">
        <f t="shared" ref="H555:H558" si="152">G555/E555</f>
        <v>0.551846153846154</v>
      </c>
      <c r="I555">
        <v>2</v>
      </c>
      <c r="J555" s="146">
        <v>25.98</v>
      </c>
      <c r="K555" s="135">
        <f t="shared" si="150"/>
        <v>1.38067744418784</v>
      </c>
    </row>
    <row r="556" spans="1:11">
      <c r="A556" s="117">
        <v>44805</v>
      </c>
      <c r="B556" s="140" t="s">
        <v>20</v>
      </c>
      <c r="C556" t="s">
        <v>1042</v>
      </c>
      <c r="D556">
        <v>6529</v>
      </c>
      <c r="E556">
        <v>69</v>
      </c>
      <c r="F556" s="135">
        <f t="shared" si="151"/>
        <v>0.0105682340327768</v>
      </c>
      <c r="G556" s="146">
        <v>19.63</v>
      </c>
      <c r="H556" s="146">
        <f t="shared" si="152"/>
        <v>0.284492753623188</v>
      </c>
      <c r="I556">
        <v>7</v>
      </c>
      <c r="J556" s="146">
        <v>90.93</v>
      </c>
      <c r="K556" s="135">
        <f t="shared" si="150"/>
        <v>0.21588034752007</v>
      </c>
    </row>
    <row r="557" spans="1:8">
      <c r="A557" s="117">
        <v>44805</v>
      </c>
      <c r="B557" s="140" t="s">
        <v>20</v>
      </c>
      <c r="C557" t="s">
        <v>1044</v>
      </c>
      <c r="D557">
        <v>562</v>
      </c>
      <c r="E557">
        <v>8</v>
      </c>
      <c r="F557" s="135">
        <f t="shared" si="151"/>
        <v>0.0142348754448399</v>
      </c>
      <c r="G557" s="146">
        <v>5.35</v>
      </c>
      <c r="H557" s="146">
        <f t="shared" si="152"/>
        <v>0.66875</v>
      </c>
    </row>
    <row r="558" spans="1:8">
      <c r="A558" s="117">
        <v>44805</v>
      </c>
      <c r="B558" s="140" t="s">
        <v>20</v>
      </c>
      <c r="C558" t="s">
        <v>1045</v>
      </c>
      <c r="D558">
        <v>4794</v>
      </c>
      <c r="E558">
        <v>4</v>
      </c>
      <c r="F558" s="135">
        <f t="shared" si="151"/>
        <v>0.000834376303712975</v>
      </c>
      <c r="G558" s="146">
        <v>7.33</v>
      </c>
      <c r="H558" s="146">
        <f t="shared" si="152"/>
        <v>1.8325</v>
      </c>
    </row>
    <row r="559" spans="1:7">
      <c r="A559" s="117">
        <v>44805</v>
      </c>
      <c r="B559" s="140" t="s">
        <v>20</v>
      </c>
      <c r="C559" t="s">
        <v>1046</v>
      </c>
      <c r="D559">
        <v>16</v>
      </c>
      <c r="E559">
        <v>0</v>
      </c>
      <c r="G559" s="146">
        <v>0</v>
      </c>
    </row>
    <row r="560" spans="1:8">
      <c r="A560" s="117">
        <v>44805</v>
      </c>
      <c r="B560" s="140" t="s">
        <v>20</v>
      </c>
      <c r="C560" t="s">
        <v>1047</v>
      </c>
      <c r="D560">
        <v>2873</v>
      </c>
      <c r="E560">
        <v>1</v>
      </c>
      <c r="F560" s="135">
        <f t="shared" ref="F560:F576" si="153">E560/D560</f>
        <v>0.000348068221371389</v>
      </c>
      <c r="G560" s="146">
        <v>1.15</v>
      </c>
      <c r="H560" s="146">
        <f t="shared" ref="H560:H576" si="154">G560/E560</f>
        <v>1.15</v>
      </c>
    </row>
    <row r="561" spans="1:5">
      <c r="A561" s="117">
        <v>44805</v>
      </c>
      <c r="B561" s="140" t="s">
        <v>20</v>
      </c>
      <c r="C561" t="s">
        <v>1050</v>
      </c>
      <c r="D561">
        <v>27</v>
      </c>
      <c r="E561">
        <v>0</v>
      </c>
    </row>
    <row r="562" spans="1:8">
      <c r="A562" s="117">
        <v>44805</v>
      </c>
      <c r="B562" s="140" t="s">
        <v>128</v>
      </c>
      <c r="C562" t="s">
        <v>1041</v>
      </c>
      <c r="D562">
        <v>1433</v>
      </c>
      <c r="E562">
        <v>2</v>
      </c>
      <c r="F562" s="135">
        <f t="shared" si="153"/>
        <v>0.00139567341242149</v>
      </c>
      <c r="G562" s="148">
        <v>0.8</v>
      </c>
      <c r="H562" s="148">
        <f t="shared" si="154"/>
        <v>0.4</v>
      </c>
    </row>
    <row r="563" spans="1:8">
      <c r="A563" s="117">
        <v>44805</v>
      </c>
      <c r="B563" s="140" t="s">
        <v>20</v>
      </c>
      <c r="C563" t="s">
        <v>1048</v>
      </c>
      <c r="D563" s="147">
        <v>1253</v>
      </c>
      <c r="E563">
        <v>2</v>
      </c>
      <c r="F563" s="135">
        <f t="shared" si="153"/>
        <v>0.00159616919393456</v>
      </c>
      <c r="G563" s="146">
        <v>2.22</v>
      </c>
      <c r="H563" s="146">
        <f t="shared" si="154"/>
        <v>1.11</v>
      </c>
    </row>
    <row r="564" spans="1:11">
      <c r="A564" s="117">
        <v>44805</v>
      </c>
      <c r="B564" s="140" t="s">
        <v>20</v>
      </c>
      <c r="C564" t="s">
        <v>1049</v>
      </c>
      <c r="D564" s="147">
        <v>2008</v>
      </c>
      <c r="E564">
        <v>22</v>
      </c>
      <c r="F564" s="135">
        <f t="shared" si="153"/>
        <v>0.0109561752988048</v>
      </c>
      <c r="G564" s="146">
        <v>36.49</v>
      </c>
      <c r="H564" s="146">
        <f t="shared" si="154"/>
        <v>1.65863636363636</v>
      </c>
      <c r="I564">
        <v>2</v>
      </c>
      <c r="J564" s="146">
        <v>59.98</v>
      </c>
      <c r="K564" s="135">
        <f t="shared" ref="K564:K569" si="155">G564/J564</f>
        <v>0.608369456485495</v>
      </c>
    </row>
    <row r="565" spans="1:8">
      <c r="A565" s="117">
        <v>44806</v>
      </c>
      <c r="B565" s="140" t="s">
        <v>20</v>
      </c>
      <c r="C565" t="s">
        <v>1038</v>
      </c>
      <c r="D565">
        <v>937</v>
      </c>
      <c r="E565">
        <v>1</v>
      </c>
      <c r="F565" s="135">
        <f t="shared" si="153"/>
        <v>0.00106723585912487</v>
      </c>
      <c r="G565" s="146">
        <v>0.63</v>
      </c>
      <c r="H565" s="146">
        <f t="shared" si="154"/>
        <v>0.63</v>
      </c>
    </row>
    <row r="566" spans="1:8">
      <c r="A566" s="117">
        <v>44806</v>
      </c>
      <c r="B566" s="140" t="s">
        <v>20</v>
      </c>
      <c r="C566" t="s">
        <v>1037</v>
      </c>
      <c r="D566">
        <v>131</v>
      </c>
      <c r="E566">
        <v>1</v>
      </c>
      <c r="F566" s="135">
        <f t="shared" si="153"/>
        <v>0.00763358778625954</v>
      </c>
      <c r="G566" s="146">
        <v>1.52</v>
      </c>
      <c r="H566" s="146">
        <f t="shared" si="154"/>
        <v>1.52</v>
      </c>
    </row>
    <row r="567" spans="1:11">
      <c r="A567" s="117">
        <v>44806</v>
      </c>
      <c r="B567" s="140" t="s">
        <v>20</v>
      </c>
      <c r="C567" t="s">
        <v>1040</v>
      </c>
      <c r="D567">
        <v>14531</v>
      </c>
      <c r="E567">
        <v>49</v>
      </c>
      <c r="F567" s="135">
        <f t="shared" si="153"/>
        <v>0.00337210102539399</v>
      </c>
      <c r="G567" s="146">
        <v>25.19</v>
      </c>
      <c r="H567" s="146">
        <f t="shared" si="154"/>
        <v>0.514081632653061</v>
      </c>
      <c r="I567">
        <v>4</v>
      </c>
      <c r="J567" s="146">
        <v>51.96</v>
      </c>
      <c r="K567" s="135">
        <f t="shared" si="155"/>
        <v>0.484795996920708</v>
      </c>
    </row>
    <row r="568" spans="1:11">
      <c r="A568" s="117">
        <v>44806</v>
      </c>
      <c r="B568" s="140" t="s">
        <v>20</v>
      </c>
      <c r="C568" t="s">
        <v>1042</v>
      </c>
      <c r="D568">
        <v>5588</v>
      </c>
      <c r="E568">
        <v>29</v>
      </c>
      <c r="F568" s="135">
        <f t="shared" si="153"/>
        <v>0.00518969219756621</v>
      </c>
      <c r="G568" s="146">
        <v>8.45</v>
      </c>
      <c r="H568" s="146">
        <f t="shared" si="154"/>
        <v>0.291379310344828</v>
      </c>
      <c r="I568">
        <v>4</v>
      </c>
      <c r="J568" s="146">
        <v>51.96</v>
      </c>
      <c r="K568" s="135">
        <f t="shared" si="155"/>
        <v>0.162625096227868</v>
      </c>
    </row>
    <row r="569" spans="1:11">
      <c r="A569" s="117">
        <v>44806</v>
      </c>
      <c r="B569" s="140" t="s">
        <v>20</v>
      </c>
      <c r="C569" t="s">
        <v>1044</v>
      </c>
      <c r="D569">
        <v>722</v>
      </c>
      <c r="E569">
        <v>8</v>
      </c>
      <c r="F569" s="135">
        <f t="shared" si="153"/>
        <v>0.0110803324099723</v>
      </c>
      <c r="G569" s="146">
        <v>4.52</v>
      </c>
      <c r="H569" s="146">
        <f t="shared" si="154"/>
        <v>0.565</v>
      </c>
      <c r="I569">
        <v>1</v>
      </c>
      <c r="J569" s="146">
        <v>12.99</v>
      </c>
      <c r="K569" s="135">
        <f t="shared" si="155"/>
        <v>0.347959969207082</v>
      </c>
    </row>
    <row r="570" spans="1:8">
      <c r="A570" s="117">
        <v>44806</v>
      </c>
      <c r="B570" s="140" t="s">
        <v>20</v>
      </c>
      <c r="C570" t="s">
        <v>1045</v>
      </c>
      <c r="D570">
        <v>2672</v>
      </c>
      <c r="E570">
        <v>1</v>
      </c>
      <c r="F570" s="135">
        <f t="shared" si="153"/>
        <v>0.000374251497005988</v>
      </c>
      <c r="G570" s="146">
        <v>2</v>
      </c>
      <c r="H570" s="146">
        <f t="shared" si="154"/>
        <v>2</v>
      </c>
    </row>
    <row r="571" spans="1:8">
      <c r="A571" s="117">
        <v>44806</v>
      </c>
      <c r="B571" s="140" t="s">
        <v>20</v>
      </c>
      <c r="C571" t="s">
        <v>1046</v>
      </c>
      <c r="D571">
        <v>18</v>
      </c>
      <c r="E571">
        <v>1</v>
      </c>
      <c r="F571" s="135">
        <f t="shared" si="153"/>
        <v>0.0555555555555556</v>
      </c>
      <c r="G571" s="146">
        <v>2.15</v>
      </c>
      <c r="H571" s="146">
        <f t="shared" si="154"/>
        <v>2.15</v>
      </c>
    </row>
    <row r="572" spans="1:8">
      <c r="A572" s="117">
        <v>44806</v>
      </c>
      <c r="B572" s="140" t="s">
        <v>20</v>
      </c>
      <c r="C572" t="s">
        <v>1047</v>
      </c>
      <c r="D572">
        <v>2566</v>
      </c>
      <c r="E572">
        <v>1</v>
      </c>
      <c r="F572" s="135">
        <f t="shared" si="153"/>
        <v>0.00038971161340608</v>
      </c>
      <c r="G572" s="146">
        <v>1.18</v>
      </c>
      <c r="H572" s="146">
        <f t="shared" si="154"/>
        <v>1.18</v>
      </c>
    </row>
    <row r="573" spans="1:8">
      <c r="A573" s="117">
        <v>44806</v>
      </c>
      <c r="B573" s="140" t="s">
        <v>20</v>
      </c>
      <c r="C573" t="s">
        <v>1050</v>
      </c>
      <c r="D573">
        <v>135</v>
      </c>
      <c r="E573">
        <v>1</v>
      </c>
      <c r="F573" s="135">
        <f t="shared" si="153"/>
        <v>0.00740740740740741</v>
      </c>
      <c r="G573" s="146">
        <v>0.62</v>
      </c>
      <c r="H573" s="146">
        <f t="shared" si="154"/>
        <v>0.62</v>
      </c>
    </row>
    <row r="574" spans="1:11">
      <c r="A574" s="117">
        <v>44806</v>
      </c>
      <c r="B574" s="140" t="s">
        <v>128</v>
      </c>
      <c r="C574" t="s">
        <v>1041</v>
      </c>
      <c r="D574">
        <v>1340</v>
      </c>
      <c r="E574">
        <v>15</v>
      </c>
      <c r="F574" s="135">
        <f t="shared" si="153"/>
        <v>0.0111940298507463</v>
      </c>
      <c r="G574" s="148">
        <v>4.74</v>
      </c>
      <c r="H574" s="148">
        <f t="shared" si="154"/>
        <v>0.316</v>
      </c>
      <c r="I574">
        <v>1</v>
      </c>
      <c r="J574" s="148">
        <v>14.16</v>
      </c>
      <c r="K574" s="135">
        <f t="shared" ref="K574:K576" si="156">G574/J574</f>
        <v>0.334745762711864</v>
      </c>
    </row>
    <row r="575" spans="1:11">
      <c r="A575" s="117">
        <v>44806</v>
      </c>
      <c r="B575" s="140" t="s">
        <v>20</v>
      </c>
      <c r="C575" t="s">
        <v>1048</v>
      </c>
      <c r="D575" s="147">
        <v>1381</v>
      </c>
      <c r="E575">
        <v>8</v>
      </c>
      <c r="F575" s="135">
        <f t="shared" si="153"/>
        <v>0.0057929036929761</v>
      </c>
      <c r="G575" s="146">
        <v>13.9</v>
      </c>
      <c r="H575" s="146">
        <f t="shared" si="154"/>
        <v>1.7375</v>
      </c>
      <c r="I575">
        <v>3</v>
      </c>
      <c r="J575" s="146">
        <v>89.97</v>
      </c>
      <c r="K575" s="135">
        <f t="shared" si="156"/>
        <v>0.154495943092142</v>
      </c>
    </row>
    <row r="576" spans="1:11">
      <c r="A576" s="117">
        <v>44806</v>
      </c>
      <c r="B576" s="140" t="s">
        <v>20</v>
      </c>
      <c r="C576" t="s">
        <v>1049</v>
      </c>
      <c r="D576" s="147">
        <v>1015</v>
      </c>
      <c r="E576">
        <v>9</v>
      </c>
      <c r="F576" s="135">
        <f t="shared" si="153"/>
        <v>0.00886699507389163</v>
      </c>
      <c r="G576" s="146">
        <v>13.29</v>
      </c>
      <c r="H576" s="146">
        <f t="shared" si="154"/>
        <v>1.47666666666667</v>
      </c>
      <c r="I576">
        <v>1</v>
      </c>
      <c r="J576" s="146">
        <v>29.99</v>
      </c>
      <c r="K576" s="135">
        <f t="shared" si="156"/>
        <v>0.443147715905302</v>
      </c>
    </row>
    <row r="577" spans="1:10">
      <c r="A577" s="117">
        <v>44807</v>
      </c>
      <c r="B577" s="140" t="s">
        <v>20</v>
      </c>
      <c r="C577" t="s">
        <v>1038</v>
      </c>
      <c r="D577">
        <v>1174</v>
      </c>
      <c r="E577">
        <v>1</v>
      </c>
      <c r="F577" s="135">
        <f t="shared" ref="F577:F595" si="157">E577/D577</f>
        <v>0.000851788756388416</v>
      </c>
      <c r="G577" s="146">
        <v>0.91</v>
      </c>
      <c r="H577" s="146">
        <f t="shared" ref="H577:H582" si="158">G577/E577</f>
        <v>0.91</v>
      </c>
      <c r="J577" s="146"/>
    </row>
    <row r="578" spans="1:8">
      <c r="A578" s="117">
        <v>44807</v>
      </c>
      <c r="B578" s="140" t="s">
        <v>20</v>
      </c>
      <c r="C578" t="s">
        <v>1037</v>
      </c>
      <c r="D578">
        <v>212</v>
      </c>
      <c r="E578">
        <v>4</v>
      </c>
      <c r="F578" s="135">
        <f t="shared" si="157"/>
        <v>0.0188679245283019</v>
      </c>
      <c r="G578" s="146">
        <v>6.13</v>
      </c>
      <c r="H578" s="146">
        <f t="shared" si="158"/>
        <v>1.5325</v>
      </c>
    </row>
    <row r="579" spans="1:11">
      <c r="A579" s="117">
        <v>44807</v>
      </c>
      <c r="B579" s="140" t="s">
        <v>20</v>
      </c>
      <c r="C579" t="s">
        <v>1040</v>
      </c>
      <c r="D579">
        <v>18351</v>
      </c>
      <c r="E579">
        <v>55</v>
      </c>
      <c r="F579" s="135">
        <f t="shared" si="157"/>
        <v>0.00299711187401232</v>
      </c>
      <c r="G579" s="146">
        <v>30.17</v>
      </c>
      <c r="H579" s="146">
        <f t="shared" si="158"/>
        <v>0.548545454545455</v>
      </c>
      <c r="I579">
        <v>4</v>
      </c>
      <c r="J579" s="146">
        <v>51.96</v>
      </c>
      <c r="K579" s="135">
        <f>G579/J579</f>
        <v>0.580638953040801</v>
      </c>
    </row>
    <row r="580" spans="1:11">
      <c r="A580" s="117">
        <v>44807</v>
      </c>
      <c r="B580" s="140" t="s">
        <v>20</v>
      </c>
      <c r="C580" t="s">
        <v>1042</v>
      </c>
      <c r="D580">
        <v>6920</v>
      </c>
      <c r="E580">
        <v>46</v>
      </c>
      <c r="F580" s="135">
        <f t="shared" si="157"/>
        <v>0.00664739884393064</v>
      </c>
      <c r="G580" s="146">
        <v>13.26</v>
      </c>
      <c r="H580" s="146">
        <f t="shared" si="158"/>
        <v>0.288260869565217</v>
      </c>
      <c r="I580">
        <v>2</v>
      </c>
      <c r="J580" s="146">
        <v>25.98</v>
      </c>
      <c r="K580" s="135">
        <f t="shared" ref="K579:K581" si="159">G580/J580</f>
        <v>0.510392609699769</v>
      </c>
    </row>
    <row r="581" spans="1:11">
      <c r="A581" s="117">
        <v>44807</v>
      </c>
      <c r="B581" s="140" t="s">
        <v>20</v>
      </c>
      <c r="C581" t="s">
        <v>1044</v>
      </c>
      <c r="D581">
        <v>906</v>
      </c>
      <c r="E581">
        <v>12</v>
      </c>
      <c r="F581" s="135">
        <f t="shared" si="157"/>
        <v>0.0132450331125828</v>
      </c>
      <c r="G581" s="146">
        <v>6.34</v>
      </c>
      <c r="H581" s="146">
        <f t="shared" si="158"/>
        <v>0.528333333333333</v>
      </c>
      <c r="I581">
        <v>3</v>
      </c>
      <c r="J581" s="146">
        <v>38.97</v>
      </c>
      <c r="K581" s="135">
        <f t="shared" si="159"/>
        <v>0.162689248139595</v>
      </c>
    </row>
    <row r="582" spans="1:8">
      <c r="A582" s="117">
        <v>44807</v>
      </c>
      <c r="B582" s="140" t="s">
        <v>20</v>
      </c>
      <c r="C582" t="s">
        <v>1045</v>
      </c>
      <c r="D582">
        <v>2362</v>
      </c>
      <c r="E582">
        <v>1</v>
      </c>
      <c r="F582" s="135">
        <f t="shared" si="157"/>
        <v>0.000423370025402202</v>
      </c>
      <c r="G582" s="146">
        <v>2</v>
      </c>
      <c r="H582" s="146">
        <f t="shared" si="158"/>
        <v>2</v>
      </c>
    </row>
    <row r="583" spans="1:7">
      <c r="A583" s="117">
        <v>44807</v>
      </c>
      <c r="B583" s="140" t="s">
        <v>20</v>
      </c>
      <c r="C583" t="s">
        <v>1046</v>
      </c>
      <c r="D583">
        <v>20</v>
      </c>
      <c r="E583">
        <v>0</v>
      </c>
      <c r="F583" s="135">
        <f t="shared" si="157"/>
        <v>0</v>
      </c>
      <c r="G583" s="136"/>
    </row>
    <row r="584" spans="1:8">
      <c r="A584" s="117">
        <v>44807</v>
      </c>
      <c r="B584" s="140" t="s">
        <v>20</v>
      </c>
      <c r="C584" t="s">
        <v>1047</v>
      </c>
      <c r="D584">
        <v>2295</v>
      </c>
      <c r="E584">
        <v>1</v>
      </c>
      <c r="F584" s="135">
        <f t="shared" si="157"/>
        <v>0.000435729847494553</v>
      </c>
      <c r="G584" s="146">
        <v>1.2</v>
      </c>
      <c r="H584" s="146">
        <f t="shared" ref="H584:H595" si="160">G584/E584</f>
        <v>1.2</v>
      </c>
    </row>
    <row r="585" spans="1:7">
      <c r="A585" s="117">
        <v>44807</v>
      </c>
      <c r="B585" s="140" t="s">
        <v>20</v>
      </c>
      <c r="C585" t="s">
        <v>1050</v>
      </c>
      <c r="D585">
        <v>267</v>
      </c>
      <c r="E585">
        <v>0</v>
      </c>
      <c r="F585" s="135">
        <f t="shared" si="157"/>
        <v>0</v>
      </c>
      <c r="G585" s="136"/>
    </row>
    <row r="586" spans="1:8">
      <c r="A586" s="117">
        <v>44807</v>
      </c>
      <c r="B586" s="140" t="s">
        <v>128</v>
      </c>
      <c r="C586" t="s">
        <v>1041</v>
      </c>
      <c r="D586" s="147">
        <v>1393</v>
      </c>
      <c r="E586">
        <v>7</v>
      </c>
      <c r="F586" s="135">
        <f t="shared" si="157"/>
        <v>0.0050251256281407</v>
      </c>
      <c r="G586" s="148">
        <v>3.43</v>
      </c>
      <c r="H586" s="148">
        <f t="shared" si="160"/>
        <v>0.49</v>
      </c>
    </row>
    <row r="587" spans="1:8">
      <c r="A587" s="117">
        <v>44807</v>
      </c>
      <c r="B587" s="140" t="s">
        <v>343</v>
      </c>
      <c r="C587" t="s">
        <v>1045</v>
      </c>
      <c r="D587" s="147">
        <v>96</v>
      </c>
      <c r="E587">
        <v>2</v>
      </c>
      <c r="F587" s="135">
        <f t="shared" si="157"/>
        <v>0.0208333333333333</v>
      </c>
      <c r="G587" s="129">
        <v>1.46</v>
      </c>
      <c r="H587" s="129">
        <f t="shared" si="160"/>
        <v>0.73</v>
      </c>
    </row>
    <row r="588" spans="1:8">
      <c r="A588" s="117">
        <v>44807</v>
      </c>
      <c r="B588" s="140" t="s">
        <v>20</v>
      </c>
      <c r="C588" t="s">
        <v>1048</v>
      </c>
      <c r="D588" s="147">
        <v>1708</v>
      </c>
      <c r="E588">
        <v>6</v>
      </c>
      <c r="F588" s="135">
        <f t="shared" si="157"/>
        <v>0.00351288056206089</v>
      </c>
      <c r="G588" s="146">
        <v>10.28</v>
      </c>
      <c r="H588" s="146">
        <f t="shared" si="160"/>
        <v>1.71333333333333</v>
      </c>
    </row>
    <row r="589" spans="1:11">
      <c r="A589" s="117">
        <v>44807</v>
      </c>
      <c r="B589" s="140" t="s">
        <v>20</v>
      </c>
      <c r="C589" t="s">
        <v>1049</v>
      </c>
      <c r="D589" s="147">
        <v>2092</v>
      </c>
      <c r="E589">
        <v>16</v>
      </c>
      <c r="F589" s="135">
        <f t="shared" si="157"/>
        <v>0.00764818355640535</v>
      </c>
      <c r="G589" s="146">
        <v>27.02</v>
      </c>
      <c r="H589" s="146">
        <f t="shared" si="160"/>
        <v>1.68875</v>
      </c>
      <c r="I589">
        <v>1</v>
      </c>
      <c r="J589" s="146">
        <v>29.99</v>
      </c>
      <c r="K589" s="135">
        <f t="shared" ref="K589:K595" si="161">G589/J589</f>
        <v>0.900966988996332</v>
      </c>
    </row>
    <row r="590" spans="1:8">
      <c r="A590" s="117">
        <v>44808</v>
      </c>
      <c r="B590" s="140" t="s">
        <v>20</v>
      </c>
      <c r="C590" t="s">
        <v>1038</v>
      </c>
      <c r="D590">
        <v>1134</v>
      </c>
      <c r="E590">
        <v>3</v>
      </c>
      <c r="F590" s="135">
        <f t="shared" si="157"/>
        <v>0.00264550264550265</v>
      </c>
      <c r="G590" s="146">
        <v>2.5</v>
      </c>
      <c r="H590" s="146">
        <f t="shared" si="160"/>
        <v>0.833333333333333</v>
      </c>
    </row>
    <row r="591" spans="1:8">
      <c r="A591" s="117">
        <v>44808</v>
      </c>
      <c r="B591" s="140" t="s">
        <v>20</v>
      </c>
      <c r="C591" t="s">
        <v>1037</v>
      </c>
      <c r="D591">
        <v>213</v>
      </c>
      <c r="E591">
        <v>2</v>
      </c>
      <c r="F591" s="135">
        <f t="shared" si="157"/>
        <v>0.00938967136150235</v>
      </c>
      <c r="G591" s="146">
        <v>2.98</v>
      </c>
      <c r="H591" s="146">
        <f t="shared" si="160"/>
        <v>1.49</v>
      </c>
    </row>
    <row r="592" spans="1:11">
      <c r="A592" s="117">
        <v>44808</v>
      </c>
      <c r="B592" s="140" t="s">
        <v>20</v>
      </c>
      <c r="C592" t="s">
        <v>1040</v>
      </c>
      <c r="D592">
        <v>19723</v>
      </c>
      <c r="E592">
        <v>51</v>
      </c>
      <c r="F592" s="135">
        <f t="shared" si="157"/>
        <v>0.00258581351721341</v>
      </c>
      <c r="G592" s="146">
        <v>27.46</v>
      </c>
      <c r="H592" s="146">
        <f t="shared" si="160"/>
        <v>0.53843137254902</v>
      </c>
      <c r="I592">
        <v>3</v>
      </c>
      <c r="J592" s="146">
        <v>38.97</v>
      </c>
      <c r="K592" s="135">
        <f t="shared" si="161"/>
        <v>0.704644598409033</v>
      </c>
    </row>
    <row r="593" spans="1:10">
      <c r="A593" s="117">
        <v>44808</v>
      </c>
      <c r="B593" s="140" t="s">
        <v>20</v>
      </c>
      <c r="C593" t="s">
        <v>1042</v>
      </c>
      <c r="D593">
        <v>7959</v>
      </c>
      <c r="E593">
        <v>55</v>
      </c>
      <c r="F593" s="135">
        <f t="shared" si="157"/>
        <v>0.00691041588139214</v>
      </c>
      <c r="G593" s="146">
        <v>16.78</v>
      </c>
      <c r="H593" s="146">
        <f t="shared" si="160"/>
        <v>0.305090909090909</v>
      </c>
      <c r="J593" s="146"/>
    </row>
    <row r="594" spans="1:11">
      <c r="A594" s="117">
        <v>44808</v>
      </c>
      <c r="B594" s="140" t="s">
        <v>20</v>
      </c>
      <c r="C594" t="s">
        <v>1044</v>
      </c>
      <c r="D594">
        <v>1101</v>
      </c>
      <c r="E594">
        <v>6</v>
      </c>
      <c r="F594" s="135">
        <f t="shared" si="157"/>
        <v>0.00544959128065395</v>
      </c>
      <c r="G594" s="146">
        <v>2.72</v>
      </c>
      <c r="H594" s="146">
        <f t="shared" si="160"/>
        <v>0.453333333333333</v>
      </c>
      <c r="I594">
        <v>1</v>
      </c>
      <c r="J594" s="146">
        <v>12.99</v>
      </c>
      <c r="K594" s="135">
        <f t="shared" si="161"/>
        <v>0.209391839876828</v>
      </c>
    </row>
    <row r="595" spans="1:11">
      <c r="A595" s="117">
        <v>44808</v>
      </c>
      <c r="B595" s="140" t="s">
        <v>20</v>
      </c>
      <c r="C595" t="s">
        <v>1045</v>
      </c>
      <c r="D595">
        <v>3857</v>
      </c>
      <c r="E595">
        <v>3</v>
      </c>
      <c r="F595" s="135">
        <f t="shared" si="157"/>
        <v>0.00077780658542909</v>
      </c>
      <c r="G595" s="146">
        <v>5.89</v>
      </c>
      <c r="H595" s="146">
        <f t="shared" si="160"/>
        <v>1.96333333333333</v>
      </c>
      <c r="I595">
        <v>1</v>
      </c>
      <c r="J595" s="146">
        <v>39.99</v>
      </c>
      <c r="K595" s="135">
        <f t="shared" si="161"/>
        <v>0.147286821705426</v>
      </c>
    </row>
    <row r="596" spans="1:5">
      <c r="A596" s="117">
        <v>44808</v>
      </c>
      <c r="B596" s="140" t="s">
        <v>20</v>
      </c>
      <c r="C596" t="s">
        <v>1046</v>
      </c>
      <c r="D596">
        <v>17</v>
      </c>
      <c r="E596">
        <v>0</v>
      </c>
    </row>
    <row r="597" spans="1:5">
      <c r="A597" s="117">
        <v>44808</v>
      </c>
      <c r="B597" s="140" t="s">
        <v>20</v>
      </c>
      <c r="C597" t="s">
        <v>1047</v>
      </c>
      <c r="D597">
        <v>2898</v>
      </c>
      <c r="E597">
        <v>0</v>
      </c>
    </row>
    <row r="598" spans="1:5">
      <c r="A598" s="117">
        <v>44808</v>
      </c>
      <c r="B598" s="140" t="s">
        <v>20</v>
      </c>
      <c r="C598" t="s">
        <v>1050</v>
      </c>
      <c r="D598">
        <v>295</v>
      </c>
      <c r="E598">
        <v>0</v>
      </c>
    </row>
    <row r="599" customHeight="1" spans="1:8">
      <c r="A599" s="117">
        <v>44808</v>
      </c>
      <c r="B599" s="140" t="s">
        <v>128</v>
      </c>
      <c r="C599" t="s">
        <v>1041</v>
      </c>
      <c r="D599" s="147">
        <v>1847</v>
      </c>
      <c r="E599">
        <v>8</v>
      </c>
      <c r="F599" s="135">
        <f t="shared" ref="F599:F604" si="162">E599/D599</f>
        <v>0.00433134813210612</v>
      </c>
      <c r="G599" s="148">
        <v>3.79</v>
      </c>
      <c r="H599" s="148">
        <f t="shared" ref="H599:H604" si="163">G599/E599</f>
        <v>0.47375</v>
      </c>
    </row>
    <row r="600" spans="1:8">
      <c r="A600" s="117">
        <v>44808</v>
      </c>
      <c r="B600" s="140" t="s">
        <v>128</v>
      </c>
      <c r="C600" t="s">
        <v>1045</v>
      </c>
      <c r="D600" s="147">
        <v>3518</v>
      </c>
      <c r="E600">
        <v>11</v>
      </c>
      <c r="F600" s="135">
        <f t="shared" si="162"/>
        <v>0.00312677657760091</v>
      </c>
      <c r="G600" s="148">
        <v>6.05</v>
      </c>
      <c r="H600" s="148">
        <f t="shared" si="163"/>
        <v>0.55</v>
      </c>
    </row>
    <row r="601" spans="1:8">
      <c r="A601" s="117">
        <v>44808</v>
      </c>
      <c r="B601" s="140" t="s">
        <v>343</v>
      </c>
      <c r="C601" t="s">
        <v>1045</v>
      </c>
      <c r="D601" s="147">
        <v>143</v>
      </c>
      <c r="E601">
        <v>3</v>
      </c>
      <c r="F601" s="135">
        <f t="shared" si="162"/>
        <v>0.020979020979021</v>
      </c>
      <c r="G601" s="129">
        <v>2.19</v>
      </c>
      <c r="H601" s="129">
        <f t="shared" si="163"/>
        <v>0.73</v>
      </c>
    </row>
    <row r="602" spans="1:8">
      <c r="A602" s="117">
        <v>44808</v>
      </c>
      <c r="B602" s="140" t="s">
        <v>20</v>
      </c>
      <c r="C602" t="s">
        <v>1048</v>
      </c>
      <c r="D602" s="147">
        <v>3926</v>
      </c>
      <c r="E602">
        <v>7</v>
      </c>
      <c r="F602" s="135">
        <f t="shared" si="162"/>
        <v>0.00178298522669384</v>
      </c>
      <c r="G602" s="146">
        <v>11.13</v>
      </c>
      <c r="H602" s="146">
        <f t="shared" si="163"/>
        <v>1.59</v>
      </c>
    </row>
    <row r="603" spans="1:11">
      <c r="A603" s="117">
        <v>44808</v>
      </c>
      <c r="B603" s="140" t="s">
        <v>20</v>
      </c>
      <c r="C603" t="s">
        <v>1049</v>
      </c>
      <c r="D603" s="147">
        <v>3273</v>
      </c>
      <c r="E603">
        <v>21</v>
      </c>
      <c r="F603" s="135">
        <f t="shared" si="162"/>
        <v>0.00641613198900092</v>
      </c>
      <c r="G603" s="146">
        <v>30.43</v>
      </c>
      <c r="H603" s="146">
        <f t="shared" si="163"/>
        <v>1.44904761904762</v>
      </c>
      <c r="I603">
        <v>1</v>
      </c>
      <c r="J603" s="146">
        <v>29.99</v>
      </c>
      <c r="K603" s="135">
        <f t="shared" ref="K603:K607" si="164">G603/J603</f>
        <v>1.01467155718573</v>
      </c>
    </row>
    <row r="604" spans="1:11">
      <c r="A604" s="117">
        <v>44809</v>
      </c>
      <c r="B604" s="140" t="s">
        <v>20</v>
      </c>
      <c r="C604" t="s">
        <v>1038</v>
      </c>
      <c r="D604">
        <v>1240</v>
      </c>
      <c r="E604">
        <v>4</v>
      </c>
      <c r="F604" s="135">
        <f t="shared" si="162"/>
        <v>0.0032258064516129</v>
      </c>
      <c r="G604" s="146">
        <v>3.35</v>
      </c>
      <c r="H604" s="146">
        <f t="shared" si="163"/>
        <v>0.8375</v>
      </c>
      <c r="I604">
        <v>1</v>
      </c>
      <c r="J604" s="146">
        <v>68.99</v>
      </c>
      <c r="K604" s="135">
        <f t="shared" si="164"/>
        <v>0.048557761994492</v>
      </c>
    </row>
    <row r="605" spans="1:10">
      <c r="A605" s="117">
        <v>44809</v>
      </c>
      <c r="B605" s="140" t="s">
        <v>20</v>
      </c>
      <c r="C605" t="s">
        <v>1037</v>
      </c>
      <c r="D605">
        <v>268</v>
      </c>
      <c r="E605">
        <v>0</v>
      </c>
      <c r="G605" s="146">
        <v>0</v>
      </c>
      <c r="J605" s="146"/>
    </row>
    <row r="606" spans="1:11">
      <c r="A606" s="117">
        <v>44809</v>
      </c>
      <c r="B606" s="140" t="s">
        <v>20</v>
      </c>
      <c r="C606" t="s">
        <v>1040</v>
      </c>
      <c r="D606">
        <v>15432</v>
      </c>
      <c r="E606">
        <v>67</v>
      </c>
      <c r="F606" s="135">
        <f t="shared" ref="F606:F609" si="165">E606/D606</f>
        <v>0.00434162778641783</v>
      </c>
      <c r="G606" s="146">
        <v>35.78</v>
      </c>
      <c r="H606" s="146">
        <f t="shared" ref="H606:H609" si="166">G606/E606</f>
        <v>0.534029850746269</v>
      </c>
      <c r="I606">
        <v>6</v>
      </c>
      <c r="J606" s="146">
        <v>77.94</v>
      </c>
      <c r="K606" s="135">
        <f t="shared" si="164"/>
        <v>0.459071080318193</v>
      </c>
    </row>
    <row r="607" spans="1:11">
      <c r="A607" s="117">
        <v>44809</v>
      </c>
      <c r="B607" s="140" t="s">
        <v>20</v>
      </c>
      <c r="C607" t="s">
        <v>1042</v>
      </c>
      <c r="D607">
        <v>9791</v>
      </c>
      <c r="E607">
        <v>53</v>
      </c>
      <c r="F607" s="135">
        <f t="shared" si="165"/>
        <v>0.00541313451128587</v>
      </c>
      <c r="G607" s="146">
        <v>15.81</v>
      </c>
      <c r="H607" s="146">
        <f t="shared" si="166"/>
        <v>0.298301886792453</v>
      </c>
      <c r="I607">
        <v>1</v>
      </c>
      <c r="J607" s="146">
        <v>12.99</v>
      </c>
      <c r="K607" s="135">
        <f t="shared" si="164"/>
        <v>1.21709006928406</v>
      </c>
    </row>
    <row r="608" spans="1:8">
      <c r="A608" s="117">
        <v>44809</v>
      </c>
      <c r="B608" s="140" t="s">
        <v>20</v>
      </c>
      <c r="C608" t="s">
        <v>1044</v>
      </c>
      <c r="D608">
        <v>1264</v>
      </c>
      <c r="E608">
        <v>12</v>
      </c>
      <c r="F608" s="135">
        <f t="shared" si="165"/>
        <v>0.00949367088607595</v>
      </c>
      <c r="G608" s="146">
        <v>6.74</v>
      </c>
      <c r="H608" s="146">
        <f t="shared" si="166"/>
        <v>0.561666666666667</v>
      </c>
    </row>
    <row r="609" spans="1:8">
      <c r="A609" s="117">
        <v>44809</v>
      </c>
      <c r="B609" s="140" t="s">
        <v>20</v>
      </c>
      <c r="C609" t="s">
        <v>1045</v>
      </c>
      <c r="D609">
        <v>4542</v>
      </c>
      <c r="E609">
        <v>2</v>
      </c>
      <c r="F609" s="135">
        <f t="shared" si="165"/>
        <v>0.000440334654337296</v>
      </c>
      <c r="G609" s="146">
        <v>3.89</v>
      </c>
      <c r="H609" s="146">
        <f t="shared" si="166"/>
        <v>1.945</v>
      </c>
    </row>
    <row r="610" spans="1:7">
      <c r="A610" s="117">
        <v>44809</v>
      </c>
      <c r="B610" s="140" t="s">
        <v>20</v>
      </c>
      <c r="C610" t="s">
        <v>1046</v>
      </c>
      <c r="D610">
        <v>10</v>
      </c>
      <c r="E610">
        <v>0</v>
      </c>
      <c r="G610" s="146">
        <v>0</v>
      </c>
    </row>
    <row r="611" spans="1:8">
      <c r="A611" s="117">
        <v>44809</v>
      </c>
      <c r="B611" s="140" t="s">
        <v>20</v>
      </c>
      <c r="C611" t="s">
        <v>1047</v>
      </c>
      <c r="D611">
        <v>3936</v>
      </c>
      <c r="E611">
        <v>1</v>
      </c>
      <c r="F611" s="135">
        <f t="shared" ref="F611:F618" si="167">E611/D611</f>
        <v>0.000254065040650407</v>
      </c>
      <c r="G611" s="146">
        <v>1.2</v>
      </c>
      <c r="H611" s="146">
        <f t="shared" ref="H611:H618" si="168">G611/E611</f>
        <v>1.2</v>
      </c>
    </row>
    <row r="612" spans="1:8">
      <c r="A612" s="117">
        <v>44809</v>
      </c>
      <c r="B612" s="140" t="s">
        <v>20</v>
      </c>
      <c r="C612" t="s">
        <v>1050</v>
      </c>
      <c r="D612">
        <v>537</v>
      </c>
      <c r="E612">
        <v>1</v>
      </c>
      <c r="F612" s="135">
        <f t="shared" si="167"/>
        <v>0.00186219739292365</v>
      </c>
      <c r="G612" s="146">
        <v>0.8</v>
      </c>
      <c r="H612" s="146">
        <f t="shared" si="168"/>
        <v>0.8</v>
      </c>
    </row>
    <row r="613" spans="1:8">
      <c r="A613" s="117">
        <v>44809</v>
      </c>
      <c r="B613" s="140" t="s">
        <v>128</v>
      </c>
      <c r="C613" t="s">
        <v>1041</v>
      </c>
      <c r="D613" s="147">
        <v>1638</v>
      </c>
      <c r="E613">
        <v>11</v>
      </c>
      <c r="F613" s="135">
        <f t="shared" si="167"/>
        <v>0.00671550671550672</v>
      </c>
      <c r="G613" s="148">
        <v>4.33</v>
      </c>
      <c r="H613" s="148">
        <f t="shared" si="168"/>
        <v>0.393636363636364</v>
      </c>
    </row>
    <row r="614" spans="1:11">
      <c r="A614" s="117">
        <v>44809</v>
      </c>
      <c r="B614" s="140" t="s">
        <v>128</v>
      </c>
      <c r="C614" t="s">
        <v>1045</v>
      </c>
      <c r="D614" s="147">
        <v>4272</v>
      </c>
      <c r="E614">
        <v>9</v>
      </c>
      <c r="F614" s="135">
        <f t="shared" si="167"/>
        <v>0.00210674157303371</v>
      </c>
      <c r="G614" s="148">
        <v>5.94</v>
      </c>
      <c r="H614" s="148">
        <f t="shared" si="168"/>
        <v>0.66</v>
      </c>
      <c r="I614">
        <v>1</v>
      </c>
      <c r="J614" s="148">
        <v>33.32</v>
      </c>
      <c r="K614" s="135">
        <f>G614/J614</f>
        <v>0.178271308523409</v>
      </c>
    </row>
    <row r="615" spans="1:8">
      <c r="A615" s="117">
        <v>44809</v>
      </c>
      <c r="B615" s="140" t="s">
        <v>343</v>
      </c>
      <c r="C615" t="s">
        <v>1045</v>
      </c>
      <c r="D615">
        <v>378</v>
      </c>
      <c r="E615">
        <v>13</v>
      </c>
      <c r="F615" s="135">
        <f t="shared" si="167"/>
        <v>0.0343915343915344</v>
      </c>
      <c r="G615" s="129">
        <v>11.54</v>
      </c>
      <c r="H615" s="129">
        <f t="shared" si="168"/>
        <v>0.887692307692308</v>
      </c>
    </row>
    <row r="616" spans="1:8">
      <c r="A616" s="117">
        <v>44809</v>
      </c>
      <c r="B616" s="140" t="s">
        <v>20</v>
      </c>
      <c r="C616" t="s">
        <v>1048</v>
      </c>
      <c r="D616" s="147">
        <v>5028</v>
      </c>
      <c r="E616">
        <v>17</v>
      </c>
      <c r="F616" s="135">
        <f t="shared" si="167"/>
        <v>0.00338106603023071</v>
      </c>
      <c r="G616" s="146">
        <v>27.03</v>
      </c>
      <c r="H616" s="146">
        <f t="shared" si="168"/>
        <v>1.59</v>
      </c>
    </row>
    <row r="617" spans="1:11">
      <c r="A617" s="117">
        <v>44809</v>
      </c>
      <c r="B617" s="140" t="s">
        <v>20</v>
      </c>
      <c r="C617" t="s">
        <v>1049</v>
      </c>
      <c r="D617" s="147">
        <v>3259</v>
      </c>
      <c r="E617">
        <v>22</v>
      </c>
      <c r="F617" s="135">
        <f t="shared" si="167"/>
        <v>0.00675053697453206</v>
      </c>
      <c r="G617" s="146">
        <v>32.61</v>
      </c>
      <c r="H617" s="146">
        <f t="shared" si="168"/>
        <v>1.48227272727273</v>
      </c>
      <c r="I617">
        <v>1</v>
      </c>
      <c r="J617" s="146">
        <v>29.99</v>
      </c>
      <c r="K617" s="135">
        <f t="shared" ref="K617:K622" si="169">G617/J617</f>
        <v>1.08736245415138</v>
      </c>
    </row>
    <row r="618" spans="1:8">
      <c r="A618" s="117">
        <v>44810</v>
      </c>
      <c r="B618" s="140" t="s">
        <v>20</v>
      </c>
      <c r="C618" t="s">
        <v>1038</v>
      </c>
      <c r="D618">
        <v>1398</v>
      </c>
      <c r="E618">
        <v>4</v>
      </c>
      <c r="F618" s="135">
        <f t="shared" si="167"/>
        <v>0.00286123032904149</v>
      </c>
      <c r="G618" s="146">
        <v>3.54</v>
      </c>
      <c r="H618" s="146">
        <f t="shared" si="168"/>
        <v>0.885</v>
      </c>
    </row>
    <row r="619" spans="1:7">
      <c r="A619" s="117">
        <v>44810</v>
      </c>
      <c r="B619" s="140" t="s">
        <v>20</v>
      </c>
      <c r="C619" t="s">
        <v>1037</v>
      </c>
      <c r="D619">
        <v>327</v>
      </c>
      <c r="E619">
        <v>0</v>
      </c>
      <c r="G619" s="146"/>
    </row>
    <row r="620" spans="1:11">
      <c r="A620" s="117">
        <v>44810</v>
      </c>
      <c r="B620" s="140" t="s">
        <v>20</v>
      </c>
      <c r="C620" t="s">
        <v>1040</v>
      </c>
      <c r="D620">
        <v>20306</v>
      </c>
      <c r="E620">
        <v>56</v>
      </c>
      <c r="F620" s="135">
        <f t="shared" ref="F620:F622" si="170">E620/D620</f>
        <v>0.00275780557470698</v>
      </c>
      <c r="G620" s="146">
        <v>31.13</v>
      </c>
      <c r="H620" s="146">
        <f t="shared" ref="H620:H622" si="171">G620/E620</f>
        <v>0.555892857142857</v>
      </c>
      <c r="I620">
        <v>5</v>
      </c>
      <c r="J620" s="146">
        <v>61.95</v>
      </c>
      <c r="K620" s="135">
        <f t="shared" si="169"/>
        <v>0.502502017756255</v>
      </c>
    </row>
    <row r="621" spans="1:11">
      <c r="A621" s="117">
        <v>44810</v>
      </c>
      <c r="B621" s="140" t="s">
        <v>20</v>
      </c>
      <c r="C621" t="s">
        <v>1042</v>
      </c>
      <c r="D621">
        <v>5305</v>
      </c>
      <c r="E621">
        <v>41</v>
      </c>
      <c r="F621" s="135">
        <f t="shared" si="170"/>
        <v>0.00772855796418473</v>
      </c>
      <c r="G621" s="146">
        <v>11.39</v>
      </c>
      <c r="H621" s="146">
        <f t="shared" si="171"/>
        <v>0.277804878048781</v>
      </c>
      <c r="I621">
        <v>1</v>
      </c>
      <c r="J621" s="146">
        <v>12.99</v>
      </c>
      <c r="K621" s="135">
        <f t="shared" si="169"/>
        <v>0.876828329484219</v>
      </c>
    </row>
    <row r="622" spans="1:11">
      <c r="A622" s="117">
        <v>44810</v>
      </c>
      <c r="B622" s="140" t="s">
        <v>20</v>
      </c>
      <c r="C622" t="s">
        <v>1044</v>
      </c>
      <c r="D622">
        <v>1631</v>
      </c>
      <c r="E622">
        <v>11</v>
      </c>
      <c r="F622" s="135">
        <f t="shared" si="170"/>
        <v>0.00674432863274065</v>
      </c>
      <c r="G622" s="146">
        <v>10.06</v>
      </c>
      <c r="H622" s="146">
        <f t="shared" si="171"/>
        <v>0.914545454545455</v>
      </c>
      <c r="I622">
        <v>3</v>
      </c>
      <c r="J622" s="146">
        <v>36.97</v>
      </c>
      <c r="K622" s="135">
        <f t="shared" si="169"/>
        <v>0.272112523667839</v>
      </c>
    </row>
    <row r="623" spans="1:7">
      <c r="A623" s="117">
        <v>44810</v>
      </c>
      <c r="B623" s="140" t="s">
        <v>20</v>
      </c>
      <c r="C623" t="s">
        <v>1045</v>
      </c>
      <c r="D623">
        <v>3194</v>
      </c>
      <c r="E623">
        <v>0</v>
      </c>
      <c r="G623" s="146"/>
    </row>
    <row r="624" spans="1:7">
      <c r="A624" s="117">
        <v>44810</v>
      </c>
      <c r="B624" s="140" t="s">
        <v>20</v>
      </c>
      <c r="C624" t="s">
        <v>1047</v>
      </c>
      <c r="D624">
        <v>1352</v>
      </c>
      <c r="E624">
        <v>0</v>
      </c>
      <c r="G624" s="146"/>
    </row>
    <row r="625" spans="1:8">
      <c r="A625" s="117">
        <v>44810</v>
      </c>
      <c r="B625" s="140" t="s">
        <v>20</v>
      </c>
      <c r="C625" t="s">
        <v>1050</v>
      </c>
      <c r="D625">
        <v>795</v>
      </c>
      <c r="E625">
        <v>3</v>
      </c>
      <c r="F625" s="135">
        <f t="shared" ref="F625:F629" si="172">E625/D625</f>
        <v>0.00377358490566038</v>
      </c>
      <c r="G625" s="146">
        <v>2.62</v>
      </c>
      <c r="H625" s="146">
        <f t="shared" ref="H625:H629" si="173">G625/E625</f>
        <v>0.873333333333333</v>
      </c>
    </row>
    <row r="626" spans="1:8">
      <c r="A626" s="117">
        <v>44810</v>
      </c>
      <c r="B626" s="140" t="s">
        <v>128</v>
      </c>
      <c r="C626" t="s">
        <v>1041</v>
      </c>
      <c r="D626" s="147">
        <v>1084</v>
      </c>
      <c r="E626">
        <v>9</v>
      </c>
      <c r="F626" s="135">
        <f t="shared" si="172"/>
        <v>0.00830258302583026</v>
      </c>
      <c r="G626" s="148">
        <v>3.49</v>
      </c>
      <c r="H626" s="148">
        <f t="shared" si="173"/>
        <v>0.387777777777778</v>
      </c>
    </row>
    <row r="627" spans="1:8">
      <c r="A627" s="117">
        <v>44810</v>
      </c>
      <c r="B627" s="140" t="s">
        <v>128</v>
      </c>
      <c r="C627" t="s">
        <v>1045</v>
      </c>
      <c r="D627" s="147">
        <v>2630</v>
      </c>
      <c r="E627">
        <v>13</v>
      </c>
      <c r="F627" s="135">
        <f t="shared" si="172"/>
        <v>0.00494296577946768</v>
      </c>
      <c r="G627" s="148">
        <v>8.49</v>
      </c>
      <c r="H627" s="148">
        <f t="shared" si="173"/>
        <v>0.653076923076923</v>
      </c>
    </row>
    <row r="628" spans="1:8">
      <c r="A628" s="117">
        <v>44810</v>
      </c>
      <c r="B628" s="140" t="s">
        <v>343</v>
      </c>
      <c r="C628" t="s">
        <v>1045</v>
      </c>
      <c r="D628">
        <v>185</v>
      </c>
      <c r="E628">
        <v>1</v>
      </c>
      <c r="F628" s="135">
        <f t="shared" si="172"/>
        <v>0.00540540540540541</v>
      </c>
      <c r="G628" s="129">
        <v>0.76</v>
      </c>
      <c r="H628" s="129">
        <f t="shared" si="173"/>
        <v>0.76</v>
      </c>
    </row>
    <row r="629" spans="1:8">
      <c r="A629" s="117">
        <v>44810</v>
      </c>
      <c r="B629" s="140" t="s">
        <v>20</v>
      </c>
      <c r="C629" t="s">
        <v>1048</v>
      </c>
      <c r="D629" s="147">
        <v>1319</v>
      </c>
      <c r="E629">
        <v>5</v>
      </c>
      <c r="F629" s="135">
        <f t="shared" si="172"/>
        <v>0.00379075056861259</v>
      </c>
      <c r="G629" s="146">
        <v>7.47</v>
      </c>
      <c r="H629" s="146">
        <f t="shared" si="173"/>
        <v>1.494</v>
      </c>
    </row>
    <row r="630" spans="1:7">
      <c r="A630" s="117">
        <v>44810</v>
      </c>
      <c r="B630" s="140" t="s">
        <v>20</v>
      </c>
      <c r="C630" t="s">
        <v>1049</v>
      </c>
      <c r="D630">
        <v>80</v>
      </c>
      <c r="G630" s="146"/>
    </row>
    <row r="631" spans="1:8">
      <c r="A631" s="117">
        <v>44810</v>
      </c>
      <c r="B631" s="140" t="s">
        <v>20</v>
      </c>
      <c r="C631" t="s">
        <v>1051</v>
      </c>
      <c r="D631" s="147">
        <v>1244</v>
      </c>
      <c r="E631">
        <v>1</v>
      </c>
      <c r="F631" s="135">
        <f t="shared" ref="F631:F637" si="174">E631/D631</f>
        <v>0.000803858520900322</v>
      </c>
      <c r="G631" s="146">
        <v>1.02</v>
      </c>
      <c r="H631" s="146">
        <f t="shared" ref="H631:H637" si="175">G631/E631</f>
        <v>1.02</v>
      </c>
    </row>
    <row r="632" spans="1:8">
      <c r="A632" s="117">
        <v>44811</v>
      </c>
      <c r="B632" s="140" t="s">
        <v>20</v>
      </c>
      <c r="C632" t="s">
        <v>1038</v>
      </c>
      <c r="D632">
        <v>1460</v>
      </c>
      <c r="E632">
        <v>2</v>
      </c>
      <c r="F632" s="135">
        <f t="shared" si="174"/>
        <v>0.00136986301369863</v>
      </c>
      <c r="G632" s="146">
        <v>1.37</v>
      </c>
      <c r="H632" s="146">
        <f t="shared" si="175"/>
        <v>0.685</v>
      </c>
    </row>
    <row r="633" spans="1:8">
      <c r="A633" s="117">
        <v>44811</v>
      </c>
      <c r="B633" s="140" t="s">
        <v>20</v>
      </c>
      <c r="C633" t="s">
        <v>1037</v>
      </c>
      <c r="D633">
        <v>313</v>
      </c>
      <c r="E633">
        <v>1</v>
      </c>
      <c r="F633" s="135">
        <f t="shared" si="174"/>
        <v>0.00319488817891374</v>
      </c>
      <c r="G633" s="146">
        <v>1.3</v>
      </c>
      <c r="H633" s="146">
        <f t="shared" si="175"/>
        <v>1.3</v>
      </c>
    </row>
    <row r="634" spans="1:11">
      <c r="A634" s="117">
        <v>44811</v>
      </c>
      <c r="B634" s="140" t="s">
        <v>20</v>
      </c>
      <c r="C634" t="s">
        <v>1040</v>
      </c>
      <c r="D634">
        <v>24213</v>
      </c>
      <c r="E634">
        <v>59</v>
      </c>
      <c r="F634" s="135">
        <f t="shared" si="174"/>
        <v>0.00243670755379342</v>
      </c>
      <c r="G634" s="146">
        <v>30.27</v>
      </c>
      <c r="H634" s="146">
        <f t="shared" si="175"/>
        <v>0.513050847457627</v>
      </c>
      <c r="I634">
        <v>3</v>
      </c>
      <c r="J634" s="146">
        <v>36.97</v>
      </c>
      <c r="K634" s="135">
        <f>G634/J634</f>
        <v>0.818771977278875</v>
      </c>
    </row>
    <row r="635" spans="1:8">
      <c r="A635" s="117">
        <v>44811</v>
      </c>
      <c r="B635" s="140" t="s">
        <v>20</v>
      </c>
      <c r="C635" t="s">
        <v>1042</v>
      </c>
      <c r="D635">
        <v>4913</v>
      </c>
      <c r="E635">
        <v>32</v>
      </c>
      <c r="F635" s="135">
        <f t="shared" si="174"/>
        <v>0.00651333197638917</v>
      </c>
      <c r="G635" s="146">
        <v>9.54</v>
      </c>
      <c r="H635" s="146">
        <f t="shared" si="175"/>
        <v>0.298125</v>
      </c>
    </row>
    <row r="636" spans="1:8">
      <c r="A636" s="117">
        <v>44811</v>
      </c>
      <c r="B636" s="140" t="s">
        <v>20</v>
      </c>
      <c r="C636" t="s">
        <v>1044</v>
      </c>
      <c r="D636">
        <v>1363</v>
      </c>
      <c r="E636">
        <v>8</v>
      </c>
      <c r="F636" s="135">
        <f t="shared" si="174"/>
        <v>0.00586940572267058</v>
      </c>
      <c r="G636" s="146">
        <v>5.36</v>
      </c>
      <c r="H636" s="146">
        <f t="shared" si="175"/>
        <v>0.67</v>
      </c>
    </row>
    <row r="637" spans="1:8">
      <c r="A637" s="117">
        <v>44811</v>
      </c>
      <c r="B637" s="140" t="s">
        <v>20</v>
      </c>
      <c r="C637" t="s">
        <v>1045</v>
      </c>
      <c r="D637">
        <v>3240</v>
      </c>
      <c r="E637">
        <v>1</v>
      </c>
      <c r="F637" s="135">
        <f t="shared" si="174"/>
        <v>0.000308641975308642</v>
      </c>
      <c r="G637" s="146">
        <v>1.5</v>
      </c>
      <c r="H637" s="146">
        <f t="shared" si="175"/>
        <v>1.5</v>
      </c>
    </row>
    <row r="638" spans="1:7">
      <c r="A638" s="117">
        <v>44811</v>
      </c>
      <c r="B638" s="140" t="s">
        <v>20</v>
      </c>
      <c r="C638" t="s">
        <v>1047</v>
      </c>
      <c r="D638">
        <v>1546</v>
      </c>
      <c r="E638">
        <v>0</v>
      </c>
      <c r="G638">
        <v>0</v>
      </c>
    </row>
    <row r="639" spans="1:8">
      <c r="A639" s="117">
        <v>44811</v>
      </c>
      <c r="B639" s="140" t="s">
        <v>20</v>
      </c>
      <c r="C639" t="s">
        <v>1050</v>
      </c>
      <c r="D639">
        <v>615</v>
      </c>
      <c r="E639">
        <v>2</v>
      </c>
      <c r="F639" s="135">
        <f t="shared" ref="F639:F651" si="176">E639/D639</f>
        <v>0.0032520325203252</v>
      </c>
      <c r="G639" s="146">
        <v>1.6</v>
      </c>
      <c r="H639" s="146">
        <f t="shared" ref="H639:H651" si="177">G639/E639</f>
        <v>0.8</v>
      </c>
    </row>
    <row r="640" spans="1:8">
      <c r="A640" s="117">
        <v>44811</v>
      </c>
      <c r="B640" s="140" t="s">
        <v>128</v>
      </c>
      <c r="C640" t="s">
        <v>1041</v>
      </c>
      <c r="D640" s="147">
        <v>1165</v>
      </c>
      <c r="E640">
        <v>10</v>
      </c>
      <c r="F640" s="135">
        <f t="shared" si="176"/>
        <v>0.00858369098712446</v>
      </c>
      <c r="G640" s="148">
        <v>3.04</v>
      </c>
      <c r="H640" s="148">
        <f t="shared" si="177"/>
        <v>0.304</v>
      </c>
    </row>
    <row r="641" spans="1:8">
      <c r="A641" s="117">
        <v>44811</v>
      </c>
      <c r="B641" s="140" t="s">
        <v>128</v>
      </c>
      <c r="C641" t="s">
        <v>1045</v>
      </c>
      <c r="D641" s="147">
        <v>1528</v>
      </c>
      <c r="E641">
        <v>3</v>
      </c>
      <c r="F641" s="135">
        <f t="shared" si="176"/>
        <v>0.00196335078534031</v>
      </c>
      <c r="G641" s="148">
        <v>1.91</v>
      </c>
      <c r="H641" s="148">
        <f t="shared" si="177"/>
        <v>0.636666666666667</v>
      </c>
    </row>
    <row r="642" spans="1:8">
      <c r="A642" s="117">
        <v>44811</v>
      </c>
      <c r="B642" s="140" t="s">
        <v>343</v>
      </c>
      <c r="C642" t="s">
        <v>1045</v>
      </c>
      <c r="D642">
        <v>249</v>
      </c>
      <c r="E642">
        <v>4</v>
      </c>
      <c r="F642" s="135">
        <f t="shared" si="176"/>
        <v>0.0160642570281124</v>
      </c>
      <c r="G642" s="129">
        <v>2.83</v>
      </c>
      <c r="H642" s="129">
        <f t="shared" si="177"/>
        <v>0.7075</v>
      </c>
    </row>
    <row r="643" spans="1:11">
      <c r="A643" s="117">
        <v>44811</v>
      </c>
      <c r="B643" s="140" t="s">
        <v>20</v>
      </c>
      <c r="C643" t="s">
        <v>1048</v>
      </c>
      <c r="D643" s="147">
        <v>1212</v>
      </c>
      <c r="E643">
        <v>8</v>
      </c>
      <c r="F643" s="135">
        <f t="shared" si="176"/>
        <v>0.0066006600660066</v>
      </c>
      <c r="G643" s="146">
        <v>10.01</v>
      </c>
      <c r="H643" s="146">
        <f t="shared" si="177"/>
        <v>1.25125</v>
      </c>
      <c r="I643">
        <v>1</v>
      </c>
      <c r="J643" s="146">
        <v>29.99</v>
      </c>
      <c r="K643" s="135">
        <f t="shared" ref="K643:K646" si="178">G643/J643</f>
        <v>0.333777925975325</v>
      </c>
    </row>
    <row r="644" spans="1:11">
      <c r="A644" s="117">
        <v>44811</v>
      </c>
      <c r="B644" s="140" t="s">
        <v>20</v>
      </c>
      <c r="C644" t="s">
        <v>1049</v>
      </c>
      <c r="D644">
        <v>221</v>
      </c>
      <c r="E644">
        <v>9</v>
      </c>
      <c r="F644" s="135">
        <f t="shared" si="176"/>
        <v>0.0407239819004525</v>
      </c>
      <c r="G644" s="146">
        <v>40.29</v>
      </c>
      <c r="H644" s="146">
        <f t="shared" si="177"/>
        <v>4.47666666666667</v>
      </c>
      <c r="I644">
        <v>1</v>
      </c>
      <c r="J644" s="146">
        <v>29.99</v>
      </c>
      <c r="K644" s="135">
        <f t="shared" si="178"/>
        <v>1.34344781593865</v>
      </c>
    </row>
    <row r="645" spans="1:8">
      <c r="A645" s="117">
        <v>44811</v>
      </c>
      <c r="B645" s="140" t="s">
        <v>20</v>
      </c>
      <c r="C645" t="s">
        <v>1051</v>
      </c>
      <c r="D645" s="147">
        <v>7188</v>
      </c>
      <c r="E645">
        <v>2</v>
      </c>
      <c r="F645" s="135">
        <f t="shared" si="176"/>
        <v>0.000278241513633834</v>
      </c>
      <c r="G645" s="146">
        <v>40.29</v>
      </c>
      <c r="H645" s="146">
        <f t="shared" si="177"/>
        <v>20.145</v>
      </c>
    </row>
    <row r="646" spans="1:11">
      <c r="A646" s="117">
        <v>44812</v>
      </c>
      <c r="B646" s="140" t="s">
        <v>20</v>
      </c>
      <c r="C646" t="s">
        <v>1038</v>
      </c>
      <c r="D646">
        <v>1603</v>
      </c>
      <c r="E646">
        <v>1</v>
      </c>
      <c r="F646" s="135">
        <f t="shared" si="176"/>
        <v>0.000623830318153462</v>
      </c>
      <c r="G646" s="146">
        <v>0.96</v>
      </c>
      <c r="H646" s="146">
        <f t="shared" si="177"/>
        <v>0.96</v>
      </c>
      <c r="I646">
        <v>1</v>
      </c>
      <c r="J646" s="146">
        <v>45.99</v>
      </c>
      <c r="K646" s="135">
        <f t="shared" si="178"/>
        <v>0.0208741030658839</v>
      </c>
    </row>
    <row r="647" spans="1:10">
      <c r="A647" s="117">
        <v>44812</v>
      </c>
      <c r="B647" s="140" t="s">
        <v>20</v>
      </c>
      <c r="C647" t="s">
        <v>1037</v>
      </c>
      <c r="D647">
        <v>354</v>
      </c>
      <c r="E647">
        <v>3</v>
      </c>
      <c r="F647" s="135">
        <f t="shared" si="176"/>
        <v>0.00847457627118644</v>
      </c>
      <c r="G647" s="146">
        <v>2.79</v>
      </c>
      <c r="H647" s="146">
        <f t="shared" si="177"/>
        <v>0.93</v>
      </c>
      <c r="I647">
        <v>0</v>
      </c>
      <c r="J647" s="146">
        <v>0</v>
      </c>
    </row>
    <row r="648" spans="1:11">
      <c r="A648" s="117">
        <v>44812</v>
      </c>
      <c r="B648" s="140" t="s">
        <v>20</v>
      </c>
      <c r="C648" t="s">
        <v>1040</v>
      </c>
      <c r="D648">
        <v>15931</v>
      </c>
      <c r="E648">
        <v>62</v>
      </c>
      <c r="F648" s="135">
        <f t="shared" si="176"/>
        <v>0.0038917833155483</v>
      </c>
      <c r="G648" s="146">
        <v>32.74</v>
      </c>
      <c r="H648" s="146">
        <f t="shared" si="177"/>
        <v>0.528064516129032</v>
      </c>
      <c r="I648">
        <v>2</v>
      </c>
      <c r="J648" s="146">
        <v>24.98</v>
      </c>
      <c r="K648" s="135">
        <f t="shared" ref="K648:K650" si="179">G648/J648</f>
        <v>1.31064851881505</v>
      </c>
    </row>
    <row r="649" spans="1:11">
      <c r="A649" s="117">
        <v>44812</v>
      </c>
      <c r="B649" s="140" t="s">
        <v>20</v>
      </c>
      <c r="C649" t="s">
        <v>1042</v>
      </c>
      <c r="D649">
        <v>4625</v>
      </c>
      <c r="E649">
        <v>42</v>
      </c>
      <c r="F649" s="135">
        <f t="shared" si="176"/>
        <v>0.00908108108108108</v>
      </c>
      <c r="G649" s="146">
        <v>12.47</v>
      </c>
      <c r="H649" s="146">
        <f t="shared" si="177"/>
        <v>0.296904761904762</v>
      </c>
      <c r="I649">
        <v>4</v>
      </c>
      <c r="J649" s="146">
        <v>49.96</v>
      </c>
      <c r="K649" s="135">
        <f t="shared" si="179"/>
        <v>0.249599679743795</v>
      </c>
    </row>
    <row r="650" spans="1:11">
      <c r="A650" s="117">
        <v>44812</v>
      </c>
      <c r="B650" s="140" t="s">
        <v>20</v>
      </c>
      <c r="C650" t="s">
        <v>1044</v>
      </c>
      <c r="D650">
        <v>1615</v>
      </c>
      <c r="E650">
        <v>13</v>
      </c>
      <c r="F650" s="135">
        <f t="shared" si="176"/>
        <v>0.00804953560371517</v>
      </c>
      <c r="G650" s="146">
        <v>8.92</v>
      </c>
      <c r="H650" s="146">
        <f t="shared" si="177"/>
        <v>0.686153846153846</v>
      </c>
      <c r="I650">
        <v>2</v>
      </c>
      <c r="J650" s="146">
        <v>24.98</v>
      </c>
      <c r="K650" s="135">
        <f t="shared" si="179"/>
        <v>0.357085668534828</v>
      </c>
    </row>
    <row r="651" spans="1:8">
      <c r="A651" s="117">
        <v>44812</v>
      </c>
      <c r="B651" s="140" t="s">
        <v>20</v>
      </c>
      <c r="C651" t="s">
        <v>1045</v>
      </c>
      <c r="D651">
        <v>2045</v>
      </c>
      <c r="E651">
        <v>1</v>
      </c>
      <c r="F651" s="135">
        <f t="shared" si="176"/>
        <v>0.000488997555012225</v>
      </c>
      <c r="G651" s="146">
        <v>1.67</v>
      </c>
      <c r="H651" s="146">
        <f t="shared" si="177"/>
        <v>1.67</v>
      </c>
    </row>
    <row r="652" spans="1:7">
      <c r="A652" s="117">
        <v>44812</v>
      </c>
      <c r="B652" s="140" t="s">
        <v>20</v>
      </c>
      <c r="C652" t="s">
        <v>1047</v>
      </c>
      <c r="D652">
        <v>964</v>
      </c>
      <c r="E652">
        <v>0</v>
      </c>
      <c r="G652" s="136">
        <v>0</v>
      </c>
    </row>
    <row r="653" spans="1:8">
      <c r="A653" s="117">
        <v>44812</v>
      </c>
      <c r="B653" s="140" t="s">
        <v>20</v>
      </c>
      <c r="C653" t="s">
        <v>1050</v>
      </c>
      <c r="D653">
        <v>563</v>
      </c>
      <c r="E653">
        <v>2</v>
      </c>
      <c r="F653" s="135">
        <f t="shared" ref="F653:F656" si="180">E653/D653</f>
        <v>0.00355239786856128</v>
      </c>
      <c r="G653" s="146">
        <v>2.53</v>
      </c>
      <c r="H653" s="146">
        <f t="shared" ref="H653:H656" si="181">G653/E653</f>
        <v>1.265</v>
      </c>
    </row>
    <row r="654" spans="1:8">
      <c r="A654" s="117">
        <v>44812</v>
      </c>
      <c r="B654" s="140" t="s">
        <v>128</v>
      </c>
      <c r="C654" t="s">
        <v>1041</v>
      </c>
      <c r="D654" s="147">
        <v>1197</v>
      </c>
      <c r="E654">
        <v>6</v>
      </c>
      <c r="F654" s="135">
        <f t="shared" si="180"/>
        <v>0.0050125313283208</v>
      </c>
      <c r="G654" s="148">
        <v>2.85</v>
      </c>
      <c r="H654" s="148">
        <f t="shared" si="181"/>
        <v>0.475</v>
      </c>
    </row>
    <row r="655" spans="1:8">
      <c r="A655" s="117">
        <v>44812</v>
      </c>
      <c r="B655" s="140" t="s">
        <v>128</v>
      </c>
      <c r="C655" t="s">
        <v>1045</v>
      </c>
      <c r="D655" s="147">
        <v>1571</v>
      </c>
      <c r="E655">
        <v>9</v>
      </c>
      <c r="F655" s="135">
        <f t="shared" si="180"/>
        <v>0.00572883513685551</v>
      </c>
      <c r="G655" s="148">
        <v>6.52</v>
      </c>
      <c r="H655" s="148">
        <f t="shared" si="181"/>
        <v>0.724444444444444</v>
      </c>
    </row>
    <row r="656" spans="1:8">
      <c r="A656" s="117">
        <v>44812</v>
      </c>
      <c r="B656" s="140" t="s">
        <v>343</v>
      </c>
      <c r="C656" t="s">
        <v>1045</v>
      </c>
      <c r="D656">
        <v>177</v>
      </c>
      <c r="E656">
        <v>2</v>
      </c>
      <c r="F656" s="135">
        <f t="shared" si="180"/>
        <v>0.0112994350282486</v>
      </c>
      <c r="G656" s="129">
        <v>1.29</v>
      </c>
      <c r="H656" s="129">
        <f t="shared" si="181"/>
        <v>0.645</v>
      </c>
    </row>
    <row r="657" spans="1:4">
      <c r="A657" s="117">
        <v>44812</v>
      </c>
      <c r="B657" s="140" t="s">
        <v>20</v>
      </c>
      <c r="C657" t="s">
        <v>1048</v>
      </c>
      <c r="D657">
        <v>215</v>
      </c>
    </row>
    <row r="658" spans="1:11">
      <c r="A658" s="117">
        <v>44812</v>
      </c>
      <c r="B658" s="140" t="s">
        <v>20</v>
      </c>
      <c r="C658" t="s">
        <v>1049</v>
      </c>
      <c r="D658" s="147">
        <v>2671</v>
      </c>
      <c r="E658">
        <v>15</v>
      </c>
      <c r="F658" s="135">
        <f t="shared" ref="F658:F670" si="182">E658/D658</f>
        <v>0.00561587420441782</v>
      </c>
      <c r="G658" s="146">
        <v>35.78</v>
      </c>
      <c r="H658" s="146">
        <f t="shared" ref="H658:H671" si="183">G658/E658</f>
        <v>2.38533333333333</v>
      </c>
      <c r="I658">
        <v>1</v>
      </c>
      <c r="J658" s="146">
        <v>29.99</v>
      </c>
      <c r="K658" s="135">
        <f t="shared" ref="K658:K663" si="184">G658/J658</f>
        <v>1.19306435478493</v>
      </c>
    </row>
    <row r="659" spans="1:8">
      <c r="A659" s="117">
        <v>44812</v>
      </c>
      <c r="B659" s="140" t="s">
        <v>20</v>
      </c>
      <c r="C659" t="s">
        <v>1051</v>
      </c>
      <c r="D659" s="147">
        <v>3210</v>
      </c>
      <c r="E659">
        <v>1</v>
      </c>
      <c r="F659" s="135">
        <f t="shared" si="182"/>
        <v>0.000311526479750779</v>
      </c>
      <c r="G659" s="146">
        <v>1.02</v>
      </c>
      <c r="H659" s="146">
        <f t="shared" si="183"/>
        <v>1.02</v>
      </c>
    </row>
    <row r="660" spans="1:7">
      <c r="A660" s="117">
        <v>44813</v>
      </c>
      <c r="B660" s="140" t="s">
        <v>20</v>
      </c>
      <c r="C660" t="s">
        <v>1038</v>
      </c>
      <c r="D660">
        <v>1156</v>
      </c>
      <c r="E660">
        <v>0</v>
      </c>
      <c r="G660">
        <v>0</v>
      </c>
    </row>
    <row r="661" spans="1:8">
      <c r="A661" s="117">
        <v>44813</v>
      </c>
      <c r="B661" s="140" t="s">
        <v>20</v>
      </c>
      <c r="C661" t="s">
        <v>1037</v>
      </c>
      <c r="D661">
        <v>278</v>
      </c>
      <c r="E661">
        <v>1</v>
      </c>
      <c r="F661" s="135">
        <f t="shared" si="182"/>
        <v>0.00359712230215827</v>
      </c>
      <c r="G661" s="146">
        <v>1.81</v>
      </c>
      <c r="H661" s="146">
        <f t="shared" si="183"/>
        <v>1.81</v>
      </c>
    </row>
    <row r="662" spans="1:11">
      <c r="A662" s="117">
        <v>44813</v>
      </c>
      <c r="B662" s="140" t="s">
        <v>20</v>
      </c>
      <c r="C662" t="s">
        <v>1040</v>
      </c>
      <c r="D662">
        <v>15522</v>
      </c>
      <c r="E662">
        <v>55</v>
      </c>
      <c r="F662" s="135">
        <f t="shared" si="182"/>
        <v>0.0035433578147146</v>
      </c>
      <c r="G662" s="146">
        <v>29.33</v>
      </c>
      <c r="H662" s="146">
        <f t="shared" si="183"/>
        <v>0.533272727272727</v>
      </c>
      <c r="I662">
        <v>2</v>
      </c>
      <c r="J662" s="146">
        <v>23.98</v>
      </c>
      <c r="K662" s="135">
        <f t="shared" si="184"/>
        <v>1.22310258548791</v>
      </c>
    </row>
    <row r="663" spans="1:11">
      <c r="A663" s="117">
        <v>44813</v>
      </c>
      <c r="B663" s="140" t="s">
        <v>20</v>
      </c>
      <c r="C663" t="s">
        <v>1042</v>
      </c>
      <c r="D663">
        <v>4912</v>
      </c>
      <c r="E663">
        <v>47</v>
      </c>
      <c r="F663" s="135">
        <f t="shared" si="182"/>
        <v>0.00956840390879479</v>
      </c>
      <c r="G663" s="146">
        <v>13.35</v>
      </c>
      <c r="H663" s="146">
        <f t="shared" si="183"/>
        <v>0.284042553191489</v>
      </c>
      <c r="I663">
        <v>5</v>
      </c>
      <c r="J663" s="146">
        <v>64.95</v>
      </c>
      <c r="K663" s="135">
        <f t="shared" si="184"/>
        <v>0.20554272517321</v>
      </c>
    </row>
    <row r="664" spans="1:8">
      <c r="A664" s="117">
        <v>44813</v>
      </c>
      <c r="B664" s="140" t="s">
        <v>20</v>
      </c>
      <c r="C664" t="s">
        <v>1044</v>
      </c>
      <c r="D664">
        <v>1339</v>
      </c>
      <c r="E664">
        <v>7</v>
      </c>
      <c r="F664" s="135">
        <f t="shared" si="182"/>
        <v>0.00522778192681105</v>
      </c>
      <c r="G664" s="146">
        <v>5.42</v>
      </c>
      <c r="H664" s="146">
        <f t="shared" si="183"/>
        <v>0.774285714285714</v>
      </c>
    </row>
    <row r="665" spans="1:8">
      <c r="A665" s="117">
        <v>44813</v>
      </c>
      <c r="B665" s="140" t="s">
        <v>20</v>
      </c>
      <c r="C665" t="s">
        <v>1045</v>
      </c>
      <c r="D665">
        <v>2486</v>
      </c>
      <c r="E665">
        <v>3</v>
      </c>
      <c r="F665" s="135">
        <f t="shared" si="182"/>
        <v>0.00120675784392599</v>
      </c>
      <c r="G665" s="146">
        <v>6.3</v>
      </c>
      <c r="H665" s="146">
        <f t="shared" si="183"/>
        <v>2.1</v>
      </c>
    </row>
    <row r="666" spans="1:8">
      <c r="A666" s="117">
        <v>44813</v>
      </c>
      <c r="B666" s="140" t="s">
        <v>20</v>
      </c>
      <c r="C666" t="s">
        <v>1047</v>
      </c>
      <c r="D666">
        <v>2309</v>
      </c>
      <c r="E666">
        <v>1</v>
      </c>
      <c r="F666" s="135">
        <f t="shared" si="182"/>
        <v>0.00043308791684712</v>
      </c>
      <c r="G666" s="146">
        <v>1.32</v>
      </c>
      <c r="H666" s="146">
        <f t="shared" si="183"/>
        <v>1.32</v>
      </c>
    </row>
    <row r="667" spans="1:8">
      <c r="A667" s="117">
        <v>44813</v>
      </c>
      <c r="B667" s="140" t="s">
        <v>20</v>
      </c>
      <c r="C667" t="s">
        <v>1050</v>
      </c>
      <c r="D667">
        <v>564</v>
      </c>
      <c r="E667">
        <v>2</v>
      </c>
      <c r="F667" s="135">
        <f t="shared" si="182"/>
        <v>0.00354609929078014</v>
      </c>
      <c r="G667" s="146">
        <v>2</v>
      </c>
      <c r="H667" s="146">
        <f t="shared" si="183"/>
        <v>1</v>
      </c>
    </row>
    <row r="668" spans="1:8">
      <c r="A668" s="117">
        <v>44813</v>
      </c>
      <c r="B668" s="140" t="s">
        <v>128</v>
      </c>
      <c r="C668" t="s">
        <v>1041</v>
      </c>
      <c r="D668" s="147">
        <v>1278</v>
      </c>
      <c r="E668">
        <v>6</v>
      </c>
      <c r="F668" s="135">
        <f t="shared" si="182"/>
        <v>0.00469483568075117</v>
      </c>
      <c r="G668" s="148">
        <v>2.65</v>
      </c>
      <c r="H668" s="148">
        <f t="shared" si="183"/>
        <v>0.441666666666667</v>
      </c>
    </row>
    <row r="669" spans="1:8">
      <c r="A669" s="117">
        <v>44813</v>
      </c>
      <c r="B669" s="140" t="s">
        <v>128</v>
      </c>
      <c r="C669" t="s">
        <v>1045</v>
      </c>
      <c r="D669" s="147">
        <v>3474</v>
      </c>
      <c r="E669">
        <v>7</v>
      </c>
      <c r="F669" s="135">
        <f t="shared" si="182"/>
        <v>0.00201496833621186</v>
      </c>
      <c r="G669" s="148">
        <v>4.35</v>
      </c>
      <c r="H669" s="148">
        <f t="shared" si="183"/>
        <v>0.621428571428571</v>
      </c>
    </row>
    <row r="670" spans="1:8">
      <c r="A670" s="117">
        <v>44813</v>
      </c>
      <c r="B670" s="140" t="s">
        <v>343</v>
      </c>
      <c r="C670" t="s">
        <v>1045</v>
      </c>
      <c r="D670">
        <v>36</v>
      </c>
      <c r="E670">
        <v>2</v>
      </c>
      <c r="F670" s="135">
        <f t="shared" si="182"/>
        <v>0.0555555555555556</v>
      </c>
      <c r="G670" s="129">
        <v>1.75</v>
      </c>
      <c r="H670" s="129">
        <f t="shared" si="183"/>
        <v>0.875</v>
      </c>
    </row>
    <row r="671" spans="1:8">
      <c r="A671" s="117">
        <v>44813</v>
      </c>
      <c r="B671" s="140" t="s">
        <v>20</v>
      </c>
      <c r="C671" t="s">
        <v>1048</v>
      </c>
      <c r="D671">
        <v>467</v>
      </c>
      <c r="E671">
        <v>3</v>
      </c>
      <c r="F671" s="135">
        <f t="shared" ref="F671:F674" si="185">E671/D671</f>
        <v>0.00642398286937901</v>
      </c>
      <c r="G671" s="146">
        <v>4.25</v>
      </c>
      <c r="H671" s="146">
        <f t="shared" si="183"/>
        <v>1.41666666666667</v>
      </c>
    </row>
    <row r="672" spans="1:7">
      <c r="A672" s="117">
        <v>44813</v>
      </c>
      <c r="B672" s="140" t="s">
        <v>20</v>
      </c>
      <c r="C672" t="s">
        <v>1049</v>
      </c>
      <c r="D672">
        <v>173</v>
      </c>
      <c r="G672" s="146"/>
    </row>
    <row r="673" spans="1:8">
      <c r="A673" s="117">
        <v>44813</v>
      </c>
      <c r="B673" s="140" t="s">
        <v>20</v>
      </c>
      <c r="C673" t="s">
        <v>1051</v>
      </c>
      <c r="D673" s="147">
        <v>1855</v>
      </c>
      <c r="E673">
        <v>1</v>
      </c>
      <c r="F673" s="135">
        <f t="shared" si="185"/>
        <v>0.000539083557951483</v>
      </c>
      <c r="G673" s="146">
        <v>1.33</v>
      </c>
      <c r="H673" s="146">
        <f t="shared" ref="H673:H680" si="186">G673/E673</f>
        <v>1.33</v>
      </c>
    </row>
    <row r="674" spans="1:8">
      <c r="A674" s="117">
        <v>44814</v>
      </c>
      <c r="B674" s="140" t="s">
        <v>20</v>
      </c>
      <c r="C674" t="s">
        <v>1038</v>
      </c>
      <c r="D674">
        <v>5134</v>
      </c>
      <c r="E674">
        <v>6</v>
      </c>
      <c r="F674" s="135">
        <f t="shared" si="185"/>
        <v>0.00116867939228672</v>
      </c>
      <c r="G674" s="146">
        <v>7.06</v>
      </c>
      <c r="H674" s="146">
        <f t="shared" si="186"/>
        <v>1.17666666666667</v>
      </c>
    </row>
    <row r="675" spans="1:7">
      <c r="A675" s="117">
        <v>44814</v>
      </c>
      <c r="B675" s="140" t="s">
        <v>20</v>
      </c>
      <c r="C675" t="s">
        <v>1037</v>
      </c>
      <c r="D675">
        <v>212</v>
      </c>
      <c r="E675">
        <v>0</v>
      </c>
      <c r="G675" s="146"/>
    </row>
    <row r="676" spans="1:11">
      <c r="A676" s="117">
        <v>44814</v>
      </c>
      <c r="B676" s="140" t="s">
        <v>20</v>
      </c>
      <c r="C676" t="s">
        <v>1040</v>
      </c>
      <c r="D676">
        <v>24416</v>
      </c>
      <c r="E676">
        <v>60</v>
      </c>
      <c r="F676" s="135">
        <f t="shared" ref="F676:F680" si="187">E676/D676</f>
        <v>0.00245740498034076</v>
      </c>
      <c r="G676" s="146">
        <v>31.57</v>
      </c>
      <c r="H676" s="146">
        <f t="shared" si="186"/>
        <v>0.526166666666667</v>
      </c>
      <c r="I676">
        <v>2</v>
      </c>
      <c r="J676" s="146">
        <v>25.98</v>
      </c>
      <c r="K676" s="135">
        <f t="shared" ref="K676:K678" si="188">G676/J676</f>
        <v>1.21516551193226</v>
      </c>
    </row>
    <row r="677" spans="1:11">
      <c r="A677" s="117">
        <v>44814</v>
      </c>
      <c r="B677" s="140" t="s">
        <v>20</v>
      </c>
      <c r="C677" t="s">
        <v>1042</v>
      </c>
      <c r="D677">
        <v>6946</v>
      </c>
      <c r="E677">
        <v>49</v>
      </c>
      <c r="F677" s="135">
        <f t="shared" si="187"/>
        <v>0.00705441980996257</v>
      </c>
      <c r="G677" s="146">
        <v>14.65</v>
      </c>
      <c r="H677" s="146">
        <f t="shared" si="186"/>
        <v>0.298979591836735</v>
      </c>
      <c r="I677">
        <v>3</v>
      </c>
      <c r="J677" s="146">
        <v>37.97</v>
      </c>
      <c r="K677" s="135">
        <f t="shared" si="188"/>
        <v>0.385830919146695</v>
      </c>
    </row>
    <row r="678" spans="1:11">
      <c r="A678" s="117">
        <v>44814</v>
      </c>
      <c r="B678" s="140" t="s">
        <v>20</v>
      </c>
      <c r="C678" t="s">
        <v>1044</v>
      </c>
      <c r="D678">
        <v>2320</v>
      </c>
      <c r="E678">
        <v>14</v>
      </c>
      <c r="F678" s="135">
        <f t="shared" si="187"/>
        <v>0.00603448275862069</v>
      </c>
      <c r="G678" s="146">
        <v>10.32</v>
      </c>
      <c r="H678" s="146">
        <f t="shared" si="186"/>
        <v>0.737142857142857</v>
      </c>
      <c r="I678">
        <v>3</v>
      </c>
      <c r="J678" s="146">
        <v>37.97</v>
      </c>
      <c r="K678" s="135">
        <f t="shared" si="188"/>
        <v>0.271793521200948</v>
      </c>
    </row>
    <row r="679" spans="1:8">
      <c r="A679" s="117">
        <v>44814</v>
      </c>
      <c r="B679" s="140" t="s">
        <v>20</v>
      </c>
      <c r="C679" t="s">
        <v>1045</v>
      </c>
      <c r="D679">
        <v>3890</v>
      </c>
      <c r="E679">
        <v>3</v>
      </c>
      <c r="F679" s="135">
        <f t="shared" si="187"/>
        <v>0.00077120822622108</v>
      </c>
      <c r="G679" s="146">
        <v>6.36</v>
      </c>
      <c r="H679" s="146">
        <f t="shared" si="186"/>
        <v>2.12</v>
      </c>
    </row>
    <row r="680" spans="1:8">
      <c r="A680" s="117">
        <v>44814</v>
      </c>
      <c r="B680" s="140" t="s">
        <v>20</v>
      </c>
      <c r="C680" t="s">
        <v>1047</v>
      </c>
      <c r="D680">
        <v>10807</v>
      </c>
      <c r="E680">
        <v>5</v>
      </c>
      <c r="F680" s="135">
        <f t="shared" si="187"/>
        <v>0.00046266308873878</v>
      </c>
      <c r="G680" s="146">
        <v>6.43</v>
      </c>
      <c r="H680" s="146">
        <f t="shared" si="186"/>
        <v>1.286</v>
      </c>
    </row>
    <row r="681" spans="1:7">
      <c r="A681" s="117">
        <v>44814</v>
      </c>
      <c r="B681" s="140" t="s">
        <v>20</v>
      </c>
      <c r="C681" t="s">
        <v>1050</v>
      </c>
      <c r="D681">
        <v>661</v>
      </c>
      <c r="E681">
        <v>0</v>
      </c>
      <c r="G681" s="146"/>
    </row>
    <row r="682" spans="1:8">
      <c r="A682" s="117">
        <v>44814</v>
      </c>
      <c r="B682" s="140" t="s">
        <v>128</v>
      </c>
      <c r="C682" t="s">
        <v>1041</v>
      </c>
      <c r="D682">
        <v>778</v>
      </c>
      <c r="E682">
        <v>5</v>
      </c>
      <c r="F682" s="135">
        <f t="shared" ref="F682:F720" si="189">E682/D682</f>
        <v>0.006426735218509</v>
      </c>
      <c r="G682" s="148">
        <v>1.05</v>
      </c>
      <c r="H682" s="148">
        <f t="shared" ref="H682:H720" si="190">G682/E682</f>
        <v>0.21</v>
      </c>
    </row>
    <row r="683" spans="1:8">
      <c r="A683" s="117">
        <v>44814</v>
      </c>
      <c r="B683" s="140" t="s">
        <v>128</v>
      </c>
      <c r="C683" t="s">
        <v>1045</v>
      </c>
      <c r="D683" s="147">
        <v>2045</v>
      </c>
      <c r="E683">
        <v>1</v>
      </c>
      <c r="F683" s="135">
        <f t="shared" si="189"/>
        <v>0.000488997555012225</v>
      </c>
      <c r="G683" s="148">
        <v>0.59</v>
      </c>
      <c r="H683" s="148">
        <f t="shared" si="190"/>
        <v>0.59</v>
      </c>
    </row>
    <row r="684" spans="1:8">
      <c r="A684" s="117">
        <v>44814</v>
      </c>
      <c r="B684" s="140" t="s">
        <v>128</v>
      </c>
      <c r="C684" t="s">
        <v>1047</v>
      </c>
      <c r="D684" s="147">
        <v>3271</v>
      </c>
      <c r="E684">
        <v>10</v>
      </c>
      <c r="F684" s="135">
        <f t="shared" si="189"/>
        <v>0.0030571690614491</v>
      </c>
      <c r="G684" s="148">
        <v>10.96</v>
      </c>
      <c r="H684" s="148">
        <f t="shared" si="190"/>
        <v>1.096</v>
      </c>
    </row>
    <row r="685" spans="1:8">
      <c r="A685" s="117">
        <v>44814</v>
      </c>
      <c r="B685" s="140" t="s">
        <v>343</v>
      </c>
      <c r="C685" t="s">
        <v>1045</v>
      </c>
      <c r="D685">
        <v>90</v>
      </c>
      <c r="E685">
        <v>3</v>
      </c>
      <c r="F685" s="135">
        <f t="shared" si="189"/>
        <v>0.0333333333333333</v>
      </c>
      <c r="G685" s="129">
        <v>2.67</v>
      </c>
      <c r="H685" s="129">
        <f t="shared" si="190"/>
        <v>0.89</v>
      </c>
    </row>
    <row r="686" spans="1:8">
      <c r="A686" s="117">
        <v>44814</v>
      </c>
      <c r="B686" s="140" t="s">
        <v>343</v>
      </c>
      <c r="C686" t="s">
        <v>1047</v>
      </c>
      <c r="D686">
        <v>36</v>
      </c>
      <c r="E686">
        <v>1</v>
      </c>
      <c r="F686" s="135">
        <f t="shared" si="189"/>
        <v>0.0277777777777778</v>
      </c>
      <c r="G686" s="129">
        <v>0.83</v>
      </c>
      <c r="H686" s="129">
        <f t="shared" si="190"/>
        <v>0.83</v>
      </c>
    </row>
    <row r="687" spans="1:11">
      <c r="A687" s="117">
        <v>44814</v>
      </c>
      <c r="B687" s="140" t="s">
        <v>20</v>
      </c>
      <c r="C687" t="s">
        <v>1048</v>
      </c>
      <c r="D687" s="147">
        <v>1049</v>
      </c>
      <c r="E687">
        <v>5</v>
      </c>
      <c r="F687" s="135">
        <f t="shared" si="189"/>
        <v>0.00476644423260248</v>
      </c>
      <c r="G687" s="146">
        <v>9.42</v>
      </c>
      <c r="H687" s="146">
        <f t="shared" si="190"/>
        <v>1.884</v>
      </c>
      <c r="I687">
        <v>2</v>
      </c>
      <c r="J687" s="146">
        <v>59.98</v>
      </c>
      <c r="K687" s="135">
        <f t="shared" ref="K687:K693" si="191">G687/J687</f>
        <v>0.157052350783595</v>
      </c>
    </row>
    <row r="688" spans="1:11">
      <c r="A688" s="117">
        <v>44814</v>
      </c>
      <c r="B688" s="140" t="s">
        <v>20</v>
      </c>
      <c r="C688" t="s">
        <v>1049</v>
      </c>
      <c r="D688">
        <v>234</v>
      </c>
      <c r="E688">
        <v>17</v>
      </c>
      <c r="F688" s="135">
        <f t="shared" si="189"/>
        <v>0.0726495726495727</v>
      </c>
      <c r="G688" s="146">
        <v>43.26</v>
      </c>
      <c r="H688" s="146">
        <f t="shared" si="190"/>
        <v>2.54470588235294</v>
      </c>
      <c r="I688">
        <v>3</v>
      </c>
      <c r="J688" s="146">
        <v>89.97</v>
      </c>
      <c r="K688" s="135">
        <f t="shared" si="191"/>
        <v>0.480826942314105</v>
      </c>
    </row>
    <row r="689" spans="1:8">
      <c r="A689" s="117">
        <v>44814</v>
      </c>
      <c r="B689" s="140" t="s">
        <v>20</v>
      </c>
      <c r="C689" t="s">
        <v>1051</v>
      </c>
      <c r="D689" s="147">
        <v>3262</v>
      </c>
      <c r="E689">
        <v>1</v>
      </c>
      <c r="F689" s="135">
        <f t="shared" si="189"/>
        <v>0.000306560392397302</v>
      </c>
      <c r="G689" s="146">
        <v>0.92</v>
      </c>
      <c r="H689" s="146">
        <f t="shared" si="190"/>
        <v>0.92</v>
      </c>
    </row>
    <row r="690" spans="1:8">
      <c r="A690" s="117">
        <v>44815</v>
      </c>
      <c r="B690" s="140" t="s">
        <v>20</v>
      </c>
      <c r="C690" t="s">
        <v>1038</v>
      </c>
      <c r="D690">
        <v>5440</v>
      </c>
      <c r="E690">
        <v>8</v>
      </c>
      <c r="F690" s="135">
        <f t="shared" si="189"/>
        <v>0.00147058823529412</v>
      </c>
      <c r="G690" s="146">
        <v>12.42</v>
      </c>
      <c r="H690" s="146">
        <f t="shared" si="190"/>
        <v>1.5525</v>
      </c>
    </row>
    <row r="691" spans="1:8">
      <c r="A691" s="117">
        <v>44815</v>
      </c>
      <c r="B691" s="140" t="s">
        <v>20</v>
      </c>
      <c r="C691" t="s">
        <v>1037</v>
      </c>
      <c r="D691">
        <v>256</v>
      </c>
      <c r="E691">
        <v>1</v>
      </c>
      <c r="F691" s="135">
        <f t="shared" si="189"/>
        <v>0.00390625</v>
      </c>
      <c r="G691" s="146">
        <v>1.16</v>
      </c>
      <c r="H691" s="146">
        <f t="shared" si="190"/>
        <v>1.16</v>
      </c>
    </row>
    <row r="692" spans="1:11">
      <c r="A692" s="117">
        <v>44815</v>
      </c>
      <c r="B692" s="140" t="s">
        <v>20</v>
      </c>
      <c r="C692" t="s">
        <v>1040</v>
      </c>
      <c r="D692">
        <v>19426</v>
      </c>
      <c r="E692">
        <v>54</v>
      </c>
      <c r="F692" s="135">
        <f t="shared" si="189"/>
        <v>0.00277977967672192</v>
      </c>
      <c r="G692" s="146">
        <v>28.85</v>
      </c>
      <c r="H692" s="146">
        <f t="shared" si="190"/>
        <v>0.534259259259259</v>
      </c>
      <c r="I692">
        <v>3</v>
      </c>
      <c r="J692" s="146">
        <v>37.97</v>
      </c>
      <c r="K692" s="135">
        <f t="shared" si="191"/>
        <v>0.759810376613116</v>
      </c>
    </row>
    <row r="693" spans="1:11">
      <c r="A693" s="117">
        <v>44815</v>
      </c>
      <c r="B693" s="140" t="s">
        <v>20</v>
      </c>
      <c r="C693" t="s">
        <v>1042</v>
      </c>
      <c r="D693">
        <v>9148</v>
      </c>
      <c r="E693">
        <v>68</v>
      </c>
      <c r="F693" s="135">
        <f t="shared" si="189"/>
        <v>0.00743331875819851</v>
      </c>
      <c r="G693" s="146">
        <v>18.99</v>
      </c>
      <c r="H693" s="146">
        <f t="shared" si="190"/>
        <v>0.279264705882353</v>
      </c>
      <c r="I693">
        <v>10</v>
      </c>
      <c r="J693" s="146">
        <v>150.88</v>
      </c>
      <c r="K693" s="135">
        <f t="shared" si="191"/>
        <v>0.125861611876988</v>
      </c>
    </row>
    <row r="694" spans="1:10">
      <c r="A694" s="117">
        <v>44815</v>
      </c>
      <c r="B694" s="140" t="s">
        <v>20</v>
      </c>
      <c r="C694" t="s">
        <v>1044</v>
      </c>
      <c r="D694">
        <v>3010</v>
      </c>
      <c r="E694">
        <v>14</v>
      </c>
      <c r="F694" s="135">
        <f t="shared" si="189"/>
        <v>0.00465116279069767</v>
      </c>
      <c r="G694" s="146">
        <v>9.65</v>
      </c>
      <c r="H694" s="146">
        <f t="shared" si="190"/>
        <v>0.689285714285714</v>
      </c>
      <c r="J694" s="146"/>
    </row>
    <row r="695" spans="1:10">
      <c r="A695" s="117">
        <v>44815</v>
      </c>
      <c r="B695" s="140" t="s">
        <v>20</v>
      </c>
      <c r="C695" t="s">
        <v>1045</v>
      </c>
      <c r="D695">
        <v>4746</v>
      </c>
      <c r="E695">
        <v>1</v>
      </c>
      <c r="F695" s="135">
        <f t="shared" si="189"/>
        <v>0.000210703750526759</v>
      </c>
      <c r="G695" s="146">
        <v>2.76</v>
      </c>
      <c r="H695" s="146">
        <f t="shared" si="190"/>
        <v>2.76</v>
      </c>
      <c r="J695" s="146"/>
    </row>
    <row r="696" spans="1:11">
      <c r="A696" s="117">
        <v>44815</v>
      </c>
      <c r="B696" s="140" t="s">
        <v>20</v>
      </c>
      <c r="C696" t="s">
        <v>1047</v>
      </c>
      <c r="D696">
        <v>14290</v>
      </c>
      <c r="E696">
        <v>6</v>
      </c>
      <c r="F696" s="135">
        <f t="shared" si="189"/>
        <v>0.000419874037788663</v>
      </c>
      <c r="G696" s="146">
        <v>7.81</v>
      </c>
      <c r="H696" s="146">
        <f t="shared" si="190"/>
        <v>1.30166666666667</v>
      </c>
      <c r="I696">
        <v>2</v>
      </c>
      <c r="J696" s="146">
        <v>75.98</v>
      </c>
      <c r="K696" s="135">
        <f>G696/J696</f>
        <v>0.10279020794946</v>
      </c>
    </row>
    <row r="697" spans="1:8">
      <c r="A697" s="117">
        <v>44815</v>
      </c>
      <c r="B697" s="140" t="s">
        <v>20</v>
      </c>
      <c r="C697" t="s">
        <v>1050</v>
      </c>
      <c r="D697">
        <v>630</v>
      </c>
      <c r="E697">
        <v>3</v>
      </c>
      <c r="F697" s="135">
        <f t="shared" si="189"/>
        <v>0.00476190476190476</v>
      </c>
      <c r="G697" s="146">
        <v>2.01</v>
      </c>
      <c r="H697" s="146">
        <f t="shared" si="190"/>
        <v>0.67</v>
      </c>
    </row>
    <row r="698" spans="1:8">
      <c r="A698" s="117">
        <v>44815</v>
      </c>
      <c r="B698" s="140" t="s">
        <v>128</v>
      </c>
      <c r="C698" t="s">
        <v>1041</v>
      </c>
      <c r="D698">
        <v>227</v>
      </c>
      <c r="E698">
        <v>2</v>
      </c>
      <c r="F698" s="135">
        <f t="shared" si="189"/>
        <v>0.00881057268722467</v>
      </c>
      <c r="G698" s="148">
        <v>0.63</v>
      </c>
      <c r="H698" s="148">
        <f t="shared" si="190"/>
        <v>0.315</v>
      </c>
    </row>
    <row r="699" spans="1:8">
      <c r="A699" s="117">
        <v>44815</v>
      </c>
      <c r="B699" s="140" t="s">
        <v>128</v>
      </c>
      <c r="C699" t="s">
        <v>1045</v>
      </c>
      <c r="D699">
        <v>521</v>
      </c>
      <c r="E699">
        <v>3</v>
      </c>
      <c r="F699" s="135">
        <f t="shared" si="189"/>
        <v>0.00575815738963532</v>
      </c>
      <c r="G699" s="148">
        <v>2.09</v>
      </c>
      <c r="H699" s="148">
        <f t="shared" si="190"/>
        <v>0.696666666666667</v>
      </c>
    </row>
    <row r="700" spans="1:8">
      <c r="A700" s="117">
        <v>44815</v>
      </c>
      <c r="B700" s="140" t="s">
        <v>128</v>
      </c>
      <c r="C700" t="s">
        <v>1047</v>
      </c>
      <c r="D700" s="147">
        <v>1926</v>
      </c>
      <c r="E700">
        <v>8</v>
      </c>
      <c r="F700" s="135">
        <f t="shared" si="189"/>
        <v>0.00415368639667705</v>
      </c>
      <c r="G700" s="148">
        <v>9.84</v>
      </c>
      <c r="H700" s="148">
        <f t="shared" si="190"/>
        <v>1.23</v>
      </c>
    </row>
    <row r="701" spans="1:8">
      <c r="A701" s="117">
        <v>44815</v>
      </c>
      <c r="B701" s="140" t="s">
        <v>343</v>
      </c>
      <c r="C701" t="s">
        <v>1045</v>
      </c>
      <c r="D701">
        <v>78</v>
      </c>
      <c r="E701">
        <v>1</v>
      </c>
      <c r="F701" s="135">
        <f t="shared" si="189"/>
        <v>0.0128205128205128</v>
      </c>
      <c r="G701" s="129">
        <v>0.9</v>
      </c>
      <c r="H701" s="129">
        <f t="shared" si="190"/>
        <v>0.9</v>
      </c>
    </row>
    <row r="702" spans="1:8">
      <c r="A702" s="117">
        <v>44815</v>
      </c>
      <c r="B702" s="140" t="s">
        <v>343</v>
      </c>
      <c r="C702" t="s">
        <v>1047</v>
      </c>
      <c r="D702">
        <v>331</v>
      </c>
      <c r="E702">
        <v>2</v>
      </c>
      <c r="F702" s="135">
        <f t="shared" si="189"/>
        <v>0.00604229607250755</v>
      </c>
      <c r="G702" s="129">
        <v>2.69</v>
      </c>
      <c r="H702" s="129">
        <f t="shared" si="190"/>
        <v>1.345</v>
      </c>
    </row>
    <row r="703" spans="1:11">
      <c r="A703" s="117">
        <v>44815</v>
      </c>
      <c r="B703" s="140" t="s">
        <v>20</v>
      </c>
      <c r="C703" t="s">
        <v>1048</v>
      </c>
      <c r="D703" s="147">
        <v>1497</v>
      </c>
      <c r="E703">
        <v>11</v>
      </c>
      <c r="F703" s="135">
        <f t="shared" si="189"/>
        <v>0.00734802939211757</v>
      </c>
      <c r="G703" s="146">
        <v>21.7</v>
      </c>
      <c r="H703" s="146">
        <f t="shared" si="190"/>
        <v>1.97272727272727</v>
      </c>
      <c r="I703">
        <v>1</v>
      </c>
      <c r="J703" s="146">
        <v>75.98</v>
      </c>
      <c r="K703" s="135">
        <f t="shared" ref="K703:K710" si="192">G703/J703</f>
        <v>0.285601474072124</v>
      </c>
    </row>
    <row r="704" spans="1:11">
      <c r="A704" s="117">
        <v>44815</v>
      </c>
      <c r="B704" s="140" t="s">
        <v>20</v>
      </c>
      <c r="C704" t="s">
        <v>1049</v>
      </c>
      <c r="D704" s="147">
        <v>1230</v>
      </c>
      <c r="E704">
        <v>15</v>
      </c>
      <c r="F704" s="135">
        <f t="shared" si="189"/>
        <v>0.0121951219512195</v>
      </c>
      <c r="G704" s="146">
        <v>41.33</v>
      </c>
      <c r="H704" s="146">
        <f t="shared" si="190"/>
        <v>2.75533333333333</v>
      </c>
      <c r="I704">
        <v>1</v>
      </c>
      <c r="J704" s="146">
        <v>75.98</v>
      </c>
      <c r="K704" s="135">
        <f t="shared" si="192"/>
        <v>0.543958936562253</v>
      </c>
    </row>
    <row r="705" spans="1:8">
      <c r="A705" s="117">
        <v>44815</v>
      </c>
      <c r="B705" s="140" t="s">
        <v>20</v>
      </c>
      <c r="C705" t="s">
        <v>1051</v>
      </c>
      <c r="D705" s="147">
        <v>4834</v>
      </c>
      <c r="E705">
        <v>2</v>
      </c>
      <c r="F705" s="135">
        <f t="shared" si="189"/>
        <v>0.000413736036408771</v>
      </c>
      <c r="G705" s="146">
        <v>2.02</v>
      </c>
      <c r="H705" s="146">
        <f t="shared" si="190"/>
        <v>1.01</v>
      </c>
    </row>
    <row r="706" spans="1:8">
      <c r="A706" s="117">
        <v>44816</v>
      </c>
      <c r="B706" s="140" t="s">
        <v>20</v>
      </c>
      <c r="C706" t="s">
        <v>1038</v>
      </c>
      <c r="D706">
        <v>8260</v>
      </c>
      <c r="E706">
        <v>5</v>
      </c>
      <c r="F706" s="135">
        <f t="shared" si="189"/>
        <v>0.000605326876513317</v>
      </c>
      <c r="G706" s="146">
        <v>6.81</v>
      </c>
      <c r="H706" s="146">
        <f t="shared" si="190"/>
        <v>1.362</v>
      </c>
    </row>
    <row r="707" spans="1:8">
      <c r="A707" s="117">
        <v>44816</v>
      </c>
      <c r="B707" s="140" t="s">
        <v>20</v>
      </c>
      <c r="C707" t="s">
        <v>1037</v>
      </c>
      <c r="D707">
        <v>260</v>
      </c>
      <c r="E707">
        <v>1</v>
      </c>
      <c r="F707" s="135">
        <f t="shared" si="189"/>
        <v>0.00384615384615385</v>
      </c>
      <c r="G707" s="146">
        <v>1.76</v>
      </c>
      <c r="H707" s="146">
        <f t="shared" si="190"/>
        <v>1.76</v>
      </c>
    </row>
    <row r="708" spans="1:11">
      <c r="A708" s="117">
        <v>44816</v>
      </c>
      <c r="B708" s="140" t="s">
        <v>20</v>
      </c>
      <c r="C708" t="s">
        <v>1040</v>
      </c>
      <c r="D708">
        <v>15249</v>
      </c>
      <c r="E708">
        <v>64</v>
      </c>
      <c r="F708" s="135">
        <f t="shared" si="189"/>
        <v>0.00419699652436225</v>
      </c>
      <c r="G708" s="146">
        <v>31.44</v>
      </c>
      <c r="H708" s="146">
        <f t="shared" si="190"/>
        <v>0.49125</v>
      </c>
      <c r="I708">
        <v>2</v>
      </c>
      <c r="J708" s="146">
        <v>23.98</v>
      </c>
      <c r="K708" s="135">
        <f t="shared" si="192"/>
        <v>1.31109257714762</v>
      </c>
    </row>
    <row r="709" spans="1:11">
      <c r="A709" s="117">
        <v>44816</v>
      </c>
      <c r="B709" s="140" t="s">
        <v>20</v>
      </c>
      <c r="C709" t="s">
        <v>1042</v>
      </c>
      <c r="D709">
        <v>5494</v>
      </c>
      <c r="E709">
        <v>41</v>
      </c>
      <c r="F709" s="135">
        <f t="shared" si="189"/>
        <v>0.00746268656716418</v>
      </c>
      <c r="G709" s="146">
        <v>11.45</v>
      </c>
      <c r="H709" s="146">
        <f t="shared" si="190"/>
        <v>0.279268292682927</v>
      </c>
      <c r="I709">
        <v>4</v>
      </c>
      <c r="J709" s="146">
        <v>49.96</v>
      </c>
      <c r="K709" s="135">
        <f t="shared" si="192"/>
        <v>0.229183346677342</v>
      </c>
    </row>
    <row r="710" spans="1:11">
      <c r="A710" s="117">
        <v>44816</v>
      </c>
      <c r="B710" s="140" t="s">
        <v>20</v>
      </c>
      <c r="C710" t="s">
        <v>1044</v>
      </c>
      <c r="D710">
        <v>3581</v>
      </c>
      <c r="E710">
        <v>19</v>
      </c>
      <c r="F710" s="135">
        <f t="shared" si="189"/>
        <v>0.00530578050823792</v>
      </c>
      <c r="G710" s="146">
        <v>13.93</v>
      </c>
      <c r="H710" s="146">
        <f t="shared" si="190"/>
        <v>0.733157894736842</v>
      </c>
      <c r="I710">
        <v>5</v>
      </c>
      <c r="J710" s="146">
        <v>61.95</v>
      </c>
      <c r="K710" s="135">
        <f t="shared" si="192"/>
        <v>0.224858757062147</v>
      </c>
    </row>
    <row r="711" spans="1:8">
      <c r="A711" s="117">
        <v>44816</v>
      </c>
      <c r="B711" s="140" t="s">
        <v>20</v>
      </c>
      <c r="C711" t="s">
        <v>1045</v>
      </c>
      <c r="D711">
        <v>3157</v>
      </c>
      <c r="E711">
        <v>1</v>
      </c>
      <c r="F711" s="135">
        <f t="shared" si="189"/>
        <v>0.00031675641431739</v>
      </c>
      <c r="G711" s="146">
        <v>1.68</v>
      </c>
      <c r="H711" s="146">
        <f t="shared" si="190"/>
        <v>1.68</v>
      </c>
    </row>
    <row r="712" spans="1:8">
      <c r="A712" s="117">
        <v>44816</v>
      </c>
      <c r="B712" s="140" t="s">
        <v>20</v>
      </c>
      <c r="C712" t="s">
        <v>1047</v>
      </c>
      <c r="D712">
        <v>12821</v>
      </c>
      <c r="E712">
        <v>3</v>
      </c>
      <c r="F712" s="135">
        <f t="shared" si="189"/>
        <v>0.000233991108337883</v>
      </c>
      <c r="G712" s="146">
        <v>3.98</v>
      </c>
      <c r="H712" s="146">
        <f t="shared" si="190"/>
        <v>1.32666666666667</v>
      </c>
    </row>
    <row r="713" spans="1:8">
      <c r="A713" s="117">
        <v>44816</v>
      </c>
      <c r="B713" s="140" t="s">
        <v>20</v>
      </c>
      <c r="C713" t="s">
        <v>1050</v>
      </c>
      <c r="D713">
        <v>598</v>
      </c>
      <c r="E713">
        <v>1</v>
      </c>
      <c r="F713" s="135">
        <f t="shared" si="189"/>
        <v>0.00167224080267559</v>
      </c>
      <c r="G713" s="146">
        <v>1.2</v>
      </c>
      <c r="H713" s="146">
        <f t="shared" si="190"/>
        <v>1.2</v>
      </c>
    </row>
    <row r="714" spans="1:8">
      <c r="A714" s="117">
        <v>44816</v>
      </c>
      <c r="B714" s="140" t="s">
        <v>128</v>
      </c>
      <c r="C714" t="s">
        <v>1041</v>
      </c>
      <c r="D714">
        <v>482</v>
      </c>
      <c r="E714">
        <v>5</v>
      </c>
      <c r="F714" s="135">
        <f t="shared" si="189"/>
        <v>0.0103734439834025</v>
      </c>
      <c r="G714" s="148">
        <v>2.43</v>
      </c>
      <c r="H714" s="148">
        <f t="shared" si="190"/>
        <v>0.486</v>
      </c>
    </row>
    <row r="715" spans="1:8">
      <c r="A715" s="117">
        <v>44816</v>
      </c>
      <c r="B715" s="140" t="s">
        <v>128</v>
      </c>
      <c r="C715" t="s">
        <v>1045</v>
      </c>
      <c r="D715">
        <v>838</v>
      </c>
      <c r="E715">
        <v>2</v>
      </c>
      <c r="F715" s="135">
        <f t="shared" si="189"/>
        <v>0.00238663484486874</v>
      </c>
      <c r="G715" s="148">
        <v>1.47</v>
      </c>
      <c r="H715" s="148">
        <f t="shared" si="190"/>
        <v>0.735</v>
      </c>
    </row>
    <row r="716" spans="1:8">
      <c r="A716" s="117">
        <v>44816</v>
      </c>
      <c r="B716" s="140" t="s">
        <v>128</v>
      </c>
      <c r="C716" t="s">
        <v>1047</v>
      </c>
      <c r="D716" s="147">
        <v>5044</v>
      </c>
      <c r="E716">
        <v>9</v>
      </c>
      <c r="F716" s="135">
        <f t="shared" si="189"/>
        <v>0.00178429817605075</v>
      </c>
      <c r="G716" s="148">
        <v>9.81</v>
      </c>
      <c r="H716" s="148">
        <f t="shared" si="190"/>
        <v>1.09</v>
      </c>
    </row>
    <row r="717" spans="1:8">
      <c r="A717" s="117">
        <v>44816</v>
      </c>
      <c r="B717" s="140" t="s">
        <v>343</v>
      </c>
      <c r="C717" t="s">
        <v>1045</v>
      </c>
      <c r="D717" s="147">
        <v>108</v>
      </c>
      <c r="E717">
        <v>5</v>
      </c>
      <c r="F717" s="135">
        <f t="shared" si="189"/>
        <v>0.0462962962962963</v>
      </c>
      <c r="G717" s="129">
        <v>3.73</v>
      </c>
      <c r="H717" s="129">
        <f t="shared" si="190"/>
        <v>0.746</v>
      </c>
    </row>
    <row r="718" spans="1:8">
      <c r="A718" s="117">
        <v>44816</v>
      </c>
      <c r="B718" s="140" t="s">
        <v>343</v>
      </c>
      <c r="C718" t="s">
        <v>1047</v>
      </c>
      <c r="D718" s="147">
        <v>609</v>
      </c>
      <c r="E718">
        <v>3</v>
      </c>
      <c r="F718" s="135">
        <f t="shared" si="189"/>
        <v>0.00492610837438424</v>
      </c>
      <c r="G718" s="129">
        <v>2.98</v>
      </c>
      <c r="H718" s="129">
        <f t="shared" si="190"/>
        <v>0.993333333333333</v>
      </c>
    </row>
    <row r="719" spans="1:8">
      <c r="A719" s="117">
        <v>44816</v>
      </c>
      <c r="B719" s="140" t="s">
        <v>20</v>
      </c>
      <c r="C719" t="s">
        <v>1048</v>
      </c>
      <c r="D719">
        <v>712</v>
      </c>
      <c r="E719">
        <v>5</v>
      </c>
      <c r="F719" s="135">
        <f t="shared" si="189"/>
        <v>0.00702247191011236</v>
      </c>
      <c r="G719" s="146">
        <v>7.29</v>
      </c>
      <c r="H719" s="146">
        <f t="shared" si="190"/>
        <v>1.458</v>
      </c>
    </row>
    <row r="720" spans="1:8">
      <c r="A720" s="117">
        <v>44816</v>
      </c>
      <c r="B720" s="140" t="s">
        <v>20</v>
      </c>
      <c r="C720" t="s">
        <v>1049</v>
      </c>
      <c r="D720" s="147">
        <v>3897</v>
      </c>
      <c r="E720">
        <v>9</v>
      </c>
      <c r="F720" s="135">
        <f t="shared" si="189"/>
        <v>0.0023094688221709</v>
      </c>
      <c r="G720" s="146">
        <v>20.53</v>
      </c>
      <c r="H720" s="146">
        <f t="shared" si="190"/>
        <v>2.28111111111111</v>
      </c>
    </row>
    <row r="721" spans="1:4">
      <c r="A721" s="117">
        <v>44816</v>
      </c>
      <c r="B721" s="140" t="s">
        <v>20</v>
      </c>
      <c r="C721" t="s">
        <v>1051</v>
      </c>
      <c r="D721" s="147">
        <v>2705</v>
      </c>
    </row>
    <row r="722" spans="1:8">
      <c r="A722" s="117">
        <v>44817</v>
      </c>
      <c r="B722" s="140" t="s">
        <v>20</v>
      </c>
      <c r="C722" t="s">
        <v>1038</v>
      </c>
      <c r="D722">
        <v>5110</v>
      </c>
      <c r="E722">
        <v>9</v>
      </c>
      <c r="F722" s="135">
        <f t="shared" ref="F722:F728" si="193">E722/D722</f>
        <v>0.00176125244618395</v>
      </c>
      <c r="G722" s="146">
        <v>13.84</v>
      </c>
      <c r="H722" s="146">
        <f t="shared" ref="H722:H728" si="194">G722/E722</f>
        <v>1.53777777777778</v>
      </c>
    </row>
    <row r="723" spans="1:8">
      <c r="A723" s="117">
        <v>44817</v>
      </c>
      <c r="B723" s="140" t="s">
        <v>20</v>
      </c>
      <c r="C723" t="s">
        <v>1037</v>
      </c>
      <c r="D723">
        <v>239</v>
      </c>
      <c r="E723">
        <v>1</v>
      </c>
      <c r="F723" s="135">
        <f t="shared" si="193"/>
        <v>0.00418410041841004</v>
      </c>
      <c r="G723" s="146">
        <v>1.4</v>
      </c>
      <c r="H723" s="146">
        <f t="shared" si="194"/>
        <v>1.4</v>
      </c>
    </row>
    <row r="724" spans="1:11">
      <c r="A724" s="117">
        <v>44817</v>
      </c>
      <c r="B724" s="140" t="s">
        <v>20</v>
      </c>
      <c r="C724" t="s">
        <v>1040</v>
      </c>
      <c r="D724">
        <v>15996</v>
      </c>
      <c r="E724">
        <v>82</v>
      </c>
      <c r="F724" s="135">
        <f t="shared" si="193"/>
        <v>0.0051262815703926</v>
      </c>
      <c r="G724" s="146">
        <v>35.32</v>
      </c>
      <c r="H724" s="146">
        <f t="shared" si="194"/>
        <v>0.430731707317073</v>
      </c>
      <c r="I724">
        <v>10</v>
      </c>
      <c r="J724" s="146">
        <v>119.9</v>
      </c>
      <c r="K724" s="135">
        <f>G724/J724</f>
        <v>0.294578815679733</v>
      </c>
    </row>
    <row r="725" spans="1:10">
      <c r="A725" s="117">
        <v>44817</v>
      </c>
      <c r="B725" s="140" t="s">
        <v>20</v>
      </c>
      <c r="C725" t="s">
        <v>1042</v>
      </c>
      <c r="D725">
        <v>5073</v>
      </c>
      <c r="E725">
        <v>31</v>
      </c>
      <c r="F725" s="135">
        <f t="shared" si="193"/>
        <v>0.00611078257441356</v>
      </c>
      <c r="G725" s="146">
        <v>8.51</v>
      </c>
      <c r="H725" s="146">
        <f t="shared" si="194"/>
        <v>0.274516129032258</v>
      </c>
      <c r="J725" s="146"/>
    </row>
    <row r="726" spans="1:11">
      <c r="A726" s="117">
        <v>44817</v>
      </c>
      <c r="B726" s="140" t="s">
        <v>20</v>
      </c>
      <c r="C726" t="s">
        <v>1044</v>
      </c>
      <c r="D726">
        <v>3073</v>
      </c>
      <c r="E726">
        <v>28</v>
      </c>
      <c r="F726" s="135">
        <f t="shared" si="193"/>
        <v>0.00911161731207289</v>
      </c>
      <c r="G726" s="146">
        <v>19.41</v>
      </c>
      <c r="H726" s="146">
        <f t="shared" si="194"/>
        <v>0.693214285714286</v>
      </c>
      <c r="I726">
        <v>1</v>
      </c>
      <c r="J726" s="146">
        <v>11.99</v>
      </c>
      <c r="K726" s="135">
        <f>G726/J726</f>
        <v>1.61884904086739</v>
      </c>
    </row>
    <row r="727" spans="1:8">
      <c r="A727" s="117">
        <v>44817</v>
      </c>
      <c r="B727" s="140" t="s">
        <v>20</v>
      </c>
      <c r="C727" t="s">
        <v>1045</v>
      </c>
      <c r="D727">
        <v>3268</v>
      </c>
      <c r="E727">
        <v>2</v>
      </c>
      <c r="F727" s="135">
        <f t="shared" si="193"/>
        <v>0.000611995104039168</v>
      </c>
      <c r="G727" s="146">
        <v>4.68</v>
      </c>
      <c r="H727" s="146">
        <f t="shared" si="194"/>
        <v>2.34</v>
      </c>
    </row>
    <row r="728" spans="1:8">
      <c r="A728" s="117">
        <v>44817</v>
      </c>
      <c r="B728" s="140" t="s">
        <v>20</v>
      </c>
      <c r="C728" t="s">
        <v>1047</v>
      </c>
      <c r="D728">
        <v>13547</v>
      </c>
      <c r="E728">
        <v>3</v>
      </c>
      <c r="F728" s="135">
        <f t="shared" si="193"/>
        <v>0.000221451243817819</v>
      </c>
      <c r="G728" s="146">
        <v>3.05</v>
      </c>
      <c r="H728" s="146">
        <f t="shared" si="194"/>
        <v>1.01666666666667</v>
      </c>
    </row>
    <row r="729" spans="1:5">
      <c r="A729" s="117">
        <v>44817</v>
      </c>
      <c r="B729" s="140" t="s">
        <v>20</v>
      </c>
      <c r="C729" t="s">
        <v>1050</v>
      </c>
      <c r="D729">
        <v>777</v>
      </c>
      <c r="E729">
        <v>0</v>
      </c>
    </row>
    <row r="730" spans="1:8">
      <c r="A730" s="117">
        <v>44817</v>
      </c>
      <c r="B730" s="140" t="s">
        <v>128</v>
      </c>
      <c r="C730" t="s">
        <v>1041</v>
      </c>
      <c r="D730">
        <v>640</v>
      </c>
      <c r="E730">
        <v>6</v>
      </c>
      <c r="F730" s="135">
        <f t="shared" ref="F730:F737" si="195">E730/D730</f>
        <v>0.009375</v>
      </c>
      <c r="G730" s="148">
        <v>2.14</v>
      </c>
      <c r="H730" s="148">
        <f t="shared" ref="H730:H737" si="196">G730/E730</f>
        <v>0.356666666666667</v>
      </c>
    </row>
    <row r="731" spans="1:8">
      <c r="A731" s="117">
        <v>44817</v>
      </c>
      <c r="B731" s="140" t="s">
        <v>128</v>
      </c>
      <c r="C731" t="s">
        <v>1045</v>
      </c>
      <c r="D731">
        <v>931</v>
      </c>
      <c r="E731">
        <v>2</v>
      </c>
      <c r="F731" s="135">
        <f t="shared" si="195"/>
        <v>0.00214822771213749</v>
      </c>
      <c r="G731" s="148">
        <v>1.3</v>
      </c>
      <c r="H731" s="148">
        <f t="shared" si="196"/>
        <v>0.65</v>
      </c>
    </row>
    <row r="732" spans="1:8">
      <c r="A732" s="117">
        <v>44817</v>
      </c>
      <c r="B732" s="140" t="s">
        <v>128</v>
      </c>
      <c r="C732" t="s">
        <v>1047</v>
      </c>
      <c r="D732" s="147">
        <v>3296</v>
      </c>
      <c r="E732">
        <v>8</v>
      </c>
      <c r="F732" s="135">
        <f t="shared" si="195"/>
        <v>0.00242718446601942</v>
      </c>
      <c r="G732" s="148">
        <v>9.66</v>
      </c>
      <c r="H732" s="148">
        <f t="shared" si="196"/>
        <v>1.2075</v>
      </c>
    </row>
    <row r="733" spans="1:8">
      <c r="A733" s="117">
        <v>44817</v>
      </c>
      <c r="B733" s="140" t="s">
        <v>343</v>
      </c>
      <c r="C733" t="s">
        <v>1045</v>
      </c>
      <c r="D733">
        <v>104</v>
      </c>
      <c r="E733">
        <v>1</v>
      </c>
      <c r="F733" s="135">
        <f t="shared" si="195"/>
        <v>0.00961538461538462</v>
      </c>
      <c r="G733" s="129">
        <v>0.63</v>
      </c>
      <c r="H733" s="129">
        <f t="shared" si="196"/>
        <v>0.63</v>
      </c>
    </row>
    <row r="734" spans="1:8">
      <c r="A734" s="117">
        <v>44817</v>
      </c>
      <c r="B734" s="140" t="s">
        <v>343</v>
      </c>
      <c r="C734" t="s">
        <v>1047</v>
      </c>
      <c r="D734">
        <v>579</v>
      </c>
      <c r="E734">
        <v>6</v>
      </c>
      <c r="F734" s="135">
        <f t="shared" si="195"/>
        <v>0.0103626943005181</v>
      </c>
      <c r="G734" s="129">
        <v>8.97</v>
      </c>
      <c r="H734" s="129">
        <f t="shared" si="196"/>
        <v>1.495</v>
      </c>
    </row>
    <row r="735" spans="1:8">
      <c r="A735" s="117">
        <v>44817</v>
      </c>
      <c r="B735" s="140" t="s">
        <v>20</v>
      </c>
      <c r="C735" t="s">
        <v>1048</v>
      </c>
      <c r="D735">
        <v>714</v>
      </c>
      <c r="E735">
        <v>2</v>
      </c>
      <c r="F735" s="135">
        <f t="shared" si="195"/>
        <v>0.00280112044817927</v>
      </c>
      <c r="G735" s="146">
        <v>3.32</v>
      </c>
      <c r="H735" s="146">
        <f t="shared" si="196"/>
        <v>1.66</v>
      </c>
    </row>
    <row r="736" spans="1:8">
      <c r="A736" s="117">
        <v>44817</v>
      </c>
      <c r="B736" s="140" t="s">
        <v>20</v>
      </c>
      <c r="C736" t="s">
        <v>1049</v>
      </c>
      <c r="D736" s="147">
        <v>1430</v>
      </c>
      <c r="E736">
        <v>14</v>
      </c>
      <c r="F736" s="135">
        <f t="shared" si="195"/>
        <v>0.00979020979020979</v>
      </c>
      <c r="G736" s="146">
        <v>42.15</v>
      </c>
      <c r="H736" s="146">
        <f t="shared" si="196"/>
        <v>3.01071428571429</v>
      </c>
    </row>
    <row r="737" spans="1:8">
      <c r="A737" s="117">
        <v>44817</v>
      </c>
      <c r="B737" s="140" t="s">
        <v>20</v>
      </c>
      <c r="C737" t="s">
        <v>1051</v>
      </c>
      <c r="D737" s="147">
        <v>3340</v>
      </c>
      <c r="E737">
        <v>2</v>
      </c>
      <c r="F737" s="135">
        <f t="shared" si="195"/>
        <v>0.000598802395209581</v>
      </c>
      <c r="G737" s="146">
        <v>2.24</v>
      </c>
      <c r="H737" s="146">
        <f t="shared" si="196"/>
        <v>1.12</v>
      </c>
    </row>
    <row r="738" spans="1:4">
      <c r="A738" s="117">
        <v>44817</v>
      </c>
      <c r="B738" s="140" t="s">
        <v>20</v>
      </c>
      <c r="C738" t="s">
        <v>1052</v>
      </c>
      <c r="D738">
        <v>154</v>
      </c>
    </row>
    <row r="739" spans="1:8">
      <c r="A739" s="117">
        <v>44818</v>
      </c>
      <c r="B739" s="140" t="s">
        <v>20</v>
      </c>
      <c r="C739" t="s">
        <v>1038</v>
      </c>
      <c r="D739">
        <v>5343</v>
      </c>
      <c r="E739">
        <v>9</v>
      </c>
      <c r="F739" s="135">
        <f t="shared" ref="F739:F743" si="197">E739/D739</f>
        <v>0.00168444693992139</v>
      </c>
      <c r="G739" s="146">
        <v>12.82</v>
      </c>
      <c r="H739" s="146">
        <f t="shared" ref="H739:H743" si="198">G739/E739</f>
        <v>1.42444444444444</v>
      </c>
    </row>
    <row r="740" spans="1:8">
      <c r="A740" s="117">
        <v>44818</v>
      </c>
      <c r="B740" s="140" t="s">
        <v>20</v>
      </c>
      <c r="C740" t="s">
        <v>1037</v>
      </c>
      <c r="D740">
        <v>348</v>
      </c>
      <c r="E740">
        <v>1</v>
      </c>
      <c r="F740" s="135">
        <f t="shared" si="197"/>
        <v>0.0028735632183908</v>
      </c>
      <c r="G740" s="146">
        <v>1.58</v>
      </c>
      <c r="H740" s="146">
        <f t="shared" si="198"/>
        <v>1.58</v>
      </c>
    </row>
    <row r="741" spans="1:11">
      <c r="A741" s="117">
        <v>44818</v>
      </c>
      <c r="B741" s="140" t="s">
        <v>20</v>
      </c>
      <c r="C741" t="s">
        <v>1040</v>
      </c>
      <c r="D741">
        <v>15024</v>
      </c>
      <c r="E741">
        <v>53</v>
      </c>
      <c r="F741" s="135">
        <f t="shared" si="197"/>
        <v>0.00352768903088392</v>
      </c>
      <c r="G741" s="146">
        <v>30.62</v>
      </c>
      <c r="H741" s="146">
        <f t="shared" si="198"/>
        <v>0.577735849056604</v>
      </c>
      <c r="I741">
        <v>6</v>
      </c>
      <c r="J741" s="146">
        <v>73.94</v>
      </c>
      <c r="K741" s="135">
        <f t="shared" ref="K741:K743" si="199">G741/J741</f>
        <v>0.414119556397079</v>
      </c>
    </row>
    <row r="742" spans="1:11">
      <c r="A742" s="117">
        <v>44818</v>
      </c>
      <c r="B742" s="140" t="s">
        <v>20</v>
      </c>
      <c r="C742" t="s">
        <v>1042</v>
      </c>
      <c r="D742">
        <v>4427</v>
      </c>
      <c r="E742">
        <v>30</v>
      </c>
      <c r="F742" s="135">
        <f t="shared" si="197"/>
        <v>0.00677659814772984</v>
      </c>
      <c r="G742" s="146">
        <v>8.85</v>
      </c>
      <c r="H742" s="146">
        <f t="shared" si="198"/>
        <v>0.295</v>
      </c>
      <c r="I742">
        <v>1</v>
      </c>
      <c r="J742" s="146">
        <v>11.99</v>
      </c>
      <c r="K742" s="135">
        <f t="shared" si="199"/>
        <v>0.738115095913261</v>
      </c>
    </row>
    <row r="743" spans="1:11">
      <c r="A743" s="117">
        <v>44818</v>
      </c>
      <c r="B743" s="140" t="s">
        <v>20</v>
      </c>
      <c r="C743" t="s">
        <v>1044</v>
      </c>
      <c r="D743">
        <v>1656</v>
      </c>
      <c r="E743">
        <v>12</v>
      </c>
      <c r="F743" s="135">
        <f t="shared" si="197"/>
        <v>0.0072463768115942</v>
      </c>
      <c r="G743" s="146">
        <v>8.12</v>
      </c>
      <c r="H743" s="146">
        <f t="shared" si="198"/>
        <v>0.676666666666667</v>
      </c>
      <c r="I743">
        <v>3</v>
      </c>
      <c r="J743" s="146">
        <v>35.97</v>
      </c>
      <c r="K743" s="135">
        <f t="shared" si="199"/>
        <v>0.22574367528496</v>
      </c>
    </row>
    <row r="744" spans="1:7">
      <c r="A744" s="117">
        <v>44818</v>
      </c>
      <c r="B744" s="140" t="s">
        <v>20</v>
      </c>
      <c r="C744" t="s">
        <v>1045</v>
      </c>
      <c r="D744">
        <v>3280</v>
      </c>
      <c r="E744">
        <v>0</v>
      </c>
      <c r="G744" s="136"/>
    </row>
    <row r="745" spans="1:8">
      <c r="A745" s="117">
        <v>44818</v>
      </c>
      <c r="B745" s="140" t="s">
        <v>20</v>
      </c>
      <c r="C745" t="s">
        <v>1047</v>
      </c>
      <c r="D745">
        <v>10241</v>
      </c>
      <c r="E745">
        <v>6</v>
      </c>
      <c r="F745" s="135">
        <f t="shared" ref="F745:F751" si="200">E745/D745</f>
        <v>0.000585880285128405</v>
      </c>
      <c r="G745" s="146">
        <v>6.42</v>
      </c>
      <c r="H745" s="146">
        <f t="shared" ref="H745:H751" si="201">G745/E745</f>
        <v>1.07</v>
      </c>
    </row>
    <row r="746" spans="1:8">
      <c r="A746" s="117">
        <v>44818</v>
      </c>
      <c r="B746" s="140" t="s">
        <v>20</v>
      </c>
      <c r="C746" t="s">
        <v>1050</v>
      </c>
      <c r="D746">
        <v>578</v>
      </c>
      <c r="E746">
        <v>2</v>
      </c>
      <c r="F746" s="135">
        <f t="shared" si="200"/>
        <v>0.00346020761245675</v>
      </c>
      <c r="G746" s="146">
        <v>1.96</v>
      </c>
      <c r="H746" s="146">
        <f t="shared" si="201"/>
        <v>0.98</v>
      </c>
    </row>
    <row r="747" spans="1:8">
      <c r="A747" s="117">
        <v>44818</v>
      </c>
      <c r="B747" s="140" t="s">
        <v>128</v>
      </c>
      <c r="C747" t="s">
        <v>1041</v>
      </c>
      <c r="D747">
        <v>938</v>
      </c>
      <c r="E747">
        <v>6</v>
      </c>
      <c r="F747" s="135">
        <f t="shared" si="200"/>
        <v>0.00639658848614072</v>
      </c>
      <c r="G747" s="148">
        <v>1.9</v>
      </c>
      <c r="H747" s="148">
        <f t="shared" si="201"/>
        <v>0.316666666666667</v>
      </c>
    </row>
    <row r="748" spans="1:8">
      <c r="A748" s="117">
        <v>44818</v>
      </c>
      <c r="B748" s="140" t="s">
        <v>128</v>
      </c>
      <c r="C748" t="s">
        <v>1045</v>
      </c>
      <c r="D748">
        <v>764</v>
      </c>
      <c r="E748">
        <v>5</v>
      </c>
      <c r="F748" s="135">
        <f t="shared" si="200"/>
        <v>0.00654450261780105</v>
      </c>
      <c r="G748" s="148">
        <v>3.36</v>
      </c>
      <c r="H748" s="148">
        <f t="shared" si="201"/>
        <v>0.672</v>
      </c>
    </row>
    <row r="749" spans="1:8">
      <c r="A749" s="117">
        <v>44818</v>
      </c>
      <c r="B749" s="140" t="s">
        <v>128</v>
      </c>
      <c r="C749" t="s">
        <v>1047</v>
      </c>
      <c r="D749" s="147">
        <v>2811</v>
      </c>
      <c r="E749">
        <v>8</v>
      </c>
      <c r="F749" s="135">
        <f t="shared" si="200"/>
        <v>0.00284596229099964</v>
      </c>
      <c r="G749" s="148">
        <v>7.41</v>
      </c>
      <c r="H749" s="148">
        <f t="shared" si="201"/>
        <v>0.92625</v>
      </c>
    </row>
    <row r="750" spans="1:11">
      <c r="A750" s="117">
        <v>44818</v>
      </c>
      <c r="B750" s="140" t="s">
        <v>343</v>
      </c>
      <c r="C750" t="s">
        <v>1045</v>
      </c>
      <c r="D750">
        <v>99</v>
      </c>
      <c r="E750">
        <v>5</v>
      </c>
      <c r="F750" s="135">
        <f t="shared" si="200"/>
        <v>0.0505050505050505</v>
      </c>
      <c r="G750" s="129">
        <v>4.97</v>
      </c>
      <c r="H750" s="129">
        <f t="shared" si="201"/>
        <v>0.994</v>
      </c>
      <c r="I750">
        <v>1</v>
      </c>
      <c r="J750" s="129">
        <v>47.99</v>
      </c>
      <c r="K750" s="135">
        <f>G750/J750</f>
        <v>0.103563242342155</v>
      </c>
    </row>
    <row r="751" spans="1:8">
      <c r="A751" s="117">
        <v>44818</v>
      </c>
      <c r="B751" s="140" t="s">
        <v>343</v>
      </c>
      <c r="C751" t="s">
        <v>1047</v>
      </c>
      <c r="D751">
        <v>639</v>
      </c>
      <c r="E751">
        <v>3</v>
      </c>
      <c r="F751" s="135">
        <f t="shared" si="200"/>
        <v>0.00469483568075117</v>
      </c>
      <c r="G751" s="129">
        <v>5.46</v>
      </c>
      <c r="H751" s="129">
        <f t="shared" si="201"/>
        <v>1.82</v>
      </c>
    </row>
    <row r="752" spans="1:3">
      <c r="A752" s="117">
        <v>44818</v>
      </c>
      <c r="B752" s="140" t="s">
        <v>343</v>
      </c>
      <c r="C752" t="s">
        <v>1050</v>
      </c>
    </row>
    <row r="753" spans="1:8">
      <c r="A753" s="117">
        <v>44818</v>
      </c>
      <c r="B753" s="140" t="s">
        <v>20</v>
      </c>
      <c r="C753" t="s">
        <v>1048</v>
      </c>
      <c r="D753" s="147">
        <v>1212</v>
      </c>
      <c r="E753">
        <v>5</v>
      </c>
      <c r="F753" s="135">
        <f t="shared" ref="F753:F763" si="202">E753/D753</f>
        <v>0.00412541254125413</v>
      </c>
      <c r="G753" s="146">
        <v>9.02</v>
      </c>
      <c r="H753" s="146">
        <f t="shared" ref="H753:H763" si="203">G753/E753</f>
        <v>1.804</v>
      </c>
    </row>
    <row r="754" spans="1:8">
      <c r="A754" s="117">
        <v>44818</v>
      </c>
      <c r="B754" s="140" t="s">
        <v>20</v>
      </c>
      <c r="C754" t="s">
        <v>1049</v>
      </c>
      <c r="D754">
        <v>589</v>
      </c>
      <c r="E754">
        <v>7</v>
      </c>
      <c r="F754" s="135">
        <f t="shared" si="202"/>
        <v>0.0118845500848896</v>
      </c>
      <c r="G754" s="146">
        <v>18.69</v>
      </c>
      <c r="H754" s="146">
        <f t="shared" si="203"/>
        <v>2.67</v>
      </c>
    </row>
    <row r="755" spans="1:8">
      <c r="A755" s="117">
        <v>44818</v>
      </c>
      <c r="B755" s="140" t="s">
        <v>20</v>
      </c>
      <c r="C755" t="s">
        <v>1051</v>
      </c>
      <c r="D755" s="147">
        <v>3175</v>
      </c>
      <c r="E755">
        <v>2</v>
      </c>
      <c r="F755" s="135">
        <f t="shared" si="202"/>
        <v>0.00062992125984252</v>
      </c>
      <c r="G755" s="146">
        <v>2.22</v>
      </c>
      <c r="H755" s="146">
        <f t="shared" si="203"/>
        <v>1.11</v>
      </c>
    </row>
    <row r="756" spans="1:11">
      <c r="A756" s="117">
        <v>44818</v>
      </c>
      <c r="B756" s="140" t="s">
        <v>20</v>
      </c>
      <c r="C756" t="s">
        <v>1052</v>
      </c>
      <c r="D756">
        <v>734</v>
      </c>
      <c r="E756">
        <v>2</v>
      </c>
      <c r="F756" s="135">
        <f t="shared" si="202"/>
        <v>0.00272479564032698</v>
      </c>
      <c r="G756" s="146">
        <v>1.42</v>
      </c>
      <c r="H756" s="146">
        <f t="shared" si="203"/>
        <v>0.71</v>
      </c>
      <c r="I756">
        <v>1</v>
      </c>
      <c r="J756" s="146">
        <v>44.99</v>
      </c>
      <c r="K756" s="135">
        <f t="shared" ref="K756:K761" si="204">G756/J756</f>
        <v>0.03156256945988</v>
      </c>
    </row>
    <row r="757" spans="1:8">
      <c r="A757" s="117">
        <v>44819</v>
      </c>
      <c r="B757" s="140" t="s">
        <v>20</v>
      </c>
      <c r="C757" t="s">
        <v>1038</v>
      </c>
      <c r="D757">
        <v>4337</v>
      </c>
      <c r="E757">
        <v>8</v>
      </c>
      <c r="F757" s="135">
        <f t="shared" si="202"/>
        <v>0.00184459303666129</v>
      </c>
      <c r="G757" s="146">
        <v>12.71</v>
      </c>
      <c r="H757" s="146">
        <f t="shared" si="203"/>
        <v>1.58875</v>
      </c>
    </row>
    <row r="758" spans="1:8">
      <c r="A758" s="117">
        <v>44819</v>
      </c>
      <c r="B758" s="140" t="s">
        <v>20</v>
      </c>
      <c r="C758" t="s">
        <v>1037</v>
      </c>
      <c r="D758">
        <v>264</v>
      </c>
      <c r="E758">
        <v>3</v>
      </c>
      <c r="F758" s="135">
        <f t="shared" si="202"/>
        <v>0.0113636363636364</v>
      </c>
      <c r="G758" s="146">
        <v>3.92</v>
      </c>
      <c r="H758" s="146">
        <f t="shared" si="203"/>
        <v>1.30666666666667</v>
      </c>
    </row>
    <row r="759" spans="1:11">
      <c r="A759" s="117">
        <v>44819</v>
      </c>
      <c r="B759" s="140" t="s">
        <v>20</v>
      </c>
      <c r="C759" t="s">
        <v>1040</v>
      </c>
      <c r="D759">
        <v>19379</v>
      </c>
      <c r="E759">
        <v>53</v>
      </c>
      <c r="F759" s="135">
        <f t="shared" si="202"/>
        <v>0.00273491924247897</v>
      </c>
      <c r="G759" s="146">
        <v>27.87</v>
      </c>
      <c r="H759" s="146">
        <f t="shared" si="203"/>
        <v>0.525849056603774</v>
      </c>
      <c r="I759">
        <v>10</v>
      </c>
      <c r="J759" s="146">
        <v>121.9</v>
      </c>
      <c r="K759" s="135">
        <f t="shared" si="204"/>
        <v>0.228630024610336</v>
      </c>
    </row>
    <row r="760" spans="1:11">
      <c r="A760" s="117">
        <v>44819</v>
      </c>
      <c r="B760" s="140" t="s">
        <v>20</v>
      </c>
      <c r="C760" t="s">
        <v>1042</v>
      </c>
      <c r="D760">
        <v>4680</v>
      </c>
      <c r="E760">
        <v>32</v>
      </c>
      <c r="F760" s="135">
        <f t="shared" si="202"/>
        <v>0.00683760683760684</v>
      </c>
      <c r="G760" s="146">
        <v>9.7</v>
      </c>
      <c r="H760" s="146">
        <f t="shared" si="203"/>
        <v>0.303125</v>
      </c>
      <c r="I760">
        <v>2</v>
      </c>
      <c r="J760" s="146">
        <v>25.98</v>
      </c>
      <c r="K760" s="135">
        <f t="shared" si="204"/>
        <v>0.373364126250962</v>
      </c>
    </row>
    <row r="761" spans="1:11">
      <c r="A761" s="117">
        <v>44819</v>
      </c>
      <c r="B761" s="140" t="s">
        <v>20</v>
      </c>
      <c r="C761" t="s">
        <v>1044</v>
      </c>
      <c r="D761">
        <v>1996</v>
      </c>
      <c r="E761">
        <v>18</v>
      </c>
      <c r="F761" s="135">
        <f t="shared" si="202"/>
        <v>0.00901803607214429</v>
      </c>
      <c r="G761" s="146">
        <v>15.86</v>
      </c>
      <c r="H761" s="146">
        <f t="shared" si="203"/>
        <v>0.881111111111111</v>
      </c>
      <c r="I761">
        <v>3</v>
      </c>
      <c r="J761" s="146">
        <v>35.97</v>
      </c>
      <c r="K761" s="135">
        <f t="shared" si="204"/>
        <v>0.440922991381707</v>
      </c>
    </row>
    <row r="762" spans="1:8">
      <c r="A762" s="117">
        <v>44819</v>
      </c>
      <c r="B762" s="140" t="s">
        <v>20</v>
      </c>
      <c r="C762" t="s">
        <v>1045</v>
      </c>
      <c r="D762">
        <v>2819</v>
      </c>
      <c r="E762">
        <v>4</v>
      </c>
      <c r="F762" s="135">
        <f t="shared" si="202"/>
        <v>0.00141894288754878</v>
      </c>
      <c r="G762" s="146">
        <v>8.3</v>
      </c>
      <c r="H762" s="146">
        <f t="shared" si="203"/>
        <v>2.075</v>
      </c>
    </row>
    <row r="763" spans="1:8">
      <c r="A763" s="117">
        <v>44819</v>
      </c>
      <c r="B763" s="140" t="s">
        <v>20</v>
      </c>
      <c r="C763" t="s">
        <v>1047</v>
      </c>
      <c r="D763">
        <v>7497</v>
      </c>
      <c r="E763">
        <v>2</v>
      </c>
      <c r="F763" s="135">
        <f t="shared" si="202"/>
        <v>0.000266773376017073</v>
      </c>
      <c r="G763" s="146">
        <v>2.66</v>
      </c>
      <c r="H763" s="146">
        <f t="shared" si="203"/>
        <v>1.33</v>
      </c>
    </row>
    <row r="764" spans="1:5">
      <c r="A764" s="117">
        <v>44819</v>
      </c>
      <c r="B764" s="140" t="s">
        <v>20</v>
      </c>
      <c r="C764" t="s">
        <v>1050</v>
      </c>
      <c r="D764">
        <v>745</v>
      </c>
      <c r="E764">
        <v>0</v>
      </c>
    </row>
    <row r="765" spans="1:11">
      <c r="A765" s="117">
        <v>44819</v>
      </c>
      <c r="B765" s="140" t="s">
        <v>128</v>
      </c>
      <c r="C765" t="s">
        <v>1041</v>
      </c>
      <c r="D765" s="147">
        <v>1496</v>
      </c>
      <c r="E765">
        <v>6</v>
      </c>
      <c r="F765" s="135">
        <f t="shared" ref="F765:F767" si="205">E765/D765</f>
        <v>0.00401069518716578</v>
      </c>
      <c r="G765" s="148">
        <v>2.9</v>
      </c>
      <c r="H765" s="148">
        <f t="shared" ref="H765:H767" si="206">G765/E765</f>
        <v>0.483333333333333</v>
      </c>
      <c r="I765">
        <v>1</v>
      </c>
      <c r="J765" s="148">
        <v>14.16</v>
      </c>
      <c r="K765" s="135">
        <f>G765/J765</f>
        <v>0.204802259887006</v>
      </c>
    </row>
    <row r="766" spans="1:8">
      <c r="A766" s="117">
        <v>44819</v>
      </c>
      <c r="B766" s="140" t="s">
        <v>128</v>
      </c>
      <c r="C766" t="s">
        <v>1045</v>
      </c>
      <c r="D766">
        <v>723</v>
      </c>
      <c r="E766">
        <v>1</v>
      </c>
      <c r="F766" s="135">
        <f t="shared" si="205"/>
        <v>0.00138312586445367</v>
      </c>
      <c r="G766" s="148">
        <v>0.73</v>
      </c>
      <c r="H766" s="148">
        <f t="shared" si="206"/>
        <v>0.73</v>
      </c>
    </row>
    <row r="767" spans="1:8">
      <c r="A767" s="117">
        <v>44819</v>
      </c>
      <c r="B767" s="140" t="s">
        <v>128</v>
      </c>
      <c r="C767" t="s">
        <v>1047</v>
      </c>
      <c r="D767" s="147">
        <v>2947</v>
      </c>
      <c r="E767">
        <v>7</v>
      </c>
      <c r="F767" s="135">
        <f t="shared" si="205"/>
        <v>0.00237529691211401</v>
      </c>
      <c r="G767" s="148">
        <v>6.89</v>
      </c>
      <c r="H767" s="148">
        <f t="shared" si="206"/>
        <v>0.984285714285714</v>
      </c>
    </row>
    <row r="768" spans="1:8">
      <c r="A768" s="117">
        <v>44819</v>
      </c>
      <c r="B768" s="140" t="s">
        <v>128</v>
      </c>
      <c r="C768" t="s">
        <v>1050</v>
      </c>
      <c r="D768">
        <v>43</v>
      </c>
      <c r="H768" s="148"/>
    </row>
    <row r="769" spans="1:8">
      <c r="A769" s="117">
        <v>44819</v>
      </c>
      <c r="B769" s="140" t="s">
        <v>343</v>
      </c>
      <c r="C769" t="s">
        <v>1045</v>
      </c>
      <c r="D769">
        <v>73</v>
      </c>
      <c r="E769">
        <v>3</v>
      </c>
      <c r="F769" s="135">
        <f t="shared" ref="F769:F804" si="207">E769/D769</f>
        <v>0.0410958904109589</v>
      </c>
      <c r="G769" s="129">
        <v>2.87</v>
      </c>
      <c r="H769" s="129">
        <f t="shared" ref="H769:H784" si="208">G769/E769</f>
        <v>0.956666666666667</v>
      </c>
    </row>
    <row r="770" spans="1:8">
      <c r="A770" s="117">
        <v>44819</v>
      </c>
      <c r="B770" s="140" t="s">
        <v>343</v>
      </c>
      <c r="C770" t="s">
        <v>1047</v>
      </c>
      <c r="D770">
        <v>553</v>
      </c>
      <c r="E770">
        <v>7</v>
      </c>
      <c r="F770" s="135">
        <f t="shared" si="207"/>
        <v>0.0126582278481013</v>
      </c>
      <c r="G770" s="129">
        <v>7.72</v>
      </c>
      <c r="H770" s="129">
        <f t="shared" si="208"/>
        <v>1.10285714285714</v>
      </c>
    </row>
    <row r="771" spans="1:11">
      <c r="A771" s="117">
        <v>44819</v>
      </c>
      <c r="B771" s="140" t="s">
        <v>343</v>
      </c>
      <c r="C771" t="s">
        <v>1050</v>
      </c>
      <c r="D771" s="147">
        <v>2745</v>
      </c>
      <c r="E771">
        <v>21</v>
      </c>
      <c r="F771" s="135">
        <f t="shared" si="207"/>
        <v>0.00765027322404372</v>
      </c>
      <c r="G771" s="129">
        <v>20.87</v>
      </c>
      <c r="H771" s="129">
        <f t="shared" si="208"/>
        <v>0.993809523809524</v>
      </c>
      <c r="I771">
        <v>1</v>
      </c>
      <c r="J771" s="129">
        <v>47.99</v>
      </c>
      <c r="K771" s="135">
        <f>G771/J771</f>
        <v>0.434882267138987</v>
      </c>
    </row>
    <row r="772" spans="1:11">
      <c r="A772" s="117">
        <v>44819</v>
      </c>
      <c r="B772" s="140" t="s">
        <v>20</v>
      </c>
      <c r="C772" t="s">
        <v>1048</v>
      </c>
      <c r="D772" s="147">
        <v>1835</v>
      </c>
      <c r="E772">
        <v>13</v>
      </c>
      <c r="F772" s="135">
        <f t="shared" si="207"/>
        <v>0.00708446866485014</v>
      </c>
      <c r="G772" s="146">
        <v>27.28</v>
      </c>
      <c r="H772" s="146">
        <f t="shared" si="208"/>
        <v>2.09846153846154</v>
      </c>
      <c r="I772">
        <v>1</v>
      </c>
      <c r="J772" s="146">
        <v>29.99</v>
      </c>
      <c r="K772" s="135">
        <f>G772/J772</f>
        <v>0.909636545515172</v>
      </c>
    </row>
    <row r="773" spans="1:8">
      <c r="A773" s="117">
        <v>44819</v>
      </c>
      <c r="B773" s="140" t="s">
        <v>20</v>
      </c>
      <c r="C773" t="s">
        <v>1049</v>
      </c>
      <c r="D773">
        <v>584</v>
      </c>
      <c r="E773">
        <v>6</v>
      </c>
      <c r="F773" s="135">
        <f t="shared" si="207"/>
        <v>0.0102739726027397</v>
      </c>
      <c r="G773" s="146">
        <v>8.63</v>
      </c>
      <c r="H773" s="146">
        <f t="shared" si="208"/>
        <v>1.43833333333333</v>
      </c>
    </row>
    <row r="774" spans="1:8">
      <c r="A774" s="117">
        <v>44819</v>
      </c>
      <c r="B774" s="140" t="s">
        <v>20</v>
      </c>
      <c r="C774" t="s">
        <v>1051</v>
      </c>
      <c r="D774" s="147">
        <v>2706</v>
      </c>
      <c r="E774">
        <v>3</v>
      </c>
      <c r="F774" s="135">
        <f t="shared" si="207"/>
        <v>0.00110864745011086</v>
      </c>
      <c r="G774" s="146">
        <v>4.03</v>
      </c>
      <c r="H774" s="146">
        <f t="shared" si="208"/>
        <v>1.34333333333333</v>
      </c>
    </row>
    <row r="775" spans="1:8">
      <c r="A775" s="117">
        <v>44819</v>
      </c>
      <c r="B775" s="140" t="s">
        <v>20</v>
      </c>
      <c r="C775" t="s">
        <v>1052</v>
      </c>
      <c r="D775">
        <v>380</v>
      </c>
      <c r="E775">
        <v>2</v>
      </c>
      <c r="F775" s="135">
        <f t="shared" si="207"/>
        <v>0.00526315789473684</v>
      </c>
      <c r="G775" s="146">
        <v>0.16</v>
      </c>
      <c r="H775" s="146">
        <f t="shared" si="208"/>
        <v>0.08</v>
      </c>
    </row>
    <row r="776" spans="1:8">
      <c r="A776" s="117">
        <v>44820</v>
      </c>
      <c r="B776" s="140" t="s">
        <v>20</v>
      </c>
      <c r="C776" t="s">
        <v>1038</v>
      </c>
      <c r="D776">
        <v>2121</v>
      </c>
      <c r="E776">
        <v>7</v>
      </c>
      <c r="F776" s="135">
        <f t="shared" si="207"/>
        <v>0.0033003300330033</v>
      </c>
      <c r="G776" s="146">
        <v>12.66</v>
      </c>
      <c r="H776" s="146">
        <f t="shared" si="208"/>
        <v>1.80857142857143</v>
      </c>
    </row>
    <row r="777" spans="1:8">
      <c r="A777" s="117">
        <v>44820</v>
      </c>
      <c r="B777" s="140" t="s">
        <v>20</v>
      </c>
      <c r="C777" t="s">
        <v>1037</v>
      </c>
      <c r="D777">
        <v>242</v>
      </c>
      <c r="E777">
        <v>5</v>
      </c>
      <c r="F777" s="135">
        <f t="shared" si="207"/>
        <v>0.0206611570247934</v>
      </c>
      <c r="G777" s="146">
        <v>8.56</v>
      </c>
      <c r="H777" s="146">
        <f t="shared" si="208"/>
        <v>1.712</v>
      </c>
    </row>
    <row r="778" spans="1:11">
      <c r="A778" s="117">
        <v>44820</v>
      </c>
      <c r="B778" s="140" t="s">
        <v>20</v>
      </c>
      <c r="C778" t="s">
        <v>1040</v>
      </c>
      <c r="D778">
        <v>16373</v>
      </c>
      <c r="E778">
        <v>59</v>
      </c>
      <c r="F778" s="135">
        <f t="shared" si="207"/>
        <v>0.00360349355646491</v>
      </c>
      <c r="G778" s="146">
        <v>30.4</v>
      </c>
      <c r="H778" s="146">
        <f t="shared" si="208"/>
        <v>0.515254237288136</v>
      </c>
      <c r="I778">
        <v>2</v>
      </c>
      <c r="J778" s="146">
        <v>23.98</v>
      </c>
      <c r="K778" s="135">
        <f t="shared" ref="K778:K780" si="209">G778/J778</f>
        <v>1.26772310258549</v>
      </c>
    </row>
    <row r="779" spans="1:11">
      <c r="A779" s="117">
        <v>44820</v>
      </c>
      <c r="B779" s="140" t="s">
        <v>20</v>
      </c>
      <c r="C779" t="s">
        <v>1042</v>
      </c>
      <c r="D779">
        <v>5635</v>
      </c>
      <c r="E779">
        <v>29</v>
      </c>
      <c r="F779" s="135">
        <f t="shared" si="207"/>
        <v>0.00514640638864241</v>
      </c>
      <c r="G779" s="146">
        <v>8.89</v>
      </c>
      <c r="H779" s="146">
        <f t="shared" si="208"/>
        <v>0.306551724137931</v>
      </c>
      <c r="I779">
        <v>1</v>
      </c>
      <c r="J779" s="146">
        <v>11.99</v>
      </c>
      <c r="K779" s="135">
        <f t="shared" si="209"/>
        <v>0.741451209341118</v>
      </c>
    </row>
    <row r="780" spans="1:11">
      <c r="A780" s="117">
        <v>44820</v>
      </c>
      <c r="B780" s="140" t="s">
        <v>20</v>
      </c>
      <c r="C780" t="s">
        <v>1044</v>
      </c>
      <c r="D780">
        <v>2470</v>
      </c>
      <c r="E780">
        <v>19</v>
      </c>
      <c r="F780" s="135">
        <f t="shared" si="207"/>
        <v>0.00769230769230769</v>
      </c>
      <c r="G780" s="146">
        <v>14.27</v>
      </c>
      <c r="H780" s="146">
        <f t="shared" si="208"/>
        <v>0.751052631578947</v>
      </c>
      <c r="I780">
        <v>1</v>
      </c>
      <c r="J780" s="146">
        <v>11.99</v>
      </c>
      <c r="K780" s="135">
        <f t="shared" si="209"/>
        <v>1.19015846538782</v>
      </c>
    </row>
    <row r="781" spans="1:8">
      <c r="A781" s="117">
        <v>44820</v>
      </c>
      <c r="B781" s="140" t="s">
        <v>20</v>
      </c>
      <c r="C781" t="s">
        <v>1045</v>
      </c>
      <c r="D781">
        <v>2092</v>
      </c>
      <c r="E781">
        <v>1</v>
      </c>
      <c r="F781" s="135">
        <f t="shared" si="207"/>
        <v>0.000478011472275335</v>
      </c>
      <c r="G781" s="146">
        <v>2.34</v>
      </c>
      <c r="H781" s="146">
        <f t="shared" si="208"/>
        <v>2.34</v>
      </c>
    </row>
    <row r="782" spans="1:8">
      <c r="A782" s="117">
        <v>44820</v>
      </c>
      <c r="B782" s="140" t="s">
        <v>20</v>
      </c>
      <c r="C782" t="s">
        <v>1047</v>
      </c>
      <c r="D782">
        <v>7228</v>
      </c>
      <c r="E782">
        <v>2</v>
      </c>
      <c r="F782" s="135">
        <f t="shared" si="207"/>
        <v>0.000276701715550636</v>
      </c>
      <c r="G782" s="146">
        <v>2.6</v>
      </c>
      <c r="H782" s="146">
        <f t="shared" si="208"/>
        <v>1.3</v>
      </c>
    </row>
    <row r="783" spans="1:8">
      <c r="A783" s="117">
        <v>44820</v>
      </c>
      <c r="B783" s="140" t="s">
        <v>20</v>
      </c>
      <c r="C783" t="s">
        <v>1050</v>
      </c>
      <c r="D783">
        <v>1600</v>
      </c>
      <c r="E783">
        <v>2</v>
      </c>
      <c r="F783" s="135">
        <f t="shared" si="207"/>
        <v>0.00125</v>
      </c>
      <c r="G783" s="146">
        <v>1.68</v>
      </c>
      <c r="H783" s="146">
        <f t="shared" si="208"/>
        <v>0.84</v>
      </c>
    </row>
    <row r="784" spans="1:11">
      <c r="A784" s="117">
        <v>44820</v>
      </c>
      <c r="B784" s="140" t="s">
        <v>128</v>
      </c>
      <c r="C784" t="s">
        <v>1041</v>
      </c>
      <c r="D784">
        <v>671</v>
      </c>
      <c r="E784">
        <v>2</v>
      </c>
      <c r="F784" s="135">
        <f t="shared" si="207"/>
        <v>0.0029806259314456</v>
      </c>
      <c r="G784" s="148">
        <v>1.02</v>
      </c>
      <c r="H784" s="148">
        <f t="shared" si="208"/>
        <v>0.51</v>
      </c>
      <c r="I784">
        <v>1</v>
      </c>
      <c r="J784" s="148">
        <v>14.16</v>
      </c>
      <c r="K784" s="135">
        <f>G784/J784</f>
        <v>0.0720338983050847</v>
      </c>
    </row>
    <row r="785" spans="1:7">
      <c r="A785" s="117">
        <v>44820</v>
      </c>
      <c r="B785" s="140" t="s">
        <v>128</v>
      </c>
      <c r="C785" t="s">
        <v>1045</v>
      </c>
      <c r="D785">
        <v>394</v>
      </c>
      <c r="F785" s="135">
        <f t="shared" si="207"/>
        <v>0</v>
      </c>
      <c r="G785" s="148"/>
    </row>
    <row r="786" spans="1:8">
      <c r="A786" s="117">
        <v>44820</v>
      </c>
      <c r="B786" s="140" t="s">
        <v>128</v>
      </c>
      <c r="C786" t="s">
        <v>1047</v>
      </c>
      <c r="D786">
        <v>2009</v>
      </c>
      <c r="E786">
        <v>2</v>
      </c>
      <c r="F786" s="135">
        <f t="shared" si="207"/>
        <v>0.000995520159283225</v>
      </c>
      <c r="G786" s="148">
        <v>1.8</v>
      </c>
      <c r="H786" s="148">
        <f t="shared" ref="H786:H792" si="210">G786/E786</f>
        <v>0.9</v>
      </c>
    </row>
    <row r="787" spans="1:8">
      <c r="A787" s="117">
        <v>44820</v>
      </c>
      <c r="B787" s="140" t="s">
        <v>128</v>
      </c>
      <c r="C787" t="s">
        <v>1050</v>
      </c>
      <c r="D787">
        <v>1502</v>
      </c>
      <c r="E787">
        <v>9</v>
      </c>
      <c r="F787" s="135">
        <f t="shared" si="207"/>
        <v>0.00599201065246338</v>
      </c>
      <c r="G787" s="148">
        <v>9.98</v>
      </c>
      <c r="H787" s="148">
        <f t="shared" si="210"/>
        <v>1.10888888888889</v>
      </c>
    </row>
    <row r="788" spans="1:8">
      <c r="A788" s="117">
        <v>44820</v>
      </c>
      <c r="B788" s="140" t="s">
        <v>343</v>
      </c>
      <c r="C788" t="s">
        <v>1045</v>
      </c>
      <c r="D788">
        <v>91</v>
      </c>
      <c r="E788">
        <v>4</v>
      </c>
      <c r="F788" s="135">
        <f t="shared" si="207"/>
        <v>0.043956043956044</v>
      </c>
      <c r="G788" s="129">
        <v>3.1</v>
      </c>
      <c r="H788" s="129">
        <f t="shared" si="210"/>
        <v>0.775</v>
      </c>
    </row>
    <row r="789" spans="1:8">
      <c r="A789" s="117">
        <v>44820</v>
      </c>
      <c r="B789" s="140" t="s">
        <v>343</v>
      </c>
      <c r="C789" t="s">
        <v>1047</v>
      </c>
      <c r="D789">
        <v>252</v>
      </c>
      <c r="E789">
        <v>3</v>
      </c>
      <c r="F789" s="135">
        <f t="shared" si="207"/>
        <v>0.0119047619047619</v>
      </c>
      <c r="G789" s="129">
        <v>2.97</v>
      </c>
      <c r="H789" s="129">
        <f t="shared" si="210"/>
        <v>0.99</v>
      </c>
    </row>
    <row r="790" spans="1:11">
      <c r="A790" s="117">
        <v>44820</v>
      </c>
      <c r="B790" s="140" t="s">
        <v>343</v>
      </c>
      <c r="C790" t="s">
        <v>1050</v>
      </c>
      <c r="D790">
        <v>3372</v>
      </c>
      <c r="E790">
        <v>35</v>
      </c>
      <c r="F790" s="135">
        <f t="shared" si="207"/>
        <v>0.0103795966785291</v>
      </c>
      <c r="G790" s="129">
        <v>31.39</v>
      </c>
      <c r="H790" s="129">
        <f t="shared" si="210"/>
        <v>0.896857142857143</v>
      </c>
      <c r="I790">
        <v>3</v>
      </c>
      <c r="J790" s="129">
        <v>143.97</v>
      </c>
      <c r="K790" s="135">
        <f>G790/J790</f>
        <v>0.218031534347433</v>
      </c>
    </row>
    <row r="791" spans="1:11">
      <c r="A791" s="117">
        <v>44820</v>
      </c>
      <c r="B791" s="140" t="s">
        <v>20</v>
      </c>
      <c r="C791" t="s">
        <v>1048</v>
      </c>
      <c r="D791" s="147">
        <v>1664</v>
      </c>
      <c r="E791">
        <v>11</v>
      </c>
      <c r="F791" s="135">
        <f t="shared" si="207"/>
        <v>0.00661057692307692</v>
      </c>
      <c r="G791" s="146">
        <v>19.12</v>
      </c>
      <c r="H791" s="146">
        <f t="shared" si="210"/>
        <v>1.73818181818182</v>
      </c>
      <c r="I791">
        <v>1</v>
      </c>
      <c r="J791" s="146">
        <v>29.99</v>
      </c>
      <c r="K791" s="135">
        <f>G791/J791</f>
        <v>0.637545848616205</v>
      </c>
    </row>
    <row r="792" spans="1:8">
      <c r="A792" s="117">
        <v>44820</v>
      </c>
      <c r="B792" s="140" t="s">
        <v>20</v>
      </c>
      <c r="C792" t="s">
        <v>1049</v>
      </c>
      <c r="D792">
        <v>748</v>
      </c>
      <c r="E792">
        <v>4</v>
      </c>
      <c r="F792" s="135">
        <f t="shared" si="207"/>
        <v>0.0053475935828877</v>
      </c>
      <c r="G792" s="146">
        <v>6.14</v>
      </c>
      <c r="H792" s="146">
        <f t="shared" si="210"/>
        <v>1.535</v>
      </c>
    </row>
    <row r="793" spans="1:7">
      <c r="A793" s="117">
        <v>44820</v>
      </c>
      <c r="B793" s="140" t="s">
        <v>20</v>
      </c>
      <c r="C793" t="s">
        <v>1051</v>
      </c>
      <c r="D793" s="147">
        <v>3217</v>
      </c>
      <c r="F793" s="135">
        <f t="shared" si="207"/>
        <v>0</v>
      </c>
      <c r="G793" s="136"/>
    </row>
    <row r="794" spans="1:8">
      <c r="A794" s="117">
        <v>44820</v>
      </c>
      <c r="B794" s="140" t="s">
        <v>20</v>
      </c>
      <c r="C794" t="s">
        <v>1052</v>
      </c>
      <c r="D794" s="147">
        <v>1441</v>
      </c>
      <c r="E794">
        <v>1</v>
      </c>
      <c r="F794" s="135">
        <f t="shared" si="207"/>
        <v>0.000693962526023595</v>
      </c>
      <c r="G794" s="146">
        <v>0.9</v>
      </c>
      <c r="H794" s="146">
        <f t="shared" ref="H794:H803" si="211">G794/E794</f>
        <v>0.9</v>
      </c>
    </row>
    <row r="795" spans="1:8">
      <c r="A795" s="117">
        <v>44821</v>
      </c>
      <c r="B795" s="140" t="s">
        <v>20</v>
      </c>
      <c r="C795" t="s">
        <v>1038</v>
      </c>
      <c r="D795">
        <v>3398</v>
      </c>
      <c r="E795">
        <v>5</v>
      </c>
      <c r="F795" s="135">
        <f t="shared" si="207"/>
        <v>0.00147145379635079</v>
      </c>
      <c r="G795" s="146">
        <v>6.01</v>
      </c>
      <c r="H795" s="146">
        <f t="shared" si="211"/>
        <v>1.202</v>
      </c>
    </row>
    <row r="796" spans="1:8">
      <c r="A796" s="117">
        <v>44821</v>
      </c>
      <c r="B796" s="140" t="s">
        <v>20</v>
      </c>
      <c r="C796" t="s">
        <v>1037</v>
      </c>
      <c r="D796">
        <v>149</v>
      </c>
      <c r="E796">
        <v>2</v>
      </c>
      <c r="F796" s="135">
        <f t="shared" si="207"/>
        <v>0.0134228187919463</v>
      </c>
      <c r="G796" s="146">
        <v>4.69</v>
      </c>
      <c r="H796" s="146">
        <f t="shared" si="211"/>
        <v>2.345</v>
      </c>
    </row>
    <row r="797" spans="1:11">
      <c r="A797" s="117">
        <v>44821</v>
      </c>
      <c r="B797" s="140" t="s">
        <v>20</v>
      </c>
      <c r="C797" t="s">
        <v>1040</v>
      </c>
      <c r="D797">
        <v>18877</v>
      </c>
      <c r="E797">
        <v>49</v>
      </c>
      <c r="F797" s="135">
        <f t="shared" si="207"/>
        <v>0.00259575144355565</v>
      </c>
      <c r="G797" s="146">
        <v>26.62</v>
      </c>
      <c r="H797" s="146">
        <f t="shared" si="211"/>
        <v>0.543265306122449</v>
      </c>
      <c r="I797" s="119">
        <v>5</v>
      </c>
      <c r="J797" s="146">
        <v>59.95</v>
      </c>
      <c r="K797" s="135">
        <f t="shared" ref="K797:K799" si="212">G797/J797</f>
        <v>0.444036697247706</v>
      </c>
    </row>
    <row r="798" spans="1:10">
      <c r="A798" s="117">
        <v>44821</v>
      </c>
      <c r="B798" s="140" t="s">
        <v>20</v>
      </c>
      <c r="C798" t="s">
        <v>1042</v>
      </c>
      <c r="D798">
        <v>7194</v>
      </c>
      <c r="E798">
        <v>29</v>
      </c>
      <c r="F798" s="135">
        <f t="shared" si="207"/>
        <v>0.00403113705865999</v>
      </c>
      <c r="G798" s="146">
        <v>8.68</v>
      </c>
      <c r="H798" s="146">
        <f t="shared" si="211"/>
        <v>0.299310344827586</v>
      </c>
      <c r="I798" s="119"/>
      <c r="J798" s="146"/>
    </row>
    <row r="799" spans="1:11">
      <c r="A799" s="117">
        <v>44821</v>
      </c>
      <c r="B799" s="140" t="s">
        <v>20</v>
      </c>
      <c r="C799" t="s">
        <v>1044</v>
      </c>
      <c r="D799">
        <v>3502</v>
      </c>
      <c r="E799">
        <v>25</v>
      </c>
      <c r="F799" s="135">
        <f t="shared" si="207"/>
        <v>0.00713877784123358</v>
      </c>
      <c r="G799" s="146">
        <v>15.02</v>
      </c>
      <c r="H799" s="146">
        <f t="shared" si="211"/>
        <v>0.6008</v>
      </c>
      <c r="I799" s="119">
        <v>3</v>
      </c>
      <c r="J799" s="146">
        <v>37.97</v>
      </c>
      <c r="K799" s="135">
        <f t="shared" si="212"/>
        <v>0.395575454306031</v>
      </c>
    </row>
    <row r="800" spans="1:8">
      <c r="A800" s="117">
        <v>44821</v>
      </c>
      <c r="B800" s="140" t="s">
        <v>20</v>
      </c>
      <c r="C800" t="s">
        <v>1045</v>
      </c>
      <c r="D800">
        <v>2310</v>
      </c>
      <c r="E800">
        <v>1</v>
      </c>
      <c r="F800" s="135">
        <f t="shared" si="207"/>
        <v>0.000432900432900433</v>
      </c>
      <c r="G800" s="146">
        <v>1.98</v>
      </c>
      <c r="H800" s="146">
        <f t="shared" si="211"/>
        <v>1.98</v>
      </c>
    </row>
    <row r="801" spans="1:8">
      <c r="A801" s="117">
        <v>44821</v>
      </c>
      <c r="B801" s="140" t="s">
        <v>20</v>
      </c>
      <c r="C801" t="s">
        <v>1047</v>
      </c>
      <c r="D801">
        <v>5514</v>
      </c>
      <c r="G801" s="146"/>
      <c r="H801" s="146"/>
    </row>
    <row r="802" spans="1:8">
      <c r="A802" s="117">
        <v>44821</v>
      </c>
      <c r="B802" s="140" t="s">
        <v>20</v>
      </c>
      <c r="C802" t="s">
        <v>1050</v>
      </c>
      <c r="D802">
        <v>1336</v>
      </c>
      <c r="E802">
        <v>2</v>
      </c>
      <c r="F802" s="135">
        <f t="shared" si="207"/>
        <v>0.00149700598802395</v>
      </c>
      <c r="G802" s="146">
        <v>1.82</v>
      </c>
      <c r="H802" s="146">
        <f t="shared" si="211"/>
        <v>0.91</v>
      </c>
    </row>
    <row r="803" spans="1:11">
      <c r="A803" s="117">
        <v>44821</v>
      </c>
      <c r="B803" s="140" t="s">
        <v>128</v>
      </c>
      <c r="C803" t="s">
        <v>1041</v>
      </c>
      <c r="D803">
        <v>718</v>
      </c>
      <c r="E803">
        <v>4</v>
      </c>
      <c r="F803" s="135">
        <f t="shared" si="207"/>
        <v>0.00557103064066852</v>
      </c>
      <c r="G803" s="148">
        <v>1.47</v>
      </c>
      <c r="H803" s="148">
        <f t="shared" si="211"/>
        <v>0.3675</v>
      </c>
      <c r="I803">
        <v>1</v>
      </c>
      <c r="J803" s="148">
        <v>14.16</v>
      </c>
      <c r="K803" s="135">
        <f>G803/J803</f>
        <v>0.103813559322034</v>
      </c>
    </row>
    <row r="804" spans="1:7">
      <c r="A804" s="117">
        <v>44821</v>
      </c>
      <c r="B804" s="140" t="s">
        <v>128</v>
      </c>
      <c r="C804" t="s">
        <v>1045</v>
      </c>
      <c r="D804">
        <v>425</v>
      </c>
      <c r="E804">
        <v>3</v>
      </c>
      <c r="F804" s="135">
        <f t="shared" si="207"/>
        <v>0.00705882352941176</v>
      </c>
      <c r="G804" s="148">
        <v>1.98</v>
      </c>
    </row>
    <row r="805" spans="1:8">
      <c r="A805" s="117">
        <v>44821</v>
      </c>
      <c r="B805" s="140" t="s">
        <v>128</v>
      </c>
      <c r="C805" t="s">
        <v>1047</v>
      </c>
      <c r="D805" s="147">
        <v>2969</v>
      </c>
      <c r="E805">
        <v>7</v>
      </c>
      <c r="F805" s="135">
        <f t="shared" ref="F805:F815" si="213">E805/D805</f>
        <v>0.00235769619400472</v>
      </c>
      <c r="G805" s="148">
        <v>7.77</v>
      </c>
      <c r="H805" s="148">
        <f t="shared" ref="H805:H813" si="214">G805/E805</f>
        <v>1.11</v>
      </c>
    </row>
    <row r="806" spans="1:8">
      <c r="A806" s="117">
        <v>44821</v>
      </c>
      <c r="B806" s="140" t="s">
        <v>128</v>
      </c>
      <c r="C806" t="s">
        <v>1050</v>
      </c>
      <c r="D806" s="147">
        <v>576</v>
      </c>
      <c r="E806">
        <v>3</v>
      </c>
      <c r="F806" s="135">
        <f t="shared" si="213"/>
        <v>0.00520833333333333</v>
      </c>
      <c r="G806" s="148">
        <v>1.97</v>
      </c>
      <c r="H806" s="148">
        <f t="shared" si="214"/>
        <v>0.656666666666667</v>
      </c>
    </row>
    <row r="807" spans="1:8">
      <c r="A807" s="117">
        <v>44821</v>
      </c>
      <c r="B807" s="140" t="s">
        <v>343</v>
      </c>
      <c r="C807" t="s">
        <v>1045</v>
      </c>
      <c r="D807">
        <v>115</v>
      </c>
      <c r="E807">
        <v>3</v>
      </c>
      <c r="F807" s="135">
        <f t="shared" si="213"/>
        <v>0.0260869565217391</v>
      </c>
      <c r="G807" s="129">
        <v>2.64</v>
      </c>
      <c r="H807" s="129">
        <f t="shared" si="214"/>
        <v>0.88</v>
      </c>
    </row>
    <row r="808" spans="1:11">
      <c r="A808" s="117">
        <v>44821</v>
      </c>
      <c r="B808" s="140" t="s">
        <v>343</v>
      </c>
      <c r="C808" t="s">
        <v>1047</v>
      </c>
      <c r="D808">
        <v>448</v>
      </c>
      <c r="E808">
        <v>3</v>
      </c>
      <c r="F808" s="135">
        <f t="shared" si="213"/>
        <v>0.00669642857142857</v>
      </c>
      <c r="G808" s="129">
        <v>3.14</v>
      </c>
      <c r="H808" s="129">
        <f t="shared" si="214"/>
        <v>1.04666666666667</v>
      </c>
      <c r="I808">
        <v>1</v>
      </c>
      <c r="J808" s="129">
        <v>47.99</v>
      </c>
      <c r="K808" s="135">
        <f t="shared" ref="K808:K811" si="215">G808/J808</f>
        <v>0.0654302979787456</v>
      </c>
    </row>
    <row r="809" spans="1:11">
      <c r="A809" s="117">
        <v>44821</v>
      </c>
      <c r="B809" s="140" t="s">
        <v>343</v>
      </c>
      <c r="C809" t="s">
        <v>1050</v>
      </c>
      <c r="D809" s="147">
        <v>3902</v>
      </c>
      <c r="E809">
        <v>26</v>
      </c>
      <c r="F809" s="135">
        <f t="shared" si="213"/>
        <v>0.00666324961558175</v>
      </c>
      <c r="G809" s="129">
        <v>21.13</v>
      </c>
      <c r="H809" s="129">
        <f t="shared" si="214"/>
        <v>0.812692307692308</v>
      </c>
      <c r="I809">
        <v>2</v>
      </c>
      <c r="J809" s="129">
        <v>95.98</v>
      </c>
      <c r="K809" s="135">
        <f t="shared" si="215"/>
        <v>0.220150031256512</v>
      </c>
    </row>
    <row r="810" spans="1:11">
      <c r="A810" s="117">
        <v>44821</v>
      </c>
      <c r="B810" s="140" t="s">
        <v>20</v>
      </c>
      <c r="C810" t="s">
        <v>1048</v>
      </c>
      <c r="D810">
        <v>2284</v>
      </c>
      <c r="E810">
        <v>15</v>
      </c>
      <c r="F810" s="135">
        <f t="shared" si="213"/>
        <v>0.00656742556917688</v>
      </c>
      <c r="G810" s="146">
        <v>24.87</v>
      </c>
      <c r="H810" s="146">
        <f t="shared" si="214"/>
        <v>1.658</v>
      </c>
      <c r="I810">
        <v>2</v>
      </c>
      <c r="J810" s="146">
        <v>59.98</v>
      </c>
      <c r="K810" s="135">
        <f t="shared" si="215"/>
        <v>0.414638212737579</v>
      </c>
    </row>
    <row r="811" spans="1:11">
      <c r="A811" s="117">
        <v>44821</v>
      </c>
      <c r="B811" s="140" t="s">
        <v>20</v>
      </c>
      <c r="C811" t="s">
        <v>1049</v>
      </c>
      <c r="D811">
        <v>1263</v>
      </c>
      <c r="E811">
        <v>7</v>
      </c>
      <c r="F811" s="135">
        <f t="shared" si="213"/>
        <v>0.00554235946159937</v>
      </c>
      <c r="G811" s="146">
        <v>9.77</v>
      </c>
      <c r="H811" s="146">
        <f t="shared" si="214"/>
        <v>1.39571428571429</v>
      </c>
      <c r="I811">
        <v>1</v>
      </c>
      <c r="J811" s="146">
        <v>29.99</v>
      </c>
      <c r="K811" s="135">
        <f t="shared" si="215"/>
        <v>0.325775258419473</v>
      </c>
    </row>
    <row r="812" spans="1:10">
      <c r="A812" s="117">
        <v>44821</v>
      </c>
      <c r="B812" s="140" t="s">
        <v>20</v>
      </c>
      <c r="C812" t="s">
        <v>1051</v>
      </c>
      <c r="D812">
        <v>4604</v>
      </c>
      <c r="E812">
        <v>7</v>
      </c>
      <c r="F812" s="135">
        <f t="shared" si="213"/>
        <v>0.00152041702867072</v>
      </c>
      <c r="G812" s="146">
        <v>8.18</v>
      </c>
      <c r="H812" s="146">
        <f t="shared" si="214"/>
        <v>1.16857142857143</v>
      </c>
      <c r="I812">
        <v>0</v>
      </c>
      <c r="J812">
        <v>0</v>
      </c>
    </row>
    <row r="813" spans="1:11">
      <c r="A813" s="117">
        <v>44821</v>
      </c>
      <c r="B813" s="140" t="s">
        <v>20</v>
      </c>
      <c r="C813" t="s">
        <v>1052</v>
      </c>
      <c r="D813">
        <v>1906</v>
      </c>
      <c r="E813">
        <v>14</v>
      </c>
      <c r="F813" s="135">
        <f t="shared" si="213"/>
        <v>0.00734522560335782</v>
      </c>
      <c r="G813" s="146">
        <v>11.45</v>
      </c>
      <c r="H813" s="146">
        <f t="shared" si="214"/>
        <v>0.817857142857143</v>
      </c>
      <c r="I813">
        <v>2</v>
      </c>
      <c r="J813" s="146">
        <v>134.97</v>
      </c>
      <c r="K813" s="135">
        <f t="shared" ref="K813:K819" si="216">G813/J813</f>
        <v>0.0848336667407572</v>
      </c>
    </row>
    <row r="814" spans="1:8">
      <c r="A814" s="117">
        <v>44821</v>
      </c>
      <c r="B814" s="140" t="s">
        <v>777</v>
      </c>
      <c r="C814" t="s">
        <v>1048</v>
      </c>
      <c r="D814" s="147">
        <v>3753</v>
      </c>
      <c r="E814">
        <v>22</v>
      </c>
      <c r="F814" s="135">
        <f t="shared" si="213"/>
        <v>0.00586197708499867</v>
      </c>
      <c r="G814" s="134">
        <v>1599</v>
      </c>
      <c r="H814" s="150">
        <f t="shared" ref="H814:H821" si="217">G814/E814</f>
        <v>72.6818181818182</v>
      </c>
    </row>
    <row r="815" spans="1:8">
      <c r="A815" s="117">
        <v>44822</v>
      </c>
      <c r="B815" s="140" t="s">
        <v>20</v>
      </c>
      <c r="C815" t="s">
        <v>1038</v>
      </c>
      <c r="D815">
        <v>4983</v>
      </c>
      <c r="E815">
        <v>3</v>
      </c>
      <c r="F815" s="135">
        <f t="shared" si="213"/>
        <v>0.000602046959662854</v>
      </c>
      <c r="G815" s="146">
        <v>4.13</v>
      </c>
      <c r="H815" s="146">
        <f t="shared" si="217"/>
        <v>1.37666666666667</v>
      </c>
    </row>
    <row r="816" spans="1:8">
      <c r="A816" s="117">
        <v>44822</v>
      </c>
      <c r="B816" s="140" t="s">
        <v>20</v>
      </c>
      <c r="C816" t="s">
        <v>1037</v>
      </c>
      <c r="D816">
        <v>169</v>
      </c>
      <c r="E816">
        <v>0</v>
      </c>
      <c r="G816" s="146"/>
      <c r="H816" s="146"/>
    </row>
    <row r="817" spans="1:11">
      <c r="A817" s="117">
        <v>44822</v>
      </c>
      <c r="B817" s="140" t="s">
        <v>20</v>
      </c>
      <c r="C817" t="s">
        <v>1040</v>
      </c>
      <c r="D817">
        <v>16208</v>
      </c>
      <c r="E817">
        <v>62</v>
      </c>
      <c r="F817" s="135">
        <f t="shared" ref="F817:F821" si="218">E817/D817</f>
        <v>0.00382527147087858</v>
      </c>
      <c r="G817" s="146">
        <v>35.11</v>
      </c>
      <c r="H817" s="146">
        <f t="shared" si="217"/>
        <v>0.566290322580645</v>
      </c>
      <c r="I817">
        <v>4</v>
      </c>
      <c r="J817" s="146">
        <v>49.96</v>
      </c>
      <c r="K817" s="135">
        <f t="shared" si="216"/>
        <v>0.702762209767814</v>
      </c>
    </row>
    <row r="818" spans="1:11">
      <c r="A818" s="117">
        <v>44822</v>
      </c>
      <c r="B818" s="140" t="s">
        <v>20</v>
      </c>
      <c r="C818" t="s">
        <v>1042</v>
      </c>
      <c r="D818">
        <v>11934</v>
      </c>
      <c r="E818">
        <v>42</v>
      </c>
      <c r="F818" s="135">
        <f t="shared" si="218"/>
        <v>0.00351935646053293</v>
      </c>
      <c r="G818" s="146">
        <v>13.33</v>
      </c>
      <c r="H818" s="146">
        <f t="shared" si="217"/>
        <v>0.317380952380952</v>
      </c>
      <c r="I818">
        <v>4</v>
      </c>
      <c r="J818" s="146">
        <v>48.96</v>
      </c>
      <c r="K818" s="135">
        <f t="shared" si="216"/>
        <v>0.272263071895425</v>
      </c>
    </row>
    <row r="819" spans="1:11">
      <c r="A819" s="117">
        <v>44822</v>
      </c>
      <c r="B819" s="140" t="s">
        <v>20</v>
      </c>
      <c r="C819" t="s">
        <v>1044</v>
      </c>
      <c r="D819">
        <v>3233</v>
      </c>
      <c r="E819">
        <v>23</v>
      </c>
      <c r="F819" s="135">
        <f t="shared" si="218"/>
        <v>0.00711413547788432</v>
      </c>
      <c r="G819" s="146">
        <v>15.07</v>
      </c>
      <c r="H819" s="146">
        <f t="shared" si="217"/>
        <v>0.655217391304348</v>
      </c>
      <c r="I819">
        <v>1</v>
      </c>
      <c r="J819" s="146">
        <v>12.99</v>
      </c>
      <c r="K819" s="135">
        <f t="shared" si="216"/>
        <v>1.16012317167052</v>
      </c>
    </row>
    <row r="820" spans="1:8">
      <c r="A820" s="117">
        <v>44822</v>
      </c>
      <c r="B820" s="140" t="s">
        <v>20</v>
      </c>
      <c r="C820" t="s">
        <v>1045</v>
      </c>
      <c r="D820">
        <v>5165</v>
      </c>
      <c r="E820">
        <v>3</v>
      </c>
      <c r="F820" s="135">
        <f t="shared" si="218"/>
        <v>0.000580832526621491</v>
      </c>
      <c r="G820" s="146">
        <v>7.07</v>
      </c>
      <c r="H820" s="146">
        <f t="shared" si="217"/>
        <v>2.35666666666667</v>
      </c>
    </row>
    <row r="821" spans="1:8">
      <c r="A821" s="117">
        <v>44822</v>
      </c>
      <c r="B821" s="140" t="s">
        <v>20</v>
      </c>
      <c r="C821" t="s">
        <v>1047</v>
      </c>
      <c r="D821">
        <v>9018</v>
      </c>
      <c r="E821">
        <v>3</v>
      </c>
      <c r="F821" s="135">
        <f t="shared" si="218"/>
        <v>0.000332667997338656</v>
      </c>
      <c r="G821" s="146">
        <v>3.65</v>
      </c>
      <c r="H821" s="146">
        <f t="shared" si="217"/>
        <v>1.21666666666667</v>
      </c>
    </row>
    <row r="822" spans="1:5">
      <c r="A822" s="117">
        <v>44822</v>
      </c>
      <c r="B822" s="140" t="s">
        <v>20</v>
      </c>
      <c r="C822" t="s">
        <v>1050</v>
      </c>
      <c r="D822">
        <v>1275</v>
      </c>
      <c r="E822">
        <v>0</v>
      </c>
    </row>
    <row r="823" spans="1:8">
      <c r="A823" s="117">
        <v>44822</v>
      </c>
      <c r="B823" s="140" t="s">
        <v>128</v>
      </c>
      <c r="C823" t="s">
        <v>1041</v>
      </c>
      <c r="D823">
        <v>708</v>
      </c>
      <c r="E823">
        <v>1</v>
      </c>
      <c r="F823" s="135">
        <f t="shared" ref="F823:F825" si="219">E823/D823</f>
        <v>0.00141242937853107</v>
      </c>
      <c r="G823" s="148">
        <v>0.7</v>
      </c>
      <c r="H823" s="148">
        <f t="shared" ref="H823:H825" si="220">G823/E823</f>
        <v>0.7</v>
      </c>
    </row>
    <row r="824" spans="1:8">
      <c r="A824" s="117">
        <v>44822</v>
      </c>
      <c r="B824" s="140" t="s">
        <v>128</v>
      </c>
      <c r="C824" t="s">
        <v>1045</v>
      </c>
      <c r="D824">
        <v>510</v>
      </c>
      <c r="E824">
        <v>2</v>
      </c>
      <c r="F824" s="135">
        <f t="shared" si="219"/>
        <v>0.00392156862745098</v>
      </c>
      <c r="G824" s="148">
        <v>1.67</v>
      </c>
      <c r="H824" s="148">
        <f t="shared" si="220"/>
        <v>0.835</v>
      </c>
    </row>
    <row r="825" spans="1:8">
      <c r="A825" s="117">
        <v>44822</v>
      </c>
      <c r="B825" s="140" t="s">
        <v>128</v>
      </c>
      <c r="C825" t="s">
        <v>1047</v>
      </c>
      <c r="D825">
        <v>16095</v>
      </c>
      <c r="E825">
        <v>12</v>
      </c>
      <c r="F825" s="135">
        <f t="shared" si="219"/>
        <v>0.000745573159366263</v>
      </c>
      <c r="G825" s="148">
        <v>10.48</v>
      </c>
      <c r="H825" s="148">
        <f t="shared" si="220"/>
        <v>0.873333333333333</v>
      </c>
    </row>
    <row r="826" spans="1:4">
      <c r="A826" s="117">
        <v>44822</v>
      </c>
      <c r="B826" s="140" t="s">
        <v>128</v>
      </c>
      <c r="C826" t="s">
        <v>1050</v>
      </c>
      <c r="D826">
        <v>265</v>
      </c>
    </row>
    <row r="827" spans="1:8">
      <c r="A827" s="117">
        <v>44822</v>
      </c>
      <c r="B827" s="140" t="s">
        <v>343</v>
      </c>
      <c r="C827" t="s">
        <v>1045</v>
      </c>
      <c r="D827">
        <v>209</v>
      </c>
      <c r="E827">
        <v>5</v>
      </c>
      <c r="F827" s="135">
        <f t="shared" ref="F827:F842" si="221">E827/D827</f>
        <v>0.0239234449760766</v>
      </c>
      <c r="G827" s="129">
        <v>4.08</v>
      </c>
      <c r="H827" s="129">
        <f t="shared" ref="H827:H839" si="222">G827/E827</f>
        <v>0.816</v>
      </c>
    </row>
    <row r="828" spans="1:8">
      <c r="A828" s="117">
        <v>44822</v>
      </c>
      <c r="B828" s="140" t="s">
        <v>343</v>
      </c>
      <c r="C828" t="s">
        <v>1047</v>
      </c>
      <c r="D828">
        <v>408</v>
      </c>
      <c r="E828">
        <v>6</v>
      </c>
      <c r="F828" s="135">
        <f t="shared" si="221"/>
        <v>0.0147058823529412</v>
      </c>
      <c r="G828" s="129">
        <v>5.63</v>
      </c>
      <c r="H828" s="129">
        <f t="shared" si="222"/>
        <v>0.938333333333333</v>
      </c>
    </row>
    <row r="829" spans="1:8">
      <c r="A829" s="117">
        <v>44822</v>
      </c>
      <c r="B829" s="140" t="s">
        <v>343</v>
      </c>
      <c r="C829" t="s">
        <v>1050</v>
      </c>
      <c r="D829" s="147">
        <v>3342</v>
      </c>
      <c r="E829">
        <v>24</v>
      </c>
      <c r="F829" s="135">
        <f t="shared" si="221"/>
        <v>0.00718132854578097</v>
      </c>
      <c r="G829" s="129">
        <v>21.12</v>
      </c>
      <c r="H829" s="129">
        <f t="shared" si="222"/>
        <v>0.88</v>
      </c>
    </row>
    <row r="830" spans="1:11">
      <c r="A830" s="117">
        <v>44822</v>
      </c>
      <c r="B830" s="140" t="s">
        <v>20</v>
      </c>
      <c r="C830" t="s">
        <v>1048</v>
      </c>
      <c r="D830">
        <v>912</v>
      </c>
      <c r="E830">
        <v>16</v>
      </c>
      <c r="F830" s="135">
        <f t="shared" si="221"/>
        <v>0.0175438596491228</v>
      </c>
      <c r="G830" s="146">
        <v>30.6</v>
      </c>
      <c r="H830" s="146">
        <f t="shared" si="222"/>
        <v>1.9125</v>
      </c>
      <c r="I830">
        <v>1</v>
      </c>
      <c r="J830" s="146">
        <v>29.99</v>
      </c>
      <c r="K830" s="135">
        <f>G830/J830</f>
        <v>1.02034011337112</v>
      </c>
    </row>
    <row r="831" spans="1:10">
      <c r="A831" s="117">
        <v>44822</v>
      </c>
      <c r="B831" s="140" t="s">
        <v>20</v>
      </c>
      <c r="C831" t="s">
        <v>1049</v>
      </c>
      <c r="D831">
        <v>1389</v>
      </c>
      <c r="E831">
        <v>23</v>
      </c>
      <c r="F831" s="135">
        <f t="shared" si="221"/>
        <v>0.0165586753059755</v>
      </c>
      <c r="G831" s="146">
        <v>38.29</v>
      </c>
      <c r="H831" s="146">
        <f t="shared" si="222"/>
        <v>1.66478260869565</v>
      </c>
      <c r="J831" s="146"/>
    </row>
    <row r="832" spans="1:11">
      <c r="A832" s="117">
        <v>44822</v>
      </c>
      <c r="B832" s="140" t="s">
        <v>20</v>
      </c>
      <c r="C832" t="s">
        <v>1051</v>
      </c>
      <c r="D832">
        <v>6799</v>
      </c>
      <c r="E832">
        <v>7</v>
      </c>
      <c r="F832" s="135">
        <f t="shared" si="221"/>
        <v>0.00102956317105457</v>
      </c>
      <c r="G832" s="146">
        <v>7.93</v>
      </c>
      <c r="H832" s="146">
        <f t="shared" si="222"/>
        <v>1.13285714285714</v>
      </c>
      <c r="I832">
        <v>1</v>
      </c>
      <c r="J832" s="146">
        <v>44.99</v>
      </c>
      <c r="K832" s="135">
        <f>G832/J832</f>
        <v>0.176261391420316</v>
      </c>
    </row>
    <row r="833" spans="1:8">
      <c r="A833" s="117">
        <v>44822</v>
      </c>
      <c r="B833" s="140" t="s">
        <v>20</v>
      </c>
      <c r="C833" t="s">
        <v>1052</v>
      </c>
      <c r="D833">
        <v>1067</v>
      </c>
      <c r="E833">
        <v>9</v>
      </c>
      <c r="F833" s="135">
        <f t="shared" si="221"/>
        <v>0.0084348641049672</v>
      </c>
      <c r="G833" s="146">
        <v>6.34</v>
      </c>
      <c r="H833" s="146">
        <f t="shared" si="222"/>
        <v>0.704444444444444</v>
      </c>
    </row>
    <row r="834" spans="1:8">
      <c r="A834" s="117">
        <v>44822</v>
      </c>
      <c r="B834" s="140" t="s">
        <v>777</v>
      </c>
      <c r="C834" t="s">
        <v>1048</v>
      </c>
      <c r="D834" s="147">
        <v>4554</v>
      </c>
      <c r="E834">
        <v>24</v>
      </c>
      <c r="F834" s="135">
        <f t="shared" si="221"/>
        <v>0.00527009222661397</v>
      </c>
      <c r="G834" s="150">
        <v>1396</v>
      </c>
      <c r="H834" s="150">
        <f t="shared" si="222"/>
        <v>58.1666666666667</v>
      </c>
    </row>
    <row r="835" spans="1:8">
      <c r="A835" s="117">
        <v>44823</v>
      </c>
      <c r="B835" s="140" t="s">
        <v>20</v>
      </c>
      <c r="C835" t="s">
        <v>1038</v>
      </c>
      <c r="D835">
        <v>4335</v>
      </c>
      <c r="E835">
        <v>8</v>
      </c>
      <c r="F835" s="135">
        <f t="shared" si="221"/>
        <v>0.00184544405997693</v>
      </c>
      <c r="G835" s="146">
        <v>11.25</v>
      </c>
      <c r="H835" s="146">
        <f t="shared" si="222"/>
        <v>1.40625</v>
      </c>
    </row>
    <row r="836" spans="1:8">
      <c r="A836" s="117">
        <v>44823</v>
      </c>
      <c r="B836" s="140" t="s">
        <v>20</v>
      </c>
      <c r="C836" t="s">
        <v>1037</v>
      </c>
      <c r="D836">
        <v>122</v>
      </c>
      <c r="E836">
        <v>1</v>
      </c>
      <c r="F836" s="135">
        <f t="shared" si="221"/>
        <v>0.00819672131147541</v>
      </c>
      <c r="G836" s="146">
        <v>0.54</v>
      </c>
      <c r="H836" s="146">
        <f t="shared" si="222"/>
        <v>0.54</v>
      </c>
    </row>
    <row r="837" spans="1:11">
      <c r="A837" s="117">
        <v>44823</v>
      </c>
      <c r="B837" s="140" t="s">
        <v>20</v>
      </c>
      <c r="C837" t="s">
        <v>1040</v>
      </c>
      <c r="D837">
        <v>7583</v>
      </c>
      <c r="E837">
        <v>22</v>
      </c>
      <c r="F837" s="135">
        <f t="shared" si="221"/>
        <v>0.00290122642753528</v>
      </c>
      <c r="G837" s="146">
        <v>11.08</v>
      </c>
      <c r="H837" s="146">
        <f t="shared" si="222"/>
        <v>0.503636363636364</v>
      </c>
      <c r="I837">
        <v>5</v>
      </c>
      <c r="J837" s="146">
        <v>61.95</v>
      </c>
      <c r="K837" s="135">
        <f>G837/J837</f>
        <v>0.178853914447135</v>
      </c>
    </row>
    <row r="838" spans="1:11">
      <c r="A838" s="117">
        <v>44823</v>
      </c>
      <c r="B838" s="140" t="s">
        <v>20</v>
      </c>
      <c r="C838" t="s">
        <v>1042</v>
      </c>
      <c r="D838">
        <v>3770</v>
      </c>
      <c r="E838">
        <v>20</v>
      </c>
      <c r="F838" s="135">
        <f t="shared" si="221"/>
        <v>0.00530503978779841</v>
      </c>
      <c r="G838" s="146">
        <v>6.4</v>
      </c>
      <c r="H838" s="146">
        <f t="shared" si="222"/>
        <v>0.32</v>
      </c>
      <c r="I838">
        <v>3</v>
      </c>
      <c r="J838" s="146">
        <v>36.97</v>
      </c>
      <c r="K838" s="135">
        <f>G838/J838</f>
        <v>0.173113335136597</v>
      </c>
    </row>
    <row r="839" spans="1:8">
      <c r="A839" s="117">
        <v>44823</v>
      </c>
      <c r="B839" s="140" t="s">
        <v>20</v>
      </c>
      <c r="C839" t="s">
        <v>1044</v>
      </c>
      <c r="D839">
        <v>1598</v>
      </c>
      <c r="E839">
        <v>19</v>
      </c>
      <c r="F839" s="135">
        <f t="shared" si="221"/>
        <v>0.0118898623279099</v>
      </c>
      <c r="G839" s="146">
        <v>15.12</v>
      </c>
      <c r="H839" s="146">
        <f t="shared" si="222"/>
        <v>0.79578947368421</v>
      </c>
    </row>
    <row r="840" spans="1:7">
      <c r="A840" s="117">
        <v>44823</v>
      </c>
      <c r="B840" s="140" t="s">
        <v>20</v>
      </c>
      <c r="C840" t="s">
        <v>1045</v>
      </c>
      <c r="D840">
        <v>20</v>
      </c>
      <c r="E840">
        <v>0</v>
      </c>
      <c r="G840" s="146"/>
    </row>
    <row r="841" spans="1:8">
      <c r="A841" s="117">
        <v>44823</v>
      </c>
      <c r="B841" s="140" t="s">
        <v>20</v>
      </c>
      <c r="C841" t="s">
        <v>1047</v>
      </c>
      <c r="D841">
        <v>7040</v>
      </c>
      <c r="E841">
        <v>3</v>
      </c>
      <c r="F841" s="135">
        <f t="shared" si="221"/>
        <v>0.000426136363636364</v>
      </c>
      <c r="G841" s="146">
        <v>3.54</v>
      </c>
      <c r="H841" s="146">
        <f t="shared" ref="H841:H847" si="223">G841/E841</f>
        <v>1.18</v>
      </c>
    </row>
    <row r="842" spans="1:5">
      <c r="A842" s="117">
        <v>44823</v>
      </c>
      <c r="B842" s="140" t="s">
        <v>20</v>
      </c>
      <c r="C842" t="s">
        <v>1050</v>
      </c>
      <c r="D842">
        <v>1110</v>
      </c>
      <c r="E842">
        <v>0</v>
      </c>
    </row>
    <row r="843" spans="1:8">
      <c r="A843" s="117">
        <v>44823</v>
      </c>
      <c r="B843" s="140" t="s">
        <v>128</v>
      </c>
      <c r="C843" t="s">
        <v>1041</v>
      </c>
      <c r="D843">
        <v>748</v>
      </c>
      <c r="E843">
        <v>4</v>
      </c>
      <c r="F843" s="135">
        <f t="shared" ref="F843:F847" si="224">E843/D843</f>
        <v>0.0053475935828877</v>
      </c>
      <c r="G843" s="148">
        <v>1.66</v>
      </c>
      <c r="H843" s="148">
        <f t="shared" si="223"/>
        <v>0.415</v>
      </c>
    </row>
    <row r="844" spans="1:8">
      <c r="A844" s="117">
        <v>44823</v>
      </c>
      <c r="B844" s="140" t="s">
        <v>128</v>
      </c>
      <c r="C844" t="s">
        <v>1045</v>
      </c>
      <c r="D844">
        <v>180</v>
      </c>
      <c r="E844">
        <v>1</v>
      </c>
      <c r="F844" s="135">
        <f t="shared" si="224"/>
        <v>0.00555555555555556</v>
      </c>
      <c r="G844" s="148">
        <v>0.43</v>
      </c>
      <c r="H844" s="148">
        <f t="shared" si="223"/>
        <v>0.43</v>
      </c>
    </row>
    <row r="845" spans="1:8">
      <c r="A845" s="117">
        <v>44823</v>
      </c>
      <c r="B845" s="140" t="s">
        <v>128</v>
      </c>
      <c r="C845" t="s">
        <v>1047</v>
      </c>
      <c r="D845">
        <v>6080</v>
      </c>
      <c r="E845">
        <v>9</v>
      </c>
      <c r="F845" s="135">
        <f t="shared" si="224"/>
        <v>0.00148026315789474</v>
      </c>
      <c r="G845" s="148">
        <v>7.74</v>
      </c>
      <c r="H845" s="148">
        <f t="shared" si="223"/>
        <v>0.86</v>
      </c>
    </row>
    <row r="846" spans="1:8">
      <c r="A846" s="117">
        <v>44823</v>
      </c>
      <c r="B846" s="140" t="s">
        <v>128</v>
      </c>
      <c r="C846" t="s">
        <v>1050</v>
      </c>
      <c r="D846">
        <v>191</v>
      </c>
      <c r="E846">
        <v>2</v>
      </c>
      <c r="F846" s="135">
        <f t="shared" si="224"/>
        <v>0.0104712041884817</v>
      </c>
      <c r="G846" s="148">
        <v>2.95</v>
      </c>
      <c r="H846" s="148">
        <f t="shared" si="223"/>
        <v>1.475</v>
      </c>
    </row>
    <row r="847" spans="1:8">
      <c r="A847" s="117">
        <v>44823</v>
      </c>
      <c r="B847" s="140" t="s">
        <v>343</v>
      </c>
      <c r="C847" t="s">
        <v>1045</v>
      </c>
      <c r="D847">
        <v>109</v>
      </c>
      <c r="E847">
        <v>1</v>
      </c>
      <c r="F847" s="135">
        <f t="shared" si="224"/>
        <v>0.00917431192660551</v>
      </c>
      <c r="G847">
        <v>1</v>
      </c>
      <c r="H847" s="146">
        <f t="shared" si="223"/>
        <v>1</v>
      </c>
    </row>
    <row r="848" spans="1:4">
      <c r="A848" s="117">
        <v>44823</v>
      </c>
      <c r="B848" s="140" t="s">
        <v>343</v>
      </c>
      <c r="C848" t="s">
        <v>1047</v>
      </c>
      <c r="D848">
        <v>508</v>
      </c>
    </row>
    <row r="849" spans="1:11">
      <c r="A849" s="117">
        <v>44823</v>
      </c>
      <c r="B849" s="140" t="s">
        <v>343</v>
      </c>
      <c r="C849" t="s">
        <v>1050</v>
      </c>
      <c r="D849" s="147">
        <v>1886</v>
      </c>
      <c r="E849">
        <v>18</v>
      </c>
      <c r="F849" s="135">
        <f t="shared" ref="F849:F853" si="225">E849/D849</f>
        <v>0.0095440084835631</v>
      </c>
      <c r="G849" s="146">
        <v>18.54</v>
      </c>
      <c r="H849" s="146">
        <f t="shared" ref="H849:H853" si="226">G849/E849</f>
        <v>1.03</v>
      </c>
      <c r="I849">
        <v>1</v>
      </c>
      <c r="J849" s="146">
        <v>29.99</v>
      </c>
      <c r="K849" s="135">
        <f>G849/J849</f>
        <v>0.618206068689563</v>
      </c>
    </row>
    <row r="850" spans="1:11">
      <c r="A850" s="117">
        <v>44823</v>
      </c>
      <c r="B850" s="140" t="s">
        <v>20</v>
      </c>
      <c r="C850" t="s">
        <v>1048</v>
      </c>
      <c r="D850">
        <v>1026</v>
      </c>
      <c r="E850">
        <v>15</v>
      </c>
      <c r="F850" s="135">
        <f t="shared" si="225"/>
        <v>0.0146198830409357</v>
      </c>
      <c r="G850" s="146">
        <v>23.33</v>
      </c>
      <c r="H850" s="146">
        <f t="shared" si="226"/>
        <v>1.55533333333333</v>
      </c>
      <c r="I850">
        <v>1</v>
      </c>
      <c r="J850" s="146">
        <v>29.99</v>
      </c>
      <c r="K850" s="135">
        <f>G850/J850</f>
        <v>0.777925975325108</v>
      </c>
    </row>
    <row r="851" spans="1:8">
      <c r="A851" s="117">
        <v>44823</v>
      </c>
      <c r="B851" s="140" t="s">
        <v>20</v>
      </c>
      <c r="C851" t="s">
        <v>1049</v>
      </c>
      <c r="D851">
        <v>148</v>
      </c>
      <c r="E851">
        <v>3</v>
      </c>
      <c r="F851" s="135">
        <f t="shared" si="225"/>
        <v>0.0202702702702703</v>
      </c>
      <c r="G851" s="146">
        <v>4.34</v>
      </c>
      <c r="H851" s="146">
        <f t="shared" si="226"/>
        <v>1.44666666666667</v>
      </c>
    </row>
    <row r="852" spans="1:8">
      <c r="A852" s="117">
        <v>44823</v>
      </c>
      <c r="B852" s="140" t="s">
        <v>20</v>
      </c>
      <c r="C852" t="s">
        <v>1051</v>
      </c>
      <c r="D852">
        <v>2386</v>
      </c>
      <c r="E852">
        <v>6</v>
      </c>
      <c r="F852" s="135">
        <f t="shared" si="225"/>
        <v>0.00251466890192791</v>
      </c>
      <c r="G852" s="146">
        <v>6.21</v>
      </c>
      <c r="H852" s="146">
        <f t="shared" si="226"/>
        <v>1.035</v>
      </c>
    </row>
    <row r="853" spans="1:8">
      <c r="A853" s="117">
        <v>44823</v>
      </c>
      <c r="B853" s="140" t="s">
        <v>20</v>
      </c>
      <c r="C853" t="s">
        <v>1052</v>
      </c>
      <c r="D853">
        <v>353</v>
      </c>
      <c r="E853">
        <v>6</v>
      </c>
      <c r="F853" s="135">
        <f t="shared" si="225"/>
        <v>0.0169971671388102</v>
      </c>
      <c r="G853" s="146">
        <v>5.71</v>
      </c>
      <c r="H853" s="146">
        <f t="shared" si="226"/>
        <v>0.951666666666667</v>
      </c>
    </row>
    <row r="854" spans="1:7">
      <c r="A854" s="117">
        <v>44823</v>
      </c>
      <c r="B854" s="140" t="s">
        <v>20</v>
      </c>
      <c r="C854" t="s">
        <v>1053</v>
      </c>
      <c r="D854">
        <v>4</v>
      </c>
      <c r="E854">
        <v>0</v>
      </c>
      <c r="G854" s="146"/>
    </row>
    <row r="855" spans="1:7">
      <c r="A855" s="117">
        <v>44823</v>
      </c>
      <c r="B855" s="140" t="s">
        <v>20</v>
      </c>
      <c r="C855" t="s">
        <v>1054</v>
      </c>
      <c r="D855">
        <v>19</v>
      </c>
      <c r="E855">
        <v>0</v>
      </c>
      <c r="G855" s="146"/>
    </row>
    <row r="856" spans="1:8">
      <c r="A856" s="117">
        <v>44823</v>
      </c>
      <c r="B856" s="140" t="s">
        <v>20</v>
      </c>
      <c r="C856" t="s">
        <v>1055</v>
      </c>
      <c r="D856">
        <v>174</v>
      </c>
      <c r="E856">
        <v>1</v>
      </c>
      <c r="F856" s="135">
        <f t="shared" ref="F856:F862" si="227">E856/D856</f>
        <v>0.00574712643678161</v>
      </c>
      <c r="G856" s="146">
        <v>1.51</v>
      </c>
      <c r="H856" s="146">
        <f t="shared" ref="H856:H910" si="228">G856/E856</f>
        <v>1.51</v>
      </c>
    </row>
    <row r="857" spans="1:8">
      <c r="A857" s="117">
        <v>44823</v>
      </c>
      <c r="B857" s="140" t="s">
        <v>777</v>
      </c>
      <c r="C857" t="s">
        <v>1048</v>
      </c>
      <c r="D857" s="147">
        <v>5168</v>
      </c>
      <c r="E857">
        <v>20</v>
      </c>
      <c r="F857" s="135">
        <f t="shared" si="227"/>
        <v>0.00386996904024768</v>
      </c>
      <c r="G857" s="150">
        <v>1220</v>
      </c>
      <c r="H857" s="150">
        <f t="shared" si="228"/>
        <v>61</v>
      </c>
    </row>
    <row r="858" spans="1:11">
      <c r="A858" s="117">
        <v>44824</v>
      </c>
      <c r="B858" s="140" t="s">
        <v>20</v>
      </c>
      <c r="C858" t="s">
        <v>1038</v>
      </c>
      <c r="D858">
        <v>5668</v>
      </c>
      <c r="E858">
        <v>11</v>
      </c>
      <c r="F858" s="135">
        <f t="shared" si="227"/>
        <v>0.00194071983062809</v>
      </c>
      <c r="G858" s="146">
        <v>15.4</v>
      </c>
      <c r="H858" s="146">
        <f t="shared" si="228"/>
        <v>1.4</v>
      </c>
      <c r="I858">
        <v>2</v>
      </c>
      <c r="J858" s="146">
        <v>119.98</v>
      </c>
      <c r="K858" s="135">
        <f t="shared" ref="K858:K861" si="229">G858/J858</f>
        <v>0.128354725787631</v>
      </c>
    </row>
    <row r="859" spans="1:10">
      <c r="A859" s="117">
        <v>44824</v>
      </c>
      <c r="B859" s="140" t="s">
        <v>20</v>
      </c>
      <c r="C859" t="s">
        <v>1037</v>
      </c>
      <c r="D859">
        <v>341</v>
      </c>
      <c r="E859">
        <v>2</v>
      </c>
      <c r="F859" s="135">
        <f t="shared" si="227"/>
        <v>0.00586510263929619</v>
      </c>
      <c r="G859" s="146">
        <v>2.03</v>
      </c>
      <c r="H859" s="146">
        <f t="shared" si="228"/>
        <v>1.015</v>
      </c>
      <c r="J859" s="146"/>
    </row>
    <row r="860" spans="1:11">
      <c r="A860" s="117">
        <v>44824</v>
      </c>
      <c r="B860" s="140" t="s">
        <v>20</v>
      </c>
      <c r="C860" t="s">
        <v>1040</v>
      </c>
      <c r="D860">
        <v>14541</v>
      </c>
      <c r="E860">
        <v>35</v>
      </c>
      <c r="F860" s="135">
        <f t="shared" si="227"/>
        <v>0.00240698713981157</v>
      </c>
      <c r="G860" s="146">
        <v>17.93</v>
      </c>
      <c r="H860" s="146">
        <f t="shared" si="228"/>
        <v>0.512285714285714</v>
      </c>
      <c r="I860">
        <v>3</v>
      </c>
      <c r="J860" s="146">
        <v>37.97</v>
      </c>
      <c r="K860" s="135">
        <f t="shared" si="229"/>
        <v>0.472214906505136</v>
      </c>
    </row>
    <row r="861" spans="1:11">
      <c r="A861" s="117">
        <v>44824</v>
      </c>
      <c r="B861" s="140" t="s">
        <v>20</v>
      </c>
      <c r="C861" t="s">
        <v>1042</v>
      </c>
      <c r="D861">
        <v>5565</v>
      </c>
      <c r="E861">
        <v>35</v>
      </c>
      <c r="F861" s="135">
        <f t="shared" si="227"/>
        <v>0.00628930817610063</v>
      </c>
      <c r="G861" s="146">
        <v>10.32</v>
      </c>
      <c r="H861" s="146">
        <f t="shared" si="228"/>
        <v>0.294857142857143</v>
      </c>
      <c r="I861">
        <v>2</v>
      </c>
      <c r="J861" s="146">
        <v>24.98</v>
      </c>
      <c r="K861" s="135">
        <f t="shared" si="229"/>
        <v>0.413130504403523</v>
      </c>
    </row>
    <row r="862" spans="1:8">
      <c r="A862" s="117">
        <v>44824</v>
      </c>
      <c r="B862" s="140" t="s">
        <v>20</v>
      </c>
      <c r="C862" t="s">
        <v>1044</v>
      </c>
      <c r="D862">
        <v>3262</v>
      </c>
      <c r="E862">
        <v>24</v>
      </c>
      <c r="F862" s="135">
        <f t="shared" si="227"/>
        <v>0.00735744941753525</v>
      </c>
      <c r="G862" s="146">
        <v>15.69</v>
      </c>
      <c r="H862" s="146">
        <f t="shared" si="228"/>
        <v>0.65375</v>
      </c>
    </row>
    <row r="863" spans="1:8">
      <c r="A863" s="117">
        <v>44824</v>
      </c>
      <c r="B863" s="140" t="s">
        <v>20</v>
      </c>
      <c r="C863" t="s">
        <v>1045</v>
      </c>
      <c r="D863">
        <v>59</v>
      </c>
      <c r="G863" s="146"/>
      <c r="H863" s="146"/>
    </row>
    <row r="864" spans="1:8">
      <c r="A864" s="117">
        <v>44824</v>
      </c>
      <c r="B864" s="140" t="s">
        <v>20</v>
      </c>
      <c r="C864" t="s">
        <v>1047</v>
      </c>
      <c r="D864">
        <v>8020</v>
      </c>
      <c r="E864">
        <v>2</v>
      </c>
      <c r="F864" s="135">
        <f t="shared" ref="F864:F876" si="230">E864/D864</f>
        <v>0.000249376558603491</v>
      </c>
      <c r="G864" s="146">
        <v>2.63</v>
      </c>
      <c r="H864" s="146">
        <f t="shared" si="228"/>
        <v>1.315</v>
      </c>
    </row>
    <row r="865" spans="1:8">
      <c r="A865" s="117">
        <v>44824</v>
      </c>
      <c r="B865" s="140" t="s">
        <v>20</v>
      </c>
      <c r="C865" t="s">
        <v>1050</v>
      </c>
      <c r="D865">
        <v>981</v>
      </c>
      <c r="E865">
        <v>1</v>
      </c>
      <c r="F865" s="135">
        <f t="shared" si="230"/>
        <v>0.00101936799184506</v>
      </c>
      <c r="G865" s="146">
        <v>1</v>
      </c>
      <c r="H865" s="146">
        <f t="shared" si="228"/>
        <v>1</v>
      </c>
    </row>
    <row r="866" spans="1:8">
      <c r="A866" s="117">
        <v>44824</v>
      </c>
      <c r="B866" s="140" t="s">
        <v>128</v>
      </c>
      <c r="C866" t="s">
        <v>1041</v>
      </c>
      <c r="D866">
        <v>638</v>
      </c>
      <c r="E866">
        <v>3</v>
      </c>
      <c r="F866" s="135">
        <f t="shared" si="230"/>
        <v>0.00470219435736677</v>
      </c>
      <c r="G866" s="148">
        <v>1.03</v>
      </c>
      <c r="H866" s="148">
        <f t="shared" si="228"/>
        <v>0.343333333333333</v>
      </c>
    </row>
    <row r="867" spans="1:8">
      <c r="A867" s="117">
        <v>44824</v>
      </c>
      <c r="B867" s="140" t="s">
        <v>128</v>
      </c>
      <c r="C867" t="s">
        <v>1045</v>
      </c>
      <c r="D867">
        <v>1749</v>
      </c>
      <c r="E867">
        <v>4</v>
      </c>
      <c r="F867" s="135">
        <f t="shared" si="230"/>
        <v>0.00228702115494568</v>
      </c>
      <c r="G867" s="148">
        <v>3.19</v>
      </c>
      <c r="H867" s="148">
        <f t="shared" si="228"/>
        <v>0.7975</v>
      </c>
    </row>
    <row r="868" spans="1:8">
      <c r="A868" s="117">
        <v>44824</v>
      </c>
      <c r="B868" s="140" t="s">
        <v>128</v>
      </c>
      <c r="C868" t="s">
        <v>1047</v>
      </c>
      <c r="D868">
        <v>7576</v>
      </c>
      <c r="E868">
        <v>8</v>
      </c>
      <c r="F868" s="135">
        <f t="shared" si="230"/>
        <v>0.00105596620908131</v>
      </c>
      <c r="G868" s="148">
        <v>6.07</v>
      </c>
      <c r="H868" s="148">
        <f t="shared" si="228"/>
        <v>0.75875</v>
      </c>
    </row>
    <row r="869" spans="1:8">
      <c r="A869" s="117">
        <v>44824</v>
      </c>
      <c r="B869" s="140" t="s">
        <v>128</v>
      </c>
      <c r="C869" t="s">
        <v>1050</v>
      </c>
      <c r="D869">
        <v>90</v>
      </c>
      <c r="E869">
        <v>2</v>
      </c>
      <c r="F869" s="135">
        <f t="shared" si="230"/>
        <v>0.0222222222222222</v>
      </c>
      <c r="G869" s="148">
        <v>1.14</v>
      </c>
      <c r="H869" s="148">
        <f t="shared" si="228"/>
        <v>0.57</v>
      </c>
    </row>
    <row r="870" spans="1:8">
      <c r="A870" s="117">
        <v>44824</v>
      </c>
      <c r="B870" s="140" t="s">
        <v>343</v>
      </c>
      <c r="C870" t="s">
        <v>1045</v>
      </c>
      <c r="D870">
        <v>159</v>
      </c>
      <c r="E870">
        <v>2</v>
      </c>
      <c r="F870" s="135">
        <f t="shared" si="230"/>
        <v>0.0125786163522013</v>
      </c>
      <c r="G870" s="129">
        <v>1.39</v>
      </c>
      <c r="H870" s="129">
        <f t="shared" si="228"/>
        <v>0.695</v>
      </c>
    </row>
    <row r="871" spans="1:8">
      <c r="A871" s="117">
        <v>44824</v>
      </c>
      <c r="B871" s="140" t="s">
        <v>343</v>
      </c>
      <c r="C871" t="s">
        <v>1047</v>
      </c>
      <c r="D871">
        <v>565</v>
      </c>
      <c r="E871">
        <v>1</v>
      </c>
      <c r="F871" s="135">
        <f t="shared" si="230"/>
        <v>0.00176991150442478</v>
      </c>
      <c r="G871" s="129">
        <v>0.65</v>
      </c>
      <c r="H871" s="129">
        <f t="shared" si="228"/>
        <v>0.65</v>
      </c>
    </row>
    <row r="872" spans="1:11">
      <c r="A872" s="117">
        <v>44824</v>
      </c>
      <c r="B872" s="140" t="s">
        <v>343</v>
      </c>
      <c r="C872" t="s">
        <v>1050</v>
      </c>
      <c r="D872">
        <v>3640</v>
      </c>
      <c r="E872">
        <v>23</v>
      </c>
      <c r="F872" s="135">
        <f t="shared" si="230"/>
        <v>0.00631868131868132</v>
      </c>
      <c r="G872" s="129">
        <v>19.48</v>
      </c>
      <c r="H872" s="129">
        <f t="shared" si="228"/>
        <v>0.84695652173913</v>
      </c>
      <c r="I872" s="119">
        <v>1</v>
      </c>
      <c r="J872" s="129">
        <v>47.99</v>
      </c>
      <c r="K872" s="135">
        <f t="shared" ref="K872:K874" si="231">G872/J872</f>
        <v>0.405917899562409</v>
      </c>
    </row>
    <row r="873" spans="1:11">
      <c r="A873" s="117">
        <v>44824</v>
      </c>
      <c r="B873" s="140" t="s">
        <v>20</v>
      </c>
      <c r="C873" t="s">
        <v>1048</v>
      </c>
      <c r="D873">
        <v>1433</v>
      </c>
      <c r="E873">
        <v>15</v>
      </c>
      <c r="F873" s="135">
        <f t="shared" si="230"/>
        <v>0.0104675505931612</v>
      </c>
      <c r="G873" s="146">
        <v>26.78</v>
      </c>
      <c r="H873" s="146">
        <f t="shared" si="228"/>
        <v>1.78533333333333</v>
      </c>
      <c r="I873">
        <v>1</v>
      </c>
      <c r="J873" s="146">
        <v>29.99</v>
      </c>
      <c r="K873" s="135">
        <f t="shared" si="231"/>
        <v>0.89296432144048</v>
      </c>
    </row>
    <row r="874" spans="1:11">
      <c r="A874" s="117">
        <v>44824</v>
      </c>
      <c r="B874" s="140" t="s">
        <v>20</v>
      </c>
      <c r="C874" t="s">
        <v>1049</v>
      </c>
      <c r="D874">
        <v>693</v>
      </c>
      <c r="E874">
        <v>13</v>
      </c>
      <c r="F874" s="135">
        <f t="shared" si="230"/>
        <v>0.0187590187590188</v>
      </c>
      <c r="G874" s="146">
        <v>19.82</v>
      </c>
      <c r="H874" s="146">
        <f t="shared" si="228"/>
        <v>1.52461538461538</v>
      </c>
      <c r="I874">
        <v>2</v>
      </c>
      <c r="J874" s="146">
        <v>59.98</v>
      </c>
      <c r="K874" s="135">
        <f t="shared" si="231"/>
        <v>0.330443481160387</v>
      </c>
    </row>
    <row r="875" spans="1:8">
      <c r="A875" s="117">
        <v>44824</v>
      </c>
      <c r="B875" s="140" t="s">
        <v>20</v>
      </c>
      <c r="C875" t="s">
        <v>1051</v>
      </c>
      <c r="D875">
        <v>8273</v>
      </c>
      <c r="E875">
        <v>14</v>
      </c>
      <c r="F875" s="135">
        <f t="shared" si="230"/>
        <v>0.00169225190378339</v>
      </c>
      <c r="G875" s="146">
        <v>16.15</v>
      </c>
      <c r="H875" s="146">
        <f t="shared" si="228"/>
        <v>1.15357142857143</v>
      </c>
    </row>
    <row r="876" spans="1:8">
      <c r="A876" s="117">
        <v>44824</v>
      </c>
      <c r="B876" s="140" t="s">
        <v>20</v>
      </c>
      <c r="C876" t="s">
        <v>1052</v>
      </c>
      <c r="D876">
        <v>1906</v>
      </c>
      <c r="E876">
        <v>4</v>
      </c>
      <c r="F876" s="135">
        <f t="shared" si="230"/>
        <v>0.00209863588667366</v>
      </c>
      <c r="G876" s="146">
        <v>4.01</v>
      </c>
      <c r="H876" s="146">
        <f t="shared" si="228"/>
        <v>1.0025</v>
      </c>
    </row>
    <row r="877" spans="1:8">
      <c r="A877" s="117">
        <v>44824</v>
      </c>
      <c r="B877" s="140" t="s">
        <v>20</v>
      </c>
      <c r="C877" t="s">
        <v>1053</v>
      </c>
      <c r="D877">
        <v>28</v>
      </c>
      <c r="E877">
        <v>0</v>
      </c>
      <c r="G877" s="146"/>
      <c r="H877" s="146"/>
    </row>
    <row r="878" spans="1:8">
      <c r="A878" s="117">
        <v>44824</v>
      </c>
      <c r="B878" s="140" t="s">
        <v>20</v>
      </c>
      <c r="C878" t="s">
        <v>1054</v>
      </c>
      <c r="D878">
        <v>2568</v>
      </c>
      <c r="E878">
        <v>5</v>
      </c>
      <c r="F878" s="135">
        <f t="shared" ref="F878:F912" si="232">E878/D878</f>
        <v>0.00194704049844237</v>
      </c>
      <c r="G878" s="146">
        <v>3.17</v>
      </c>
      <c r="H878" s="146">
        <f t="shared" si="228"/>
        <v>0.634</v>
      </c>
    </row>
    <row r="879" spans="1:11">
      <c r="A879" s="117">
        <v>44824</v>
      </c>
      <c r="B879" s="140" t="s">
        <v>20</v>
      </c>
      <c r="C879" t="s">
        <v>1055</v>
      </c>
      <c r="D879">
        <v>1242</v>
      </c>
      <c r="E879">
        <v>9</v>
      </c>
      <c r="F879" s="135">
        <f t="shared" si="232"/>
        <v>0.0072463768115942</v>
      </c>
      <c r="G879" s="146">
        <v>9.66</v>
      </c>
      <c r="H879" s="146">
        <f t="shared" si="228"/>
        <v>1.07333333333333</v>
      </c>
      <c r="I879">
        <v>2</v>
      </c>
      <c r="J879" s="146">
        <v>59.98</v>
      </c>
      <c r="K879" s="135">
        <f t="shared" ref="K879:K884" si="233">G879/J879</f>
        <v>0.161053684561521</v>
      </c>
    </row>
    <row r="880" spans="1:11">
      <c r="A880" s="117">
        <v>44824</v>
      </c>
      <c r="B880" s="140" t="s">
        <v>20</v>
      </c>
      <c r="C880" t="s">
        <v>1056</v>
      </c>
      <c r="D880">
        <v>1420</v>
      </c>
      <c r="E880">
        <v>29</v>
      </c>
      <c r="F880" s="135">
        <f t="shared" si="232"/>
        <v>0.0204225352112676</v>
      </c>
      <c r="G880" s="146">
        <v>29</v>
      </c>
      <c r="H880" s="146">
        <f t="shared" si="228"/>
        <v>1</v>
      </c>
      <c r="I880">
        <v>6</v>
      </c>
      <c r="J880" s="146">
        <v>179.94</v>
      </c>
      <c r="K880" s="135">
        <f t="shared" si="233"/>
        <v>0.161164832722018</v>
      </c>
    </row>
    <row r="881" spans="1:8">
      <c r="A881" s="117">
        <v>44824</v>
      </c>
      <c r="B881" s="140" t="s">
        <v>777</v>
      </c>
      <c r="C881" t="s">
        <v>1048</v>
      </c>
      <c r="D881" s="147">
        <v>4127</v>
      </c>
      <c r="E881">
        <v>12</v>
      </c>
      <c r="F881" s="135">
        <f t="shared" si="232"/>
        <v>0.00290768112430337</v>
      </c>
      <c r="G881" s="150">
        <v>732</v>
      </c>
      <c r="H881" s="150">
        <f t="shared" si="228"/>
        <v>61</v>
      </c>
    </row>
    <row r="882" spans="1:8">
      <c r="A882" s="117">
        <v>44825</v>
      </c>
      <c r="B882" s="140" t="s">
        <v>20</v>
      </c>
      <c r="C882" t="s">
        <v>1038</v>
      </c>
      <c r="D882">
        <v>5917</v>
      </c>
      <c r="E882">
        <v>5</v>
      </c>
      <c r="F882" s="135">
        <f t="shared" si="232"/>
        <v>0.000845022815616022</v>
      </c>
      <c r="G882" s="146">
        <v>5.84</v>
      </c>
      <c r="H882" s="146">
        <f t="shared" si="228"/>
        <v>1.168</v>
      </c>
    </row>
    <row r="883" spans="1:8">
      <c r="A883" s="117">
        <v>44825</v>
      </c>
      <c r="B883" s="140" t="s">
        <v>20</v>
      </c>
      <c r="C883" t="s">
        <v>1037</v>
      </c>
      <c r="D883">
        <v>419</v>
      </c>
      <c r="E883">
        <v>1</v>
      </c>
      <c r="F883" s="135">
        <f t="shared" si="232"/>
        <v>0.00238663484486874</v>
      </c>
      <c r="G883" s="146">
        <v>0.6</v>
      </c>
      <c r="H883" s="146">
        <f t="shared" si="228"/>
        <v>0.6</v>
      </c>
    </row>
    <row r="884" spans="1:11">
      <c r="A884" s="117">
        <v>44825</v>
      </c>
      <c r="B884" s="140" t="s">
        <v>20</v>
      </c>
      <c r="C884" t="s">
        <v>1040</v>
      </c>
      <c r="D884">
        <v>20878</v>
      </c>
      <c r="E884">
        <v>57</v>
      </c>
      <c r="F884" s="135">
        <f t="shared" si="232"/>
        <v>0.002730146565763</v>
      </c>
      <c r="G884" s="146">
        <v>30.02</v>
      </c>
      <c r="H884" s="146">
        <f t="shared" si="228"/>
        <v>0.526666666666667</v>
      </c>
      <c r="I884">
        <v>3</v>
      </c>
      <c r="J884" s="146">
        <v>36.97</v>
      </c>
      <c r="K884" s="135">
        <f t="shared" si="233"/>
        <v>0.812009737625101</v>
      </c>
    </row>
    <row r="885" spans="1:10">
      <c r="A885" s="117">
        <v>44825</v>
      </c>
      <c r="B885" s="140" t="s">
        <v>20</v>
      </c>
      <c r="C885" t="s">
        <v>1042</v>
      </c>
      <c r="D885">
        <v>6756</v>
      </c>
      <c r="E885">
        <v>36</v>
      </c>
      <c r="F885" s="135">
        <f t="shared" si="232"/>
        <v>0.00532859680284192</v>
      </c>
      <c r="G885" s="146">
        <v>10.5</v>
      </c>
      <c r="H885" s="146">
        <f t="shared" si="228"/>
        <v>0.291666666666667</v>
      </c>
      <c r="J885" s="146"/>
    </row>
    <row r="886" spans="1:11">
      <c r="A886" s="117">
        <v>44825</v>
      </c>
      <c r="B886" s="140" t="s">
        <v>20</v>
      </c>
      <c r="C886" t="s">
        <v>1044</v>
      </c>
      <c r="D886">
        <v>1203</v>
      </c>
      <c r="E886">
        <v>16</v>
      </c>
      <c r="F886" s="135">
        <f t="shared" si="232"/>
        <v>0.0133000831255195</v>
      </c>
      <c r="G886" s="146">
        <v>14.81</v>
      </c>
      <c r="H886" s="146">
        <f t="shared" si="228"/>
        <v>0.925625</v>
      </c>
      <c r="I886">
        <v>1</v>
      </c>
      <c r="J886" s="146">
        <v>12.99</v>
      </c>
      <c r="K886" s="135">
        <f>G886/J886</f>
        <v>1.1401077752117</v>
      </c>
    </row>
    <row r="887" spans="1:8">
      <c r="A887" s="117">
        <v>44825</v>
      </c>
      <c r="B887" s="140" t="s">
        <v>20</v>
      </c>
      <c r="C887" t="s">
        <v>1045</v>
      </c>
      <c r="D887">
        <v>142</v>
      </c>
      <c r="E887">
        <v>1</v>
      </c>
      <c r="F887" s="135">
        <f t="shared" si="232"/>
        <v>0.00704225352112676</v>
      </c>
      <c r="G887" s="146">
        <v>1.68</v>
      </c>
      <c r="H887" s="146">
        <f t="shared" si="228"/>
        <v>1.68</v>
      </c>
    </row>
    <row r="888" spans="1:8">
      <c r="A888" s="117">
        <v>44825</v>
      </c>
      <c r="B888" s="140" t="s">
        <v>20</v>
      </c>
      <c r="C888" t="s">
        <v>1047</v>
      </c>
      <c r="D888">
        <v>7043</v>
      </c>
      <c r="E888">
        <v>1</v>
      </c>
      <c r="F888" s="135">
        <f t="shared" si="232"/>
        <v>0.000141984949595343</v>
      </c>
      <c r="G888" s="146">
        <v>1.31</v>
      </c>
      <c r="H888" s="146">
        <f t="shared" si="228"/>
        <v>1.31</v>
      </c>
    </row>
    <row r="889" spans="1:8">
      <c r="A889" s="117">
        <v>44825</v>
      </c>
      <c r="B889" s="140" t="s">
        <v>20</v>
      </c>
      <c r="C889" t="s">
        <v>1050</v>
      </c>
      <c r="D889">
        <v>931</v>
      </c>
      <c r="E889">
        <v>1</v>
      </c>
      <c r="F889" s="135">
        <f t="shared" si="232"/>
        <v>0.00107411385606874</v>
      </c>
      <c r="G889" s="146">
        <v>0.87</v>
      </c>
      <c r="H889" s="146">
        <f t="shared" si="228"/>
        <v>0.87</v>
      </c>
    </row>
    <row r="890" spans="1:8">
      <c r="A890" s="117">
        <v>44825</v>
      </c>
      <c r="B890" s="140" t="s">
        <v>128</v>
      </c>
      <c r="C890" t="s">
        <v>1041</v>
      </c>
      <c r="D890">
        <v>1136</v>
      </c>
      <c r="E890">
        <v>3</v>
      </c>
      <c r="F890" s="135">
        <f t="shared" si="232"/>
        <v>0.00264084507042254</v>
      </c>
      <c r="G890" s="148">
        <v>1.02</v>
      </c>
      <c r="H890" s="148">
        <f t="shared" si="228"/>
        <v>0.34</v>
      </c>
    </row>
    <row r="891" spans="1:8">
      <c r="A891" s="117">
        <v>44825</v>
      </c>
      <c r="B891" s="140" t="s">
        <v>128</v>
      </c>
      <c r="C891" t="s">
        <v>1045</v>
      </c>
      <c r="D891">
        <v>1505</v>
      </c>
      <c r="E891">
        <v>2</v>
      </c>
      <c r="F891" s="135">
        <f t="shared" si="232"/>
        <v>0.00132890365448505</v>
      </c>
      <c r="G891" s="148">
        <v>1.72</v>
      </c>
      <c r="H891" s="148">
        <f t="shared" si="228"/>
        <v>0.86</v>
      </c>
    </row>
    <row r="892" spans="1:8">
      <c r="A892" s="117">
        <v>44825</v>
      </c>
      <c r="B892" s="140" t="s">
        <v>128</v>
      </c>
      <c r="C892" t="s">
        <v>1047</v>
      </c>
      <c r="D892">
        <v>7699</v>
      </c>
      <c r="E892">
        <v>8</v>
      </c>
      <c r="F892" s="135">
        <f t="shared" si="232"/>
        <v>0.00103909598649175</v>
      </c>
      <c r="G892" s="148">
        <v>6.1</v>
      </c>
      <c r="H892" s="148">
        <f t="shared" si="228"/>
        <v>0.7625</v>
      </c>
    </row>
    <row r="893" spans="1:8">
      <c r="A893" s="117">
        <v>44825</v>
      </c>
      <c r="B893" s="140" t="s">
        <v>128</v>
      </c>
      <c r="C893" t="s">
        <v>1050</v>
      </c>
      <c r="D893">
        <v>1014</v>
      </c>
      <c r="E893">
        <v>1</v>
      </c>
      <c r="F893" s="135">
        <f t="shared" si="232"/>
        <v>0.000986193293885602</v>
      </c>
      <c r="G893" s="148">
        <v>1.32</v>
      </c>
      <c r="H893" s="148">
        <f t="shared" si="228"/>
        <v>1.32</v>
      </c>
    </row>
    <row r="894" spans="1:8">
      <c r="A894" s="117">
        <v>44825</v>
      </c>
      <c r="B894" s="140" t="s">
        <v>343</v>
      </c>
      <c r="C894" t="s">
        <v>1045</v>
      </c>
      <c r="D894">
        <v>3774</v>
      </c>
      <c r="E894">
        <v>8</v>
      </c>
      <c r="F894" s="135">
        <f t="shared" si="232"/>
        <v>0.00211976682564918</v>
      </c>
      <c r="G894" s="129">
        <v>8.12</v>
      </c>
      <c r="H894" s="129">
        <f t="shared" si="228"/>
        <v>1.015</v>
      </c>
    </row>
    <row r="895" spans="1:11">
      <c r="A895" s="117">
        <v>44825</v>
      </c>
      <c r="B895" s="140" t="s">
        <v>343</v>
      </c>
      <c r="C895" t="s">
        <v>1047</v>
      </c>
      <c r="D895">
        <v>4138</v>
      </c>
      <c r="E895">
        <v>11</v>
      </c>
      <c r="F895" s="135">
        <f t="shared" si="232"/>
        <v>0.00265828902851619</v>
      </c>
      <c r="G895" s="129">
        <v>15.75</v>
      </c>
      <c r="H895" s="129">
        <f t="shared" si="228"/>
        <v>1.43181818181818</v>
      </c>
      <c r="I895" s="119">
        <v>1</v>
      </c>
      <c r="J895" s="129">
        <v>47.99</v>
      </c>
      <c r="K895" s="135">
        <f t="shared" ref="K895:K898" si="234">G895/J895</f>
        <v>0.328193373619504</v>
      </c>
    </row>
    <row r="896" spans="1:8">
      <c r="A896" s="117">
        <v>44825</v>
      </c>
      <c r="B896" s="140" t="s">
        <v>343</v>
      </c>
      <c r="C896" t="s">
        <v>1050</v>
      </c>
      <c r="D896">
        <v>3887</v>
      </c>
      <c r="E896">
        <v>21</v>
      </c>
      <c r="F896" s="135">
        <f t="shared" si="232"/>
        <v>0.00540262413172112</v>
      </c>
      <c r="G896" s="129">
        <v>15.91</v>
      </c>
      <c r="H896" s="129">
        <f t="shared" si="228"/>
        <v>0.757619047619048</v>
      </c>
    </row>
    <row r="897" spans="1:11">
      <c r="A897" s="117">
        <v>44825</v>
      </c>
      <c r="B897" s="140" t="s">
        <v>20</v>
      </c>
      <c r="C897" t="s">
        <v>1048</v>
      </c>
      <c r="D897">
        <v>1875</v>
      </c>
      <c r="E897">
        <v>14</v>
      </c>
      <c r="F897" s="135">
        <f t="shared" si="232"/>
        <v>0.00746666666666667</v>
      </c>
      <c r="G897" s="146">
        <v>18.37</v>
      </c>
      <c r="H897" s="146">
        <f t="shared" si="228"/>
        <v>1.31214285714286</v>
      </c>
      <c r="I897">
        <v>1</v>
      </c>
      <c r="J897" s="146">
        <v>29.99</v>
      </c>
      <c r="K897" s="135">
        <f t="shared" si="234"/>
        <v>0.612537512504168</v>
      </c>
    </row>
    <row r="898" spans="1:11">
      <c r="A898" s="117">
        <v>44825</v>
      </c>
      <c r="B898" s="140" t="s">
        <v>20</v>
      </c>
      <c r="C898" t="s">
        <v>1049</v>
      </c>
      <c r="D898">
        <v>730</v>
      </c>
      <c r="E898">
        <v>13</v>
      </c>
      <c r="F898" s="135">
        <f t="shared" si="232"/>
        <v>0.0178082191780822</v>
      </c>
      <c r="G898" s="146">
        <v>20.44</v>
      </c>
      <c r="H898" s="146">
        <f t="shared" si="228"/>
        <v>1.57230769230769</v>
      </c>
      <c r="I898">
        <v>1</v>
      </c>
      <c r="J898" s="146">
        <v>29.99</v>
      </c>
      <c r="K898" s="135">
        <f t="shared" si="234"/>
        <v>0.681560520173391</v>
      </c>
    </row>
    <row r="899" spans="1:10">
      <c r="A899" s="117">
        <v>44825</v>
      </c>
      <c r="B899" s="140" t="s">
        <v>20</v>
      </c>
      <c r="C899" t="s">
        <v>1051</v>
      </c>
      <c r="D899">
        <v>8161</v>
      </c>
      <c r="E899">
        <v>9</v>
      </c>
      <c r="F899" s="135">
        <f t="shared" si="232"/>
        <v>0.00110280602867296</v>
      </c>
      <c r="G899" s="146">
        <v>10.94</v>
      </c>
      <c r="H899" s="146">
        <f t="shared" si="228"/>
        <v>1.21555555555556</v>
      </c>
      <c r="J899" s="146"/>
    </row>
    <row r="900" spans="1:11">
      <c r="A900" s="117">
        <v>44825</v>
      </c>
      <c r="B900" s="140" t="s">
        <v>20</v>
      </c>
      <c r="C900" t="s">
        <v>1052</v>
      </c>
      <c r="D900">
        <v>1691</v>
      </c>
      <c r="E900">
        <v>14</v>
      </c>
      <c r="F900" s="135">
        <f t="shared" si="232"/>
        <v>0.00827912477823773</v>
      </c>
      <c r="G900" s="146">
        <v>16.1</v>
      </c>
      <c r="H900" s="146">
        <f t="shared" si="228"/>
        <v>1.15</v>
      </c>
      <c r="I900">
        <v>1</v>
      </c>
      <c r="J900" s="146">
        <v>44.99</v>
      </c>
      <c r="K900" s="135">
        <f t="shared" ref="K900:K904" si="235">G900/J900</f>
        <v>0.357857301622583</v>
      </c>
    </row>
    <row r="901" spans="1:11">
      <c r="A901" s="117">
        <v>44825</v>
      </c>
      <c r="B901" s="140" t="s">
        <v>20</v>
      </c>
      <c r="C901" t="s">
        <v>1053</v>
      </c>
      <c r="D901">
        <v>5006</v>
      </c>
      <c r="E901">
        <v>5</v>
      </c>
      <c r="F901" s="135">
        <f t="shared" si="232"/>
        <v>0.000998801438274071</v>
      </c>
      <c r="G901" s="146">
        <v>6.37</v>
      </c>
      <c r="H901" s="146">
        <f t="shared" si="228"/>
        <v>1.274</v>
      </c>
      <c r="I901">
        <v>1</v>
      </c>
      <c r="J901" s="146">
        <v>44.99</v>
      </c>
      <c r="K901" s="135">
        <f t="shared" si="235"/>
        <v>0.141587019337631</v>
      </c>
    </row>
    <row r="902" spans="1:10">
      <c r="A902" s="117">
        <v>44825</v>
      </c>
      <c r="B902" s="140" t="s">
        <v>20</v>
      </c>
      <c r="C902" t="s">
        <v>1054</v>
      </c>
      <c r="D902">
        <v>2902</v>
      </c>
      <c r="E902">
        <v>11</v>
      </c>
      <c r="F902" s="135">
        <f t="shared" si="232"/>
        <v>0.00379048931771192</v>
      </c>
      <c r="G902" s="146">
        <v>5.93</v>
      </c>
      <c r="H902" s="146">
        <f t="shared" si="228"/>
        <v>0.539090909090909</v>
      </c>
      <c r="J902" s="146"/>
    </row>
    <row r="903" spans="1:10">
      <c r="A903" s="117">
        <v>44825</v>
      </c>
      <c r="B903" s="140" t="s">
        <v>20</v>
      </c>
      <c r="C903" t="s">
        <v>1055</v>
      </c>
      <c r="D903">
        <v>1565</v>
      </c>
      <c r="E903">
        <v>14</v>
      </c>
      <c r="F903" s="135">
        <f t="shared" si="232"/>
        <v>0.00894568690095847</v>
      </c>
      <c r="G903" s="146">
        <v>18.96</v>
      </c>
      <c r="H903" s="146">
        <f t="shared" si="228"/>
        <v>1.35428571428571</v>
      </c>
      <c r="J903" s="146"/>
    </row>
    <row r="904" spans="1:11">
      <c r="A904" s="117">
        <v>44825</v>
      </c>
      <c r="B904" s="140" t="s">
        <v>20</v>
      </c>
      <c r="C904" t="s">
        <v>1056</v>
      </c>
      <c r="D904">
        <v>2278</v>
      </c>
      <c r="E904">
        <v>33</v>
      </c>
      <c r="F904" s="135">
        <f t="shared" si="232"/>
        <v>0.014486391571554</v>
      </c>
      <c r="G904" s="146">
        <v>32.71</v>
      </c>
      <c r="H904" s="146">
        <f t="shared" si="228"/>
        <v>0.991212121212121</v>
      </c>
      <c r="I904">
        <v>4</v>
      </c>
      <c r="J904" s="146">
        <v>119.96</v>
      </c>
      <c r="K904" s="135">
        <f t="shared" si="235"/>
        <v>0.272674224741581</v>
      </c>
    </row>
    <row r="905" spans="1:8">
      <c r="A905" s="117">
        <v>44825</v>
      </c>
      <c r="B905" s="140" t="s">
        <v>777</v>
      </c>
      <c r="C905" t="s">
        <v>1048</v>
      </c>
      <c r="D905" s="147">
        <v>3885</v>
      </c>
      <c r="E905">
        <v>13</v>
      </c>
      <c r="F905" s="135">
        <f t="shared" si="232"/>
        <v>0.00334620334620335</v>
      </c>
      <c r="G905" s="150">
        <v>884</v>
      </c>
      <c r="H905" s="150">
        <f t="shared" si="228"/>
        <v>68</v>
      </c>
    </row>
    <row r="906" spans="1:8">
      <c r="A906" s="117">
        <v>44826</v>
      </c>
      <c r="B906" s="140" t="s">
        <v>20</v>
      </c>
      <c r="C906" t="s">
        <v>1038</v>
      </c>
      <c r="D906">
        <v>5928</v>
      </c>
      <c r="E906">
        <v>3</v>
      </c>
      <c r="F906" s="135">
        <f t="shared" si="232"/>
        <v>0.000506072874493927</v>
      </c>
      <c r="G906" s="146">
        <v>3.88</v>
      </c>
      <c r="H906" s="146">
        <f t="shared" si="228"/>
        <v>1.29333333333333</v>
      </c>
    </row>
    <row r="907" spans="1:8">
      <c r="A907" s="117">
        <v>44826</v>
      </c>
      <c r="B907" s="140" t="s">
        <v>20</v>
      </c>
      <c r="C907" t="s">
        <v>1037</v>
      </c>
      <c r="D907">
        <v>409</v>
      </c>
      <c r="E907">
        <v>2</v>
      </c>
      <c r="F907" s="135">
        <f t="shared" si="232"/>
        <v>0.00488997555012225</v>
      </c>
      <c r="G907" s="146">
        <v>3.35</v>
      </c>
      <c r="H907" s="146">
        <f t="shared" si="228"/>
        <v>1.675</v>
      </c>
    </row>
    <row r="908" spans="1:11">
      <c r="A908" s="117">
        <v>44826</v>
      </c>
      <c r="B908" s="140" t="s">
        <v>20</v>
      </c>
      <c r="C908" t="s">
        <v>1040</v>
      </c>
      <c r="D908">
        <v>17402</v>
      </c>
      <c r="E908">
        <v>43</v>
      </c>
      <c r="F908" s="135">
        <f t="shared" si="232"/>
        <v>0.00247098034708654</v>
      </c>
      <c r="G908" s="146">
        <v>22.05</v>
      </c>
      <c r="H908" s="146">
        <f t="shared" si="228"/>
        <v>0.512790697674419</v>
      </c>
      <c r="I908">
        <v>4</v>
      </c>
      <c r="J908" s="146">
        <v>48.96</v>
      </c>
      <c r="K908" s="135">
        <f>G908/J908</f>
        <v>0.450367647058824</v>
      </c>
    </row>
    <row r="909" spans="1:10">
      <c r="A909" s="117">
        <v>44826</v>
      </c>
      <c r="B909" s="140" t="s">
        <v>20</v>
      </c>
      <c r="C909" t="s">
        <v>1042</v>
      </c>
      <c r="D909">
        <v>4744</v>
      </c>
      <c r="E909">
        <v>23</v>
      </c>
      <c r="F909" s="135">
        <f t="shared" si="232"/>
        <v>0.00484822934232715</v>
      </c>
      <c r="G909" s="146">
        <v>7.23</v>
      </c>
      <c r="H909" s="146">
        <f t="shared" si="228"/>
        <v>0.314347826086957</v>
      </c>
      <c r="J909" s="146"/>
    </row>
    <row r="910" spans="1:11">
      <c r="A910" s="117">
        <v>44826</v>
      </c>
      <c r="B910" s="140" t="s">
        <v>20</v>
      </c>
      <c r="C910" t="s">
        <v>1044</v>
      </c>
      <c r="D910">
        <v>2204</v>
      </c>
      <c r="E910">
        <v>17</v>
      </c>
      <c r="F910" s="135">
        <f t="shared" si="232"/>
        <v>0.00771324863883848</v>
      </c>
      <c r="G910" s="146">
        <v>14.51</v>
      </c>
      <c r="H910" s="146">
        <f t="shared" si="228"/>
        <v>0.853529411764706</v>
      </c>
      <c r="I910">
        <v>1</v>
      </c>
      <c r="J910" s="146">
        <v>11.99</v>
      </c>
      <c r="K910" s="135">
        <f>G910/J910</f>
        <v>1.21017514595496</v>
      </c>
    </row>
    <row r="911" spans="1:7">
      <c r="A911" s="117">
        <v>44826</v>
      </c>
      <c r="B911" s="140" t="s">
        <v>20</v>
      </c>
      <c r="C911" t="s">
        <v>1045</v>
      </c>
      <c r="D911">
        <v>463</v>
      </c>
      <c r="E911">
        <v>0</v>
      </c>
      <c r="G911" s="146"/>
    </row>
    <row r="912" spans="1:8">
      <c r="A912" s="117">
        <v>44826</v>
      </c>
      <c r="B912" s="140" t="s">
        <v>20</v>
      </c>
      <c r="C912" t="s">
        <v>1047</v>
      </c>
      <c r="D912">
        <v>8822</v>
      </c>
      <c r="E912">
        <v>3</v>
      </c>
      <c r="F912" s="135">
        <f t="shared" si="232"/>
        <v>0.000340058943550215</v>
      </c>
      <c r="G912" s="146">
        <v>3.89</v>
      </c>
      <c r="H912" s="146">
        <f t="shared" ref="H912:H915" si="236">G912/E912</f>
        <v>1.29666666666667</v>
      </c>
    </row>
    <row r="913" spans="1:7">
      <c r="A913" s="117">
        <v>44826</v>
      </c>
      <c r="B913" s="140" t="s">
        <v>20</v>
      </c>
      <c r="C913" t="s">
        <v>1050</v>
      </c>
      <c r="D913">
        <v>609</v>
      </c>
      <c r="E913">
        <v>0</v>
      </c>
      <c r="G913" s="146"/>
    </row>
    <row r="914" spans="1:11">
      <c r="A914" s="117">
        <v>44826</v>
      </c>
      <c r="B914" s="140" t="s">
        <v>128</v>
      </c>
      <c r="C914" t="s">
        <v>1041</v>
      </c>
      <c r="D914">
        <v>823</v>
      </c>
      <c r="E914">
        <v>2</v>
      </c>
      <c r="F914" s="135">
        <f t="shared" ref="F914:F939" si="237">E914/D914</f>
        <v>0.00243013365735115</v>
      </c>
      <c r="G914" s="148">
        <v>3.52</v>
      </c>
      <c r="H914" s="148">
        <f t="shared" si="236"/>
        <v>1.76</v>
      </c>
      <c r="I914">
        <v>1</v>
      </c>
      <c r="J914" s="148">
        <v>33.32</v>
      </c>
      <c r="K914" s="135">
        <f>G914/J914</f>
        <v>0.105642256902761</v>
      </c>
    </row>
    <row r="915" spans="1:8">
      <c r="A915" s="117">
        <v>44826</v>
      </c>
      <c r="B915" s="140" t="s">
        <v>128</v>
      </c>
      <c r="C915" t="s">
        <v>1045</v>
      </c>
      <c r="D915">
        <v>972</v>
      </c>
      <c r="E915">
        <v>12</v>
      </c>
      <c r="F915" s="135">
        <f t="shared" si="237"/>
        <v>0.0123456790123457</v>
      </c>
      <c r="G915" s="148">
        <v>4</v>
      </c>
      <c r="H915" s="148">
        <f t="shared" si="236"/>
        <v>0.333333333333333</v>
      </c>
    </row>
    <row r="916" spans="1:7">
      <c r="A916" s="117">
        <v>44826</v>
      </c>
      <c r="B916" s="140" t="s">
        <v>128</v>
      </c>
      <c r="C916" t="s">
        <v>1047</v>
      </c>
      <c r="D916">
        <v>1294</v>
      </c>
      <c r="G916" s="148"/>
    </row>
    <row r="917" spans="1:8">
      <c r="A917" s="117">
        <v>44826</v>
      </c>
      <c r="B917" s="140" t="s">
        <v>128</v>
      </c>
      <c r="C917" t="s">
        <v>1050</v>
      </c>
      <c r="D917">
        <v>5199</v>
      </c>
      <c r="E917">
        <v>3</v>
      </c>
      <c r="F917" s="135">
        <f t="shared" si="237"/>
        <v>0.000577034045008655</v>
      </c>
      <c r="G917" s="148">
        <v>2.28</v>
      </c>
      <c r="H917" s="148">
        <f t="shared" ref="H917:H935" si="238">G917/E917</f>
        <v>0.76</v>
      </c>
    </row>
    <row r="918" spans="1:11">
      <c r="A918" s="117">
        <v>44826</v>
      </c>
      <c r="B918" s="140" t="s">
        <v>343</v>
      </c>
      <c r="C918" t="s">
        <v>1045</v>
      </c>
      <c r="D918">
        <v>4595</v>
      </c>
      <c r="E918">
        <v>10</v>
      </c>
      <c r="F918" s="135">
        <f t="shared" si="237"/>
        <v>0.00217627856365615</v>
      </c>
      <c r="G918" s="129">
        <v>10.47</v>
      </c>
      <c r="H918" s="129">
        <f t="shared" si="238"/>
        <v>1.047</v>
      </c>
      <c r="I918">
        <v>1</v>
      </c>
      <c r="J918" s="129">
        <v>47.99</v>
      </c>
      <c r="K918" s="135">
        <f t="shared" ref="K918:K922" si="239">G918/J918</f>
        <v>0.218170452177537</v>
      </c>
    </row>
    <row r="919" spans="1:10">
      <c r="A919" s="117">
        <v>44826</v>
      </c>
      <c r="B919" s="140" t="s">
        <v>343</v>
      </c>
      <c r="C919" t="s">
        <v>1047</v>
      </c>
      <c r="D919">
        <v>3582</v>
      </c>
      <c r="E919">
        <v>12</v>
      </c>
      <c r="F919" s="135">
        <f t="shared" si="237"/>
        <v>0.0033500837520938</v>
      </c>
      <c r="G919" s="129">
        <v>16.97</v>
      </c>
      <c r="H919" s="129">
        <f t="shared" si="238"/>
        <v>1.41416666666667</v>
      </c>
      <c r="J919" s="129"/>
    </row>
    <row r="920" spans="1:11">
      <c r="A920" s="117">
        <v>44826</v>
      </c>
      <c r="B920" s="140" t="s">
        <v>343</v>
      </c>
      <c r="C920" t="s">
        <v>1050</v>
      </c>
      <c r="D920">
        <v>1836</v>
      </c>
      <c r="E920">
        <v>10</v>
      </c>
      <c r="F920" s="135">
        <f t="shared" si="237"/>
        <v>0.00544662309368192</v>
      </c>
      <c r="G920" s="129">
        <v>7.52</v>
      </c>
      <c r="H920" s="129">
        <f t="shared" si="238"/>
        <v>0.752</v>
      </c>
      <c r="I920">
        <v>1</v>
      </c>
      <c r="J920" s="129">
        <v>47.99</v>
      </c>
      <c r="K920" s="135">
        <f t="shared" si="239"/>
        <v>0.156699312356741</v>
      </c>
    </row>
    <row r="921" spans="1:11">
      <c r="A921" s="117">
        <v>44826</v>
      </c>
      <c r="B921" s="140" t="s">
        <v>20</v>
      </c>
      <c r="C921" t="s">
        <v>1048</v>
      </c>
      <c r="D921">
        <v>2020</v>
      </c>
      <c r="E921">
        <v>22</v>
      </c>
      <c r="F921" s="135">
        <f t="shared" si="237"/>
        <v>0.0108910891089109</v>
      </c>
      <c r="G921" s="146">
        <v>31.33</v>
      </c>
      <c r="H921" s="146">
        <f t="shared" si="238"/>
        <v>1.42409090909091</v>
      </c>
      <c r="I921">
        <v>5</v>
      </c>
      <c r="J921" s="146">
        <v>149.95</v>
      </c>
      <c r="K921" s="135">
        <f t="shared" si="239"/>
        <v>0.208936312104035</v>
      </c>
    </row>
    <row r="922" spans="1:11">
      <c r="A922" s="117">
        <v>44826</v>
      </c>
      <c r="B922" s="140" t="s">
        <v>20</v>
      </c>
      <c r="C922" t="s">
        <v>1049</v>
      </c>
      <c r="D922">
        <v>1101</v>
      </c>
      <c r="E922">
        <v>11</v>
      </c>
      <c r="F922" s="135">
        <f t="shared" si="237"/>
        <v>0.00999091734786558</v>
      </c>
      <c r="G922" s="146">
        <v>17.73</v>
      </c>
      <c r="H922" s="146">
        <f t="shared" si="238"/>
        <v>1.61181818181818</v>
      </c>
      <c r="I922">
        <v>2</v>
      </c>
      <c r="J922" s="146">
        <v>59.98</v>
      </c>
      <c r="K922" s="135">
        <f t="shared" si="239"/>
        <v>0.295598532844281</v>
      </c>
    </row>
    <row r="923" spans="1:10">
      <c r="A923" s="117">
        <v>44826</v>
      </c>
      <c r="B923" s="140" t="s">
        <v>20</v>
      </c>
      <c r="C923" t="s">
        <v>1051</v>
      </c>
      <c r="D923">
        <v>14434</v>
      </c>
      <c r="E923">
        <v>14</v>
      </c>
      <c r="F923" s="135">
        <f t="shared" si="237"/>
        <v>0.000969932104752667</v>
      </c>
      <c r="G923" s="146">
        <v>18.41</v>
      </c>
      <c r="H923" s="146">
        <f t="shared" si="238"/>
        <v>1.315</v>
      </c>
      <c r="J923" s="146"/>
    </row>
    <row r="924" spans="1:11">
      <c r="A924" s="117">
        <v>44826</v>
      </c>
      <c r="B924" s="140" t="s">
        <v>20</v>
      </c>
      <c r="C924" t="s">
        <v>1052</v>
      </c>
      <c r="D924">
        <v>1757</v>
      </c>
      <c r="E924">
        <v>16</v>
      </c>
      <c r="F924" s="135">
        <f t="shared" si="237"/>
        <v>0.00910643141718839</v>
      </c>
      <c r="G924" s="146">
        <v>19.2</v>
      </c>
      <c r="H924" s="146">
        <f t="shared" si="238"/>
        <v>1.2</v>
      </c>
      <c r="I924">
        <v>1</v>
      </c>
      <c r="J924" s="146">
        <v>44.99</v>
      </c>
      <c r="K924" s="135">
        <f t="shared" ref="K924:K928" si="240">G924/J924</f>
        <v>0.426761502556124</v>
      </c>
    </row>
    <row r="925" spans="1:10">
      <c r="A925" s="117">
        <v>44826</v>
      </c>
      <c r="B925" s="140" t="s">
        <v>20</v>
      </c>
      <c r="C925" t="s">
        <v>1053</v>
      </c>
      <c r="D925">
        <v>7048</v>
      </c>
      <c r="E925">
        <v>14</v>
      </c>
      <c r="F925" s="135">
        <f t="shared" si="237"/>
        <v>0.00198637911464245</v>
      </c>
      <c r="G925" s="146">
        <v>15.73</v>
      </c>
      <c r="H925" s="146">
        <f t="shared" si="238"/>
        <v>1.12357142857143</v>
      </c>
      <c r="J925" s="146"/>
    </row>
    <row r="926" spans="1:10">
      <c r="A926" s="117">
        <v>44826</v>
      </c>
      <c r="B926" s="140" t="s">
        <v>20</v>
      </c>
      <c r="C926" t="s">
        <v>1054</v>
      </c>
      <c r="D926">
        <v>2371</v>
      </c>
      <c r="E926">
        <v>10</v>
      </c>
      <c r="F926" s="135">
        <f t="shared" si="237"/>
        <v>0.00421762969211303</v>
      </c>
      <c r="G926" s="146">
        <v>5.95</v>
      </c>
      <c r="H926" s="146">
        <f t="shared" si="238"/>
        <v>0.595</v>
      </c>
      <c r="J926" s="146"/>
    </row>
    <row r="927" spans="1:11">
      <c r="A927" s="117">
        <v>44826</v>
      </c>
      <c r="B927" s="140" t="s">
        <v>20</v>
      </c>
      <c r="C927" t="s">
        <v>1055</v>
      </c>
      <c r="D927">
        <v>2232</v>
      </c>
      <c r="E927">
        <v>10</v>
      </c>
      <c r="F927" s="135">
        <f t="shared" si="237"/>
        <v>0.00448028673835125</v>
      </c>
      <c r="G927" s="146">
        <v>12.76</v>
      </c>
      <c r="H927" s="146">
        <f t="shared" si="238"/>
        <v>1.276</v>
      </c>
      <c r="I927">
        <v>1</v>
      </c>
      <c r="J927" s="146">
        <v>29.99</v>
      </c>
      <c r="K927" s="135">
        <f t="shared" si="240"/>
        <v>0.425475158386129</v>
      </c>
    </row>
    <row r="928" spans="1:11">
      <c r="A928" s="117">
        <v>44826</v>
      </c>
      <c r="B928" s="140" t="s">
        <v>20</v>
      </c>
      <c r="C928" t="s">
        <v>1056</v>
      </c>
      <c r="D928">
        <v>959</v>
      </c>
      <c r="E928">
        <v>10</v>
      </c>
      <c r="F928" s="135">
        <f t="shared" si="237"/>
        <v>0.0104275286757039</v>
      </c>
      <c r="G928" s="146">
        <v>8</v>
      </c>
      <c r="H928" s="146">
        <f t="shared" si="238"/>
        <v>0.8</v>
      </c>
      <c r="I928">
        <v>1</v>
      </c>
      <c r="J928" s="146">
        <v>29.99</v>
      </c>
      <c r="K928" s="135">
        <f t="shared" si="240"/>
        <v>0.266755585195065</v>
      </c>
    </row>
    <row r="929" spans="1:8">
      <c r="A929" s="117">
        <v>44826</v>
      </c>
      <c r="B929" s="140" t="s">
        <v>777</v>
      </c>
      <c r="C929" t="s">
        <v>1048</v>
      </c>
      <c r="D929" s="147">
        <v>2845</v>
      </c>
      <c r="E929">
        <v>10</v>
      </c>
      <c r="F929" s="135">
        <f t="shared" si="237"/>
        <v>0.00351493848857645</v>
      </c>
      <c r="G929" s="150">
        <v>676</v>
      </c>
      <c r="H929" s="150">
        <f t="shared" si="238"/>
        <v>67.6</v>
      </c>
    </row>
    <row r="930" spans="1:11">
      <c r="A930" s="117">
        <v>44826</v>
      </c>
      <c r="B930" s="140" t="s">
        <v>777</v>
      </c>
      <c r="C930" t="s">
        <v>1056</v>
      </c>
      <c r="D930">
        <v>319</v>
      </c>
      <c r="E930">
        <v>17</v>
      </c>
      <c r="F930" s="135">
        <f t="shared" si="237"/>
        <v>0.0532915360501567</v>
      </c>
      <c r="G930" s="150">
        <v>1530</v>
      </c>
      <c r="H930" s="150">
        <f t="shared" si="238"/>
        <v>90</v>
      </c>
      <c r="I930">
        <v>2</v>
      </c>
      <c r="J930" s="150">
        <v>7270</v>
      </c>
      <c r="K930" s="135">
        <f t="shared" ref="K930:K935" si="241">G930/J930</f>
        <v>0.210453920220083</v>
      </c>
    </row>
    <row r="931" spans="1:11">
      <c r="A931" s="117">
        <v>44827</v>
      </c>
      <c r="B931" s="140" t="s">
        <v>20</v>
      </c>
      <c r="C931" t="s">
        <v>1038</v>
      </c>
      <c r="D931">
        <v>3248</v>
      </c>
      <c r="E931">
        <v>9</v>
      </c>
      <c r="F931" s="135">
        <f t="shared" si="237"/>
        <v>0.00277093596059113</v>
      </c>
      <c r="G931" s="146">
        <v>11.69</v>
      </c>
      <c r="H931" s="146">
        <f t="shared" si="238"/>
        <v>1.29888888888889</v>
      </c>
      <c r="I931">
        <v>1</v>
      </c>
      <c r="J931" s="146">
        <v>39.99</v>
      </c>
      <c r="K931" s="135">
        <f t="shared" si="241"/>
        <v>0.292323080770193</v>
      </c>
    </row>
    <row r="932" spans="1:8">
      <c r="A932" s="117">
        <v>44827</v>
      </c>
      <c r="B932" s="140" t="s">
        <v>20</v>
      </c>
      <c r="C932" t="s">
        <v>1037</v>
      </c>
      <c r="D932">
        <v>344</v>
      </c>
      <c r="E932">
        <v>1</v>
      </c>
      <c r="F932" s="135">
        <f t="shared" si="237"/>
        <v>0.00290697674418605</v>
      </c>
      <c r="G932" s="146">
        <v>1.49</v>
      </c>
      <c r="H932" s="146">
        <f t="shared" si="238"/>
        <v>1.49</v>
      </c>
    </row>
    <row r="933" spans="1:8">
      <c r="A933" s="117">
        <v>44827</v>
      </c>
      <c r="B933" s="140" t="s">
        <v>20</v>
      </c>
      <c r="C933" t="s">
        <v>1040</v>
      </c>
      <c r="D933">
        <v>12942</v>
      </c>
      <c r="E933">
        <v>50</v>
      </c>
      <c r="F933" s="135">
        <f t="shared" si="237"/>
        <v>0.0038633905115129</v>
      </c>
      <c r="G933" s="146">
        <v>25.62</v>
      </c>
      <c r="H933" s="146">
        <f t="shared" si="238"/>
        <v>0.5124</v>
      </c>
    </row>
    <row r="934" spans="1:8">
      <c r="A934" s="117">
        <v>44827</v>
      </c>
      <c r="B934" s="140" t="s">
        <v>20</v>
      </c>
      <c r="C934" t="s">
        <v>1042</v>
      </c>
      <c r="D934">
        <v>3641</v>
      </c>
      <c r="E934">
        <v>25</v>
      </c>
      <c r="F934" s="135">
        <f t="shared" si="237"/>
        <v>0.0068662455369404</v>
      </c>
      <c r="G934" s="146">
        <v>6.88</v>
      </c>
      <c r="H934" s="146">
        <f t="shared" si="238"/>
        <v>0.2752</v>
      </c>
    </row>
    <row r="935" spans="1:11">
      <c r="A935" s="117">
        <v>44827</v>
      </c>
      <c r="B935" s="140" t="s">
        <v>20</v>
      </c>
      <c r="C935" t="s">
        <v>1044</v>
      </c>
      <c r="D935">
        <v>1828</v>
      </c>
      <c r="E935">
        <v>22</v>
      </c>
      <c r="F935" s="135">
        <f t="shared" si="237"/>
        <v>0.012035010940919</v>
      </c>
      <c r="G935" s="146">
        <v>15.03</v>
      </c>
      <c r="H935" s="146">
        <f t="shared" si="238"/>
        <v>0.683181818181818</v>
      </c>
      <c r="I935">
        <v>3</v>
      </c>
      <c r="J935" s="146">
        <v>35.97</v>
      </c>
      <c r="K935" s="135">
        <f t="shared" si="241"/>
        <v>0.417848206839033</v>
      </c>
    </row>
    <row r="936" spans="1:7">
      <c r="A936" s="117">
        <v>44827</v>
      </c>
      <c r="B936" s="140" t="s">
        <v>20</v>
      </c>
      <c r="C936" t="s">
        <v>1045</v>
      </c>
      <c r="D936">
        <v>423</v>
      </c>
      <c r="E936">
        <v>0</v>
      </c>
      <c r="G936" s="146"/>
    </row>
    <row r="937" spans="1:7">
      <c r="A937" s="117">
        <v>44827</v>
      </c>
      <c r="B937" s="140" t="s">
        <v>20</v>
      </c>
      <c r="C937" t="s">
        <v>1047</v>
      </c>
      <c r="D937">
        <v>5849</v>
      </c>
      <c r="E937">
        <v>0</v>
      </c>
      <c r="G937" s="146"/>
    </row>
    <row r="938" spans="1:8">
      <c r="A938" s="117">
        <v>44827</v>
      </c>
      <c r="B938" s="140" t="s">
        <v>20</v>
      </c>
      <c r="C938" t="s">
        <v>1050</v>
      </c>
      <c r="D938">
        <v>581</v>
      </c>
      <c r="E938">
        <v>1</v>
      </c>
      <c r="F938" s="135">
        <f t="shared" si="237"/>
        <v>0.00172117039586919</v>
      </c>
      <c r="G938" s="146">
        <v>1.04</v>
      </c>
      <c r="H938" s="146">
        <f t="shared" ref="H938:H956" si="242">G938/E938</f>
        <v>1.04</v>
      </c>
    </row>
    <row r="939" spans="1:8">
      <c r="A939" s="117">
        <v>44827</v>
      </c>
      <c r="B939" s="140" t="s">
        <v>128</v>
      </c>
      <c r="C939" t="s">
        <v>1041</v>
      </c>
      <c r="D939">
        <v>810</v>
      </c>
      <c r="E939">
        <v>1</v>
      </c>
      <c r="F939" s="135">
        <f t="shared" si="237"/>
        <v>0.00123456790123457</v>
      </c>
      <c r="G939" s="148">
        <v>0.72</v>
      </c>
      <c r="H939" s="148">
        <f t="shared" si="242"/>
        <v>0.72</v>
      </c>
    </row>
    <row r="940" spans="1:8">
      <c r="A940" s="117">
        <v>44827</v>
      </c>
      <c r="B940" s="140" t="s">
        <v>128</v>
      </c>
      <c r="C940" t="s">
        <v>1045</v>
      </c>
      <c r="D940">
        <v>1656</v>
      </c>
      <c r="E940">
        <v>0</v>
      </c>
      <c r="G940" s="148"/>
      <c r="H940" s="148"/>
    </row>
    <row r="941" spans="1:8">
      <c r="A941" s="117">
        <v>44827</v>
      </c>
      <c r="B941" s="140" t="s">
        <v>128</v>
      </c>
      <c r="C941" t="s">
        <v>1047</v>
      </c>
      <c r="D941">
        <v>6999</v>
      </c>
      <c r="E941">
        <v>6</v>
      </c>
      <c r="F941" s="135">
        <f t="shared" ref="F941:F963" si="243">E941/D941</f>
        <v>0.00085726532361766</v>
      </c>
      <c r="G941" s="148">
        <v>4.34</v>
      </c>
      <c r="H941" s="148">
        <f t="shared" si="242"/>
        <v>0.723333333333333</v>
      </c>
    </row>
    <row r="942" spans="1:8">
      <c r="A942" s="117">
        <v>44827</v>
      </c>
      <c r="B942" s="140" t="s">
        <v>128</v>
      </c>
      <c r="C942" t="s">
        <v>1050</v>
      </c>
      <c r="D942">
        <v>207</v>
      </c>
      <c r="E942">
        <v>2</v>
      </c>
      <c r="F942" s="135">
        <f t="shared" si="243"/>
        <v>0.00966183574879227</v>
      </c>
      <c r="G942" s="148">
        <v>1.33</v>
      </c>
      <c r="H942" s="148">
        <f t="shared" si="242"/>
        <v>0.665</v>
      </c>
    </row>
    <row r="943" spans="1:8">
      <c r="A943" s="117">
        <v>44827</v>
      </c>
      <c r="B943" s="140" t="s">
        <v>343</v>
      </c>
      <c r="C943" t="s">
        <v>1045</v>
      </c>
      <c r="D943">
        <v>2491</v>
      </c>
      <c r="E943">
        <v>6</v>
      </c>
      <c r="F943" s="135">
        <f t="shared" si="243"/>
        <v>0.00240867121637896</v>
      </c>
      <c r="G943" s="129">
        <v>5.7</v>
      </c>
      <c r="H943" s="129">
        <f t="shared" si="242"/>
        <v>0.95</v>
      </c>
    </row>
    <row r="944" spans="1:8">
      <c r="A944" s="117">
        <v>44827</v>
      </c>
      <c r="B944" s="140" t="s">
        <v>343</v>
      </c>
      <c r="C944" t="s">
        <v>1047</v>
      </c>
      <c r="D944">
        <v>2985</v>
      </c>
      <c r="E944">
        <v>10</v>
      </c>
      <c r="F944" s="135">
        <f t="shared" si="243"/>
        <v>0.0033500837520938</v>
      </c>
      <c r="G944" s="129">
        <v>14.31</v>
      </c>
      <c r="H944" s="129">
        <f t="shared" si="242"/>
        <v>1.431</v>
      </c>
    </row>
    <row r="945" spans="1:11">
      <c r="A945" s="117">
        <v>44827</v>
      </c>
      <c r="B945" s="140" t="s">
        <v>343</v>
      </c>
      <c r="C945" t="s">
        <v>1050</v>
      </c>
      <c r="D945">
        <v>2164</v>
      </c>
      <c r="E945">
        <v>15</v>
      </c>
      <c r="F945" s="135">
        <f t="shared" si="243"/>
        <v>0.00693160813308688</v>
      </c>
      <c r="G945" s="129">
        <v>12.5</v>
      </c>
      <c r="H945" s="129">
        <f t="shared" si="242"/>
        <v>0.833333333333333</v>
      </c>
      <c r="I945">
        <v>1</v>
      </c>
      <c r="J945" s="129">
        <v>47.99</v>
      </c>
      <c r="K945" s="135">
        <f t="shared" ref="K945:K947" si="244">G945/J945</f>
        <v>0.260470931444051</v>
      </c>
    </row>
    <row r="946" spans="1:11">
      <c r="A946" s="117">
        <v>44827</v>
      </c>
      <c r="B946" s="140" t="s">
        <v>20</v>
      </c>
      <c r="C946" t="s">
        <v>1048</v>
      </c>
      <c r="D946">
        <v>2496</v>
      </c>
      <c r="E946">
        <v>17</v>
      </c>
      <c r="F946" s="135">
        <f t="shared" si="243"/>
        <v>0.00681089743589744</v>
      </c>
      <c r="G946" s="146">
        <v>25.32</v>
      </c>
      <c r="H946" s="146">
        <f t="shared" si="242"/>
        <v>1.48941176470588</v>
      </c>
      <c r="I946">
        <v>1</v>
      </c>
      <c r="J946" s="146">
        <v>29.99</v>
      </c>
      <c r="K946" s="135">
        <f t="shared" si="244"/>
        <v>0.844281427142381</v>
      </c>
    </row>
    <row r="947" spans="1:10">
      <c r="A947" s="117">
        <v>44827</v>
      </c>
      <c r="B947" s="140" t="s">
        <v>20</v>
      </c>
      <c r="C947" t="s">
        <v>1049</v>
      </c>
      <c r="D947">
        <v>359</v>
      </c>
      <c r="E947">
        <v>4</v>
      </c>
      <c r="F947" s="135">
        <f t="shared" si="243"/>
        <v>0.011142061281337</v>
      </c>
      <c r="G947" s="146">
        <v>4.86</v>
      </c>
      <c r="H947" s="146">
        <f t="shared" si="242"/>
        <v>1.215</v>
      </c>
      <c r="J947" s="146"/>
    </row>
    <row r="948" spans="1:10">
      <c r="A948" s="117">
        <v>44827</v>
      </c>
      <c r="B948" s="140" t="s">
        <v>20</v>
      </c>
      <c r="C948" t="s">
        <v>1051</v>
      </c>
      <c r="D948">
        <v>11827</v>
      </c>
      <c r="E948">
        <v>9</v>
      </c>
      <c r="F948" s="135">
        <f t="shared" si="243"/>
        <v>0.000760970660353429</v>
      </c>
      <c r="G948" s="146">
        <v>11.28</v>
      </c>
      <c r="H948" s="146">
        <f t="shared" si="242"/>
        <v>1.25333333333333</v>
      </c>
      <c r="J948" s="146"/>
    </row>
    <row r="949" spans="1:11">
      <c r="A949" s="117">
        <v>44827</v>
      </c>
      <c r="B949" s="140" t="s">
        <v>20</v>
      </c>
      <c r="C949" t="s">
        <v>1052</v>
      </c>
      <c r="D949">
        <v>1427</v>
      </c>
      <c r="E949">
        <v>10</v>
      </c>
      <c r="F949" s="135">
        <f t="shared" si="243"/>
        <v>0.00700770847932726</v>
      </c>
      <c r="G949" s="146">
        <v>11.83</v>
      </c>
      <c r="H949" s="146">
        <f t="shared" si="242"/>
        <v>1.183</v>
      </c>
      <c r="I949">
        <v>1</v>
      </c>
      <c r="J949" s="146">
        <v>44.99</v>
      </c>
      <c r="K949" s="135">
        <f>G949/J949</f>
        <v>0.262947321627028</v>
      </c>
    </row>
    <row r="950" spans="1:10">
      <c r="A950" s="117">
        <v>44827</v>
      </c>
      <c r="B950" s="140" t="s">
        <v>20</v>
      </c>
      <c r="C950" t="s">
        <v>1053</v>
      </c>
      <c r="D950">
        <v>10826</v>
      </c>
      <c r="E950">
        <v>12</v>
      </c>
      <c r="F950" s="135">
        <f t="shared" si="243"/>
        <v>0.00110844263809348</v>
      </c>
      <c r="G950" s="146">
        <v>14.48</v>
      </c>
      <c r="H950" s="146">
        <f t="shared" si="242"/>
        <v>1.20666666666667</v>
      </c>
      <c r="J950" s="146"/>
    </row>
    <row r="951" spans="1:10">
      <c r="A951" s="117">
        <v>44827</v>
      </c>
      <c r="B951" s="140" t="s">
        <v>20</v>
      </c>
      <c r="C951" t="s">
        <v>1054</v>
      </c>
      <c r="D951">
        <v>2291</v>
      </c>
      <c r="E951">
        <v>4</v>
      </c>
      <c r="F951" s="135">
        <f t="shared" si="243"/>
        <v>0.00174596246180707</v>
      </c>
      <c r="G951" s="146">
        <v>1.63</v>
      </c>
      <c r="H951" s="146">
        <f t="shared" si="242"/>
        <v>0.4075</v>
      </c>
      <c r="J951" s="146"/>
    </row>
    <row r="952" spans="1:11">
      <c r="A952" s="117">
        <v>44827</v>
      </c>
      <c r="B952" s="140" t="s">
        <v>20</v>
      </c>
      <c r="C952" t="s">
        <v>1055</v>
      </c>
      <c r="D952">
        <v>765</v>
      </c>
      <c r="E952">
        <v>5</v>
      </c>
      <c r="F952" s="135">
        <f t="shared" si="243"/>
        <v>0.0065359477124183</v>
      </c>
      <c r="G952" s="146">
        <v>6.63</v>
      </c>
      <c r="H952" s="146">
        <f t="shared" si="242"/>
        <v>1.326</v>
      </c>
      <c r="I952">
        <v>1</v>
      </c>
      <c r="J952" s="146">
        <v>29.99</v>
      </c>
      <c r="K952" s="135">
        <f>G952/J952</f>
        <v>0.22107369123041</v>
      </c>
    </row>
    <row r="953" spans="1:8">
      <c r="A953" s="117">
        <v>44827</v>
      </c>
      <c r="B953" s="140" t="s">
        <v>20</v>
      </c>
      <c r="C953" t="s">
        <v>1056</v>
      </c>
      <c r="D953">
        <v>269</v>
      </c>
      <c r="E953">
        <v>4</v>
      </c>
      <c r="F953" s="135">
        <f t="shared" si="243"/>
        <v>0.0148698884758364</v>
      </c>
      <c r="G953" s="146">
        <v>3.58</v>
      </c>
      <c r="H953" s="146">
        <f t="shared" si="242"/>
        <v>0.895</v>
      </c>
    </row>
    <row r="954" spans="1:8">
      <c r="A954" s="117">
        <v>44827</v>
      </c>
      <c r="B954" s="140" t="s">
        <v>777</v>
      </c>
      <c r="C954" t="s">
        <v>1048</v>
      </c>
      <c r="D954" s="147">
        <v>3019</v>
      </c>
      <c r="E954">
        <v>20</v>
      </c>
      <c r="F954" s="135">
        <f t="shared" si="243"/>
        <v>0.00662471016893011</v>
      </c>
      <c r="G954" s="150">
        <v>1808</v>
      </c>
      <c r="H954" s="150">
        <f t="shared" si="242"/>
        <v>90.4</v>
      </c>
    </row>
    <row r="955" spans="1:8">
      <c r="A955" s="117">
        <v>44827</v>
      </c>
      <c r="B955" s="140" t="s">
        <v>777</v>
      </c>
      <c r="C955" t="s">
        <v>1056</v>
      </c>
      <c r="D955" s="147">
        <v>1101</v>
      </c>
      <c r="E955">
        <v>31</v>
      </c>
      <c r="F955" s="135">
        <f t="shared" si="243"/>
        <v>0.0281562216167121</v>
      </c>
      <c r="G955" s="150">
        <v>2307</v>
      </c>
      <c r="H955" s="150">
        <f t="shared" si="242"/>
        <v>74.4193548387097</v>
      </c>
    </row>
    <row r="956" spans="1:8">
      <c r="A956" s="117">
        <v>44828</v>
      </c>
      <c r="B956" s="140" t="s">
        <v>20</v>
      </c>
      <c r="C956" t="s">
        <v>1038</v>
      </c>
      <c r="D956">
        <v>3059</v>
      </c>
      <c r="E956">
        <v>14</v>
      </c>
      <c r="F956" s="135">
        <f t="shared" si="243"/>
        <v>0.0045766590389016</v>
      </c>
      <c r="G956" s="146">
        <v>17.45</v>
      </c>
      <c r="H956" s="146">
        <f t="shared" si="242"/>
        <v>1.24642857142857</v>
      </c>
    </row>
    <row r="957" spans="1:7">
      <c r="A957" s="117">
        <v>44828</v>
      </c>
      <c r="B957" s="140" t="s">
        <v>20</v>
      </c>
      <c r="C957" t="s">
        <v>1037</v>
      </c>
      <c r="D957">
        <v>653</v>
      </c>
      <c r="E957">
        <v>0</v>
      </c>
      <c r="G957" s="136"/>
    </row>
    <row r="958" spans="1:11">
      <c r="A958" s="117">
        <v>44828</v>
      </c>
      <c r="B958" s="140" t="s">
        <v>20</v>
      </c>
      <c r="C958" t="s">
        <v>1040</v>
      </c>
      <c r="D958">
        <v>14497</v>
      </c>
      <c r="E958">
        <v>47</v>
      </c>
      <c r="F958" s="135">
        <f t="shared" si="243"/>
        <v>0.00324205007932676</v>
      </c>
      <c r="G958" s="146">
        <v>23.78</v>
      </c>
      <c r="H958" s="146">
        <f t="shared" ref="H958:H960" si="245">G958/E958</f>
        <v>0.505957446808511</v>
      </c>
      <c r="I958">
        <v>6</v>
      </c>
      <c r="J958" s="146">
        <v>71.94</v>
      </c>
      <c r="K958" s="135">
        <f>G958/J958</f>
        <v>0.33055323881012</v>
      </c>
    </row>
    <row r="959" spans="1:8">
      <c r="A959" s="117">
        <v>44828</v>
      </c>
      <c r="B959" s="140" t="s">
        <v>20</v>
      </c>
      <c r="C959" t="s">
        <v>1042</v>
      </c>
      <c r="D959">
        <v>5846</v>
      </c>
      <c r="E959">
        <v>40</v>
      </c>
      <c r="F959" s="135">
        <f t="shared" si="243"/>
        <v>0.00684228532329798</v>
      </c>
      <c r="G959" s="146">
        <v>12.25</v>
      </c>
      <c r="H959" s="146">
        <f t="shared" si="245"/>
        <v>0.30625</v>
      </c>
    </row>
    <row r="960" spans="1:11">
      <c r="A960" s="117">
        <v>44828</v>
      </c>
      <c r="B960" s="140" t="s">
        <v>20</v>
      </c>
      <c r="C960" t="s">
        <v>1044</v>
      </c>
      <c r="D960">
        <v>2407</v>
      </c>
      <c r="E960">
        <v>23</v>
      </c>
      <c r="F960" s="135">
        <f t="shared" si="243"/>
        <v>0.0095554632322393</v>
      </c>
      <c r="G960" s="146">
        <v>15.71</v>
      </c>
      <c r="H960" s="146">
        <f t="shared" si="245"/>
        <v>0.68304347826087</v>
      </c>
      <c r="I960">
        <v>2</v>
      </c>
      <c r="J960" s="146">
        <v>23.98</v>
      </c>
      <c r="K960" s="135">
        <f>G960/J960</f>
        <v>0.655129274395329</v>
      </c>
    </row>
    <row r="961" spans="1:7">
      <c r="A961" s="117">
        <v>44828</v>
      </c>
      <c r="B961" s="140" t="s">
        <v>20</v>
      </c>
      <c r="C961" t="s">
        <v>1045</v>
      </c>
      <c r="D961">
        <v>696</v>
      </c>
      <c r="E961">
        <v>0</v>
      </c>
      <c r="G961" s="136"/>
    </row>
    <row r="962" spans="1:8">
      <c r="A962" s="117">
        <v>44828</v>
      </c>
      <c r="B962" s="140" t="s">
        <v>20</v>
      </c>
      <c r="C962" t="s">
        <v>1047</v>
      </c>
      <c r="D962">
        <v>4687</v>
      </c>
      <c r="E962">
        <v>2</v>
      </c>
      <c r="F962" s="135">
        <f t="shared" si="243"/>
        <v>0.000426712182632814</v>
      </c>
      <c r="G962" s="146">
        <v>2.6</v>
      </c>
      <c r="H962" s="146">
        <f t="shared" ref="H962:H967" si="246">G962/E962</f>
        <v>1.3</v>
      </c>
    </row>
    <row r="963" spans="1:5">
      <c r="A963" s="117">
        <v>44828</v>
      </c>
      <c r="B963" s="140" t="s">
        <v>20</v>
      </c>
      <c r="C963" t="s">
        <v>1050</v>
      </c>
      <c r="D963">
        <v>614</v>
      </c>
      <c r="E963">
        <v>0</v>
      </c>
    </row>
    <row r="964" spans="1:8">
      <c r="A964" s="117">
        <v>44828</v>
      </c>
      <c r="B964" s="140" t="s">
        <v>128</v>
      </c>
      <c r="C964" t="s">
        <v>1041</v>
      </c>
      <c r="D964">
        <v>1580</v>
      </c>
      <c r="E964">
        <v>8</v>
      </c>
      <c r="F964" s="135">
        <f t="shared" ref="F964:F967" si="247">E964/D964</f>
        <v>0.00506329113924051</v>
      </c>
      <c r="G964" s="148">
        <v>3.21</v>
      </c>
      <c r="H964" s="148">
        <f t="shared" si="246"/>
        <v>0.40125</v>
      </c>
    </row>
    <row r="965" spans="1:7">
      <c r="A965" s="117">
        <v>44828</v>
      </c>
      <c r="B965" s="140" t="s">
        <v>128</v>
      </c>
      <c r="C965" t="s">
        <v>1045</v>
      </c>
      <c r="D965">
        <v>786</v>
      </c>
      <c r="G965" s="148"/>
    </row>
    <row r="966" spans="1:8">
      <c r="A966" s="117">
        <v>44828</v>
      </c>
      <c r="B966" s="140" t="s">
        <v>128</v>
      </c>
      <c r="C966" t="s">
        <v>1047</v>
      </c>
      <c r="D966">
        <v>3162</v>
      </c>
      <c r="E966">
        <v>2</v>
      </c>
      <c r="F966" s="135">
        <f t="shared" si="247"/>
        <v>0.000632511068943707</v>
      </c>
      <c r="G966" s="148">
        <v>1.14</v>
      </c>
      <c r="H966" s="148">
        <f t="shared" si="246"/>
        <v>0.57</v>
      </c>
    </row>
    <row r="967" spans="1:8">
      <c r="A967" s="117">
        <v>44828</v>
      </c>
      <c r="B967" s="140" t="s">
        <v>128</v>
      </c>
      <c r="C967" t="s">
        <v>1050</v>
      </c>
      <c r="D967">
        <v>817</v>
      </c>
      <c r="E967">
        <v>4</v>
      </c>
      <c r="F967" s="135">
        <f t="shared" si="247"/>
        <v>0.00489596083231334</v>
      </c>
      <c r="G967" s="148">
        <v>6.93</v>
      </c>
      <c r="H967" s="148">
        <f t="shared" si="246"/>
        <v>1.7325</v>
      </c>
    </row>
    <row r="968" spans="1:8">
      <c r="A968" s="117">
        <v>44828</v>
      </c>
      <c r="B968" s="140" t="s">
        <v>343</v>
      </c>
      <c r="C968" t="s">
        <v>1045</v>
      </c>
      <c r="D968">
        <v>1998</v>
      </c>
      <c r="E968">
        <v>7</v>
      </c>
      <c r="F968" s="135">
        <f t="shared" ref="F968:F989" si="248">E968/D968</f>
        <v>0.0035035035035035</v>
      </c>
      <c r="G968" s="129">
        <v>6.82</v>
      </c>
      <c r="H968" s="129">
        <f t="shared" ref="H968:H981" si="249">G968/E968</f>
        <v>0.974285714285714</v>
      </c>
    </row>
    <row r="969" spans="1:11">
      <c r="A969" s="117">
        <v>44828</v>
      </c>
      <c r="B969" s="140" t="s">
        <v>343</v>
      </c>
      <c r="C969" t="s">
        <v>1047</v>
      </c>
      <c r="D969">
        <v>1221</v>
      </c>
      <c r="E969">
        <v>13</v>
      </c>
      <c r="F969" s="135">
        <f t="shared" si="248"/>
        <v>0.0106470106470106</v>
      </c>
      <c r="G969" s="129">
        <v>15.57</v>
      </c>
      <c r="H969" s="129">
        <f t="shared" si="249"/>
        <v>1.19769230769231</v>
      </c>
      <c r="I969" s="119">
        <v>1</v>
      </c>
      <c r="J969" s="129">
        <v>47.99</v>
      </c>
      <c r="K969" s="135">
        <f t="shared" ref="K969:K973" si="250">G969/J969</f>
        <v>0.32444259220671</v>
      </c>
    </row>
    <row r="970" spans="1:8">
      <c r="A970" s="117">
        <v>44828</v>
      </c>
      <c r="B970" s="140" t="s">
        <v>343</v>
      </c>
      <c r="C970" t="s">
        <v>1050</v>
      </c>
      <c r="D970">
        <v>2533</v>
      </c>
      <c r="E970">
        <v>12</v>
      </c>
      <c r="F970" s="135">
        <f t="shared" si="248"/>
        <v>0.00473746545598105</v>
      </c>
      <c r="G970" s="129">
        <v>8.24</v>
      </c>
      <c r="H970" s="129">
        <f t="shared" si="249"/>
        <v>0.686666666666667</v>
      </c>
    </row>
    <row r="971" spans="1:8">
      <c r="A971" s="117">
        <v>44828</v>
      </c>
      <c r="B971" s="140" t="s">
        <v>20</v>
      </c>
      <c r="C971" t="s">
        <v>1048</v>
      </c>
      <c r="D971">
        <v>3550</v>
      </c>
      <c r="E971">
        <v>18</v>
      </c>
      <c r="F971" s="135">
        <f t="shared" si="248"/>
        <v>0.00507042253521127</v>
      </c>
      <c r="G971" s="146">
        <v>25.66</v>
      </c>
      <c r="H971" s="146">
        <f t="shared" si="249"/>
        <v>1.42555555555556</v>
      </c>
    </row>
    <row r="972" spans="1:11">
      <c r="A972" s="117">
        <v>44828</v>
      </c>
      <c r="B972" s="140" t="s">
        <v>20</v>
      </c>
      <c r="C972" t="s">
        <v>1049</v>
      </c>
      <c r="D972">
        <v>1704</v>
      </c>
      <c r="E972">
        <v>15</v>
      </c>
      <c r="F972" s="135">
        <f t="shared" si="248"/>
        <v>0.00880281690140845</v>
      </c>
      <c r="G972" s="146">
        <v>20.51</v>
      </c>
      <c r="H972" s="146">
        <f t="shared" si="249"/>
        <v>1.36733333333333</v>
      </c>
      <c r="I972">
        <v>1</v>
      </c>
      <c r="J972" s="146">
        <v>29.99</v>
      </c>
      <c r="K972" s="135">
        <f t="shared" si="250"/>
        <v>0.683894631543848</v>
      </c>
    </row>
    <row r="973" spans="1:11">
      <c r="A973" s="117">
        <v>44828</v>
      </c>
      <c r="B973" s="140" t="s">
        <v>20</v>
      </c>
      <c r="C973" t="s">
        <v>1051</v>
      </c>
      <c r="D973">
        <v>9656</v>
      </c>
      <c r="E973">
        <v>13</v>
      </c>
      <c r="F973" s="135">
        <f t="shared" si="248"/>
        <v>0.00134631317315659</v>
      </c>
      <c r="G973" s="146">
        <v>15.63</v>
      </c>
      <c r="H973" s="146">
        <f t="shared" si="249"/>
        <v>1.20230769230769</v>
      </c>
      <c r="I973">
        <v>1</v>
      </c>
      <c r="J973" s="146">
        <v>44.99</v>
      </c>
      <c r="K973" s="135">
        <f t="shared" si="250"/>
        <v>0.347410535674594</v>
      </c>
    </row>
    <row r="974" spans="1:10">
      <c r="A974" s="117">
        <v>44828</v>
      </c>
      <c r="B974" s="140" t="s">
        <v>20</v>
      </c>
      <c r="C974" t="s">
        <v>1052</v>
      </c>
      <c r="D974">
        <v>1228</v>
      </c>
      <c r="E974">
        <v>8</v>
      </c>
      <c r="F974" s="135">
        <f t="shared" si="248"/>
        <v>0.00651465798045603</v>
      </c>
      <c r="G974" s="146">
        <v>6.95</v>
      </c>
      <c r="H974" s="146">
        <f t="shared" si="249"/>
        <v>0.86875</v>
      </c>
      <c r="J974" s="146"/>
    </row>
    <row r="975" spans="1:10">
      <c r="A975" s="117">
        <v>44828</v>
      </c>
      <c r="B975" s="140" t="s">
        <v>20</v>
      </c>
      <c r="C975" t="s">
        <v>1053</v>
      </c>
      <c r="D975">
        <v>2415</v>
      </c>
      <c r="E975">
        <v>15</v>
      </c>
      <c r="F975" s="135">
        <f t="shared" si="248"/>
        <v>0.0062111801242236</v>
      </c>
      <c r="G975" s="146">
        <v>14.95</v>
      </c>
      <c r="H975" s="146">
        <f t="shared" si="249"/>
        <v>0.996666666666667</v>
      </c>
      <c r="J975" s="146"/>
    </row>
    <row r="976" spans="1:11">
      <c r="A976" s="117">
        <v>44828</v>
      </c>
      <c r="B976" s="140" t="s">
        <v>20</v>
      </c>
      <c r="C976" t="s">
        <v>1054</v>
      </c>
      <c r="D976">
        <v>2042</v>
      </c>
      <c r="E976">
        <v>6</v>
      </c>
      <c r="F976" s="135">
        <f t="shared" si="248"/>
        <v>0.0029382957884427</v>
      </c>
      <c r="G976" s="146">
        <v>3.95</v>
      </c>
      <c r="H976" s="146">
        <f t="shared" si="249"/>
        <v>0.658333333333333</v>
      </c>
      <c r="I976">
        <v>1</v>
      </c>
      <c r="J976" s="146">
        <v>29.99</v>
      </c>
      <c r="K976" s="135">
        <f>G976/J976</f>
        <v>0.131710570190063</v>
      </c>
    </row>
    <row r="977" spans="1:11">
      <c r="A977" s="117">
        <v>44828</v>
      </c>
      <c r="B977" s="140" t="s">
        <v>20</v>
      </c>
      <c r="C977" t="s">
        <v>1055</v>
      </c>
      <c r="D977">
        <v>1529</v>
      </c>
      <c r="E977">
        <v>17</v>
      </c>
      <c r="F977" s="135">
        <f t="shared" si="248"/>
        <v>0.0111183780248528</v>
      </c>
      <c r="G977" s="146">
        <v>17.99</v>
      </c>
      <c r="H977" s="146">
        <f t="shared" si="249"/>
        <v>1.05823529411765</v>
      </c>
      <c r="I977">
        <v>1</v>
      </c>
      <c r="J977" s="146">
        <v>29.99</v>
      </c>
      <c r="K977" s="135">
        <f>G977/J977</f>
        <v>0.599866622207402</v>
      </c>
    </row>
    <row r="978" spans="1:8">
      <c r="A978" s="117">
        <v>44828</v>
      </c>
      <c r="B978" s="140" t="s">
        <v>20</v>
      </c>
      <c r="C978" t="s">
        <v>1056</v>
      </c>
      <c r="D978">
        <v>380</v>
      </c>
      <c r="E978">
        <v>2</v>
      </c>
      <c r="F978" s="135">
        <f t="shared" si="248"/>
        <v>0.00526315789473684</v>
      </c>
      <c r="G978" s="146">
        <v>1.72</v>
      </c>
      <c r="H978" s="146">
        <f t="shared" si="249"/>
        <v>0.86</v>
      </c>
    </row>
    <row r="979" spans="1:8">
      <c r="A979" s="117">
        <v>44828</v>
      </c>
      <c r="B979" s="140" t="s">
        <v>777</v>
      </c>
      <c r="C979" t="s">
        <v>1048</v>
      </c>
      <c r="D979" s="147">
        <v>1307</v>
      </c>
      <c r="E979">
        <v>12</v>
      </c>
      <c r="F979" s="135">
        <f t="shared" si="248"/>
        <v>0.00918133129303749</v>
      </c>
      <c r="G979" s="150">
        <v>821</v>
      </c>
      <c r="H979" s="150">
        <f t="shared" si="249"/>
        <v>68.4166666666667</v>
      </c>
    </row>
    <row r="980" spans="1:8">
      <c r="A980" s="117">
        <v>44828</v>
      </c>
      <c r="B980" s="140" t="s">
        <v>777</v>
      </c>
      <c r="C980" t="s">
        <v>1056</v>
      </c>
      <c r="D980" s="147">
        <v>1197</v>
      </c>
      <c r="E980">
        <v>32</v>
      </c>
      <c r="F980" s="135">
        <f t="shared" si="248"/>
        <v>0.0267335004177109</v>
      </c>
      <c r="G980" s="150">
        <v>2391</v>
      </c>
      <c r="H980" s="150">
        <f t="shared" si="249"/>
        <v>74.71875</v>
      </c>
    </row>
    <row r="981" spans="1:8">
      <c r="A981" s="117">
        <v>44829</v>
      </c>
      <c r="B981" s="140" t="s">
        <v>20</v>
      </c>
      <c r="C981" t="s">
        <v>1038</v>
      </c>
      <c r="D981">
        <v>3194</v>
      </c>
      <c r="E981">
        <v>11</v>
      </c>
      <c r="F981" s="135">
        <f t="shared" si="248"/>
        <v>0.00344395742016281</v>
      </c>
      <c r="G981" s="146">
        <v>14.46</v>
      </c>
      <c r="H981" s="146">
        <f t="shared" si="249"/>
        <v>1.31454545454545</v>
      </c>
    </row>
    <row r="982" spans="1:7">
      <c r="A982" s="117">
        <v>44829</v>
      </c>
      <c r="B982" s="140" t="s">
        <v>20</v>
      </c>
      <c r="C982" t="s">
        <v>1037</v>
      </c>
      <c r="D982">
        <v>496</v>
      </c>
      <c r="E982">
        <v>0</v>
      </c>
      <c r="G982" s="146"/>
    </row>
    <row r="983" spans="1:11">
      <c r="A983" s="117">
        <v>44829</v>
      </c>
      <c r="B983" s="140" t="s">
        <v>20</v>
      </c>
      <c r="C983" t="s">
        <v>1040</v>
      </c>
      <c r="D983">
        <v>18837</v>
      </c>
      <c r="E983">
        <v>54</v>
      </c>
      <c r="F983" s="135">
        <f t="shared" si="248"/>
        <v>0.00286669851887243</v>
      </c>
      <c r="G983" s="146">
        <v>26.87</v>
      </c>
      <c r="H983" s="146">
        <f t="shared" ref="H983:H985" si="251">G983/E983</f>
        <v>0.497592592592593</v>
      </c>
      <c r="I983">
        <v>6</v>
      </c>
      <c r="J983" s="146">
        <v>75.94</v>
      </c>
      <c r="K983" s="135">
        <f>G983/J983</f>
        <v>0.353831972609955</v>
      </c>
    </row>
    <row r="984" spans="1:11">
      <c r="A984" s="117">
        <v>44829</v>
      </c>
      <c r="B984" s="140" t="s">
        <v>20</v>
      </c>
      <c r="C984" t="s">
        <v>1042</v>
      </c>
      <c r="D984">
        <v>8898</v>
      </c>
      <c r="E984">
        <v>67</v>
      </c>
      <c r="F984" s="135">
        <f t="shared" si="248"/>
        <v>0.00752978197347719</v>
      </c>
      <c r="G984" s="146">
        <v>18.89</v>
      </c>
      <c r="H984" s="146">
        <f t="shared" si="251"/>
        <v>0.281940298507463</v>
      </c>
      <c r="I984">
        <v>2</v>
      </c>
      <c r="J984" s="146">
        <v>24.98</v>
      </c>
      <c r="K984" s="135">
        <f>G984/J984</f>
        <v>0.756204963971177</v>
      </c>
    </row>
    <row r="985" spans="1:8">
      <c r="A985" s="117">
        <v>44829</v>
      </c>
      <c r="B985" s="140" t="s">
        <v>20</v>
      </c>
      <c r="C985" t="s">
        <v>1044</v>
      </c>
      <c r="D985">
        <v>2894</v>
      </c>
      <c r="E985">
        <v>18</v>
      </c>
      <c r="F985" s="135">
        <f t="shared" si="248"/>
        <v>0.00621976503109883</v>
      </c>
      <c r="G985" s="146">
        <v>14.35</v>
      </c>
      <c r="H985" s="146">
        <f t="shared" si="251"/>
        <v>0.797222222222222</v>
      </c>
    </row>
    <row r="986" spans="1:7">
      <c r="A986" s="117">
        <v>44829</v>
      </c>
      <c r="B986" s="140" t="s">
        <v>20</v>
      </c>
      <c r="C986" t="s">
        <v>1045</v>
      </c>
      <c r="D986">
        <v>808</v>
      </c>
      <c r="E986">
        <v>0</v>
      </c>
      <c r="G986" s="146"/>
    </row>
    <row r="987" spans="1:7">
      <c r="A987" s="117">
        <v>44829</v>
      </c>
      <c r="B987" s="140" t="s">
        <v>20</v>
      </c>
      <c r="C987" t="s">
        <v>1047</v>
      </c>
      <c r="D987">
        <v>6115</v>
      </c>
      <c r="E987">
        <v>0</v>
      </c>
      <c r="G987" s="146"/>
    </row>
    <row r="988" spans="1:8">
      <c r="A988" s="117">
        <v>44829</v>
      </c>
      <c r="B988" s="140" t="s">
        <v>20</v>
      </c>
      <c r="C988" t="s">
        <v>1050</v>
      </c>
      <c r="D988">
        <v>957</v>
      </c>
      <c r="E988">
        <v>1</v>
      </c>
      <c r="F988" s="135">
        <f t="shared" si="248"/>
        <v>0.00104493207941484</v>
      </c>
      <c r="G988" s="146">
        <v>0.92</v>
      </c>
      <c r="H988" s="146">
        <f t="shared" ref="H988:H1006" si="252">G988/E988</f>
        <v>0.92</v>
      </c>
    </row>
    <row r="989" spans="1:8">
      <c r="A989" s="117">
        <v>44829</v>
      </c>
      <c r="B989" s="140" t="s">
        <v>128</v>
      </c>
      <c r="C989" t="s">
        <v>1041</v>
      </c>
      <c r="D989">
        <v>1568</v>
      </c>
      <c r="E989">
        <v>8</v>
      </c>
      <c r="F989" s="135">
        <f t="shared" si="248"/>
        <v>0.00510204081632653</v>
      </c>
      <c r="G989" s="148">
        <v>3.21</v>
      </c>
      <c r="H989" s="148">
        <f t="shared" si="252"/>
        <v>0.40125</v>
      </c>
    </row>
    <row r="990" spans="1:7">
      <c r="A990" s="117">
        <v>44829</v>
      </c>
      <c r="B990" s="140" t="s">
        <v>128</v>
      </c>
      <c r="C990" t="s">
        <v>1045</v>
      </c>
      <c r="D990">
        <v>780</v>
      </c>
      <c r="G990" s="148"/>
    </row>
    <row r="991" spans="1:8">
      <c r="A991" s="117">
        <v>44829</v>
      </c>
      <c r="B991" s="140" t="s">
        <v>128</v>
      </c>
      <c r="C991" t="s">
        <v>1047</v>
      </c>
      <c r="D991">
        <v>3076</v>
      </c>
      <c r="E991">
        <v>2</v>
      </c>
      <c r="F991" s="135">
        <f t="shared" ref="F991:F1006" si="253">E991/D991</f>
        <v>0.000650195058517555</v>
      </c>
      <c r="G991" s="148">
        <v>1.14</v>
      </c>
      <c r="H991" s="148">
        <f t="shared" si="252"/>
        <v>0.57</v>
      </c>
    </row>
    <row r="992" spans="1:8">
      <c r="A992" s="117">
        <v>44829</v>
      </c>
      <c r="B992" s="140" t="s">
        <v>128</v>
      </c>
      <c r="C992" t="s">
        <v>1050</v>
      </c>
      <c r="D992">
        <v>815</v>
      </c>
      <c r="E992">
        <v>4</v>
      </c>
      <c r="F992" s="135">
        <f t="shared" si="253"/>
        <v>0.0049079754601227</v>
      </c>
      <c r="G992" s="148">
        <v>6.93</v>
      </c>
      <c r="H992" s="148">
        <f t="shared" si="252"/>
        <v>1.7325</v>
      </c>
    </row>
    <row r="993" spans="1:8">
      <c r="A993" s="117">
        <v>44829</v>
      </c>
      <c r="B993" s="140" t="s">
        <v>343</v>
      </c>
      <c r="C993" t="s">
        <v>1045</v>
      </c>
      <c r="D993">
        <v>2631</v>
      </c>
      <c r="E993">
        <v>7</v>
      </c>
      <c r="F993" s="135">
        <f t="shared" si="253"/>
        <v>0.00266058532877233</v>
      </c>
      <c r="G993" s="129">
        <v>7.37</v>
      </c>
      <c r="H993" s="129">
        <f t="shared" si="252"/>
        <v>1.05285714285714</v>
      </c>
    </row>
    <row r="994" spans="1:11">
      <c r="A994" s="117">
        <v>44829</v>
      </c>
      <c r="B994" s="140" t="s">
        <v>343</v>
      </c>
      <c r="C994" t="s">
        <v>1047</v>
      </c>
      <c r="D994">
        <v>4653</v>
      </c>
      <c r="E994">
        <v>18</v>
      </c>
      <c r="F994" s="135">
        <f t="shared" si="253"/>
        <v>0.00386847195357834</v>
      </c>
      <c r="G994" s="129">
        <v>20.72</v>
      </c>
      <c r="H994" s="129">
        <f t="shared" si="252"/>
        <v>1.15111111111111</v>
      </c>
      <c r="I994">
        <v>1</v>
      </c>
      <c r="J994" s="129">
        <v>47.99</v>
      </c>
      <c r="K994" s="135">
        <f t="shared" ref="K994:K997" si="254">G994/J994</f>
        <v>0.431756615961659</v>
      </c>
    </row>
    <row r="995" spans="1:8">
      <c r="A995" s="117">
        <v>44829</v>
      </c>
      <c r="B995" s="140" t="s">
        <v>343</v>
      </c>
      <c r="C995" t="s">
        <v>1050</v>
      </c>
      <c r="D995">
        <v>2951</v>
      </c>
      <c r="E995">
        <v>10</v>
      </c>
      <c r="F995" s="135">
        <f t="shared" si="253"/>
        <v>0.00338868180277872</v>
      </c>
      <c r="G995" s="129">
        <v>7.63</v>
      </c>
      <c r="H995" s="129">
        <f t="shared" si="252"/>
        <v>0.763</v>
      </c>
    </row>
    <row r="996" spans="1:11">
      <c r="A996" s="117">
        <v>44829</v>
      </c>
      <c r="B996" s="140" t="s">
        <v>20</v>
      </c>
      <c r="C996" t="s">
        <v>1048</v>
      </c>
      <c r="D996">
        <v>2506</v>
      </c>
      <c r="E996">
        <v>17</v>
      </c>
      <c r="F996" s="135">
        <f t="shared" si="253"/>
        <v>0.00678371907422187</v>
      </c>
      <c r="G996" s="146">
        <v>24.87</v>
      </c>
      <c r="H996" s="146">
        <f t="shared" si="252"/>
        <v>1.46294117647059</v>
      </c>
      <c r="I996">
        <v>2</v>
      </c>
      <c r="J996" s="146">
        <v>59.98</v>
      </c>
      <c r="K996" s="135">
        <f t="shared" si="254"/>
        <v>0.414638212737579</v>
      </c>
    </row>
    <row r="997" spans="1:11">
      <c r="A997" s="117">
        <v>44829</v>
      </c>
      <c r="B997" s="140" t="s">
        <v>20</v>
      </c>
      <c r="C997" t="s">
        <v>1049</v>
      </c>
      <c r="D997">
        <v>2389</v>
      </c>
      <c r="E997">
        <v>21</v>
      </c>
      <c r="F997" s="135">
        <f t="shared" si="253"/>
        <v>0.00879028882377564</v>
      </c>
      <c r="G997" s="146">
        <v>30.12</v>
      </c>
      <c r="H997" s="146">
        <f t="shared" si="252"/>
        <v>1.43428571428571</v>
      </c>
      <c r="I997">
        <v>4</v>
      </c>
      <c r="J997" s="146">
        <v>119.96</v>
      </c>
      <c r="K997" s="135">
        <f t="shared" si="254"/>
        <v>0.251083694564855</v>
      </c>
    </row>
    <row r="998" spans="1:10">
      <c r="A998" s="117">
        <v>44829</v>
      </c>
      <c r="B998" s="140" t="s">
        <v>20</v>
      </c>
      <c r="C998" t="s">
        <v>1051</v>
      </c>
      <c r="D998">
        <v>18461</v>
      </c>
      <c r="E998">
        <v>24</v>
      </c>
      <c r="F998" s="135">
        <f t="shared" si="253"/>
        <v>0.0013000379177726</v>
      </c>
      <c r="G998" s="146">
        <v>27.78</v>
      </c>
      <c r="H998" s="146">
        <f t="shared" si="252"/>
        <v>1.1575</v>
      </c>
      <c r="J998" s="146"/>
    </row>
    <row r="999" spans="1:10">
      <c r="A999" s="117">
        <v>44829</v>
      </c>
      <c r="B999" s="140" t="s">
        <v>20</v>
      </c>
      <c r="C999" t="s">
        <v>1052</v>
      </c>
      <c r="D999">
        <v>3253</v>
      </c>
      <c r="E999">
        <v>17</v>
      </c>
      <c r="F999" s="135">
        <f t="shared" si="253"/>
        <v>0.00522594528127882</v>
      </c>
      <c r="G999" s="146">
        <v>14.44</v>
      </c>
      <c r="H999" s="146">
        <f t="shared" si="252"/>
        <v>0.849411764705882</v>
      </c>
      <c r="J999" s="146"/>
    </row>
    <row r="1000" spans="1:10">
      <c r="A1000" s="117">
        <v>44829</v>
      </c>
      <c r="B1000" s="140" t="s">
        <v>20</v>
      </c>
      <c r="C1000" t="s">
        <v>1053</v>
      </c>
      <c r="D1000">
        <v>4924</v>
      </c>
      <c r="E1000">
        <v>16</v>
      </c>
      <c r="F1000" s="135">
        <f t="shared" si="253"/>
        <v>0.00324939073923639</v>
      </c>
      <c r="G1000" s="146">
        <v>14.95</v>
      </c>
      <c r="H1000" s="146">
        <f t="shared" si="252"/>
        <v>0.934375</v>
      </c>
      <c r="J1000" s="146"/>
    </row>
    <row r="1001" spans="1:11">
      <c r="A1001" s="117">
        <v>44829</v>
      </c>
      <c r="B1001" s="140" t="s">
        <v>20</v>
      </c>
      <c r="C1001" t="s">
        <v>1054</v>
      </c>
      <c r="D1001">
        <v>3762</v>
      </c>
      <c r="E1001">
        <v>13</v>
      </c>
      <c r="F1001" s="135">
        <f t="shared" si="253"/>
        <v>0.00345560871876661</v>
      </c>
      <c r="G1001" s="146">
        <v>8.6</v>
      </c>
      <c r="H1001" s="146">
        <f t="shared" si="252"/>
        <v>0.661538461538462</v>
      </c>
      <c r="I1001">
        <v>1</v>
      </c>
      <c r="J1001" s="146">
        <v>29.99</v>
      </c>
      <c r="K1001" s="135">
        <f t="shared" ref="K1001:K1003" si="255">G1001/J1001</f>
        <v>0.286762254084695</v>
      </c>
    </row>
    <row r="1002" spans="1:11">
      <c r="A1002" s="117">
        <v>44829</v>
      </c>
      <c r="B1002" s="140" t="s">
        <v>20</v>
      </c>
      <c r="C1002" t="s">
        <v>1055</v>
      </c>
      <c r="D1002">
        <v>1452</v>
      </c>
      <c r="E1002">
        <v>16</v>
      </c>
      <c r="F1002" s="135">
        <f t="shared" si="253"/>
        <v>0.0110192837465565</v>
      </c>
      <c r="G1002" s="146">
        <v>19.18</v>
      </c>
      <c r="H1002" s="146">
        <f t="shared" si="252"/>
        <v>1.19875</v>
      </c>
      <c r="I1002">
        <v>1</v>
      </c>
      <c r="J1002" s="146">
        <v>29.99</v>
      </c>
      <c r="K1002" s="135">
        <f t="shared" si="255"/>
        <v>0.639546515505168</v>
      </c>
    </row>
    <row r="1003" spans="1:11">
      <c r="A1003" s="117">
        <v>44829</v>
      </c>
      <c r="B1003" s="140" t="s">
        <v>20</v>
      </c>
      <c r="C1003" t="s">
        <v>1056</v>
      </c>
      <c r="D1003">
        <v>714</v>
      </c>
      <c r="E1003">
        <v>12</v>
      </c>
      <c r="F1003" s="135">
        <f t="shared" si="253"/>
        <v>0.0168067226890756</v>
      </c>
      <c r="G1003" s="146">
        <v>10.51</v>
      </c>
      <c r="H1003" s="146">
        <f t="shared" si="252"/>
        <v>0.875833333333333</v>
      </c>
      <c r="I1003">
        <v>1</v>
      </c>
      <c r="J1003" s="146">
        <v>29.99</v>
      </c>
      <c r="K1003" s="135">
        <f t="shared" si="255"/>
        <v>0.350450150050017</v>
      </c>
    </row>
    <row r="1004" spans="1:8">
      <c r="A1004" s="117">
        <v>44829</v>
      </c>
      <c r="B1004" s="140" t="s">
        <v>777</v>
      </c>
      <c r="C1004" t="s">
        <v>1048</v>
      </c>
      <c r="D1004" s="147">
        <v>1169</v>
      </c>
      <c r="E1004">
        <v>7</v>
      </c>
      <c r="F1004" s="135">
        <f t="shared" si="253"/>
        <v>0.00598802395209581</v>
      </c>
      <c r="G1004" s="150">
        <v>657</v>
      </c>
      <c r="H1004" s="150">
        <f t="shared" si="252"/>
        <v>93.8571428571429</v>
      </c>
    </row>
    <row r="1005" spans="1:11">
      <c r="A1005" s="117">
        <v>44829</v>
      </c>
      <c r="B1005" s="140" t="s">
        <v>777</v>
      </c>
      <c r="C1005" t="s">
        <v>1056</v>
      </c>
      <c r="D1005">
        <v>678</v>
      </c>
      <c r="E1005">
        <v>29</v>
      </c>
      <c r="F1005" s="135">
        <f t="shared" si="253"/>
        <v>0.0427728613569322</v>
      </c>
      <c r="G1005" s="150">
        <v>2175</v>
      </c>
      <c r="H1005" s="150">
        <f t="shared" si="252"/>
        <v>75</v>
      </c>
      <c r="I1005">
        <v>2</v>
      </c>
      <c r="J1005" s="150">
        <v>7270</v>
      </c>
      <c r="K1005" s="135">
        <f t="shared" ref="K1005:K1010" si="256">G1005/J1005</f>
        <v>0.299174690508941</v>
      </c>
    </row>
    <row r="1006" spans="1:8">
      <c r="A1006" s="117">
        <v>44830</v>
      </c>
      <c r="B1006" s="140" t="s">
        <v>20</v>
      </c>
      <c r="C1006" t="s">
        <v>1038</v>
      </c>
      <c r="D1006">
        <v>3857</v>
      </c>
      <c r="E1006">
        <v>8</v>
      </c>
      <c r="F1006" s="135">
        <f t="shared" si="253"/>
        <v>0.00207415089447757</v>
      </c>
      <c r="G1006" s="146">
        <v>9.87</v>
      </c>
      <c r="H1006" s="146">
        <f t="shared" si="252"/>
        <v>1.23375</v>
      </c>
    </row>
    <row r="1007" spans="1:7">
      <c r="A1007" s="117">
        <v>44830</v>
      </c>
      <c r="B1007" s="140" t="s">
        <v>20</v>
      </c>
      <c r="C1007" t="s">
        <v>1037</v>
      </c>
      <c r="D1007">
        <v>490</v>
      </c>
      <c r="E1007">
        <v>0</v>
      </c>
      <c r="G1007" s="146"/>
    </row>
    <row r="1008" spans="1:11">
      <c r="A1008" s="117">
        <v>44830</v>
      </c>
      <c r="B1008" s="140" t="s">
        <v>20</v>
      </c>
      <c r="C1008" t="s">
        <v>1040</v>
      </c>
      <c r="D1008">
        <v>14213</v>
      </c>
      <c r="E1008">
        <v>44</v>
      </c>
      <c r="F1008" s="135">
        <f t="shared" ref="F1008:F1014" si="257">E1008/D1008</f>
        <v>0.00309575740519243</v>
      </c>
      <c r="G1008" s="146">
        <v>20.94</v>
      </c>
      <c r="H1008" s="146">
        <f t="shared" ref="H1008:H1014" si="258">G1008/E1008</f>
        <v>0.475909090909091</v>
      </c>
      <c r="I1008">
        <v>3</v>
      </c>
      <c r="J1008" s="146">
        <v>37.97</v>
      </c>
      <c r="K1008" s="135">
        <f t="shared" si="256"/>
        <v>0.551488016855412</v>
      </c>
    </row>
    <row r="1009" spans="1:11">
      <c r="A1009" s="117">
        <v>44830</v>
      </c>
      <c r="B1009" s="140" t="s">
        <v>20</v>
      </c>
      <c r="C1009" t="s">
        <v>1042</v>
      </c>
      <c r="D1009">
        <v>5045</v>
      </c>
      <c r="E1009">
        <v>36</v>
      </c>
      <c r="F1009" s="135">
        <f t="shared" si="257"/>
        <v>0.00713577799801784</v>
      </c>
      <c r="G1009" s="146">
        <v>10.48</v>
      </c>
      <c r="H1009" s="146">
        <f t="shared" si="258"/>
        <v>0.291111111111111</v>
      </c>
      <c r="I1009">
        <v>2</v>
      </c>
      <c r="J1009" s="146">
        <v>24.98</v>
      </c>
      <c r="K1009" s="135">
        <f t="shared" si="256"/>
        <v>0.419535628502802</v>
      </c>
    </row>
    <row r="1010" spans="1:11">
      <c r="A1010" s="117">
        <v>44830</v>
      </c>
      <c r="B1010" s="140" t="s">
        <v>20</v>
      </c>
      <c r="C1010" t="s">
        <v>1044</v>
      </c>
      <c r="D1010">
        <v>3102</v>
      </c>
      <c r="E1010">
        <v>24</v>
      </c>
      <c r="F1010" s="135">
        <f t="shared" si="257"/>
        <v>0.00773694390715667</v>
      </c>
      <c r="G1010" s="146">
        <v>15.14</v>
      </c>
      <c r="H1010" s="146">
        <f t="shared" si="258"/>
        <v>0.630833333333333</v>
      </c>
      <c r="I1010">
        <v>2</v>
      </c>
      <c r="J1010" s="146">
        <v>23.98</v>
      </c>
      <c r="K1010" s="135">
        <f t="shared" si="256"/>
        <v>0.631359466221852</v>
      </c>
    </row>
    <row r="1011" spans="1:8">
      <c r="A1011" s="117">
        <v>44830</v>
      </c>
      <c r="B1011" s="140" t="s">
        <v>20</v>
      </c>
      <c r="C1011" t="s">
        <v>1045</v>
      </c>
      <c r="D1011">
        <v>487</v>
      </c>
      <c r="E1011">
        <v>1</v>
      </c>
      <c r="F1011" s="135">
        <f t="shared" si="257"/>
        <v>0.00205338809034908</v>
      </c>
      <c r="G1011" s="146">
        <v>1.53</v>
      </c>
      <c r="H1011" s="146">
        <f t="shared" si="258"/>
        <v>1.53</v>
      </c>
    </row>
    <row r="1012" spans="1:8">
      <c r="A1012" s="117">
        <v>44830</v>
      </c>
      <c r="B1012" s="140" t="s">
        <v>20</v>
      </c>
      <c r="C1012" t="s">
        <v>1047</v>
      </c>
      <c r="D1012">
        <v>6854</v>
      </c>
      <c r="E1012">
        <v>1</v>
      </c>
      <c r="F1012" s="135">
        <f t="shared" si="257"/>
        <v>0.000145900204260286</v>
      </c>
      <c r="G1012" s="146">
        <v>1.35</v>
      </c>
      <c r="H1012" s="146">
        <f t="shared" si="258"/>
        <v>1.35</v>
      </c>
    </row>
    <row r="1013" spans="1:8">
      <c r="A1013" s="117">
        <v>44830</v>
      </c>
      <c r="B1013" s="140" t="s">
        <v>20</v>
      </c>
      <c r="C1013" t="s">
        <v>1050</v>
      </c>
      <c r="D1013">
        <v>599</v>
      </c>
      <c r="E1013">
        <v>1</v>
      </c>
      <c r="F1013" s="135">
        <f t="shared" si="257"/>
        <v>0.00166944908180301</v>
      </c>
      <c r="G1013" s="146">
        <v>1.85</v>
      </c>
      <c r="H1013" s="146">
        <f t="shared" si="258"/>
        <v>1.85</v>
      </c>
    </row>
    <row r="1014" spans="1:8">
      <c r="A1014" s="117">
        <v>44830</v>
      </c>
      <c r="B1014" s="140" t="s">
        <v>128</v>
      </c>
      <c r="C1014" t="s">
        <v>1041</v>
      </c>
      <c r="D1014">
        <v>371</v>
      </c>
      <c r="E1014">
        <v>5</v>
      </c>
      <c r="F1014" s="135">
        <f t="shared" si="257"/>
        <v>0.0134770889487871</v>
      </c>
      <c r="G1014" s="148">
        <v>2.37</v>
      </c>
      <c r="H1014" s="148">
        <f t="shared" si="258"/>
        <v>0.474</v>
      </c>
    </row>
    <row r="1015" spans="1:7">
      <c r="A1015" s="117">
        <v>44830</v>
      </c>
      <c r="B1015" s="140" t="s">
        <v>128</v>
      </c>
      <c r="C1015" t="s">
        <v>1045</v>
      </c>
      <c r="D1015">
        <v>314</v>
      </c>
      <c r="G1015" s="148"/>
    </row>
    <row r="1016" spans="1:8">
      <c r="A1016" s="117">
        <v>44830</v>
      </c>
      <c r="B1016" s="140" t="s">
        <v>128</v>
      </c>
      <c r="C1016" t="s">
        <v>1047</v>
      </c>
      <c r="D1016" s="147">
        <v>1707</v>
      </c>
      <c r="E1016">
        <v>5</v>
      </c>
      <c r="F1016" s="135">
        <f t="shared" ref="F1016:F1039" si="259">E1016/D1016</f>
        <v>0.00292911540714704</v>
      </c>
      <c r="G1016" s="148">
        <v>3.03</v>
      </c>
      <c r="H1016" s="148">
        <f t="shared" ref="H1016:H1036" si="260">G1016/E1016</f>
        <v>0.606</v>
      </c>
    </row>
    <row r="1017" spans="1:8">
      <c r="A1017" s="117">
        <v>44830</v>
      </c>
      <c r="B1017" s="140" t="s">
        <v>128</v>
      </c>
      <c r="C1017" t="s">
        <v>1050</v>
      </c>
      <c r="D1017">
        <v>277</v>
      </c>
      <c r="E1017">
        <v>3</v>
      </c>
      <c r="F1017" s="135">
        <f t="shared" si="259"/>
        <v>0.0108303249097473</v>
      </c>
      <c r="G1017" s="148">
        <v>4.89</v>
      </c>
      <c r="H1017" s="148">
        <f t="shared" si="260"/>
        <v>1.63</v>
      </c>
    </row>
    <row r="1018" spans="1:8">
      <c r="A1018" s="117">
        <v>44830</v>
      </c>
      <c r="B1018" s="140" t="s">
        <v>343</v>
      </c>
      <c r="C1018" t="s">
        <v>1045</v>
      </c>
      <c r="D1018" s="147">
        <v>2390</v>
      </c>
      <c r="E1018">
        <v>3</v>
      </c>
      <c r="F1018" s="135">
        <f t="shared" si="259"/>
        <v>0.00125523012552301</v>
      </c>
      <c r="G1018" s="129">
        <v>2.86</v>
      </c>
      <c r="H1018" s="129">
        <f t="shared" si="260"/>
        <v>0.953333333333333</v>
      </c>
    </row>
    <row r="1019" spans="1:11">
      <c r="A1019" s="117">
        <v>44830</v>
      </c>
      <c r="B1019" s="140" t="s">
        <v>343</v>
      </c>
      <c r="C1019" t="s">
        <v>1047</v>
      </c>
      <c r="D1019" s="149">
        <v>5850</v>
      </c>
      <c r="E1019">
        <v>19</v>
      </c>
      <c r="F1019" s="135">
        <f t="shared" si="259"/>
        <v>0.00324786324786325</v>
      </c>
      <c r="G1019" s="129">
        <v>20.73</v>
      </c>
      <c r="H1019" s="129">
        <f t="shared" si="260"/>
        <v>1.09105263157895</v>
      </c>
      <c r="I1019">
        <v>1</v>
      </c>
      <c r="J1019" s="129">
        <v>47.99</v>
      </c>
      <c r="K1019" s="135">
        <f>G1019/J1019</f>
        <v>0.431964992706814</v>
      </c>
    </row>
    <row r="1020" spans="1:8">
      <c r="A1020" s="117">
        <v>44830</v>
      </c>
      <c r="B1020" s="140" t="s">
        <v>343</v>
      </c>
      <c r="C1020" t="s">
        <v>1050</v>
      </c>
      <c r="D1020" s="147">
        <v>1866</v>
      </c>
      <c r="E1020">
        <v>7</v>
      </c>
      <c r="F1020" s="135">
        <f t="shared" si="259"/>
        <v>0.0037513397642015</v>
      </c>
      <c r="G1020" s="129">
        <v>5.72</v>
      </c>
      <c r="H1020" s="129">
        <f t="shared" si="260"/>
        <v>0.817142857142857</v>
      </c>
    </row>
    <row r="1021" spans="1:8">
      <c r="A1021" s="117">
        <v>44830</v>
      </c>
      <c r="B1021" s="140" t="s">
        <v>20</v>
      </c>
      <c r="C1021" t="s">
        <v>1048</v>
      </c>
      <c r="D1021">
        <v>2282</v>
      </c>
      <c r="E1021">
        <v>16</v>
      </c>
      <c r="F1021" s="135">
        <f t="shared" si="259"/>
        <v>0.007011393514461</v>
      </c>
      <c r="G1021" s="146">
        <v>25.11</v>
      </c>
      <c r="H1021" s="146">
        <f t="shared" si="260"/>
        <v>1.569375</v>
      </c>
    </row>
    <row r="1022" spans="1:11">
      <c r="A1022" s="117">
        <v>44830</v>
      </c>
      <c r="B1022" s="140" t="s">
        <v>20</v>
      </c>
      <c r="C1022" t="s">
        <v>1049</v>
      </c>
      <c r="D1022">
        <v>752</v>
      </c>
      <c r="E1022">
        <v>17</v>
      </c>
      <c r="F1022" s="135">
        <f t="shared" si="259"/>
        <v>0.0226063829787234</v>
      </c>
      <c r="G1022" s="146">
        <v>25.93</v>
      </c>
      <c r="H1022" s="146">
        <f t="shared" si="260"/>
        <v>1.52529411764706</v>
      </c>
      <c r="I1022">
        <v>3</v>
      </c>
      <c r="J1022" s="146">
        <v>89.97</v>
      </c>
      <c r="K1022" s="135">
        <f t="shared" ref="K1022:K1028" si="261">G1022/J1022</f>
        <v>0.288207180171168</v>
      </c>
    </row>
    <row r="1023" spans="1:10">
      <c r="A1023" s="117">
        <v>44830</v>
      </c>
      <c r="B1023" s="140" t="s">
        <v>20</v>
      </c>
      <c r="C1023" t="s">
        <v>1051</v>
      </c>
      <c r="D1023">
        <v>12432</v>
      </c>
      <c r="E1023">
        <v>9</v>
      </c>
      <c r="F1023" s="135">
        <f t="shared" si="259"/>
        <v>0.000723938223938224</v>
      </c>
      <c r="G1023" s="146">
        <v>10.78</v>
      </c>
      <c r="H1023" s="146">
        <f t="shared" si="260"/>
        <v>1.19777777777778</v>
      </c>
      <c r="J1023" s="146"/>
    </row>
    <row r="1024" spans="1:10">
      <c r="A1024" s="117">
        <v>44830</v>
      </c>
      <c r="B1024" s="140" t="s">
        <v>20</v>
      </c>
      <c r="C1024" t="s">
        <v>1052</v>
      </c>
      <c r="D1024">
        <v>2417</v>
      </c>
      <c r="E1024">
        <v>13</v>
      </c>
      <c r="F1024" s="135">
        <f t="shared" si="259"/>
        <v>0.00537856847331403</v>
      </c>
      <c r="G1024" s="146">
        <v>11.88</v>
      </c>
      <c r="H1024" s="146">
        <f t="shared" si="260"/>
        <v>0.913846153846154</v>
      </c>
      <c r="J1024" s="146"/>
    </row>
    <row r="1025" spans="1:11">
      <c r="A1025" s="117">
        <v>44830</v>
      </c>
      <c r="B1025" s="140" t="s">
        <v>20</v>
      </c>
      <c r="C1025" t="s">
        <v>1053</v>
      </c>
      <c r="D1025">
        <v>2823</v>
      </c>
      <c r="E1025">
        <v>16</v>
      </c>
      <c r="F1025" s="135">
        <f t="shared" si="259"/>
        <v>0.00566772936592278</v>
      </c>
      <c r="G1025" s="146">
        <v>14.98</v>
      </c>
      <c r="H1025" s="146">
        <f t="shared" si="260"/>
        <v>0.93625</v>
      </c>
      <c r="I1025">
        <v>1</v>
      </c>
      <c r="J1025" s="146">
        <v>44.99</v>
      </c>
      <c r="K1025" s="135">
        <f t="shared" si="261"/>
        <v>0.332962880640142</v>
      </c>
    </row>
    <row r="1026" spans="1:11">
      <c r="A1026" s="117">
        <v>44830</v>
      </c>
      <c r="B1026" s="140" t="s">
        <v>20</v>
      </c>
      <c r="C1026" t="s">
        <v>1054</v>
      </c>
      <c r="D1026">
        <v>3351</v>
      </c>
      <c r="E1026">
        <v>17</v>
      </c>
      <c r="F1026" s="135">
        <f t="shared" si="259"/>
        <v>0.00507311250373023</v>
      </c>
      <c r="G1026" s="146">
        <v>13.14</v>
      </c>
      <c r="H1026" s="146">
        <f t="shared" si="260"/>
        <v>0.772941176470588</v>
      </c>
      <c r="I1026">
        <v>1</v>
      </c>
      <c r="J1026" s="146">
        <v>29.99</v>
      </c>
      <c r="K1026" s="135">
        <f t="shared" si="261"/>
        <v>0.438146048682894</v>
      </c>
    </row>
    <row r="1027" spans="1:11">
      <c r="A1027" s="117">
        <v>44830</v>
      </c>
      <c r="B1027" s="140" t="s">
        <v>20</v>
      </c>
      <c r="C1027" t="s">
        <v>1055</v>
      </c>
      <c r="D1027">
        <v>1356</v>
      </c>
      <c r="E1027">
        <v>12</v>
      </c>
      <c r="F1027" s="135">
        <f t="shared" si="259"/>
        <v>0.00884955752212389</v>
      </c>
      <c r="G1027" s="146">
        <v>14.62</v>
      </c>
      <c r="H1027" s="146">
        <f t="shared" si="260"/>
        <v>1.21833333333333</v>
      </c>
      <c r="I1027">
        <v>1</v>
      </c>
      <c r="J1027" s="146">
        <v>29.99</v>
      </c>
      <c r="K1027" s="135">
        <f t="shared" si="261"/>
        <v>0.487495831943981</v>
      </c>
    </row>
    <row r="1028" spans="1:11">
      <c r="A1028" s="117">
        <v>44830</v>
      </c>
      <c r="B1028" s="140" t="s">
        <v>20</v>
      </c>
      <c r="C1028" t="s">
        <v>1056</v>
      </c>
      <c r="D1028">
        <v>682</v>
      </c>
      <c r="E1028">
        <v>8</v>
      </c>
      <c r="F1028" s="135">
        <f t="shared" si="259"/>
        <v>0.0117302052785924</v>
      </c>
      <c r="G1028" s="146">
        <v>6.9</v>
      </c>
      <c r="H1028" s="146">
        <f t="shared" si="260"/>
        <v>0.8625</v>
      </c>
      <c r="I1028">
        <v>1</v>
      </c>
      <c r="J1028" s="146">
        <v>29.99</v>
      </c>
      <c r="K1028" s="135">
        <f t="shared" si="261"/>
        <v>0.230076692230744</v>
      </c>
    </row>
    <row r="1029" spans="1:8">
      <c r="A1029" s="117">
        <v>44830</v>
      </c>
      <c r="B1029" s="140" t="s">
        <v>777</v>
      </c>
      <c r="C1029" t="s">
        <v>1048</v>
      </c>
      <c r="D1029">
        <v>580</v>
      </c>
      <c r="E1029">
        <v>4</v>
      </c>
      <c r="F1029" s="135">
        <f t="shared" si="259"/>
        <v>0.00689655172413793</v>
      </c>
      <c r="G1029" s="150">
        <v>399</v>
      </c>
      <c r="H1029" s="150">
        <f t="shared" si="260"/>
        <v>99.75</v>
      </c>
    </row>
    <row r="1030" spans="1:11">
      <c r="A1030" s="117">
        <v>44830</v>
      </c>
      <c r="B1030" s="140" t="s">
        <v>777</v>
      </c>
      <c r="C1030" t="s">
        <v>1056</v>
      </c>
      <c r="D1030" s="147">
        <v>945</v>
      </c>
      <c r="E1030">
        <v>23</v>
      </c>
      <c r="F1030" s="135">
        <f t="shared" si="259"/>
        <v>0.0243386243386243</v>
      </c>
      <c r="G1030" s="150">
        <v>1605</v>
      </c>
      <c r="H1030" s="150">
        <f t="shared" si="260"/>
        <v>69.7826086956522</v>
      </c>
      <c r="I1030">
        <v>2</v>
      </c>
      <c r="J1030" s="150">
        <v>7270</v>
      </c>
      <c r="K1030" s="135">
        <f t="shared" ref="K1030:K1034" si="262">G1030/J1030</f>
        <v>0.220770288858322</v>
      </c>
    </row>
    <row r="1031" spans="1:8">
      <c r="A1031" s="117">
        <v>44831</v>
      </c>
      <c r="B1031" s="140" t="s">
        <v>20</v>
      </c>
      <c r="C1031" t="s">
        <v>1038</v>
      </c>
      <c r="D1031">
        <v>3797</v>
      </c>
      <c r="E1031">
        <v>8</v>
      </c>
      <c r="F1031" s="135">
        <f t="shared" si="259"/>
        <v>0.00210692652093758</v>
      </c>
      <c r="G1031" s="146">
        <v>8.59</v>
      </c>
      <c r="H1031" s="146">
        <f t="shared" si="260"/>
        <v>1.07375</v>
      </c>
    </row>
    <row r="1032" spans="1:11">
      <c r="A1032" s="117">
        <v>44831</v>
      </c>
      <c r="B1032" s="140" t="s">
        <v>20</v>
      </c>
      <c r="C1032" t="s">
        <v>1037</v>
      </c>
      <c r="D1032">
        <v>537</v>
      </c>
      <c r="E1032">
        <v>3</v>
      </c>
      <c r="F1032" s="135">
        <f t="shared" si="259"/>
        <v>0.00558659217877095</v>
      </c>
      <c r="G1032" s="146">
        <v>3.36</v>
      </c>
      <c r="H1032" s="146">
        <f t="shared" si="260"/>
        <v>1.12</v>
      </c>
      <c r="I1032">
        <v>1</v>
      </c>
      <c r="J1032" s="146">
        <v>36.99</v>
      </c>
      <c r="K1032" s="135">
        <f t="shared" si="262"/>
        <v>0.0908353609083536</v>
      </c>
    </row>
    <row r="1033" spans="1:11">
      <c r="A1033" s="117">
        <v>44831</v>
      </c>
      <c r="B1033" s="140" t="s">
        <v>20</v>
      </c>
      <c r="C1033" t="s">
        <v>1040</v>
      </c>
      <c r="D1033">
        <v>7710</v>
      </c>
      <c r="E1033">
        <v>37</v>
      </c>
      <c r="F1033" s="135">
        <f t="shared" si="259"/>
        <v>0.00479896238651102</v>
      </c>
      <c r="G1033" s="146">
        <v>17.66</v>
      </c>
      <c r="H1033" s="146">
        <f t="shared" si="260"/>
        <v>0.477297297297297</v>
      </c>
      <c r="I1033">
        <v>5</v>
      </c>
      <c r="J1033" s="146">
        <v>61.95</v>
      </c>
      <c r="K1033" s="135">
        <f t="shared" si="262"/>
        <v>0.285068603712672</v>
      </c>
    </row>
    <row r="1034" spans="1:11">
      <c r="A1034" s="117">
        <v>44831</v>
      </c>
      <c r="B1034" s="140" t="s">
        <v>20</v>
      </c>
      <c r="C1034" t="s">
        <v>1042</v>
      </c>
      <c r="D1034">
        <v>4063</v>
      </c>
      <c r="E1034">
        <v>17</v>
      </c>
      <c r="F1034" s="135">
        <f t="shared" si="259"/>
        <v>0.00418410041841004</v>
      </c>
      <c r="G1034" s="146">
        <v>4.88</v>
      </c>
      <c r="H1034" s="146">
        <f t="shared" si="260"/>
        <v>0.287058823529412</v>
      </c>
      <c r="I1034">
        <v>1</v>
      </c>
      <c r="J1034" s="146">
        <v>11.99</v>
      </c>
      <c r="K1034" s="135">
        <f t="shared" si="262"/>
        <v>0.407005838198499</v>
      </c>
    </row>
    <row r="1035" spans="1:8">
      <c r="A1035" s="117">
        <v>44831</v>
      </c>
      <c r="B1035" s="140" t="s">
        <v>20</v>
      </c>
      <c r="C1035" t="s">
        <v>1044</v>
      </c>
      <c r="D1035">
        <v>1946</v>
      </c>
      <c r="E1035">
        <v>16</v>
      </c>
      <c r="F1035" s="135">
        <f t="shared" si="259"/>
        <v>0.00822199383350463</v>
      </c>
      <c r="G1035" s="146">
        <v>9.33</v>
      </c>
      <c r="H1035" s="146">
        <f t="shared" si="260"/>
        <v>0.583125</v>
      </c>
    </row>
    <row r="1036" spans="1:8">
      <c r="A1036" s="117">
        <v>44831</v>
      </c>
      <c r="B1036" s="140" t="s">
        <v>20</v>
      </c>
      <c r="C1036" t="s">
        <v>1045</v>
      </c>
      <c r="D1036">
        <v>413</v>
      </c>
      <c r="E1036">
        <v>1</v>
      </c>
      <c r="F1036" s="135">
        <f t="shared" si="259"/>
        <v>0.00242130750605327</v>
      </c>
      <c r="G1036" s="146">
        <v>1.83</v>
      </c>
      <c r="H1036" s="146">
        <f t="shared" si="260"/>
        <v>1.83</v>
      </c>
    </row>
    <row r="1037" spans="1:7">
      <c r="A1037" s="117">
        <v>44831</v>
      </c>
      <c r="B1037" s="140" t="s">
        <v>20</v>
      </c>
      <c r="C1037" t="s">
        <v>1047</v>
      </c>
      <c r="D1037">
        <v>1884</v>
      </c>
      <c r="E1037">
        <v>0</v>
      </c>
      <c r="G1037" s="146"/>
    </row>
    <row r="1038" spans="1:8">
      <c r="A1038" s="117">
        <v>44831</v>
      </c>
      <c r="B1038" s="140" t="s">
        <v>20</v>
      </c>
      <c r="C1038" t="s">
        <v>1050</v>
      </c>
      <c r="D1038">
        <v>310</v>
      </c>
      <c r="E1038">
        <v>3</v>
      </c>
      <c r="F1038" s="135">
        <f t="shared" si="259"/>
        <v>0.00967741935483871</v>
      </c>
      <c r="G1038" s="146">
        <v>3.63</v>
      </c>
      <c r="H1038" s="146">
        <f t="shared" ref="H1038:H1060" si="263">G1038/E1038</f>
        <v>1.21</v>
      </c>
    </row>
    <row r="1039" spans="1:8">
      <c r="A1039" s="117">
        <v>44831</v>
      </c>
      <c r="B1039" s="140" t="s">
        <v>128</v>
      </c>
      <c r="C1039" t="s">
        <v>1041</v>
      </c>
      <c r="D1039" s="147">
        <v>2652</v>
      </c>
      <c r="E1039">
        <v>12</v>
      </c>
      <c r="F1039" s="135">
        <f t="shared" si="259"/>
        <v>0.00452488687782805</v>
      </c>
      <c r="G1039" s="148">
        <v>4.51</v>
      </c>
      <c r="H1039" s="148">
        <f t="shared" si="263"/>
        <v>0.375833333333333</v>
      </c>
    </row>
    <row r="1040" spans="1:7">
      <c r="A1040" s="117">
        <v>44831</v>
      </c>
      <c r="B1040" s="140" t="s">
        <v>128</v>
      </c>
      <c r="C1040" t="s">
        <v>1045</v>
      </c>
      <c r="D1040">
        <v>642</v>
      </c>
      <c r="G1040" s="148"/>
    </row>
    <row r="1041" spans="1:8">
      <c r="A1041" s="117">
        <v>44831</v>
      </c>
      <c r="B1041" s="140" t="s">
        <v>128</v>
      </c>
      <c r="C1041" t="s">
        <v>1047</v>
      </c>
      <c r="D1041" s="147">
        <v>2707</v>
      </c>
      <c r="E1041">
        <v>4</v>
      </c>
      <c r="F1041" s="135">
        <f t="shared" ref="F1041:F1060" si="264">E1041/D1041</f>
        <v>0.00147765053564832</v>
      </c>
      <c r="G1041" s="148">
        <v>1.94</v>
      </c>
      <c r="H1041" s="148">
        <f t="shared" si="263"/>
        <v>0.485</v>
      </c>
    </row>
    <row r="1042" spans="1:8">
      <c r="A1042" s="117">
        <v>44831</v>
      </c>
      <c r="B1042" s="140" t="s">
        <v>128</v>
      </c>
      <c r="C1042" t="s">
        <v>1050</v>
      </c>
      <c r="D1042" s="147">
        <v>1733</v>
      </c>
      <c r="E1042">
        <v>3</v>
      </c>
      <c r="F1042" s="135">
        <f t="shared" si="264"/>
        <v>0.00173110213502597</v>
      </c>
      <c r="G1042" s="148">
        <v>4.33</v>
      </c>
      <c r="H1042" s="148">
        <f t="shared" si="263"/>
        <v>1.44333333333333</v>
      </c>
    </row>
    <row r="1043" spans="1:8">
      <c r="A1043" s="117">
        <v>44831</v>
      </c>
      <c r="B1043" s="140" t="s">
        <v>343</v>
      </c>
      <c r="C1043" t="s">
        <v>1045</v>
      </c>
      <c r="D1043">
        <v>741</v>
      </c>
      <c r="E1043">
        <v>4</v>
      </c>
      <c r="F1043" s="135">
        <f t="shared" si="264"/>
        <v>0.00539811066126856</v>
      </c>
      <c r="G1043" s="129">
        <v>3.27</v>
      </c>
      <c r="H1043" s="129">
        <f t="shared" si="263"/>
        <v>0.8175</v>
      </c>
    </row>
    <row r="1044" spans="1:8">
      <c r="A1044" s="117">
        <v>44831</v>
      </c>
      <c r="B1044" s="140" t="s">
        <v>343</v>
      </c>
      <c r="C1044" t="s">
        <v>1047</v>
      </c>
      <c r="D1044" s="147">
        <v>4997</v>
      </c>
      <c r="E1044">
        <v>13</v>
      </c>
      <c r="F1044" s="135">
        <f t="shared" si="264"/>
        <v>0.00260156093656194</v>
      </c>
      <c r="G1044" s="129">
        <v>15.55</v>
      </c>
      <c r="H1044" s="129">
        <f t="shared" si="263"/>
        <v>1.19615384615385</v>
      </c>
    </row>
    <row r="1045" spans="1:11">
      <c r="A1045" s="117">
        <v>44831</v>
      </c>
      <c r="B1045" s="140" t="s">
        <v>343</v>
      </c>
      <c r="C1045" t="s">
        <v>1050</v>
      </c>
      <c r="D1045" s="147">
        <v>1386</v>
      </c>
      <c r="E1045">
        <v>7</v>
      </c>
      <c r="F1045" s="135">
        <f t="shared" si="264"/>
        <v>0.00505050505050505</v>
      </c>
      <c r="G1045" s="129">
        <v>5.11</v>
      </c>
      <c r="H1045" s="129">
        <f t="shared" si="263"/>
        <v>0.73</v>
      </c>
      <c r="I1045">
        <v>1</v>
      </c>
      <c r="J1045" s="129">
        <v>47.99</v>
      </c>
      <c r="K1045" s="135">
        <f>G1045/J1045</f>
        <v>0.106480516774328</v>
      </c>
    </row>
    <row r="1046" spans="1:11">
      <c r="A1046" s="117">
        <v>44831</v>
      </c>
      <c r="B1046" s="140" t="s">
        <v>20</v>
      </c>
      <c r="C1046" t="s">
        <v>1048</v>
      </c>
      <c r="D1046">
        <v>2817</v>
      </c>
      <c r="E1046">
        <v>14</v>
      </c>
      <c r="F1046" s="135">
        <f t="shared" si="264"/>
        <v>0.00496982605608804</v>
      </c>
      <c r="G1046" s="146">
        <v>19.69</v>
      </c>
      <c r="H1046" s="146">
        <f t="shared" si="263"/>
        <v>1.40642857142857</v>
      </c>
      <c r="I1046">
        <v>2</v>
      </c>
      <c r="J1046" s="146">
        <v>59.98</v>
      </c>
      <c r="K1046" s="135">
        <f>G1046/J1046</f>
        <v>0.328276092030677</v>
      </c>
    </row>
    <row r="1047" spans="1:8">
      <c r="A1047" s="117">
        <v>44831</v>
      </c>
      <c r="B1047" s="140" t="s">
        <v>20</v>
      </c>
      <c r="C1047" t="s">
        <v>1049</v>
      </c>
      <c r="D1047">
        <v>710</v>
      </c>
      <c r="E1047">
        <v>2</v>
      </c>
      <c r="F1047" s="135">
        <f t="shared" si="264"/>
        <v>0.0028169014084507</v>
      </c>
      <c r="G1047" s="146">
        <v>2.27</v>
      </c>
      <c r="H1047" s="146">
        <f t="shared" si="263"/>
        <v>1.135</v>
      </c>
    </row>
    <row r="1048" spans="1:8">
      <c r="A1048" s="117">
        <v>44831</v>
      </c>
      <c r="B1048" s="140" t="s">
        <v>20</v>
      </c>
      <c r="C1048" t="s">
        <v>1051</v>
      </c>
      <c r="D1048">
        <v>2707</v>
      </c>
      <c r="E1048">
        <v>3</v>
      </c>
      <c r="F1048" s="135">
        <f t="shared" si="264"/>
        <v>0.00110823790173624</v>
      </c>
      <c r="G1048" s="146">
        <v>4.08</v>
      </c>
      <c r="H1048" s="146">
        <f t="shared" si="263"/>
        <v>1.36</v>
      </c>
    </row>
    <row r="1049" spans="1:8">
      <c r="A1049" s="117">
        <v>44831</v>
      </c>
      <c r="B1049" s="140" t="s">
        <v>20</v>
      </c>
      <c r="C1049" t="s">
        <v>1052</v>
      </c>
      <c r="D1049">
        <v>446</v>
      </c>
      <c r="E1049">
        <v>3</v>
      </c>
      <c r="F1049" s="135">
        <f t="shared" si="264"/>
        <v>0.00672645739910314</v>
      </c>
      <c r="G1049" s="146">
        <v>2.26</v>
      </c>
      <c r="H1049" s="146">
        <f t="shared" si="263"/>
        <v>0.753333333333333</v>
      </c>
    </row>
    <row r="1050" spans="1:8">
      <c r="A1050" s="117">
        <v>44831</v>
      </c>
      <c r="B1050" s="140" t="s">
        <v>20</v>
      </c>
      <c r="C1050" t="s">
        <v>1053</v>
      </c>
      <c r="D1050">
        <v>1399</v>
      </c>
      <c r="E1050">
        <v>6</v>
      </c>
      <c r="F1050" s="135">
        <f t="shared" si="264"/>
        <v>0.00428877769835597</v>
      </c>
      <c r="G1050" s="146">
        <v>4.96</v>
      </c>
      <c r="H1050" s="146">
        <f t="shared" si="263"/>
        <v>0.826666666666667</v>
      </c>
    </row>
    <row r="1051" spans="1:8">
      <c r="A1051" s="117">
        <v>44831</v>
      </c>
      <c r="B1051" s="140" t="s">
        <v>20</v>
      </c>
      <c r="C1051" t="s">
        <v>1054</v>
      </c>
      <c r="D1051">
        <v>3499</v>
      </c>
      <c r="E1051">
        <v>9</v>
      </c>
      <c r="F1051" s="135">
        <f t="shared" si="264"/>
        <v>0.00257216347527865</v>
      </c>
      <c r="G1051" s="146">
        <v>6.64</v>
      </c>
      <c r="H1051" s="146">
        <f t="shared" si="263"/>
        <v>0.737777777777778</v>
      </c>
    </row>
    <row r="1052" spans="1:8">
      <c r="A1052" s="117">
        <v>44831</v>
      </c>
      <c r="B1052" s="140" t="s">
        <v>20</v>
      </c>
      <c r="C1052" t="s">
        <v>1055</v>
      </c>
      <c r="D1052">
        <v>215</v>
      </c>
      <c r="E1052">
        <v>3</v>
      </c>
      <c r="F1052" s="135">
        <f t="shared" si="264"/>
        <v>0.013953488372093</v>
      </c>
      <c r="G1052" s="146">
        <v>3.04</v>
      </c>
      <c r="H1052" s="146">
        <f t="shared" si="263"/>
        <v>1.01333333333333</v>
      </c>
    </row>
    <row r="1053" spans="1:11">
      <c r="A1053" s="117">
        <v>44831</v>
      </c>
      <c r="B1053" s="140" t="s">
        <v>20</v>
      </c>
      <c r="C1053" t="s">
        <v>1056</v>
      </c>
      <c r="D1053">
        <v>324</v>
      </c>
      <c r="E1053">
        <v>3</v>
      </c>
      <c r="F1053" s="135">
        <f t="shared" si="264"/>
        <v>0.00925925925925926</v>
      </c>
      <c r="G1053" s="146">
        <v>2.13</v>
      </c>
      <c r="H1053" s="146">
        <f t="shared" si="263"/>
        <v>0.71</v>
      </c>
      <c r="I1053">
        <v>1</v>
      </c>
      <c r="J1053" s="146">
        <v>28.99</v>
      </c>
      <c r="K1053" s="135">
        <f t="shared" ref="K1053:K1056" si="265">G1053/J1053</f>
        <v>0.0734736115902035</v>
      </c>
    </row>
    <row r="1054" spans="1:8">
      <c r="A1054" s="117">
        <v>44831</v>
      </c>
      <c r="B1054" s="140" t="s">
        <v>777</v>
      </c>
      <c r="C1054" t="s">
        <v>1048</v>
      </c>
      <c r="D1054">
        <v>566</v>
      </c>
      <c r="E1054">
        <v>3</v>
      </c>
      <c r="F1054" s="135">
        <f t="shared" si="264"/>
        <v>0.00530035335689046</v>
      </c>
      <c r="G1054" s="150">
        <v>143</v>
      </c>
      <c r="H1054" s="150">
        <f t="shared" si="263"/>
        <v>47.6666666666667</v>
      </c>
    </row>
    <row r="1055" spans="1:11">
      <c r="A1055" s="117">
        <v>44831</v>
      </c>
      <c r="B1055" s="140" t="s">
        <v>777</v>
      </c>
      <c r="C1055" t="s">
        <v>1056</v>
      </c>
      <c r="D1055" s="147">
        <v>1079</v>
      </c>
      <c r="E1055">
        <v>45</v>
      </c>
      <c r="F1055" s="135">
        <f t="shared" si="264"/>
        <v>0.0417052826691381</v>
      </c>
      <c r="G1055" s="150">
        <v>2989</v>
      </c>
      <c r="H1055" s="150">
        <f t="shared" si="263"/>
        <v>66.4222222222222</v>
      </c>
      <c r="I1055">
        <v>1</v>
      </c>
      <c r="J1055" s="150">
        <v>3635</v>
      </c>
      <c r="K1055" s="135">
        <f t="shared" si="265"/>
        <v>0.822283356258597</v>
      </c>
    </row>
    <row r="1056" spans="1:11">
      <c r="A1056" s="117">
        <v>44832</v>
      </c>
      <c r="B1056" s="140" t="s">
        <v>20</v>
      </c>
      <c r="C1056" t="s">
        <v>1038</v>
      </c>
      <c r="D1056">
        <v>4497</v>
      </c>
      <c r="E1056">
        <v>22</v>
      </c>
      <c r="F1056" s="135">
        <f t="shared" si="264"/>
        <v>0.00489215032243718</v>
      </c>
      <c r="G1056" s="146">
        <v>19.36</v>
      </c>
      <c r="H1056" s="146">
        <f t="shared" si="263"/>
        <v>0.88</v>
      </c>
      <c r="I1056">
        <v>1</v>
      </c>
      <c r="J1056" s="146">
        <v>29.99</v>
      </c>
      <c r="K1056" s="135">
        <f t="shared" si="265"/>
        <v>0.645548516172057</v>
      </c>
    </row>
    <row r="1057" spans="1:10">
      <c r="A1057" s="117">
        <v>44832</v>
      </c>
      <c r="B1057" s="140" t="s">
        <v>20</v>
      </c>
      <c r="C1057" t="s">
        <v>1037</v>
      </c>
      <c r="D1057">
        <v>620</v>
      </c>
      <c r="E1057">
        <v>3</v>
      </c>
      <c r="F1057" s="135">
        <f t="shared" si="264"/>
        <v>0.00483870967741936</v>
      </c>
      <c r="G1057" s="146">
        <v>4.22</v>
      </c>
      <c r="H1057" s="146">
        <f t="shared" si="263"/>
        <v>1.40666666666667</v>
      </c>
      <c r="J1057" s="146"/>
    </row>
    <row r="1058" spans="1:11">
      <c r="A1058" s="117">
        <v>44832</v>
      </c>
      <c r="B1058" s="140" t="s">
        <v>20</v>
      </c>
      <c r="C1058" t="s">
        <v>1040</v>
      </c>
      <c r="D1058">
        <v>9233</v>
      </c>
      <c r="E1058">
        <v>46</v>
      </c>
      <c r="F1058" s="135">
        <f t="shared" si="264"/>
        <v>0.00498212931874797</v>
      </c>
      <c r="G1058" s="146">
        <v>21.65</v>
      </c>
      <c r="H1058" s="146">
        <f t="shared" si="263"/>
        <v>0.470652173913043</v>
      </c>
      <c r="I1058">
        <v>4</v>
      </c>
      <c r="J1058" s="146">
        <v>47.96</v>
      </c>
      <c r="K1058" s="135">
        <f>G1058/J1058</f>
        <v>0.451417848206839</v>
      </c>
    </row>
    <row r="1059" spans="1:11">
      <c r="A1059" s="117">
        <v>44832</v>
      </c>
      <c r="B1059" s="140" t="s">
        <v>20</v>
      </c>
      <c r="C1059" t="s">
        <v>1042</v>
      </c>
      <c r="D1059">
        <v>3535</v>
      </c>
      <c r="E1059">
        <v>20</v>
      </c>
      <c r="F1059" s="135">
        <f t="shared" si="264"/>
        <v>0.00565770862800566</v>
      </c>
      <c r="G1059" s="146">
        <v>4.9</v>
      </c>
      <c r="H1059" s="146">
        <f t="shared" si="263"/>
        <v>0.245</v>
      </c>
      <c r="I1059">
        <v>1</v>
      </c>
      <c r="J1059" s="146">
        <v>11.99</v>
      </c>
      <c r="K1059" s="135">
        <f>G1059/J1059</f>
        <v>0.408673894912427</v>
      </c>
    </row>
    <row r="1060" spans="1:8">
      <c r="A1060" s="117">
        <v>44832</v>
      </c>
      <c r="B1060" s="140" t="s">
        <v>20</v>
      </c>
      <c r="C1060" t="s">
        <v>1044</v>
      </c>
      <c r="D1060">
        <v>1746</v>
      </c>
      <c r="E1060">
        <v>16</v>
      </c>
      <c r="F1060" s="135">
        <f t="shared" si="264"/>
        <v>0.00916380297823597</v>
      </c>
      <c r="G1060" s="146">
        <v>8.62</v>
      </c>
      <c r="H1060" s="146">
        <f t="shared" si="263"/>
        <v>0.53875</v>
      </c>
    </row>
    <row r="1061" spans="1:4">
      <c r="A1061" s="117">
        <v>44832</v>
      </c>
      <c r="B1061" s="140" t="s">
        <v>20</v>
      </c>
      <c r="C1061" t="s">
        <v>1045</v>
      </c>
      <c r="D1061">
        <v>496</v>
      </c>
    </row>
    <row r="1062" spans="1:4">
      <c r="A1062" s="117">
        <v>44832</v>
      </c>
      <c r="B1062" s="140" t="s">
        <v>20</v>
      </c>
      <c r="C1062" t="s">
        <v>1047</v>
      </c>
      <c r="D1062">
        <v>1543</v>
      </c>
    </row>
    <row r="1063" spans="1:4">
      <c r="A1063" s="117">
        <v>44832</v>
      </c>
      <c r="B1063" s="140" t="s">
        <v>20</v>
      </c>
      <c r="C1063" t="s">
        <v>1050</v>
      </c>
      <c r="D1063">
        <v>722</v>
      </c>
    </row>
    <row r="1064" spans="1:8">
      <c r="A1064" s="117">
        <v>44832</v>
      </c>
      <c r="B1064" s="140" t="s">
        <v>128</v>
      </c>
      <c r="C1064" t="s">
        <v>1041</v>
      </c>
      <c r="D1064" s="147">
        <v>2178</v>
      </c>
      <c r="E1064">
        <v>3</v>
      </c>
      <c r="F1064" s="135">
        <f t="shared" ref="F1064:F1085" si="266">E1064/D1064</f>
        <v>0.00137741046831956</v>
      </c>
      <c r="G1064" s="148">
        <v>0.91</v>
      </c>
      <c r="H1064" s="148">
        <f t="shared" ref="H1064:H1085" si="267">G1064/E1064</f>
        <v>0.303333333333333</v>
      </c>
    </row>
    <row r="1065" spans="1:7">
      <c r="A1065" s="117">
        <v>44832</v>
      </c>
      <c r="B1065" s="140" t="s">
        <v>128</v>
      </c>
      <c r="C1065" t="s">
        <v>1045</v>
      </c>
      <c r="D1065">
        <v>776</v>
      </c>
      <c r="G1065" s="148"/>
    </row>
    <row r="1066" spans="1:8">
      <c r="A1066" s="117">
        <v>44832</v>
      </c>
      <c r="B1066" s="140" t="s">
        <v>128</v>
      </c>
      <c r="C1066" t="s">
        <v>1047</v>
      </c>
      <c r="D1066" s="147">
        <v>1810</v>
      </c>
      <c r="E1066">
        <v>1</v>
      </c>
      <c r="F1066" s="135">
        <f t="shared" si="266"/>
        <v>0.000552486187845304</v>
      </c>
      <c r="G1066" s="148">
        <v>0.54</v>
      </c>
      <c r="H1066" s="148">
        <f t="shared" si="267"/>
        <v>0.54</v>
      </c>
    </row>
    <row r="1067" spans="1:8">
      <c r="A1067" s="117">
        <v>44832</v>
      </c>
      <c r="B1067" s="140" t="s">
        <v>128</v>
      </c>
      <c r="C1067" t="s">
        <v>1050</v>
      </c>
      <c r="D1067" s="147">
        <v>2247</v>
      </c>
      <c r="E1067">
        <v>3</v>
      </c>
      <c r="F1067" s="135">
        <f t="shared" si="266"/>
        <v>0.00133511348464619</v>
      </c>
      <c r="G1067" s="148">
        <v>2.15</v>
      </c>
      <c r="H1067" s="148">
        <f t="shared" si="267"/>
        <v>0.716666666666667</v>
      </c>
    </row>
    <row r="1068" spans="1:8">
      <c r="A1068" s="117">
        <v>44832</v>
      </c>
      <c r="B1068" s="140" t="s">
        <v>343</v>
      </c>
      <c r="C1068" t="s">
        <v>1045</v>
      </c>
      <c r="D1068">
        <v>656</v>
      </c>
      <c r="E1068">
        <v>1</v>
      </c>
      <c r="F1068" s="135">
        <f t="shared" si="266"/>
        <v>0.00152439024390244</v>
      </c>
      <c r="G1068" s="129">
        <v>1.16</v>
      </c>
      <c r="H1068" s="129">
        <f t="shared" si="267"/>
        <v>1.16</v>
      </c>
    </row>
    <row r="1069" spans="1:8">
      <c r="A1069" s="117">
        <v>44832</v>
      </c>
      <c r="B1069" s="140" t="s">
        <v>343</v>
      </c>
      <c r="C1069" t="s">
        <v>1047</v>
      </c>
      <c r="D1069" s="147">
        <v>1758</v>
      </c>
      <c r="E1069">
        <v>6</v>
      </c>
      <c r="F1069" s="135">
        <f t="shared" si="266"/>
        <v>0.00341296928327645</v>
      </c>
      <c r="G1069" s="129">
        <v>6.41</v>
      </c>
      <c r="H1069" s="129">
        <f t="shared" si="267"/>
        <v>1.06833333333333</v>
      </c>
    </row>
    <row r="1070" spans="1:8">
      <c r="A1070" s="117">
        <v>44832</v>
      </c>
      <c r="B1070" s="140" t="s">
        <v>343</v>
      </c>
      <c r="C1070" t="s">
        <v>1050</v>
      </c>
      <c r="D1070" s="147">
        <v>1414</v>
      </c>
      <c r="E1070">
        <v>7</v>
      </c>
      <c r="F1070" s="135">
        <f t="shared" si="266"/>
        <v>0.00495049504950495</v>
      </c>
      <c r="G1070" s="129">
        <v>6.98</v>
      </c>
      <c r="H1070" s="129">
        <f t="shared" si="267"/>
        <v>0.997142857142857</v>
      </c>
    </row>
    <row r="1071" spans="1:8">
      <c r="A1071" s="117">
        <v>44832</v>
      </c>
      <c r="B1071" s="140" t="s">
        <v>20</v>
      </c>
      <c r="C1071" t="s">
        <v>1048</v>
      </c>
      <c r="D1071">
        <v>1766</v>
      </c>
      <c r="E1071">
        <v>8</v>
      </c>
      <c r="F1071" s="135">
        <f t="shared" si="266"/>
        <v>0.00453001132502831</v>
      </c>
      <c r="G1071" s="146">
        <v>9.37</v>
      </c>
      <c r="H1071" s="146">
        <f t="shared" si="267"/>
        <v>1.17125</v>
      </c>
    </row>
    <row r="1072" spans="1:8">
      <c r="A1072" s="117">
        <v>44832</v>
      </c>
      <c r="B1072" s="140" t="s">
        <v>20</v>
      </c>
      <c r="C1072" t="s">
        <v>1049</v>
      </c>
      <c r="D1072">
        <v>116</v>
      </c>
      <c r="E1072">
        <v>1</v>
      </c>
      <c r="F1072" s="135">
        <f t="shared" si="266"/>
        <v>0.00862068965517241</v>
      </c>
      <c r="G1072" s="146">
        <v>0.95</v>
      </c>
      <c r="H1072" s="146">
        <f t="shared" si="267"/>
        <v>0.95</v>
      </c>
    </row>
    <row r="1073" spans="1:8">
      <c r="A1073" s="117">
        <v>44832</v>
      </c>
      <c r="B1073" s="140" t="s">
        <v>20</v>
      </c>
      <c r="C1073" t="s">
        <v>1051</v>
      </c>
      <c r="D1073">
        <v>1722</v>
      </c>
      <c r="E1073">
        <v>6</v>
      </c>
      <c r="F1073" s="135">
        <f t="shared" si="266"/>
        <v>0.00348432055749129</v>
      </c>
      <c r="G1073" s="146">
        <v>7.15</v>
      </c>
      <c r="H1073" s="146">
        <f t="shared" si="267"/>
        <v>1.19166666666667</v>
      </c>
    </row>
    <row r="1074" spans="1:8">
      <c r="A1074" s="117">
        <v>44832</v>
      </c>
      <c r="B1074" s="140" t="s">
        <v>20</v>
      </c>
      <c r="C1074" t="s">
        <v>1052</v>
      </c>
      <c r="D1074">
        <v>363</v>
      </c>
      <c r="E1074">
        <v>4</v>
      </c>
      <c r="F1074" s="135">
        <f t="shared" si="266"/>
        <v>0.0110192837465565</v>
      </c>
      <c r="G1074" s="146">
        <v>1.89</v>
      </c>
      <c r="H1074" s="146">
        <f t="shared" si="267"/>
        <v>0.4725</v>
      </c>
    </row>
    <row r="1075" spans="1:8">
      <c r="A1075" s="117">
        <v>44832</v>
      </c>
      <c r="B1075" s="140" t="s">
        <v>20</v>
      </c>
      <c r="C1075" t="s">
        <v>1053</v>
      </c>
      <c r="D1075">
        <v>1889</v>
      </c>
      <c r="E1075">
        <v>5</v>
      </c>
      <c r="F1075" s="135">
        <f t="shared" si="266"/>
        <v>0.00264690312334569</v>
      </c>
      <c r="G1075" s="146">
        <v>5.74</v>
      </c>
      <c r="H1075" s="146">
        <f t="shared" si="267"/>
        <v>1.148</v>
      </c>
    </row>
    <row r="1076" spans="1:8">
      <c r="A1076" s="117">
        <v>44832</v>
      </c>
      <c r="B1076" s="140" t="s">
        <v>20</v>
      </c>
      <c r="C1076" t="s">
        <v>1054</v>
      </c>
      <c r="D1076">
        <v>3475</v>
      </c>
      <c r="E1076">
        <v>4</v>
      </c>
      <c r="F1076" s="135">
        <f t="shared" si="266"/>
        <v>0.00115107913669065</v>
      </c>
      <c r="G1076" s="146">
        <v>3.15</v>
      </c>
      <c r="H1076" s="146">
        <f t="shared" si="267"/>
        <v>0.7875</v>
      </c>
    </row>
    <row r="1077" spans="1:8">
      <c r="A1077" s="117">
        <v>44832</v>
      </c>
      <c r="B1077" s="140" t="s">
        <v>20</v>
      </c>
      <c r="C1077" t="s">
        <v>1055</v>
      </c>
      <c r="D1077">
        <v>241</v>
      </c>
      <c r="E1077">
        <v>3</v>
      </c>
      <c r="F1077" s="135">
        <f t="shared" si="266"/>
        <v>0.012448132780083</v>
      </c>
      <c r="G1077" s="146">
        <v>1.99</v>
      </c>
      <c r="H1077" s="146">
        <f t="shared" si="267"/>
        <v>0.663333333333333</v>
      </c>
    </row>
    <row r="1078" spans="1:8">
      <c r="A1078" s="117">
        <v>44832</v>
      </c>
      <c r="B1078" s="140" t="s">
        <v>20</v>
      </c>
      <c r="C1078" t="s">
        <v>1056</v>
      </c>
      <c r="D1078">
        <v>180</v>
      </c>
      <c r="E1078">
        <v>4</v>
      </c>
      <c r="F1078" s="135">
        <f t="shared" si="266"/>
        <v>0.0222222222222222</v>
      </c>
      <c r="G1078" s="146">
        <v>3.75</v>
      </c>
      <c r="H1078" s="146">
        <f t="shared" si="267"/>
        <v>0.9375</v>
      </c>
    </row>
    <row r="1079" spans="1:8">
      <c r="A1079" s="117">
        <v>44832</v>
      </c>
      <c r="B1079" s="140" t="s">
        <v>777</v>
      </c>
      <c r="C1079" t="s">
        <v>1048</v>
      </c>
      <c r="D1079">
        <v>456</v>
      </c>
      <c r="E1079">
        <v>2</v>
      </c>
      <c r="F1079" s="135">
        <f t="shared" si="266"/>
        <v>0.0043859649122807</v>
      </c>
      <c r="G1079" s="150">
        <v>62</v>
      </c>
      <c r="H1079" s="150">
        <f t="shared" si="267"/>
        <v>31</v>
      </c>
    </row>
    <row r="1080" spans="1:11">
      <c r="A1080" s="117">
        <v>44832</v>
      </c>
      <c r="B1080" s="140" t="s">
        <v>777</v>
      </c>
      <c r="C1080" t="s">
        <v>1056</v>
      </c>
      <c r="D1080">
        <v>935</v>
      </c>
      <c r="E1080">
        <v>35</v>
      </c>
      <c r="F1080" s="135">
        <f t="shared" si="266"/>
        <v>0.0374331550802139</v>
      </c>
      <c r="G1080" s="150">
        <v>2266</v>
      </c>
      <c r="H1080" s="150">
        <f t="shared" si="267"/>
        <v>64.7428571428571</v>
      </c>
      <c r="I1080">
        <v>2</v>
      </c>
      <c r="J1080" s="150">
        <v>7270</v>
      </c>
      <c r="K1080" s="135">
        <f t="shared" ref="K1080:K1083" si="268">G1080/J1080</f>
        <v>0.311691884456671</v>
      </c>
    </row>
    <row r="1081" spans="1:11">
      <c r="A1081" s="117">
        <v>44833</v>
      </c>
      <c r="B1081" s="140" t="s">
        <v>20</v>
      </c>
      <c r="C1081" t="s">
        <v>1038</v>
      </c>
      <c r="D1081">
        <v>6745</v>
      </c>
      <c r="E1081">
        <v>22</v>
      </c>
      <c r="F1081" s="135">
        <f t="shared" si="266"/>
        <v>0.00326167531504818</v>
      </c>
      <c r="G1081" s="146">
        <v>19.64</v>
      </c>
      <c r="H1081" s="146">
        <f t="shared" si="267"/>
        <v>0.892727272727273</v>
      </c>
      <c r="I1081" s="119">
        <v>1</v>
      </c>
      <c r="J1081" s="146">
        <v>29.99</v>
      </c>
      <c r="K1081" s="135">
        <f t="shared" si="268"/>
        <v>0.654884961653885</v>
      </c>
    </row>
    <row r="1082" spans="1:10">
      <c r="A1082" s="117">
        <v>44833</v>
      </c>
      <c r="B1082" s="140" t="s">
        <v>20</v>
      </c>
      <c r="C1082" t="s">
        <v>1037</v>
      </c>
      <c r="D1082">
        <v>474</v>
      </c>
      <c r="E1082">
        <v>5</v>
      </c>
      <c r="F1082" s="135">
        <f t="shared" si="266"/>
        <v>0.0105485232067511</v>
      </c>
      <c r="G1082" s="146">
        <v>4.45</v>
      </c>
      <c r="H1082" s="146">
        <f t="shared" si="267"/>
        <v>0.89</v>
      </c>
      <c r="J1082" s="146"/>
    </row>
    <row r="1083" spans="1:11">
      <c r="A1083" s="117">
        <v>44833</v>
      </c>
      <c r="B1083" s="140" t="s">
        <v>20</v>
      </c>
      <c r="C1083" t="s">
        <v>1040</v>
      </c>
      <c r="D1083">
        <v>8487</v>
      </c>
      <c r="E1083">
        <v>31</v>
      </c>
      <c r="F1083" s="135">
        <f t="shared" si="266"/>
        <v>0.0036526452221044</v>
      </c>
      <c r="G1083" s="146">
        <v>18.47</v>
      </c>
      <c r="H1083" s="146">
        <f t="shared" si="267"/>
        <v>0.595806451612903</v>
      </c>
      <c r="I1083" s="119">
        <v>1</v>
      </c>
      <c r="J1083" s="146">
        <v>11.99</v>
      </c>
      <c r="K1083" s="135">
        <f t="shared" si="268"/>
        <v>1.54045037531276</v>
      </c>
    </row>
    <row r="1084" spans="1:10">
      <c r="A1084" s="117">
        <v>44833</v>
      </c>
      <c r="B1084" s="140" t="s">
        <v>20</v>
      </c>
      <c r="C1084" t="s">
        <v>1042</v>
      </c>
      <c r="D1084">
        <v>3851</v>
      </c>
      <c r="E1084">
        <v>25</v>
      </c>
      <c r="F1084" s="135">
        <f t="shared" si="266"/>
        <v>0.00649182030641392</v>
      </c>
      <c r="G1084" s="146">
        <v>7.43</v>
      </c>
      <c r="H1084" s="146">
        <f t="shared" si="267"/>
        <v>0.2972</v>
      </c>
      <c r="J1084" s="146"/>
    </row>
    <row r="1085" spans="1:11">
      <c r="A1085" s="117">
        <v>44833</v>
      </c>
      <c r="B1085" s="140" t="s">
        <v>20</v>
      </c>
      <c r="C1085" t="s">
        <v>1044</v>
      </c>
      <c r="D1085">
        <v>1655</v>
      </c>
      <c r="E1085">
        <v>16</v>
      </c>
      <c r="F1085" s="135">
        <f t="shared" si="266"/>
        <v>0.00966767371601208</v>
      </c>
      <c r="G1085" s="146">
        <v>8.97</v>
      </c>
      <c r="H1085" s="146">
        <f t="shared" si="267"/>
        <v>0.560625</v>
      </c>
      <c r="I1085" s="119">
        <v>3</v>
      </c>
      <c r="J1085" s="146">
        <v>35.97</v>
      </c>
      <c r="K1085" s="135">
        <f>G1085/J1085</f>
        <v>0.249374478732277</v>
      </c>
    </row>
    <row r="1086" spans="1:4">
      <c r="A1086" s="117">
        <v>44833</v>
      </c>
      <c r="B1086" s="140" t="s">
        <v>20</v>
      </c>
      <c r="C1086" t="s">
        <v>1045</v>
      </c>
      <c r="D1086">
        <v>493</v>
      </c>
    </row>
    <row r="1087" spans="1:4">
      <c r="A1087" s="117">
        <v>44833</v>
      </c>
      <c r="B1087" s="140" t="s">
        <v>20</v>
      </c>
      <c r="C1087" t="s">
        <v>1047</v>
      </c>
      <c r="D1087">
        <v>1436</v>
      </c>
    </row>
    <row r="1088" spans="1:4">
      <c r="A1088" s="117">
        <v>44833</v>
      </c>
      <c r="B1088" s="140" t="s">
        <v>20</v>
      </c>
      <c r="C1088" t="s">
        <v>1050</v>
      </c>
      <c r="D1088">
        <v>682</v>
      </c>
    </row>
    <row r="1089" spans="1:8">
      <c r="A1089" s="117">
        <v>44833</v>
      </c>
      <c r="B1089" s="140" t="s">
        <v>128</v>
      </c>
      <c r="C1089" t="s">
        <v>1041</v>
      </c>
      <c r="D1089" s="147">
        <v>2797</v>
      </c>
      <c r="E1089">
        <v>9</v>
      </c>
      <c r="F1089" s="135">
        <f t="shared" ref="F1089:F1130" si="269">E1089/D1089</f>
        <v>0.00321773328566321</v>
      </c>
      <c r="G1089" s="148">
        <v>3.01</v>
      </c>
      <c r="H1089" s="148">
        <f t="shared" ref="H1089:H1113" si="270">G1089/E1089</f>
        <v>0.334444444444444</v>
      </c>
    </row>
    <row r="1090" spans="1:8">
      <c r="A1090" s="117">
        <v>44833</v>
      </c>
      <c r="B1090" s="140" t="s">
        <v>128</v>
      </c>
      <c r="C1090" t="s">
        <v>1045</v>
      </c>
      <c r="D1090" s="147">
        <v>1508</v>
      </c>
      <c r="E1090">
        <v>2</v>
      </c>
      <c r="F1090" s="135">
        <f t="shared" si="269"/>
        <v>0.0013262599469496</v>
      </c>
      <c r="G1090" s="148">
        <v>1.39</v>
      </c>
      <c r="H1090" s="148">
        <f t="shared" si="270"/>
        <v>0.695</v>
      </c>
    </row>
    <row r="1091" spans="1:8">
      <c r="A1091" s="117">
        <v>44833</v>
      </c>
      <c r="B1091" s="140" t="s">
        <v>128</v>
      </c>
      <c r="C1091" t="s">
        <v>1047</v>
      </c>
      <c r="D1091" s="147">
        <v>1811</v>
      </c>
      <c r="E1091">
        <v>1</v>
      </c>
      <c r="F1091" s="135">
        <f t="shared" si="269"/>
        <v>0.000552181115405853</v>
      </c>
      <c r="G1091" s="148">
        <v>0.3</v>
      </c>
      <c r="H1091" s="148">
        <f t="shared" si="270"/>
        <v>0.3</v>
      </c>
    </row>
    <row r="1092" spans="1:8">
      <c r="A1092" s="117">
        <v>44833</v>
      </c>
      <c r="B1092" s="140" t="s">
        <v>128</v>
      </c>
      <c r="C1092" t="s">
        <v>1050</v>
      </c>
      <c r="D1092" s="147">
        <v>4480</v>
      </c>
      <c r="E1092">
        <v>9</v>
      </c>
      <c r="F1092" s="135">
        <f t="shared" si="269"/>
        <v>0.00200892857142857</v>
      </c>
      <c r="G1092" s="148">
        <v>7.74</v>
      </c>
      <c r="H1092" s="148">
        <f t="shared" si="270"/>
        <v>0.86</v>
      </c>
    </row>
    <row r="1093" spans="1:8">
      <c r="A1093" s="117">
        <v>44833</v>
      </c>
      <c r="B1093" s="140" t="s">
        <v>343</v>
      </c>
      <c r="C1093" t="s">
        <v>1045</v>
      </c>
      <c r="D1093">
        <v>686</v>
      </c>
      <c r="E1093">
        <v>3</v>
      </c>
      <c r="F1093" s="135">
        <f t="shared" si="269"/>
        <v>0.0043731778425656</v>
      </c>
      <c r="G1093" s="129">
        <v>2.76</v>
      </c>
      <c r="H1093" s="129">
        <f t="shared" si="270"/>
        <v>0.92</v>
      </c>
    </row>
    <row r="1094" spans="1:8">
      <c r="A1094" s="117">
        <v>44833</v>
      </c>
      <c r="B1094" s="140" t="s">
        <v>343</v>
      </c>
      <c r="C1094" t="s">
        <v>1047</v>
      </c>
      <c r="D1094" s="147">
        <v>4807</v>
      </c>
      <c r="E1094">
        <v>7</v>
      </c>
      <c r="F1094" s="135">
        <f t="shared" si="269"/>
        <v>0.00145620969419596</v>
      </c>
      <c r="G1094" s="129">
        <v>7.08</v>
      </c>
      <c r="H1094" s="129">
        <f t="shared" si="270"/>
        <v>1.01142857142857</v>
      </c>
    </row>
    <row r="1095" spans="1:8">
      <c r="A1095" s="117">
        <v>44833</v>
      </c>
      <c r="B1095" s="140" t="s">
        <v>343</v>
      </c>
      <c r="C1095" t="s">
        <v>1050</v>
      </c>
      <c r="D1095" s="147">
        <v>1657</v>
      </c>
      <c r="E1095">
        <v>2</v>
      </c>
      <c r="F1095" s="135">
        <f t="shared" si="269"/>
        <v>0.0012070006035003</v>
      </c>
      <c r="G1095" s="129">
        <v>1.26</v>
      </c>
      <c r="H1095" s="129">
        <f t="shared" si="270"/>
        <v>0.63</v>
      </c>
    </row>
    <row r="1096" spans="1:8">
      <c r="A1096" s="117">
        <v>44833</v>
      </c>
      <c r="B1096" s="140" t="s">
        <v>20</v>
      </c>
      <c r="C1096" t="s">
        <v>1048</v>
      </c>
      <c r="D1096">
        <v>2285</v>
      </c>
      <c r="E1096">
        <v>7</v>
      </c>
      <c r="F1096" s="135">
        <f t="shared" si="269"/>
        <v>0.00306345733041575</v>
      </c>
      <c r="G1096" s="146">
        <v>10.36</v>
      </c>
      <c r="H1096" s="146">
        <f t="shared" si="270"/>
        <v>1.48</v>
      </c>
    </row>
    <row r="1097" spans="1:11">
      <c r="A1097" s="117">
        <v>44833</v>
      </c>
      <c r="B1097" s="140" t="s">
        <v>20</v>
      </c>
      <c r="C1097" t="s">
        <v>1049</v>
      </c>
      <c r="D1097">
        <v>734</v>
      </c>
      <c r="E1097">
        <v>10</v>
      </c>
      <c r="F1097" s="135">
        <f t="shared" si="269"/>
        <v>0.0136239782016349</v>
      </c>
      <c r="G1097" s="146">
        <v>13.98</v>
      </c>
      <c r="H1097" s="146">
        <f t="shared" si="270"/>
        <v>1.398</v>
      </c>
      <c r="I1097" s="119">
        <v>1</v>
      </c>
      <c r="J1097" s="146">
        <v>29.99</v>
      </c>
      <c r="K1097" s="135">
        <f>G1097/J1097</f>
        <v>0.466155385128376</v>
      </c>
    </row>
    <row r="1098" spans="1:8">
      <c r="A1098" s="117">
        <v>44833</v>
      </c>
      <c r="B1098" s="140" t="s">
        <v>20</v>
      </c>
      <c r="C1098" t="s">
        <v>1051</v>
      </c>
      <c r="D1098">
        <v>1888</v>
      </c>
      <c r="E1098">
        <v>4</v>
      </c>
      <c r="F1098" s="135">
        <f t="shared" si="269"/>
        <v>0.00211864406779661</v>
      </c>
      <c r="G1098" s="146">
        <v>3.59</v>
      </c>
      <c r="H1098" s="146">
        <f t="shared" si="270"/>
        <v>0.8975</v>
      </c>
    </row>
    <row r="1099" spans="1:8">
      <c r="A1099" s="117">
        <v>44833</v>
      </c>
      <c r="B1099" s="140" t="s">
        <v>20</v>
      </c>
      <c r="C1099" t="s">
        <v>1052</v>
      </c>
      <c r="D1099">
        <v>298</v>
      </c>
      <c r="E1099">
        <v>0</v>
      </c>
      <c r="F1099" s="135">
        <f t="shared" si="269"/>
        <v>0</v>
      </c>
      <c r="G1099" s="146"/>
      <c r="H1099" s="146"/>
    </row>
    <row r="1100" spans="1:8">
      <c r="A1100" s="117">
        <v>44833</v>
      </c>
      <c r="B1100" s="140" t="s">
        <v>20</v>
      </c>
      <c r="C1100" t="s">
        <v>1053</v>
      </c>
      <c r="D1100">
        <v>2379</v>
      </c>
      <c r="E1100">
        <v>5</v>
      </c>
      <c r="F1100" s="135">
        <f t="shared" si="269"/>
        <v>0.00210172341319882</v>
      </c>
      <c r="G1100" s="146">
        <v>5.21</v>
      </c>
      <c r="H1100" s="146">
        <f t="shared" si="270"/>
        <v>1.042</v>
      </c>
    </row>
    <row r="1101" spans="1:8">
      <c r="A1101" s="117">
        <v>44833</v>
      </c>
      <c r="B1101" s="140" t="s">
        <v>20</v>
      </c>
      <c r="C1101" t="s">
        <v>1054</v>
      </c>
      <c r="D1101">
        <v>4105</v>
      </c>
      <c r="E1101">
        <v>4</v>
      </c>
      <c r="F1101" s="135">
        <f t="shared" si="269"/>
        <v>0.00097442143727162</v>
      </c>
      <c r="G1101" s="146">
        <v>3.5</v>
      </c>
      <c r="H1101" s="146">
        <f t="shared" si="270"/>
        <v>0.875</v>
      </c>
    </row>
    <row r="1102" spans="1:8">
      <c r="A1102" s="117">
        <v>44833</v>
      </c>
      <c r="B1102" s="140" t="s">
        <v>20</v>
      </c>
      <c r="C1102" t="s">
        <v>1055</v>
      </c>
      <c r="D1102">
        <v>280</v>
      </c>
      <c r="E1102">
        <v>2</v>
      </c>
      <c r="F1102" s="135">
        <f t="shared" si="269"/>
        <v>0.00714285714285714</v>
      </c>
      <c r="G1102" s="146">
        <v>1.84</v>
      </c>
      <c r="H1102" s="146">
        <f t="shared" si="270"/>
        <v>0.92</v>
      </c>
    </row>
    <row r="1103" spans="1:8">
      <c r="A1103" s="117">
        <v>44833</v>
      </c>
      <c r="B1103" s="140" t="s">
        <v>20</v>
      </c>
      <c r="C1103" t="s">
        <v>1056</v>
      </c>
      <c r="D1103">
        <v>70</v>
      </c>
      <c r="E1103">
        <v>1</v>
      </c>
      <c r="F1103" s="135">
        <f t="shared" si="269"/>
        <v>0.0142857142857143</v>
      </c>
      <c r="G1103" s="146">
        <v>1</v>
      </c>
      <c r="H1103" s="146">
        <f t="shared" si="270"/>
        <v>1</v>
      </c>
    </row>
    <row r="1104" spans="1:8">
      <c r="A1104" s="117">
        <v>44833</v>
      </c>
      <c r="B1104" s="140" t="s">
        <v>777</v>
      </c>
      <c r="C1104" t="s">
        <v>1048</v>
      </c>
      <c r="D1104">
        <v>643</v>
      </c>
      <c r="E1104">
        <v>2</v>
      </c>
      <c r="F1104" s="135">
        <f t="shared" si="269"/>
        <v>0.0031104199066874</v>
      </c>
      <c r="G1104" s="150">
        <v>200</v>
      </c>
      <c r="H1104" s="150">
        <f t="shared" si="270"/>
        <v>100</v>
      </c>
    </row>
    <row r="1105" spans="1:8">
      <c r="A1105" s="117">
        <v>44833</v>
      </c>
      <c r="B1105" s="140" t="s">
        <v>777</v>
      </c>
      <c r="C1105" t="s">
        <v>1056</v>
      </c>
      <c r="D1105">
        <v>879</v>
      </c>
      <c r="E1105">
        <v>30</v>
      </c>
      <c r="F1105" s="135">
        <f t="shared" si="269"/>
        <v>0.0341296928327645</v>
      </c>
      <c r="G1105" s="150">
        <v>1780</v>
      </c>
      <c r="H1105" s="150">
        <f t="shared" si="270"/>
        <v>59.3333333333333</v>
      </c>
    </row>
    <row r="1106" spans="1:8">
      <c r="A1106" s="117">
        <v>44834</v>
      </c>
      <c r="B1106" s="140" t="s">
        <v>20</v>
      </c>
      <c r="C1106" t="s">
        <v>1038</v>
      </c>
      <c r="D1106">
        <v>5189</v>
      </c>
      <c r="E1106">
        <v>23</v>
      </c>
      <c r="F1106" s="135">
        <f t="shared" si="269"/>
        <v>0.00443245326652534</v>
      </c>
      <c r="G1106" s="146">
        <v>18.88</v>
      </c>
      <c r="H1106" s="146">
        <f t="shared" si="270"/>
        <v>0.820869565217391</v>
      </c>
    </row>
    <row r="1107" spans="1:8">
      <c r="A1107" s="117">
        <v>44834</v>
      </c>
      <c r="B1107" s="140" t="s">
        <v>20</v>
      </c>
      <c r="C1107" t="s">
        <v>1037</v>
      </c>
      <c r="D1107">
        <v>199</v>
      </c>
      <c r="E1107">
        <v>2</v>
      </c>
      <c r="F1107" s="135">
        <f t="shared" si="269"/>
        <v>0.0100502512562814</v>
      </c>
      <c r="G1107" s="146">
        <v>2.71</v>
      </c>
      <c r="H1107" s="146">
        <f t="shared" si="270"/>
        <v>1.355</v>
      </c>
    </row>
    <row r="1108" spans="1:11">
      <c r="A1108" s="117">
        <v>44834</v>
      </c>
      <c r="B1108" s="140" t="s">
        <v>20</v>
      </c>
      <c r="C1108" t="s">
        <v>1040</v>
      </c>
      <c r="D1108">
        <v>8088</v>
      </c>
      <c r="E1108">
        <v>35</v>
      </c>
      <c r="F1108" s="135">
        <f t="shared" si="269"/>
        <v>0.00432739861523244</v>
      </c>
      <c r="G1108" s="146">
        <v>18.56</v>
      </c>
      <c r="H1108" s="146">
        <f t="shared" si="270"/>
        <v>0.530285714285714</v>
      </c>
      <c r="I1108">
        <v>2</v>
      </c>
      <c r="J1108" s="146">
        <v>23.98</v>
      </c>
      <c r="K1108" s="135">
        <f>G1108/J1108</f>
        <v>0.773978315262719</v>
      </c>
    </row>
    <row r="1109" spans="1:10">
      <c r="A1109" s="117">
        <v>44834</v>
      </c>
      <c r="B1109" s="140" t="s">
        <v>20</v>
      </c>
      <c r="C1109" t="s">
        <v>1042</v>
      </c>
      <c r="D1109">
        <v>3567</v>
      </c>
      <c r="E1109">
        <v>16</v>
      </c>
      <c r="F1109" s="135">
        <f t="shared" si="269"/>
        <v>0.00448556209700028</v>
      </c>
      <c r="G1109" s="146">
        <v>4.93</v>
      </c>
      <c r="H1109" s="146">
        <f t="shared" si="270"/>
        <v>0.308125</v>
      </c>
      <c r="J1109" s="146"/>
    </row>
    <row r="1110" spans="1:11">
      <c r="A1110" s="117">
        <v>44834</v>
      </c>
      <c r="B1110" s="140" t="s">
        <v>20</v>
      </c>
      <c r="C1110" t="s">
        <v>1044</v>
      </c>
      <c r="D1110">
        <v>1604</v>
      </c>
      <c r="E1110">
        <v>16</v>
      </c>
      <c r="F1110" s="135">
        <f t="shared" si="269"/>
        <v>0.00997506234413965</v>
      </c>
      <c r="G1110" s="146">
        <v>10.45</v>
      </c>
      <c r="H1110" s="146">
        <f t="shared" si="270"/>
        <v>0.653125</v>
      </c>
      <c r="I1110">
        <v>3</v>
      </c>
      <c r="J1110" s="146">
        <v>35.97</v>
      </c>
      <c r="K1110" s="135">
        <f>G1110/J1110</f>
        <v>0.290519877675841</v>
      </c>
    </row>
    <row r="1111" spans="1:8">
      <c r="A1111" s="117">
        <v>44834</v>
      </c>
      <c r="B1111" s="140" t="s">
        <v>20</v>
      </c>
      <c r="C1111" t="s">
        <v>1045</v>
      </c>
      <c r="D1111">
        <v>388</v>
      </c>
      <c r="E1111">
        <v>1</v>
      </c>
      <c r="F1111" s="135">
        <f t="shared" si="269"/>
        <v>0.00257731958762887</v>
      </c>
      <c r="G1111" s="146">
        <v>1.83</v>
      </c>
      <c r="H1111" s="146">
        <f t="shared" si="270"/>
        <v>1.83</v>
      </c>
    </row>
    <row r="1112" spans="1:8">
      <c r="A1112" s="117">
        <v>44834</v>
      </c>
      <c r="B1112" s="140" t="s">
        <v>20</v>
      </c>
      <c r="C1112" t="s">
        <v>1047</v>
      </c>
      <c r="D1112">
        <v>1222</v>
      </c>
      <c r="E1112">
        <v>0</v>
      </c>
      <c r="F1112" s="135">
        <f t="shared" si="269"/>
        <v>0</v>
      </c>
      <c r="G1112" s="146">
        <v>0</v>
      </c>
      <c r="H1112" s="146"/>
    </row>
    <row r="1113" spans="1:8">
      <c r="A1113" s="117">
        <v>44834</v>
      </c>
      <c r="B1113" s="140" t="s">
        <v>20</v>
      </c>
      <c r="C1113" t="s">
        <v>1050</v>
      </c>
      <c r="D1113">
        <v>436</v>
      </c>
      <c r="E1113">
        <v>0</v>
      </c>
      <c r="F1113" s="135">
        <f t="shared" si="269"/>
        <v>0</v>
      </c>
      <c r="G1113" s="146">
        <v>0</v>
      </c>
      <c r="H1113" s="146"/>
    </row>
    <row r="1114" spans="1:8">
      <c r="A1114" s="117">
        <v>44834</v>
      </c>
      <c r="B1114" s="140" t="s">
        <v>128</v>
      </c>
      <c r="C1114" t="s">
        <v>1041</v>
      </c>
      <c r="D1114">
        <v>2119</v>
      </c>
      <c r="E1114">
        <v>6</v>
      </c>
      <c r="F1114" s="135">
        <f t="shared" si="269"/>
        <v>0.00283152430391694</v>
      </c>
      <c r="G1114" s="148">
        <v>1.84</v>
      </c>
      <c r="H1114" s="148">
        <f t="shared" ref="H1114:H1130" si="271">G1114/E1114</f>
        <v>0.306666666666667</v>
      </c>
    </row>
    <row r="1115" spans="1:8">
      <c r="A1115" s="117">
        <v>44834</v>
      </c>
      <c r="B1115" s="140" t="s">
        <v>128</v>
      </c>
      <c r="C1115" t="s">
        <v>1045</v>
      </c>
      <c r="D1115">
        <v>864</v>
      </c>
      <c r="E1115">
        <v>1</v>
      </c>
      <c r="F1115" s="135">
        <f t="shared" si="269"/>
        <v>0.00115740740740741</v>
      </c>
      <c r="G1115" s="148">
        <v>0.43</v>
      </c>
      <c r="H1115" s="148">
        <f t="shared" si="271"/>
        <v>0.43</v>
      </c>
    </row>
    <row r="1116" spans="1:8">
      <c r="A1116" s="117">
        <v>44834</v>
      </c>
      <c r="B1116" s="140" t="s">
        <v>128</v>
      </c>
      <c r="C1116" t="s">
        <v>1047</v>
      </c>
      <c r="D1116">
        <v>1288</v>
      </c>
      <c r="E1116">
        <v>1</v>
      </c>
      <c r="F1116" s="135">
        <f t="shared" si="269"/>
        <v>0.00077639751552795</v>
      </c>
      <c r="G1116" s="148">
        <v>0.47</v>
      </c>
      <c r="H1116" s="148">
        <f t="shared" si="271"/>
        <v>0.47</v>
      </c>
    </row>
    <row r="1117" spans="1:8">
      <c r="A1117" s="117">
        <v>44834</v>
      </c>
      <c r="B1117" s="140" t="s">
        <v>128</v>
      </c>
      <c r="C1117" t="s">
        <v>1050</v>
      </c>
      <c r="D1117">
        <v>2541</v>
      </c>
      <c r="E1117">
        <v>10</v>
      </c>
      <c r="F1117" s="135">
        <f t="shared" si="269"/>
        <v>0.00393545848091303</v>
      </c>
      <c r="G1117" s="148">
        <v>9.77</v>
      </c>
      <c r="H1117" s="148">
        <f t="shared" si="271"/>
        <v>0.977</v>
      </c>
    </row>
    <row r="1118" spans="1:8">
      <c r="A1118" s="117">
        <v>44834</v>
      </c>
      <c r="B1118" s="140" t="s">
        <v>343</v>
      </c>
      <c r="C1118" t="s">
        <v>1045</v>
      </c>
      <c r="D1118" s="119">
        <v>551</v>
      </c>
      <c r="E1118" s="119">
        <v>1</v>
      </c>
      <c r="F1118" s="135">
        <f t="shared" si="269"/>
        <v>0.00181488203266788</v>
      </c>
      <c r="G1118" s="129">
        <v>0.97</v>
      </c>
      <c r="H1118" s="129">
        <f t="shared" si="271"/>
        <v>0.97</v>
      </c>
    </row>
    <row r="1119" spans="1:8">
      <c r="A1119" s="117">
        <v>44834</v>
      </c>
      <c r="B1119" s="140" t="s">
        <v>343</v>
      </c>
      <c r="C1119" t="s">
        <v>1047</v>
      </c>
      <c r="D1119" s="119">
        <v>2842</v>
      </c>
      <c r="E1119" s="119">
        <v>5</v>
      </c>
      <c r="F1119" s="135">
        <f t="shared" si="269"/>
        <v>0.00175932441942294</v>
      </c>
      <c r="G1119" s="129">
        <v>5.36</v>
      </c>
      <c r="H1119" s="129">
        <f t="shared" si="271"/>
        <v>1.072</v>
      </c>
    </row>
    <row r="1120" spans="1:8">
      <c r="A1120" s="117">
        <v>44834</v>
      </c>
      <c r="B1120" s="140" t="s">
        <v>343</v>
      </c>
      <c r="C1120" t="s">
        <v>1050</v>
      </c>
      <c r="D1120" s="119">
        <v>1278</v>
      </c>
      <c r="E1120" s="119">
        <v>7</v>
      </c>
      <c r="F1120" s="135">
        <f t="shared" si="269"/>
        <v>0.0054773082942097</v>
      </c>
      <c r="G1120" s="129">
        <v>5.88</v>
      </c>
      <c r="H1120" s="129">
        <f t="shared" si="271"/>
        <v>0.84</v>
      </c>
    </row>
    <row r="1121" spans="1:11">
      <c r="A1121" s="117">
        <v>44834</v>
      </c>
      <c r="B1121" s="140" t="s">
        <v>20</v>
      </c>
      <c r="C1121" t="s">
        <v>1048</v>
      </c>
      <c r="D1121" s="119">
        <v>2584</v>
      </c>
      <c r="E1121" s="119">
        <v>11</v>
      </c>
      <c r="F1121" s="135">
        <f t="shared" si="269"/>
        <v>0.00425696594427245</v>
      </c>
      <c r="G1121" s="146">
        <v>16.79</v>
      </c>
      <c r="H1121" s="146">
        <f t="shared" si="271"/>
        <v>1.52636363636364</v>
      </c>
      <c r="I1121" s="119">
        <v>1</v>
      </c>
      <c r="J1121" s="146">
        <v>29.99</v>
      </c>
      <c r="K1121" s="135">
        <f>G1121/J1121</f>
        <v>0.559853284428143</v>
      </c>
    </row>
    <row r="1122" spans="1:8">
      <c r="A1122" s="117">
        <v>44834</v>
      </c>
      <c r="B1122" s="140" t="s">
        <v>20</v>
      </c>
      <c r="C1122" t="s">
        <v>1049</v>
      </c>
      <c r="D1122" s="119">
        <v>1311</v>
      </c>
      <c r="E1122" s="119">
        <v>13</v>
      </c>
      <c r="F1122" s="135">
        <f t="shared" si="269"/>
        <v>0.0099160945842868</v>
      </c>
      <c r="G1122" s="146">
        <v>19.24</v>
      </c>
      <c r="H1122" s="146">
        <f t="shared" si="271"/>
        <v>1.48</v>
      </c>
    </row>
    <row r="1123" spans="1:8">
      <c r="A1123" s="117">
        <v>44834</v>
      </c>
      <c r="B1123" s="140" t="s">
        <v>20</v>
      </c>
      <c r="C1123" t="s">
        <v>1051</v>
      </c>
      <c r="D1123" s="119">
        <v>2486</v>
      </c>
      <c r="E1123" s="119">
        <v>1</v>
      </c>
      <c r="F1123" s="135">
        <f t="shared" si="269"/>
        <v>0.000402252614641995</v>
      </c>
      <c r="G1123" s="146">
        <v>0.9</v>
      </c>
      <c r="H1123" s="146">
        <f t="shared" si="271"/>
        <v>0.9</v>
      </c>
    </row>
    <row r="1124" spans="1:8">
      <c r="A1124" s="117">
        <v>44834</v>
      </c>
      <c r="B1124" s="140" t="s">
        <v>20</v>
      </c>
      <c r="C1124" t="s">
        <v>1052</v>
      </c>
      <c r="D1124" s="119">
        <v>164</v>
      </c>
      <c r="E1124" s="119">
        <v>1</v>
      </c>
      <c r="F1124" s="135">
        <f t="shared" si="269"/>
        <v>0.00609756097560976</v>
      </c>
      <c r="G1124" s="146">
        <v>0.88</v>
      </c>
      <c r="H1124" s="146">
        <f t="shared" si="271"/>
        <v>0.88</v>
      </c>
    </row>
    <row r="1125" spans="1:8">
      <c r="A1125" s="117">
        <v>44834</v>
      </c>
      <c r="B1125" s="140" t="s">
        <v>20</v>
      </c>
      <c r="C1125" t="s">
        <v>1053</v>
      </c>
      <c r="D1125" s="119">
        <v>4852</v>
      </c>
      <c r="E1125" s="119">
        <v>0</v>
      </c>
      <c r="F1125" s="135">
        <f t="shared" si="269"/>
        <v>0</v>
      </c>
      <c r="G1125" s="146">
        <v>0</v>
      </c>
      <c r="H1125" s="146"/>
    </row>
    <row r="1126" spans="1:8">
      <c r="A1126" s="117">
        <v>44834</v>
      </c>
      <c r="B1126" s="140" t="s">
        <v>20</v>
      </c>
      <c r="C1126" t="s">
        <v>1054</v>
      </c>
      <c r="D1126" s="119">
        <v>4284</v>
      </c>
      <c r="E1126" s="119">
        <v>0</v>
      </c>
      <c r="F1126" s="135">
        <f t="shared" si="269"/>
        <v>0</v>
      </c>
      <c r="G1126" s="146">
        <v>0</v>
      </c>
      <c r="H1126" s="146"/>
    </row>
    <row r="1127" spans="1:8">
      <c r="A1127" s="117">
        <v>44834</v>
      </c>
      <c r="B1127" s="140" t="s">
        <v>20</v>
      </c>
      <c r="C1127" t="s">
        <v>1055</v>
      </c>
      <c r="D1127" s="119">
        <v>422</v>
      </c>
      <c r="E1127" s="119">
        <v>1</v>
      </c>
      <c r="F1127" s="135">
        <f t="shared" si="269"/>
        <v>0.0023696682464455</v>
      </c>
      <c r="G1127" s="146">
        <v>0.62</v>
      </c>
      <c r="H1127" s="146">
        <f t="shared" si="271"/>
        <v>0.62</v>
      </c>
    </row>
    <row r="1128" spans="1:8">
      <c r="A1128" s="117">
        <v>44834</v>
      </c>
      <c r="B1128" s="140" t="s">
        <v>20</v>
      </c>
      <c r="C1128" t="s">
        <v>1056</v>
      </c>
      <c r="D1128" s="119">
        <v>335</v>
      </c>
      <c r="E1128" s="119">
        <v>2</v>
      </c>
      <c r="F1128" s="135">
        <f t="shared" si="269"/>
        <v>0.00597014925373134</v>
      </c>
      <c r="G1128" s="146">
        <v>1.55</v>
      </c>
      <c r="H1128" s="146">
        <f t="shared" si="271"/>
        <v>0.775</v>
      </c>
    </row>
    <row r="1129" spans="1:8">
      <c r="A1129" s="117">
        <v>44834</v>
      </c>
      <c r="B1129" s="140" t="s">
        <v>777</v>
      </c>
      <c r="C1129" t="s">
        <v>1048</v>
      </c>
      <c r="D1129">
        <v>654</v>
      </c>
      <c r="E1129">
        <v>8</v>
      </c>
      <c r="F1129" s="135">
        <f t="shared" si="269"/>
        <v>0.0122324159021407</v>
      </c>
      <c r="G1129" s="150">
        <v>979</v>
      </c>
      <c r="H1129" s="150">
        <f t="shared" si="271"/>
        <v>122.375</v>
      </c>
    </row>
    <row r="1130" spans="1:8">
      <c r="A1130" s="117">
        <v>44834</v>
      </c>
      <c r="B1130" s="140" t="s">
        <v>777</v>
      </c>
      <c r="C1130" t="s">
        <v>1056</v>
      </c>
      <c r="D1130">
        <v>792</v>
      </c>
      <c r="E1130">
        <v>29</v>
      </c>
      <c r="F1130" s="135">
        <f t="shared" si="269"/>
        <v>0.0366161616161616</v>
      </c>
      <c r="G1130" s="150">
        <v>1639</v>
      </c>
      <c r="H1130" s="150">
        <f t="shared" si="271"/>
        <v>56.5172413793103</v>
      </c>
    </row>
    <row r="1131" spans="1:11">
      <c r="A1131" s="117">
        <v>44835</v>
      </c>
      <c r="B1131" s="140" t="s">
        <v>20</v>
      </c>
      <c r="C1131" t="s">
        <v>1038</v>
      </c>
      <c r="D1131">
        <v>3418</v>
      </c>
      <c r="E1131">
        <v>18</v>
      </c>
      <c r="F1131" s="135">
        <f t="shared" ref="F1131:F1155" si="272">E1131/D1131</f>
        <v>0.00526623756582797</v>
      </c>
      <c r="G1131" s="146">
        <v>15.51</v>
      </c>
      <c r="H1131" s="146">
        <f t="shared" ref="H1131:H1155" si="273">G1131/E1131</f>
        <v>0.861666666666667</v>
      </c>
      <c r="I1131">
        <v>1</v>
      </c>
      <c r="J1131" s="146">
        <v>119.96</v>
      </c>
      <c r="K1131" s="135">
        <f t="shared" ref="K1131:K1135" si="274">G1131/J1131</f>
        <v>0.129293097699233</v>
      </c>
    </row>
    <row r="1132" spans="1:11">
      <c r="A1132" s="117">
        <v>44835</v>
      </c>
      <c r="B1132" s="140" t="s">
        <v>20</v>
      </c>
      <c r="C1132" t="s">
        <v>1037</v>
      </c>
      <c r="D1132">
        <v>345</v>
      </c>
      <c r="E1132">
        <v>8</v>
      </c>
      <c r="F1132" s="135">
        <f t="shared" si="272"/>
        <v>0.0231884057971014</v>
      </c>
      <c r="G1132" s="146">
        <v>7.79</v>
      </c>
      <c r="H1132" s="146">
        <f t="shared" si="273"/>
        <v>0.97375</v>
      </c>
      <c r="I1132">
        <v>1</v>
      </c>
      <c r="J1132" s="146">
        <v>59.98</v>
      </c>
      <c r="K1132" s="135">
        <f t="shared" si="274"/>
        <v>0.129876625541847</v>
      </c>
    </row>
    <row r="1133" spans="1:11">
      <c r="A1133" s="117">
        <v>44835</v>
      </c>
      <c r="B1133" s="140" t="s">
        <v>20</v>
      </c>
      <c r="C1133" t="s">
        <v>1040</v>
      </c>
      <c r="D1133">
        <v>10843</v>
      </c>
      <c r="E1133">
        <v>28</v>
      </c>
      <c r="F1133" s="135">
        <f t="shared" si="272"/>
        <v>0.0025823111684958</v>
      </c>
      <c r="G1133" s="146">
        <v>15.66</v>
      </c>
      <c r="H1133" s="146">
        <f t="shared" si="273"/>
        <v>0.559285714285714</v>
      </c>
      <c r="I1133">
        <v>3</v>
      </c>
      <c r="J1133" s="146">
        <v>35.97</v>
      </c>
      <c r="K1133" s="135">
        <f t="shared" si="274"/>
        <v>0.435362802335279</v>
      </c>
    </row>
    <row r="1134" spans="1:11">
      <c r="A1134" s="117">
        <v>44835</v>
      </c>
      <c r="B1134" s="140" t="s">
        <v>20</v>
      </c>
      <c r="C1134" t="s">
        <v>1042</v>
      </c>
      <c r="D1134">
        <v>8122</v>
      </c>
      <c r="E1134">
        <v>44</v>
      </c>
      <c r="F1134" s="135">
        <f t="shared" si="272"/>
        <v>0.00541738488057129</v>
      </c>
      <c r="G1134" s="146">
        <v>13.17</v>
      </c>
      <c r="H1134" s="146">
        <f t="shared" si="273"/>
        <v>0.299318181818182</v>
      </c>
      <c r="I1134">
        <v>3</v>
      </c>
      <c r="J1134" s="146">
        <v>35.97</v>
      </c>
      <c r="K1134" s="135">
        <f t="shared" si="274"/>
        <v>0.366138448707256</v>
      </c>
    </row>
    <row r="1135" spans="1:11">
      <c r="A1135" s="117">
        <v>44835</v>
      </c>
      <c r="B1135" s="140" t="s">
        <v>20</v>
      </c>
      <c r="C1135" t="s">
        <v>1044</v>
      </c>
      <c r="D1135">
        <v>2251</v>
      </c>
      <c r="E1135">
        <v>15</v>
      </c>
      <c r="F1135" s="135">
        <f t="shared" si="272"/>
        <v>0.00666370501999112</v>
      </c>
      <c r="G1135" s="146">
        <v>9.77</v>
      </c>
      <c r="H1135" s="146">
        <f t="shared" si="273"/>
        <v>0.651333333333333</v>
      </c>
      <c r="I1135">
        <v>3</v>
      </c>
      <c r="J1135" s="146">
        <v>35.97</v>
      </c>
      <c r="K1135" s="135">
        <f t="shared" si="274"/>
        <v>0.271615234917987</v>
      </c>
    </row>
    <row r="1136" spans="1:8">
      <c r="A1136" s="117">
        <v>44835</v>
      </c>
      <c r="B1136" s="140" t="s">
        <v>20</v>
      </c>
      <c r="C1136" t="s">
        <v>1045</v>
      </c>
      <c r="D1136">
        <v>1421</v>
      </c>
      <c r="E1136">
        <v>2</v>
      </c>
      <c r="F1136" s="135">
        <f t="shared" si="272"/>
        <v>0.00140745953553835</v>
      </c>
      <c r="G1136" s="146">
        <v>3.35</v>
      </c>
      <c r="H1136" s="146">
        <f t="shared" si="273"/>
        <v>1.675</v>
      </c>
    </row>
    <row r="1137" spans="1:8">
      <c r="A1137" s="117">
        <v>44835</v>
      </c>
      <c r="B1137" s="140" t="s">
        <v>20</v>
      </c>
      <c r="C1137" t="s">
        <v>1047</v>
      </c>
      <c r="D1137">
        <v>1944</v>
      </c>
      <c r="E1137">
        <v>0</v>
      </c>
      <c r="F1137" s="135">
        <f t="shared" si="272"/>
        <v>0</v>
      </c>
      <c r="G1137" s="146">
        <v>0</v>
      </c>
      <c r="H1137" s="146"/>
    </row>
    <row r="1138" spans="1:8">
      <c r="A1138" s="117">
        <v>44835</v>
      </c>
      <c r="B1138" s="140" t="s">
        <v>20</v>
      </c>
      <c r="C1138" t="s">
        <v>1050</v>
      </c>
      <c r="D1138">
        <v>955</v>
      </c>
      <c r="E1138">
        <v>1</v>
      </c>
      <c r="F1138" s="135">
        <f t="shared" si="272"/>
        <v>0.00104712041884817</v>
      </c>
      <c r="G1138" s="146">
        <v>1.25</v>
      </c>
      <c r="H1138" s="146">
        <f t="shared" si="273"/>
        <v>1.25</v>
      </c>
    </row>
    <row r="1139" spans="1:8">
      <c r="A1139" s="117">
        <v>44835</v>
      </c>
      <c r="B1139" s="140" t="s">
        <v>128</v>
      </c>
      <c r="C1139" t="s">
        <v>1041</v>
      </c>
      <c r="D1139">
        <v>2478</v>
      </c>
      <c r="E1139">
        <v>7</v>
      </c>
      <c r="F1139" s="135">
        <f t="shared" si="272"/>
        <v>0.00282485875706215</v>
      </c>
      <c r="G1139" s="148">
        <v>2.05</v>
      </c>
      <c r="H1139" s="148">
        <f t="shared" si="273"/>
        <v>0.292857142857143</v>
      </c>
    </row>
    <row r="1140" spans="1:8">
      <c r="A1140" s="117">
        <v>44835</v>
      </c>
      <c r="B1140" s="140" t="s">
        <v>128</v>
      </c>
      <c r="C1140" t="s">
        <v>1045</v>
      </c>
      <c r="D1140">
        <v>1120</v>
      </c>
      <c r="E1140">
        <v>1</v>
      </c>
      <c r="F1140" s="135">
        <f t="shared" si="272"/>
        <v>0.000892857142857143</v>
      </c>
      <c r="G1140" s="148">
        <v>0.75</v>
      </c>
      <c r="H1140" s="148">
        <f t="shared" si="273"/>
        <v>0.75</v>
      </c>
    </row>
    <row r="1141" spans="1:8">
      <c r="A1141" s="117">
        <v>44835</v>
      </c>
      <c r="B1141" s="140" t="s">
        <v>128</v>
      </c>
      <c r="C1141" t="s">
        <v>1047</v>
      </c>
      <c r="D1141">
        <v>2194</v>
      </c>
      <c r="E1141">
        <v>1</v>
      </c>
      <c r="F1141" s="135">
        <f t="shared" si="272"/>
        <v>0.000455788514129444</v>
      </c>
      <c r="G1141" s="148">
        <v>0.29</v>
      </c>
      <c r="H1141" s="148">
        <f t="shared" si="273"/>
        <v>0.29</v>
      </c>
    </row>
    <row r="1142" spans="1:8">
      <c r="A1142" s="117">
        <v>44835</v>
      </c>
      <c r="B1142" s="140" t="s">
        <v>128</v>
      </c>
      <c r="C1142" t="s">
        <v>1050</v>
      </c>
      <c r="D1142">
        <v>5058</v>
      </c>
      <c r="E1142">
        <v>9</v>
      </c>
      <c r="F1142" s="135">
        <f t="shared" si="272"/>
        <v>0.00177935943060498</v>
      </c>
      <c r="G1142" s="148">
        <v>7.55</v>
      </c>
      <c r="H1142" s="148">
        <f t="shared" si="273"/>
        <v>0.838888888888889</v>
      </c>
    </row>
    <row r="1143" spans="1:8">
      <c r="A1143" s="117">
        <v>44835</v>
      </c>
      <c r="B1143" s="140" t="s">
        <v>343</v>
      </c>
      <c r="C1143" t="s">
        <v>1045</v>
      </c>
      <c r="D1143" s="119">
        <v>763</v>
      </c>
      <c r="E1143" s="119">
        <v>3</v>
      </c>
      <c r="F1143" s="135">
        <f t="shared" si="272"/>
        <v>0.00393184796854522</v>
      </c>
      <c r="G1143" s="129">
        <v>1.86</v>
      </c>
      <c r="H1143" s="129">
        <f t="shared" si="273"/>
        <v>0.62</v>
      </c>
    </row>
    <row r="1144" spans="1:11">
      <c r="A1144" s="117">
        <v>44835</v>
      </c>
      <c r="B1144" s="140" t="s">
        <v>343</v>
      </c>
      <c r="C1144" t="s">
        <v>1047</v>
      </c>
      <c r="D1144" s="119">
        <v>3222</v>
      </c>
      <c r="E1144" s="119">
        <v>12</v>
      </c>
      <c r="F1144" s="135">
        <f t="shared" si="272"/>
        <v>0.0037243947858473</v>
      </c>
      <c r="G1144" s="129">
        <v>12.23</v>
      </c>
      <c r="H1144" s="129">
        <f t="shared" si="273"/>
        <v>1.01916666666667</v>
      </c>
      <c r="I1144" s="119">
        <v>1</v>
      </c>
      <c r="J1144" s="129">
        <v>47.99</v>
      </c>
      <c r="K1144" s="135">
        <f>G1144/J1144</f>
        <v>0.254844759324859</v>
      </c>
    </row>
    <row r="1145" spans="1:8">
      <c r="A1145" s="117">
        <v>44835</v>
      </c>
      <c r="B1145" s="140" t="s">
        <v>343</v>
      </c>
      <c r="C1145" t="s">
        <v>1050</v>
      </c>
      <c r="D1145" s="119">
        <v>1685</v>
      </c>
      <c r="E1145" s="119">
        <v>11</v>
      </c>
      <c r="F1145" s="135">
        <f t="shared" si="272"/>
        <v>0.00652818991097923</v>
      </c>
      <c r="G1145" s="129">
        <v>8.36</v>
      </c>
      <c r="H1145" s="129">
        <f t="shared" si="273"/>
        <v>0.76</v>
      </c>
    </row>
    <row r="1146" spans="1:8">
      <c r="A1146" s="117">
        <v>44835</v>
      </c>
      <c r="B1146" s="140" t="s">
        <v>20</v>
      </c>
      <c r="C1146" t="s">
        <v>1048</v>
      </c>
      <c r="D1146" s="119">
        <v>3380</v>
      </c>
      <c r="E1146" s="119">
        <v>19</v>
      </c>
      <c r="F1146" s="135">
        <f t="shared" si="272"/>
        <v>0.00562130177514793</v>
      </c>
      <c r="G1146" s="146">
        <v>26</v>
      </c>
      <c r="H1146" s="146">
        <f t="shared" si="273"/>
        <v>1.36842105263158</v>
      </c>
    </row>
    <row r="1147" spans="1:11">
      <c r="A1147" s="117">
        <v>44835</v>
      </c>
      <c r="B1147" s="140" t="s">
        <v>20</v>
      </c>
      <c r="C1147" t="s">
        <v>1049</v>
      </c>
      <c r="D1147" s="119">
        <v>1541</v>
      </c>
      <c r="E1147" s="119">
        <v>21</v>
      </c>
      <c r="F1147" s="135">
        <f t="shared" si="272"/>
        <v>0.0136275146009085</v>
      </c>
      <c r="G1147" s="146">
        <v>25.32</v>
      </c>
      <c r="H1147" s="146">
        <f t="shared" si="273"/>
        <v>1.20571428571429</v>
      </c>
      <c r="I1147" s="119">
        <v>2</v>
      </c>
      <c r="J1147" s="146">
        <v>59.98</v>
      </c>
      <c r="K1147" s="135">
        <f>G1147/J1147</f>
        <v>0.42214071357119</v>
      </c>
    </row>
    <row r="1148" spans="1:8">
      <c r="A1148" s="117">
        <v>44835</v>
      </c>
      <c r="B1148" s="140" t="s">
        <v>20</v>
      </c>
      <c r="C1148" t="s">
        <v>1051</v>
      </c>
      <c r="D1148" s="119">
        <v>5658</v>
      </c>
      <c r="E1148" s="119">
        <v>3</v>
      </c>
      <c r="F1148" s="135">
        <f t="shared" si="272"/>
        <v>0.000530222693531283</v>
      </c>
      <c r="G1148" s="146">
        <v>3.08</v>
      </c>
      <c r="H1148" s="146">
        <f t="shared" si="273"/>
        <v>1.02666666666667</v>
      </c>
    </row>
    <row r="1149" spans="1:8">
      <c r="A1149" s="117">
        <v>44835</v>
      </c>
      <c r="B1149" s="140" t="s">
        <v>20</v>
      </c>
      <c r="C1149" t="s">
        <v>1052</v>
      </c>
      <c r="D1149" s="119">
        <v>286</v>
      </c>
      <c r="E1149" s="119">
        <v>0</v>
      </c>
      <c r="F1149" s="135">
        <f t="shared" si="272"/>
        <v>0</v>
      </c>
      <c r="G1149" s="146">
        <v>0</v>
      </c>
      <c r="H1149" s="146"/>
    </row>
    <row r="1150" spans="1:8">
      <c r="A1150" s="117">
        <v>44835</v>
      </c>
      <c r="B1150" s="140" t="s">
        <v>20</v>
      </c>
      <c r="C1150" t="s">
        <v>1053</v>
      </c>
      <c r="D1150" s="119">
        <v>9382</v>
      </c>
      <c r="E1150" s="119">
        <v>6</v>
      </c>
      <c r="F1150" s="135">
        <f t="shared" si="272"/>
        <v>0.000639522489874227</v>
      </c>
      <c r="G1150" s="146">
        <v>6.03</v>
      </c>
      <c r="H1150" s="146">
        <f t="shared" si="273"/>
        <v>1.005</v>
      </c>
    </row>
    <row r="1151" spans="1:8">
      <c r="A1151" s="117">
        <v>44835</v>
      </c>
      <c r="B1151" s="140" t="s">
        <v>20</v>
      </c>
      <c r="C1151" t="s">
        <v>1054</v>
      </c>
      <c r="D1151" s="119">
        <v>4579</v>
      </c>
      <c r="E1151" s="119">
        <v>6</v>
      </c>
      <c r="F1151" s="135">
        <f t="shared" si="272"/>
        <v>0.00131032976632452</v>
      </c>
      <c r="G1151" s="146">
        <v>4.92</v>
      </c>
      <c r="H1151" s="146">
        <f t="shared" si="273"/>
        <v>0.82</v>
      </c>
    </row>
    <row r="1152" spans="1:8">
      <c r="A1152" s="117">
        <v>44835</v>
      </c>
      <c r="B1152" s="140" t="s">
        <v>20</v>
      </c>
      <c r="C1152" t="s">
        <v>1055</v>
      </c>
      <c r="D1152" s="119">
        <v>353</v>
      </c>
      <c r="E1152" s="119">
        <v>1</v>
      </c>
      <c r="F1152" s="135">
        <f t="shared" si="272"/>
        <v>0.0028328611898017</v>
      </c>
      <c r="G1152" s="146">
        <v>1.28</v>
      </c>
      <c r="H1152" s="146">
        <f t="shared" si="273"/>
        <v>1.28</v>
      </c>
    </row>
    <row r="1153" spans="1:11">
      <c r="A1153" s="117">
        <v>44835</v>
      </c>
      <c r="B1153" s="140" t="s">
        <v>20</v>
      </c>
      <c r="C1153" t="s">
        <v>1056</v>
      </c>
      <c r="D1153" s="119">
        <v>824</v>
      </c>
      <c r="E1153" s="119">
        <v>10</v>
      </c>
      <c r="F1153" s="135">
        <f t="shared" si="272"/>
        <v>0.0121359223300971</v>
      </c>
      <c r="G1153" s="146">
        <v>7.51</v>
      </c>
      <c r="H1153" s="146">
        <f t="shared" si="273"/>
        <v>0.751</v>
      </c>
      <c r="I1153" s="119">
        <v>1</v>
      </c>
      <c r="J1153" s="146">
        <v>29.99</v>
      </c>
      <c r="K1153" s="135">
        <f t="shared" ref="K1153:K1155" si="275">G1153/J1153</f>
        <v>0.250416805601867</v>
      </c>
    </row>
    <row r="1154" spans="1:11">
      <c r="A1154" s="117">
        <v>44835</v>
      </c>
      <c r="B1154" s="140" t="s">
        <v>777</v>
      </c>
      <c r="C1154" t="s">
        <v>1048</v>
      </c>
      <c r="D1154">
        <v>750</v>
      </c>
      <c r="E1154">
        <v>7</v>
      </c>
      <c r="F1154" s="135">
        <f t="shared" si="272"/>
        <v>0.00933333333333333</v>
      </c>
      <c r="G1154" s="150">
        <v>671</v>
      </c>
      <c r="H1154" s="150">
        <f t="shared" si="273"/>
        <v>95.8571428571429</v>
      </c>
      <c r="I1154">
        <v>1</v>
      </c>
      <c r="J1154" s="150">
        <v>3635</v>
      </c>
      <c r="K1154" s="135">
        <f t="shared" si="275"/>
        <v>0.184594222833563</v>
      </c>
    </row>
    <row r="1155" spans="1:11">
      <c r="A1155" s="117">
        <v>44835</v>
      </c>
      <c r="B1155" s="140" t="s">
        <v>777</v>
      </c>
      <c r="C1155" t="s">
        <v>1056</v>
      </c>
      <c r="D1155">
        <v>918</v>
      </c>
      <c r="E1155">
        <v>31</v>
      </c>
      <c r="F1155" s="135">
        <f t="shared" si="272"/>
        <v>0.0337690631808279</v>
      </c>
      <c r="G1155" s="150">
        <v>1730</v>
      </c>
      <c r="H1155" s="150">
        <f t="shared" si="273"/>
        <v>55.8064516129032</v>
      </c>
      <c r="I1155">
        <v>2</v>
      </c>
      <c r="J1155" s="150">
        <v>7270</v>
      </c>
      <c r="K1155" s="135">
        <f t="shared" si="275"/>
        <v>0.237964236588721</v>
      </c>
    </row>
    <row r="1156" spans="1:11">
      <c r="A1156" s="117">
        <v>44836</v>
      </c>
      <c r="B1156" s="140" t="s">
        <v>20</v>
      </c>
      <c r="C1156" t="s">
        <v>1038</v>
      </c>
      <c r="D1156">
        <v>3017</v>
      </c>
      <c r="E1156">
        <v>16</v>
      </c>
      <c r="F1156" s="135">
        <f t="shared" ref="F1156:F1180" si="276">E1156/D1156</f>
        <v>0.00530328140536957</v>
      </c>
      <c r="G1156" s="146">
        <v>14.76</v>
      </c>
      <c r="H1156" s="146">
        <f t="shared" ref="H1156:H1180" si="277">G1156/E1156</f>
        <v>0.9225</v>
      </c>
      <c r="I1156">
        <v>1</v>
      </c>
      <c r="J1156" s="146">
        <v>29.99</v>
      </c>
      <c r="K1156" s="135">
        <f t="shared" ref="K1156:K1160" si="278">G1156/J1156</f>
        <v>0.492164054684895</v>
      </c>
    </row>
    <row r="1157" spans="1:10">
      <c r="A1157" s="117">
        <v>44836</v>
      </c>
      <c r="B1157" s="140" t="s">
        <v>20</v>
      </c>
      <c r="C1157" t="s">
        <v>1037</v>
      </c>
      <c r="D1157">
        <v>448</v>
      </c>
      <c r="E1157">
        <v>2</v>
      </c>
      <c r="F1157" s="135">
        <f t="shared" si="276"/>
        <v>0.00446428571428571</v>
      </c>
      <c r="G1157" s="146">
        <v>1.17</v>
      </c>
      <c r="H1157" s="146">
        <f t="shared" si="277"/>
        <v>0.585</v>
      </c>
      <c r="J1157" s="146"/>
    </row>
    <row r="1158" spans="1:11">
      <c r="A1158" s="117">
        <v>44836</v>
      </c>
      <c r="B1158" s="140" t="s">
        <v>20</v>
      </c>
      <c r="C1158" t="s">
        <v>1040</v>
      </c>
      <c r="D1158">
        <v>14073</v>
      </c>
      <c r="E1158">
        <v>40</v>
      </c>
      <c r="F1158" s="135">
        <f t="shared" si="276"/>
        <v>0.00284232217721879</v>
      </c>
      <c r="G1158" s="146">
        <v>18.17</v>
      </c>
      <c r="H1158" s="146">
        <f t="shared" si="277"/>
        <v>0.45425</v>
      </c>
      <c r="I1158">
        <v>6</v>
      </c>
      <c r="J1158" s="146">
        <v>71.94</v>
      </c>
      <c r="K1158" s="135">
        <f t="shared" si="278"/>
        <v>0.252571587433973</v>
      </c>
    </row>
    <row r="1159" spans="1:11">
      <c r="A1159" s="117">
        <v>44836</v>
      </c>
      <c r="B1159" s="140" t="s">
        <v>20</v>
      </c>
      <c r="C1159" t="s">
        <v>1042</v>
      </c>
      <c r="D1159">
        <v>10642</v>
      </c>
      <c r="E1159">
        <v>48</v>
      </c>
      <c r="F1159" s="135">
        <f t="shared" si="276"/>
        <v>0.00451043037023116</v>
      </c>
      <c r="G1159" s="146">
        <v>14.27</v>
      </c>
      <c r="H1159" s="146">
        <f t="shared" si="277"/>
        <v>0.297291666666667</v>
      </c>
      <c r="I1159">
        <v>1</v>
      </c>
      <c r="J1159" s="146">
        <v>11.99</v>
      </c>
      <c r="K1159" s="135">
        <f t="shared" si="278"/>
        <v>1.19015846538782</v>
      </c>
    </row>
    <row r="1160" spans="1:11">
      <c r="A1160" s="117">
        <v>44836</v>
      </c>
      <c r="B1160" s="140" t="s">
        <v>20</v>
      </c>
      <c r="C1160" t="s">
        <v>1044</v>
      </c>
      <c r="D1160">
        <v>2778</v>
      </c>
      <c r="E1160">
        <v>33</v>
      </c>
      <c r="F1160" s="135">
        <f t="shared" si="276"/>
        <v>0.0118790496760259</v>
      </c>
      <c r="G1160" s="146">
        <v>18.9</v>
      </c>
      <c r="H1160" s="146">
        <f t="shared" si="277"/>
        <v>0.572727272727273</v>
      </c>
      <c r="I1160">
        <v>3</v>
      </c>
      <c r="J1160" s="146">
        <v>35.97</v>
      </c>
      <c r="K1160" s="135">
        <f t="shared" si="278"/>
        <v>0.525437864887406</v>
      </c>
    </row>
    <row r="1161" spans="1:8">
      <c r="A1161" s="117">
        <v>44836</v>
      </c>
      <c r="B1161" s="140" t="s">
        <v>20</v>
      </c>
      <c r="C1161" t="s">
        <v>1045</v>
      </c>
      <c r="D1161">
        <v>1738</v>
      </c>
      <c r="E1161">
        <v>0</v>
      </c>
      <c r="F1161" s="135">
        <f t="shared" si="276"/>
        <v>0</v>
      </c>
      <c r="G1161">
        <v>0</v>
      </c>
      <c r="H1161" s="146"/>
    </row>
    <row r="1162" spans="1:8">
      <c r="A1162" s="117">
        <v>44836</v>
      </c>
      <c r="B1162" s="140" t="s">
        <v>20</v>
      </c>
      <c r="C1162" t="s">
        <v>1047</v>
      </c>
      <c r="D1162">
        <v>2365</v>
      </c>
      <c r="E1162">
        <v>0</v>
      </c>
      <c r="F1162" s="135">
        <f t="shared" si="276"/>
        <v>0</v>
      </c>
      <c r="G1162">
        <v>0</v>
      </c>
      <c r="H1162" s="146"/>
    </row>
    <row r="1163" spans="1:8">
      <c r="A1163" s="117">
        <v>44836</v>
      </c>
      <c r="B1163" s="140" t="s">
        <v>20</v>
      </c>
      <c r="C1163" t="s">
        <v>1050</v>
      </c>
      <c r="D1163">
        <v>1377</v>
      </c>
      <c r="E1163">
        <v>2</v>
      </c>
      <c r="F1163" s="135">
        <f t="shared" si="276"/>
        <v>0.00145243282498184</v>
      </c>
      <c r="G1163" s="146">
        <v>3.38</v>
      </c>
      <c r="H1163" s="146">
        <f t="shared" si="277"/>
        <v>1.69</v>
      </c>
    </row>
    <row r="1164" spans="1:8">
      <c r="A1164" s="117">
        <v>44836</v>
      </c>
      <c r="B1164" s="140" t="s">
        <v>128</v>
      </c>
      <c r="C1164" t="s">
        <v>1041</v>
      </c>
      <c r="D1164">
        <v>1261</v>
      </c>
      <c r="E1164">
        <v>3</v>
      </c>
      <c r="F1164" s="135">
        <f t="shared" si="276"/>
        <v>0.00237906423473434</v>
      </c>
      <c r="G1164" s="148">
        <v>0.89</v>
      </c>
      <c r="H1164" s="148">
        <f t="shared" si="277"/>
        <v>0.296666666666667</v>
      </c>
    </row>
    <row r="1165" spans="1:8">
      <c r="A1165" s="117">
        <v>44836</v>
      </c>
      <c r="B1165" s="140" t="s">
        <v>128</v>
      </c>
      <c r="C1165" t="s">
        <v>1045</v>
      </c>
      <c r="D1165">
        <v>484</v>
      </c>
      <c r="E1165">
        <v>0</v>
      </c>
      <c r="F1165" s="135">
        <f t="shared" si="276"/>
        <v>0</v>
      </c>
      <c r="G1165" s="148">
        <v>0</v>
      </c>
      <c r="H1165" s="148"/>
    </row>
    <row r="1166" spans="1:8">
      <c r="A1166" s="117">
        <v>44836</v>
      </c>
      <c r="B1166" s="140" t="s">
        <v>128</v>
      </c>
      <c r="C1166" t="s">
        <v>1047</v>
      </c>
      <c r="D1166">
        <v>784</v>
      </c>
      <c r="E1166">
        <v>1</v>
      </c>
      <c r="F1166" s="135">
        <f t="shared" si="276"/>
        <v>0.00127551020408163</v>
      </c>
      <c r="G1166" s="148">
        <v>0.69</v>
      </c>
      <c r="H1166" s="148">
        <f t="shared" si="277"/>
        <v>0.69</v>
      </c>
    </row>
    <row r="1167" spans="1:8">
      <c r="A1167" s="117">
        <v>44836</v>
      </c>
      <c r="B1167" s="140" t="s">
        <v>128</v>
      </c>
      <c r="C1167" t="s">
        <v>1050</v>
      </c>
      <c r="D1167">
        <v>2268</v>
      </c>
      <c r="E1167">
        <v>10</v>
      </c>
      <c r="F1167" s="135">
        <f t="shared" si="276"/>
        <v>0.00440917107583774</v>
      </c>
      <c r="G1167" s="148">
        <v>8.35</v>
      </c>
      <c r="H1167" s="148">
        <f t="shared" si="277"/>
        <v>0.835</v>
      </c>
    </row>
    <row r="1168" spans="1:8">
      <c r="A1168" s="117">
        <v>44836</v>
      </c>
      <c r="B1168" s="140" t="s">
        <v>343</v>
      </c>
      <c r="C1168" t="s">
        <v>1045</v>
      </c>
      <c r="D1168" s="119">
        <v>1380</v>
      </c>
      <c r="E1168" s="119">
        <v>6</v>
      </c>
      <c r="F1168" s="135">
        <f t="shared" si="276"/>
        <v>0.00434782608695652</v>
      </c>
      <c r="G1168" s="129">
        <v>4.09</v>
      </c>
      <c r="H1168" s="129">
        <f t="shared" si="277"/>
        <v>0.681666666666667</v>
      </c>
    </row>
    <row r="1169" spans="1:11">
      <c r="A1169" s="117">
        <v>44836</v>
      </c>
      <c r="B1169" s="140" t="s">
        <v>343</v>
      </c>
      <c r="C1169" t="s">
        <v>1047</v>
      </c>
      <c r="D1169" s="119">
        <v>4630</v>
      </c>
      <c r="E1169" s="119">
        <v>11</v>
      </c>
      <c r="F1169" s="135">
        <f t="shared" si="276"/>
        <v>0.00237580993520518</v>
      </c>
      <c r="G1169" s="129">
        <v>11.74</v>
      </c>
      <c r="H1169" s="129">
        <f t="shared" si="277"/>
        <v>1.06727272727273</v>
      </c>
      <c r="I1169">
        <v>1</v>
      </c>
      <c r="J1169" s="129">
        <v>47.99</v>
      </c>
      <c r="K1169" s="135">
        <f t="shared" ref="K1169:K1172" si="279">G1169/J1169</f>
        <v>0.244634298812253</v>
      </c>
    </row>
    <row r="1170" spans="1:8">
      <c r="A1170" s="117">
        <v>44836</v>
      </c>
      <c r="B1170" s="140" t="s">
        <v>343</v>
      </c>
      <c r="C1170" t="s">
        <v>1050</v>
      </c>
      <c r="D1170" s="119">
        <v>2927</v>
      </c>
      <c r="E1170" s="119">
        <v>14</v>
      </c>
      <c r="F1170" s="135">
        <f t="shared" si="276"/>
        <v>0.00478305432183123</v>
      </c>
      <c r="G1170" s="129">
        <v>12.67</v>
      </c>
      <c r="H1170" s="129">
        <f t="shared" si="277"/>
        <v>0.905</v>
      </c>
    </row>
    <row r="1171" spans="1:11">
      <c r="A1171" s="117">
        <v>44836</v>
      </c>
      <c r="B1171" s="140" t="s">
        <v>20</v>
      </c>
      <c r="C1171" t="s">
        <v>1048</v>
      </c>
      <c r="D1171" s="119">
        <v>4551</v>
      </c>
      <c r="E1171" s="119">
        <v>17</v>
      </c>
      <c r="F1171" s="135">
        <f t="shared" si="276"/>
        <v>0.003735442759833</v>
      </c>
      <c r="G1171" s="146">
        <v>24.72</v>
      </c>
      <c r="H1171" s="146">
        <f t="shared" si="277"/>
        <v>1.45411764705882</v>
      </c>
      <c r="I1171" s="119">
        <v>1</v>
      </c>
      <c r="J1171" s="146">
        <v>29.99</v>
      </c>
      <c r="K1171" s="135">
        <f t="shared" si="279"/>
        <v>0.824274758252751</v>
      </c>
    </row>
    <row r="1172" spans="1:11">
      <c r="A1172" s="117">
        <v>44836</v>
      </c>
      <c r="B1172" s="140" t="s">
        <v>20</v>
      </c>
      <c r="C1172" t="s">
        <v>1049</v>
      </c>
      <c r="D1172" s="119">
        <v>1964</v>
      </c>
      <c r="E1172" s="119">
        <v>18</v>
      </c>
      <c r="F1172" s="135">
        <f t="shared" si="276"/>
        <v>0.00916496945010183</v>
      </c>
      <c r="G1172" s="146">
        <v>25.46</v>
      </c>
      <c r="H1172" s="146">
        <f t="shared" si="277"/>
        <v>1.41444444444444</v>
      </c>
      <c r="I1172" s="119">
        <v>1</v>
      </c>
      <c r="J1172" s="146">
        <v>29.99</v>
      </c>
      <c r="K1172" s="135">
        <f t="shared" si="279"/>
        <v>0.848949649883294</v>
      </c>
    </row>
    <row r="1173" spans="1:10">
      <c r="A1173" s="117">
        <v>44836</v>
      </c>
      <c r="B1173" s="140" t="s">
        <v>20</v>
      </c>
      <c r="C1173" t="s">
        <v>1051</v>
      </c>
      <c r="D1173" s="119">
        <v>8151</v>
      </c>
      <c r="E1173" s="119">
        <v>5</v>
      </c>
      <c r="F1173" s="135">
        <f t="shared" si="276"/>
        <v>0.000613421666053245</v>
      </c>
      <c r="G1173" s="146">
        <v>5.55</v>
      </c>
      <c r="H1173" s="146">
        <f t="shared" si="277"/>
        <v>1.11</v>
      </c>
      <c r="J1173" s="146"/>
    </row>
    <row r="1174" spans="1:10">
      <c r="A1174" s="117">
        <v>44836</v>
      </c>
      <c r="B1174" s="140" t="s">
        <v>20</v>
      </c>
      <c r="C1174" t="s">
        <v>1052</v>
      </c>
      <c r="D1174" s="119">
        <v>378</v>
      </c>
      <c r="E1174" s="119">
        <v>3</v>
      </c>
      <c r="F1174" s="135">
        <f t="shared" si="276"/>
        <v>0.00793650793650794</v>
      </c>
      <c r="G1174" s="146">
        <v>2.47</v>
      </c>
      <c r="H1174" s="146">
        <f t="shared" si="277"/>
        <v>0.823333333333333</v>
      </c>
      <c r="J1174" s="146"/>
    </row>
    <row r="1175" spans="1:10">
      <c r="A1175" s="117">
        <v>44836</v>
      </c>
      <c r="B1175" s="140" t="s">
        <v>20</v>
      </c>
      <c r="C1175" t="s">
        <v>1053</v>
      </c>
      <c r="D1175" s="119">
        <v>7630</v>
      </c>
      <c r="E1175" s="119">
        <v>12</v>
      </c>
      <c r="F1175" s="135">
        <f t="shared" si="276"/>
        <v>0.00157273918741809</v>
      </c>
      <c r="G1175" s="146">
        <v>12.94</v>
      </c>
      <c r="H1175" s="146">
        <f t="shared" si="277"/>
        <v>1.07833333333333</v>
      </c>
      <c r="J1175" s="146"/>
    </row>
    <row r="1176" spans="1:11">
      <c r="A1176" s="117">
        <v>44836</v>
      </c>
      <c r="B1176" s="140" t="s">
        <v>20</v>
      </c>
      <c r="C1176" t="s">
        <v>1054</v>
      </c>
      <c r="D1176" s="119">
        <v>6403</v>
      </c>
      <c r="E1176" s="119">
        <v>16</v>
      </c>
      <c r="F1176" s="135">
        <f t="shared" si="276"/>
        <v>0.00249882867405903</v>
      </c>
      <c r="G1176" s="146">
        <v>13.39</v>
      </c>
      <c r="H1176" s="146">
        <f t="shared" si="277"/>
        <v>0.836875</v>
      </c>
      <c r="I1176" s="119">
        <v>2</v>
      </c>
      <c r="J1176" s="146">
        <v>59.98</v>
      </c>
      <c r="K1176" s="135">
        <f t="shared" ref="K1176:K1180" si="280">G1176/J1176</f>
        <v>0.22324108036012</v>
      </c>
    </row>
    <row r="1177" spans="1:10">
      <c r="A1177" s="117">
        <v>44836</v>
      </c>
      <c r="B1177" s="140" t="s">
        <v>20</v>
      </c>
      <c r="C1177" t="s">
        <v>1055</v>
      </c>
      <c r="D1177" s="119">
        <v>301</v>
      </c>
      <c r="E1177" s="119">
        <v>0</v>
      </c>
      <c r="F1177" s="135">
        <f t="shared" si="276"/>
        <v>0</v>
      </c>
      <c r="G1177" s="146">
        <v>0</v>
      </c>
      <c r="H1177" s="146"/>
      <c r="I1177" s="119"/>
      <c r="J1177" s="146"/>
    </row>
    <row r="1178" spans="1:11">
      <c r="A1178" s="117">
        <v>44836</v>
      </c>
      <c r="B1178" s="140" t="s">
        <v>20</v>
      </c>
      <c r="C1178" t="s">
        <v>1056</v>
      </c>
      <c r="D1178" s="119">
        <v>715</v>
      </c>
      <c r="E1178" s="119">
        <v>9</v>
      </c>
      <c r="F1178" s="135">
        <f t="shared" si="276"/>
        <v>0.0125874125874126</v>
      </c>
      <c r="G1178" s="146">
        <v>6.28</v>
      </c>
      <c r="H1178" s="146">
        <f t="shared" si="277"/>
        <v>0.697777777777778</v>
      </c>
      <c r="I1178" s="119">
        <v>1</v>
      </c>
      <c r="J1178" s="146">
        <v>29.99</v>
      </c>
      <c r="K1178" s="135">
        <f t="shared" si="280"/>
        <v>0.209403134378126</v>
      </c>
    </row>
    <row r="1179" spans="1:8">
      <c r="A1179" s="117">
        <v>44836</v>
      </c>
      <c r="B1179" s="140" t="s">
        <v>777</v>
      </c>
      <c r="C1179" t="s">
        <v>1048</v>
      </c>
      <c r="D1179" s="147">
        <v>674</v>
      </c>
      <c r="E1179">
        <v>3</v>
      </c>
      <c r="F1179" s="135">
        <f t="shared" si="276"/>
        <v>0.00445103857566766</v>
      </c>
      <c r="G1179" s="150">
        <v>228</v>
      </c>
      <c r="H1179" s="150">
        <f t="shared" si="277"/>
        <v>76</v>
      </c>
    </row>
    <row r="1180" spans="1:11">
      <c r="A1180" s="117">
        <v>44836</v>
      </c>
      <c r="B1180" s="140" t="s">
        <v>777</v>
      </c>
      <c r="C1180" t="s">
        <v>1056</v>
      </c>
      <c r="D1180" s="147">
        <v>1121</v>
      </c>
      <c r="E1180">
        <v>29</v>
      </c>
      <c r="F1180" s="135">
        <f t="shared" si="276"/>
        <v>0.0258697591436218</v>
      </c>
      <c r="G1180" s="150">
        <v>1615</v>
      </c>
      <c r="H1180" s="150">
        <f t="shared" si="277"/>
        <v>55.6896551724138</v>
      </c>
      <c r="I1180">
        <v>3</v>
      </c>
      <c r="J1180" s="150">
        <v>10905</v>
      </c>
      <c r="K1180" s="135">
        <f t="shared" si="280"/>
        <v>0.148097203117836</v>
      </c>
    </row>
    <row r="1181" spans="1:8">
      <c r="A1181" s="117">
        <v>44837</v>
      </c>
      <c r="B1181" s="140" t="s">
        <v>20</v>
      </c>
      <c r="C1181" t="s">
        <v>1038</v>
      </c>
      <c r="D1181">
        <v>8043</v>
      </c>
      <c r="E1181">
        <v>16</v>
      </c>
      <c r="F1181" s="135">
        <f t="shared" ref="F1181:F1205" si="281">E1181/D1181</f>
        <v>0.00198930747233619</v>
      </c>
      <c r="G1181" s="146">
        <v>14.9</v>
      </c>
      <c r="H1181" s="146">
        <f t="shared" ref="H1181:H1205" si="282">G1181/E1181</f>
        <v>0.93125</v>
      </c>
    </row>
    <row r="1182" spans="1:8">
      <c r="A1182" s="117">
        <v>44837</v>
      </c>
      <c r="B1182" s="140" t="s">
        <v>20</v>
      </c>
      <c r="C1182" t="s">
        <v>1037</v>
      </c>
      <c r="D1182">
        <v>630</v>
      </c>
      <c r="E1182">
        <v>2</v>
      </c>
      <c r="F1182" s="135">
        <f t="shared" si="281"/>
        <v>0.00317460317460317</v>
      </c>
      <c r="G1182" s="146">
        <v>2.3</v>
      </c>
      <c r="H1182" s="146">
        <f t="shared" si="282"/>
        <v>1.15</v>
      </c>
    </row>
    <row r="1183" spans="1:11">
      <c r="A1183" s="117">
        <v>44837</v>
      </c>
      <c r="B1183" s="140" t="s">
        <v>20</v>
      </c>
      <c r="C1183" t="s">
        <v>1040</v>
      </c>
      <c r="D1183">
        <v>10648</v>
      </c>
      <c r="E1183">
        <v>33</v>
      </c>
      <c r="F1183" s="135">
        <f t="shared" si="281"/>
        <v>0.00309917355371901</v>
      </c>
      <c r="G1183" s="146">
        <v>17.2</v>
      </c>
      <c r="H1183" s="146">
        <f t="shared" si="282"/>
        <v>0.521212121212121</v>
      </c>
      <c r="I1183">
        <v>3</v>
      </c>
      <c r="J1183" s="146">
        <v>35.97</v>
      </c>
      <c r="K1183" s="135">
        <f t="shared" ref="K1183:K1185" si="283">G1183/J1183</f>
        <v>0.478176257992772</v>
      </c>
    </row>
    <row r="1184" spans="1:11">
      <c r="A1184" s="117">
        <v>44837</v>
      </c>
      <c r="B1184" s="140" t="s">
        <v>20</v>
      </c>
      <c r="C1184" t="s">
        <v>1042</v>
      </c>
      <c r="D1184">
        <v>5386</v>
      </c>
      <c r="E1184">
        <v>41</v>
      </c>
      <c r="F1184" s="135">
        <f t="shared" si="281"/>
        <v>0.00761232825844783</v>
      </c>
      <c r="G1184" s="146">
        <v>11.97</v>
      </c>
      <c r="H1184" s="146">
        <f t="shared" si="282"/>
        <v>0.291951219512195</v>
      </c>
      <c r="I1184">
        <v>5</v>
      </c>
      <c r="J1184" s="146">
        <v>59.95</v>
      </c>
      <c r="K1184" s="135">
        <f t="shared" si="283"/>
        <v>0.199666388657214</v>
      </c>
    </row>
    <row r="1185" spans="1:11">
      <c r="A1185" s="117">
        <v>44837</v>
      </c>
      <c r="B1185" s="140" t="s">
        <v>20</v>
      </c>
      <c r="C1185" t="s">
        <v>1044</v>
      </c>
      <c r="D1185">
        <v>1854</v>
      </c>
      <c r="E1185">
        <v>16</v>
      </c>
      <c r="F1185" s="135">
        <f t="shared" si="281"/>
        <v>0.00862998921251348</v>
      </c>
      <c r="G1185" s="146">
        <v>9.61</v>
      </c>
      <c r="H1185" s="146">
        <f t="shared" si="282"/>
        <v>0.600625</v>
      </c>
      <c r="I1185">
        <v>3</v>
      </c>
      <c r="J1185" s="146">
        <v>35.97</v>
      </c>
      <c r="K1185" s="135">
        <f t="shared" si="283"/>
        <v>0.267167083680845</v>
      </c>
    </row>
    <row r="1186" spans="1:8">
      <c r="A1186" s="117">
        <v>44837</v>
      </c>
      <c r="B1186" s="140" t="s">
        <v>20</v>
      </c>
      <c r="C1186" t="s">
        <v>1045</v>
      </c>
      <c r="D1186">
        <v>1131</v>
      </c>
      <c r="E1186">
        <v>1</v>
      </c>
      <c r="F1186" s="135">
        <f t="shared" si="281"/>
        <v>0.000884173297966401</v>
      </c>
      <c r="G1186" s="146">
        <v>1.83</v>
      </c>
      <c r="H1186" s="146">
        <f t="shared" si="282"/>
        <v>1.83</v>
      </c>
    </row>
    <row r="1187" spans="1:8">
      <c r="A1187" s="117">
        <v>44837</v>
      </c>
      <c r="B1187" s="140" t="s">
        <v>20</v>
      </c>
      <c r="C1187" t="s">
        <v>1047</v>
      </c>
      <c r="D1187">
        <v>2574</v>
      </c>
      <c r="E1187">
        <v>0</v>
      </c>
      <c r="F1187" s="135">
        <f t="shared" si="281"/>
        <v>0</v>
      </c>
      <c r="G1187" s="146">
        <v>0</v>
      </c>
      <c r="H1187" s="146"/>
    </row>
    <row r="1188" spans="1:8">
      <c r="A1188" s="117">
        <v>44837</v>
      </c>
      <c r="B1188" s="140" t="s">
        <v>20</v>
      </c>
      <c r="C1188" t="s">
        <v>1050</v>
      </c>
      <c r="D1188">
        <v>1326</v>
      </c>
      <c r="E1188">
        <v>2</v>
      </c>
      <c r="F1188" s="135">
        <f t="shared" si="281"/>
        <v>0.00150829562594268</v>
      </c>
      <c r="G1188" s="146">
        <v>2.8</v>
      </c>
      <c r="H1188" s="146">
        <f t="shared" si="282"/>
        <v>1.4</v>
      </c>
    </row>
    <row r="1189" spans="1:8">
      <c r="A1189" s="117">
        <v>44837</v>
      </c>
      <c r="B1189" s="140" t="s">
        <v>128</v>
      </c>
      <c r="C1189" t="s">
        <v>1041</v>
      </c>
      <c r="D1189">
        <v>1000</v>
      </c>
      <c r="E1189">
        <v>2</v>
      </c>
      <c r="F1189" s="135">
        <f t="shared" si="281"/>
        <v>0.002</v>
      </c>
      <c r="G1189" s="148">
        <v>0.29</v>
      </c>
      <c r="H1189" s="148">
        <f t="shared" si="282"/>
        <v>0.145</v>
      </c>
    </row>
    <row r="1190" spans="1:8">
      <c r="A1190" s="117">
        <v>44837</v>
      </c>
      <c r="B1190" s="140" t="s">
        <v>128</v>
      </c>
      <c r="C1190" t="s">
        <v>1045</v>
      </c>
      <c r="D1190">
        <v>1233</v>
      </c>
      <c r="E1190">
        <v>3</v>
      </c>
      <c r="F1190" s="135">
        <f t="shared" si="281"/>
        <v>0.0024330900243309</v>
      </c>
      <c r="G1190" s="148">
        <v>1.91</v>
      </c>
      <c r="H1190" s="148">
        <f t="shared" si="282"/>
        <v>0.636666666666667</v>
      </c>
    </row>
    <row r="1191" spans="1:8">
      <c r="A1191" s="117">
        <v>44837</v>
      </c>
      <c r="B1191" s="140" t="s">
        <v>128</v>
      </c>
      <c r="C1191" t="s">
        <v>1047</v>
      </c>
      <c r="D1191">
        <v>2530</v>
      </c>
      <c r="E1191">
        <v>2</v>
      </c>
      <c r="F1191" s="135">
        <f t="shared" si="281"/>
        <v>0.000790513833992095</v>
      </c>
      <c r="G1191" s="148">
        <v>0.86</v>
      </c>
      <c r="H1191" s="148">
        <f t="shared" si="282"/>
        <v>0.43</v>
      </c>
    </row>
    <row r="1192" spans="1:8">
      <c r="A1192" s="117">
        <v>44837</v>
      </c>
      <c r="B1192" s="140" t="s">
        <v>128</v>
      </c>
      <c r="C1192" t="s">
        <v>1050</v>
      </c>
      <c r="D1192">
        <v>241</v>
      </c>
      <c r="E1192">
        <v>2</v>
      </c>
      <c r="F1192" s="135">
        <f t="shared" si="281"/>
        <v>0.00829875518672199</v>
      </c>
      <c r="G1192" s="148">
        <v>2.37</v>
      </c>
      <c r="H1192" s="148">
        <f t="shared" si="282"/>
        <v>1.185</v>
      </c>
    </row>
    <row r="1193" spans="1:8">
      <c r="A1193" s="117">
        <v>44837</v>
      </c>
      <c r="B1193" s="140" t="s">
        <v>343</v>
      </c>
      <c r="C1193" t="s">
        <v>1045</v>
      </c>
      <c r="D1193" s="119">
        <v>859</v>
      </c>
      <c r="E1193" s="119">
        <v>3</v>
      </c>
      <c r="F1193" s="135">
        <f t="shared" si="281"/>
        <v>0.00349243306169965</v>
      </c>
      <c r="G1193" s="129">
        <v>3.69</v>
      </c>
      <c r="H1193" s="129">
        <f t="shared" si="282"/>
        <v>1.23</v>
      </c>
    </row>
    <row r="1194" spans="1:8">
      <c r="A1194" s="117">
        <v>44837</v>
      </c>
      <c r="B1194" s="140" t="s">
        <v>343</v>
      </c>
      <c r="C1194" t="s">
        <v>1047</v>
      </c>
      <c r="D1194" s="119">
        <v>4199</v>
      </c>
      <c r="E1194" s="119">
        <v>10</v>
      </c>
      <c r="F1194" s="135">
        <f t="shared" si="281"/>
        <v>0.00238151940938319</v>
      </c>
      <c r="G1194" s="129">
        <v>9.9</v>
      </c>
      <c r="H1194" s="129">
        <f t="shared" si="282"/>
        <v>0.99</v>
      </c>
    </row>
    <row r="1195" spans="1:8">
      <c r="A1195" s="117">
        <v>44837</v>
      </c>
      <c r="B1195" s="140" t="s">
        <v>343</v>
      </c>
      <c r="C1195" t="s">
        <v>1050</v>
      </c>
      <c r="D1195" s="119">
        <v>2494</v>
      </c>
      <c r="E1195" s="119">
        <v>15</v>
      </c>
      <c r="F1195" s="135">
        <f t="shared" si="281"/>
        <v>0.00601443464314354</v>
      </c>
      <c r="G1195" s="129">
        <v>13.18</v>
      </c>
      <c r="H1195" s="129">
        <f t="shared" si="282"/>
        <v>0.878666666666667</v>
      </c>
    </row>
    <row r="1196" spans="1:11">
      <c r="A1196" s="117">
        <v>44837</v>
      </c>
      <c r="B1196" s="140" t="s">
        <v>20</v>
      </c>
      <c r="C1196" t="s">
        <v>1048</v>
      </c>
      <c r="D1196" s="119">
        <v>2565</v>
      </c>
      <c r="E1196" s="119">
        <v>17</v>
      </c>
      <c r="F1196" s="135">
        <f t="shared" si="281"/>
        <v>0.00662768031189084</v>
      </c>
      <c r="G1196" s="146">
        <v>23.05</v>
      </c>
      <c r="H1196" s="146">
        <f t="shared" si="282"/>
        <v>1.35588235294118</v>
      </c>
      <c r="I1196" s="119">
        <v>5</v>
      </c>
      <c r="J1196" s="146">
        <v>149.95</v>
      </c>
      <c r="K1196" s="135">
        <f t="shared" ref="K1196:K1198" si="284">G1196/J1196</f>
        <v>0.153717905968656</v>
      </c>
    </row>
    <row r="1197" spans="1:11">
      <c r="A1197" s="117">
        <v>44837</v>
      </c>
      <c r="B1197" s="140" t="s">
        <v>20</v>
      </c>
      <c r="C1197" t="s">
        <v>1049</v>
      </c>
      <c r="D1197" s="119">
        <v>1117</v>
      </c>
      <c r="E1197" s="119">
        <v>6</v>
      </c>
      <c r="F1197" s="135">
        <f t="shared" si="281"/>
        <v>0.0053715308863026</v>
      </c>
      <c r="G1197" s="146">
        <v>7.52</v>
      </c>
      <c r="H1197" s="146">
        <f t="shared" si="282"/>
        <v>1.25333333333333</v>
      </c>
      <c r="I1197" s="119">
        <v>1</v>
      </c>
      <c r="J1197" s="146">
        <v>29.99</v>
      </c>
      <c r="K1197" s="135">
        <f t="shared" si="284"/>
        <v>0.250750250083361</v>
      </c>
    </row>
    <row r="1198" spans="1:8">
      <c r="A1198" s="117">
        <v>44837</v>
      </c>
      <c r="B1198" s="140" t="s">
        <v>20</v>
      </c>
      <c r="C1198" t="s">
        <v>1051</v>
      </c>
      <c r="D1198" s="119">
        <v>5294</v>
      </c>
      <c r="E1198" s="119">
        <v>0</v>
      </c>
      <c r="F1198" s="135">
        <f t="shared" si="281"/>
        <v>0</v>
      </c>
      <c r="G1198" s="146">
        <v>0</v>
      </c>
      <c r="H1198" s="146"/>
    </row>
    <row r="1199" spans="1:8">
      <c r="A1199" s="117">
        <v>44837</v>
      </c>
      <c r="B1199" s="140" t="s">
        <v>20</v>
      </c>
      <c r="C1199" t="s">
        <v>1052</v>
      </c>
      <c r="D1199" s="119">
        <v>258</v>
      </c>
      <c r="E1199" s="119">
        <v>1</v>
      </c>
      <c r="F1199" s="135">
        <f t="shared" si="281"/>
        <v>0.00387596899224806</v>
      </c>
      <c r="G1199" s="146">
        <v>0.88</v>
      </c>
      <c r="H1199" s="146">
        <f t="shared" si="282"/>
        <v>0.88</v>
      </c>
    </row>
    <row r="1200" spans="1:8">
      <c r="A1200" s="117">
        <v>44837</v>
      </c>
      <c r="B1200" s="140" t="s">
        <v>20</v>
      </c>
      <c r="C1200" t="s">
        <v>1053</v>
      </c>
      <c r="D1200" s="119">
        <v>2749</v>
      </c>
      <c r="E1200" s="119">
        <v>3</v>
      </c>
      <c r="F1200" s="135">
        <f t="shared" si="281"/>
        <v>0.00109130592942888</v>
      </c>
      <c r="G1200" s="146">
        <v>2.99</v>
      </c>
      <c r="H1200" s="146">
        <f t="shared" si="282"/>
        <v>0.996666666666667</v>
      </c>
    </row>
    <row r="1201" spans="1:8">
      <c r="A1201" s="117">
        <v>44837</v>
      </c>
      <c r="B1201" s="140" t="s">
        <v>20</v>
      </c>
      <c r="C1201" t="s">
        <v>1054</v>
      </c>
      <c r="D1201" s="119">
        <v>4588</v>
      </c>
      <c r="E1201" s="119">
        <v>14</v>
      </c>
      <c r="F1201" s="135">
        <f t="shared" si="281"/>
        <v>0.0030514385353095</v>
      </c>
      <c r="G1201" s="146">
        <v>10.35</v>
      </c>
      <c r="H1201" s="146">
        <f t="shared" si="282"/>
        <v>0.739285714285714</v>
      </c>
    </row>
    <row r="1202" spans="1:8">
      <c r="A1202" s="117">
        <v>44837</v>
      </c>
      <c r="B1202" s="140" t="s">
        <v>20</v>
      </c>
      <c r="C1202" t="s">
        <v>1055</v>
      </c>
      <c r="D1202" s="119">
        <v>50</v>
      </c>
      <c r="E1202" s="119">
        <v>0</v>
      </c>
      <c r="F1202" s="135">
        <f t="shared" si="281"/>
        <v>0</v>
      </c>
      <c r="G1202" s="146">
        <v>0</v>
      </c>
      <c r="H1202" s="146"/>
    </row>
    <row r="1203" spans="1:8">
      <c r="A1203" s="117">
        <v>44837</v>
      </c>
      <c r="B1203" s="140" t="s">
        <v>20</v>
      </c>
      <c r="C1203" t="s">
        <v>1056</v>
      </c>
      <c r="D1203" s="119">
        <v>137</v>
      </c>
      <c r="E1203" s="119">
        <v>1</v>
      </c>
      <c r="F1203" s="135">
        <f t="shared" si="281"/>
        <v>0.0072992700729927</v>
      </c>
      <c r="G1203" s="146">
        <v>0.7</v>
      </c>
      <c r="H1203" s="146">
        <f t="shared" si="282"/>
        <v>0.7</v>
      </c>
    </row>
    <row r="1204" spans="1:8">
      <c r="A1204" s="117">
        <v>44837</v>
      </c>
      <c r="B1204" s="140" t="s">
        <v>777</v>
      </c>
      <c r="C1204" t="s">
        <v>1048</v>
      </c>
      <c r="D1204">
        <v>310</v>
      </c>
      <c r="E1204">
        <v>5</v>
      </c>
      <c r="F1204" s="135">
        <f t="shared" si="281"/>
        <v>0.0161290322580645</v>
      </c>
      <c r="G1204" s="150">
        <v>370</v>
      </c>
      <c r="H1204" s="150">
        <f t="shared" si="282"/>
        <v>74</v>
      </c>
    </row>
    <row r="1205" spans="1:11">
      <c r="A1205" s="117">
        <v>44837</v>
      </c>
      <c r="B1205" s="140" t="s">
        <v>777</v>
      </c>
      <c r="C1205" t="s">
        <v>1056</v>
      </c>
      <c r="D1205">
        <v>781</v>
      </c>
      <c r="E1205">
        <v>24</v>
      </c>
      <c r="F1205" s="135">
        <f t="shared" si="281"/>
        <v>0.030729833546735</v>
      </c>
      <c r="G1205" s="150">
        <v>1350</v>
      </c>
      <c r="H1205" s="150">
        <f t="shared" si="282"/>
        <v>56.25</v>
      </c>
      <c r="I1205">
        <v>3</v>
      </c>
      <c r="J1205" s="150">
        <v>10905</v>
      </c>
      <c r="K1205" s="135">
        <f>G1205/J1205</f>
        <v>0.123796423658872</v>
      </c>
    </row>
    <row r="1206" spans="1:8">
      <c r="A1206" s="117">
        <v>44838</v>
      </c>
      <c r="B1206" s="140" t="s">
        <v>20</v>
      </c>
      <c r="C1206" t="s">
        <v>1038</v>
      </c>
      <c r="D1206">
        <v>4653</v>
      </c>
      <c r="E1206">
        <v>7</v>
      </c>
      <c r="F1206" s="135">
        <f t="shared" ref="F1206:F1230" si="285">E1206/D1206</f>
        <v>0.00150440575972491</v>
      </c>
      <c r="G1206" s="146">
        <v>5.95</v>
      </c>
      <c r="H1206" s="146">
        <f t="shared" ref="H1206:H1230" si="286">G1206/E1206</f>
        <v>0.85</v>
      </c>
    </row>
    <row r="1207" spans="1:8">
      <c r="A1207" s="117">
        <v>44838</v>
      </c>
      <c r="B1207" s="140" t="s">
        <v>20</v>
      </c>
      <c r="C1207" t="s">
        <v>1037</v>
      </c>
      <c r="D1207">
        <v>547</v>
      </c>
      <c r="E1207">
        <v>2</v>
      </c>
      <c r="F1207" s="135">
        <f t="shared" si="285"/>
        <v>0.0036563071297989</v>
      </c>
      <c r="G1207" s="146">
        <v>0.71</v>
      </c>
      <c r="H1207" s="146">
        <f t="shared" si="286"/>
        <v>0.355</v>
      </c>
    </row>
    <row r="1208" spans="1:11">
      <c r="A1208" s="117">
        <v>44838</v>
      </c>
      <c r="B1208" s="140" t="s">
        <v>20</v>
      </c>
      <c r="C1208" t="s">
        <v>1040</v>
      </c>
      <c r="D1208">
        <v>10674</v>
      </c>
      <c r="E1208">
        <v>41</v>
      </c>
      <c r="F1208" s="135">
        <f t="shared" si="285"/>
        <v>0.00384110923739929</v>
      </c>
      <c r="G1208" s="146">
        <v>23.96</v>
      </c>
      <c r="H1208" s="146">
        <f t="shared" si="286"/>
        <v>0.584390243902439</v>
      </c>
      <c r="I1208">
        <v>7</v>
      </c>
      <c r="J1208" s="146">
        <v>83.93</v>
      </c>
      <c r="K1208" s="135">
        <f>G1208/J1208</f>
        <v>0.28547599189801</v>
      </c>
    </row>
    <row r="1209" spans="1:11">
      <c r="A1209" s="117">
        <v>44838</v>
      </c>
      <c r="B1209" s="140" t="s">
        <v>20</v>
      </c>
      <c r="C1209" t="s">
        <v>1042</v>
      </c>
      <c r="D1209">
        <v>5079</v>
      </c>
      <c r="E1209">
        <v>35</v>
      </c>
      <c r="F1209" s="135">
        <f t="shared" si="285"/>
        <v>0.00689112029927151</v>
      </c>
      <c r="G1209" s="146">
        <v>10.77</v>
      </c>
      <c r="H1209" s="146">
        <f t="shared" si="286"/>
        <v>0.307714285714286</v>
      </c>
      <c r="I1209">
        <v>3</v>
      </c>
      <c r="J1209" s="146">
        <v>35.97</v>
      </c>
      <c r="K1209" s="135">
        <f>G1209/J1209</f>
        <v>0.299416180150125</v>
      </c>
    </row>
    <row r="1210" spans="1:8">
      <c r="A1210" s="117">
        <v>44838</v>
      </c>
      <c r="B1210" s="140" t="s">
        <v>20</v>
      </c>
      <c r="C1210" t="s">
        <v>1044</v>
      </c>
      <c r="D1210">
        <v>1736</v>
      </c>
      <c r="E1210">
        <v>12</v>
      </c>
      <c r="F1210" s="135">
        <f t="shared" si="285"/>
        <v>0.00691244239631336</v>
      </c>
      <c r="G1210" s="146">
        <v>6.6</v>
      </c>
      <c r="H1210" s="146">
        <f t="shared" si="286"/>
        <v>0.55</v>
      </c>
    </row>
    <row r="1211" spans="1:8">
      <c r="A1211" s="117">
        <v>44838</v>
      </c>
      <c r="B1211" s="140" t="s">
        <v>20</v>
      </c>
      <c r="C1211" t="s">
        <v>1045</v>
      </c>
      <c r="D1211">
        <v>1255</v>
      </c>
      <c r="E1211">
        <v>0</v>
      </c>
      <c r="F1211" s="135">
        <f t="shared" si="285"/>
        <v>0</v>
      </c>
      <c r="G1211" s="146">
        <v>0</v>
      </c>
      <c r="H1211" s="146"/>
    </row>
    <row r="1212" spans="1:8">
      <c r="A1212" s="117">
        <v>44838</v>
      </c>
      <c r="B1212" s="140" t="s">
        <v>20</v>
      </c>
      <c r="C1212" t="s">
        <v>1047</v>
      </c>
      <c r="D1212">
        <v>2489</v>
      </c>
      <c r="E1212">
        <v>0</v>
      </c>
      <c r="F1212" s="135">
        <f t="shared" si="285"/>
        <v>0</v>
      </c>
      <c r="G1212" s="146">
        <v>0</v>
      </c>
      <c r="H1212" s="146"/>
    </row>
    <row r="1213" spans="1:8">
      <c r="A1213" s="117">
        <v>44838</v>
      </c>
      <c r="B1213" s="140" t="s">
        <v>20</v>
      </c>
      <c r="C1213" t="s">
        <v>1050</v>
      </c>
      <c r="D1213">
        <v>786</v>
      </c>
      <c r="E1213">
        <v>1</v>
      </c>
      <c r="F1213" s="135">
        <f t="shared" si="285"/>
        <v>0.00127226463104326</v>
      </c>
      <c r="G1213" s="146">
        <v>0.8</v>
      </c>
      <c r="H1213" s="146">
        <f t="shared" si="286"/>
        <v>0.8</v>
      </c>
    </row>
    <row r="1214" spans="1:8">
      <c r="A1214" s="117">
        <v>44838</v>
      </c>
      <c r="B1214" s="140" t="s">
        <v>128</v>
      </c>
      <c r="C1214" t="s">
        <v>1041</v>
      </c>
      <c r="D1214">
        <v>1000</v>
      </c>
      <c r="E1214">
        <v>2</v>
      </c>
      <c r="F1214" s="135">
        <f t="shared" si="285"/>
        <v>0.002</v>
      </c>
      <c r="G1214" s="148">
        <v>0.29</v>
      </c>
      <c r="H1214" s="148">
        <f t="shared" si="286"/>
        <v>0.145</v>
      </c>
    </row>
    <row r="1215" spans="1:8">
      <c r="A1215" s="117">
        <v>44838</v>
      </c>
      <c r="B1215" s="140" t="s">
        <v>128</v>
      </c>
      <c r="C1215" t="s">
        <v>1045</v>
      </c>
      <c r="D1215">
        <v>1233</v>
      </c>
      <c r="E1215">
        <v>3</v>
      </c>
      <c r="F1215" s="135">
        <f t="shared" si="285"/>
        <v>0.0024330900243309</v>
      </c>
      <c r="G1215" s="148">
        <v>1.91</v>
      </c>
      <c r="H1215" s="148">
        <f t="shared" si="286"/>
        <v>0.636666666666667</v>
      </c>
    </row>
    <row r="1216" spans="1:8">
      <c r="A1216" s="117">
        <v>44838</v>
      </c>
      <c r="B1216" s="140" t="s">
        <v>128</v>
      </c>
      <c r="C1216" t="s">
        <v>1047</v>
      </c>
      <c r="D1216">
        <v>2530</v>
      </c>
      <c r="E1216">
        <v>2</v>
      </c>
      <c r="F1216" s="135">
        <f t="shared" si="285"/>
        <v>0.000790513833992095</v>
      </c>
      <c r="G1216" s="148">
        <v>0.86</v>
      </c>
      <c r="H1216" s="148">
        <f t="shared" si="286"/>
        <v>0.43</v>
      </c>
    </row>
    <row r="1217" spans="1:8">
      <c r="A1217" s="117">
        <v>44838</v>
      </c>
      <c r="B1217" s="140" t="s">
        <v>128</v>
      </c>
      <c r="C1217" t="s">
        <v>1050</v>
      </c>
      <c r="D1217">
        <v>241</v>
      </c>
      <c r="E1217">
        <v>2</v>
      </c>
      <c r="F1217" s="135">
        <f t="shared" si="285"/>
        <v>0.00829875518672199</v>
      </c>
      <c r="G1217" s="148">
        <v>2.37</v>
      </c>
      <c r="H1217" s="148">
        <f t="shared" si="286"/>
        <v>1.185</v>
      </c>
    </row>
    <row r="1218" spans="1:8">
      <c r="A1218" s="117">
        <v>44838</v>
      </c>
      <c r="B1218" s="140" t="s">
        <v>343</v>
      </c>
      <c r="C1218" t="s">
        <v>1045</v>
      </c>
      <c r="D1218" s="119">
        <v>619</v>
      </c>
      <c r="E1218" s="119">
        <v>4</v>
      </c>
      <c r="F1218" s="135">
        <f t="shared" si="285"/>
        <v>0.00646203554119548</v>
      </c>
      <c r="G1218" s="129">
        <v>2.57</v>
      </c>
      <c r="H1218" s="129">
        <f t="shared" si="286"/>
        <v>0.6425</v>
      </c>
    </row>
    <row r="1219" spans="1:8">
      <c r="A1219" s="117">
        <v>44838</v>
      </c>
      <c r="B1219" s="140" t="s">
        <v>343</v>
      </c>
      <c r="C1219" t="s">
        <v>1047</v>
      </c>
      <c r="D1219" s="119">
        <v>3562</v>
      </c>
      <c r="E1219" s="119">
        <v>10</v>
      </c>
      <c r="F1219" s="135">
        <f t="shared" si="285"/>
        <v>0.00280741156653565</v>
      </c>
      <c r="G1219" s="129">
        <v>10.72</v>
      </c>
      <c r="H1219" s="129">
        <f t="shared" si="286"/>
        <v>1.072</v>
      </c>
    </row>
    <row r="1220" spans="1:8">
      <c r="A1220" s="117">
        <v>44838</v>
      </c>
      <c r="B1220" s="140" t="s">
        <v>343</v>
      </c>
      <c r="C1220" t="s">
        <v>1050</v>
      </c>
      <c r="D1220" s="119">
        <v>1631</v>
      </c>
      <c r="E1220" s="119">
        <v>6</v>
      </c>
      <c r="F1220" s="135">
        <f t="shared" si="285"/>
        <v>0.00367872470876763</v>
      </c>
      <c r="G1220" s="129">
        <v>4.33</v>
      </c>
      <c r="H1220" s="129">
        <f t="shared" si="286"/>
        <v>0.721666666666667</v>
      </c>
    </row>
    <row r="1221" spans="1:11">
      <c r="A1221" s="117">
        <v>44838</v>
      </c>
      <c r="B1221" s="140" t="s">
        <v>20</v>
      </c>
      <c r="C1221" t="s">
        <v>1048</v>
      </c>
      <c r="D1221" s="119">
        <v>1560</v>
      </c>
      <c r="E1221" s="119">
        <v>6</v>
      </c>
      <c r="F1221" s="135">
        <f t="shared" si="285"/>
        <v>0.00384615384615385</v>
      </c>
      <c r="G1221" s="146">
        <v>8.26</v>
      </c>
      <c r="H1221" s="146">
        <f t="shared" si="286"/>
        <v>1.37666666666667</v>
      </c>
      <c r="I1221" s="119">
        <v>2</v>
      </c>
      <c r="J1221" s="146">
        <v>59.98</v>
      </c>
      <c r="K1221" s="135">
        <f t="shared" ref="K1221:K1226" si="287">G1221/J1221</f>
        <v>0.137712570856952</v>
      </c>
    </row>
    <row r="1222" spans="1:11">
      <c r="A1222" s="117">
        <v>44838</v>
      </c>
      <c r="B1222" s="140" t="s">
        <v>20</v>
      </c>
      <c r="C1222" t="s">
        <v>1049</v>
      </c>
      <c r="D1222" s="119">
        <v>965</v>
      </c>
      <c r="E1222" s="119">
        <v>14</v>
      </c>
      <c r="F1222" s="135">
        <f t="shared" si="285"/>
        <v>0.0145077720207254</v>
      </c>
      <c r="G1222" s="146">
        <v>18</v>
      </c>
      <c r="H1222" s="146">
        <f t="shared" si="286"/>
        <v>1.28571428571429</v>
      </c>
      <c r="I1222" s="119">
        <v>2</v>
      </c>
      <c r="J1222" s="146">
        <v>59.98</v>
      </c>
      <c r="K1222" s="135">
        <f t="shared" si="287"/>
        <v>0.300100033344448</v>
      </c>
    </row>
    <row r="1223" spans="1:10">
      <c r="A1223" s="117">
        <v>44838</v>
      </c>
      <c r="B1223" s="140" t="s">
        <v>20</v>
      </c>
      <c r="C1223" t="s">
        <v>1051</v>
      </c>
      <c r="D1223" s="119">
        <v>24446</v>
      </c>
      <c r="E1223" s="119">
        <v>7</v>
      </c>
      <c r="F1223" s="135">
        <f t="shared" si="285"/>
        <v>0.000286345414382721</v>
      </c>
      <c r="G1223" s="146">
        <v>5.99</v>
      </c>
      <c r="H1223" s="146">
        <f t="shared" si="286"/>
        <v>0.855714285714286</v>
      </c>
      <c r="J1223" s="146"/>
    </row>
    <row r="1224" spans="1:10">
      <c r="A1224" s="117">
        <v>44838</v>
      </c>
      <c r="B1224" s="140" t="s">
        <v>20</v>
      </c>
      <c r="C1224" t="s">
        <v>1052</v>
      </c>
      <c r="D1224" s="119">
        <v>753</v>
      </c>
      <c r="E1224" s="119">
        <v>1</v>
      </c>
      <c r="F1224" s="135">
        <f t="shared" si="285"/>
        <v>0.00132802124833997</v>
      </c>
      <c r="G1224" s="146">
        <v>0.52</v>
      </c>
      <c r="H1224" s="146">
        <f t="shared" si="286"/>
        <v>0.52</v>
      </c>
      <c r="J1224" s="146"/>
    </row>
    <row r="1225" spans="1:10">
      <c r="A1225" s="117">
        <v>44838</v>
      </c>
      <c r="B1225" s="140" t="s">
        <v>20</v>
      </c>
      <c r="C1225" t="s">
        <v>1053</v>
      </c>
      <c r="D1225" s="119">
        <v>11509</v>
      </c>
      <c r="E1225" s="119">
        <v>16</v>
      </c>
      <c r="F1225" s="135">
        <f t="shared" si="285"/>
        <v>0.00139021635241985</v>
      </c>
      <c r="G1225" s="146">
        <v>19.36</v>
      </c>
      <c r="H1225" s="146">
        <f t="shared" si="286"/>
        <v>1.21</v>
      </c>
      <c r="J1225" s="146"/>
    </row>
    <row r="1226" spans="1:11">
      <c r="A1226" s="117">
        <v>44838</v>
      </c>
      <c r="B1226" s="140" t="s">
        <v>20</v>
      </c>
      <c r="C1226" t="s">
        <v>1054</v>
      </c>
      <c r="D1226" s="119">
        <v>4746</v>
      </c>
      <c r="E1226" s="119">
        <v>7</v>
      </c>
      <c r="F1226" s="135">
        <f t="shared" si="285"/>
        <v>0.00147492625368732</v>
      </c>
      <c r="G1226" s="146">
        <v>5.25</v>
      </c>
      <c r="H1226" s="146">
        <f t="shared" si="286"/>
        <v>0.75</v>
      </c>
      <c r="I1226" s="119">
        <v>1</v>
      </c>
      <c r="J1226" s="146">
        <v>29.99</v>
      </c>
      <c r="K1226" s="135">
        <f t="shared" si="287"/>
        <v>0.175058352784261</v>
      </c>
    </row>
    <row r="1227" spans="1:8">
      <c r="A1227" s="117">
        <v>44838</v>
      </c>
      <c r="B1227" s="140" t="s">
        <v>20</v>
      </c>
      <c r="C1227" t="s">
        <v>1055</v>
      </c>
      <c r="D1227" s="119">
        <v>25</v>
      </c>
      <c r="E1227" s="119">
        <v>0</v>
      </c>
      <c r="F1227" s="135">
        <f t="shared" si="285"/>
        <v>0</v>
      </c>
      <c r="G1227" s="146">
        <v>0</v>
      </c>
      <c r="H1227" s="146"/>
    </row>
    <row r="1228" spans="1:8">
      <c r="A1228" s="117">
        <v>44838</v>
      </c>
      <c r="B1228" s="140" t="s">
        <v>20</v>
      </c>
      <c r="C1228" t="s">
        <v>1056</v>
      </c>
      <c r="D1228" s="119">
        <v>209</v>
      </c>
      <c r="E1228" s="119">
        <v>3</v>
      </c>
      <c r="F1228" s="135">
        <f t="shared" si="285"/>
        <v>0.0143540669856459</v>
      </c>
      <c r="G1228" s="146">
        <v>2.77</v>
      </c>
      <c r="H1228" s="146">
        <f t="shared" si="286"/>
        <v>0.923333333333333</v>
      </c>
    </row>
    <row r="1229" spans="1:8">
      <c r="A1229" s="117">
        <v>44838</v>
      </c>
      <c r="B1229" s="140" t="s">
        <v>777</v>
      </c>
      <c r="C1229" t="s">
        <v>1048</v>
      </c>
      <c r="D1229">
        <v>357</v>
      </c>
      <c r="E1229">
        <v>2</v>
      </c>
      <c r="F1229" s="135">
        <f t="shared" si="285"/>
        <v>0.00560224089635854</v>
      </c>
      <c r="G1229" s="150">
        <v>184</v>
      </c>
      <c r="H1229" s="150">
        <f t="shared" si="286"/>
        <v>92</v>
      </c>
    </row>
    <row r="1230" spans="1:8">
      <c r="A1230" s="117">
        <v>44838</v>
      </c>
      <c r="B1230" s="140" t="s">
        <v>777</v>
      </c>
      <c r="C1230" t="s">
        <v>1056</v>
      </c>
      <c r="D1230">
        <v>866</v>
      </c>
      <c r="E1230">
        <v>25</v>
      </c>
      <c r="F1230" s="135">
        <f t="shared" si="285"/>
        <v>0.0288683602771363</v>
      </c>
      <c r="G1230" s="150">
        <v>1424</v>
      </c>
      <c r="H1230" s="150">
        <f t="shared" si="286"/>
        <v>56.96</v>
      </c>
    </row>
    <row r="1231" spans="1:11">
      <c r="A1231" s="117">
        <v>44839</v>
      </c>
      <c r="B1231" s="140" t="s">
        <v>20</v>
      </c>
      <c r="C1231" t="s">
        <v>1038</v>
      </c>
      <c r="D1231">
        <v>4992</v>
      </c>
      <c r="E1231">
        <v>14</v>
      </c>
      <c r="F1231" s="135">
        <f t="shared" ref="F1231:F1260" si="288">E1231/D1231</f>
        <v>0.00280448717948718</v>
      </c>
      <c r="G1231" s="146">
        <v>11.51</v>
      </c>
      <c r="H1231" s="146">
        <f t="shared" ref="H1231:H1238" si="289">G1231/E1231</f>
        <v>0.822142857142857</v>
      </c>
      <c r="I1231">
        <v>1</v>
      </c>
      <c r="J1231" s="146">
        <v>99.98</v>
      </c>
      <c r="K1231" s="135">
        <f t="shared" ref="K1231:K1235" si="290">G1231/J1231</f>
        <v>0.115123024604921</v>
      </c>
    </row>
    <row r="1232" spans="1:10">
      <c r="A1232" s="117">
        <v>44839</v>
      </c>
      <c r="B1232" s="140" t="s">
        <v>20</v>
      </c>
      <c r="C1232" t="s">
        <v>1037</v>
      </c>
      <c r="D1232">
        <v>821</v>
      </c>
      <c r="E1232">
        <v>1</v>
      </c>
      <c r="F1232" s="135">
        <f t="shared" si="288"/>
        <v>0.00121802679658952</v>
      </c>
      <c r="G1232" s="146">
        <v>0.58</v>
      </c>
      <c r="H1232" s="146">
        <f t="shared" si="289"/>
        <v>0.58</v>
      </c>
      <c r="J1232" s="146"/>
    </row>
    <row r="1233" spans="1:11">
      <c r="A1233" s="117">
        <v>44839</v>
      </c>
      <c r="B1233" s="140" t="s">
        <v>20</v>
      </c>
      <c r="C1233" t="s">
        <v>1040</v>
      </c>
      <c r="D1233">
        <v>11641</v>
      </c>
      <c r="E1233">
        <v>45</v>
      </c>
      <c r="F1233" s="135">
        <f t="shared" si="288"/>
        <v>0.00386564728116141</v>
      </c>
      <c r="G1233" s="146">
        <v>22.76</v>
      </c>
      <c r="H1233" s="146">
        <f t="shared" si="289"/>
        <v>0.505777777777778</v>
      </c>
      <c r="I1233">
        <v>2</v>
      </c>
      <c r="J1233" s="146">
        <v>23.98</v>
      </c>
      <c r="K1233" s="135">
        <f t="shared" si="290"/>
        <v>0.949124270225188</v>
      </c>
    </row>
    <row r="1234" spans="1:11">
      <c r="A1234" s="117">
        <v>44839</v>
      </c>
      <c r="B1234" s="140" t="s">
        <v>20</v>
      </c>
      <c r="C1234" t="s">
        <v>1042</v>
      </c>
      <c r="D1234">
        <v>5606</v>
      </c>
      <c r="E1234">
        <v>46</v>
      </c>
      <c r="F1234" s="135">
        <f t="shared" si="288"/>
        <v>0.00820549411344988</v>
      </c>
      <c r="G1234" s="146">
        <v>14.54</v>
      </c>
      <c r="H1234" s="146">
        <f t="shared" si="289"/>
        <v>0.316086956521739</v>
      </c>
      <c r="I1234">
        <v>2</v>
      </c>
      <c r="J1234" s="146">
        <v>23.98</v>
      </c>
      <c r="K1234" s="135">
        <f t="shared" si="290"/>
        <v>0.606338615512927</v>
      </c>
    </row>
    <row r="1235" spans="1:11">
      <c r="A1235" s="117">
        <v>44839</v>
      </c>
      <c r="B1235" s="140" t="s">
        <v>20</v>
      </c>
      <c r="C1235" t="s">
        <v>1044</v>
      </c>
      <c r="D1235">
        <v>1597</v>
      </c>
      <c r="E1235">
        <v>18</v>
      </c>
      <c r="F1235" s="135">
        <f t="shared" si="288"/>
        <v>0.0112711333750783</v>
      </c>
      <c r="G1235" s="146">
        <v>9.86</v>
      </c>
      <c r="H1235" s="146">
        <f t="shared" si="289"/>
        <v>0.547777777777778</v>
      </c>
      <c r="I1235">
        <v>3</v>
      </c>
      <c r="J1235" s="146">
        <v>35.97</v>
      </c>
      <c r="K1235" s="135">
        <f t="shared" si="290"/>
        <v>0.27411731998888</v>
      </c>
    </row>
    <row r="1236" spans="1:8">
      <c r="A1236" s="117">
        <v>44839</v>
      </c>
      <c r="B1236" s="140" t="s">
        <v>20</v>
      </c>
      <c r="C1236" t="s">
        <v>1045</v>
      </c>
      <c r="D1236">
        <v>2039</v>
      </c>
      <c r="E1236">
        <v>1</v>
      </c>
      <c r="F1236" s="135">
        <f t="shared" si="288"/>
        <v>0.000490436488474743</v>
      </c>
      <c r="G1236" s="146">
        <v>1.83</v>
      </c>
      <c r="H1236" s="146">
        <f t="shared" si="289"/>
        <v>1.83</v>
      </c>
    </row>
    <row r="1237" spans="1:8">
      <c r="A1237" s="117">
        <v>44839</v>
      </c>
      <c r="B1237" s="140" t="s">
        <v>20</v>
      </c>
      <c r="C1237" t="s">
        <v>1047</v>
      </c>
      <c r="D1237">
        <v>2150</v>
      </c>
      <c r="E1237">
        <v>1</v>
      </c>
      <c r="F1237" s="135">
        <f t="shared" si="288"/>
        <v>0.000465116279069767</v>
      </c>
      <c r="G1237" s="146">
        <v>1</v>
      </c>
      <c r="H1237" s="146">
        <f t="shared" si="289"/>
        <v>1</v>
      </c>
    </row>
    <row r="1238" spans="1:8">
      <c r="A1238" s="117">
        <v>44839</v>
      </c>
      <c r="B1238" s="140" t="s">
        <v>20</v>
      </c>
      <c r="C1238" t="s">
        <v>1050</v>
      </c>
      <c r="D1238">
        <v>472</v>
      </c>
      <c r="E1238">
        <v>0</v>
      </c>
      <c r="F1238" s="135">
        <f t="shared" si="288"/>
        <v>0</v>
      </c>
      <c r="G1238" s="146">
        <v>0</v>
      </c>
      <c r="H1238" s="146"/>
    </row>
    <row r="1239" spans="1:8">
      <c r="A1239" s="117">
        <v>44839</v>
      </c>
      <c r="B1239" s="140" t="s">
        <v>128</v>
      </c>
      <c r="C1239" t="s">
        <v>1041</v>
      </c>
      <c r="D1239">
        <v>1306</v>
      </c>
      <c r="E1239">
        <v>5</v>
      </c>
      <c r="F1239" s="135">
        <f t="shared" si="288"/>
        <v>0.00382848392036753</v>
      </c>
      <c r="G1239" s="148">
        <v>1.63</v>
      </c>
      <c r="H1239" s="148">
        <f t="shared" ref="H1239:H1260" si="291">G1239/E1239</f>
        <v>0.326</v>
      </c>
    </row>
    <row r="1240" spans="1:11">
      <c r="A1240" s="117">
        <v>44839</v>
      </c>
      <c r="B1240" s="140" t="s">
        <v>128</v>
      </c>
      <c r="C1240" t="s">
        <v>1045</v>
      </c>
      <c r="D1240" s="141">
        <v>1721</v>
      </c>
      <c r="E1240" s="141">
        <v>1</v>
      </c>
      <c r="F1240" s="135">
        <f t="shared" si="288"/>
        <v>0.000581057524694945</v>
      </c>
      <c r="G1240" s="148">
        <v>0.7</v>
      </c>
      <c r="H1240" s="148">
        <f t="shared" si="291"/>
        <v>0.7</v>
      </c>
      <c r="I1240" s="141"/>
      <c r="J1240" s="141"/>
      <c r="K1240" s="143"/>
    </row>
    <row r="1241" spans="1:11">
      <c r="A1241" s="117">
        <v>44839</v>
      </c>
      <c r="B1241" s="140" t="s">
        <v>128</v>
      </c>
      <c r="C1241" t="s">
        <v>1047</v>
      </c>
      <c r="D1241" s="141">
        <v>1921</v>
      </c>
      <c r="E1241" s="141">
        <v>2</v>
      </c>
      <c r="F1241" s="135">
        <f t="shared" si="288"/>
        <v>0.00104112441436752</v>
      </c>
      <c r="G1241" s="148">
        <v>1.09</v>
      </c>
      <c r="H1241" s="148">
        <f t="shared" si="291"/>
        <v>0.545</v>
      </c>
      <c r="I1241" s="141"/>
      <c r="J1241" s="141"/>
      <c r="K1241" s="143"/>
    </row>
    <row r="1242" spans="1:11">
      <c r="A1242" s="117">
        <v>44839</v>
      </c>
      <c r="B1242" s="140" t="s">
        <v>128</v>
      </c>
      <c r="C1242" t="s">
        <v>1050</v>
      </c>
      <c r="D1242" s="141">
        <v>885</v>
      </c>
      <c r="E1242" s="141">
        <v>4</v>
      </c>
      <c r="F1242" s="135">
        <f t="shared" si="288"/>
        <v>0.00451977401129944</v>
      </c>
      <c r="G1242" s="148">
        <v>2.56</v>
      </c>
      <c r="H1242" s="148">
        <f t="shared" si="291"/>
        <v>0.64</v>
      </c>
      <c r="I1242" s="141"/>
      <c r="J1242" s="141"/>
      <c r="K1242" s="143"/>
    </row>
    <row r="1243" spans="1:11">
      <c r="A1243" s="117">
        <v>44839</v>
      </c>
      <c r="B1243" s="140" t="s">
        <v>343</v>
      </c>
      <c r="C1243" t="s">
        <v>1045</v>
      </c>
      <c r="D1243" s="119">
        <v>424</v>
      </c>
      <c r="E1243" s="119">
        <v>1</v>
      </c>
      <c r="F1243" s="135">
        <f t="shared" si="288"/>
        <v>0.00235849056603774</v>
      </c>
      <c r="G1243" s="129">
        <v>0.47</v>
      </c>
      <c r="H1243" s="129">
        <f t="shared" si="291"/>
        <v>0.47</v>
      </c>
      <c r="I1243" s="141"/>
      <c r="J1243" s="141"/>
      <c r="K1243" s="143"/>
    </row>
    <row r="1244" spans="1:11">
      <c r="A1244" s="117">
        <v>44839</v>
      </c>
      <c r="B1244" s="140" t="s">
        <v>343</v>
      </c>
      <c r="C1244" t="s">
        <v>1047</v>
      </c>
      <c r="D1244" s="119">
        <v>4006</v>
      </c>
      <c r="E1244" s="119">
        <v>9</v>
      </c>
      <c r="F1244" s="135">
        <f t="shared" si="288"/>
        <v>0.00224663005491762</v>
      </c>
      <c r="G1244" s="129">
        <v>9.04</v>
      </c>
      <c r="H1244" s="129">
        <f t="shared" si="291"/>
        <v>1.00444444444444</v>
      </c>
      <c r="I1244" s="141"/>
      <c r="J1244" s="141"/>
      <c r="K1244" s="143"/>
    </row>
    <row r="1245" spans="1:11">
      <c r="A1245" s="117">
        <v>44839</v>
      </c>
      <c r="B1245" s="140" t="s">
        <v>343</v>
      </c>
      <c r="C1245" t="s">
        <v>1050</v>
      </c>
      <c r="D1245" s="119">
        <v>1294</v>
      </c>
      <c r="E1245" s="119">
        <v>9</v>
      </c>
      <c r="F1245" s="135">
        <f t="shared" si="288"/>
        <v>0.00695517774343122</v>
      </c>
      <c r="G1245" s="129">
        <v>10.5</v>
      </c>
      <c r="H1245" s="129">
        <f t="shared" si="291"/>
        <v>1.16666666666667</v>
      </c>
      <c r="I1245">
        <v>1</v>
      </c>
      <c r="J1245" s="129">
        <v>47.99</v>
      </c>
      <c r="K1245" s="135">
        <f t="shared" ref="K1245:K1247" si="292">G1245/J1245</f>
        <v>0.218795582413003</v>
      </c>
    </row>
    <row r="1246" spans="1:11">
      <c r="A1246" s="117">
        <v>44839</v>
      </c>
      <c r="B1246" s="140" t="s">
        <v>20</v>
      </c>
      <c r="C1246" t="s">
        <v>1048</v>
      </c>
      <c r="D1246" s="119">
        <v>980</v>
      </c>
      <c r="E1246" s="119">
        <v>15</v>
      </c>
      <c r="F1246" s="135">
        <f t="shared" si="288"/>
        <v>0.0153061224489796</v>
      </c>
      <c r="G1246" s="146">
        <v>21.54</v>
      </c>
      <c r="H1246" s="146">
        <f t="shared" si="291"/>
        <v>1.436</v>
      </c>
      <c r="I1246" s="119">
        <v>4</v>
      </c>
      <c r="J1246" s="146">
        <v>119.96</v>
      </c>
      <c r="K1246" s="135">
        <f t="shared" si="292"/>
        <v>0.179559853284428</v>
      </c>
    </row>
    <row r="1247" spans="1:11">
      <c r="A1247" s="117">
        <v>44839</v>
      </c>
      <c r="B1247" s="140" t="s">
        <v>20</v>
      </c>
      <c r="C1247" t="s">
        <v>1049</v>
      </c>
      <c r="D1247" s="119">
        <v>1037</v>
      </c>
      <c r="E1247" s="119">
        <v>20</v>
      </c>
      <c r="F1247" s="135">
        <f t="shared" si="288"/>
        <v>0.0192864030858245</v>
      </c>
      <c r="G1247" s="146">
        <v>27.75</v>
      </c>
      <c r="H1247" s="146">
        <f t="shared" si="291"/>
        <v>1.3875</v>
      </c>
      <c r="I1247" s="119">
        <v>3</v>
      </c>
      <c r="J1247" s="146">
        <v>89.97</v>
      </c>
      <c r="K1247" s="135">
        <f t="shared" si="292"/>
        <v>0.308436145381794</v>
      </c>
    </row>
    <row r="1248" spans="1:10">
      <c r="A1248" s="117">
        <v>44839</v>
      </c>
      <c r="B1248" s="140" t="s">
        <v>20</v>
      </c>
      <c r="C1248" t="s">
        <v>1051</v>
      </c>
      <c r="D1248" s="119">
        <v>14569</v>
      </c>
      <c r="E1248" s="119">
        <v>3</v>
      </c>
      <c r="F1248" s="135">
        <f t="shared" si="288"/>
        <v>0.000205916672386574</v>
      </c>
      <c r="G1248" s="146">
        <v>2.97</v>
      </c>
      <c r="H1248" s="146">
        <f t="shared" si="291"/>
        <v>0.99</v>
      </c>
      <c r="J1248" s="146"/>
    </row>
    <row r="1249" spans="1:10">
      <c r="A1249" s="117">
        <v>44839</v>
      </c>
      <c r="B1249" s="140" t="s">
        <v>20</v>
      </c>
      <c r="C1249" t="s">
        <v>1052</v>
      </c>
      <c r="D1249" s="119">
        <v>318</v>
      </c>
      <c r="E1249" s="119">
        <v>0</v>
      </c>
      <c r="F1249" s="135">
        <f t="shared" si="288"/>
        <v>0</v>
      </c>
      <c r="G1249" s="146">
        <v>0</v>
      </c>
      <c r="H1249" s="146"/>
      <c r="J1249" s="146"/>
    </row>
    <row r="1250" spans="1:10">
      <c r="A1250" s="117">
        <v>44839</v>
      </c>
      <c r="B1250" s="140" t="s">
        <v>20</v>
      </c>
      <c r="C1250" t="s">
        <v>1053</v>
      </c>
      <c r="D1250" s="119">
        <v>7566</v>
      </c>
      <c r="E1250" s="119">
        <v>16</v>
      </c>
      <c r="F1250" s="135">
        <f t="shared" si="288"/>
        <v>0.0021147237642083</v>
      </c>
      <c r="G1250" s="146">
        <v>19.4</v>
      </c>
      <c r="H1250" s="146">
        <f t="shared" si="291"/>
        <v>1.2125</v>
      </c>
      <c r="J1250" s="146"/>
    </row>
    <row r="1251" spans="1:10">
      <c r="A1251" s="117">
        <v>44839</v>
      </c>
      <c r="B1251" s="140" t="s">
        <v>20</v>
      </c>
      <c r="C1251" t="s">
        <v>1054</v>
      </c>
      <c r="D1251" s="119">
        <v>4330</v>
      </c>
      <c r="E1251" s="119">
        <v>4</v>
      </c>
      <c r="F1251" s="135">
        <f t="shared" si="288"/>
        <v>0.00092378752886836</v>
      </c>
      <c r="G1251" s="146">
        <v>3.23</v>
      </c>
      <c r="H1251" s="146">
        <f t="shared" si="291"/>
        <v>0.8075</v>
      </c>
      <c r="J1251" s="146"/>
    </row>
    <row r="1252" spans="1:10">
      <c r="A1252" s="117">
        <v>44839</v>
      </c>
      <c r="B1252" s="140" t="s">
        <v>20</v>
      </c>
      <c r="C1252" t="s">
        <v>1055</v>
      </c>
      <c r="D1252" s="119">
        <v>99</v>
      </c>
      <c r="E1252" s="119">
        <v>0</v>
      </c>
      <c r="F1252" s="135">
        <f t="shared" si="288"/>
        <v>0</v>
      </c>
      <c r="G1252" s="146">
        <v>0</v>
      </c>
      <c r="H1252" s="146"/>
      <c r="J1252" s="146"/>
    </row>
    <row r="1253" spans="1:11">
      <c r="A1253" s="117">
        <v>44839</v>
      </c>
      <c r="B1253" s="140" t="s">
        <v>20</v>
      </c>
      <c r="C1253" t="s">
        <v>1056</v>
      </c>
      <c r="D1253" s="119">
        <v>173</v>
      </c>
      <c r="E1253" s="119">
        <v>2</v>
      </c>
      <c r="F1253" s="135">
        <f t="shared" si="288"/>
        <v>0.0115606936416185</v>
      </c>
      <c r="G1253" s="146">
        <v>1.4</v>
      </c>
      <c r="H1253" s="146">
        <f t="shared" si="291"/>
        <v>0.7</v>
      </c>
      <c r="I1253" s="119">
        <v>1</v>
      </c>
      <c r="J1253" s="146">
        <v>29.99</v>
      </c>
      <c r="K1253" s="135">
        <f t="shared" ref="K1253:K1258" si="293">G1253/J1253</f>
        <v>0.0466822274091364</v>
      </c>
    </row>
    <row r="1254" spans="1:8">
      <c r="A1254" s="117">
        <v>44839</v>
      </c>
      <c r="B1254" s="140" t="s">
        <v>777</v>
      </c>
      <c r="C1254" t="s">
        <v>1048</v>
      </c>
      <c r="D1254">
        <v>426</v>
      </c>
      <c r="E1254">
        <v>7</v>
      </c>
      <c r="F1254" s="135">
        <f t="shared" si="288"/>
        <v>0.0164319248826291</v>
      </c>
      <c r="G1254" s="150">
        <v>646</v>
      </c>
      <c r="H1254" s="150">
        <f t="shared" si="291"/>
        <v>92.2857142857143</v>
      </c>
    </row>
    <row r="1255" spans="1:11">
      <c r="A1255" s="117">
        <v>44839</v>
      </c>
      <c r="B1255" s="140" t="s">
        <v>777</v>
      </c>
      <c r="C1255" t="s">
        <v>1056</v>
      </c>
      <c r="D1255">
        <v>881</v>
      </c>
      <c r="E1255">
        <v>20</v>
      </c>
      <c r="F1255" s="135">
        <f t="shared" si="288"/>
        <v>0.0227014755959137</v>
      </c>
      <c r="G1255" s="150">
        <v>1119</v>
      </c>
      <c r="H1255" s="150">
        <f t="shared" si="291"/>
        <v>55.95</v>
      </c>
      <c r="I1255">
        <v>1</v>
      </c>
      <c r="J1255" s="150">
        <v>3635</v>
      </c>
      <c r="K1255" s="135">
        <f t="shared" si="293"/>
        <v>0.307840440165062</v>
      </c>
    </row>
    <row r="1256" spans="1:8">
      <c r="A1256" s="117">
        <v>44840</v>
      </c>
      <c r="B1256" s="140" t="s">
        <v>20</v>
      </c>
      <c r="C1256" t="s">
        <v>1038</v>
      </c>
      <c r="D1256" s="119">
        <v>4801</v>
      </c>
      <c r="E1256" s="119">
        <v>16</v>
      </c>
      <c r="F1256" s="135">
        <f t="shared" si="288"/>
        <v>0.00333263903353468</v>
      </c>
      <c r="G1256" s="146">
        <v>14.94</v>
      </c>
      <c r="H1256" s="146">
        <f t="shared" si="291"/>
        <v>0.93375</v>
      </c>
    </row>
    <row r="1257" spans="1:8">
      <c r="A1257" s="117">
        <v>44840</v>
      </c>
      <c r="B1257" s="140" t="s">
        <v>20</v>
      </c>
      <c r="C1257" t="s">
        <v>1037</v>
      </c>
      <c r="D1257" s="119">
        <v>1010</v>
      </c>
      <c r="E1257" s="119">
        <v>3</v>
      </c>
      <c r="F1257" s="135">
        <f t="shared" si="288"/>
        <v>0.00297029702970297</v>
      </c>
      <c r="G1257" s="146">
        <v>1.72</v>
      </c>
      <c r="H1257" s="146">
        <f t="shared" si="291"/>
        <v>0.573333333333333</v>
      </c>
    </row>
    <row r="1258" spans="1:11">
      <c r="A1258" s="117">
        <v>44840</v>
      </c>
      <c r="B1258" s="140" t="s">
        <v>20</v>
      </c>
      <c r="C1258" t="s">
        <v>1040</v>
      </c>
      <c r="D1258" s="119">
        <v>9698</v>
      </c>
      <c r="E1258" s="119">
        <v>38</v>
      </c>
      <c r="F1258" s="135">
        <f t="shared" si="288"/>
        <v>0.00391833367704681</v>
      </c>
      <c r="G1258" s="146">
        <v>18.32</v>
      </c>
      <c r="H1258" s="146">
        <f t="shared" si="291"/>
        <v>0.482105263157895</v>
      </c>
      <c r="I1258" s="119">
        <v>1</v>
      </c>
      <c r="J1258" s="146">
        <v>11.99</v>
      </c>
      <c r="K1258" s="135">
        <f t="shared" si="293"/>
        <v>1.5279399499583</v>
      </c>
    </row>
    <row r="1259" spans="1:8">
      <c r="A1259" s="117">
        <v>44840</v>
      </c>
      <c r="B1259" s="140" t="s">
        <v>20</v>
      </c>
      <c r="C1259" t="s">
        <v>1042</v>
      </c>
      <c r="D1259" s="119">
        <v>4592</v>
      </c>
      <c r="E1259" s="119">
        <v>30</v>
      </c>
      <c r="F1259" s="135">
        <f t="shared" si="288"/>
        <v>0.00653310104529617</v>
      </c>
      <c r="G1259" s="146">
        <v>8.49</v>
      </c>
      <c r="H1259" s="146">
        <f t="shared" si="291"/>
        <v>0.283</v>
      </c>
    </row>
    <row r="1260" spans="1:8">
      <c r="A1260" s="117">
        <v>44840</v>
      </c>
      <c r="B1260" s="140" t="s">
        <v>20</v>
      </c>
      <c r="C1260" t="s">
        <v>1044</v>
      </c>
      <c r="D1260" s="119">
        <v>1647</v>
      </c>
      <c r="E1260" s="119">
        <v>23</v>
      </c>
      <c r="F1260" s="135">
        <f t="shared" si="288"/>
        <v>0.0139647844565877</v>
      </c>
      <c r="G1260" s="146">
        <v>13.72</v>
      </c>
      <c r="H1260" s="146">
        <f t="shared" si="291"/>
        <v>0.596521739130435</v>
      </c>
    </row>
    <row r="1261" spans="1:5">
      <c r="A1261" s="117">
        <v>44840</v>
      </c>
      <c r="B1261" s="140" t="s">
        <v>20</v>
      </c>
      <c r="C1261" t="s">
        <v>1045</v>
      </c>
      <c r="D1261" s="119">
        <v>2080</v>
      </c>
      <c r="E1261" s="119">
        <v>0</v>
      </c>
    </row>
    <row r="1262" spans="1:5">
      <c r="A1262" s="117">
        <v>44840</v>
      </c>
      <c r="B1262" s="140" t="s">
        <v>20</v>
      </c>
      <c r="C1262" t="s">
        <v>1047</v>
      </c>
      <c r="D1262" s="119">
        <v>1870</v>
      </c>
      <c r="E1262" s="119">
        <v>0</v>
      </c>
    </row>
    <row r="1263" spans="1:5">
      <c r="A1263" s="117">
        <v>44840</v>
      </c>
      <c r="B1263" s="140" t="s">
        <v>20</v>
      </c>
      <c r="C1263" t="s">
        <v>1050</v>
      </c>
      <c r="D1263" s="119">
        <v>392</v>
      </c>
      <c r="E1263" s="119">
        <v>0</v>
      </c>
    </row>
    <row r="1264" spans="1:8">
      <c r="A1264" s="117">
        <v>44840</v>
      </c>
      <c r="B1264" s="140" t="s">
        <v>128</v>
      </c>
      <c r="C1264" t="s">
        <v>1041</v>
      </c>
      <c r="D1264">
        <v>1499</v>
      </c>
      <c r="E1264">
        <v>6</v>
      </c>
      <c r="F1264" s="135">
        <f t="shared" ref="F1264:F1287" si="294">E1264/D1264</f>
        <v>0.00400266844563042</v>
      </c>
      <c r="G1264" s="148">
        <v>1.23</v>
      </c>
      <c r="H1264" s="148">
        <f t="shared" ref="H1264:H1287" si="295">G1264/E1264</f>
        <v>0.205</v>
      </c>
    </row>
    <row r="1265" spans="1:8">
      <c r="A1265" s="117">
        <v>44840</v>
      </c>
      <c r="B1265" s="140" t="s">
        <v>128</v>
      </c>
      <c r="C1265" t="s">
        <v>1045</v>
      </c>
      <c r="D1265">
        <v>1796</v>
      </c>
      <c r="E1265">
        <v>4</v>
      </c>
      <c r="F1265" s="135">
        <f t="shared" si="294"/>
        <v>0.0022271714922049</v>
      </c>
      <c r="G1265" s="148">
        <v>2.36</v>
      </c>
      <c r="H1265" s="148">
        <f t="shared" si="295"/>
        <v>0.59</v>
      </c>
    </row>
    <row r="1266" spans="1:8">
      <c r="A1266" s="117">
        <v>44840</v>
      </c>
      <c r="B1266" s="140" t="s">
        <v>128</v>
      </c>
      <c r="C1266" t="s">
        <v>1047</v>
      </c>
      <c r="D1266">
        <v>1657</v>
      </c>
      <c r="E1266">
        <v>1</v>
      </c>
      <c r="F1266" s="135">
        <f t="shared" si="294"/>
        <v>0.000603500301750151</v>
      </c>
      <c r="G1266" s="148">
        <v>0.3</v>
      </c>
      <c r="H1266" s="148">
        <f t="shared" si="295"/>
        <v>0.3</v>
      </c>
    </row>
    <row r="1267" spans="1:8">
      <c r="A1267" s="117">
        <v>44840</v>
      </c>
      <c r="B1267" s="140" t="s">
        <v>128</v>
      </c>
      <c r="C1267" t="s">
        <v>1050</v>
      </c>
      <c r="D1267">
        <v>776</v>
      </c>
      <c r="E1267">
        <v>3</v>
      </c>
      <c r="F1267" s="135">
        <f t="shared" si="294"/>
        <v>0.0038659793814433</v>
      </c>
      <c r="G1267" s="148">
        <v>3.49</v>
      </c>
      <c r="H1267" s="148">
        <f t="shared" si="295"/>
        <v>1.16333333333333</v>
      </c>
    </row>
    <row r="1268" spans="1:8">
      <c r="A1268" s="117">
        <v>44840</v>
      </c>
      <c r="B1268" s="140" t="s">
        <v>343</v>
      </c>
      <c r="C1268" t="s">
        <v>1045</v>
      </c>
      <c r="D1268">
        <v>482</v>
      </c>
      <c r="E1268">
        <v>2</v>
      </c>
      <c r="F1268" s="135">
        <f t="shared" si="294"/>
        <v>0.004149377593361</v>
      </c>
      <c r="G1268" s="129">
        <v>1.52</v>
      </c>
      <c r="H1268" s="129">
        <f t="shared" si="295"/>
        <v>0.76</v>
      </c>
    </row>
    <row r="1269" spans="1:8">
      <c r="A1269" s="117">
        <v>44840</v>
      </c>
      <c r="B1269" s="140" t="s">
        <v>343</v>
      </c>
      <c r="C1269" t="s">
        <v>1047</v>
      </c>
      <c r="D1269" s="147">
        <v>4138</v>
      </c>
      <c r="E1269">
        <v>6</v>
      </c>
      <c r="F1269" s="135">
        <f t="shared" si="294"/>
        <v>0.0014499758337361</v>
      </c>
      <c r="G1269" s="129">
        <v>6.55</v>
      </c>
      <c r="H1269" s="129">
        <f t="shared" si="295"/>
        <v>1.09166666666667</v>
      </c>
    </row>
    <row r="1270" spans="1:8">
      <c r="A1270" s="117">
        <v>44840</v>
      </c>
      <c r="B1270" s="140" t="s">
        <v>343</v>
      </c>
      <c r="C1270" t="s">
        <v>1050</v>
      </c>
      <c r="D1270" s="147">
        <v>1548</v>
      </c>
      <c r="E1270">
        <v>10</v>
      </c>
      <c r="F1270" s="135">
        <f t="shared" si="294"/>
        <v>0.00645994832041344</v>
      </c>
      <c r="G1270" s="129">
        <v>8.25</v>
      </c>
      <c r="H1270" s="129">
        <f t="shared" si="295"/>
        <v>0.825</v>
      </c>
    </row>
    <row r="1271" spans="1:8">
      <c r="A1271" s="117">
        <v>44840</v>
      </c>
      <c r="B1271" s="140" t="s">
        <v>20</v>
      </c>
      <c r="C1271" t="s">
        <v>1048</v>
      </c>
      <c r="D1271" s="119">
        <v>1577</v>
      </c>
      <c r="E1271" s="119">
        <v>7</v>
      </c>
      <c r="F1271" s="135">
        <f t="shared" si="294"/>
        <v>0.00443880786303107</v>
      </c>
      <c r="G1271" s="146">
        <v>9.28</v>
      </c>
      <c r="H1271" s="146">
        <f t="shared" si="295"/>
        <v>1.32571428571429</v>
      </c>
    </row>
    <row r="1272" spans="1:8">
      <c r="A1272" s="117">
        <v>44840</v>
      </c>
      <c r="B1272" s="140" t="s">
        <v>20</v>
      </c>
      <c r="C1272" t="s">
        <v>1049</v>
      </c>
      <c r="D1272" s="119">
        <v>1352</v>
      </c>
      <c r="E1272" s="119">
        <v>24</v>
      </c>
      <c r="F1272" s="135">
        <f t="shared" si="294"/>
        <v>0.0177514792899408</v>
      </c>
      <c r="G1272" s="146">
        <v>31.87</v>
      </c>
      <c r="H1272" s="146">
        <f t="shared" si="295"/>
        <v>1.32791666666667</v>
      </c>
    </row>
    <row r="1273" spans="1:8">
      <c r="A1273" s="117">
        <v>44840</v>
      </c>
      <c r="B1273" s="140" t="s">
        <v>20</v>
      </c>
      <c r="C1273" t="s">
        <v>1051</v>
      </c>
      <c r="D1273" s="119">
        <v>10541</v>
      </c>
      <c r="E1273" s="119">
        <v>0</v>
      </c>
      <c r="F1273" s="135">
        <f t="shared" si="294"/>
        <v>0</v>
      </c>
      <c r="G1273" s="146">
        <v>0</v>
      </c>
      <c r="H1273" s="146"/>
    </row>
    <row r="1274" spans="1:8">
      <c r="A1274" s="117">
        <v>44840</v>
      </c>
      <c r="B1274" s="140" t="s">
        <v>20</v>
      </c>
      <c r="C1274" t="s">
        <v>1052</v>
      </c>
      <c r="D1274" s="119">
        <v>389</v>
      </c>
      <c r="E1274" s="119">
        <v>0</v>
      </c>
      <c r="F1274" s="135">
        <f t="shared" si="294"/>
        <v>0</v>
      </c>
      <c r="G1274" s="146">
        <v>0</v>
      </c>
      <c r="H1274" s="146"/>
    </row>
    <row r="1275" spans="1:8">
      <c r="A1275" s="117">
        <v>44840</v>
      </c>
      <c r="B1275" s="140" t="s">
        <v>20</v>
      </c>
      <c r="C1275" t="s">
        <v>1053</v>
      </c>
      <c r="D1275" s="119">
        <v>4314</v>
      </c>
      <c r="E1275" s="119">
        <v>17</v>
      </c>
      <c r="F1275" s="135">
        <f t="shared" si="294"/>
        <v>0.00394065832174316</v>
      </c>
      <c r="G1275" s="146">
        <v>20.14</v>
      </c>
      <c r="H1275" s="146">
        <f t="shared" si="295"/>
        <v>1.18470588235294</v>
      </c>
    </row>
    <row r="1276" spans="1:8">
      <c r="A1276" s="117">
        <v>44840</v>
      </c>
      <c r="B1276" s="140" t="s">
        <v>20</v>
      </c>
      <c r="C1276" t="s">
        <v>1054</v>
      </c>
      <c r="D1276" s="119">
        <v>4540</v>
      </c>
      <c r="E1276" s="119">
        <v>13</v>
      </c>
      <c r="F1276" s="135">
        <f t="shared" si="294"/>
        <v>0.00286343612334802</v>
      </c>
      <c r="G1276" s="146">
        <v>11.5</v>
      </c>
      <c r="H1276" s="146">
        <f t="shared" si="295"/>
        <v>0.884615384615385</v>
      </c>
    </row>
    <row r="1277" spans="1:11">
      <c r="A1277" s="117">
        <v>44840</v>
      </c>
      <c r="B1277" s="140" t="s">
        <v>20</v>
      </c>
      <c r="C1277" t="s">
        <v>1055</v>
      </c>
      <c r="D1277" s="119">
        <v>35</v>
      </c>
      <c r="E1277" s="119">
        <v>1</v>
      </c>
      <c r="F1277" s="135">
        <f t="shared" si="294"/>
        <v>0.0285714285714286</v>
      </c>
      <c r="G1277" s="146">
        <v>0.86</v>
      </c>
      <c r="H1277" s="146">
        <f t="shared" si="295"/>
        <v>0.86</v>
      </c>
      <c r="I1277" s="119">
        <v>1</v>
      </c>
      <c r="J1277" s="146">
        <v>29.99</v>
      </c>
      <c r="K1277" s="135">
        <f>G1277/J1277</f>
        <v>0.0286762254084695</v>
      </c>
    </row>
    <row r="1278" spans="1:8">
      <c r="A1278" s="117">
        <v>44840</v>
      </c>
      <c r="B1278" s="140" t="s">
        <v>20</v>
      </c>
      <c r="C1278" t="s">
        <v>1056</v>
      </c>
      <c r="D1278" s="119">
        <v>94</v>
      </c>
      <c r="E1278" s="119">
        <v>2</v>
      </c>
      <c r="F1278" s="135">
        <f t="shared" si="294"/>
        <v>0.0212765957446809</v>
      </c>
      <c r="G1278" s="146">
        <v>2.06</v>
      </c>
      <c r="H1278" s="146">
        <f t="shared" si="295"/>
        <v>1.03</v>
      </c>
    </row>
    <row r="1279" spans="1:8">
      <c r="A1279" s="117">
        <v>44840</v>
      </c>
      <c r="B1279" s="140" t="s">
        <v>777</v>
      </c>
      <c r="C1279" t="s">
        <v>1048</v>
      </c>
      <c r="D1279">
        <v>314</v>
      </c>
      <c r="E1279">
        <v>6</v>
      </c>
      <c r="F1279" s="135">
        <f t="shared" si="294"/>
        <v>0.0191082802547771</v>
      </c>
      <c r="G1279" s="150">
        <v>601</v>
      </c>
      <c r="H1279" s="150">
        <f t="shared" si="295"/>
        <v>100.166666666667</v>
      </c>
    </row>
    <row r="1280" spans="1:8">
      <c r="A1280" s="117">
        <v>44840</v>
      </c>
      <c r="B1280" s="140" t="s">
        <v>777</v>
      </c>
      <c r="C1280" t="s">
        <v>1056</v>
      </c>
      <c r="D1280">
        <v>776</v>
      </c>
      <c r="E1280">
        <v>19</v>
      </c>
      <c r="F1280" s="135">
        <f t="shared" si="294"/>
        <v>0.0244845360824742</v>
      </c>
      <c r="G1280" s="150">
        <v>1065</v>
      </c>
      <c r="H1280" s="150">
        <f t="shared" si="295"/>
        <v>56.0526315789474</v>
      </c>
    </row>
    <row r="1281" spans="1:8">
      <c r="A1281" s="117">
        <v>44841</v>
      </c>
      <c r="B1281" s="140" t="s">
        <v>20</v>
      </c>
      <c r="C1281" t="s">
        <v>1038</v>
      </c>
      <c r="D1281" s="119">
        <v>5431</v>
      </c>
      <c r="E1281" s="119">
        <v>13</v>
      </c>
      <c r="F1281" s="135">
        <f t="shared" si="294"/>
        <v>0.00239366599153011</v>
      </c>
      <c r="G1281" s="146">
        <v>10.84</v>
      </c>
      <c r="H1281" s="146">
        <f t="shared" si="295"/>
        <v>0.833846153846154</v>
      </c>
    </row>
    <row r="1282" spans="1:8">
      <c r="A1282" s="117">
        <v>44841</v>
      </c>
      <c r="B1282" s="140" t="s">
        <v>20</v>
      </c>
      <c r="C1282" t="s">
        <v>1037</v>
      </c>
      <c r="D1282" s="119">
        <v>648</v>
      </c>
      <c r="E1282" s="119">
        <v>1</v>
      </c>
      <c r="F1282" s="135">
        <f t="shared" si="294"/>
        <v>0.00154320987654321</v>
      </c>
      <c r="G1282" s="146">
        <v>0.72</v>
      </c>
      <c r="H1282" s="146">
        <f t="shared" si="295"/>
        <v>0.72</v>
      </c>
    </row>
    <row r="1283" spans="1:11">
      <c r="A1283" s="117">
        <v>44841</v>
      </c>
      <c r="B1283" s="140" t="s">
        <v>20</v>
      </c>
      <c r="C1283" t="s">
        <v>1040</v>
      </c>
      <c r="D1283" s="119">
        <v>8368</v>
      </c>
      <c r="E1283" s="119">
        <v>26</v>
      </c>
      <c r="F1283" s="135">
        <f t="shared" si="294"/>
        <v>0.00310707456978968</v>
      </c>
      <c r="G1283" s="146">
        <v>13.63</v>
      </c>
      <c r="H1283" s="146">
        <f t="shared" si="295"/>
        <v>0.524230769230769</v>
      </c>
      <c r="I1283" s="119">
        <v>1</v>
      </c>
      <c r="J1283" s="146">
        <v>11.99</v>
      </c>
      <c r="K1283" s="135">
        <f t="shared" ref="K1283:K1285" si="296">G1283/J1283</f>
        <v>1.13678065054212</v>
      </c>
    </row>
    <row r="1284" spans="1:11">
      <c r="A1284" s="117">
        <v>44841</v>
      </c>
      <c r="B1284" s="140" t="s">
        <v>20</v>
      </c>
      <c r="C1284" t="s">
        <v>1042</v>
      </c>
      <c r="D1284" s="119">
        <v>4202</v>
      </c>
      <c r="E1284" s="119">
        <v>28</v>
      </c>
      <c r="F1284" s="135">
        <f t="shared" si="294"/>
        <v>0.00666349357448834</v>
      </c>
      <c r="G1284" s="146">
        <v>8.14</v>
      </c>
      <c r="H1284" s="146">
        <f t="shared" si="295"/>
        <v>0.290714285714286</v>
      </c>
      <c r="I1284" s="119">
        <v>1</v>
      </c>
      <c r="J1284" s="146">
        <v>11.99</v>
      </c>
      <c r="K1284" s="135">
        <f t="shared" si="296"/>
        <v>0.678899082568807</v>
      </c>
    </row>
    <row r="1285" spans="1:11">
      <c r="A1285" s="117">
        <v>44841</v>
      </c>
      <c r="B1285" s="140" t="s">
        <v>20</v>
      </c>
      <c r="C1285" t="s">
        <v>1044</v>
      </c>
      <c r="D1285" s="119">
        <v>2864</v>
      </c>
      <c r="E1285" s="119">
        <v>22</v>
      </c>
      <c r="F1285" s="135">
        <f t="shared" si="294"/>
        <v>0.00768156424581006</v>
      </c>
      <c r="G1285" s="146">
        <v>10.95</v>
      </c>
      <c r="H1285" s="146">
        <f t="shared" si="295"/>
        <v>0.497727272727273</v>
      </c>
      <c r="I1285" s="119">
        <v>1</v>
      </c>
      <c r="J1285" s="146">
        <v>11.99</v>
      </c>
      <c r="K1285" s="135">
        <f t="shared" si="296"/>
        <v>0.91326105087573</v>
      </c>
    </row>
    <row r="1286" spans="1:8">
      <c r="A1286" s="117">
        <v>44841</v>
      </c>
      <c r="B1286" s="140" t="s">
        <v>20</v>
      </c>
      <c r="C1286" t="s">
        <v>1045</v>
      </c>
      <c r="D1286" s="119">
        <v>1894</v>
      </c>
      <c r="E1286" s="119">
        <v>1</v>
      </c>
      <c r="F1286" s="135">
        <f t="shared" si="294"/>
        <v>0.000527983104540655</v>
      </c>
      <c r="G1286" s="146">
        <v>1.95</v>
      </c>
      <c r="H1286" s="146">
        <f t="shared" si="295"/>
        <v>1.95</v>
      </c>
    </row>
    <row r="1287" spans="1:8">
      <c r="A1287" s="117">
        <v>44841</v>
      </c>
      <c r="B1287" s="140" t="s">
        <v>20</v>
      </c>
      <c r="C1287" t="s">
        <v>1047</v>
      </c>
      <c r="D1287" s="119">
        <v>2549</v>
      </c>
      <c r="E1287" s="119">
        <v>1</v>
      </c>
      <c r="F1287" s="135">
        <f t="shared" si="294"/>
        <v>0.000392310710082385</v>
      </c>
      <c r="G1287" s="146">
        <v>1.11</v>
      </c>
      <c r="H1287" s="146">
        <f t="shared" si="295"/>
        <v>1.11</v>
      </c>
    </row>
    <row r="1288" spans="1:5">
      <c r="A1288" s="117">
        <v>44841</v>
      </c>
      <c r="B1288" s="140" t="s">
        <v>20</v>
      </c>
      <c r="C1288" t="s">
        <v>1050</v>
      </c>
      <c r="D1288" s="119">
        <v>241</v>
      </c>
      <c r="E1288" s="119"/>
    </row>
    <row r="1289" spans="1:8">
      <c r="A1289" s="117">
        <v>44841</v>
      </c>
      <c r="B1289" s="140" t="s">
        <v>128</v>
      </c>
      <c r="C1289" t="s">
        <v>1041</v>
      </c>
      <c r="D1289" s="119">
        <v>1454</v>
      </c>
      <c r="E1289" s="119">
        <v>4</v>
      </c>
      <c r="F1289" s="135">
        <f t="shared" ref="F1289:F1341" si="297">E1289/D1289</f>
        <v>0.00275103163686382</v>
      </c>
      <c r="G1289" s="148">
        <v>1.21</v>
      </c>
      <c r="H1289" s="148">
        <f t="shared" ref="H1289:H1360" si="298">G1289/E1289</f>
        <v>0.3025</v>
      </c>
    </row>
    <row r="1290" spans="1:8">
      <c r="A1290" s="117">
        <v>44841</v>
      </c>
      <c r="B1290" s="140" t="s">
        <v>128</v>
      </c>
      <c r="C1290" t="s">
        <v>1045</v>
      </c>
      <c r="D1290" s="119">
        <v>1210</v>
      </c>
      <c r="E1290" s="119">
        <v>1</v>
      </c>
      <c r="F1290" s="135">
        <f t="shared" si="297"/>
        <v>0.000826446280991736</v>
      </c>
      <c r="G1290" s="148">
        <v>0.65</v>
      </c>
      <c r="H1290" s="148">
        <f t="shared" si="298"/>
        <v>0.65</v>
      </c>
    </row>
    <row r="1291" spans="1:8">
      <c r="A1291" s="117">
        <v>44841</v>
      </c>
      <c r="B1291" s="140" t="s">
        <v>128</v>
      </c>
      <c r="C1291" t="s">
        <v>1047</v>
      </c>
      <c r="D1291" s="119">
        <v>1505</v>
      </c>
      <c r="E1291" s="119">
        <v>1</v>
      </c>
      <c r="F1291" s="135">
        <f t="shared" si="297"/>
        <v>0.000664451827242525</v>
      </c>
      <c r="G1291" s="148">
        <v>0.3</v>
      </c>
      <c r="H1291" s="148">
        <f t="shared" si="298"/>
        <v>0.3</v>
      </c>
    </row>
    <row r="1292" spans="1:8">
      <c r="A1292" s="117">
        <v>44841</v>
      </c>
      <c r="B1292" s="140" t="s">
        <v>128</v>
      </c>
      <c r="C1292" t="s">
        <v>1050</v>
      </c>
      <c r="D1292" s="119">
        <v>1825</v>
      </c>
      <c r="E1292" s="119">
        <v>9</v>
      </c>
      <c r="F1292" s="135">
        <f t="shared" si="297"/>
        <v>0.00493150684931507</v>
      </c>
      <c r="G1292" s="148">
        <v>10.7</v>
      </c>
      <c r="H1292" s="148">
        <f t="shared" si="298"/>
        <v>1.18888888888889</v>
      </c>
    </row>
    <row r="1293" spans="1:11">
      <c r="A1293" s="117">
        <v>44841</v>
      </c>
      <c r="B1293" s="140" t="s">
        <v>343</v>
      </c>
      <c r="C1293" t="s">
        <v>1045</v>
      </c>
      <c r="D1293" s="119">
        <v>421</v>
      </c>
      <c r="E1293" s="119">
        <v>3</v>
      </c>
      <c r="F1293" s="135">
        <f t="shared" si="297"/>
        <v>0.00712589073634204</v>
      </c>
      <c r="G1293" s="129">
        <v>2.27</v>
      </c>
      <c r="H1293" s="129">
        <f t="shared" si="298"/>
        <v>0.756666666666667</v>
      </c>
      <c r="I1293" s="119">
        <v>1</v>
      </c>
      <c r="J1293" s="129">
        <v>47.99</v>
      </c>
      <c r="K1293" s="135">
        <f t="shared" ref="K1293:K1297" si="299">G1293/J1293</f>
        <v>0.0473015211502396</v>
      </c>
    </row>
    <row r="1294" spans="1:8">
      <c r="A1294" s="117">
        <v>44841</v>
      </c>
      <c r="B1294" s="140" t="s">
        <v>343</v>
      </c>
      <c r="C1294" t="s">
        <v>1047</v>
      </c>
      <c r="D1294" s="119">
        <v>3598</v>
      </c>
      <c r="E1294" s="119">
        <v>11</v>
      </c>
      <c r="F1294" s="135">
        <f t="shared" si="297"/>
        <v>0.00305725403001668</v>
      </c>
      <c r="G1294" s="129">
        <v>11.32</v>
      </c>
      <c r="H1294" s="129">
        <f t="shared" si="298"/>
        <v>1.02909090909091</v>
      </c>
    </row>
    <row r="1295" spans="1:8">
      <c r="A1295" s="117">
        <v>44841</v>
      </c>
      <c r="B1295" s="140" t="s">
        <v>343</v>
      </c>
      <c r="C1295" t="s">
        <v>1050</v>
      </c>
      <c r="D1295" s="119">
        <v>1528</v>
      </c>
      <c r="E1295" s="119">
        <v>5</v>
      </c>
      <c r="F1295" s="135">
        <f t="shared" si="297"/>
        <v>0.00327225130890052</v>
      </c>
      <c r="G1295" s="129">
        <v>3.24</v>
      </c>
      <c r="H1295" s="129">
        <f t="shared" si="298"/>
        <v>0.648</v>
      </c>
    </row>
    <row r="1296" spans="1:11">
      <c r="A1296" s="117">
        <v>44841</v>
      </c>
      <c r="B1296" s="140" t="s">
        <v>20</v>
      </c>
      <c r="C1296" t="s">
        <v>1048</v>
      </c>
      <c r="D1296" s="119">
        <v>1858</v>
      </c>
      <c r="E1296" s="119">
        <v>12</v>
      </c>
      <c r="F1296" s="135">
        <f t="shared" si="297"/>
        <v>0.00645855758880517</v>
      </c>
      <c r="G1296" s="146">
        <v>16.58</v>
      </c>
      <c r="H1296" s="146">
        <f t="shared" si="298"/>
        <v>1.38166666666667</v>
      </c>
      <c r="I1296" s="119">
        <v>2</v>
      </c>
      <c r="J1296" s="146">
        <v>59.98</v>
      </c>
      <c r="K1296" s="135">
        <f t="shared" si="299"/>
        <v>0.276425475158386</v>
      </c>
    </row>
    <row r="1297" spans="1:11">
      <c r="A1297" s="117">
        <v>44841</v>
      </c>
      <c r="B1297" s="140" t="s">
        <v>20</v>
      </c>
      <c r="C1297" t="s">
        <v>1049</v>
      </c>
      <c r="D1297" s="119">
        <v>1399</v>
      </c>
      <c r="E1297" s="119">
        <v>18</v>
      </c>
      <c r="F1297" s="135">
        <f t="shared" si="297"/>
        <v>0.0128663330950679</v>
      </c>
      <c r="G1297" s="146">
        <v>25.05</v>
      </c>
      <c r="H1297" s="146">
        <f t="shared" si="298"/>
        <v>1.39166666666667</v>
      </c>
      <c r="I1297" s="119">
        <v>3</v>
      </c>
      <c r="J1297" s="146">
        <v>89.97</v>
      </c>
      <c r="K1297" s="135">
        <f t="shared" si="299"/>
        <v>0.278426142047349</v>
      </c>
    </row>
    <row r="1298" spans="1:10">
      <c r="A1298" s="117">
        <v>44841</v>
      </c>
      <c r="B1298" s="140" t="s">
        <v>20</v>
      </c>
      <c r="C1298" t="s">
        <v>1051</v>
      </c>
      <c r="D1298" s="119">
        <v>8577</v>
      </c>
      <c r="E1298" s="119">
        <v>4</v>
      </c>
      <c r="F1298" s="135">
        <f t="shared" si="297"/>
        <v>0.000466363530371925</v>
      </c>
      <c r="G1298" s="146">
        <v>4.15</v>
      </c>
      <c r="H1298" s="146">
        <f t="shared" si="298"/>
        <v>1.0375</v>
      </c>
      <c r="I1298" s="119"/>
      <c r="J1298" s="146"/>
    </row>
    <row r="1299" spans="1:10">
      <c r="A1299" s="117">
        <v>44841</v>
      </c>
      <c r="B1299" s="140" t="s">
        <v>20</v>
      </c>
      <c r="C1299" t="s">
        <v>1052</v>
      </c>
      <c r="D1299" s="119">
        <v>65</v>
      </c>
      <c r="E1299" s="119">
        <v>0</v>
      </c>
      <c r="F1299" s="135">
        <f t="shared" si="297"/>
        <v>0</v>
      </c>
      <c r="G1299" s="146"/>
      <c r="H1299" s="146"/>
      <c r="I1299" s="119"/>
      <c r="J1299" s="146"/>
    </row>
    <row r="1300" spans="1:10">
      <c r="A1300" s="117">
        <v>44841</v>
      </c>
      <c r="B1300" s="140" t="s">
        <v>20</v>
      </c>
      <c r="C1300" t="s">
        <v>1053</v>
      </c>
      <c r="D1300" s="119">
        <v>33005</v>
      </c>
      <c r="E1300" s="119">
        <v>18</v>
      </c>
      <c r="F1300" s="135">
        <f t="shared" si="297"/>
        <v>0.000545371913346463</v>
      </c>
      <c r="G1300" s="146">
        <v>18.64</v>
      </c>
      <c r="H1300" s="146">
        <f t="shared" si="298"/>
        <v>1.03555555555556</v>
      </c>
      <c r="I1300" s="119"/>
      <c r="J1300" s="146"/>
    </row>
    <row r="1301" spans="1:11">
      <c r="A1301" s="117">
        <v>44841</v>
      </c>
      <c r="B1301" s="140" t="s">
        <v>20</v>
      </c>
      <c r="C1301" t="s">
        <v>1054</v>
      </c>
      <c r="D1301" s="119">
        <v>5146</v>
      </c>
      <c r="E1301" s="119">
        <v>9</v>
      </c>
      <c r="F1301" s="135">
        <f t="shared" si="297"/>
        <v>0.00174893120870579</v>
      </c>
      <c r="G1301" s="146">
        <v>6.74</v>
      </c>
      <c r="H1301" s="146">
        <f t="shared" si="298"/>
        <v>0.748888888888889</v>
      </c>
      <c r="I1301" s="119">
        <v>1</v>
      </c>
      <c r="J1301" s="146">
        <v>29.99</v>
      </c>
      <c r="K1301" s="135">
        <f t="shared" ref="K1301:K1303" si="300">G1301/J1301</f>
        <v>0.224741580526842</v>
      </c>
    </row>
    <row r="1302" spans="1:11">
      <c r="A1302" s="117">
        <v>44841</v>
      </c>
      <c r="B1302" s="140" t="s">
        <v>20</v>
      </c>
      <c r="C1302" t="s">
        <v>1055</v>
      </c>
      <c r="D1302" s="119">
        <v>80</v>
      </c>
      <c r="E1302" s="119">
        <v>1</v>
      </c>
      <c r="F1302" s="135">
        <f t="shared" si="297"/>
        <v>0.0125</v>
      </c>
      <c r="G1302" s="146">
        <v>1.17</v>
      </c>
      <c r="H1302" s="146">
        <f t="shared" si="298"/>
        <v>1.17</v>
      </c>
      <c r="I1302" s="119">
        <v>1</v>
      </c>
      <c r="J1302" s="146">
        <v>29.99</v>
      </c>
      <c r="K1302" s="135">
        <f t="shared" si="300"/>
        <v>0.0390130043347783</v>
      </c>
    </row>
    <row r="1303" spans="1:11">
      <c r="A1303" s="117">
        <v>44841</v>
      </c>
      <c r="B1303" s="140" t="s">
        <v>20</v>
      </c>
      <c r="C1303" t="s">
        <v>1056</v>
      </c>
      <c r="D1303" s="119">
        <v>209</v>
      </c>
      <c r="E1303" s="119">
        <v>7</v>
      </c>
      <c r="F1303" s="135">
        <f t="shared" si="297"/>
        <v>0.0334928229665072</v>
      </c>
      <c r="G1303" s="146">
        <v>5.97</v>
      </c>
      <c r="H1303" s="146">
        <f t="shared" si="298"/>
        <v>0.852857142857143</v>
      </c>
      <c r="I1303" s="119">
        <v>1</v>
      </c>
      <c r="J1303" s="146">
        <v>29.99</v>
      </c>
      <c r="K1303" s="135">
        <f t="shared" si="300"/>
        <v>0.199066355451817</v>
      </c>
    </row>
    <row r="1304" spans="1:8">
      <c r="A1304" s="117">
        <v>44841</v>
      </c>
      <c r="B1304" s="140" t="s">
        <v>777</v>
      </c>
      <c r="C1304" t="s">
        <v>1048</v>
      </c>
      <c r="D1304">
        <v>430</v>
      </c>
      <c r="E1304">
        <v>2</v>
      </c>
      <c r="F1304" s="135">
        <f t="shared" si="297"/>
        <v>0.00465116279069767</v>
      </c>
      <c r="G1304" s="150">
        <v>171</v>
      </c>
      <c r="H1304" s="150">
        <f t="shared" si="298"/>
        <v>85.5</v>
      </c>
    </row>
    <row r="1305" spans="1:11">
      <c r="A1305" s="117">
        <v>44841</v>
      </c>
      <c r="B1305" s="140" t="s">
        <v>777</v>
      </c>
      <c r="C1305" t="s">
        <v>1056</v>
      </c>
      <c r="D1305">
        <v>743</v>
      </c>
      <c r="E1305">
        <v>23</v>
      </c>
      <c r="F1305" s="135">
        <f t="shared" si="297"/>
        <v>0.0309555854643338</v>
      </c>
      <c r="G1305" s="150">
        <v>1265</v>
      </c>
      <c r="H1305" s="150">
        <f t="shared" si="298"/>
        <v>55</v>
      </c>
      <c r="I1305">
        <v>1</v>
      </c>
      <c r="J1305" s="150">
        <v>3635</v>
      </c>
      <c r="K1305" s="135">
        <f>G1305/J1305</f>
        <v>0.348005502063274</v>
      </c>
    </row>
    <row r="1306" spans="1:8">
      <c r="A1306" s="117">
        <v>44842</v>
      </c>
      <c r="B1306" s="140" t="s">
        <v>20</v>
      </c>
      <c r="C1306" t="s">
        <v>1038</v>
      </c>
      <c r="D1306" s="119">
        <v>5604</v>
      </c>
      <c r="E1306" s="119">
        <v>11</v>
      </c>
      <c r="F1306" s="135">
        <f t="shared" si="297"/>
        <v>0.00196288365453248</v>
      </c>
      <c r="G1306" s="146">
        <v>8.06</v>
      </c>
      <c r="H1306" s="146">
        <f t="shared" si="298"/>
        <v>0.732727272727273</v>
      </c>
    </row>
    <row r="1307" spans="1:8">
      <c r="A1307" s="117">
        <v>44842</v>
      </c>
      <c r="B1307" s="140" t="s">
        <v>20</v>
      </c>
      <c r="C1307" t="s">
        <v>1037</v>
      </c>
      <c r="D1307" s="119">
        <v>154</v>
      </c>
      <c r="E1307" s="119">
        <v>1</v>
      </c>
      <c r="F1307" s="135">
        <f t="shared" si="297"/>
        <v>0.00649350649350649</v>
      </c>
      <c r="G1307" s="146">
        <v>0.96</v>
      </c>
      <c r="H1307" s="146">
        <f t="shared" si="298"/>
        <v>0.96</v>
      </c>
    </row>
    <row r="1308" spans="1:8">
      <c r="A1308" s="117">
        <v>44842</v>
      </c>
      <c r="B1308" s="140" t="s">
        <v>20</v>
      </c>
      <c r="C1308" t="s">
        <v>1040</v>
      </c>
      <c r="D1308" s="119">
        <v>12370</v>
      </c>
      <c r="E1308" s="119">
        <v>26</v>
      </c>
      <c r="F1308" s="135">
        <f t="shared" si="297"/>
        <v>0.0021018593371059</v>
      </c>
      <c r="G1308" s="146">
        <v>11.7</v>
      </c>
      <c r="H1308" s="146">
        <f t="shared" si="298"/>
        <v>0.45</v>
      </c>
    </row>
    <row r="1309" spans="1:8">
      <c r="A1309" s="117">
        <v>44842</v>
      </c>
      <c r="B1309" s="140" t="s">
        <v>20</v>
      </c>
      <c r="C1309" t="s">
        <v>1042</v>
      </c>
      <c r="D1309" s="119">
        <v>2534</v>
      </c>
      <c r="E1309" s="119">
        <v>10</v>
      </c>
      <c r="F1309" s="135">
        <f t="shared" si="297"/>
        <v>0.00394632991318074</v>
      </c>
      <c r="G1309" s="146">
        <v>2.38</v>
      </c>
      <c r="H1309" s="146">
        <f t="shared" si="298"/>
        <v>0.238</v>
      </c>
    </row>
    <row r="1310" spans="1:8">
      <c r="A1310" s="117">
        <v>44842</v>
      </c>
      <c r="B1310" s="140" t="s">
        <v>20</v>
      </c>
      <c r="C1310" t="s">
        <v>1044</v>
      </c>
      <c r="D1310" s="119">
        <v>4433</v>
      </c>
      <c r="E1310" s="119">
        <v>23</v>
      </c>
      <c r="F1310" s="135">
        <f t="shared" si="297"/>
        <v>0.0051883600270697</v>
      </c>
      <c r="G1310" s="146">
        <v>10.28</v>
      </c>
      <c r="H1310" s="146">
        <f t="shared" si="298"/>
        <v>0.44695652173913</v>
      </c>
    </row>
    <row r="1311" spans="1:8">
      <c r="A1311" s="117">
        <v>44842</v>
      </c>
      <c r="B1311" s="140" t="s">
        <v>20</v>
      </c>
      <c r="C1311" t="s">
        <v>1045</v>
      </c>
      <c r="D1311" s="119">
        <v>2305</v>
      </c>
      <c r="E1311" s="119">
        <v>2</v>
      </c>
      <c r="F1311" s="135">
        <f t="shared" si="297"/>
        <v>0.000867678958785249</v>
      </c>
      <c r="G1311" s="146">
        <v>3.88</v>
      </c>
      <c r="H1311" s="146">
        <f t="shared" si="298"/>
        <v>1.94</v>
      </c>
    </row>
    <row r="1312" spans="1:8">
      <c r="A1312" s="117">
        <v>44842</v>
      </c>
      <c r="B1312" s="140" t="s">
        <v>20</v>
      </c>
      <c r="C1312" t="s">
        <v>1047</v>
      </c>
      <c r="D1312" s="119">
        <v>504</v>
      </c>
      <c r="E1312" s="119">
        <v>0</v>
      </c>
      <c r="F1312" s="135">
        <f t="shared" si="297"/>
        <v>0</v>
      </c>
      <c r="G1312" s="146">
        <v>0</v>
      </c>
      <c r="H1312" s="146"/>
    </row>
    <row r="1313" spans="1:8">
      <c r="A1313" s="117">
        <v>44842</v>
      </c>
      <c r="B1313" s="140" t="s">
        <v>20</v>
      </c>
      <c r="C1313" t="s">
        <v>1057</v>
      </c>
      <c r="D1313" s="119">
        <v>681</v>
      </c>
      <c r="E1313" s="119">
        <v>2</v>
      </c>
      <c r="F1313" s="135">
        <f t="shared" si="297"/>
        <v>0.00293685756240822</v>
      </c>
      <c r="G1313" s="146">
        <v>0.86</v>
      </c>
      <c r="H1313" s="146">
        <f t="shared" si="298"/>
        <v>0.43</v>
      </c>
    </row>
    <row r="1314" spans="1:8">
      <c r="A1314" s="117">
        <v>44842</v>
      </c>
      <c r="B1314" s="140" t="s">
        <v>20</v>
      </c>
      <c r="C1314" t="s">
        <v>1058</v>
      </c>
      <c r="D1314" s="119">
        <v>1239</v>
      </c>
      <c r="E1314" s="119">
        <v>8</v>
      </c>
      <c r="F1314" s="135">
        <f t="shared" si="297"/>
        <v>0.00645682001614205</v>
      </c>
      <c r="G1314" s="146">
        <v>10.94</v>
      </c>
      <c r="H1314" s="146">
        <f t="shared" si="298"/>
        <v>1.3675</v>
      </c>
    </row>
    <row r="1315" spans="1:8">
      <c r="A1315" s="117">
        <v>44842</v>
      </c>
      <c r="B1315" s="140" t="s">
        <v>128</v>
      </c>
      <c r="C1315" t="s">
        <v>1041</v>
      </c>
      <c r="D1315" s="119">
        <v>2665</v>
      </c>
      <c r="E1315" s="119">
        <v>10</v>
      </c>
      <c r="F1315" s="135">
        <f t="shared" si="297"/>
        <v>0.00375234521575985</v>
      </c>
      <c r="G1315" s="148">
        <v>3.22</v>
      </c>
      <c r="H1315" s="148">
        <f t="shared" si="298"/>
        <v>0.322</v>
      </c>
    </row>
    <row r="1316" spans="1:8">
      <c r="A1316" s="117">
        <v>44842</v>
      </c>
      <c r="B1316" s="140" t="s">
        <v>128</v>
      </c>
      <c r="C1316" t="s">
        <v>1045</v>
      </c>
      <c r="D1316" s="119">
        <v>1915</v>
      </c>
      <c r="E1316" s="119">
        <v>3</v>
      </c>
      <c r="F1316" s="135">
        <f t="shared" si="297"/>
        <v>0.00156657963446475</v>
      </c>
      <c r="G1316" s="148">
        <v>1.75</v>
      </c>
      <c r="H1316" s="148">
        <f t="shared" si="298"/>
        <v>0.583333333333333</v>
      </c>
    </row>
    <row r="1317" spans="1:8">
      <c r="A1317" s="117">
        <v>44842</v>
      </c>
      <c r="B1317" s="140" t="s">
        <v>128</v>
      </c>
      <c r="C1317" t="s">
        <v>1047</v>
      </c>
      <c r="D1317" s="119">
        <v>552</v>
      </c>
      <c r="E1317" s="119">
        <v>0</v>
      </c>
      <c r="F1317" s="135">
        <f t="shared" si="297"/>
        <v>0</v>
      </c>
      <c r="G1317" s="148">
        <v>0</v>
      </c>
      <c r="H1317" s="148"/>
    </row>
    <row r="1318" spans="1:8">
      <c r="A1318" s="117">
        <v>44842</v>
      </c>
      <c r="B1318" s="140" t="s">
        <v>128</v>
      </c>
      <c r="C1318" t="s">
        <v>1050</v>
      </c>
      <c r="D1318" s="119">
        <v>1450</v>
      </c>
      <c r="E1318" s="119">
        <v>2</v>
      </c>
      <c r="F1318" s="135">
        <f t="shared" si="297"/>
        <v>0.00137931034482759</v>
      </c>
      <c r="G1318" s="148">
        <v>1.08</v>
      </c>
      <c r="H1318" s="148">
        <f t="shared" si="298"/>
        <v>0.54</v>
      </c>
    </row>
    <row r="1319" spans="1:8">
      <c r="A1319" s="117">
        <v>44842</v>
      </c>
      <c r="B1319" s="140" t="s">
        <v>343</v>
      </c>
      <c r="C1319" t="s">
        <v>1045</v>
      </c>
      <c r="D1319" s="119">
        <v>587</v>
      </c>
      <c r="E1319" s="119">
        <v>2</v>
      </c>
      <c r="F1319" s="135">
        <f t="shared" si="297"/>
        <v>0.00340715502555366</v>
      </c>
      <c r="G1319" s="129">
        <v>1.68</v>
      </c>
      <c r="H1319" s="129">
        <f t="shared" si="298"/>
        <v>0.84</v>
      </c>
    </row>
    <row r="1320" spans="1:11">
      <c r="A1320" s="117">
        <v>44842</v>
      </c>
      <c r="B1320" s="140" t="s">
        <v>343</v>
      </c>
      <c r="C1320" t="s">
        <v>1047</v>
      </c>
      <c r="D1320" s="119">
        <v>1663</v>
      </c>
      <c r="E1320" s="119">
        <v>4</v>
      </c>
      <c r="F1320" s="135">
        <f t="shared" si="297"/>
        <v>0.00240529164161155</v>
      </c>
      <c r="G1320" s="129">
        <v>3.68</v>
      </c>
      <c r="H1320" s="129">
        <f t="shared" si="298"/>
        <v>0.92</v>
      </c>
      <c r="I1320" s="119">
        <v>1</v>
      </c>
      <c r="J1320" s="129">
        <v>47.99</v>
      </c>
      <c r="K1320" s="135">
        <f>G1320/J1320</f>
        <v>0.0766826422171286</v>
      </c>
    </row>
    <row r="1321" spans="1:8">
      <c r="A1321" s="117">
        <v>44842</v>
      </c>
      <c r="B1321" s="140" t="s">
        <v>343</v>
      </c>
      <c r="C1321" t="s">
        <v>1050</v>
      </c>
      <c r="D1321" s="119">
        <v>984</v>
      </c>
      <c r="E1321" s="119">
        <v>4</v>
      </c>
      <c r="F1321" s="135">
        <f t="shared" si="297"/>
        <v>0.0040650406504065</v>
      </c>
      <c r="G1321" s="129">
        <v>3.86</v>
      </c>
      <c r="H1321" s="129">
        <f t="shared" si="298"/>
        <v>0.965</v>
      </c>
    </row>
    <row r="1322" spans="1:8">
      <c r="A1322" s="117">
        <v>44842</v>
      </c>
      <c r="B1322" s="140" t="s">
        <v>20</v>
      </c>
      <c r="C1322" t="s">
        <v>1048</v>
      </c>
      <c r="D1322" s="119">
        <v>526</v>
      </c>
      <c r="E1322" s="119">
        <v>4</v>
      </c>
      <c r="F1322" s="135">
        <f t="shared" si="297"/>
        <v>0.00760456273764259</v>
      </c>
      <c r="G1322" s="146">
        <v>5.11</v>
      </c>
      <c r="H1322" s="146">
        <f t="shared" si="298"/>
        <v>1.2775</v>
      </c>
    </row>
    <row r="1323" spans="1:11">
      <c r="A1323" s="117">
        <v>44842</v>
      </c>
      <c r="B1323" s="140" t="s">
        <v>20</v>
      </c>
      <c r="C1323" t="s">
        <v>1049</v>
      </c>
      <c r="D1323" s="119">
        <v>2444</v>
      </c>
      <c r="E1323" s="119">
        <v>26</v>
      </c>
      <c r="F1323" s="135">
        <f t="shared" si="297"/>
        <v>0.0106382978723404</v>
      </c>
      <c r="G1323" s="146">
        <v>34.07</v>
      </c>
      <c r="H1323" s="146">
        <f t="shared" si="298"/>
        <v>1.31038461538462</v>
      </c>
      <c r="I1323" s="119">
        <v>5</v>
      </c>
      <c r="J1323" s="146">
        <v>149.95</v>
      </c>
      <c r="K1323" s="135">
        <f>G1323/J1323</f>
        <v>0.227209069689897</v>
      </c>
    </row>
    <row r="1324" spans="1:8">
      <c r="A1324" s="117">
        <v>44842</v>
      </c>
      <c r="B1324" s="140" t="s">
        <v>20</v>
      </c>
      <c r="C1324" t="s">
        <v>1051</v>
      </c>
      <c r="D1324" s="119">
        <v>7158</v>
      </c>
      <c r="E1324" s="119">
        <v>6</v>
      </c>
      <c r="F1324" s="135">
        <f t="shared" si="297"/>
        <v>0.000838222967309304</v>
      </c>
      <c r="G1324" s="146">
        <v>5.78</v>
      </c>
      <c r="H1324" s="146">
        <f t="shared" si="298"/>
        <v>0.963333333333333</v>
      </c>
    </row>
    <row r="1325" spans="1:8">
      <c r="A1325" s="117">
        <v>44842</v>
      </c>
      <c r="B1325" s="140" t="s">
        <v>20</v>
      </c>
      <c r="C1325" t="s">
        <v>1052</v>
      </c>
      <c r="D1325" s="119">
        <v>73</v>
      </c>
      <c r="E1325" s="119">
        <v>0</v>
      </c>
      <c r="F1325" s="135">
        <f t="shared" si="297"/>
        <v>0</v>
      </c>
      <c r="G1325" s="146">
        <v>0</v>
      </c>
      <c r="H1325" s="146"/>
    </row>
    <row r="1326" spans="1:8">
      <c r="A1326" s="117">
        <v>44842</v>
      </c>
      <c r="B1326" s="140" t="s">
        <v>20</v>
      </c>
      <c r="C1326" t="s">
        <v>1053</v>
      </c>
      <c r="D1326" s="119">
        <v>22383</v>
      </c>
      <c r="E1326" s="119">
        <v>9</v>
      </c>
      <c r="F1326" s="135">
        <f t="shared" si="297"/>
        <v>0.000402090872537193</v>
      </c>
      <c r="G1326" s="146">
        <v>7.77</v>
      </c>
      <c r="H1326" s="146">
        <f t="shared" si="298"/>
        <v>0.863333333333333</v>
      </c>
    </row>
    <row r="1327" spans="1:8">
      <c r="A1327" s="117">
        <v>44842</v>
      </c>
      <c r="B1327" s="140" t="s">
        <v>20</v>
      </c>
      <c r="C1327" t="s">
        <v>1054</v>
      </c>
      <c r="D1327" s="119">
        <v>5447</v>
      </c>
      <c r="E1327" s="119">
        <v>14</v>
      </c>
      <c r="F1327" s="135">
        <f t="shared" si="297"/>
        <v>0.00257022214062787</v>
      </c>
      <c r="G1327" s="146">
        <v>12.08</v>
      </c>
      <c r="H1327" s="146">
        <f t="shared" si="298"/>
        <v>0.862857142857143</v>
      </c>
    </row>
    <row r="1328" spans="1:8">
      <c r="A1328" s="117">
        <v>44842</v>
      </c>
      <c r="B1328" s="140" t="s">
        <v>20</v>
      </c>
      <c r="C1328" t="s">
        <v>1055</v>
      </c>
      <c r="D1328" s="119">
        <v>66</v>
      </c>
      <c r="E1328" s="119">
        <v>0</v>
      </c>
      <c r="F1328" s="135">
        <f t="shared" si="297"/>
        <v>0</v>
      </c>
      <c r="G1328" s="146">
        <v>0</v>
      </c>
      <c r="H1328" s="146"/>
    </row>
    <row r="1329" spans="1:8">
      <c r="A1329" s="117">
        <v>44842</v>
      </c>
      <c r="B1329" s="140" t="s">
        <v>20</v>
      </c>
      <c r="C1329" t="s">
        <v>1056</v>
      </c>
      <c r="D1329" s="119">
        <v>321</v>
      </c>
      <c r="E1329" s="119">
        <v>5</v>
      </c>
      <c r="F1329" s="135">
        <f t="shared" si="297"/>
        <v>0.0155763239875389</v>
      </c>
      <c r="G1329" s="146">
        <v>4.3</v>
      </c>
      <c r="H1329" s="146">
        <f t="shared" si="298"/>
        <v>0.86</v>
      </c>
    </row>
    <row r="1330" spans="1:8">
      <c r="A1330" s="117">
        <v>44842</v>
      </c>
      <c r="B1330" s="140" t="s">
        <v>777</v>
      </c>
      <c r="C1330" t="s">
        <v>1048</v>
      </c>
      <c r="D1330">
        <v>297</v>
      </c>
      <c r="E1330">
        <v>5</v>
      </c>
      <c r="F1330" s="135">
        <f t="shared" si="297"/>
        <v>0.0168350168350168</v>
      </c>
      <c r="G1330" s="150">
        <v>360</v>
      </c>
      <c r="H1330" s="150">
        <f t="shared" si="298"/>
        <v>72</v>
      </c>
    </row>
    <row r="1331" spans="1:11">
      <c r="A1331" s="117">
        <v>44842</v>
      </c>
      <c r="B1331" s="140" t="s">
        <v>777</v>
      </c>
      <c r="C1331" t="s">
        <v>1056</v>
      </c>
      <c r="D1331">
        <v>931</v>
      </c>
      <c r="E1331">
        <v>29</v>
      </c>
      <c r="F1331" s="135">
        <f t="shared" si="297"/>
        <v>0.0311493018259936</v>
      </c>
      <c r="G1331" s="150">
        <v>1635</v>
      </c>
      <c r="H1331" s="150">
        <f t="shared" si="298"/>
        <v>56.3793103448276</v>
      </c>
      <c r="I1331">
        <v>1</v>
      </c>
      <c r="J1331" s="150">
        <v>3635</v>
      </c>
      <c r="K1331" s="135">
        <f t="shared" ref="K1331:K1336" si="301">G1331/J1331</f>
        <v>0.449793672627235</v>
      </c>
    </row>
    <row r="1332" spans="1:8">
      <c r="A1332" s="117">
        <v>44843</v>
      </c>
      <c r="B1332" s="140" t="s">
        <v>20</v>
      </c>
      <c r="C1332" t="s">
        <v>1038</v>
      </c>
      <c r="D1332" s="119">
        <v>6187</v>
      </c>
      <c r="E1332" s="119">
        <v>14</v>
      </c>
      <c r="F1332" s="135">
        <f t="shared" si="297"/>
        <v>0.00226280911588815</v>
      </c>
      <c r="G1332" s="146">
        <v>12.45</v>
      </c>
      <c r="H1332" s="146">
        <f t="shared" si="298"/>
        <v>0.889285714285714</v>
      </c>
    </row>
    <row r="1333" spans="1:8">
      <c r="A1333" s="117">
        <v>44843</v>
      </c>
      <c r="B1333" s="140" t="s">
        <v>20</v>
      </c>
      <c r="C1333" t="s">
        <v>1037</v>
      </c>
      <c r="D1333" s="119">
        <v>311</v>
      </c>
      <c r="E1333" s="119">
        <v>3</v>
      </c>
      <c r="F1333" s="135">
        <f t="shared" si="297"/>
        <v>0.00964630225080386</v>
      </c>
      <c r="G1333" s="146">
        <v>4.1</v>
      </c>
      <c r="H1333" s="146">
        <f t="shared" si="298"/>
        <v>1.36666666666667</v>
      </c>
    </row>
    <row r="1334" spans="1:11">
      <c r="A1334" s="117">
        <v>44843</v>
      </c>
      <c r="B1334" s="140" t="s">
        <v>20</v>
      </c>
      <c r="C1334" t="s">
        <v>1040</v>
      </c>
      <c r="D1334" s="119">
        <v>16790</v>
      </c>
      <c r="E1334" s="119">
        <v>49</v>
      </c>
      <c r="F1334" s="135">
        <f t="shared" si="297"/>
        <v>0.00291840381179273</v>
      </c>
      <c r="G1334" s="146">
        <v>22.99</v>
      </c>
      <c r="H1334" s="146">
        <f t="shared" si="298"/>
        <v>0.469183673469388</v>
      </c>
      <c r="I1334" s="119">
        <v>5</v>
      </c>
      <c r="J1334" s="146">
        <v>59.95</v>
      </c>
      <c r="K1334" s="135">
        <f t="shared" si="301"/>
        <v>0.38348623853211</v>
      </c>
    </row>
    <row r="1335" spans="1:10">
      <c r="A1335" s="117">
        <v>44843</v>
      </c>
      <c r="B1335" s="140" t="s">
        <v>20</v>
      </c>
      <c r="C1335" t="s">
        <v>1042</v>
      </c>
      <c r="D1335" s="119">
        <v>3156</v>
      </c>
      <c r="E1335" s="119">
        <v>16</v>
      </c>
      <c r="F1335" s="135">
        <f t="shared" si="297"/>
        <v>0.00506970849176172</v>
      </c>
      <c r="G1335" s="146">
        <v>3.85</v>
      </c>
      <c r="H1335" s="146">
        <f t="shared" si="298"/>
        <v>0.240625</v>
      </c>
      <c r="I1335" s="119"/>
      <c r="J1335" s="146"/>
    </row>
    <row r="1336" spans="1:11">
      <c r="A1336" s="117">
        <v>44843</v>
      </c>
      <c r="B1336" s="140" t="s">
        <v>20</v>
      </c>
      <c r="C1336" t="s">
        <v>1044</v>
      </c>
      <c r="D1336" s="119">
        <v>3898</v>
      </c>
      <c r="E1336" s="119">
        <v>22</v>
      </c>
      <c r="F1336" s="135">
        <f t="shared" si="297"/>
        <v>0.00564391995895331</v>
      </c>
      <c r="G1336" s="146">
        <v>9.94</v>
      </c>
      <c r="H1336" s="146">
        <f t="shared" si="298"/>
        <v>0.451818181818182</v>
      </c>
      <c r="I1336" s="119">
        <v>1</v>
      </c>
      <c r="J1336" s="146">
        <v>11.99</v>
      </c>
      <c r="K1336" s="135">
        <f t="shared" si="301"/>
        <v>0.829024186822352</v>
      </c>
    </row>
    <row r="1337" spans="1:8">
      <c r="A1337" s="117">
        <v>44843</v>
      </c>
      <c r="B1337" s="140" t="s">
        <v>20</v>
      </c>
      <c r="C1337" t="s">
        <v>1045</v>
      </c>
      <c r="D1337" s="119">
        <v>1526</v>
      </c>
      <c r="E1337" s="119">
        <v>3</v>
      </c>
      <c r="F1337" s="135">
        <f t="shared" si="297"/>
        <v>0.00196592398427261</v>
      </c>
      <c r="G1337" s="146">
        <v>4.41</v>
      </c>
      <c r="H1337" s="146">
        <f t="shared" si="298"/>
        <v>1.47</v>
      </c>
    </row>
    <row r="1338" spans="1:8">
      <c r="A1338" s="117">
        <v>44843</v>
      </c>
      <c r="B1338" s="140" t="s">
        <v>20</v>
      </c>
      <c r="C1338" t="s">
        <v>1047</v>
      </c>
      <c r="D1338" s="119">
        <v>725</v>
      </c>
      <c r="E1338" s="119">
        <v>0</v>
      </c>
      <c r="F1338" s="135">
        <f t="shared" si="297"/>
        <v>0</v>
      </c>
      <c r="G1338" s="146">
        <v>0</v>
      </c>
      <c r="H1338" s="146"/>
    </row>
    <row r="1339" spans="1:8">
      <c r="A1339" s="117">
        <v>44843</v>
      </c>
      <c r="B1339" s="140" t="s">
        <v>20</v>
      </c>
      <c r="C1339" t="s">
        <v>1057</v>
      </c>
      <c r="D1339" s="119">
        <v>990</v>
      </c>
      <c r="E1339" s="119">
        <v>1</v>
      </c>
      <c r="F1339" s="135">
        <f t="shared" si="297"/>
        <v>0.00101010101010101</v>
      </c>
      <c r="G1339" s="146">
        <v>0.92</v>
      </c>
      <c r="H1339" s="146">
        <f t="shared" si="298"/>
        <v>0.92</v>
      </c>
    </row>
    <row r="1340" spans="1:8">
      <c r="A1340" s="117">
        <v>44843</v>
      </c>
      <c r="B1340" s="140" t="s">
        <v>20</v>
      </c>
      <c r="C1340" t="s">
        <v>1058</v>
      </c>
      <c r="D1340" s="119">
        <v>1304</v>
      </c>
      <c r="E1340" s="119">
        <v>9</v>
      </c>
      <c r="F1340" s="135">
        <f t="shared" si="297"/>
        <v>0.00690184049079755</v>
      </c>
      <c r="G1340" s="146">
        <v>12</v>
      </c>
      <c r="H1340" s="146">
        <f t="shared" si="298"/>
        <v>1.33333333333333</v>
      </c>
    </row>
    <row r="1341" spans="1:8">
      <c r="A1341" s="117">
        <v>44843</v>
      </c>
      <c r="B1341" s="140" t="s">
        <v>128</v>
      </c>
      <c r="C1341" t="s">
        <v>1041</v>
      </c>
      <c r="D1341" s="147">
        <v>3222</v>
      </c>
      <c r="E1341">
        <v>14</v>
      </c>
      <c r="F1341" s="135">
        <f t="shared" si="297"/>
        <v>0.00434512725015518</v>
      </c>
      <c r="G1341" s="148">
        <v>4.54</v>
      </c>
      <c r="H1341" s="148">
        <f t="shared" si="298"/>
        <v>0.324285714285714</v>
      </c>
    </row>
    <row r="1342" spans="1:8">
      <c r="A1342" s="117">
        <v>44843</v>
      </c>
      <c r="B1342" s="140" t="s">
        <v>128</v>
      </c>
      <c r="C1342" t="s">
        <v>1045</v>
      </c>
      <c r="D1342" s="147">
        <v>2419</v>
      </c>
      <c r="G1342" s="148"/>
      <c r="H1342" s="148"/>
    </row>
    <row r="1343" spans="1:8">
      <c r="A1343" s="117">
        <v>44843</v>
      </c>
      <c r="B1343" s="140" t="s">
        <v>128</v>
      </c>
      <c r="C1343" t="s">
        <v>1047</v>
      </c>
      <c r="D1343">
        <v>475</v>
      </c>
      <c r="E1343">
        <v>1</v>
      </c>
      <c r="F1343" s="135">
        <f t="shared" ref="F1343:F1406" si="302">E1343/D1343</f>
        <v>0.00210526315789474</v>
      </c>
      <c r="G1343" s="148">
        <v>0.25</v>
      </c>
      <c r="H1343" s="148">
        <f t="shared" si="298"/>
        <v>0.25</v>
      </c>
    </row>
    <row r="1344" spans="1:8">
      <c r="A1344" s="117">
        <v>44843</v>
      </c>
      <c r="B1344" s="140" t="s">
        <v>128</v>
      </c>
      <c r="C1344" t="s">
        <v>1050</v>
      </c>
      <c r="D1344" s="147">
        <v>1934</v>
      </c>
      <c r="E1344">
        <v>8</v>
      </c>
      <c r="F1344" s="135">
        <f t="shared" si="302"/>
        <v>0.00413650465356774</v>
      </c>
      <c r="G1344" s="148">
        <v>6.25</v>
      </c>
      <c r="H1344" s="148">
        <f t="shared" si="298"/>
        <v>0.78125</v>
      </c>
    </row>
    <row r="1345" spans="1:8">
      <c r="A1345" s="117">
        <v>44843</v>
      </c>
      <c r="B1345" s="140" t="s">
        <v>343</v>
      </c>
      <c r="C1345" t="s">
        <v>1045</v>
      </c>
      <c r="D1345">
        <v>592</v>
      </c>
      <c r="E1345">
        <v>4</v>
      </c>
      <c r="F1345" s="135">
        <f t="shared" si="302"/>
        <v>0.00675675675675676</v>
      </c>
      <c r="G1345" s="129">
        <v>3.02</v>
      </c>
      <c r="H1345" s="129">
        <f t="shared" si="298"/>
        <v>0.755</v>
      </c>
    </row>
    <row r="1346" spans="1:8">
      <c r="A1346" s="117">
        <v>44843</v>
      </c>
      <c r="B1346" s="140" t="s">
        <v>343</v>
      </c>
      <c r="C1346" t="s">
        <v>1047</v>
      </c>
      <c r="D1346">
        <v>1676</v>
      </c>
      <c r="E1346">
        <v>6</v>
      </c>
      <c r="F1346" s="135">
        <f t="shared" si="302"/>
        <v>0.0035799522673031</v>
      </c>
      <c r="G1346" s="129">
        <v>4.35</v>
      </c>
      <c r="H1346" s="129">
        <f t="shared" si="298"/>
        <v>0.725</v>
      </c>
    </row>
    <row r="1347" spans="1:8">
      <c r="A1347" s="117">
        <v>44843</v>
      </c>
      <c r="B1347" s="140" t="s">
        <v>343</v>
      </c>
      <c r="C1347" t="s">
        <v>1050</v>
      </c>
      <c r="D1347" s="147">
        <v>1193</v>
      </c>
      <c r="E1347">
        <v>11</v>
      </c>
      <c r="F1347" s="135">
        <f t="shared" si="302"/>
        <v>0.00922045264040235</v>
      </c>
      <c r="G1347" s="129">
        <v>9.48</v>
      </c>
      <c r="H1347" s="129">
        <f t="shared" si="298"/>
        <v>0.861818181818182</v>
      </c>
    </row>
    <row r="1348" spans="1:11">
      <c r="A1348" s="117">
        <v>44843</v>
      </c>
      <c r="B1348" s="140" t="s">
        <v>20</v>
      </c>
      <c r="C1348" t="s">
        <v>1048</v>
      </c>
      <c r="D1348" s="119">
        <v>782</v>
      </c>
      <c r="E1348" s="119">
        <v>17</v>
      </c>
      <c r="F1348" s="135">
        <f t="shared" si="302"/>
        <v>0.0217391304347826</v>
      </c>
      <c r="G1348" s="146">
        <v>25.21</v>
      </c>
      <c r="H1348" s="146">
        <f t="shared" si="298"/>
        <v>1.48294117647059</v>
      </c>
      <c r="I1348" s="119">
        <v>4</v>
      </c>
      <c r="J1348" s="146">
        <v>119.96</v>
      </c>
      <c r="K1348" s="135">
        <f>G1348/J1348</f>
        <v>0.210153384461487</v>
      </c>
    </row>
    <row r="1349" spans="1:11">
      <c r="A1349" s="117">
        <v>44843</v>
      </c>
      <c r="B1349" s="140" t="s">
        <v>20</v>
      </c>
      <c r="C1349" t="s">
        <v>1049</v>
      </c>
      <c r="D1349" s="119">
        <v>1923</v>
      </c>
      <c r="E1349" s="119">
        <v>23</v>
      </c>
      <c r="F1349" s="135">
        <f t="shared" si="302"/>
        <v>0.0119604784191368</v>
      </c>
      <c r="G1349" s="146">
        <v>30.43</v>
      </c>
      <c r="H1349" s="146">
        <f t="shared" si="298"/>
        <v>1.32304347826087</v>
      </c>
      <c r="I1349" s="119">
        <v>3</v>
      </c>
      <c r="J1349" s="146">
        <v>89.97</v>
      </c>
      <c r="K1349" s="135">
        <f>G1349/J1349</f>
        <v>0.338223852395243</v>
      </c>
    </row>
    <row r="1350" spans="1:10">
      <c r="A1350" s="117">
        <v>44843</v>
      </c>
      <c r="B1350" s="140" t="s">
        <v>20</v>
      </c>
      <c r="C1350" t="s">
        <v>1051</v>
      </c>
      <c r="D1350" s="119">
        <v>9817</v>
      </c>
      <c r="E1350" s="119">
        <v>4</v>
      </c>
      <c r="F1350" s="135">
        <f t="shared" si="302"/>
        <v>0.000407456453091576</v>
      </c>
      <c r="G1350" s="146">
        <v>3.3</v>
      </c>
      <c r="H1350" s="146">
        <f t="shared" si="298"/>
        <v>0.825</v>
      </c>
      <c r="J1350" s="146"/>
    </row>
    <row r="1351" spans="1:10">
      <c r="A1351" s="117">
        <v>44843</v>
      </c>
      <c r="B1351" s="140" t="s">
        <v>20</v>
      </c>
      <c r="C1351" t="s">
        <v>1052</v>
      </c>
      <c r="D1351" s="119">
        <v>81</v>
      </c>
      <c r="E1351" s="119">
        <v>0</v>
      </c>
      <c r="F1351" s="135">
        <f t="shared" si="302"/>
        <v>0</v>
      </c>
      <c r="G1351" s="146">
        <v>0</v>
      </c>
      <c r="H1351" s="146"/>
      <c r="J1351" s="146"/>
    </row>
    <row r="1352" spans="1:10">
      <c r="A1352" s="117">
        <v>44843</v>
      </c>
      <c r="B1352" s="140" t="s">
        <v>20</v>
      </c>
      <c r="C1352" t="s">
        <v>1053</v>
      </c>
      <c r="D1352" s="119">
        <v>21681</v>
      </c>
      <c r="E1352" s="119">
        <v>20</v>
      </c>
      <c r="F1352" s="135">
        <f t="shared" si="302"/>
        <v>0.000922466675891333</v>
      </c>
      <c r="G1352" s="146">
        <v>17.12</v>
      </c>
      <c r="H1352" s="146">
        <f t="shared" si="298"/>
        <v>0.856</v>
      </c>
      <c r="J1352" s="146"/>
    </row>
    <row r="1353" spans="1:10">
      <c r="A1353" s="117">
        <v>44843</v>
      </c>
      <c r="B1353" s="140" t="s">
        <v>20</v>
      </c>
      <c r="C1353" t="s">
        <v>1054</v>
      </c>
      <c r="D1353" s="119">
        <v>5541</v>
      </c>
      <c r="E1353" s="119">
        <v>15</v>
      </c>
      <c r="F1353" s="135">
        <f t="shared" si="302"/>
        <v>0.00270709258256632</v>
      </c>
      <c r="G1353" s="146">
        <v>13.06</v>
      </c>
      <c r="H1353" s="146">
        <f t="shared" si="298"/>
        <v>0.870666666666667</v>
      </c>
      <c r="J1353" s="146"/>
    </row>
    <row r="1354" spans="1:10">
      <c r="A1354" s="117">
        <v>44843</v>
      </c>
      <c r="B1354" s="140" t="s">
        <v>20</v>
      </c>
      <c r="C1354" t="s">
        <v>1055</v>
      </c>
      <c r="D1354" s="119">
        <v>78</v>
      </c>
      <c r="E1354" s="119">
        <v>3</v>
      </c>
      <c r="F1354" s="135">
        <f t="shared" si="302"/>
        <v>0.0384615384615385</v>
      </c>
      <c r="G1354" s="146">
        <v>2.75</v>
      </c>
      <c r="H1354" s="146">
        <f t="shared" si="298"/>
        <v>0.916666666666667</v>
      </c>
      <c r="J1354" s="146"/>
    </row>
    <row r="1355" spans="1:11">
      <c r="A1355" s="117">
        <v>44843</v>
      </c>
      <c r="B1355" s="140" t="s">
        <v>20</v>
      </c>
      <c r="C1355" t="s">
        <v>1056</v>
      </c>
      <c r="D1355" s="119">
        <v>1343</v>
      </c>
      <c r="E1355" s="119">
        <v>26</v>
      </c>
      <c r="F1355" s="135">
        <f t="shared" si="302"/>
        <v>0.0193596425912137</v>
      </c>
      <c r="G1355" s="146">
        <v>21.1</v>
      </c>
      <c r="H1355" s="146">
        <f t="shared" si="298"/>
        <v>0.811538461538462</v>
      </c>
      <c r="I1355" s="119">
        <v>2</v>
      </c>
      <c r="J1355" s="146">
        <v>59.98</v>
      </c>
      <c r="K1355" s="135">
        <f t="shared" ref="K1355:K1357" si="303">G1355/J1355</f>
        <v>0.351783927975992</v>
      </c>
    </row>
    <row r="1356" spans="1:11">
      <c r="A1356" s="117">
        <v>44843</v>
      </c>
      <c r="B1356" s="140" t="s">
        <v>777</v>
      </c>
      <c r="C1356" t="s">
        <v>1048</v>
      </c>
      <c r="D1356">
        <v>572</v>
      </c>
      <c r="E1356">
        <v>8</v>
      </c>
      <c r="F1356" s="135">
        <f t="shared" si="302"/>
        <v>0.013986013986014</v>
      </c>
      <c r="G1356" s="150">
        <v>649</v>
      </c>
      <c r="H1356" s="150">
        <f t="shared" si="298"/>
        <v>81.125</v>
      </c>
      <c r="I1356">
        <v>1</v>
      </c>
      <c r="J1356" s="150">
        <v>3635</v>
      </c>
      <c r="K1356" s="135">
        <f t="shared" si="303"/>
        <v>0.178541953232462</v>
      </c>
    </row>
    <row r="1357" spans="1:11">
      <c r="A1357" s="117">
        <v>44843</v>
      </c>
      <c r="B1357" s="140" t="s">
        <v>777</v>
      </c>
      <c r="C1357" t="s">
        <v>1056</v>
      </c>
      <c r="D1357">
        <v>958</v>
      </c>
      <c r="E1357">
        <v>29</v>
      </c>
      <c r="F1357" s="135">
        <f t="shared" si="302"/>
        <v>0.0302713987473904</v>
      </c>
      <c r="G1357" s="150">
        <v>1809</v>
      </c>
      <c r="H1357" s="150">
        <f t="shared" si="298"/>
        <v>62.3793103448276</v>
      </c>
      <c r="I1357">
        <v>1</v>
      </c>
      <c r="J1357" s="150">
        <v>3635</v>
      </c>
      <c r="K1357" s="135">
        <f t="shared" si="303"/>
        <v>0.497661623108666</v>
      </c>
    </row>
    <row r="1358" spans="1:10">
      <c r="A1358" s="117">
        <v>44844</v>
      </c>
      <c r="B1358" s="140" t="s">
        <v>20</v>
      </c>
      <c r="C1358" t="s">
        <v>1038</v>
      </c>
      <c r="D1358" s="119">
        <v>7516</v>
      </c>
      <c r="E1358" s="119">
        <v>10</v>
      </c>
      <c r="F1358" s="135">
        <f t="shared" si="302"/>
        <v>0.00133049494411921</v>
      </c>
      <c r="G1358" s="146">
        <v>10</v>
      </c>
      <c r="H1358" s="146">
        <f t="shared" si="298"/>
        <v>1</v>
      </c>
      <c r="I1358" s="119"/>
      <c r="J1358" s="119"/>
    </row>
    <row r="1359" spans="1:11">
      <c r="A1359" s="117">
        <v>44844</v>
      </c>
      <c r="B1359" s="140" t="s">
        <v>20</v>
      </c>
      <c r="C1359" t="s">
        <v>1037</v>
      </c>
      <c r="D1359" s="119">
        <v>337</v>
      </c>
      <c r="E1359" s="119">
        <v>2</v>
      </c>
      <c r="F1359" s="135">
        <f t="shared" si="302"/>
        <v>0.00593471810089021</v>
      </c>
      <c r="G1359" s="146">
        <v>2.63</v>
      </c>
      <c r="H1359" s="146">
        <f t="shared" si="298"/>
        <v>1.315</v>
      </c>
      <c r="I1359" s="119">
        <v>1</v>
      </c>
      <c r="J1359" s="146">
        <v>43.99</v>
      </c>
      <c r="K1359" s="135">
        <f t="shared" ref="K1359:K1362" si="304">G1359/J1359</f>
        <v>0.0597863150716072</v>
      </c>
    </row>
    <row r="1360" spans="1:10">
      <c r="A1360" s="117">
        <v>44844</v>
      </c>
      <c r="B1360" s="140" t="s">
        <v>20</v>
      </c>
      <c r="C1360" t="s">
        <v>1040</v>
      </c>
      <c r="D1360" s="119">
        <v>11080</v>
      </c>
      <c r="E1360" s="119">
        <v>37</v>
      </c>
      <c r="F1360" s="135">
        <f t="shared" si="302"/>
        <v>0.00333935018050542</v>
      </c>
      <c r="G1360" s="146">
        <v>16.85</v>
      </c>
      <c r="H1360" s="146">
        <f t="shared" si="298"/>
        <v>0.455405405405405</v>
      </c>
      <c r="I1360" s="119"/>
      <c r="J1360" s="146"/>
    </row>
    <row r="1361" spans="1:11">
      <c r="A1361" s="117">
        <v>44844</v>
      </c>
      <c r="B1361" s="140" t="s">
        <v>20</v>
      </c>
      <c r="C1361" t="s">
        <v>1042</v>
      </c>
      <c r="D1361" s="119">
        <v>2257</v>
      </c>
      <c r="E1361" s="119">
        <v>19</v>
      </c>
      <c r="F1361" s="135">
        <f t="shared" si="302"/>
        <v>0.00841825431989366</v>
      </c>
      <c r="G1361" s="146">
        <v>4.75</v>
      </c>
      <c r="H1361" s="146">
        <f t="shared" ref="H1361:H1397" si="305">G1361/E1361</f>
        <v>0.25</v>
      </c>
      <c r="I1361" s="119">
        <v>1</v>
      </c>
      <c r="J1361" s="146">
        <v>11.99</v>
      </c>
      <c r="K1361" s="135">
        <f t="shared" si="304"/>
        <v>0.396163469557965</v>
      </c>
    </row>
    <row r="1362" spans="1:11">
      <c r="A1362" s="117">
        <v>44844</v>
      </c>
      <c r="B1362" s="140" t="s">
        <v>20</v>
      </c>
      <c r="C1362" t="s">
        <v>1044</v>
      </c>
      <c r="D1362" s="119">
        <v>2743</v>
      </c>
      <c r="E1362" s="119">
        <v>19</v>
      </c>
      <c r="F1362" s="135">
        <f t="shared" si="302"/>
        <v>0.00692672256653299</v>
      </c>
      <c r="G1362" s="146">
        <v>9.87</v>
      </c>
      <c r="H1362" s="146">
        <f t="shared" si="305"/>
        <v>0.519473684210526</v>
      </c>
      <c r="I1362" s="119">
        <v>4</v>
      </c>
      <c r="J1362" s="146">
        <v>47.96</v>
      </c>
      <c r="K1362" s="135">
        <f t="shared" si="304"/>
        <v>0.205796497080901</v>
      </c>
    </row>
    <row r="1363" spans="1:10">
      <c r="A1363" s="117">
        <v>44844</v>
      </c>
      <c r="B1363" s="140" t="s">
        <v>20</v>
      </c>
      <c r="C1363" t="s">
        <v>1045</v>
      </c>
      <c r="D1363" s="119">
        <v>1452</v>
      </c>
      <c r="E1363" s="119">
        <v>2</v>
      </c>
      <c r="F1363" s="135">
        <f t="shared" si="302"/>
        <v>0.00137741046831956</v>
      </c>
      <c r="G1363" s="146">
        <v>2.74</v>
      </c>
      <c r="H1363" s="146">
        <f t="shared" si="305"/>
        <v>1.37</v>
      </c>
      <c r="I1363" s="119"/>
      <c r="J1363" s="146"/>
    </row>
    <row r="1364" spans="1:10">
      <c r="A1364" s="117">
        <v>44844</v>
      </c>
      <c r="B1364" s="140" t="s">
        <v>20</v>
      </c>
      <c r="C1364" t="s">
        <v>1047</v>
      </c>
      <c r="D1364" s="119">
        <v>918</v>
      </c>
      <c r="E1364" s="119">
        <v>0</v>
      </c>
      <c r="F1364" s="135">
        <f t="shared" si="302"/>
        <v>0</v>
      </c>
      <c r="G1364" s="146">
        <v>0</v>
      </c>
      <c r="H1364" s="146"/>
      <c r="I1364" s="119"/>
      <c r="J1364" s="146"/>
    </row>
    <row r="1365" spans="1:10">
      <c r="A1365" s="117">
        <v>44844</v>
      </c>
      <c r="B1365" s="140" t="s">
        <v>20</v>
      </c>
      <c r="C1365" t="s">
        <v>1057</v>
      </c>
      <c r="D1365" s="119">
        <v>834</v>
      </c>
      <c r="E1365" s="119">
        <v>5</v>
      </c>
      <c r="F1365" s="135">
        <f t="shared" si="302"/>
        <v>0.00599520383693046</v>
      </c>
      <c r="G1365" s="146">
        <v>4.86</v>
      </c>
      <c r="H1365" s="146">
        <f t="shared" si="305"/>
        <v>0.972</v>
      </c>
      <c r="I1365" s="119"/>
      <c r="J1365" s="146"/>
    </row>
    <row r="1366" spans="1:11">
      <c r="A1366" s="117">
        <v>44844</v>
      </c>
      <c r="B1366" s="140" t="s">
        <v>20</v>
      </c>
      <c r="C1366" t="s">
        <v>1058</v>
      </c>
      <c r="D1366" s="119">
        <v>1185</v>
      </c>
      <c r="E1366" s="119">
        <v>7</v>
      </c>
      <c r="F1366" s="135">
        <f t="shared" si="302"/>
        <v>0.00590717299578059</v>
      </c>
      <c r="G1366" s="146">
        <v>9.06</v>
      </c>
      <c r="H1366" s="146">
        <f t="shared" si="305"/>
        <v>1.29428571428571</v>
      </c>
      <c r="I1366" s="119">
        <v>1</v>
      </c>
      <c r="J1366" s="146">
        <v>35.99</v>
      </c>
      <c r="K1366" s="135">
        <f>G1366/J1366</f>
        <v>0.251736593498194</v>
      </c>
    </row>
    <row r="1367" spans="1:10">
      <c r="A1367" s="117">
        <v>44844</v>
      </c>
      <c r="B1367" s="140" t="s">
        <v>128</v>
      </c>
      <c r="C1367" t="s">
        <v>1041</v>
      </c>
      <c r="D1367" s="147">
        <v>2692</v>
      </c>
      <c r="E1367">
        <v>10</v>
      </c>
      <c r="F1367" s="135">
        <f t="shared" si="302"/>
        <v>0.0037147102526003</v>
      </c>
      <c r="G1367" s="148">
        <v>3.2</v>
      </c>
      <c r="H1367" s="148">
        <f t="shared" si="305"/>
        <v>0.32</v>
      </c>
      <c r="J1367" s="146"/>
    </row>
    <row r="1368" spans="1:8">
      <c r="A1368" s="117">
        <v>44844</v>
      </c>
      <c r="B1368" s="140" t="s">
        <v>128</v>
      </c>
      <c r="C1368" t="s">
        <v>1045</v>
      </c>
      <c r="D1368" s="147">
        <v>2119</v>
      </c>
      <c r="E1368">
        <v>1</v>
      </c>
      <c r="F1368" s="135">
        <f t="shared" si="302"/>
        <v>0.00047192071731949</v>
      </c>
      <c r="G1368" s="148">
        <v>0.67</v>
      </c>
      <c r="H1368" s="148">
        <f t="shared" si="305"/>
        <v>0.67</v>
      </c>
    </row>
    <row r="1369" spans="1:8">
      <c r="A1369" s="117">
        <v>44844</v>
      </c>
      <c r="B1369" s="140" t="s">
        <v>128</v>
      </c>
      <c r="C1369" t="s">
        <v>1047</v>
      </c>
      <c r="D1369">
        <v>396</v>
      </c>
      <c r="E1369">
        <v>1</v>
      </c>
      <c r="F1369" s="135">
        <f t="shared" si="302"/>
        <v>0.00252525252525253</v>
      </c>
      <c r="G1369" s="148">
        <v>0.26</v>
      </c>
      <c r="H1369" s="148">
        <f t="shared" si="305"/>
        <v>0.26</v>
      </c>
    </row>
    <row r="1370" spans="1:8">
      <c r="A1370" s="117">
        <v>44844</v>
      </c>
      <c r="B1370" s="140" t="s">
        <v>128</v>
      </c>
      <c r="C1370" t="s">
        <v>1050</v>
      </c>
      <c r="D1370">
        <v>691</v>
      </c>
      <c r="E1370">
        <v>2</v>
      </c>
      <c r="F1370" s="135">
        <f t="shared" si="302"/>
        <v>0.00289435600578871</v>
      </c>
      <c r="G1370" s="148">
        <v>0.83</v>
      </c>
      <c r="H1370" s="148">
        <f t="shared" si="305"/>
        <v>0.415</v>
      </c>
    </row>
    <row r="1371" spans="1:8">
      <c r="A1371" s="117">
        <v>44844</v>
      </c>
      <c r="B1371" s="140" t="s">
        <v>343</v>
      </c>
      <c r="C1371" t="s">
        <v>1045</v>
      </c>
      <c r="D1371">
        <v>616</v>
      </c>
      <c r="E1371">
        <v>6</v>
      </c>
      <c r="F1371" s="135">
        <f t="shared" si="302"/>
        <v>0.00974025974025974</v>
      </c>
      <c r="G1371" s="129">
        <v>4.17</v>
      </c>
      <c r="H1371" s="129">
        <f t="shared" si="305"/>
        <v>0.695</v>
      </c>
    </row>
    <row r="1372" spans="1:8">
      <c r="A1372" s="117">
        <v>44844</v>
      </c>
      <c r="B1372" s="140" t="s">
        <v>343</v>
      </c>
      <c r="C1372" t="s">
        <v>1047</v>
      </c>
      <c r="D1372" s="147">
        <v>3129</v>
      </c>
      <c r="E1372">
        <v>3</v>
      </c>
      <c r="F1372" s="135">
        <f t="shared" si="302"/>
        <v>0.000958772770853308</v>
      </c>
      <c r="G1372" s="129">
        <v>2.02</v>
      </c>
      <c r="H1372" s="129">
        <f t="shared" si="305"/>
        <v>0.673333333333333</v>
      </c>
    </row>
    <row r="1373" spans="1:8">
      <c r="A1373" s="117">
        <v>44844</v>
      </c>
      <c r="B1373" s="140" t="s">
        <v>343</v>
      </c>
      <c r="C1373" t="s">
        <v>1050</v>
      </c>
      <c r="D1373" s="147">
        <v>1804</v>
      </c>
      <c r="E1373">
        <v>16</v>
      </c>
      <c r="F1373" s="135">
        <f t="shared" si="302"/>
        <v>0.00886917960088692</v>
      </c>
      <c r="G1373" s="129">
        <v>11.16</v>
      </c>
      <c r="H1373" s="129">
        <f t="shared" si="305"/>
        <v>0.6975</v>
      </c>
    </row>
    <row r="1374" spans="1:11">
      <c r="A1374" s="117">
        <v>44844</v>
      </c>
      <c r="B1374" s="140" t="s">
        <v>20</v>
      </c>
      <c r="C1374" t="s">
        <v>1048</v>
      </c>
      <c r="D1374" s="119">
        <v>1877</v>
      </c>
      <c r="E1374" s="119">
        <v>15</v>
      </c>
      <c r="F1374" s="135">
        <f t="shared" si="302"/>
        <v>0.0079914757591902</v>
      </c>
      <c r="G1374" s="146">
        <v>22.2</v>
      </c>
      <c r="H1374" s="146">
        <f t="shared" si="305"/>
        <v>1.48</v>
      </c>
      <c r="I1374" s="119">
        <v>2</v>
      </c>
      <c r="J1374" s="146">
        <v>59.98</v>
      </c>
      <c r="K1374" s="135">
        <f t="shared" ref="K1374:K1376" si="306">G1374/J1374</f>
        <v>0.370123374458153</v>
      </c>
    </row>
    <row r="1375" spans="1:11">
      <c r="A1375" s="117">
        <v>44844</v>
      </c>
      <c r="B1375" s="140" t="s">
        <v>20</v>
      </c>
      <c r="C1375" t="s">
        <v>1049</v>
      </c>
      <c r="D1375" s="119">
        <v>1088</v>
      </c>
      <c r="E1375" s="119">
        <v>22</v>
      </c>
      <c r="F1375" s="135">
        <f t="shared" si="302"/>
        <v>0.0202205882352941</v>
      </c>
      <c r="G1375" s="146">
        <v>30.7</v>
      </c>
      <c r="H1375" s="146">
        <f t="shared" si="305"/>
        <v>1.39545454545455</v>
      </c>
      <c r="I1375" s="119">
        <v>4</v>
      </c>
      <c r="J1375" s="146">
        <v>119.96</v>
      </c>
      <c r="K1375" s="135">
        <f t="shared" si="306"/>
        <v>0.255918639546516</v>
      </c>
    </row>
    <row r="1376" spans="1:10">
      <c r="A1376" s="117">
        <v>44844</v>
      </c>
      <c r="B1376" s="140" t="s">
        <v>20</v>
      </c>
      <c r="C1376" t="s">
        <v>1051</v>
      </c>
      <c r="D1376" s="119">
        <v>14689</v>
      </c>
      <c r="E1376" s="119">
        <v>1</v>
      </c>
      <c r="F1376" s="135">
        <f t="shared" si="302"/>
        <v>6.80781537204711e-5</v>
      </c>
      <c r="G1376" s="146">
        <v>0.8</v>
      </c>
      <c r="H1376" s="146">
        <f t="shared" si="305"/>
        <v>0.8</v>
      </c>
      <c r="J1376" s="146"/>
    </row>
    <row r="1377" spans="1:10">
      <c r="A1377" s="117">
        <v>44844</v>
      </c>
      <c r="B1377" s="140" t="s">
        <v>20</v>
      </c>
      <c r="C1377" t="s">
        <v>1052</v>
      </c>
      <c r="D1377" s="119">
        <v>158</v>
      </c>
      <c r="E1377" s="119">
        <v>0</v>
      </c>
      <c r="F1377" s="135">
        <f t="shared" si="302"/>
        <v>0</v>
      </c>
      <c r="G1377" s="146">
        <v>0</v>
      </c>
      <c r="H1377" s="146"/>
      <c r="J1377" s="146"/>
    </row>
    <row r="1378" spans="1:10">
      <c r="A1378" s="117">
        <v>44844</v>
      </c>
      <c r="B1378" s="140" t="s">
        <v>20</v>
      </c>
      <c r="C1378" t="s">
        <v>1053</v>
      </c>
      <c r="D1378" s="119">
        <v>41714</v>
      </c>
      <c r="E1378" s="119">
        <v>16</v>
      </c>
      <c r="F1378" s="135">
        <f t="shared" si="302"/>
        <v>0.000383564270988157</v>
      </c>
      <c r="G1378" s="146">
        <v>13.57</v>
      </c>
      <c r="H1378" s="146">
        <f t="shared" si="305"/>
        <v>0.848125</v>
      </c>
      <c r="J1378" s="146"/>
    </row>
    <row r="1379" spans="1:11">
      <c r="A1379" s="117">
        <v>44844</v>
      </c>
      <c r="B1379" s="140" t="s">
        <v>20</v>
      </c>
      <c r="C1379" t="s">
        <v>1054</v>
      </c>
      <c r="D1379" s="119">
        <v>6084</v>
      </c>
      <c r="E1379" s="119">
        <v>15</v>
      </c>
      <c r="F1379" s="135">
        <f t="shared" si="302"/>
        <v>0.002465483234714</v>
      </c>
      <c r="G1379" s="146">
        <v>13.32</v>
      </c>
      <c r="H1379" s="146">
        <f t="shared" si="305"/>
        <v>0.888</v>
      </c>
      <c r="I1379" s="119">
        <v>3</v>
      </c>
      <c r="J1379" s="146">
        <v>89.97</v>
      </c>
      <c r="K1379" s="135">
        <f>G1379/J1379</f>
        <v>0.148049349783261</v>
      </c>
    </row>
    <row r="1380" spans="1:8">
      <c r="A1380" s="117">
        <v>44844</v>
      </c>
      <c r="B1380" s="140" t="s">
        <v>20</v>
      </c>
      <c r="C1380" t="s">
        <v>1055</v>
      </c>
      <c r="D1380" s="119">
        <v>100</v>
      </c>
      <c r="E1380" s="119">
        <v>8</v>
      </c>
      <c r="F1380" s="135">
        <f t="shared" si="302"/>
        <v>0.08</v>
      </c>
      <c r="G1380" s="146">
        <v>9.24</v>
      </c>
      <c r="H1380" s="146">
        <f t="shared" si="305"/>
        <v>1.155</v>
      </c>
    </row>
    <row r="1381" spans="1:8">
      <c r="A1381" s="117">
        <v>44844</v>
      </c>
      <c r="B1381" s="140" t="s">
        <v>20</v>
      </c>
      <c r="C1381" t="s">
        <v>1056</v>
      </c>
      <c r="D1381" s="119">
        <v>711</v>
      </c>
      <c r="E1381" s="119">
        <v>10</v>
      </c>
      <c r="F1381" s="135">
        <f t="shared" si="302"/>
        <v>0.0140646976090014</v>
      </c>
      <c r="G1381" s="146">
        <v>8.3</v>
      </c>
      <c r="H1381" s="146">
        <f t="shared" si="305"/>
        <v>0.83</v>
      </c>
    </row>
    <row r="1382" spans="1:8">
      <c r="A1382" s="117">
        <v>44844</v>
      </c>
      <c r="B1382" s="140" t="s">
        <v>777</v>
      </c>
      <c r="C1382" t="s">
        <v>1048</v>
      </c>
      <c r="D1382" s="147">
        <v>1126</v>
      </c>
      <c r="E1382">
        <v>21</v>
      </c>
      <c r="F1382" s="135">
        <f t="shared" si="302"/>
        <v>0.0186500888099467</v>
      </c>
      <c r="G1382" s="150">
        <v>1732</v>
      </c>
      <c r="H1382" s="150">
        <f t="shared" si="305"/>
        <v>82.4761904761905</v>
      </c>
    </row>
    <row r="1383" spans="1:11">
      <c r="A1383" s="117">
        <v>44844</v>
      </c>
      <c r="B1383" s="140" t="s">
        <v>777</v>
      </c>
      <c r="C1383" t="s">
        <v>1056</v>
      </c>
      <c r="D1383" s="147">
        <v>1062</v>
      </c>
      <c r="E1383">
        <v>27</v>
      </c>
      <c r="F1383" s="135">
        <f t="shared" si="302"/>
        <v>0.0254237288135593</v>
      </c>
      <c r="G1383" s="150">
        <v>1730</v>
      </c>
      <c r="H1383" s="150">
        <f t="shared" si="305"/>
        <v>64.0740740740741</v>
      </c>
      <c r="I1383">
        <v>2</v>
      </c>
      <c r="J1383" s="150">
        <v>7270</v>
      </c>
      <c r="K1383" s="135">
        <f t="shared" ref="K1383:K1389" si="307">G1383/J1383</f>
        <v>0.237964236588721</v>
      </c>
    </row>
    <row r="1384" spans="1:8">
      <c r="A1384" s="117">
        <v>44844</v>
      </c>
      <c r="B1384" s="140" t="s">
        <v>777</v>
      </c>
      <c r="C1384" t="s">
        <v>1054</v>
      </c>
      <c r="D1384" s="147">
        <v>1292</v>
      </c>
      <c r="E1384">
        <v>4</v>
      </c>
      <c r="F1384" s="135">
        <f t="shared" si="302"/>
        <v>0.00309597523219814</v>
      </c>
      <c r="G1384" s="150">
        <v>80</v>
      </c>
      <c r="H1384" s="150">
        <f t="shared" si="305"/>
        <v>20</v>
      </c>
    </row>
    <row r="1385" spans="1:8">
      <c r="A1385" s="117">
        <v>44845</v>
      </c>
      <c r="B1385" s="140" t="s">
        <v>20</v>
      </c>
      <c r="C1385" t="s">
        <v>1038</v>
      </c>
      <c r="D1385" s="151">
        <v>10332</v>
      </c>
      <c r="E1385" s="151">
        <v>10</v>
      </c>
      <c r="F1385" s="135">
        <f t="shared" si="302"/>
        <v>0.000967866821525358</v>
      </c>
      <c r="G1385" s="146">
        <v>10.73</v>
      </c>
      <c r="H1385" s="146">
        <f t="shared" si="305"/>
        <v>1.073</v>
      </c>
    </row>
    <row r="1386" spans="1:8">
      <c r="A1386" s="117">
        <v>44845</v>
      </c>
      <c r="B1386" s="140" t="s">
        <v>20</v>
      </c>
      <c r="C1386" t="s">
        <v>1037</v>
      </c>
      <c r="D1386" s="151">
        <v>711</v>
      </c>
      <c r="E1386" s="151">
        <v>0</v>
      </c>
      <c r="F1386" s="135">
        <f t="shared" si="302"/>
        <v>0</v>
      </c>
      <c r="G1386" s="146">
        <v>0</v>
      </c>
      <c r="H1386" s="146"/>
    </row>
    <row r="1387" spans="1:11">
      <c r="A1387" s="117">
        <v>44845</v>
      </c>
      <c r="B1387" s="140" t="s">
        <v>20</v>
      </c>
      <c r="C1387" t="s">
        <v>1040</v>
      </c>
      <c r="D1387" s="151">
        <v>9593</v>
      </c>
      <c r="E1387" s="151">
        <v>46</v>
      </c>
      <c r="F1387" s="135">
        <f t="shared" si="302"/>
        <v>0.00479516313978943</v>
      </c>
      <c r="G1387" s="146">
        <v>18.59</v>
      </c>
      <c r="H1387" s="146">
        <f t="shared" si="305"/>
        <v>0.404130434782609</v>
      </c>
      <c r="I1387" s="151">
        <v>1</v>
      </c>
      <c r="J1387" s="146">
        <v>9.59</v>
      </c>
      <c r="K1387" s="135">
        <f t="shared" si="307"/>
        <v>1.93847758081335</v>
      </c>
    </row>
    <row r="1388" spans="1:11">
      <c r="A1388" s="117">
        <v>44845</v>
      </c>
      <c r="B1388" s="140" t="s">
        <v>20</v>
      </c>
      <c r="C1388" t="s">
        <v>1042</v>
      </c>
      <c r="D1388" s="151">
        <v>4057</v>
      </c>
      <c r="E1388" s="151">
        <v>22</v>
      </c>
      <c r="F1388" s="135">
        <f t="shared" si="302"/>
        <v>0.00542272615232931</v>
      </c>
      <c r="G1388" s="146">
        <v>5.12</v>
      </c>
      <c r="H1388" s="146">
        <f t="shared" si="305"/>
        <v>0.232727272727273</v>
      </c>
      <c r="I1388" s="151">
        <v>1</v>
      </c>
      <c r="J1388" s="146">
        <v>9.59</v>
      </c>
      <c r="K1388" s="135">
        <f t="shared" si="307"/>
        <v>0.533889468196038</v>
      </c>
    </row>
    <row r="1389" spans="1:11">
      <c r="A1389" s="117">
        <v>44845</v>
      </c>
      <c r="B1389" s="140" t="s">
        <v>20</v>
      </c>
      <c r="C1389" t="s">
        <v>1044</v>
      </c>
      <c r="D1389" s="151">
        <v>3020</v>
      </c>
      <c r="E1389" s="151">
        <v>23</v>
      </c>
      <c r="F1389" s="135">
        <f t="shared" si="302"/>
        <v>0.0076158940397351</v>
      </c>
      <c r="G1389" s="146">
        <v>10.1</v>
      </c>
      <c r="H1389" s="146">
        <f t="shared" si="305"/>
        <v>0.439130434782609</v>
      </c>
      <c r="I1389" s="151">
        <v>2</v>
      </c>
      <c r="J1389" s="146">
        <v>19.18</v>
      </c>
      <c r="K1389" s="135">
        <f t="shared" si="307"/>
        <v>0.526590198123045</v>
      </c>
    </row>
    <row r="1390" spans="1:8">
      <c r="A1390" s="117">
        <v>44845</v>
      </c>
      <c r="B1390" s="140" t="s">
        <v>20</v>
      </c>
      <c r="C1390" t="s">
        <v>1045</v>
      </c>
      <c r="D1390" s="151">
        <v>15880</v>
      </c>
      <c r="E1390" s="151">
        <v>8</v>
      </c>
      <c r="F1390" s="135">
        <f t="shared" si="302"/>
        <v>0.000503778337531486</v>
      </c>
      <c r="G1390" s="146">
        <v>13.5</v>
      </c>
      <c r="H1390" s="146">
        <f t="shared" si="305"/>
        <v>1.6875</v>
      </c>
    </row>
    <row r="1391" spans="1:8">
      <c r="A1391" s="117">
        <v>44845</v>
      </c>
      <c r="B1391" s="140" t="s">
        <v>20</v>
      </c>
      <c r="C1391" t="s">
        <v>1047</v>
      </c>
      <c r="D1391" s="151">
        <v>3895</v>
      </c>
      <c r="E1391" s="151">
        <v>1</v>
      </c>
      <c r="F1391" s="135">
        <f t="shared" si="302"/>
        <v>0.000256739409499358</v>
      </c>
      <c r="G1391" s="146">
        <v>0.66</v>
      </c>
      <c r="H1391" s="146">
        <f t="shared" si="305"/>
        <v>0.66</v>
      </c>
    </row>
    <row r="1392" spans="1:8">
      <c r="A1392" s="117">
        <v>44845</v>
      </c>
      <c r="B1392" s="140" t="s">
        <v>20</v>
      </c>
      <c r="C1392" t="s">
        <v>1057</v>
      </c>
      <c r="D1392" s="151">
        <v>1278</v>
      </c>
      <c r="E1392" s="151">
        <v>0</v>
      </c>
      <c r="F1392" s="135">
        <f t="shared" si="302"/>
        <v>0</v>
      </c>
      <c r="G1392" s="146">
        <v>0</v>
      </c>
      <c r="H1392" s="146"/>
    </row>
    <row r="1393" spans="1:8">
      <c r="A1393" s="117">
        <v>44845</v>
      </c>
      <c r="B1393" s="140" t="s">
        <v>20</v>
      </c>
      <c r="C1393" t="s">
        <v>1058</v>
      </c>
      <c r="D1393" s="151">
        <v>786</v>
      </c>
      <c r="E1393" s="151">
        <v>9</v>
      </c>
      <c r="F1393" s="135">
        <f t="shared" si="302"/>
        <v>0.0114503816793893</v>
      </c>
      <c r="G1393" s="146">
        <v>11.1</v>
      </c>
      <c r="H1393" s="146">
        <f t="shared" si="305"/>
        <v>1.23333333333333</v>
      </c>
    </row>
    <row r="1394" spans="1:11">
      <c r="A1394" s="117">
        <v>44845</v>
      </c>
      <c r="B1394" s="140" t="s">
        <v>128</v>
      </c>
      <c r="C1394" t="s">
        <v>1041</v>
      </c>
      <c r="D1394" s="147">
        <v>2117</v>
      </c>
      <c r="E1394">
        <v>12</v>
      </c>
      <c r="F1394" s="135">
        <f t="shared" si="302"/>
        <v>0.00566839867737364</v>
      </c>
      <c r="G1394" s="148">
        <v>3.62</v>
      </c>
      <c r="H1394" s="148">
        <f t="shared" si="305"/>
        <v>0.301666666666667</v>
      </c>
      <c r="I1394">
        <v>1</v>
      </c>
      <c r="J1394" s="148">
        <v>14.16</v>
      </c>
      <c r="K1394" s="135">
        <f>G1394/J1394</f>
        <v>0.255649717514124</v>
      </c>
    </row>
    <row r="1395" spans="1:8">
      <c r="A1395" s="117">
        <v>44845</v>
      </c>
      <c r="B1395" s="140" t="s">
        <v>128</v>
      </c>
      <c r="C1395" t="s">
        <v>1045</v>
      </c>
      <c r="D1395" s="147">
        <v>3295</v>
      </c>
      <c r="E1395">
        <v>6</v>
      </c>
      <c r="F1395" s="135">
        <f t="shared" si="302"/>
        <v>0.00182094081942337</v>
      </c>
      <c r="G1395" s="148">
        <v>3.84</v>
      </c>
      <c r="H1395" s="148">
        <f t="shared" si="305"/>
        <v>0.64</v>
      </c>
    </row>
    <row r="1396" spans="1:8">
      <c r="A1396" s="117">
        <v>44845</v>
      </c>
      <c r="B1396" s="140" t="s">
        <v>128</v>
      </c>
      <c r="C1396" t="s">
        <v>1047</v>
      </c>
      <c r="D1396">
        <v>584</v>
      </c>
      <c r="E1396">
        <v>4</v>
      </c>
      <c r="F1396" s="135">
        <f t="shared" si="302"/>
        <v>0.00684931506849315</v>
      </c>
      <c r="G1396" s="148">
        <v>1.02</v>
      </c>
      <c r="H1396" s="148">
        <f t="shared" si="305"/>
        <v>0.255</v>
      </c>
    </row>
    <row r="1397" spans="1:8">
      <c r="A1397" s="117">
        <v>44845</v>
      </c>
      <c r="B1397" s="140" t="s">
        <v>128</v>
      </c>
      <c r="C1397" t="s">
        <v>1050</v>
      </c>
      <c r="D1397">
        <v>614</v>
      </c>
      <c r="E1397">
        <v>2</v>
      </c>
      <c r="F1397" s="135">
        <f t="shared" si="302"/>
        <v>0.00325732899022801</v>
      </c>
      <c r="G1397" s="148">
        <v>2.4</v>
      </c>
      <c r="H1397" s="148">
        <f t="shared" si="305"/>
        <v>1.2</v>
      </c>
    </row>
    <row r="1398" spans="1:8">
      <c r="A1398" s="117">
        <v>44845</v>
      </c>
      <c r="B1398" s="140" t="s">
        <v>343</v>
      </c>
      <c r="C1398" t="s">
        <v>1045</v>
      </c>
      <c r="D1398" s="147">
        <v>3581</v>
      </c>
      <c r="E1398">
        <v>10</v>
      </c>
      <c r="F1398" s="135">
        <f t="shared" si="302"/>
        <v>0.00279251605696733</v>
      </c>
      <c r="G1398" s="129">
        <v>7.95</v>
      </c>
      <c r="H1398" s="129">
        <f t="shared" ref="H1398:H1411" si="308">G1398/E1398</f>
        <v>0.795</v>
      </c>
    </row>
    <row r="1399" spans="1:8">
      <c r="A1399" s="117">
        <v>44845</v>
      </c>
      <c r="B1399" s="140" t="s">
        <v>343</v>
      </c>
      <c r="C1399" t="s">
        <v>1047</v>
      </c>
      <c r="D1399" s="147">
        <v>5482</v>
      </c>
      <c r="E1399">
        <v>14</v>
      </c>
      <c r="F1399" s="135">
        <f t="shared" si="302"/>
        <v>0.0025538124771981</v>
      </c>
      <c r="G1399" s="129">
        <v>11.78</v>
      </c>
      <c r="H1399" s="129">
        <f t="shared" si="308"/>
        <v>0.841428571428571</v>
      </c>
    </row>
    <row r="1400" spans="1:11">
      <c r="A1400" s="117">
        <v>44845</v>
      </c>
      <c r="B1400" s="140" t="s">
        <v>343</v>
      </c>
      <c r="C1400" t="s">
        <v>1050</v>
      </c>
      <c r="D1400">
        <v>767</v>
      </c>
      <c r="E1400">
        <v>16</v>
      </c>
      <c r="F1400" s="135">
        <f t="shared" si="302"/>
        <v>0.0208604954367666</v>
      </c>
      <c r="G1400" s="129">
        <v>13.17</v>
      </c>
      <c r="H1400" s="129">
        <f t="shared" si="308"/>
        <v>0.823125</v>
      </c>
      <c r="I1400">
        <v>2</v>
      </c>
      <c r="J1400" s="129">
        <v>76.78</v>
      </c>
      <c r="K1400" s="135">
        <f t="shared" ref="K1400:K1408" si="309">G1400/J1400</f>
        <v>0.171529044021881</v>
      </c>
    </row>
    <row r="1401" spans="1:11">
      <c r="A1401" s="117">
        <v>44845</v>
      </c>
      <c r="B1401" s="140" t="s">
        <v>20</v>
      </c>
      <c r="C1401" t="s">
        <v>1048</v>
      </c>
      <c r="D1401" s="151">
        <v>630</v>
      </c>
      <c r="E1401" s="151">
        <v>18</v>
      </c>
      <c r="F1401" s="135">
        <f t="shared" si="302"/>
        <v>0.0285714285714286</v>
      </c>
      <c r="G1401" s="146">
        <v>26.06</v>
      </c>
      <c r="H1401" s="146">
        <f t="shared" si="308"/>
        <v>1.44777777777778</v>
      </c>
      <c r="I1401" s="151">
        <v>3</v>
      </c>
      <c r="J1401" s="146">
        <v>71.97</v>
      </c>
      <c r="K1401" s="135">
        <f t="shared" si="309"/>
        <v>0.3620953174934</v>
      </c>
    </row>
    <row r="1402" spans="1:11">
      <c r="A1402" s="117">
        <v>44845</v>
      </c>
      <c r="B1402" s="140" t="s">
        <v>20</v>
      </c>
      <c r="C1402" t="s">
        <v>1049</v>
      </c>
      <c r="D1402" s="151">
        <v>71</v>
      </c>
      <c r="E1402" s="151">
        <v>3</v>
      </c>
      <c r="F1402" s="135">
        <f t="shared" si="302"/>
        <v>0.0422535211267606</v>
      </c>
      <c r="G1402" s="146">
        <v>3.53</v>
      </c>
      <c r="H1402" s="146">
        <f t="shared" si="308"/>
        <v>1.17666666666667</v>
      </c>
      <c r="I1402" s="151">
        <v>1</v>
      </c>
      <c r="J1402" s="146">
        <v>23.99</v>
      </c>
      <c r="K1402" s="135">
        <f t="shared" si="309"/>
        <v>0.147144643601501</v>
      </c>
    </row>
    <row r="1403" spans="1:11">
      <c r="A1403" s="117">
        <v>44845</v>
      </c>
      <c r="B1403" s="140" t="s">
        <v>20</v>
      </c>
      <c r="C1403" t="s">
        <v>1051</v>
      </c>
      <c r="D1403" s="151">
        <v>44886</v>
      </c>
      <c r="E1403" s="151">
        <v>13</v>
      </c>
      <c r="F1403" s="135">
        <f t="shared" si="302"/>
        <v>0.000289622599474224</v>
      </c>
      <c r="G1403" s="146">
        <v>11.43</v>
      </c>
      <c r="H1403" s="146">
        <f t="shared" si="308"/>
        <v>0.879230769230769</v>
      </c>
      <c r="I1403" s="151">
        <v>1</v>
      </c>
      <c r="J1403" s="146">
        <v>35.99</v>
      </c>
      <c r="K1403" s="135">
        <f t="shared" si="309"/>
        <v>0.317588218949708</v>
      </c>
    </row>
    <row r="1404" spans="1:10">
      <c r="A1404" s="117">
        <v>44845</v>
      </c>
      <c r="B1404" s="140" t="s">
        <v>20</v>
      </c>
      <c r="C1404" t="s">
        <v>1052</v>
      </c>
      <c r="D1404" s="151">
        <v>1963</v>
      </c>
      <c r="E1404" s="151">
        <v>2</v>
      </c>
      <c r="F1404" s="135">
        <f t="shared" si="302"/>
        <v>0.00101884870096791</v>
      </c>
      <c r="G1404" s="146">
        <v>1.79</v>
      </c>
      <c r="H1404" s="146">
        <f t="shared" si="308"/>
        <v>0.895</v>
      </c>
      <c r="I1404" s="151"/>
      <c r="J1404" s="146"/>
    </row>
    <row r="1405" spans="1:11">
      <c r="A1405" s="117">
        <v>44845</v>
      </c>
      <c r="B1405" s="140" t="s">
        <v>20</v>
      </c>
      <c r="C1405" t="s">
        <v>1053</v>
      </c>
      <c r="D1405" s="151">
        <v>53565</v>
      </c>
      <c r="E1405" s="151">
        <v>25</v>
      </c>
      <c r="F1405" s="135">
        <f t="shared" si="302"/>
        <v>0.000466722673387473</v>
      </c>
      <c r="G1405" s="146">
        <v>20.76</v>
      </c>
      <c r="H1405" s="146">
        <f t="shared" si="308"/>
        <v>0.8304</v>
      </c>
      <c r="I1405" s="151">
        <v>3</v>
      </c>
      <c r="J1405" s="146">
        <v>107.97</v>
      </c>
      <c r="K1405" s="135">
        <f t="shared" si="309"/>
        <v>0.192275632120033</v>
      </c>
    </row>
    <row r="1406" spans="1:11">
      <c r="A1406" s="117">
        <v>44845</v>
      </c>
      <c r="B1406" s="140" t="s">
        <v>20</v>
      </c>
      <c r="C1406" t="s">
        <v>1054</v>
      </c>
      <c r="D1406" s="151">
        <v>3750</v>
      </c>
      <c r="E1406" s="151">
        <v>16</v>
      </c>
      <c r="F1406" s="135">
        <f t="shared" si="302"/>
        <v>0.00426666666666667</v>
      </c>
      <c r="G1406" s="146">
        <v>15.57</v>
      </c>
      <c r="H1406" s="146">
        <f t="shared" si="308"/>
        <v>0.973125</v>
      </c>
      <c r="I1406" s="151">
        <v>3</v>
      </c>
      <c r="J1406" s="146">
        <v>71.97</v>
      </c>
      <c r="K1406" s="135">
        <f t="shared" si="309"/>
        <v>0.216340141725719</v>
      </c>
    </row>
    <row r="1407" spans="1:11">
      <c r="A1407" s="117">
        <v>44845</v>
      </c>
      <c r="B1407" s="140" t="s">
        <v>20</v>
      </c>
      <c r="C1407" t="s">
        <v>1055</v>
      </c>
      <c r="D1407" s="151">
        <v>216</v>
      </c>
      <c r="E1407" s="151">
        <v>4</v>
      </c>
      <c r="F1407" s="135">
        <f t="shared" ref="F1407:F1465" si="310">E1407/D1407</f>
        <v>0.0185185185185185</v>
      </c>
      <c r="G1407" s="146">
        <v>4.27</v>
      </c>
      <c r="H1407" s="146">
        <f t="shared" si="308"/>
        <v>1.0675</v>
      </c>
      <c r="I1407" s="151">
        <v>1</v>
      </c>
      <c r="J1407" s="146">
        <v>23.99</v>
      </c>
      <c r="K1407" s="135">
        <f t="shared" si="309"/>
        <v>0.177990829512297</v>
      </c>
    </row>
    <row r="1408" spans="1:11">
      <c r="A1408" s="117">
        <v>44845</v>
      </c>
      <c r="B1408" s="140" t="s">
        <v>20</v>
      </c>
      <c r="C1408" t="s">
        <v>1056</v>
      </c>
      <c r="D1408" s="151">
        <v>1393</v>
      </c>
      <c r="E1408" s="151">
        <v>46</v>
      </c>
      <c r="F1408" s="135">
        <f t="shared" si="310"/>
        <v>0.0330222541277818</v>
      </c>
      <c r="G1408" s="146">
        <v>38.53</v>
      </c>
      <c r="H1408" s="146">
        <f t="shared" si="308"/>
        <v>0.837608695652174</v>
      </c>
      <c r="I1408" s="151">
        <v>5</v>
      </c>
      <c r="J1408" s="146">
        <v>119.95</v>
      </c>
      <c r="K1408" s="135">
        <f t="shared" si="309"/>
        <v>0.321217173822426</v>
      </c>
    </row>
    <row r="1409" spans="1:8">
      <c r="A1409" s="117">
        <v>44845</v>
      </c>
      <c r="B1409" s="140" t="s">
        <v>777</v>
      </c>
      <c r="C1409" t="s">
        <v>1048</v>
      </c>
      <c r="D1409">
        <v>646</v>
      </c>
      <c r="E1409">
        <v>17</v>
      </c>
      <c r="F1409" s="135">
        <f t="shared" si="310"/>
        <v>0.0263157894736842</v>
      </c>
      <c r="G1409" s="150">
        <v>1409</v>
      </c>
      <c r="H1409" s="150">
        <f t="shared" si="308"/>
        <v>82.8823529411765</v>
      </c>
    </row>
    <row r="1410" spans="1:11">
      <c r="A1410" s="117">
        <v>44845</v>
      </c>
      <c r="B1410" s="140" t="s">
        <v>777</v>
      </c>
      <c r="C1410" t="s">
        <v>1056</v>
      </c>
      <c r="D1410">
        <v>818</v>
      </c>
      <c r="E1410">
        <v>21</v>
      </c>
      <c r="F1410" s="135">
        <f t="shared" si="310"/>
        <v>0.0256723716381418</v>
      </c>
      <c r="G1410" s="150">
        <v>1350</v>
      </c>
      <c r="H1410" s="150">
        <f t="shared" si="308"/>
        <v>64.2857142857143</v>
      </c>
      <c r="I1410">
        <v>1</v>
      </c>
      <c r="J1410" s="150">
        <v>3635</v>
      </c>
      <c r="K1410" s="135">
        <f>G1410/J1410</f>
        <v>0.371389270976616</v>
      </c>
    </row>
    <row r="1411" spans="1:8">
      <c r="A1411" s="117">
        <v>44845</v>
      </c>
      <c r="B1411" s="140" t="s">
        <v>777</v>
      </c>
      <c r="C1411" t="s">
        <v>1054</v>
      </c>
      <c r="D1411">
        <v>492</v>
      </c>
      <c r="E1411">
        <v>2</v>
      </c>
      <c r="F1411" s="135">
        <f t="shared" si="310"/>
        <v>0.0040650406504065</v>
      </c>
      <c r="G1411" s="150">
        <v>40</v>
      </c>
      <c r="H1411" s="150">
        <f t="shared" si="308"/>
        <v>20</v>
      </c>
    </row>
    <row r="1412" spans="1:11">
      <c r="A1412" s="117">
        <v>44846</v>
      </c>
      <c r="B1412" s="140" t="s">
        <v>20</v>
      </c>
      <c r="C1412" t="s">
        <v>1038</v>
      </c>
      <c r="D1412" s="151">
        <v>5870</v>
      </c>
      <c r="E1412" s="151">
        <v>8</v>
      </c>
      <c r="F1412" s="135">
        <f t="shared" si="310"/>
        <v>0.00136286201022147</v>
      </c>
      <c r="G1412" s="146">
        <v>9.26</v>
      </c>
      <c r="H1412" s="146">
        <f t="shared" ref="H1412:H1424" si="311">G1412/E1412</f>
        <v>1.1575</v>
      </c>
      <c r="I1412" s="151">
        <v>1</v>
      </c>
      <c r="J1412" s="146">
        <v>26.99</v>
      </c>
      <c r="K1412" s="135">
        <f t="shared" ref="K1412:K1416" si="312">G1412/J1412</f>
        <v>0.343090033345684</v>
      </c>
    </row>
    <row r="1413" spans="1:10">
      <c r="A1413" s="117">
        <v>44846</v>
      </c>
      <c r="B1413" s="140" t="s">
        <v>20</v>
      </c>
      <c r="C1413" t="s">
        <v>1037</v>
      </c>
      <c r="D1413" s="151">
        <v>670</v>
      </c>
      <c r="E1413" s="151">
        <v>2</v>
      </c>
      <c r="F1413" s="135">
        <f t="shared" si="310"/>
        <v>0.00298507462686567</v>
      </c>
      <c r="G1413" s="146">
        <v>2.78</v>
      </c>
      <c r="H1413" s="146">
        <f t="shared" si="311"/>
        <v>1.39</v>
      </c>
      <c r="I1413" s="151"/>
      <c r="J1413" s="146"/>
    </row>
    <row r="1414" spans="1:11">
      <c r="A1414" s="117">
        <v>44846</v>
      </c>
      <c r="B1414" s="140" t="s">
        <v>20</v>
      </c>
      <c r="C1414" t="s">
        <v>1040</v>
      </c>
      <c r="D1414" s="151">
        <v>10967</v>
      </c>
      <c r="E1414" s="151">
        <v>43</v>
      </c>
      <c r="F1414" s="135">
        <f t="shared" si="310"/>
        <v>0.00392085346949941</v>
      </c>
      <c r="G1414" s="146">
        <v>18.9</v>
      </c>
      <c r="H1414" s="146">
        <f t="shared" si="311"/>
        <v>0.43953488372093</v>
      </c>
      <c r="I1414" s="151">
        <v>2</v>
      </c>
      <c r="J1414" s="146">
        <v>19.18</v>
      </c>
      <c r="K1414" s="135">
        <f t="shared" si="312"/>
        <v>0.985401459854015</v>
      </c>
    </row>
    <row r="1415" spans="1:11">
      <c r="A1415" s="117">
        <v>44846</v>
      </c>
      <c r="B1415" s="140" t="s">
        <v>20</v>
      </c>
      <c r="C1415" t="s">
        <v>1042</v>
      </c>
      <c r="D1415" s="151">
        <v>3915</v>
      </c>
      <c r="E1415" s="151">
        <v>36</v>
      </c>
      <c r="F1415" s="135">
        <f t="shared" si="310"/>
        <v>0.00919540229885057</v>
      </c>
      <c r="G1415" s="146">
        <v>8.63</v>
      </c>
      <c r="H1415" s="146">
        <f t="shared" si="311"/>
        <v>0.239722222222222</v>
      </c>
      <c r="I1415" s="151">
        <v>4</v>
      </c>
      <c r="J1415" s="146">
        <v>38.36</v>
      </c>
      <c r="K1415" s="135">
        <f t="shared" si="312"/>
        <v>0.224973931178311</v>
      </c>
    </row>
    <row r="1416" spans="1:11">
      <c r="A1416" s="117">
        <v>44846</v>
      </c>
      <c r="B1416" s="140" t="s">
        <v>20</v>
      </c>
      <c r="C1416" t="s">
        <v>1044</v>
      </c>
      <c r="D1416" s="151">
        <v>2347</v>
      </c>
      <c r="E1416" s="151">
        <v>19</v>
      </c>
      <c r="F1416" s="135">
        <f t="shared" si="310"/>
        <v>0.00809544098849595</v>
      </c>
      <c r="G1416" s="146">
        <v>11.38</v>
      </c>
      <c r="H1416" s="146">
        <f t="shared" si="311"/>
        <v>0.598947368421053</v>
      </c>
      <c r="I1416" s="151">
        <v>1</v>
      </c>
      <c r="J1416" s="146">
        <v>19.18</v>
      </c>
      <c r="K1416" s="135">
        <f t="shared" si="312"/>
        <v>0.59332638164755</v>
      </c>
    </row>
    <row r="1417" spans="1:8">
      <c r="A1417" s="117">
        <v>44846</v>
      </c>
      <c r="B1417" s="140" t="s">
        <v>20</v>
      </c>
      <c r="C1417" t="s">
        <v>1045</v>
      </c>
      <c r="D1417" s="151">
        <v>9405</v>
      </c>
      <c r="E1417" s="151">
        <v>2</v>
      </c>
      <c r="F1417" s="135">
        <f t="shared" si="310"/>
        <v>0.000212652844231792</v>
      </c>
      <c r="G1417" s="146">
        <v>3.06</v>
      </c>
      <c r="H1417" s="146">
        <f t="shared" si="311"/>
        <v>1.53</v>
      </c>
    </row>
    <row r="1418" spans="1:8">
      <c r="A1418" s="117">
        <v>44846</v>
      </c>
      <c r="B1418" s="140" t="s">
        <v>20</v>
      </c>
      <c r="C1418" t="s">
        <v>1047</v>
      </c>
      <c r="D1418" s="151">
        <v>4109</v>
      </c>
      <c r="E1418" s="151">
        <v>1</v>
      </c>
      <c r="F1418" s="135">
        <f t="shared" si="310"/>
        <v>0.000243368216110976</v>
      </c>
      <c r="G1418" s="146">
        <v>1</v>
      </c>
      <c r="H1418" s="146">
        <f t="shared" si="311"/>
        <v>1</v>
      </c>
    </row>
    <row r="1419" spans="1:8">
      <c r="A1419" s="117">
        <v>44846</v>
      </c>
      <c r="B1419" s="140" t="s">
        <v>20</v>
      </c>
      <c r="C1419" t="s">
        <v>1057</v>
      </c>
      <c r="D1419" s="151">
        <v>315</v>
      </c>
      <c r="E1419" s="151">
        <v>1</v>
      </c>
      <c r="F1419" s="135">
        <f t="shared" si="310"/>
        <v>0.00317460317460317</v>
      </c>
      <c r="G1419" s="146">
        <v>0.69</v>
      </c>
      <c r="H1419" s="146">
        <f t="shared" si="311"/>
        <v>0.69</v>
      </c>
    </row>
    <row r="1420" spans="1:8">
      <c r="A1420" s="117">
        <v>44846</v>
      </c>
      <c r="B1420" s="140" t="s">
        <v>20</v>
      </c>
      <c r="C1420" t="s">
        <v>1058</v>
      </c>
      <c r="D1420" s="151">
        <v>3371</v>
      </c>
      <c r="E1420" s="151">
        <v>7</v>
      </c>
      <c r="F1420" s="135">
        <f t="shared" si="310"/>
        <v>0.00207653515277366</v>
      </c>
      <c r="G1420" s="146">
        <v>11.15</v>
      </c>
      <c r="H1420" s="146">
        <f t="shared" si="311"/>
        <v>1.59285714285714</v>
      </c>
    </row>
    <row r="1421" spans="1:11">
      <c r="A1421" s="117">
        <v>44846</v>
      </c>
      <c r="B1421" s="140" t="s">
        <v>128</v>
      </c>
      <c r="C1421" t="s">
        <v>1041</v>
      </c>
      <c r="D1421" s="147">
        <v>2307</v>
      </c>
      <c r="E1421">
        <v>5</v>
      </c>
      <c r="F1421" s="135">
        <f t="shared" si="310"/>
        <v>0.00216731686172518</v>
      </c>
      <c r="G1421" s="148">
        <v>1.97</v>
      </c>
      <c r="H1421" s="148">
        <f t="shared" si="311"/>
        <v>0.394</v>
      </c>
      <c r="I1421">
        <v>1</v>
      </c>
      <c r="J1421" s="148">
        <v>14.16</v>
      </c>
      <c r="K1421" s="135">
        <f>G1421/J1421</f>
        <v>0.139124293785311</v>
      </c>
    </row>
    <row r="1422" spans="1:8">
      <c r="A1422" s="117">
        <v>44846</v>
      </c>
      <c r="B1422" s="140" t="s">
        <v>128</v>
      </c>
      <c r="C1422" t="s">
        <v>1045</v>
      </c>
      <c r="D1422" s="147">
        <v>2818</v>
      </c>
      <c r="E1422">
        <v>6</v>
      </c>
      <c r="F1422" s="135">
        <f t="shared" si="310"/>
        <v>0.0021291696238467</v>
      </c>
      <c r="G1422" s="148">
        <v>3.81</v>
      </c>
      <c r="H1422" s="148">
        <f t="shared" si="311"/>
        <v>0.635</v>
      </c>
    </row>
    <row r="1423" spans="1:8">
      <c r="A1423" s="117">
        <v>44846</v>
      </c>
      <c r="B1423" s="140" t="s">
        <v>128</v>
      </c>
      <c r="C1423" t="s">
        <v>1047</v>
      </c>
      <c r="D1423">
        <v>405</v>
      </c>
      <c r="F1423" s="135">
        <f t="shared" si="310"/>
        <v>0</v>
      </c>
      <c r="G1423" s="148"/>
      <c r="H1423" s="148"/>
    </row>
    <row r="1424" spans="1:8">
      <c r="A1424" s="117">
        <v>44846</v>
      </c>
      <c r="B1424" s="140" t="s">
        <v>128</v>
      </c>
      <c r="C1424" t="s">
        <v>1050</v>
      </c>
      <c r="D1424">
        <v>323</v>
      </c>
      <c r="E1424">
        <v>1</v>
      </c>
      <c r="F1424" s="135">
        <f t="shared" si="310"/>
        <v>0.00309597523219814</v>
      </c>
      <c r="G1424" s="148">
        <v>0.37</v>
      </c>
      <c r="H1424" s="148">
        <f t="shared" si="311"/>
        <v>0.37</v>
      </c>
    </row>
    <row r="1425" spans="1:11">
      <c r="A1425" s="117">
        <v>44846</v>
      </c>
      <c r="B1425" s="140" t="s">
        <v>343</v>
      </c>
      <c r="C1425" t="s">
        <v>1045</v>
      </c>
      <c r="D1425" s="147">
        <v>1128</v>
      </c>
      <c r="E1425">
        <v>8</v>
      </c>
      <c r="F1425" s="135">
        <f t="shared" si="310"/>
        <v>0.00709219858156028</v>
      </c>
      <c r="G1425" s="129">
        <v>6.05</v>
      </c>
      <c r="H1425" s="129">
        <f t="shared" ref="H1425:H1438" si="313">G1425/E1425</f>
        <v>0.75625</v>
      </c>
      <c r="I1425">
        <v>1</v>
      </c>
      <c r="J1425" s="129">
        <v>38.39</v>
      </c>
      <c r="K1425" s="135">
        <f t="shared" ref="K1425:K1430" si="314">G1425/J1425</f>
        <v>0.157593123209169</v>
      </c>
    </row>
    <row r="1426" spans="1:10">
      <c r="A1426" s="117">
        <v>44846</v>
      </c>
      <c r="B1426" s="140" t="s">
        <v>343</v>
      </c>
      <c r="C1426" t="s">
        <v>1047</v>
      </c>
      <c r="D1426" s="147">
        <v>4297</v>
      </c>
      <c r="E1426">
        <v>3</v>
      </c>
      <c r="F1426" s="135">
        <f t="shared" si="310"/>
        <v>0.000698161508028857</v>
      </c>
      <c r="G1426" s="129">
        <v>2.12</v>
      </c>
      <c r="H1426" s="129">
        <f t="shared" si="313"/>
        <v>0.706666666666667</v>
      </c>
      <c r="J1426" s="129"/>
    </row>
    <row r="1427" spans="1:11">
      <c r="A1427" s="117">
        <v>44846</v>
      </c>
      <c r="B1427" s="140" t="s">
        <v>343</v>
      </c>
      <c r="C1427" t="s">
        <v>1050</v>
      </c>
      <c r="D1427">
        <v>928</v>
      </c>
      <c r="E1427">
        <v>6</v>
      </c>
      <c r="F1427" s="135">
        <f t="shared" si="310"/>
        <v>0.00646551724137931</v>
      </c>
      <c r="G1427" s="129">
        <v>5.19</v>
      </c>
      <c r="H1427" s="129">
        <f t="shared" si="313"/>
        <v>0.865</v>
      </c>
      <c r="I1427">
        <v>1</v>
      </c>
      <c r="J1427" s="129">
        <v>38.39</v>
      </c>
      <c r="K1427" s="135">
        <f t="shared" si="314"/>
        <v>0.135191456108362</v>
      </c>
    </row>
    <row r="1428" spans="1:11">
      <c r="A1428" s="117">
        <v>44846</v>
      </c>
      <c r="B1428" s="140" t="s">
        <v>20</v>
      </c>
      <c r="C1428" t="s">
        <v>1048</v>
      </c>
      <c r="D1428" s="151">
        <v>773</v>
      </c>
      <c r="E1428" s="151">
        <v>19</v>
      </c>
      <c r="F1428" s="135">
        <f t="shared" si="310"/>
        <v>0.0245795601552393</v>
      </c>
      <c r="G1428" s="146">
        <v>25.78</v>
      </c>
      <c r="H1428" s="146">
        <f t="shared" si="313"/>
        <v>1.35684210526316</v>
      </c>
      <c r="I1428" s="151">
        <v>3</v>
      </c>
      <c r="J1428" s="146">
        <v>71.97</v>
      </c>
      <c r="K1428" s="135">
        <f t="shared" si="314"/>
        <v>0.358204807558705</v>
      </c>
    </row>
    <row r="1429" spans="1:11">
      <c r="A1429" s="117">
        <v>44846</v>
      </c>
      <c r="B1429" s="140" t="s">
        <v>20</v>
      </c>
      <c r="C1429" t="s">
        <v>1049</v>
      </c>
      <c r="D1429" s="151">
        <v>1702</v>
      </c>
      <c r="E1429" s="151">
        <v>26</v>
      </c>
      <c r="F1429" s="135">
        <f t="shared" si="310"/>
        <v>0.0152761457109283</v>
      </c>
      <c r="G1429" s="146">
        <v>38.2</v>
      </c>
      <c r="H1429" s="146">
        <f t="shared" si="313"/>
        <v>1.46923076923077</v>
      </c>
      <c r="I1429" s="151">
        <v>6</v>
      </c>
      <c r="J1429" s="146">
        <v>143.94</v>
      </c>
      <c r="K1429" s="135">
        <f t="shared" si="314"/>
        <v>0.265388356259553</v>
      </c>
    </row>
    <row r="1430" spans="1:10">
      <c r="A1430" s="117">
        <v>44846</v>
      </c>
      <c r="B1430" s="140" t="s">
        <v>20</v>
      </c>
      <c r="C1430" t="s">
        <v>1051</v>
      </c>
      <c r="D1430" s="151">
        <v>38503</v>
      </c>
      <c r="E1430" s="151">
        <v>3</v>
      </c>
      <c r="F1430" s="135">
        <f t="shared" si="310"/>
        <v>7.79160065449445e-5</v>
      </c>
      <c r="G1430" s="146">
        <v>3.16</v>
      </c>
      <c r="H1430" s="146">
        <f t="shared" si="313"/>
        <v>1.05333333333333</v>
      </c>
      <c r="I1430" s="151"/>
      <c r="J1430" s="146"/>
    </row>
    <row r="1431" spans="1:10">
      <c r="A1431" s="117">
        <v>44846</v>
      </c>
      <c r="B1431" s="140" t="s">
        <v>20</v>
      </c>
      <c r="C1431" t="s">
        <v>1052</v>
      </c>
      <c r="D1431" s="151">
        <v>1397</v>
      </c>
      <c r="E1431" s="151">
        <v>0</v>
      </c>
      <c r="F1431" s="135">
        <f t="shared" si="310"/>
        <v>0</v>
      </c>
      <c r="G1431" s="146">
        <v>0</v>
      </c>
      <c r="H1431" s="146"/>
      <c r="I1431" s="151"/>
      <c r="J1431" s="146"/>
    </row>
    <row r="1432" spans="1:10">
      <c r="A1432" s="117">
        <v>44846</v>
      </c>
      <c r="B1432" s="140" t="s">
        <v>20</v>
      </c>
      <c r="C1432" t="s">
        <v>1053</v>
      </c>
      <c r="D1432" s="151">
        <v>48715</v>
      </c>
      <c r="E1432" s="151">
        <v>24</v>
      </c>
      <c r="F1432" s="135">
        <f t="shared" si="310"/>
        <v>0.000492661397926717</v>
      </c>
      <c r="G1432" s="146">
        <v>20.64</v>
      </c>
      <c r="H1432" s="146">
        <f t="shared" si="313"/>
        <v>0.86</v>
      </c>
      <c r="I1432" s="151"/>
      <c r="J1432" s="146"/>
    </row>
    <row r="1433" spans="1:11">
      <c r="A1433" s="117">
        <v>44846</v>
      </c>
      <c r="B1433" s="140" t="s">
        <v>20</v>
      </c>
      <c r="C1433" t="s">
        <v>1054</v>
      </c>
      <c r="D1433" s="151">
        <v>5622</v>
      </c>
      <c r="E1433" s="151">
        <v>17</v>
      </c>
      <c r="F1433" s="135">
        <f t="shared" si="310"/>
        <v>0.00302383493418712</v>
      </c>
      <c r="G1433" s="146">
        <v>15.72</v>
      </c>
      <c r="H1433" s="146">
        <f t="shared" si="313"/>
        <v>0.924705882352941</v>
      </c>
      <c r="I1433" s="151">
        <v>3</v>
      </c>
      <c r="J1433" s="146">
        <v>77.97</v>
      </c>
      <c r="K1433" s="135">
        <f t="shared" ref="K1433:K1437" si="315">G1433/J1433</f>
        <v>0.201616006156214</v>
      </c>
    </row>
    <row r="1434" spans="1:11">
      <c r="A1434" s="117">
        <v>44846</v>
      </c>
      <c r="B1434" s="140" t="s">
        <v>20</v>
      </c>
      <c r="C1434" t="s">
        <v>1055</v>
      </c>
      <c r="D1434" s="151">
        <v>119</v>
      </c>
      <c r="E1434" s="151">
        <v>1</v>
      </c>
      <c r="F1434" s="135">
        <f t="shared" si="310"/>
        <v>0.00840336134453781</v>
      </c>
      <c r="G1434" s="146">
        <v>0.72</v>
      </c>
      <c r="H1434" s="146">
        <f t="shared" si="313"/>
        <v>0.72</v>
      </c>
      <c r="I1434" s="151">
        <v>1</v>
      </c>
      <c r="J1434" s="146">
        <v>23.99</v>
      </c>
      <c r="K1434" s="135">
        <f t="shared" si="315"/>
        <v>0.0300125052105044</v>
      </c>
    </row>
    <row r="1435" spans="1:11">
      <c r="A1435" s="117">
        <v>44846</v>
      </c>
      <c r="B1435" s="140" t="s">
        <v>20</v>
      </c>
      <c r="C1435" t="s">
        <v>1056</v>
      </c>
      <c r="D1435" s="151">
        <v>1793</v>
      </c>
      <c r="E1435" s="151">
        <v>47</v>
      </c>
      <c r="F1435" s="135">
        <f t="shared" si="310"/>
        <v>0.0262130507529281</v>
      </c>
      <c r="G1435" s="146">
        <v>38.2</v>
      </c>
      <c r="H1435" s="146">
        <f t="shared" si="313"/>
        <v>0.812765957446809</v>
      </c>
      <c r="I1435" s="151">
        <v>12</v>
      </c>
      <c r="J1435" s="146">
        <v>311.87</v>
      </c>
      <c r="K1435" s="135">
        <f t="shared" si="315"/>
        <v>0.122486933658255</v>
      </c>
    </row>
    <row r="1436" spans="1:11">
      <c r="A1436" s="117">
        <v>44846</v>
      </c>
      <c r="B1436" s="140" t="s">
        <v>777</v>
      </c>
      <c r="C1436" t="s">
        <v>1048</v>
      </c>
      <c r="D1436">
        <v>626</v>
      </c>
      <c r="E1436">
        <v>8</v>
      </c>
      <c r="F1436" s="135">
        <f t="shared" si="310"/>
        <v>0.012779552715655</v>
      </c>
      <c r="G1436" s="150">
        <v>725</v>
      </c>
      <c r="H1436" s="150">
        <f t="shared" si="313"/>
        <v>90.625</v>
      </c>
      <c r="I1436">
        <v>1</v>
      </c>
      <c r="J1436" s="150">
        <v>3635</v>
      </c>
      <c r="K1436" s="135">
        <f t="shared" si="315"/>
        <v>0.199449793672627</v>
      </c>
    </row>
    <row r="1437" spans="1:11">
      <c r="A1437" s="117">
        <v>44846</v>
      </c>
      <c r="B1437" s="140" t="s">
        <v>777</v>
      </c>
      <c r="C1437" t="s">
        <v>1056</v>
      </c>
      <c r="D1437">
        <v>834</v>
      </c>
      <c r="E1437">
        <v>32</v>
      </c>
      <c r="F1437" s="135">
        <f t="shared" si="310"/>
        <v>0.0383693045563549</v>
      </c>
      <c r="G1437" s="150">
        <v>2045</v>
      </c>
      <c r="H1437" s="150">
        <f t="shared" si="313"/>
        <v>63.90625</v>
      </c>
      <c r="I1437">
        <v>5</v>
      </c>
      <c r="J1437" s="150">
        <v>18175</v>
      </c>
      <c r="K1437" s="135">
        <f t="shared" si="315"/>
        <v>0.11251719394773</v>
      </c>
    </row>
    <row r="1438" spans="1:8">
      <c r="A1438" s="117">
        <v>44846</v>
      </c>
      <c r="B1438" s="140" t="s">
        <v>777</v>
      </c>
      <c r="C1438" t="s">
        <v>1054</v>
      </c>
      <c r="D1438">
        <v>440</v>
      </c>
      <c r="E1438">
        <v>3</v>
      </c>
      <c r="F1438" s="135">
        <f t="shared" si="310"/>
        <v>0.00681818181818182</v>
      </c>
      <c r="G1438" s="150">
        <v>60</v>
      </c>
      <c r="H1438" s="150">
        <f t="shared" si="313"/>
        <v>20</v>
      </c>
    </row>
    <row r="1439" spans="1:6">
      <c r="A1439" s="117">
        <v>44847</v>
      </c>
      <c r="B1439" s="140" t="s">
        <v>20</v>
      </c>
      <c r="C1439" t="s">
        <v>1038</v>
      </c>
      <c r="F1439" s="135" t="e">
        <f t="shared" si="310"/>
        <v>#DIV/0!</v>
      </c>
    </row>
    <row r="1440" spans="1:6">
      <c r="A1440" s="117">
        <v>44847</v>
      </c>
      <c r="B1440" s="140" t="s">
        <v>20</v>
      </c>
      <c r="C1440" t="s">
        <v>1037</v>
      </c>
      <c r="F1440" s="135" t="e">
        <f t="shared" si="310"/>
        <v>#DIV/0!</v>
      </c>
    </row>
    <row r="1441" spans="1:6">
      <c r="A1441" s="117">
        <v>44847</v>
      </c>
      <c r="B1441" s="140" t="s">
        <v>20</v>
      </c>
      <c r="C1441" t="s">
        <v>1040</v>
      </c>
      <c r="F1441" s="135" t="e">
        <f t="shared" si="310"/>
        <v>#DIV/0!</v>
      </c>
    </row>
    <row r="1442" spans="1:6">
      <c r="A1442" s="117">
        <v>44847</v>
      </c>
      <c r="B1442" s="140" t="s">
        <v>20</v>
      </c>
      <c r="C1442" t="s">
        <v>1042</v>
      </c>
      <c r="F1442" s="135" t="e">
        <f t="shared" si="310"/>
        <v>#DIV/0!</v>
      </c>
    </row>
    <row r="1443" spans="1:6">
      <c r="A1443" s="117">
        <v>44847</v>
      </c>
      <c r="B1443" s="140" t="s">
        <v>20</v>
      </c>
      <c r="C1443" t="s">
        <v>1044</v>
      </c>
      <c r="F1443" s="135" t="e">
        <f t="shared" si="310"/>
        <v>#DIV/0!</v>
      </c>
    </row>
    <row r="1444" spans="1:6">
      <c r="A1444" s="117">
        <v>44847</v>
      </c>
      <c r="B1444" s="140" t="s">
        <v>20</v>
      </c>
      <c r="C1444" t="s">
        <v>1045</v>
      </c>
      <c r="F1444" s="135" t="e">
        <f t="shared" si="310"/>
        <v>#DIV/0!</v>
      </c>
    </row>
    <row r="1445" spans="1:6">
      <c r="A1445" s="117">
        <v>44847</v>
      </c>
      <c r="B1445" s="140" t="s">
        <v>20</v>
      </c>
      <c r="C1445" t="s">
        <v>1047</v>
      </c>
      <c r="F1445" s="135" t="e">
        <f t="shared" si="310"/>
        <v>#DIV/0!</v>
      </c>
    </row>
    <row r="1446" spans="1:6">
      <c r="A1446" s="117">
        <v>44847</v>
      </c>
      <c r="B1446" s="140" t="s">
        <v>20</v>
      </c>
      <c r="C1446" t="s">
        <v>1057</v>
      </c>
      <c r="F1446" s="135" t="e">
        <f t="shared" si="310"/>
        <v>#DIV/0!</v>
      </c>
    </row>
    <row r="1447" spans="1:6">
      <c r="A1447" s="117">
        <v>44847</v>
      </c>
      <c r="B1447" s="140" t="s">
        <v>20</v>
      </c>
      <c r="C1447" t="s">
        <v>1058</v>
      </c>
      <c r="F1447" s="135" t="e">
        <f t="shared" si="310"/>
        <v>#DIV/0!</v>
      </c>
    </row>
    <row r="1448" spans="1:11">
      <c r="A1448" s="117">
        <v>44847</v>
      </c>
      <c r="B1448" s="140" t="s">
        <v>128</v>
      </c>
      <c r="C1448" t="s">
        <v>1041</v>
      </c>
      <c r="D1448" s="147">
        <v>1938</v>
      </c>
      <c r="E1448">
        <v>10</v>
      </c>
      <c r="F1448" s="135">
        <f t="shared" si="310"/>
        <v>0.00515995872033024</v>
      </c>
      <c r="G1448" s="148">
        <v>2.75</v>
      </c>
      <c r="H1448" s="148">
        <f t="shared" ref="H1448:H1451" si="316">G1448/E1448</f>
        <v>0.275</v>
      </c>
      <c r="I1448">
        <v>1</v>
      </c>
      <c r="J1448" s="148">
        <v>14.16</v>
      </c>
      <c r="K1448" s="135">
        <f>G1448/J1448</f>
        <v>0.194209039548023</v>
      </c>
    </row>
    <row r="1449" spans="1:8">
      <c r="A1449" s="117">
        <v>44847</v>
      </c>
      <c r="B1449" s="140" t="s">
        <v>128</v>
      </c>
      <c r="C1449" t="s">
        <v>1045</v>
      </c>
      <c r="D1449" s="147">
        <v>2001</v>
      </c>
      <c r="E1449">
        <v>3</v>
      </c>
      <c r="F1449" s="135">
        <f t="shared" si="310"/>
        <v>0.00149925037481259</v>
      </c>
      <c r="G1449" s="148">
        <v>1.9</v>
      </c>
      <c r="H1449" s="148">
        <f t="shared" si="316"/>
        <v>0.633333333333333</v>
      </c>
    </row>
    <row r="1450" spans="1:8">
      <c r="A1450" s="117">
        <v>44847</v>
      </c>
      <c r="B1450" s="140" t="s">
        <v>128</v>
      </c>
      <c r="C1450" t="s">
        <v>1047</v>
      </c>
      <c r="D1450">
        <v>275</v>
      </c>
      <c r="E1450">
        <v>1</v>
      </c>
      <c r="F1450" s="135">
        <f t="shared" si="310"/>
        <v>0.00363636363636364</v>
      </c>
      <c r="G1450" s="148">
        <v>0.26</v>
      </c>
      <c r="H1450" s="148">
        <f t="shared" si="316"/>
        <v>0.26</v>
      </c>
    </row>
    <row r="1451" spans="1:8">
      <c r="A1451" s="117">
        <v>44847</v>
      </c>
      <c r="B1451" s="140" t="s">
        <v>128</v>
      </c>
      <c r="C1451" t="s">
        <v>1050</v>
      </c>
      <c r="D1451">
        <v>231</v>
      </c>
      <c r="E1451">
        <v>2</v>
      </c>
      <c r="F1451" s="135">
        <f t="shared" si="310"/>
        <v>0.00865800865800866</v>
      </c>
      <c r="G1451" s="148">
        <v>0.87</v>
      </c>
      <c r="H1451" s="148">
        <f t="shared" si="316"/>
        <v>0.435</v>
      </c>
    </row>
    <row r="1452" spans="1:6">
      <c r="A1452" s="117">
        <v>44847</v>
      </c>
      <c r="B1452" s="140" t="s">
        <v>343</v>
      </c>
      <c r="C1452" t="s">
        <v>1045</v>
      </c>
      <c r="F1452" s="135" t="e">
        <f t="shared" si="310"/>
        <v>#DIV/0!</v>
      </c>
    </row>
    <row r="1453" spans="1:6">
      <c r="A1453" s="117">
        <v>44847</v>
      </c>
      <c r="B1453" s="140" t="s">
        <v>343</v>
      </c>
      <c r="C1453" t="s">
        <v>1047</v>
      </c>
      <c r="F1453" s="135" t="e">
        <f t="shared" si="310"/>
        <v>#DIV/0!</v>
      </c>
    </row>
    <row r="1454" spans="1:6">
      <c r="A1454" s="117">
        <v>44847</v>
      </c>
      <c r="B1454" s="140" t="s">
        <v>343</v>
      </c>
      <c r="C1454" t="s">
        <v>1050</v>
      </c>
      <c r="F1454" s="135" t="e">
        <f t="shared" si="310"/>
        <v>#DIV/0!</v>
      </c>
    </row>
    <row r="1455" spans="1:6">
      <c r="A1455" s="117">
        <v>44847</v>
      </c>
      <c r="B1455" s="140" t="s">
        <v>20</v>
      </c>
      <c r="C1455" t="s">
        <v>1048</v>
      </c>
      <c r="F1455" s="135" t="e">
        <f t="shared" si="310"/>
        <v>#DIV/0!</v>
      </c>
    </row>
    <row r="1456" spans="1:6">
      <c r="A1456" s="117">
        <v>44847</v>
      </c>
      <c r="B1456" s="140" t="s">
        <v>20</v>
      </c>
      <c r="C1456" t="s">
        <v>1049</v>
      </c>
      <c r="F1456" s="135" t="e">
        <f t="shared" si="310"/>
        <v>#DIV/0!</v>
      </c>
    </row>
    <row r="1457" spans="1:6">
      <c r="A1457" s="117">
        <v>44847</v>
      </c>
      <c r="B1457" s="140" t="s">
        <v>20</v>
      </c>
      <c r="C1457" t="s">
        <v>1051</v>
      </c>
      <c r="F1457" s="135" t="e">
        <f t="shared" si="310"/>
        <v>#DIV/0!</v>
      </c>
    </row>
    <row r="1458" spans="1:6">
      <c r="A1458" s="117">
        <v>44847</v>
      </c>
      <c r="B1458" s="140" t="s">
        <v>20</v>
      </c>
      <c r="C1458" t="s">
        <v>1052</v>
      </c>
      <c r="F1458" s="135" t="e">
        <f t="shared" si="310"/>
        <v>#DIV/0!</v>
      </c>
    </row>
    <row r="1459" spans="1:6">
      <c r="A1459" s="117">
        <v>44847</v>
      </c>
      <c r="B1459" s="140" t="s">
        <v>20</v>
      </c>
      <c r="C1459" t="s">
        <v>1053</v>
      </c>
      <c r="F1459" s="135" t="e">
        <f t="shared" si="310"/>
        <v>#DIV/0!</v>
      </c>
    </row>
    <row r="1460" spans="1:6">
      <c r="A1460" s="117">
        <v>44847</v>
      </c>
      <c r="B1460" s="140" t="s">
        <v>20</v>
      </c>
      <c r="C1460" t="s">
        <v>1054</v>
      </c>
      <c r="F1460" s="135" t="e">
        <f t="shared" si="310"/>
        <v>#DIV/0!</v>
      </c>
    </row>
    <row r="1461" spans="1:6">
      <c r="A1461" s="117">
        <v>44847</v>
      </c>
      <c r="B1461" s="140" t="s">
        <v>20</v>
      </c>
      <c r="C1461" t="s">
        <v>1055</v>
      </c>
      <c r="F1461" s="135" t="e">
        <f t="shared" si="310"/>
        <v>#DIV/0!</v>
      </c>
    </row>
    <row r="1462" spans="1:6">
      <c r="A1462" s="117">
        <v>44847</v>
      </c>
      <c r="B1462" s="140" t="s">
        <v>20</v>
      </c>
      <c r="C1462" t="s">
        <v>1056</v>
      </c>
      <c r="F1462" s="135" t="e">
        <f t="shared" si="310"/>
        <v>#DIV/0!</v>
      </c>
    </row>
    <row r="1463" spans="1:11">
      <c r="A1463" s="117">
        <v>44847</v>
      </c>
      <c r="B1463" s="140" t="s">
        <v>777</v>
      </c>
      <c r="C1463" t="s">
        <v>1048</v>
      </c>
      <c r="D1463">
        <v>827</v>
      </c>
      <c r="E1463">
        <v>12</v>
      </c>
      <c r="F1463" s="135">
        <f t="shared" si="310"/>
        <v>0.0145102781136638</v>
      </c>
      <c r="G1463" s="150">
        <v>1084</v>
      </c>
      <c r="H1463" s="150">
        <f t="shared" ref="H1463:H1465" si="317">G1463/E1463</f>
        <v>90.3333333333333</v>
      </c>
      <c r="I1463">
        <v>1</v>
      </c>
      <c r="J1463" s="147">
        <v>3635</v>
      </c>
      <c r="K1463" s="135">
        <f t="shared" ref="K1463:K1465" si="318">G1463/J1463</f>
        <v>0.298211829436039</v>
      </c>
    </row>
    <row r="1464" spans="1:11">
      <c r="A1464" s="117">
        <v>44847</v>
      </c>
      <c r="B1464" s="140" t="s">
        <v>777</v>
      </c>
      <c r="C1464" t="s">
        <v>1056</v>
      </c>
      <c r="D1464">
        <v>859</v>
      </c>
      <c r="E1464">
        <v>19</v>
      </c>
      <c r="F1464" s="135">
        <f t="shared" si="310"/>
        <v>0.0221187427240978</v>
      </c>
      <c r="G1464" s="150">
        <v>1217</v>
      </c>
      <c r="H1464" s="150">
        <f t="shared" si="317"/>
        <v>64.0526315789474</v>
      </c>
      <c r="I1464">
        <v>2</v>
      </c>
      <c r="J1464" s="147">
        <v>7270</v>
      </c>
      <c r="K1464" s="135">
        <f t="shared" si="318"/>
        <v>0.167400275103164</v>
      </c>
    </row>
    <row r="1465" spans="1:11">
      <c r="A1465" s="117">
        <v>44847</v>
      </c>
      <c r="B1465" s="140" t="s">
        <v>777</v>
      </c>
      <c r="C1465" t="s">
        <v>1054</v>
      </c>
      <c r="D1465">
        <v>596</v>
      </c>
      <c r="E1465">
        <v>5</v>
      </c>
      <c r="F1465" s="135">
        <f t="shared" si="310"/>
        <v>0.00838926174496644</v>
      </c>
      <c r="G1465" s="150">
        <v>100</v>
      </c>
      <c r="H1465" s="150">
        <f t="shared" si="317"/>
        <v>20</v>
      </c>
      <c r="I1465">
        <v>1</v>
      </c>
      <c r="J1465" s="147">
        <v>3635</v>
      </c>
      <c r="K1465" s="135">
        <f t="shared" si="318"/>
        <v>0.0275103163686382</v>
      </c>
    </row>
    <row r="1466" spans="1:2">
      <c r="A1466" s="117"/>
      <c r="B1466" s="140"/>
    </row>
    <row r="1467" spans="1:2">
      <c r="A1467" s="117"/>
      <c r="B1467" s="140"/>
    </row>
    <row r="1468" spans="1:2">
      <c r="A1468" s="117"/>
      <c r="B1468" s="140"/>
    </row>
    <row r="1469" spans="1:2">
      <c r="A1469" s="117"/>
      <c r="B1469" s="140"/>
    </row>
    <row r="1470" spans="1:2">
      <c r="A1470" s="117"/>
      <c r="B1470" s="140"/>
    </row>
    <row r="1471" spans="1:2">
      <c r="A1471" s="117"/>
      <c r="B1471" s="140"/>
    </row>
    <row r="1472" spans="1:2">
      <c r="A1472" s="117"/>
      <c r="B1472" s="140"/>
    </row>
    <row r="1473" spans="1:2">
      <c r="A1473" s="117"/>
      <c r="B1473" s="140"/>
    </row>
    <row r="1474" spans="1:2">
      <c r="A1474" s="117"/>
      <c r="B1474" s="140"/>
    </row>
    <row r="1475" spans="1:2">
      <c r="A1475" s="117"/>
      <c r="B1475" s="140"/>
    </row>
    <row r="1476" spans="1:2">
      <c r="A1476" s="117"/>
      <c r="B1476" s="140"/>
    </row>
    <row r="1477" spans="1:2">
      <c r="A1477" s="117"/>
      <c r="B1477" s="140"/>
    </row>
    <row r="1478" spans="1:2">
      <c r="A1478" s="117"/>
      <c r="B1478" s="140"/>
    </row>
    <row r="1479" spans="1:2">
      <c r="A1479" s="117"/>
      <c r="B1479" s="140"/>
    </row>
    <row r="1480" spans="1:2">
      <c r="A1480" s="117"/>
      <c r="B1480" s="140"/>
    </row>
    <row r="1481" spans="1:2">
      <c r="A1481" s="117"/>
      <c r="B1481" s="140"/>
    </row>
    <row r="1482" spans="1:2">
      <c r="A1482" s="117"/>
      <c r="B1482" s="140"/>
    </row>
    <row r="1483" spans="1:2">
      <c r="A1483" s="117"/>
      <c r="B1483" s="140"/>
    </row>
    <row r="1484" spans="1:2">
      <c r="A1484" s="117"/>
      <c r="B1484" s="140"/>
    </row>
    <row r="1485" spans="1:2">
      <c r="A1485" s="117"/>
      <c r="B1485" s="140"/>
    </row>
    <row r="1486" spans="1:2">
      <c r="A1486" s="117"/>
      <c r="B1486" s="140"/>
    </row>
    <row r="1487" spans="1:2">
      <c r="A1487" s="117"/>
      <c r="B1487" s="140"/>
    </row>
    <row r="1488" spans="1:2">
      <c r="A1488" s="117"/>
      <c r="B1488" s="140"/>
    </row>
    <row r="1489" spans="1:2">
      <c r="A1489" s="117"/>
      <c r="B1489" s="140"/>
    </row>
    <row r="1490" spans="1:2">
      <c r="A1490" s="117"/>
      <c r="B1490" s="140"/>
    </row>
    <row r="1491" spans="1:2">
      <c r="A1491" s="117"/>
      <c r="B1491" s="140"/>
    </row>
    <row r="1492" spans="1:2">
      <c r="A1492" s="117"/>
      <c r="B1492" s="140"/>
    </row>
    <row r="1493" spans="1:2">
      <c r="A1493" s="117"/>
      <c r="B1493" s="140"/>
    </row>
    <row r="1494" spans="1:2">
      <c r="A1494" s="117"/>
      <c r="B1494" s="140"/>
    </row>
    <row r="1495" spans="1:2">
      <c r="A1495" s="117"/>
      <c r="B1495" s="140"/>
    </row>
    <row r="1496" spans="1:2">
      <c r="A1496" s="117"/>
      <c r="B1496" s="140"/>
    </row>
    <row r="1497" spans="1:2">
      <c r="A1497" s="117"/>
      <c r="B1497" s="140"/>
    </row>
    <row r="1498" spans="1:2">
      <c r="A1498" s="117"/>
      <c r="B1498" s="140"/>
    </row>
    <row r="1499" spans="1:2">
      <c r="A1499" s="117"/>
      <c r="B1499" s="140"/>
    </row>
    <row r="1500" spans="1:2">
      <c r="A1500" s="117"/>
      <c r="B1500" s="140"/>
    </row>
    <row r="1501" spans="1:2">
      <c r="A1501" s="117"/>
      <c r="B1501" s="140"/>
    </row>
    <row r="1502" spans="1:2">
      <c r="A1502" s="117"/>
      <c r="B1502" s="140"/>
    </row>
    <row r="1503" spans="1:2">
      <c r="A1503" s="117"/>
      <c r="B1503" s="140"/>
    </row>
    <row r="1504" spans="1:2">
      <c r="A1504" s="117"/>
      <c r="B1504" s="140"/>
    </row>
    <row r="1505" spans="1:2">
      <c r="A1505" s="117"/>
      <c r="B1505" s="140"/>
    </row>
    <row r="1506" spans="1:2">
      <c r="A1506" s="117"/>
      <c r="B1506" s="140"/>
    </row>
    <row r="1507" spans="1:2">
      <c r="A1507" s="117"/>
      <c r="B1507" s="140"/>
    </row>
    <row r="1508" spans="1:2">
      <c r="A1508" s="117"/>
      <c r="B1508" s="140"/>
    </row>
    <row r="1509" spans="1:2">
      <c r="A1509" s="117"/>
      <c r="B1509" s="140"/>
    </row>
    <row r="1510" spans="1:2">
      <c r="A1510" s="117"/>
      <c r="B1510" s="140"/>
    </row>
    <row r="1511" spans="1:2">
      <c r="A1511" s="117"/>
      <c r="B1511" s="140"/>
    </row>
    <row r="1512" spans="1:2">
      <c r="A1512" s="117"/>
      <c r="B1512" s="140"/>
    </row>
    <row r="1513" spans="1:2">
      <c r="A1513" s="117"/>
      <c r="B1513" s="140"/>
    </row>
    <row r="1514" spans="1:2">
      <c r="A1514" s="117"/>
      <c r="B1514" s="140"/>
    </row>
    <row r="1515" spans="1:2">
      <c r="A1515" s="117"/>
      <c r="B1515" s="140"/>
    </row>
    <row r="1516" spans="1:2">
      <c r="A1516" s="117"/>
      <c r="B1516" s="140"/>
    </row>
    <row r="1517" spans="1:2">
      <c r="A1517" s="117"/>
      <c r="B1517" s="140"/>
    </row>
    <row r="1518" spans="1:2">
      <c r="A1518" s="117"/>
      <c r="B1518" s="140"/>
    </row>
    <row r="1519" spans="1:2">
      <c r="A1519" s="117"/>
      <c r="B1519" s="140"/>
    </row>
    <row r="1520" spans="1:2">
      <c r="A1520" s="117"/>
      <c r="B1520" s="140"/>
    </row>
    <row r="1521" spans="1:2">
      <c r="A1521" s="117"/>
      <c r="B1521" s="140"/>
    </row>
    <row r="1522" spans="1:2">
      <c r="A1522" s="117"/>
      <c r="B1522" s="140"/>
    </row>
    <row r="1523" spans="1:2">
      <c r="A1523" s="117"/>
      <c r="B1523" s="140"/>
    </row>
    <row r="1524" spans="1:2">
      <c r="A1524" s="117"/>
      <c r="B1524" s="140"/>
    </row>
    <row r="1525" spans="1:2">
      <c r="A1525" s="117"/>
      <c r="B1525" s="140"/>
    </row>
    <row r="1526" spans="1:2">
      <c r="A1526" s="117"/>
      <c r="B1526" s="140"/>
    </row>
    <row r="1527" spans="1:2">
      <c r="A1527" s="117"/>
      <c r="B1527" s="140"/>
    </row>
    <row r="1528" spans="1:2">
      <c r="A1528" s="117"/>
      <c r="B1528" s="140"/>
    </row>
    <row r="1529" spans="1:2">
      <c r="A1529" s="117"/>
      <c r="B1529" s="140"/>
    </row>
    <row r="1530" spans="1:2">
      <c r="A1530" s="117"/>
      <c r="B1530" s="140"/>
    </row>
    <row r="1531" spans="1:2">
      <c r="A1531" s="117"/>
      <c r="B1531" s="140"/>
    </row>
    <row r="1532" spans="1:2">
      <c r="A1532" s="117"/>
      <c r="B1532" s="140"/>
    </row>
    <row r="1533" spans="1:2">
      <c r="A1533" s="117"/>
      <c r="B1533" s="140"/>
    </row>
    <row r="1534" spans="1:2">
      <c r="A1534" s="117"/>
      <c r="B1534" s="140"/>
    </row>
    <row r="1535" spans="1:2">
      <c r="A1535" s="117"/>
      <c r="B1535" s="140"/>
    </row>
    <row r="1536" spans="1:2">
      <c r="A1536" s="117"/>
      <c r="B1536" s="140"/>
    </row>
    <row r="1537" spans="1:2">
      <c r="A1537" s="117"/>
      <c r="B1537" s="140"/>
    </row>
    <row r="1538" spans="1:2">
      <c r="A1538" s="117"/>
      <c r="B1538" s="140"/>
    </row>
    <row r="1539" spans="1:2">
      <c r="A1539" s="117"/>
      <c r="B1539" s="140"/>
    </row>
    <row r="1540" spans="1:2">
      <c r="A1540" s="117"/>
      <c r="B1540" s="140"/>
    </row>
    <row r="1541" spans="1:2">
      <c r="A1541" s="117"/>
      <c r="B1541" s="140"/>
    </row>
    <row r="1542" spans="1:2">
      <c r="A1542" s="117"/>
      <c r="B1542" s="140"/>
    </row>
    <row r="1543" spans="1:2">
      <c r="A1543" s="117"/>
      <c r="B1543" s="140"/>
    </row>
    <row r="1544" spans="1:2">
      <c r="A1544" s="117"/>
      <c r="B1544" s="140"/>
    </row>
    <row r="1545" spans="1:2">
      <c r="A1545" s="117"/>
      <c r="B1545" s="140"/>
    </row>
    <row r="1546" spans="1:2">
      <c r="A1546" s="117"/>
      <c r="B1546" s="140"/>
    </row>
    <row r="1547" spans="1:2">
      <c r="A1547" s="117"/>
      <c r="B1547" s="140"/>
    </row>
    <row r="1548" spans="1:2">
      <c r="A1548" s="117"/>
      <c r="B1548" s="140"/>
    </row>
    <row r="1549" spans="1:2">
      <c r="A1549" s="117"/>
      <c r="B1549" s="140"/>
    </row>
    <row r="1550" spans="1:2">
      <c r="A1550" s="117"/>
      <c r="B1550" s="140"/>
    </row>
    <row r="1551" spans="1:2">
      <c r="A1551" s="117"/>
      <c r="B1551" s="140"/>
    </row>
    <row r="1552" spans="1:2">
      <c r="A1552" s="117"/>
      <c r="B1552" s="140"/>
    </row>
    <row r="1553" spans="1:2">
      <c r="A1553" s="117"/>
      <c r="B1553" s="140"/>
    </row>
    <row r="1554" spans="1:2">
      <c r="A1554" s="117"/>
      <c r="B1554" s="140"/>
    </row>
    <row r="1555" spans="1:2">
      <c r="A1555" s="117"/>
      <c r="B1555" s="140"/>
    </row>
    <row r="1556" spans="1:2">
      <c r="A1556" s="117"/>
      <c r="B1556" s="140"/>
    </row>
    <row r="1557" spans="1:2">
      <c r="A1557" s="117"/>
      <c r="B1557" s="140"/>
    </row>
    <row r="1558" spans="1:2">
      <c r="A1558" s="117"/>
      <c r="B1558" s="140"/>
    </row>
    <row r="1559" spans="1:2">
      <c r="A1559" s="117"/>
      <c r="B1559" s="140"/>
    </row>
    <row r="1560" spans="1:2">
      <c r="A1560" s="117"/>
      <c r="B1560" s="140"/>
    </row>
    <row r="1561" spans="1:2">
      <c r="A1561" s="117"/>
      <c r="B1561" s="140"/>
    </row>
    <row r="1562" spans="1:2">
      <c r="A1562" s="117"/>
      <c r="B1562" s="140"/>
    </row>
  </sheetData>
  <autoFilter ref="A1:K1384">
    <extLst/>
  </autoFilter>
  <dataValidations count="1">
    <dataValidation type="list" allowBlank="1" showInputMessage="1" showErrorMessage="1" sqref="B2 B7 B8 B13 B14 B19 B20 B25 B26 B31 B32 B37 B38 B43 B44 B49 B50 B51 B56 B57 B58 B63 B64 B65 B70 B71 B72 B77 B78 B81 B82 B83 B86 B87 B88 B91 B92 B93 B96 B97 B98 B101 B102 B103 B106 B107 B108 B111 B112 B113 B116 B117 B118 B121 B122 B123 B126 B127 B128 B131 B132 B133 B134 B137 B138 B139 B140 B143 B144 B145 B146 B153 B160 B167 B174 B181 B188 B195 B202 B209 B216 B223 B230 B237 B244 B251 B256 B257 B262 B263 B268 B269 B274 B275 B280 B281 B286 B287 B305 B306 B312 B313 B319 B320 B326 B327 B333 B334 B340 B341 B347 B348 B354 B355 B356 B362 B363 B364 B370 B371 B372 B378 B379 B380 B386 B387 B388 B394 B395 B396 B402 B403 B404 B410 B411 B412 B418 B419 B420 B426 B427 B428 B429 B435 B436 B437 B438 B444 B445 B446 B447 B453 B454 B455 B456 B462 B463 B464 B465 B471 B472 B473 B474 B475 B481 B482 B483 B484 B485 B491 B492 B493 B494 B495 B496 B502 B503 B504 B505 B506 B507 B513 B514 B515 B516 B517 B518 B524 B525 B526 B527 B528 B529 B535 B536 B537 B538 B539 B540 B546 B547 B548 B549 B550 B551 B552 B558 B559 B560 B561 B562 B563 B564 B570 B571 B572 B573 B574 B575 B576 B582 B583 B584 B585 B586 B587 B588 B589 B595 B596 B597 B598 B599 B600 B601 B602 B603 B609 B610 B611 B612 B613 B614 B615 B616 B617 B623 B624 B625 B626 B627 B628 B629 B630 B631 B637 B638 B639 B640 B641 B642 B643 B644 B645 B651 B652 B653 B654 B655 B656 B657 B658 B659 B665 B666 B667 B668 B669 B670 B671 B672 B673 B679 B680 B681 B682 B683 B684 B685 B686 B687 B688 B689 B695 B696 B697 B698 B699 B700 B701 B702 B703 B704 B705 B711 B712 B713 B714 B715 B716 B717 B718 B719 B720 B721 B727 B728 B729 B730 B731 B732 B733 B734 B735 B736 B737 B738 B744 B745 B746 B747 B748 B749 B750 B751 B752 B753 B754 B755 B756 B762 B763 B764 B765 B766 B767 B768 B769 B770 B771 B772 B773 B774 B775 B781 B782 B783 B784 B785 B786 B787 B788 B789 B790 B791 B792 B793 B794 B800 B801 B802 B803 B804 B805 B806 B807 B808 B809 B810 B811 B812 B813 B814 B820 B821 B822 B823 B824 B825 B826 B827 B828 B829 B830 B831 B832 B833 B834 B840 B841 B842 B843 B844 B845 B846 B847 B848 B849 B850 B851 B852 B853 B857 B863 B864 B865 B866 B867 B868 B869 B870 B871 B872 B873 B874 B875 B876 B880 B881 B887 B888 B889 B890 B891 B892 B893 B894 B895 B896 B897 B898 B899 B900 B904 B905 B911 B912 B913 B914 B915 B916 B917 B918 B919 B920 B921 B922 B923 B924 B928 B929 B930 B936 B937 B938 B939 B940 B941 B942 B943 B944 B945 B946 B947 B948 B949 B953 B954 B955 B961 B962 B963 B964 B965 B966 B967 B968 B969 B970 B971 B972 B973 B974 B978 B979 B980 B986 B987 B988 B989 B990 B991 B992 B993 B994 B995 B996 B997 B998 B999 B1003 B1004 B1005 B1011 B1012 B1013 B1014 B1015 B1016 B1017 B1018 B1019 B1020 B1021 B1022 B1023 B1024 B1028 B1029 B1030 B1036 B1037 B1038 B1039 B1040 B1041 B1042 B1043 B1044 B1045 B1046 B1047 B1048 B1049 B1053 B1054 B1055 B1061 B1062 B1063 B1064 B1065 B1066 B1067 B1068 B1069 B1070 B1071 B1072 B1073 B1074 B1078 B1079 B1080 B1086 B1087 B1088 B1089 B1090 B1091 B1092 B1093 B1094 B1095 B1096 B1097 B1098 B1099 B1103 B1104 B1105 B1111 B1112 B1113 B1114 B1115 B1116 B1117 B1118 B1119 B1120 B1121 B1122 B1123 B1124 B1128 B1129 B1130 B1136 B1137 B1138 B1139 B1140 B1141 B1142 B1143 B1144 B1145 B1146 B1147 B1148 B1149 B1153 B1154 B1155 B1161 B1162 B1163 B1164 B1165 B1166 B1167 B1168 B1169 B1170 B1171 B1172 B1173 B1174 B1178 B1179 B1180 B1186 B1187 B1188 B1189 B1190 B1191 B1192 B1193 B1194 B1195 B1196 B1197 B1198 B1199 B1203 B1204 B1205 B1211 B1212 B1213 B1214 B1215 B1216 B1217 B1218 B1219 B1220 B1221 B1222 B1223 B1224 B1228 B1229 B1230 B1236 B1237 B1238 B1239 B1240 B1241 B1242 B1243 B1244 B1245 B1246 B1247 B1248 B1249 B1253 B1254 B1255 B1261 B1262 B1263 B1264 B1265 B1266 B1267 B1268 B1269 B1270 B1271 B1272 B1273 B1274 B1278 B1279 B1280 B1286 B1287 B1288 B1289 B1290 B1291 B1292 B1293 B1294 B1295 B1296 B1297 B1298 B1299 B1303 B1304 B1305 B1311 B1312 B1313 B1314 B1315 B1316 B1317 B1318 B1319 B1320 B1321 B1322 B1323 B1324 B1325 B1329 B1330 B1331 B1337 B1338 B1339 B1340 B1341 B1342 B1343 B1344 B1345 B1346 B1347 B1348 B1349 B1350 B1351 B1355 B1356 B1357 B1363 B1364 B1365 B1366 B1367 B1368 B1369 B1370 B1371 B1372 B1373 B1374 B1375 B1376 B1377 B1381 B1382 B1383 B1384 B1390 B1391 B1392 B1393 B1394 B1395 B1396 B1397 B1398 B1399 B1400 B1401 B1402 B1403 B1404 B1408 B1409 B1410 B1411 B1417 B1418 B1419 B1420 B1421 B1422 B1423 B1424 B1425 B1426 B1427 B1428 B1429 B1430 B1431 B1435 B1436 B1437 B1438 B1444 B1445 B1446 B1447 B1448 B1449 B1450 B1451 B1452 B1453 B1454 B1455 B1456 B1457 B1458 B1462 B1463 B1464 B1465 B1466 B1485 B1486 B1504 B1510 B1529 B1530 B1548 B1554 B3:B6 B9:B12 B15:B18 B21:B24 B27:B30 B33:B36 B39:B42 B45:B48 B52:B55 B59:B62 B66:B69 B73:B76 B79:B80 B84:B85 B89:B90 B94:B95 B99:B100 B104:B105 B109:B110 B114:B115 B119:B120 B124:B125 B129:B130 B135:B136 B141:B142 B147:B152 B154:B159 B161:B166 B168:B173 B175:B180 B182:B187 B189:B194 B196:B201 B203:B208 B210:B215 B217:B222 B224:B229 B231:B236 B238:B243 B245:B250 B252:B255 B258:B261 B264:B267 B270:B273 B276:B279 B282:B285 B288:B293 B294:B299 B300:B304 B307:B311 B314:B318 B321:B325 B328:B332 B335:B339 B342:B346 B349:B353 B357:B361 B365:B369 B373:B377 B381:B385 B389:B393 B397:B401 B405:B409 B413:B417 B421:B425 B430:B434 B439:B443 B448:B452 B457:B461 B466:B470 B476:B480 B486:B490 B497:B501 B508:B512 B519:B523 B530:B534 B541:B545 B553:B557 B565:B569 B577:B581 B590:B594 B604:B608 B618:B622 B632:B636 B646:B650 B660:B664 B674:B678 B690:B694 B706:B710 B722:B726 B739:B743 B757:B761 B776:B780 B795:B799 B815:B819 B835:B839 B854:B856 B858:B862 B877:B879 B882:B886 B901:B903 B906:B910 B925:B927 B931:B935 B950:B952 B956:B960 B975:B977 B981:B985 B1000:B1002 B1006:B1010 B1025:B1027 B1031:B1035 B1050:B1052 B1056:B1060 B1075:B1077 B1081:B1085 B1100:B1102 B1106:B1110 B1125:B1127 B1131:B1135 B1150:B1152 B1156:B1160 B1175:B1177 B1181:B1185 B1200:B1202 B1206:B1210 B1225:B1227 B1231:B1235 B1250:B1252 B1256:B1260 B1275:B1277 B1281:B1285 B1300:B1302 B1306:B1310 B1326:B1328 B1332:B1336 B1352:B1354 B1358:B1362 B1378:B1380 B1385:B1389 B1405:B1407 B1412:B1416 B1432:B1434 B1439:B1443 B1459:B1461 B1467:B1472 B1473:B1474 B1475:B1480 B1481:B1484 B1487:B1501 B1502:B1503 B1505:B1509 B1511:B1516 B1517:B1518 B1519:B1524 B1525:B1528 B1531:B1545 B1546:B1547 B1549:B1553 B1555:B1560 B1561:B1562">
      <formula1>"US,CA,MX,JP,UK,DE,FR,IT,ES,AU"</formula1>
    </dataValidation>
  </dataValidations>
  <pageMargins left="0.75" right="0.75" top="1" bottom="1" header="0.51" footer="0.51"/>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896"/>
  <sheetViews>
    <sheetView workbookViewId="0">
      <pane ySplit="1" topLeftCell="A637" activePane="bottomLeft" state="frozen"/>
      <selection/>
      <selection pane="bottomLeft" activeCell="L649" sqref="L649"/>
    </sheetView>
  </sheetViews>
  <sheetFormatPr defaultColWidth="9" defaultRowHeight="14"/>
  <cols>
    <col min="3" max="3" width="11.8181818181818" customWidth="1"/>
    <col min="5" max="5" width="10.0909090909091" customWidth="1"/>
    <col min="7" max="7" width="9.54545454545454"/>
    <col min="8" max="8" width="10.6363636363636"/>
    <col min="10" max="10" width="10.6363636363636"/>
    <col min="11" max="11" width="13.5454545454545" style="113" customWidth="1"/>
    <col min="12" max="12" width="12.1272727272727" customWidth="1"/>
    <col min="14" max="14" width="9.54545454545454"/>
  </cols>
  <sheetData>
    <row r="1" ht="54" spans="1:15">
      <c r="A1" s="114" t="s">
        <v>15</v>
      </c>
      <c r="B1" s="115" t="s">
        <v>109</v>
      </c>
      <c r="C1" s="116" t="s">
        <v>111</v>
      </c>
      <c r="D1" s="114" t="s">
        <v>1022</v>
      </c>
      <c r="E1" s="115" t="s">
        <v>1059</v>
      </c>
      <c r="F1" s="116" t="s">
        <v>1020</v>
      </c>
      <c r="G1" s="114" t="s">
        <v>1060</v>
      </c>
      <c r="H1" s="115" t="s">
        <v>1061</v>
      </c>
      <c r="I1" s="116" t="s">
        <v>1062</v>
      </c>
      <c r="J1" s="114" t="s">
        <v>1063</v>
      </c>
      <c r="K1" s="122" t="s">
        <v>1013</v>
      </c>
      <c r="L1" s="116" t="s">
        <v>1064</v>
      </c>
      <c r="M1" s="114"/>
      <c r="N1" s="115"/>
      <c r="O1" s="116"/>
    </row>
    <row r="2" spans="1:12">
      <c r="A2" s="117">
        <v>44728</v>
      </c>
      <c r="B2" s="118" t="s">
        <v>20</v>
      </c>
      <c r="C2" s="119" t="s">
        <v>124</v>
      </c>
      <c r="D2" s="119">
        <v>24</v>
      </c>
      <c r="E2" s="120">
        <v>0.8571</v>
      </c>
      <c r="F2" s="119">
        <v>29</v>
      </c>
      <c r="G2" s="120">
        <v>0.8286</v>
      </c>
      <c r="H2" s="120">
        <v>0.931</v>
      </c>
      <c r="I2" s="119">
        <v>1</v>
      </c>
      <c r="J2" s="120">
        <v>0.0417</v>
      </c>
      <c r="K2" s="123">
        <v>0</v>
      </c>
      <c r="L2" s="119">
        <v>1</v>
      </c>
    </row>
    <row r="3" spans="1:12">
      <c r="A3" s="117">
        <v>44728</v>
      </c>
      <c r="B3" s="118" t="s">
        <v>20</v>
      </c>
      <c r="C3" s="119" t="s">
        <v>1065</v>
      </c>
      <c r="D3" s="119">
        <v>4</v>
      </c>
      <c r="E3" s="120">
        <v>0.1429</v>
      </c>
      <c r="F3" s="119">
        <v>6</v>
      </c>
      <c r="G3" s="120">
        <v>0.1714</v>
      </c>
      <c r="H3" s="120">
        <v>1</v>
      </c>
      <c r="I3" s="119">
        <v>0</v>
      </c>
      <c r="J3" s="120">
        <v>0</v>
      </c>
      <c r="K3" s="123">
        <v>0</v>
      </c>
      <c r="L3" s="119">
        <v>0</v>
      </c>
    </row>
    <row r="4" spans="1:12">
      <c r="A4" s="117">
        <v>44728</v>
      </c>
      <c r="B4" s="118" t="s">
        <v>128</v>
      </c>
      <c r="C4" s="119" t="s">
        <v>130</v>
      </c>
      <c r="D4" s="119">
        <v>10</v>
      </c>
      <c r="E4" s="121">
        <v>1</v>
      </c>
      <c r="F4" s="119">
        <v>26</v>
      </c>
      <c r="G4" s="121">
        <v>1</v>
      </c>
      <c r="H4" s="120">
        <v>0.5769</v>
      </c>
      <c r="I4" s="119">
        <v>0</v>
      </c>
      <c r="J4" s="120">
        <v>0</v>
      </c>
      <c r="K4" s="124">
        <v>0</v>
      </c>
      <c r="L4" s="119">
        <v>0</v>
      </c>
    </row>
    <row r="5" spans="1:12">
      <c r="A5" s="117">
        <v>44729</v>
      </c>
      <c r="B5" s="118" t="s">
        <v>20</v>
      </c>
      <c r="C5" s="119" t="s">
        <v>1065</v>
      </c>
      <c r="D5" s="119">
        <v>3</v>
      </c>
      <c r="E5" s="120">
        <v>0.1364</v>
      </c>
      <c r="F5" s="119">
        <v>5</v>
      </c>
      <c r="G5" s="120">
        <v>0.1515</v>
      </c>
      <c r="H5" s="120">
        <v>1</v>
      </c>
      <c r="I5" s="119">
        <v>0</v>
      </c>
      <c r="J5" s="120">
        <v>0</v>
      </c>
      <c r="K5" s="123">
        <v>0</v>
      </c>
      <c r="L5" s="119">
        <v>0</v>
      </c>
    </row>
    <row r="6" spans="1:12">
      <c r="A6" s="117">
        <v>44729</v>
      </c>
      <c r="B6" s="118" t="s">
        <v>20</v>
      </c>
      <c r="C6" s="119" t="s">
        <v>124</v>
      </c>
      <c r="D6" s="119">
        <v>19</v>
      </c>
      <c r="E6" s="120">
        <v>0.8636</v>
      </c>
      <c r="F6" s="119">
        <v>28</v>
      </c>
      <c r="G6" s="120">
        <v>0.8485</v>
      </c>
      <c r="H6" s="120">
        <v>0.9643</v>
      </c>
      <c r="I6" s="119">
        <v>0</v>
      </c>
      <c r="J6" s="120">
        <v>0</v>
      </c>
      <c r="K6" s="123">
        <v>0</v>
      </c>
      <c r="L6" s="119">
        <v>0</v>
      </c>
    </row>
    <row r="7" spans="1:12">
      <c r="A7" s="117">
        <v>44729</v>
      </c>
      <c r="B7" s="118" t="s">
        <v>128</v>
      </c>
      <c r="C7" s="119" t="s">
        <v>130</v>
      </c>
      <c r="D7" s="119">
        <v>4</v>
      </c>
      <c r="E7" s="121">
        <v>1</v>
      </c>
      <c r="F7" s="119">
        <v>12</v>
      </c>
      <c r="G7" s="121">
        <v>1</v>
      </c>
      <c r="H7" s="120">
        <v>0.5</v>
      </c>
      <c r="I7" s="119">
        <v>0</v>
      </c>
      <c r="J7" s="120">
        <v>0</v>
      </c>
      <c r="K7" s="124">
        <v>0</v>
      </c>
      <c r="L7" s="119">
        <v>0</v>
      </c>
    </row>
    <row r="8" spans="1:12">
      <c r="A8" s="117">
        <v>44730</v>
      </c>
      <c r="B8" s="118" t="s">
        <v>20</v>
      </c>
      <c r="C8" s="119" t="s">
        <v>124</v>
      </c>
      <c r="D8" s="119">
        <v>18</v>
      </c>
      <c r="E8" s="120">
        <v>1</v>
      </c>
      <c r="F8" s="119">
        <v>26</v>
      </c>
      <c r="G8" s="120">
        <v>1</v>
      </c>
      <c r="H8" s="120">
        <v>1</v>
      </c>
      <c r="I8" s="119">
        <v>1</v>
      </c>
      <c r="J8" s="120">
        <v>0.0556</v>
      </c>
      <c r="K8" s="123">
        <v>11.99</v>
      </c>
      <c r="L8" s="119">
        <v>1</v>
      </c>
    </row>
    <row r="9" spans="1:12">
      <c r="A9" s="117">
        <v>44730</v>
      </c>
      <c r="B9" s="118" t="s">
        <v>128</v>
      </c>
      <c r="C9" s="119" t="s">
        <v>130</v>
      </c>
      <c r="D9" s="119">
        <v>12</v>
      </c>
      <c r="E9" s="120">
        <v>1</v>
      </c>
      <c r="F9" s="119">
        <v>23</v>
      </c>
      <c r="G9" s="120">
        <v>1</v>
      </c>
      <c r="H9" s="120">
        <v>0.5652</v>
      </c>
      <c r="I9" s="119">
        <v>0</v>
      </c>
      <c r="J9" s="120">
        <v>0</v>
      </c>
      <c r="K9" s="124">
        <v>0</v>
      </c>
      <c r="L9" s="119">
        <v>0</v>
      </c>
    </row>
    <row r="10" spans="1:12">
      <c r="A10" s="117">
        <v>44731</v>
      </c>
      <c r="B10" s="118" t="s">
        <v>20</v>
      </c>
      <c r="C10" s="119" t="s">
        <v>124</v>
      </c>
      <c r="D10" s="119">
        <v>27</v>
      </c>
      <c r="E10" s="120">
        <v>0.871</v>
      </c>
      <c r="F10" s="119">
        <v>31</v>
      </c>
      <c r="G10" s="120">
        <v>0.8857</v>
      </c>
      <c r="H10" s="120">
        <v>1</v>
      </c>
      <c r="I10" s="119">
        <v>2</v>
      </c>
      <c r="J10" s="120">
        <v>0.0741</v>
      </c>
      <c r="K10" s="123">
        <v>23.98</v>
      </c>
      <c r="L10" s="119">
        <v>1</v>
      </c>
    </row>
    <row r="11" spans="1:12">
      <c r="A11" s="117">
        <v>44731</v>
      </c>
      <c r="B11" s="118" t="s">
        <v>20</v>
      </c>
      <c r="C11" s="119" t="s">
        <v>1065</v>
      </c>
      <c r="D11" s="119">
        <v>4</v>
      </c>
      <c r="E11" s="120">
        <v>0.129</v>
      </c>
      <c r="F11" s="119">
        <v>4</v>
      </c>
      <c r="G11" s="120">
        <v>0.1143</v>
      </c>
      <c r="H11" s="120">
        <v>1</v>
      </c>
      <c r="I11" s="119">
        <v>0</v>
      </c>
      <c r="J11" s="120">
        <v>0</v>
      </c>
      <c r="K11" s="123">
        <v>0</v>
      </c>
      <c r="L11" s="119">
        <v>0</v>
      </c>
    </row>
    <row r="12" spans="1:12">
      <c r="A12" s="117">
        <v>44731</v>
      </c>
      <c r="B12" s="118" t="s">
        <v>128</v>
      </c>
      <c r="C12" s="119" t="s">
        <v>130</v>
      </c>
      <c r="D12" s="119">
        <v>10</v>
      </c>
      <c r="E12" s="120">
        <v>1</v>
      </c>
      <c r="F12" s="119">
        <v>18</v>
      </c>
      <c r="G12" s="120">
        <v>1</v>
      </c>
      <c r="H12" s="120">
        <v>0.5556</v>
      </c>
      <c r="I12" s="119">
        <v>1</v>
      </c>
      <c r="J12" s="120">
        <v>0.1</v>
      </c>
      <c r="K12" s="124">
        <v>17.99</v>
      </c>
      <c r="L12" s="119">
        <v>1</v>
      </c>
    </row>
    <row r="13" spans="1:12">
      <c r="A13" s="117">
        <v>44732</v>
      </c>
      <c r="B13" s="118" t="s">
        <v>20</v>
      </c>
      <c r="C13" s="119" t="s">
        <v>124</v>
      </c>
      <c r="D13">
        <v>38</v>
      </c>
      <c r="E13" s="120">
        <v>0.8636</v>
      </c>
      <c r="F13">
        <v>45</v>
      </c>
      <c r="G13" s="120">
        <v>0.8654</v>
      </c>
      <c r="H13" s="120">
        <v>1</v>
      </c>
      <c r="I13">
        <v>1</v>
      </c>
      <c r="J13" s="120">
        <v>0.0263</v>
      </c>
      <c r="K13" s="123">
        <v>11.99</v>
      </c>
      <c r="L13">
        <v>1</v>
      </c>
    </row>
    <row r="14" spans="1:12">
      <c r="A14" s="117">
        <v>44732</v>
      </c>
      <c r="B14" s="118" t="s">
        <v>20</v>
      </c>
      <c r="C14" s="119" t="s">
        <v>1065</v>
      </c>
      <c r="D14" s="119">
        <v>6</v>
      </c>
      <c r="E14" s="120">
        <v>0.1364</v>
      </c>
      <c r="F14" s="119">
        <v>7</v>
      </c>
      <c r="G14" s="120">
        <v>0.1346</v>
      </c>
      <c r="H14" s="120">
        <v>1</v>
      </c>
      <c r="I14" s="119">
        <v>0</v>
      </c>
      <c r="J14" s="120">
        <v>0</v>
      </c>
      <c r="K14" s="123">
        <v>0</v>
      </c>
      <c r="L14" s="119">
        <v>0</v>
      </c>
    </row>
    <row r="15" spans="1:12">
      <c r="A15" s="117">
        <v>44732</v>
      </c>
      <c r="B15" s="118" t="s">
        <v>128</v>
      </c>
      <c r="C15" s="119" t="s">
        <v>130</v>
      </c>
      <c r="D15" s="119">
        <v>11</v>
      </c>
      <c r="E15" s="120">
        <v>1</v>
      </c>
      <c r="F15" s="119">
        <v>17</v>
      </c>
      <c r="G15" s="120">
        <v>1</v>
      </c>
      <c r="H15" s="120">
        <v>0.6471</v>
      </c>
      <c r="I15" s="119">
        <v>0</v>
      </c>
      <c r="J15" s="119">
        <v>0</v>
      </c>
      <c r="K15" s="124">
        <v>0</v>
      </c>
      <c r="L15" s="119">
        <v>0</v>
      </c>
    </row>
    <row r="16" spans="1:12">
      <c r="A16" s="117">
        <v>44733</v>
      </c>
      <c r="B16" s="118" t="s">
        <v>20</v>
      </c>
      <c r="C16" s="119" t="s">
        <v>124</v>
      </c>
      <c r="D16" s="119">
        <v>37</v>
      </c>
      <c r="E16" s="120">
        <v>0.8605</v>
      </c>
      <c r="F16" s="119">
        <v>57</v>
      </c>
      <c r="G16" s="120">
        <v>0.8906</v>
      </c>
      <c r="H16" s="120">
        <v>1</v>
      </c>
      <c r="I16" s="119">
        <v>1</v>
      </c>
      <c r="J16" s="120">
        <v>0.027</v>
      </c>
      <c r="K16" s="123">
        <v>11.99</v>
      </c>
      <c r="L16" s="119">
        <v>1</v>
      </c>
    </row>
    <row r="17" spans="1:12">
      <c r="A17" s="117">
        <v>44733</v>
      </c>
      <c r="B17" s="118" t="s">
        <v>20</v>
      </c>
      <c r="C17" s="119" t="s">
        <v>1065</v>
      </c>
      <c r="D17" s="119">
        <v>6</v>
      </c>
      <c r="E17" s="120">
        <v>0.1395</v>
      </c>
      <c r="F17" s="119">
        <v>7</v>
      </c>
      <c r="G17" s="120">
        <v>0.1094</v>
      </c>
      <c r="H17" s="120">
        <v>1</v>
      </c>
      <c r="I17" s="119">
        <v>0</v>
      </c>
      <c r="J17" s="120">
        <v>0</v>
      </c>
      <c r="K17" s="123">
        <v>0</v>
      </c>
      <c r="L17" s="119">
        <v>0</v>
      </c>
    </row>
    <row r="18" spans="1:12">
      <c r="A18" s="117">
        <v>44733</v>
      </c>
      <c r="B18" s="118" t="s">
        <v>128</v>
      </c>
      <c r="C18" s="119" t="s">
        <v>130</v>
      </c>
      <c r="D18">
        <v>8</v>
      </c>
      <c r="E18" s="120">
        <v>1</v>
      </c>
      <c r="F18">
        <v>14</v>
      </c>
      <c r="G18" s="120">
        <v>1</v>
      </c>
      <c r="H18" s="120">
        <v>0.5714</v>
      </c>
      <c r="I18">
        <v>0</v>
      </c>
      <c r="J18" s="120">
        <v>0</v>
      </c>
      <c r="K18" s="113">
        <v>0</v>
      </c>
      <c r="L18">
        <v>0</v>
      </c>
    </row>
    <row r="19" spans="1:12">
      <c r="A19" s="117">
        <v>44734</v>
      </c>
      <c r="B19" s="118" t="s">
        <v>20</v>
      </c>
      <c r="C19" s="119" t="s">
        <v>124</v>
      </c>
      <c r="D19" s="119">
        <v>39</v>
      </c>
      <c r="E19" s="120">
        <v>0.78</v>
      </c>
      <c r="F19" s="119">
        <v>53</v>
      </c>
      <c r="G19" s="120">
        <v>0.7681</v>
      </c>
      <c r="H19" s="120">
        <v>1</v>
      </c>
      <c r="I19" s="119">
        <v>2</v>
      </c>
      <c r="J19" s="120">
        <v>0.0513</v>
      </c>
      <c r="K19" s="123">
        <v>23.98</v>
      </c>
      <c r="L19" s="119">
        <v>2</v>
      </c>
    </row>
    <row r="20" spans="1:12">
      <c r="A20" s="117">
        <v>44734</v>
      </c>
      <c r="B20" s="118" t="s">
        <v>20</v>
      </c>
      <c r="C20" s="119" t="s">
        <v>1065</v>
      </c>
      <c r="D20" s="119">
        <v>11</v>
      </c>
      <c r="E20" s="120">
        <v>0.22</v>
      </c>
      <c r="F20" s="119">
        <v>16</v>
      </c>
      <c r="G20" s="120">
        <v>0.2319</v>
      </c>
      <c r="H20" s="120">
        <v>1</v>
      </c>
      <c r="I20" s="119">
        <v>0</v>
      </c>
      <c r="J20" s="120">
        <v>0</v>
      </c>
      <c r="K20" s="123">
        <v>0</v>
      </c>
      <c r="L20" s="119">
        <v>0</v>
      </c>
    </row>
    <row r="21" spans="1:12">
      <c r="A21" s="117">
        <v>44734</v>
      </c>
      <c r="B21" s="118" t="s">
        <v>128</v>
      </c>
      <c r="C21" s="119" t="s">
        <v>130</v>
      </c>
      <c r="D21" s="119">
        <v>10</v>
      </c>
      <c r="E21" s="120">
        <v>1</v>
      </c>
      <c r="F21" s="119">
        <v>23</v>
      </c>
      <c r="G21" s="120">
        <v>1</v>
      </c>
      <c r="H21" s="120">
        <v>0.5662</v>
      </c>
      <c r="I21" s="119">
        <v>2</v>
      </c>
      <c r="J21" s="120">
        <v>0.2</v>
      </c>
      <c r="K21" s="124">
        <v>39.98</v>
      </c>
      <c r="L21" s="119">
        <v>2</v>
      </c>
    </row>
    <row r="22" spans="1:12">
      <c r="A22" s="117">
        <v>44735</v>
      </c>
      <c r="B22" s="118" t="s">
        <v>20</v>
      </c>
      <c r="C22" s="119" t="s">
        <v>124</v>
      </c>
      <c r="D22" s="119">
        <v>43</v>
      </c>
      <c r="E22" s="120">
        <v>0.8413</v>
      </c>
      <c r="F22" s="119">
        <v>79</v>
      </c>
      <c r="G22" s="120">
        <v>0.8316</v>
      </c>
      <c r="H22" s="120">
        <v>1</v>
      </c>
      <c r="I22" s="119">
        <v>4</v>
      </c>
      <c r="J22" s="120">
        <v>0.093</v>
      </c>
      <c r="K22" s="123">
        <f>4*11.99</f>
        <v>47.96</v>
      </c>
      <c r="L22" s="119">
        <v>4</v>
      </c>
    </row>
    <row r="23" spans="1:12">
      <c r="A23" s="117">
        <v>44735</v>
      </c>
      <c r="B23" s="118" t="s">
        <v>20</v>
      </c>
      <c r="C23" s="119" t="s">
        <v>1065</v>
      </c>
      <c r="D23">
        <v>8</v>
      </c>
      <c r="E23" s="120">
        <v>0.1569</v>
      </c>
      <c r="F23">
        <v>16</v>
      </c>
      <c r="G23" s="120">
        <v>0.1684</v>
      </c>
      <c r="H23" s="120">
        <v>1</v>
      </c>
      <c r="I23">
        <v>2</v>
      </c>
      <c r="J23" s="120">
        <v>0.25</v>
      </c>
      <c r="K23" s="123">
        <f>2*61.99</f>
        <v>123.98</v>
      </c>
      <c r="L23">
        <v>1</v>
      </c>
    </row>
    <row r="24" spans="1:12">
      <c r="A24" s="117">
        <v>44735</v>
      </c>
      <c r="B24" s="118" t="s">
        <v>128</v>
      </c>
      <c r="C24" s="119" t="s">
        <v>130</v>
      </c>
      <c r="D24" s="119">
        <v>17</v>
      </c>
      <c r="E24" s="120">
        <v>1</v>
      </c>
      <c r="F24" s="119">
        <v>32</v>
      </c>
      <c r="G24" s="120">
        <v>1</v>
      </c>
      <c r="H24" s="120">
        <v>0.5938</v>
      </c>
      <c r="I24" s="119">
        <v>0</v>
      </c>
      <c r="J24" s="120">
        <v>0</v>
      </c>
      <c r="K24" s="124">
        <v>0</v>
      </c>
      <c r="L24" s="119">
        <v>0</v>
      </c>
    </row>
    <row r="25" spans="1:12">
      <c r="A25" s="117">
        <v>44736</v>
      </c>
      <c r="B25" s="118" t="s">
        <v>20</v>
      </c>
      <c r="C25" s="119" t="s">
        <v>124</v>
      </c>
      <c r="D25" s="119">
        <v>50</v>
      </c>
      <c r="E25" s="120">
        <v>0.8772</v>
      </c>
      <c r="F25" s="119">
        <v>67</v>
      </c>
      <c r="G25" s="120">
        <v>0.8816</v>
      </c>
      <c r="H25" s="120">
        <v>0.8955</v>
      </c>
      <c r="I25" s="119">
        <v>1</v>
      </c>
      <c r="J25" s="120">
        <v>0.02</v>
      </c>
      <c r="K25" s="123">
        <v>11.99</v>
      </c>
      <c r="L25" s="119">
        <v>1</v>
      </c>
    </row>
    <row r="26" spans="1:12">
      <c r="A26" s="117">
        <v>44736</v>
      </c>
      <c r="B26" s="118" t="s">
        <v>20</v>
      </c>
      <c r="C26" s="119" t="s">
        <v>1065</v>
      </c>
      <c r="D26">
        <v>7</v>
      </c>
      <c r="E26" s="120">
        <v>0.1228</v>
      </c>
      <c r="F26">
        <v>9</v>
      </c>
      <c r="G26" s="120">
        <v>0.1184</v>
      </c>
      <c r="H26" s="120">
        <v>1</v>
      </c>
      <c r="I26">
        <v>0</v>
      </c>
      <c r="J26" s="120">
        <v>0</v>
      </c>
      <c r="K26" s="123">
        <v>0</v>
      </c>
      <c r="L26">
        <v>0</v>
      </c>
    </row>
    <row r="27" spans="1:12">
      <c r="A27" s="117">
        <v>44736</v>
      </c>
      <c r="B27" s="118" t="s">
        <v>128</v>
      </c>
      <c r="C27" s="119" t="s">
        <v>130</v>
      </c>
      <c r="D27" s="119">
        <v>11</v>
      </c>
      <c r="E27" s="120">
        <v>1</v>
      </c>
      <c r="F27" s="119">
        <v>18</v>
      </c>
      <c r="G27" s="120">
        <v>1</v>
      </c>
      <c r="H27" s="120">
        <v>0.6111</v>
      </c>
      <c r="I27" s="119">
        <v>0</v>
      </c>
      <c r="J27" s="120">
        <v>0</v>
      </c>
      <c r="K27" s="124">
        <v>0</v>
      </c>
      <c r="L27" s="119">
        <v>0</v>
      </c>
    </row>
    <row r="28" spans="1:12">
      <c r="A28" s="117">
        <v>44737</v>
      </c>
      <c r="B28" s="118" t="s">
        <v>20</v>
      </c>
      <c r="C28" s="119" t="s">
        <v>124</v>
      </c>
      <c r="D28" s="119">
        <v>56</v>
      </c>
      <c r="E28" s="120">
        <v>0.9655</v>
      </c>
      <c r="F28" s="119">
        <v>85</v>
      </c>
      <c r="G28" s="120">
        <v>0.9341</v>
      </c>
      <c r="H28" s="120">
        <v>1</v>
      </c>
      <c r="I28" s="119">
        <v>4</v>
      </c>
      <c r="J28" s="120">
        <v>0.0714</v>
      </c>
      <c r="K28" s="123">
        <v>47.96</v>
      </c>
      <c r="L28" s="119">
        <v>4</v>
      </c>
    </row>
    <row r="29" customFormat="1" spans="1:12">
      <c r="A29" s="117">
        <v>44737</v>
      </c>
      <c r="B29" s="118" t="s">
        <v>20</v>
      </c>
      <c r="C29" s="119" t="s">
        <v>1065</v>
      </c>
      <c r="D29">
        <v>2</v>
      </c>
      <c r="E29" s="120">
        <v>0.0345</v>
      </c>
      <c r="F29">
        <v>6</v>
      </c>
      <c r="G29" s="120">
        <v>0.0659</v>
      </c>
      <c r="H29" s="120">
        <v>0.3333</v>
      </c>
      <c r="I29">
        <v>0</v>
      </c>
      <c r="J29" s="120">
        <v>0</v>
      </c>
      <c r="K29" s="123">
        <v>0</v>
      </c>
      <c r="L29">
        <v>0</v>
      </c>
    </row>
    <row r="30" spans="1:12">
      <c r="A30" s="117">
        <v>44737</v>
      </c>
      <c r="B30" s="118" t="s">
        <v>128</v>
      </c>
      <c r="C30" s="119" t="s">
        <v>130</v>
      </c>
      <c r="D30" s="119">
        <v>4</v>
      </c>
      <c r="E30" s="120">
        <v>1</v>
      </c>
      <c r="F30" s="119">
        <v>7</v>
      </c>
      <c r="G30" s="120">
        <v>1</v>
      </c>
      <c r="H30" s="120">
        <v>0.5714</v>
      </c>
      <c r="I30" s="119">
        <v>0</v>
      </c>
      <c r="J30" s="120">
        <v>0</v>
      </c>
      <c r="K30" s="124">
        <v>0</v>
      </c>
      <c r="L30" s="119">
        <v>0</v>
      </c>
    </row>
    <row r="31" spans="1:12">
      <c r="A31" s="117">
        <v>44738</v>
      </c>
      <c r="B31" s="118" t="s">
        <v>20</v>
      </c>
      <c r="C31" s="119" t="s">
        <v>124</v>
      </c>
      <c r="D31" s="119">
        <v>66</v>
      </c>
      <c r="E31" s="120">
        <v>0.9296</v>
      </c>
      <c r="F31" s="119">
        <v>103</v>
      </c>
      <c r="G31" s="120">
        <v>0.8803</v>
      </c>
      <c r="H31" s="120">
        <v>1</v>
      </c>
      <c r="I31" s="119">
        <v>4</v>
      </c>
      <c r="J31" s="120">
        <v>0.0606</v>
      </c>
      <c r="K31" s="123">
        <v>47.96</v>
      </c>
      <c r="L31" s="119">
        <v>4</v>
      </c>
    </row>
    <row r="32" customFormat="1" spans="1:12">
      <c r="A32" s="117">
        <v>44738</v>
      </c>
      <c r="B32" s="118" t="s">
        <v>20</v>
      </c>
      <c r="C32" s="119" t="s">
        <v>1065</v>
      </c>
      <c r="D32">
        <v>5</v>
      </c>
      <c r="E32" s="120">
        <v>0.0704</v>
      </c>
      <c r="F32">
        <v>14</v>
      </c>
      <c r="G32" s="120">
        <v>0.1197</v>
      </c>
      <c r="H32" s="120">
        <v>1</v>
      </c>
      <c r="I32">
        <v>0</v>
      </c>
      <c r="J32" s="120">
        <v>0</v>
      </c>
      <c r="K32" s="123">
        <v>0</v>
      </c>
      <c r="L32">
        <v>0</v>
      </c>
    </row>
    <row r="33" spans="1:12">
      <c r="A33" s="117">
        <v>44738</v>
      </c>
      <c r="B33" s="118" t="s">
        <v>128</v>
      </c>
      <c r="C33" s="119" t="s">
        <v>130</v>
      </c>
      <c r="D33" s="119">
        <v>5</v>
      </c>
      <c r="E33" s="120">
        <v>1</v>
      </c>
      <c r="F33" s="119">
        <v>17</v>
      </c>
      <c r="G33" s="120">
        <v>1</v>
      </c>
      <c r="H33" s="120">
        <v>0.5882</v>
      </c>
      <c r="I33" s="119">
        <v>1</v>
      </c>
      <c r="J33" s="120">
        <v>0.2</v>
      </c>
      <c r="K33" s="124">
        <v>19.99</v>
      </c>
      <c r="L33" s="119">
        <v>1</v>
      </c>
    </row>
    <row r="34" spans="1:12">
      <c r="A34" s="117">
        <v>44739</v>
      </c>
      <c r="B34" s="118" t="s">
        <v>20</v>
      </c>
      <c r="C34" s="119" t="s">
        <v>124</v>
      </c>
      <c r="D34" s="119">
        <v>68</v>
      </c>
      <c r="E34" s="120">
        <v>0.9444</v>
      </c>
      <c r="F34" s="119">
        <v>85</v>
      </c>
      <c r="G34" s="120">
        <v>0.8947</v>
      </c>
      <c r="H34" s="120">
        <v>0.9882</v>
      </c>
      <c r="I34" s="119">
        <v>3</v>
      </c>
      <c r="J34" s="120">
        <v>0.0441</v>
      </c>
      <c r="K34" s="123">
        <v>35.97</v>
      </c>
      <c r="L34" s="119">
        <v>3</v>
      </c>
    </row>
    <row r="35" customFormat="1" spans="1:12">
      <c r="A35" s="117">
        <v>44739</v>
      </c>
      <c r="B35" s="118" t="s">
        <v>20</v>
      </c>
      <c r="C35" s="119" t="s">
        <v>1065</v>
      </c>
      <c r="D35">
        <v>4</v>
      </c>
      <c r="E35" s="120">
        <v>0.0556</v>
      </c>
      <c r="F35">
        <v>10</v>
      </c>
      <c r="G35" s="120">
        <v>0.1053</v>
      </c>
      <c r="H35" s="120">
        <v>1</v>
      </c>
      <c r="I35" s="119">
        <v>0</v>
      </c>
      <c r="J35" s="120">
        <v>0</v>
      </c>
      <c r="K35" s="123">
        <v>0</v>
      </c>
      <c r="L35" s="119">
        <v>0</v>
      </c>
    </row>
    <row r="36" spans="1:12">
      <c r="A36" s="117">
        <v>44739</v>
      </c>
      <c r="B36" s="118" t="s">
        <v>128</v>
      </c>
      <c r="C36" s="119" t="s">
        <v>130</v>
      </c>
      <c r="D36" s="119">
        <v>4</v>
      </c>
      <c r="E36" s="120">
        <v>1</v>
      </c>
      <c r="F36" s="119">
        <v>8</v>
      </c>
      <c r="G36" s="120">
        <v>1</v>
      </c>
      <c r="H36" s="120">
        <v>0.5</v>
      </c>
      <c r="I36" s="119">
        <v>0</v>
      </c>
      <c r="J36" s="120">
        <v>0</v>
      </c>
      <c r="K36" s="124">
        <v>0</v>
      </c>
      <c r="L36" s="119">
        <v>0</v>
      </c>
    </row>
    <row r="37" spans="1:12">
      <c r="A37" s="117">
        <v>44740</v>
      </c>
      <c r="B37" s="118" t="s">
        <v>20</v>
      </c>
      <c r="C37" s="119" t="s">
        <v>124</v>
      </c>
      <c r="D37" s="119">
        <v>54</v>
      </c>
      <c r="E37" s="120">
        <v>0.9153</v>
      </c>
      <c r="F37" s="119">
        <v>73</v>
      </c>
      <c r="G37" s="120">
        <v>0.9241</v>
      </c>
      <c r="H37" s="120">
        <v>1</v>
      </c>
      <c r="I37">
        <v>6</v>
      </c>
      <c r="J37" s="120">
        <v>0.1111</v>
      </c>
      <c r="K37" s="123">
        <v>71.94</v>
      </c>
      <c r="L37" s="119">
        <v>6</v>
      </c>
    </row>
    <row r="38" customFormat="1" spans="1:12">
      <c r="A38" s="117">
        <v>44740</v>
      </c>
      <c r="B38" s="118" t="s">
        <v>20</v>
      </c>
      <c r="C38" s="119" t="s">
        <v>1065</v>
      </c>
      <c r="D38">
        <v>5</v>
      </c>
      <c r="E38" s="120">
        <v>0.0847</v>
      </c>
      <c r="F38">
        <v>6</v>
      </c>
      <c r="G38" s="120">
        <v>0.0759</v>
      </c>
      <c r="H38" s="120">
        <v>0.6667</v>
      </c>
      <c r="I38">
        <v>0</v>
      </c>
      <c r="J38" s="120">
        <v>0</v>
      </c>
      <c r="K38" s="123">
        <v>0</v>
      </c>
      <c r="L38">
        <v>0</v>
      </c>
    </row>
    <row r="39" spans="1:12">
      <c r="A39" s="117">
        <v>44740</v>
      </c>
      <c r="B39" s="118" t="s">
        <v>128</v>
      </c>
      <c r="C39" s="119" t="s">
        <v>130</v>
      </c>
      <c r="D39" s="119">
        <v>7</v>
      </c>
      <c r="E39" s="120">
        <v>1</v>
      </c>
      <c r="F39" s="119">
        <v>11</v>
      </c>
      <c r="G39" s="120">
        <v>1</v>
      </c>
      <c r="H39" s="120">
        <v>0.6364</v>
      </c>
      <c r="I39" s="119">
        <v>0</v>
      </c>
      <c r="J39" s="120">
        <v>0</v>
      </c>
      <c r="K39" s="124">
        <v>0</v>
      </c>
      <c r="L39" s="119">
        <v>0</v>
      </c>
    </row>
    <row r="40" spans="1:12">
      <c r="A40" s="117">
        <v>44741</v>
      </c>
      <c r="B40" s="118" t="s">
        <v>20</v>
      </c>
      <c r="C40" s="119" t="s">
        <v>124</v>
      </c>
      <c r="D40" s="119">
        <v>97</v>
      </c>
      <c r="E40" s="120">
        <v>0.9417</v>
      </c>
      <c r="F40" s="119">
        <v>136</v>
      </c>
      <c r="G40" s="120">
        <v>0.9128</v>
      </c>
      <c r="H40" s="120">
        <v>0.9485</v>
      </c>
      <c r="I40" s="119">
        <v>12</v>
      </c>
      <c r="J40" s="120">
        <v>0.1237</v>
      </c>
      <c r="K40" s="123">
        <v>143.88</v>
      </c>
      <c r="L40" s="119">
        <v>12</v>
      </c>
    </row>
    <row r="41" customFormat="1" spans="1:12">
      <c r="A41" s="117">
        <v>44741</v>
      </c>
      <c r="B41" s="118" t="s">
        <v>20</v>
      </c>
      <c r="C41" s="119" t="s">
        <v>1065</v>
      </c>
      <c r="D41">
        <v>6</v>
      </c>
      <c r="E41" s="120">
        <v>0.0583</v>
      </c>
      <c r="F41">
        <v>13</v>
      </c>
      <c r="G41" s="120">
        <v>0.0872</v>
      </c>
      <c r="H41" s="120">
        <v>1</v>
      </c>
      <c r="I41">
        <v>0</v>
      </c>
      <c r="J41" s="120">
        <v>0</v>
      </c>
      <c r="K41" s="123">
        <v>0</v>
      </c>
      <c r="L41">
        <v>0</v>
      </c>
    </row>
    <row r="42" spans="1:12">
      <c r="A42" s="117">
        <v>44741</v>
      </c>
      <c r="B42" s="118" t="s">
        <v>128</v>
      </c>
      <c r="C42" s="119" t="s">
        <v>130</v>
      </c>
      <c r="D42" s="119">
        <v>9</v>
      </c>
      <c r="E42" s="120">
        <v>1</v>
      </c>
      <c r="F42" s="119">
        <v>34</v>
      </c>
      <c r="G42" s="120">
        <v>1</v>
      </c>
      <c r="H42" s="120">
        <v>0.5294</v>
      </c>
      <c r="I42" s="119">
        <v>0</v>
      </c>
      <c r="J42" s="120">
        <v>0</v>
      </c>
      <c r="K42" s="124">
        <v>0</v>
      </c>
      <c r="L42" s="119">
        <v>0</v>
      </c>
    </row>
    <row r="43" spans="1:12">
      <c r="A43" s="117">
        <v>44742</v>
      </c>
      <c r="B43" s="118" t="s">
        <v>20</v>
      </c>
      <c r="C43" s="119" t="s">
        <v>124</v>
      </c>
      <c r="D43" s="119">
        <v>91</v>
      </c>
      <c r="E43" s="120">
        <v>0.9381</v>
      </c>
      <c r="F43" s="119">
        <v>128</v>
      </c>
      <c r="G43" s="120">
        <v>0.9412</v>
      </c>
      <c r="H43" s="120">
        <v>1</v>
      </c>
      <c r="I43" s="119">
        <v>4</v>
      </c>
      <c r="J43" s="120">
        <v>0.044</v>
      </c>
      <c r="K43" s="123">
        <v>35.97</v>
      </c>
      <c r="L43" s="119">
        <v>4</v>
      </c>
    </row>
    <row r="44" customFormat="1" spans="1:12">
      <c r="A44" s="117">
        <v>44742</v>
      </c>
      <c r="B44" s="118" t="s">
        <v>20</v>
      </c>
      <c r="C44" s="119" t="s">
        <v>1065</v>
      </c>
      <c r="D44">
        <v>6</v>
      </c>
      <c r="E44" s="120">
        <v>0.0619</v>
      </c>
      <c r="F44">
        <v>8</v>
      </c>
      <c r="G44" s="120">
        <v>0.0588</v>
      </c>
      <c r="H44" s="120">
        <v>0.75</v>
      </c>
      <c r="I44">
        <v>0</v>
      </c>
      <c r="J44" s="120">
        <v>0</v>
      </c>
      <c r="K44" s="123">
        <v>0</v>
      </c>
      <c r="L44">
        <v>0</v>
      </c>
    </row>
    <row r="45" spans="1:12">
      <c r="A45" s="117">
        <v>44742</v>
      </c>
      <c r="B45" s="118" t="s">
        <v>128</v>
      </c>
      <c r="C45" s="119" t="s">
        <v>130</v>
      </c>
      <c r="D45" s="119">
        <v>8</v>
      </c>
      <c r="E45" s="120">
        <v>1</v>
      </c>
      <c r="F45" s="119">
        <v>19</v>
      </c>
      <c r="G45" s="120">
        <v>1</v>
      </c>
      <c r="H45" s="120">
        <v>0.5789</v>
      </c>
      <c r="I45" s="119">
        <v>0</v>
      </c>
      <c r="J45" s="120">
        <v>0</v>
      </c>
      <c r="K45" s="124">
        <v>0</v>
      </c>
      <c r="L45" s="119">
        <v>0</v>
      </c>
    </row>
    <row r="46" spans="1:12">
      <c r="A46" s="117">
        <v>44743</v>
      </c>
      <c r="B46" s="118" t="s">
        <v>20</v>
      </c>
      <c r="C46" s="119" t="s">
        <v>124</v>
      </c>
      <c r="D46" s="119">
        <v>85</v>
      </c>
      <c r="E46" s="120">
        <v>0.9551</v>
      </c>
      <c r="F46" s="119">
        <v>130</v>
      </c>
      <c r="G46" s="120">
        <v>0.9701</v>
      </c>
      <c r="H46" s="120">
        <v>1</v>
      </c>
      <c r="I46" s="119">
        <v>2</v>
      </c>
      <c r="J46" s="120">
        <v>0.0235</v>
      </c>
      <c r="K46" s="123">
        <v>23.98</v>
      </c>
      <c r="L46" s="119">
        <v>2</v>
      </c>
    </row>
    <row r="47" customFormat="1" spans="1:12">
      <c r="A47" s="117">
        <v>44743</v>
      </c>
      <c r="B47" s="118" t="s">
        <v>20</v>
      </c>
      <c r="C47" s="119" t="s">
        <v>1065</v>
      </c>
      <c r="D47">
        <v>2</v>
      </c>
      <c r="E47" s="120">
        <v>0.0225</v>
      </c>
      <c r="F47">
        <v>2</v>
      </c>
      <c r="G47" s="120">
        <v>0.0149</v>
      </c>
      <c r="H47" s="120">
        <v>1</v>
      </c>
      <c r="I47">
        <v>0</v>
      </c>
      <c r="J47" s="120">
        <v>0</v>
      </c>
      <c r="K47" s="123">
        <v>0</v>
      </c>
      <c r="L47">
        <v>0</v>
      </c>
    </row>
    <row r="48" spans="1:12">
      <c r="A48" s="117">
        <v>44743</v>
      </c>
      <c r="B48" s="118" t="s">
        <v>128</v>
      </c>
      <c r="C48" s="119" t="s">
        <v>130</v>
      </c>
      <c r="D48" s="119">
        <v>6</v>
      </c>
      <c r="E48" s="120">
        <v>1</v>
      </c>
      <c r="F48" s="119">
        <v>12</v>
      </c>
      <c r="G48" s="120">
        <v>1</v>
      </c>
      <c r="H48" s="120">
        <v>0.5833</v>
      </c>
      <c r="I48" s="119">
        <v>0</v>
      </c>
      <c r="J48" s="120">
        <v>0</v>
      </c>
      <c r="K48" s="124">
        <v>0</v>
      </c>
      <c r="L48" s="119">
        <v>0</v>
      </c>
    </row>
    <row r="49" spans="1:12">
      <c r="A49" s="117">
        <v>44744</v>
      </c>
      <c r="B49" s="118" t="s">
        <v>20</v>
      </c>
      <c r="C49" s="119" t="s">
        <v>124</v>
      </c>
      <c r="D49" s="119">
        <v>78</v>
      </c>
      <c r="E49" s="120">
        <v>0.9873</v>
      </c>
      <c r="F49" s="119">
        <v>123</v>
      </c>
      <c r="G49" s="120">
        <v>0.9919</v>
      </c>
      <c r="H49" s="120">
        <v>1</v>
      </c>
      <c r="I49" s="119">
        <v>8</v>
      </c>
      <c r="J49" s="120">
        <v>0.1026</v>
      </c>
      <c r="K49" s="123">
        <v>95.92</v>
      </c>
      <c r="L49" s="119">
        <v>8</v>
      </c>
    </row>
    <row r="50" customFormat="1" spans="1:12">
      <c r="A50" s="117">
        <v>44744</v>
      </c>
      <c r="B50" s="118" t="s">
        <v>20</v>
      </c>
      <c r="C50" s="119" t="s">
        <v>1065</v>
      </c>
      <c r="D50">
        <v>1</v>
      </c>
      <c r="E50" s="120">
        <v>0.0127</v>
      </c>
      <c r="F50">
        <v>1</v>
      </c>
      <c r="G50" s="120">
        <v>0.0081</v>
      </c>
      <c r="H50" s="120">
        <v>1</v>
      </c>
      <c r="I50">
        <v>0</v>
      </c>
      <c r="J50" s="120">
        <v>0</v>
      </c>
      <c r="K50" s="123">
        <v>0</v>
      </c>
      <c r="L50">
        <v>0</v>
      </c>
    </row>
    <row r="51" spans="1:12">
      <c r="A51" s="117">
        <v>44744</v>
      </c>
      <c r="B51" s="118" t="s">
        <v>128</v>
      </c>
      <c r="C51" s="119" t="s">
        <v>130</v>
      </c>
      <c r="D51" s="119">
        <v>4</v>
      </c>
      <c r="E51" s="120">
        <v>1</v>
      </c>
      <c r="F51" s="119">
        <v>8</v>
      </c>
      <c r="G51" s="120">
        <v>1</v>
      </c>
      <c r="H51" s="120">
        <v>0.625</v>
      </c>
      <c r="I51" s="119">
        <v>0</v>
      </c>
      <c r="J51" s="120">
        <v>0</v>
      </c>
      <c r="K51" s="124">
        <v>0</v>
      </c>
      <c r="L51" s="119">
        <v>0</v>
      </c>
    </row>
    <row r="52" spans="1:12">
      <c r="A52" s="117">
        <v>44745</v>
      </c>
      <c r="B52" s="118" t="s">
        <v>20</v>
      </c>
      <c r="C52" s="119" t="s">
        <v>124</v>
      </c>
      <c r="D52" s="119">
        <v>96</v>
      </c>
      <c r="E52" s="120">
        <v>0.96</v>
      </c>
      <c r="F52" s="119">
        <v>135</v>
      </c>
      <c r="G52" s="120">
        <v>0.9712</v>
      </c>
      <c r="H52" s="120">
        <v>1</v>
      </c>
      <c r="I52" s="119">
        <v>9</v>
      </c>
      <c r="J52" s="120">
        <v>0.0938</v>
      </c>
      <c r="K52" s="123">
        <v>107.91</v>
      </c>
      <c r="L52" s="119">
        <v>9</v>
      </c>
    </row>
    <row r="53" customFormat="1" spans="1:12">
      <c r="A53" s="117">
        <v>44745</v>
      </c>
      <c r="B53" s="118" t="s">
        <v>20</v>
      </c>
      <c r="C53" s="119" t="s">
        <v>1065</v>
      </c>
      <c r="D53">
        <v>4</v>
      </c>
      <c r="E53" s="120">
        <v>0.04</v>
      </c>
      <c r="F53">
        <v>4</v>
      </c>
      <c r="G53" s="120">
        <v>0.0288</v>
      </c>
      <c r="H53" s="120">
        <v>1</v>
      </c>
      <c r="I53">
        <v>0</v>
      </c>
      <c r="J53" s="120">
        <v>0</v>
      </c>
      <c r="K53" s="123">
        <v>0</v>
      </c>
      <c r="L53">
        <v>0</v>
      </c>
    </row>
    <row r="54" spans="1:12">
      <c r="A54" s="117">
        <v>44745</v>
      </c>
      <c r="B54" s="118" t="s">
        <v>128</v>
      </c>
      <c r="C54" s="119" t="s">
        <v>130</v>
      </c>
      <c r="D54" s="119">
        <v>4</v>
      </c>
      <c r="E54" s="120">
        <v>1</v>
      </c>
      <c r="F54" s="119">
        <v>7</v>
      </c>
      <c r="G54" s="120">
        <v>1</v>
      </c>
      <c r="H54" s="120">
        <v>0.5714</v>
      </c>
      <c r="I54" s="119">
        <v>0</v>
      </c>
      <c r="J54" s="120">
        <v>0</v>
      </c>
      <c r="K54" s="124">
        <v>0</v>
      </c>
      <c r="L54" s="119">
        <v>0</v>
      </c>
    </row>
    <row r="55" spans="1:12">
      <c r="A55" s="117">
        <v>44746</v>
      </c>
      <c r="B55" s="118" t="s">
        <v>20</v>
      </c>
      <c r="C55" s="119" t="s">
        <v>124</v>
      </c>
      <c r="D55" s="119">
        <v>123</v>
      </c>
      <c r="E55" s="120">
        <v>0.9389</v>
      </c>
      <c r="F55" s="119">
        <v>192</v>
      </c>
      <c r="G55" s="120">
        <v>0.9143</v>
      </c>
      <c r="H55" s="120">
        <v>1</v>
      </c>
      <c r="I55" s="119">
        <v>6</v>
      </c>
      <c r="J55" s="120">
        <v>0.0488</v>
      </c>
      <c r="K55" s="123">
        <v>47.96</v>
      </c>
      <c r="L55" s="119">
        <v>6</v>
      </c>
    </row>
    <row r="56" customFormat="1" spans="1:12">
      <c r="A56" s="117">
        <v>44746</v>
      </c>
      <c r="B56" s="118" t="s">
        <v>20</v>
      </c>
      <c r="C56" s="119" t="s">
        <v>1065</v>
      </c>
      <c r="D56">
        <v>7</v>
      </c>
      <c r="E56" s="120">
        <v>0.0534</v>
      </c>
      <c r="F56">
        <v>17</v>
      </c>
      <c r="G56" s="120">
        <v>0.081</v>
      </c>
      <c r="H56" s="120">
        <v>1</v>
      </c>
      <c r="I56">
        <v>0</v>
      </c>
      <c r="J56" s="120">
        <v>0</v>
      </c>
      <c r="K56" s="123">
        <v>0</v>
      </c>
      <c r="L56">
        <v>0</v>
      </c>
    </row>
    <row r="57" spans="1:12">
      <c r="A57" s="117">
        <v>44746</v>
      </c>
      <c r="B57" s="118" t="s">
        <v>128</v>
      </c>
      <c r="C57" s="119" t="s">
        <v>130</v>
      </c>
      <c r="D57" s="119">
        <v>7</v>
      </c>
      <c r="E57" s="120">
        <v>1</v>
      </c>
      <c r="F57" s="119">
        <v>20</v>
      </c>
      <c r="G57" s="120">
        <v>1</v>
      </c>
      <c r="H57" s="120">
        <v>0.7</v>
      </c>
      <c r="I57" s="119">
        <v>2</v>
      </c>
      <c r="J57" s="120">
        <v>0.2857</v>
      </c>
      <c r="K57" s="125">
        <v>39.98</v>
      </c>
      <c r="L57" s="119">
        <v>2</v>
      </c>
    </row>
    <row r="58" spans="1:12">
      <c r="A58" s="117">
        <v>44747</v>
      </c>
      <c r="B58" s="118" t="s">
        <v>20</v>
      </c>
      <c r="C58" s="119" t="s">
        <v>124</v>
      </c>
      <c r="D58" s="119">
        <v>129</v>
      </c>
      <c r="E58" s="120">
        <v>0.9923</v>
      </c>
      <c r="F58" s="119">
        <v>177</v>
      </c>
      <c r="G58" s="120">
        <v>0.9944</v>
      </c>
      <c r="H58" s="120">
        <v>1</v>
      </c>
      <c r="I58" s="119">
        <v>8</v>
      </c>
      <c r="J58" s="120">
        <v>0.062</v>
      </c>
      <c r="K58" s="123">
        <v>95.92</v>
      </c>
      <c r="L58" s="119">
        <v>8</v>
      </c>
    </row>
    <row r="59" customFormat="1" spans="1:12">
      <c r="A59" s="117">
        <v>44747</v>
      </c>
      <c r="B59" s="118" t="s">
        <v>20</v>
      </c>
      <c r="C59" s="119" t="s">
        <v>1065</v>
      </c>
      <c r="D59">
        <v>1</v>
      </c>
      <c r="E59" s="120">
        <v>0.0077</v>
      </c>
      <c r="F59">
        <v>1</v>
      </c>
      <c r="G59" s="120">
        <v>0.0056</v>
      </c>
      <c r="H59" s="120">
        <v>1</v>
      </c>
      <c r="I59">
        <v>0</v>
      </c>
      <c r="J59" s="120">
        <v>0</v>
      </c>
      <c r="K59" s="123">
        <v>0</v>
      </c>
      <c r="L59">
        <v>0</v>
      </c>
    </row>
    <row r="60" spans="1:12">
      <c r="A60" s="117">
        <v>44747</v>
      </c>
      <c r="B60" s="118" t="s">
        <v>128</v>
      </c>
      <c r="C60" s="119" t="s">
        <v>130</v>
      </c>
      <c r="D60" s="119">
        <v>6</v>
      </c>
      <c r="E60" s="120">
        <v>1</v>
      </c>
      <c r="F60" s="119">
        <v>9</v>
      </c>
      <c r="G60" s="120">
        <v>1</v>
      </c>
      <c r="H60" s="120">
        <v>0.6667</v>
      </c>
      <c r="I60" s="119">
        <v>0</v>
      </c>
      <c r="J60" s="120">
        <v>0</v>
      </c>
      <c r="K60" s="124">
        <v>0</v>
      </c>
      <c r="L60" s="119">
        <v>0</v>
      </c>
    </row>
    <row r="61" spans="1:12">
      <c r="A61" s="117">
        <v>44748</v>
      </c>
      <c r="B61" s="118" t="s">
        <v>20</v>
      </c>
      <c r="C61" s="119" t="s">
        <v>124</v>
      </c>
      <c r="D61" s="119">
        <v>133</v>
      </c>
      <c r="E61" s="120">
        <v>0.9172</v>
      </c>
      <c r="F61" s="119">
        <v>204</v>
      </c>
      <c r="G61" s="120">
        <v>0.9027</v>
      </c>
      <c r="H61" s="120">
        <v>0.9657</v>
      </c>
      <c r="I61" s="119">
        <v>12</v>
      </c>
      <c r="J61" s="120">
        <v>0.0902</v>
      </c>
      <c r="K61" s="123">
        <v>143.88</v>
      </c>
      <c r="L61" s="119">
        <v>11</v>
      </c>
    </row>
    <row r="62" customFormat="1" spans="1:12">
      <c r="A62" s="117">
        <v>44748</v>
      </c>
      <c r="B62" s="118" t="s">
        <v>20</v>
      </c>
      <c r="C62" s="119" t="s">
        <v>1065</v>
      </c>
      <c r="D62">
        <v>1</v>
      </c>
      <c r="E62" s="120">
        <v>0.0069</v>
      </c>
      <c r="F62">
        <v>1</v>
      </c>
      <c r="G62" s="120">
        <v>0.0044</v>
      </c>
      <c r="H62" s="120">
        <v>1</v>
      </c>
      <c r="I62">
        <v>0</v>
      </c>
      <c r="J62" s="120">
        <v>0</v>
      </c>
      <c r="K62" s="123">
        <v>0</v>
      </c>
      <c r="L62">
        <v>0</v>
      </c>
    </row>
    <row r="63" spans="1:12">
      <c r="A63" s="117">
        <v>44748</v>
      </c>
      <c r="B63" s="118" t="s">
        <v>128</v>
      </c>
      <c r="C63" s="119" t="s">
        <v>130</v>
      </c>
      <c r="D63" s="119">
        <v>8</v>
      </c>
      <c r="E63" s="120">
        <v>1</v>
      </c>
      <c r="F63" s="119">
        <v>12</v>
      </c>
      <c r="G63" s="120">
        <v>1</v>
      </c>
      <c r="H63" s="120">
        <v>0.6667</v>
      </c>
      <c r="I63" s="119">
        <v>1</v>
      </c>
      <c r="J63" s="120">
        <v>0.125</v>
      </c>
      <c r="K63" s="124">
        <v>19.99</v>
      </c>
      <c r="L63" s="119">
        <v>1</v>
      </c>
    </row>
    <row r="64" spans="1:12">
      <c r="A64" s="117">
        <v>44749</v>
      </c>
      <c r="B64" s="118" t="s">
        <v>20</v>
      </c>
      <c r="C64" s="119" t="s">
        <v>124</v>
      </c>
      <c r="D64" s="119">
        <v>139</v>
      </c>
      <c r="E64" s="120">
        <v>0.972</v>
      </c>
      <c r="F64" s="119">
        <v>197</v>
      </c>
      <c r="G64" s="120">
        <v>0.961</v>
      </c>
      <c r="H64" s="120">
        <v>1</v>
      </c>
      <c r="I64" s="119">
        <v>7</v>
      </c>
      <c r="J64" s="120">
        <v>0.0504</v>
      </c>
      <c r="K64" s="123">
        <f>183.71-K65</f>
        <v>83.93</v>
      </c>
      <c r="L64" s="119">
        <v>7</v>
      </c>
    </row>
    <row r="65" customFormat="1" spans="1:12">
      <c r="A65" s="117">
        <v>44749</v>
      </c>
      <c r="B65" s="118" t="s">
        <v>20</v>
      </c>
      <c r="C65" s="119" t="s">
        <v>1065</v>
      </c>
      <c r="D65">
        <v>4</v>
      </c>
      <c r="E65" s="120">
        <v>0.028</v>
      </c>
      <c r="F65">
        <v>8</v>
      </c>
      <c r="G65" s="120">
        <v>0.039</v>
      </c>
      <c r="H65" s="120">
        <v>0.625</v>
      </c>
      <c r="I65">
        <v>2</v>
      </c>
      <c r="J65" s="120">
        <v>0.5</v>
      </c>
      <c r="K65" s="123">
        <f>49.89*2</f>
        <v>99.78</v>
      </c>
      <c r="L65">
        <v>1</v>
      </c>
    </row>
    <row r="66" spans="1:12">
      <c r="A66" s="117">
        <v>44749</v>
      </c>
      <c r="B66" s="118" t="s">
        <v>128</v>
      </c>
      <c r="C66" s="119" t="s">
        <v>130</v>
      </c>
      <c r="D66" s="119">
        <v>8</v>
      </c>
      <c r="E66" s="120">
        <v>1</v>
      </c>
      <c r="F66" s="119">
        <v>22</v>
      </c>
      <c r="G66" s="120">
        <v>1</v>
      </c>
      <c r="H66" s="120">
        <v>0.5455</v>
      </c>
      <c r="I66" s="119">
        <v>1</v>
      </c>
      <c r="J66" s="120">
        <v>0.125</v>
      </c>
      <c r="K66" s="124">
        <v>16.66</v>
      </c>
      <c r="L66" s="119">
        <v>1</v>
      </c>
    </row>
    <row r="67" spans="1:12">
      <c r="A67" s="117">
        <v>44750</v>
      </c>
      <c r="B67" s="118" t="s">
        <v>20</v>
      </c>
      <c r="C67" s="119" t="s">
        <v>124</v>
      </c>
      <c r="D67" s="119">
        <v>94</v>
      </c>
      <c r="E67" s="120">
        <v>0.8952</v>
      </c>
      <c r="F67" s="119">
        <v>146</v>
      </c>
      <c r="G67" s="120">
        <v>0.869</v>
      </c>
      <c r="H67" s="120">
        <v>0.9932</v>
      </c>
      <c r="I67" s="119">
        <v>9</v>
      </c>
      <c r="J67" s="120">
        <v>0.0957</v>
      </c>
      <c r="K67" s="123">
        <v>107.91</v>
      </c>
      <c r="L67" s="119">
        <v>9</v>
      </c>
    </row>
    <row r="68" customFormat="1" spans="1:12">
      <c r="A68" s="117">
        <v>44750</v>
      </c>
      <c r="B68" s="118" t="s">
        <v>20</v>
      </c>
      <c r="C68" s="119" t="s">
        <v>1065</v>
      </c>
      <c r="D68" s="119">
        <v>10</v>
      </c>
      <c r="E68" s="120">
        <v>0.0952</v>
      </c>
      <c r="F68" s="119">
        <v>20</v>
      </c>
      <c r="G68" s="120">
        <v>0.119</v>
      </c>
      <c r="H68" s="120">
        <v>0.7</v>
      </c>
      <c r="I68" s="119">
        <v>1</v>
      </c>
      <c r="J68" s="120">
        <v>0.1</v>
      </c>
      <c r="K68" s="123">
        <v>59.99</v>
      </c>
      <c r="L68" s="119">
        <v>1</v>
      </c>
    </row>
    <row r="69" spans="1:12">
      <c r="A69" s="117">
        <v>44750</v>
      </c>
      <c r="B69" s="118" t="s">
        <v>128</v>
      </c>
      <c r="C69" s="119" t="s">
        <v>130</v>
      </c>
      <c r="D69" s="119">
        <v>7</v>
      </c>
      <c r="E69" s="120">
        <v>1</v>
      </c>
      <c r="F69" s="119">
        <v>11</v>
      </c>
      <c r="G69" s="120">
        <v>1</v>
      </c>
      <c r="H69" s="120">
        <v>0.6363</v>
      </c>
      <c r="I69" s="119">
        <v>1</v>
      </c>
      <c r="J69" s="120">
        <v>0.1429</v>
      </c>
      <c r="K69" s="123">
        <v>19.99</v>
      </c>
      <c r="L69" s="119">
        <v>1</v>
      </c>
    </row>
    <row r="70" spans="1:12">
      <c r="A70" s="117">
        <v>44751</v>
      </c>
      <c r="B70" s="118" t="s">
        <v>20</v>
      </c>
      <c r="C70" s="119" t="s">
        <v>124</v>
      </c>
      <c r="D70" s="119">
        <v>126</v>
      </c>
      <c r="E70" s="120">
        <v>0.9844</v>
      </c>
      <c r="F70" s="119">
        <v>200</v>
      </c>
      <c r="G70" s="120">
        <v>0.9901</v>
      </c>
      <c r="H70" s="120">
        <v>0.99</v>
      </c>
      <c r="I70" s="119">
        <v>6</v>
      </c>
      <c r="J70" s="120">
        <v>0.0556</v>
      </c>
      <c r="K70" s="123">
        <v>71.94</v>
      </c>
      <c r="L70" s="119">
        <v>6</v>
      </c>
    </row>
    <row r="71" customFormat="1" spans="1:12">
      <c r="A71" s="117">
        <v>44751</v>
      </c>
      <c r="B71" s="118" t="s">
        <v>20</v>
      </c>
      <c r="C71" s="119" t="s">
        <v>1065</v>
      </c>
      <c r="D71">
        <v>2</v>
      </c>
      <c r="E71" s="120">
        <v>0.0156</v>
      </c>
      <c r="F71">
        <v>2</v>
      </c>
      <c r="G71" s="120">
        <v>0.0099</v>
      </c>
      <c r="H71" s="120">
        <v>1</v>
      </c>
      <c r="I71">
        <v>0</v>
      </c>
      <c r="J71" s="120">
        <v>0</v>
      </c>
      <c r="K71" s="123">
        <v>0</v>
      </c>
      <c r="L71">
        <v>0</v>
      </c>
    </row>
    <row r="72" spans="1:12">
      <c r="A72" s="117">
        <v>44751</v>
      </c>
      <c r="B72" s="118" t="s">
        <v>128</v>
      </c>
      <c r="C72" s="119" t="s">
        <v>130</v>
      </c>
      <c r="D72" s="119">
        <v>6</v>
      </c>
      <c r="E72" s="120">
        <v>1</v>
      </c>
      <c r="F72" s="119">
        <v>15</v>
      </c>
      <c r="G72" s="120">
        <v>1</v>
      </c>
      <c r="H72" s="120">
        <v>0.5333</v>
      </c>
      <c r="I72" s="119">
        <v>1</v>
      </c>
      <c r="J72" s="120">
        <v>0.1667</v>
      </c>
      <c r="K72" s="124">
        <v>19.99</v>
      </c>
      <c r="L72" s="119">
        <v>1</v>
      </c>
    </row>
    <row r="73" spans="1:12">
      <c r="A73" s="117">
        <v>44752</v>
      </c>
      <c r="B73" s="118" t="s">
        <v>20</v>
      </c>
      <c r="C73" s="119" t="s">
        <v>124</v>
      </c>
      <c r="D73" s="119">
        <v>162</v>
      </c>
      <c r="E73" s="120">
        <v>0.9818</v>
      </c>
      <c r="F73" s="119">
        <v>230</v>
      </c>
      <c r="G73" s="120">
        <v>0.9871</v>
      </c>
      <c r="H73" s="120">
        <v>1</v>
      </c>
      <c r="I73" s="119">
        <v>10</v>
      </c>
      <c r="J73" s="120">
        <v>0.0617</v>
      </c>
      <c r="K73" s="123">
        <v>119.9</v>
      </c>
      <c r="L73" s="119">
        <v>10</v>
      </c>
    </row>
    <row r="74" customFormat="1" spans="1:12">
      <c r="A74" s="117">
        <v>44752</v>
      </c>
      <c r="B74" s="118" t="s">
        <v>20</v>
      </c>
      <c r="C74" s="119" t="s">
        <v>1065</v>
      </c>
      <c r="D74">
        <v>3</v>
      </c>
      <c r="E74" s="120">
        <v>0.0182</v>
      </c>
      <c r="F74">
        <v>3</v>
      </c>
      <c r="G74" s="120">
        <v>0.0129</v>
      </c>
      <c r="H74" s="120">
        <v>1</v>
      </c>
      <c r="I74">
        <v>0</v>
      </c>
      <c r="J74" s="120">
        <v>0</v>
      </c>
      <c r="K74" s="123">
        <v>0</v>
      </c>
      <c r="L74">
        <v>0</v>
      </c>
    </row>
    <row r="75" spans="1:12">
      <c r="A75" s="117">
        <v>44752</v>
      </c>
      <c r="B75" s="118" t="s">
        <v>343</v>
      </c>
      <c r="C75" s="119" t="s">
        <v>344</v>
      </c>
      <c r="D75" s="119">
        <v>2</v>
      </c>
      <c r="E75" s="120">
        <v>1</v>
      </c>
      <c r="F75" s="119">
        <v>2</v>
      </c>
      <c r="G75" s="120">
        <v>1</v>
      </c>
      <c r="H75" s="120">
        <v>1</v>
      </c>
      <c r="I75" s="119">
        <v>1</v>
      </c>
      <c r="J75" s="120">
        <v>0.5</v>
      </c>
      <c r="K75" s="126">
        <v>18.86</v>
      </c>
      <c r="L75" s="119">
        <v>1</v>
      </c>
    </row>
    <row r="76" spans="1:12">
      <c r="A76" s="117">
        <v>44752</v>
      </c>
      <c r="B76" s="118" t="s">
        <v>128</v>
      </c>
      <c r="C76" s="119" t="s">
        <v>130</v>
      </c>
      <c r="D76" s="119">
        <v>3</v>
      </c>
      <c r="E76" s="120">
        <v>1</v>
      </c>
      <c r="F76" s="119">
        <v>8</v>
      </c>
      <c r="G76" s="120">
        <v>1</v>
      </c>
      <c r="H76" s="120">
        <v>0.5</v>
      </c>
      <c r="I76" s="119">
        <v>0</v>
      </c>
      <c r="J76" s="120">
        <v>0</v>
      </c>
      <c r="K76" s="124">
        <v>0</v>
      </c>
      <c r="L76" s="119">
        <v>0</v>
      </c>
    </row>
    <row r="77" customFormat="1" spans="1:12">
      <c r="A77" s="117">
        <v>44753</v>
      </c>
      <c r="B77" s="118" t="s">
        <v>20</v>
      </c>
      <c r="C77" s="119" t="s">
        <v>124</v>
      </c>
      <c r="D77" s="119">
        <v>142</v>
      </c>
      <c r="E77" s="120">
        <v>0.9861</v>
      </c>
      <c r="F77" s="119">
        <v>218</v>
      </c>
      <c r="G77" s="120">
        <v>0.9909</v>
      </c>
      <c r="H77" s="120">
        <v>1</v>
      </c>
      <c r="I77" s="119">
        <v>10</v>
      </c>
      <c r="J77" s="120">
        <v>0.0704</v>
      </c>
      <c r="K77" s="123">
        <v>119.9</v>
      </c>
      <c r="L77" s="119">
        <v>10</v>
      </c>
    </row>
    <row r="78" customFormat="1" spans="1:12">
      <c r="A78" s="117">
        <v>44753</v>
      </c>
      <c r="B78" s="118" t="s">
        <v>20</v>
      </c>
      <c r="C78" s="119" t="s">
        <v>1065</v>
      </c>
      <c r="D78">
        <v>2</v>
      </c>
      <c r="E78" s="120">
        <v>0.0139</v>
      </c>
      <c r="F78">
        <v>2</v>
      </c>
      <c r="G78" s="120">
        <v>0.0091</v>
      </c>
      <c r="H78" s="120">
        <v>1</v>
      </c>
      <c r="I78">
        <v>0</v>
      </c>
      <c r="J78" s="120">
        <v>0</v>
      </c>
      <c r="K78" s="123">
        <v>0</v>
      </c>
      <c r="L78">
        <v>0</v>
      </c>
    </row>
    <row r="79" spans="1:12">
      <c r="A79" s="117">
        <v>44753</v>
      </c>
      <c r="B79" s="118" t="s">
        <v>343</v>
      </c>
      <c r="C79" s="119" t="s">
        <v>344</v>
      </c>
      <c r="D79" s="119">
        <v>1</v>
      </c>
      <c r="E79" s="120">
        <v>1</v>
      </c>
      <c r="F79" s="119">
        <v>1</v>
      </c>
      <c r="G79" s="120">
        <v>1</v>
      </c>
      <c r="H79" s="120">
        <v>0</v>
      </c>
      <c r="I79" s="119">
        <v>0</v>
      </c>
      <c r="J79" s="120">
        <v>0</v>
      </c>
      <c r="K79" s="126">
        <v>0</v>
      </c>
      <c r="L79" s="119">
        <v>0</v>
      </c>
    </row>
    <row r="80" customFormat="1" spans="1:12">
      <c r="A80" s="117">
        <v>44753</v>
      </c>
      <c r="B80" s="118" t="s">
        <v>128</v>
      </c>
      <c r="C80" s="119" t="s">
        <v>130</v>
      </c>
      <c r="D80" s="119">
        <v>6</v>
      </c>
      <c r="E80" s="120">
        <v>1</v>
      </c>
      <c r="F80" s="119">
        <v>9</v>
      </c>
      <c r="G80" s="120">
        <v>1</v>
      </c>
      <c r="H80" s="120">
        <v>0.6667</v>
      </c>
      <c r="I80" s="119">
        <v>0</v>
      </c>
      <c r="J80" s="120">
        <v>0</v>
      </c>
      <c r="K80" s="124">
        <v>0</v>
      </c>
      <c r="L80" s="119">
        <v>0</v>
      </c>
    </row>
    <row r="81" customFormat="1" spans="1:12">
      <c r="A81" s="117">
        <v>44754</v>
      </c>
      <c r="B81" s="118" t="s">
        <v>20</v>
      </c>
      <c r="C81" s="119" t="s">
        <v>124</v>
      </c>
      <c r="D81" s="119">
        <v>256</v>
      </c>
      <c r="E81" s="120">
        <v>0.9143</v>
      </c>
      <c r="F81" s="119">
        <v>368</v>
      </c>
      <c r="G81" s="120">
        <v>0.8976</v>
      </c>
      <c r="H81" s="120">
        <v>1</v>
      </c>
      <c r="I81" s="119">
        <v>31</v>
      </c>
      <c r="J81" s="120">
        <v>0.1211</v>
      </c>
      <c r="K81" s="123">
        <v>302.09</v>
      </c>
      <c r="L81" s="119">
        <v>31</v>
      </c>
    </row>
    <row r="82" customFormat="1" spans="1:12">
      <c r="A82" s="117">
        <v>44754</v>
      </c>
      <c r="B82" s="118" t="s">
        <v>20</v>
      </c>
      <c r="C82" s="119" t="s">
        <v>1065</v>
      </c>
      <c r="D82">
        <v>24</v>
      </c>
      <c r="E82" s="120">
        <v>0.0857</v>
      </c>
      <c r="F82">
        <v>42</v>
      </c>
      <c r="G82" s="120">
        <v>0.1024</v>
      </c>
      <c r="H82" s="120">
        <v>0.8095</v>
      </c>
      <c r="I82">
        <v>1</v>
      </c>
      <c r="J82" s="120">
        <v>0.0417</v>
      </c>
      <c r="K82" s="123">
        <v>63.99</v>
      </c>
      <c r="L82">
        <v>1</v>
      </c>
    </row>
    <row r="83" customFormat="1" spans="1:12">
      <c r="A83" s="117">
        <v>44754</v>
      </c>
      <c r="B83" s="118" t="s">
        <v>343</v>
      </c>
      <c r="C83" s="119" t="s">
        <v>344</v>
      </c>
      <c r="D83" s="119">
        <v>2</v>
      </c>
      <c r="E83" s="120">
        <v>1</v>
      </c>
      <c r="F83" s="119">
        <v>8</v>
      </c>
      <c r="G83" s="120">
        <v>1</v>
      </c>
      <c r="H83" s="120">
        <v>1</v>
      </c>
      <c r="I83" s="119">
        <v>1</v>
      </c>
      <c r="J83" s="120">
        <v>0.5</v>
      </c>
      <c r="K83" s="126">
        <v>18.94</v>
      </c>
      <c r="L83" s="119">
        <v>1</v>
      </c>
    </row>
    <row r="84" customFormat="1" spans="1:12">
      <c r="A84" s="117">
        <v>44754</v>
      </c>
      <c r="B84" s="118" t="s">
        <v>128</v>
      </c>
      <c r="C84" s="119" t="s">
        <v>130</v>
      </c>
      <c r="D84" s="119">
        <v>12</v>
      </c>
      <c r="E84" s="120">
        <v>1</v>
      </c>
      <c r="F84" s="119">
        <v>37</v>
      </c>
      <c r="G84" s="120">
        <v>1</v>
      </c>
      <c r="H84" s="120">
        <v>0.5405</v>
      </c>
      <c r="I84" s="119">
        <v>1</v>
      </c>
      <c r="J84" s="120">
        <v>0.0833</v>
      </c>
      <c r="K84" s="124">
        <v>20.49</v>
      </c>
      <c r="L84" s="119">
        <v>1</v>
      </c>
    </row>
    <row r="85" customFormat="1" spans="1:12">
      <c r="A85" s="117">
        <v>44755</v>
      </c>
      <c r="B85" s="118" t="s">
        <v>20</v>
      </c>
      <c r="C85" s="119" t="s">
        <v>124</v>
      </c>
      <c r="D85" s="119">
        <v>267</v>
      </c>
      <c r="E85" s="120">
        <v>0.9435</v>
      </c>
      <c r="F85" s="119">
        <v>415</v>
      </c>
      <c r="G85" s="120">
        <v>0.9305</v>
      </c>
      <c r="H85" s="120">
        <v>1</v>
      </c>
      <c r="I85" s="119">
        <v>35</v>
      </c>
      <c r="J85" s="120">
        <v>0.1311</v>
      </c>
      <c r="K85" s="123">
        <v>335.65</v>
      </c>
      <c r="L85" s="119">
        <v>33</v>
      </c>
    </row>
    <row r="86" customFormat="1" spans="1:12">
      <c r="A86" s="117">
        <v>44755</v>
      </c>
      <c r="B86" s="118" t="s">
        <v>20</v>
      </c>
      <c r="C86" s="119" t="s">
        <v>1065</v>
      </c>
      <c r="D86">
        <v>16</v>
      </c>
      <c r="E86" s="120">
        <v>0.0565</v>
      </c>
      <c r="F86">
        <v>31</v>
      </c>
      <c r="G86" s="120">
        <v>0.0695</v>
      </c>
      <c r="H86" s="120">
        <v>0.6774</v>
      </c>
      <c r="I86">
        <v>0</v>
      </c>
      <c r="J86" s="120">
        <v>0</v>
      </c>
      <c r="K86" s="123">
        <v>0</v>
      </c>
      <c r="L86">
        <v>0</v>
      </c>
    </row>
    <row r="87" customFormat="1" spans="1:12">
      <c r="A87" s="117">
        <v>44755</v>
      </c>
      <c r="B87" s="118" t="s">
        <v>128</v>
      </c>
      <c r="C87" s="119" t="s">
        <v>130</v>
      </c>
      <c r="D87" s="119">
        <v>10</v>
      </c>
      <c r="E87" s="120">
        <v>1</v>
      </c>
      <c r="F87" s="119">
        <v>27</v>
      </c>
      <c r="G87" s="120">
        <v>1</v>
      </c>
      <c r="H87" s="120">
        <v>0.5926</v>
      </c>
      <c r="I87" s="119">
        <v>1</v>
      </c>
      <c r="J87" s="120">
        <v>0.1</v>
      </c>
      <c r="K87" s="124">
        <v>20.49</v>
      </c>
      <c r="L87" s="119">
        <v>1</v>
      </c>
    </row>
    <row r="88" customFormat="1" spans="1:12">
      <c r="A88" s="117">
        <v>44756</v>
      </c>
      <c r="B88" s="118" t="s">
        <v>20</v>
      </c>
      <c r="C88" s="119" t="s">
        <v>124</v>
      </c>
      <c r="D88" s="119">
        <v>163</v>
      </c>
      <c r="E88" s="120">
        <v>0.9477</v>
      </c>
      <c r="F88" s="119">
        <v>235</v>
      </c>
      <c r="G88" s="120">
        <v>0.9252</v>
      </c>
      <c r="H88" s="120">
        <v>0.9957</v>
      </c>
      <c r="I88" s="119">
        <v>13</v>
      </c>
      <c r="J88" s="120">
        <v>0.0798</v>
      </c>
      <c r="K88" s="123">
        <v>153.47</v>
      </c>
      <c r="L88" s="119">
        <v>13</v>
      </c>
    </row>
    <row r="89" customFormat="1" spans="1:12">
      <c r="A89" s="117">
        <v>44756</v>
      </c>
      <c r="B89" s="118" t="s">
        <v>20</v>
      </c>
      <c r="C89" s="119" t="s">
        <v>1065</v>
      </c>
      <c r="D89">
        <v>9</v>
      </c>
      <c r="E89" s="120">
        <v>0.0523</v>
      </c>
      <c r="F89">
        <v>19</v>
      </c>
      <c r="G89" s="120">
        <v>0.0748</v>
      </c>
      <c r="H89" s="120">
        <v>0.8421</v>
      </c>
      <c r="I89">
        <v>0</v>
      </c>
      <c r="J89" s="120">
        <v>0</v>
      </c>
      <c r="K89" s="123">
        <v>0</v>
      </c>
      <c r="L89">
        <v>0</v>
      </c>
    </row>
    <row r="90" customFormat="1" spans="1:12">
      <c r="A90" s="117">
        <v>44756</v>
      </c>
      <c r="B90" s="118" t="s">
        <v>128</v>
      </c>
      <c r="C90" s="119" t="s">
        <v>130</v>
      </c>
      <c r="D90" s="119">
        <v>6</v>
      </c>
      <c r="E90" s="120">
        <v>1</v>
      </c>
      <c r="F90" s="119">
        <v>11</v>
      </c>
      <c r="G90" s="120">
        <v>1</v>
      </c>
      <c r="H90" s="120">
        <v>0.6364</v>
      </c>
      <c r="I90" s="119">
        <v>0</v>
      </c>
      <c r="J90" s="120">
        <v>0</v>
      </c>
      <c r="K90" s="124">
        <v>0</v>
      </c>
      <c r="L90" s="119">
        <v>0</v>
      </c>
    </row>
    <row r="91" customFormat="1" spans="1:12">
      <c r="A91" s="117">
        <v>44757</v>
      </c>
      <c r="B91" s="118" t="s">
        <v>20</v>
      </c>
      <c r="C91" s="119" t="s">
        <v>124</v>
      </c>
      <c r="D91" s="119">
        <v>166</v>
      </c>
      <c r="E91" s="120">
        <v>0.9822</v>
      </c>
      <c r="F91" s="119">
        <v>241</v>
      </c>
      <c r="G91" s="120">
        <v>0.9837</v>
      </c>
      <c r="H91" s="120">
        <v>0.9917</v>
      </c>
      <c r="I91">
        <v>11</v>
      </c>
      <c r="J91" s="120">
        <v>0.0663</v>
      </c>
      <c r="K91" s="123">
        <v>131.89</v>
      </c>
      <c r="L91">
        <v>11</v>
      </c>
    </row>
    <row r="92" customFormat="1" spans="1:12">
      <c r="A92" s="117">
        <v>44757</v>
      </c>
      <c r="B92" s="118" t="s">
        <v>20</v>
      </c>
      <c r="C92" s="119" t="s">
        <v>1065</v>
      </c>
      <c r="D92">
        <v>3</v>
      </c>
      <c r="E92" s="120">
        <v>0.0178</v>
      </c>
      <c r="F92">
        <v>4</v>
      </c>
      <c r="G92" s="120">
        <v>0.0163</v>
      </c>
      <c r="H92" s="120">
        <v>0.75</v>
      </c>
      <c r="I92">
        <v>0</v>
      </c>
      <c r="J92" s="120">
        <v>0</v>
      </c>
      <c r="K92" s="123">
        <v>0</v>
      </c>
      <c r="L92">
        <v>0</v>
      </c>
    </row>
    <row r="93" customFormat="1" spans="1:12">
      <c r="A93" s="117">
        <v>44757</v>
      </c>
      <c r="B93" s="118" t="s">
        <v>128</v>
      </c>
      <c r="C93" s="119" t="s">
        <v>130</v>
      </c>
      <c r="D93" s="119">
        <v>5</v>
      </c>
      <c r="E93" s="120">
        <v>1</v>
      </c>
      <c r="F93" s="119">
        <v>15</v>
      </c>
      <c r="G93" s="120">
        <v>1</v>
      </c>
      <c r="H93" s="120">
        <v>0.5333</v>
      </c>
      <c r="I93" s="119">
        <v>1</v>
      </c>
      <c r="J93" s="120">
        <v>0.2</v>
      </c>
      <c r="K93" s="124">
        <v>19.99</v>
      </c>
      <c r="L93" s="119">
        <v>1</v>
      </c>
    </row>
    <row r="94" spans="1:12">
      <c r="A94" s="117">
        <v>44758</v>
      </c>
      <c r="B94" s="118" t="s">
        <v>20</v>
      </c>
      <c r="C94" s="119" t="s">
        <v>124</v>
      </c>
      <c r="D94" s="119">
        <v>161</v>
      </c>
      <c r="E94" s="120">
        <v>1</v>
      </c>
      <c r="F94" s="119">
        <v>237</v>
      </c>
      <c r="G94" s="120">
        <v>1</v>
      </c>
      <c r="H94" s="120">
        <v>0.9916</v>
      </c>
      <c r="I94" s="119">
        <v>18</v>
      </c>
      <c r="J94" s="120">
        <v>0.1118</v>
      </c>
      <c r="K94" s="123">
        <v>215.82</v>
      </c>
      <c r="L94" s="119">
        <v>18</v>
      </c>
    </row>
    <row r="95" customFormat="1" spans="1:11">
      <c r="A95" s="117">
        <v>44758</v>
      </c>
      <c r="B95" s="118" t="s">
        <v>20</v>
      </c>
      <c r="C95" s="119" t="s">
        <v>1065</v>
      </c>
      <c r="E95" s="120"/>
      <c r="G95" s="120"/>
      <c r="H95" s="120"/>
      <c r="J95" s="120"/>
      <c r="K95" s="123"/>
    </row>
    <row r="96" spans="1:12">
      <c r="A96" s="117">
        <v>44758</v>
      </c>
      <c r="B96" s="118" t="s">
        <v>128</v>
      </c>
      <c r="C96" s="119" t="s">
        <v>130</v>
      </c>
      <c r="D96" s="119">
        <v>3</v>
      </c>
      <c r="E96" s="120">
        <v>1</v>
      </c>
      <c r="F96" s="119">
        <v>6</v>
      </c>
      <c r="G96" s="120">
        <v>1</v>
      </c>
      <c r="H96" s="120">
        <v>0.5</v>
      </c>
      <c r="I96" s="119">
        <v>0</v>
      </c>
      <c r="J96" s="120">
        <v>0</v>
      </c>
      <c r="K96" s="124">
        <v>0</v>
      </c>
      <c r="L96" s="119">
        <v>0</v>
      </c>
    </row>
    <row r="97" customFormat="1" spans="1:12">
      <c r="A97" s="117">
        <v>44759</v>
      </c>
      <c r="B97" s="118" t="s">
        <v>20</v>
      </c>
      <c r="C97" s="119" t="s">
        <v>124</v>
      </c>
      <c r="D97" s="119">
        <v>201</v>
      </c>
      <c r="E97" s="120">
        <v>0.9805</v>
      </c>
      <c r="F97" s="119">
        <v>297</v>
      </c>
      <c r="G97" s="120">
        <v>0.9738</v>
      </c>
      <c r="H97" s="120">
        <v>0.9865</v>
      </c>
      <c r="I97" s="119">
        <v>14</v>
      </c>
      <c r="J97" s="120">
        <v>0.0697</v>
      </c>
      <c r="K97" s="123">
        <v>167.86</v>
      </c>
      <c r="L97" s="119">
        <v>14</v>
      </c>
    </row>
    <row r="98" customFormat="1" spans="1:12">
      <c r="A98" s="117">
        <v>44759</v>
      </c>
      <c r="B98" s="118" t="s">
        <v>20</v>
      </c>
      <c r="C98" s="119" t="s">
        <v>1065</v>
      </c>
      <c r="D98">
        <v>4</v>
      </c>
      <c r="E98" s="120">
        <v>0.0195</v>
      </c>
      <c r="F98">
        <v>8</v>
      </c>
      <c r="G98" s="120">
        <v>0.0262</v>
      </c>
      <c r="H98" s="120">
        <v>0.875</v>
      </c>
      <c r="I98">
        <v>1</v>
      </c>
      <c r="J98" s="120">
        <v>0.25</v>
      </c>
      <c r="K98" s="123">
        <v>64.99</v>
      </c>
      <c r="L98">
        <v>1</v>
      </c>
    </row>
    <row r="99" spans="1:12">
      <c r="A99" s="117">
        <v>44759</v>
      </c>
      <c r="B99" s="118" t="s">
        <v>128</v>
      </c>
      <c r="C99" s="119" t="s">
        <v>130</v>
      </c>
      <c r="D99" s="119">
        <v>6</v>
      </c>
      <c r="E99" s="120">
        <v>1</v>
      </c>
      <c r="F99" s="119">
        <v>9</v>
      </c>
      <c r="G99" s="120">
        <v>1</v>
      </c>
      <c r="H99" s="120">
        <v>0.6667</v>
      </c>
      <c r="I99" s="119">
        <v>0</v>
      </c>
      <c r="J99" s="120">
        <v>0</v>
      </c>
      <c r="K99" s="124">
        <v>0</v>
      </c>
      <c r="L99" s="119">
        <v>0</v>
      </c>
    </row>
    <row r="100" spans="1:12">
      <c r="A100" s="117">
        <v>44760</v>
      </c>
      <c r="B100" s="118" t="s">
        <v>20</v>
      </c>
      <c r="C100" s="119" t="s">
        <v>124</v>
      </c>
      <c r="D100" s="119">
        <v>202</v>
      </c>
      <c r="E100" s="120">
        <v>0.9806</v>
      </c>
      <c r="F100" s="119">
        <v>303</v>
      </c>
      <c r="G100" s="120">
        <v>0.987</v>
      </c>
      <c r="H100" s="120">
        <v>1</v>
      </c>
      <c r="I100" s="119">
        <v>19</v>
      </c>
      <c r="J100" s="120">
        <v>0.0941</v>
      </c>
      <c r="K100" s="123">
        <v>227.81</v>
      </c>
      <c r="L100" s="119">
        <v>19</v>
      </c>
    </row>
    <row r="101" customFormat="1" spans="1:12">
      <c r="A101" s="117">
        <v>44760</v>
      </c>
      <c r="B101" s="118" t="s">
        <v>20</v>
      </c>
      <c r="C101" s="119" t="s">
        <v>1065</v>
      </c>
      <c r="D101">
        <v>4</v>
      </c>
      <c r="E101" s="120">
        <v>0.0194</v>
      </c>
      <c r="F101">
        <v>4</v>
      </c>
      <c r="G101" s="120">
        <v>0.013</v>
      </c>
      <c r="H101" s="120">
        <v>1</v>
      </c>
      <c r="I101">
        <v>0</v>
      </c>
      <c r="J101" s="120">
        <v>0</v>
      </c>
      <c r="K101" s="123">
        <v>0</v>
      </c>
      <c r="L101">
        <v>0</v>
      </c>
    </row>
    <row r="102" spans="1:12">
      <c r="A102" s="117">
        <v>44760</v>
      </c>
      <c r="B102" s="118" t="s">
        <v>128</v>
      </c>
      <c r="C102" s="119" t="s">
        <v>130</v>
      </c>
      <c r="D102" s="119">
        <v>7</v>
      </c>
      <c r="E102" s="120">
        <v>1</v>
      </c>
      <c r="F102" s="119">
        <v>13</v>
      </c>
      <c r="G102" s="120">
        <v>1</v>
      </c>
      <c r="H102" s="120">
        <v>0.6923</v>
      </c>
      <c r="I102" s="119">
        <v>0</v>
      </c>
      <c r="J102" s="120">
        <v>0</v>
      </c>
      <c r="K102" s="124">
        <v>0</v>
      </c>
      <c r="L102" s="119">
        <v>0</v>
      </c>
    </row>
    <row r="103" customFormat="1" spans="1:12">
      <c r="A103" s="117">
        <v>44761</v>
      </c>
      <c r="B103" s="118" t="s">
        <v>20</v>
      </c>
      <c r="C103" s="119" t="s">
        <v>124</v>
      </c>
      <c r="D103" s="119">
        <v>177</v>
      </c>
      <c r="E103" s="120">
        <v>0.9568</v>
      </c>
      <c r="F103" s="119">
        <v>250</v>
      </c>
      <c r="G103" s="120">
        <v>0.9579</v>
      </c>
      <c r="H103" s="120">
        <v>0.996</v>
      </c>
      <c r="I103">
        <v>16</v>
      </c>
      <c r="J103" s="120">
        <v>0.0904</v>
      </c>
      <c r="K103" s="123">
        <v>191.84</v>
      </c>
      <c r="L103">
        <v>15</v>
      </c>
    </row>
    <row r="104" customFormat="1" spans="1:12">
      <c r="A104" s="117">
        <v>44761</v>
      </c>
      <c r="B104" s="118" t="s">
        <v>20</v>
      </c>
      <c r="C104" s="119" t="s">
        <v>1065</v>
      </c>
      <c r="D104">
        <v>8</v>
      </c>
      <c r="E104" s="120">
        <v>0.0432</v>
      </c>
      <c r="F104">
        <v>11</v>
      </c>
      <c r="G104" s="120">
        <v>0.0421</v>
      </c>
      <c r="H104" s="120">
        <v>0.8182</v>
      </c>
      <c r="I104">
        <v>0</v>
      </c>
      <c r="J104" s="120">
        <v>0</v>
      </c>
      <c r="K104" s="123">
        <v>0</v>
      </c>
      <c r="L104">
        <v>0</v>
      </c>
    </row>
    <row r="105" spans="1:12">
      <c r="A105" s="117">
        <v>44761</v>
      </c>
      <c r="B105" s="118" t="s">
        <v>128</v>
      </c>
      <c r="C105" s="119" t="s">
        <v>130</v>
      </c>
      <c r="D105" s="119">
        <v>5</v>
      </c>
      <c r="E105" s="120">
        <v>1</v>
      </c>
      <c r="F105" s="119">
        <v>9</v>
      </c>
      <c r="G105" s="120">
        <v>1</v>
      </c>
      <c r="H105" s="120">
        <v>0.4444</v>
      </c>
      <c r="I105" s="119">
        <v>0</v>
      </c>
      <c r="J105" s="120">
        <v>0</v>
      </c>
      <c r="K105" s="124">
        <v>0</v>
      </c>
      <c r="L105" s="119">
        <v>0</v>
      </c>
    </row>
    <row r="106" spans="1:12">
      <c r="A106" s="117">
        <v>44762</v>
      </c>
      <c r="B106" s="118" t="s">
        <v>20</v>
      </c>
      <c r="C106" s="119" t="s">
        <v>124</v>
      </c>
      <c r="D106" s="119">
        <v>160</v>
      </c>
      <c r="E106" s="120">
        <v>0.9697</v>
      </c>
      <c r="F106" s="119">
        <v>211</v>
      </c>
      <c r="G106" s="120">
        <v>0.9295</v>
      </c>
      <c r="H106" s="120">
        <v>1</v>
      </c>
      <c r="I106" s="119">
        <v>10</v>
      </c>
      <c r="J106" s="120">
        <v>0.0625</v>
      </c>
      <c r="K106" s="123">
        <v>119.9</v>
      </c>
      <c r="L106" s="119">
        <v>10</v>
      </c>
    </row>
    <row r="107" customFormat="1" spans="1:12">
      <c r="A107" s="117">
        <v>44762</v>
      </c>
      <c r="B107" s="118" t="s">
        <v>20</v>
      </c>
      <c r="C107" s="119" t="s">
        <v>1065</v>
      </c>
      <c r="D107">
        <v>5</v>
      </c>
      <c r="E107" s="120">
        <v>0.0303</v>
      </c>
      <c r="F107">
        <v>16</v>
      </c>
      <c r="G107" s="120">
        <v>0.0705</v>
      </c>
      <c r="H107" s="120">
        <v>0.4375</v>
      </c>
      <c r="I107">
        <v>0</v>
      </c>
      <c r="J107" s="120">
        <v>0</v>
      </c>
      <c r="K107" s="123">
        <v>0</v>
      </c>
      <c r="L107">
        <v>0</v>
      </c>
    </row>
    <row r="108" spans="1:12">
      <c r="A108" s="117">
        <v>44762</v>
      </c>
      <c r="B108" s="118" t="s">
        <v>128</v>
      </c>
      <c r="C108" s="119" t="s">
        <v>130</v>
      </c>
      <c r="D108" s="119">
        <v>9</v>
      </c>
      <c r="E108" s="120">
        <v>1</v>
      </c>
      <c r="F108" s="119">
        <v>21</v>
      </c>
      <c r="G108" s="120">
        <v>1</v>
      </c>
      <c r="H108" s="120">
        <v>0.5238</v>
      </c>
      <c r="I108" s="119">
        <v>0</v>
      </c>
      <c r="J108" s="120">
        <v>0</v>
      </c>
      <c r="K108" s="124">
        <v>0</v>
      </c>
      <c r="L108" s="119">
        <v>0</v>
      </c>
    </row>
    <row r="109" spans="1:12">
      <c r="A109" s="117">
        <v>44763</v>
      </c>
      <c r="B109" s="118" t="s">
        <v>20</v>
      </c>
      <c r="C109" s="119" t="s">
        <v>124</v>
      </c>
      <c r="D109" s="119">
        <v>171</v>
      </c>
      <c r="E109" s="120">
        <v>0.9771</v>
      </c>
      <c r="F109" s="119">
        <v>259</v>
      </c>
      <c r="G109" s="120">
        <v>0.97</v>
      </c>
      <c r="H109" s="120">
        <v>1</v>
      </c>
      <c r="I109" s="119">
        <v>12</v>
      </c>
      <c r="J109" s="120">
        <v>0.0702</v>
      </c>
      <c r="K109" s="123">
        <f>11.99*12</f>
        <v>143.88</v>
      </c>
      <c r="L109" s="119">
        <v>12</v>
      </c>
    </row>
    <row r="110" customFormat="1" spans="1:12">
      <c r="A110" s="117">
        <v>44763</v>
      </c>
      <c r="B110" s="118" t="s">
        <v>20</v>
      </c>
      <c r="C110" s="119" t="s">
        <v>1065</v>
      </c>
      <c r="D110">
        <v>4</v>
      </c>
      <c r="E110" s="120">
        <v>0.0229</v>
      </c>
      <c r="F110">
        <v>8</v>
      </c>
      <c r="G110" s="120">
        <v>0.03</v>
      </c>
      <c r="H110" s="120">
        <v>0.875</v>
      </c>
      <c r="I110">
        <v>1</v>
      </c>
      <c r="J110" s="120">
        <v>0.25</v>
      </c>
      <c r="K110" s="123">
        <v>79.99</v>
      </c>
      <c r="L110">
        <v>1</v>
      </c>
    </row>
    <row r="111" spans="1:12">
      <c r="A111" s="117">
        <v>44763</v>
      </c>
      <c r="B111" s="118" t="s">
        <v>128</v>
      </c>
      <c r="C111" s="119" t="s">
        <v>130</v>
      </c>
      <c r="D111" s="119">
        <v>8</v>
      </c>
      <c r="E111" s="120">
        <v>1</v>
      </c>
      <c r="F111" s="119">
        <v>20</v>
      </c>
      <c r="G111" s="120">
        <v>1</v>
      </c>
      <c r="H111" s="120">
        <v>0.55</v>
      </c>
      <c r="I111">
        <v>1</v>
      </c>
      <c r="J111" s="120">
        <v>0.125</v>
      </c>
      <c r="K111" s="124">
        <v>19.99</v>
      </c>
      <c r="L111" s="119">
        <v>1</v>
      </c>
    </row>
    <row r="112" spans="1:12">
      <c r="A112" s="117">
        <v>44764</v>
      </c>
      <c r="B112" s="118" t="s">
        <v>20</v>
      </c>
      <c r="C112" s="119" t="s">
        <v>124</v>
      </c>
      <c r="D112" s="119">
        <v>182</v>
      </c>
      <c r="E112" s="120">
        <v>0.963</v>
      </c>
      <c r="F112" s="119">
        <v>274</v>
      </c>
      <c r="G112" s="120">
        <v>0.9682</v>
      </c>
      <c r="H112" s="120">
        <v>0.9891</v>
      </c>
      <c r="I112" s="119">
        <v>13</v>
      </c>
      <c r="J112" s="120">
        <v>0.0714</v>
      </c>
      <c r="K112" s="123">
        <v>155.87</v>
      </c>
      <c r="L112" s="119">
        <v>13</v>
      </c>
    </row>
    <row r="113" customFormat="1" spans="1:12">
      <c r="A113" s="117">
        <v>44764</v>
      </c>
      <c r="B113" s="118" t="s">
        <v>20</v>
      </c>
      <c r="C113" s="119" t="s">
        <v>1065</v>
      </c>
      <c r="D113">
        <v>6</v>
      </c>
      <c r="E113" s="120">
        <v>0.0317</v>
      </c>
      <c r="F113">
        <v>8</v>
      </c>
      <c r="G113" s="120">
        <v>0.0283</v>
      </c>
      <c r="H113" s="120">
        <v>0.75</v>
      </c>
      <c r="I113">
        <v>0</v>
      </c>
      <c r="J113" s="120">
        <v>0</v>
      </c>
      <c r="K113" s="123">
        <v>0</v>
      </c>
      <c r="L113">
        <v>0</v>
      </c>
    </row>
    <row r="114" spans="1:12">
      <c r="A114" s="117">
        <v>44764</v>
      </c>
      <c r="B114" s="118" t="s">
        <v>128</v>
      </c>
      <c r="C114" s="119" t="s">
        <v>130</v>
      </c>
      <c r="D114" s="119">
        <v>5</v>
      </c>
      <c r="E114" s="120">
        <v>1</v>
      </c>
      <c r="F114" s="119">
        <v>13</v>
      </c>
      <c r="G114" s="120">
        <v>1</v>
      </c>
      <c r="H114" s="120">
        <v>0.5385</v>
      </c>
      <c r="I114">
        <v>1</v>
      </c>
      <c r="J114" s="120">
        <v>0.2</v>
      </c>
      <c r="K114" s="124">
        <v>19.99</v>
      </c>
      <c r="L114" s="119">
        <v>1</v>
      </c>
    </row>
    <row r="115" spans="1:12">
      <c r="A115" s="117">
        <v>44765</v>
      </c>
      <c r="B115" s="118" t="s">
        <v>20</v>
      </c>
      <c r="C115" s="119" t="s">
        <v>124</v>
      </c>
      <c r="D115" s="119">
        <v>226</v>
      </c>
      <c r="E115" s="120">
        <v>0.97</v>
      </c>
      <c r="F115" s="119">
        <v>290</v>
      </c>
      <c r="G115" s="120">
        <v>0.9635</v>
      </c>
      <c r="H115" s="120">
        <v>0.9793</v>
      </c>
      <c r="I115" s="119">
        <v>13</v>
      </c>
      <c r="J115" s="120">
        <v>0.0575</v>
      </c>
      <c r="K115" s="123">
        <v>155.87</v>
      </c>
      <c r="L115" s="119">
        <v>13</v>
      </c>
    </row>
    <row r="116" customFormat="1" spans="1:12">
      <c r="A116" s="117">
        <v>44765</v>
      </c>
      <c r="B116" s="118" t="s">
        <v>20</v>
      </c>
      <c r="C116" s="119" t="s">
        <v>1065</v>
      </c>
      <c r="D116">
        <v>6</v>
      </c>
      <c r="E116" s="120">
        <v>0.0258</v>
      </c>
      <c r="F116">
        <v>10</v>
      </c>
      <c r="G116" s="120">
        <v>0.0332</v>
      </c>
      <c r="H116" s="120">
        <v>1</v>
      </c>
      <c r="I116">
        <v>0</v>
      </c>
      <c r="J116" s="120">
        <v>0</v>
      </c>
      <c r="K116" s="123">
        <v>0</v>
      </c>
      <c r="L116">
        <v>0</v>
      </c>
    </row>
    <row r="117" spans="1:12">
      <c r="A117" s="117">
        <v>44765</v>
      </c>
      <c r="B117" s="118" t="s">
        <v>128</v>
      </c>
      <c r="C117" s="119" t="s">
        <v>130</v>
      </c>
      <c r="D117" s="119">
        <v>8</v>
      </c>
      <c r="E117" s="120">
        <v>1</v>
      </c>
      <c r="F117" s="119">
        <v>16</v>
      </c>
      <c r="G117" s="120">
        <v>1</v>
      </c>
      <c r="H117" s="120">
        <v>0.5625</v>
      </c>
      <c r="I117" s="119">
        <v>0</v>
      </c>
      <c r="J117" s="120">
        <v>0</v>
      </c>
      <c r="K117" s="124">
        <v>0</v>
      </c>
      <c r="L117" s="119">
        <v>0</v>
      </c>
    </row>
    <row r="118" spans="1:12">
      <c r="A118" s="117">
        <v>44766</v>
      </c>
      <c r="B118" s="118" t="s">
        <v>20</v>
      </c>
      <c r="C118" s="119" t="s">
        <v>124</v>
      </c>
      <c r="D118" s="119">
        <v>282</v>
      </c>
      <c r="E118" s="120">
        <v>0.9559</v>
      </c>
      <c r="F118" s="119">
        <v>408</v>
      </c>
      <c r="G118" s="120">
        <v>0.9533</v>
      </c>
      <c r="H118" s="120">
        <v>0.9926</v>
      </c>
      <c r="I118" s="119">
        <v>18</v>
      </c>
      <c r="J118" s="120"/>
      <c r="K118" s="123">
        <f>11.99*18</f>
        <v>215.82</v>
      </c>
      <c r="L118" s="119">
        <v>17</v>
      </c>
    </row>
    <row r="119" customFormat="1" spans="1:12">
      <c r="A119" s="117">
        <v>44766</v>
      </c>
      <c r="B119" s="118" t="s">
        <v>20</v>
      </c>
      <c r="C119" s="119" t="s">
        <v>1065</v>
      </c>
      <c r="D119">
        <v>11</v>
      </c>
      <c r="E119" s="120">
        <v>0.0373</v>
      </c>
      <c r="F119">
        <v>18</v>
      </c>
      <c r="G119" s="120">
        <v>0.0421</v>
      </c>
      <c r="H119" s="120">
        <v>0.8333</v>
      </c>
      <c r="I119">
        <v>2</v>
      </c>
      <c r="J119" s="120"/>
      <c r="K119" s="123">
        <f>34.99+79.99</f>
        <v>114.98</v>
      </c>
      <c r="L119">
        <v>2</v>
      </c>
    </row>
    <row r="120" spans="1:12">
      <c r="A120" s="117">
        <v>44766</v>
      </c>
      <c r="B120" s="118" t="s">
        <v>128</v>
      </c>
      <c r="C120" s="119" t="s">
        <v>130</v>
      </c>
      <c r="D120" s="119">
        <v>6</v>
      </c>
      <c r="E120" s="120">
        <v>1</v>
      </c>
      <c r="F120" s="119">
        <v>10</v>
      </c>
      <c r="G120" s="120">
        <v>1</v>
      </c>
      <c r="H120" s="120">
        <v>0.6</v>
      </c>
      <c r="I120" s="119">
        <v>0</v>
      </c>
      <c r="J120" s="120">
        <v>0</v>
      </c>
      <c r="K120" s="124">
        <v>0</v>
      </c>
      <c r="L120" s="119">
        <v>0</v>
      </c>
    </row>
    <row r="121" spans="1:12">
      <c r="A121" s="117">
        <v>44767</v>
      </c>
      <c r="B121" s="118" t="s">
        <v>20</v>
      </c>
      <c r="C121" s="119" t="s">
        <v>124</v>
      </c>
      <c r="D121" s="119">
        <v>294</v>
      </c>
      <c r="E121" s="120">
        <v>0.9639</v>
      </c>
      <c r="F121" s="119">
        <v>431</v>
      </c>
      <c r="G121" s="120">
        <v>0.9642</v>
      </c>
      <c r="H121" s="120">
        <v>0.993</v>
      </c>
      <c r="I121" s="119">
        <v>15</v>
      </c>
      <c r="J121" s="120">
        <v>0.051</v>
      </c>
      <c r="K121" s="123">
        <v>179.85</v>
      </c>
      <c r="L121" s="119">
        <v>15</v>
      </c>
    </row>
    <row r="122" customFormat="1" spans="1:12">
      <c r="A122" s="117">
        <v>44767</v>
      </c>
      <c r="B122" s="118" t="s">
        <v>20</v>
      </c>
      <c r="C122" s="119" t="s">
        <v>1065</v>
      </c>
      <c r="D122">
        <v>10</v>
      </c>
      <c r="E122" s="120">
        <v>0.0328</v>
      </c>
      <c r="F122">
        <v>14</v>
      </c>
      <c r="G122" s="120">
        <v>0.0313</v>
      </c>
      <c r="H122" s="120">
        <v>0.9286</v>
      </c>
      <c r="I122">
        <v>1</v>
      </c>
      <c r="J122" s="120">
        <v>0.1</v>
      </c>
      <c r="K122" s="123">
        <v>34.99</v>
      </c>
      <c r="L122">
        <v>1</v>
      </c>
    </row>
    <row r="123" spans="1:12">
      <c r="A123" s="117">
        <v>44767</v>
      </c>
      <c r="B123" s="118" t="s">
        <v>128</v>
      </c>
      <c r="C123" s="119" t="s">
        <v>130</v>
      </c>
      <c r="D123" s="119">
        <v>9</v>
      </c>
      <c r="E123" s="120">
        <v>1</v>
      </c>
      <c r="F123" s="119">
        <v>10</v>
      </c>
      <c r="G123" s="120">
        <v>1</v>
      </c>
      <c r="H123" s="120">
        <v>1</v>
      </c>
      <c r="I123" s="119">
        <v>1</v>
      </c>
      <c r="J123" s="120">
        <v>0.1111</v>
      </c>
      <c r="K123" s="124">
        <v>19.99</v>
      </c>
      <c r="L123" s="119">
        <v>1</v>
      </c>
    </row>
    <row r="124" spans="1:12">
      <c r="A124" s="117">
        <v>44768</v>
      </c>
      <c r="B124" s="118" t="s">
        <v>20</v>
      </c>
      <c r="C124" s="119" t="s">
        <v>124</v>
      </c>
      <c r="D124" s="119">
        <v>292</v>
      </c>
      <c r="E124" s="120">
        <v>0.9669</v>
      </c>
      <c r="F124" s="119">
        <v>394</v>
      </c>
      <c r="G124" s="120">
        <v>0.961</v>
      </c>
      <c r="H124" s="120">
        <v>1</v>
      </c>
      <c r="I124" s="119">
        <v>15</v>
      </c>
      <c r="J124" s="120">
        <v>0.0514</v>
      </c>
      <c r="K124" s="123">
        <v>179.85</v>
      </c>
      <c r="L124" s="119">
        <v>15</v>
      </c>
    </row>
    <row r="125" customFormat="1" spans="1:12">
      <c r="A125" s="117">
        <v>44768</v>
      </c>
      <c r="B125" s="118" t="s">
        <v>20</v>
      </c>
      <c r="C125" s="119" t="s">
        <v>1065</v>
      </c>
      <c r="D125">
        <v>9</v>
      </c>
      <c r="E125" s="120">
        <v>0.0298</v>
      </c>
      <c r="F125">
        <v>15</v>
      </c>
      <c r="G125" s="120">
        <v>0.0366</v>
      </c>
      <c r="H125" s="120">
        <v>0.8</v>
      </c>
      <c r="I125">
        <v>0</v>
      </c>
      <c r="J125" s="120">
        <v>0</v>
      </c>
      <c r="K125" s="123">
        <v>0</v>
      </c>
      <c r="L125">
        <v>0</v>
      </c>
    </row>
    <row r="126" spans="1:12">
      <c r="A126" s="117">
        <v>44768</v>
      </c>
      <c r="B126" s="118" t="s">
        <v>128</v>
      </c>
      <c r="C126" s="119" t="s">
        <v>130</v>
      </c>
      <c r="D126" s="119">
        <v>9</v>
      </c>
      <c r="E126" s="120">
        <v>1</v>
      </c>
      <c r="F126" s="119">
        <v>10</v>
      </c>
      <c r="G126" s="120">
        <v>1</v>
      </c>
      <c r="H126" s="120">
        <v>1</v>
      </c>
      <c r="I126" s="119">
        <v>0</v>
      </c>
      <c r="J126" s="120">
        <v>0</v>
      </c>
      <c r="K126" s="124">
        <v>0</v>
      </c>
      <c r="L126" s="119">
        <v>0</v>
      </c>
    </row>
    <row r="127" spans="1:12">
      <c r="A127" s="117">
        <v>44769</v>
      </c>
      <c r="B127" s="118" t="s">
        <v>20</v>
      </c>
      <c r="C127" s="119" t="s">
        <v>124</v>
      </c>
      <c r="D127" s="119">
        <v>260</v>
      </c>
      <c r="E127" s="120">
        <v>0.9594</v>
      </c>
      <c r="F127" s="119">
        <v>380</v>
      </c>
      <c r="G127" s="120">
        <v>0.9548</v>
      </c>
      <c r="H127" s="120">
        <v>1</v>
      </c>
      <c r="I127" s="119">
        <v>12</v>
      </c>
      <c r="J127" s="120">
        <v>0.0462</v>
      </c>
      <c r="K127" s="123">
        <v>143.88</v>
      </c>
      <c r="L127" s="119">
        <v>12</v>
      </c>
    </row>
    <row r="128" customFormat="1" spans="1:12">
      <c r="A128" s="117">
        <v>44769</v>
      </c>
      <c r="B128" s="118" t="s">
        <v>20</v>
      </c>
      <c r="C128" s="119" t="s">
        <v>1065</v>
      </c>
      <c r="D128">
        <v>11</v>
      </c>
      <c r="E128" s="120">
        <v>0.0406</v>
      </c>
      <c r="F128">
        <v>18</v>
      </c>
      <c r="G128" s="120">
        <v>0.0452</v>
      </c>
      <c r="H128" s="120">
        <v>1</v>
      </c>
      <c r="I128">
        <v>0</v>
      </c>
      <c r="J128" s="120">
        <v>0</v>
      </c>
      <c r="K128" s="123">
        <v>0</v>
      </c>
      <c r="L128">
        <v>0</v>
      </c>
    </row>
    <row r="129" spans="1:12">
      <c r="A129" s="117">
        <v>44769</v>
      </c>
      <c r="B129" s="118" t="s">
        <v>128</v>
      </c>
      <c r="C129" s="119" t="s">
        <v>130</v>
      </c>
      <c r="D129" s="119">
        <v>6</v>
      </c>
      <c r="E129" s="120">
        <v>1</v>
      </c>
      <c r="F129" s="119">
        <v>10</v>
      </c>
      <c r="G129" s="120">
        <v>1</v>
      </c>
      <c r="H129" s="120">
        <v>1</v>
      </c>
      <c r="I129" s="119">
        <v>1</v>
      </c>
      <c r="J129" s="120">
        <v>0.1667</v>
      </c>
      <c r="K129" s="124">
        <v>19.99</v>
      </c>
      <c r="L129" s="119">
        <v>1</v>
      </c>
    </row>
    <row r="130" spans="1:12">
      <c r="A130" s="117">
        <v>44770</v>
      </c>
      <c r="B130" s="118" t="s">
        <v>20</v>
      </c>
      <c r="C130" s="119" t="s">
        <v>124</v>
      </c>
      <c r="D130" s="119">
        <v>272</v>
      </c>
      <c r="E130" s="120">
        <v>0.9412</v>
      </c>
      <c r="F130" s="119">
        <v>380</v>
      </c>
      <c r="G130" s="120">
        <v>0.9429</v>
      </c>
      <c r="H130" s="120">
        <v>0.9974</v>
      </c>
      <c r="I130" s="119">
        <v>22</v>
      </c>
      <c r="J130" s="120">
        <v>0.0809</v>
      </c>
      <c r="K130" s="123">
        <f>20*11.99</f>
        <v>239.8</v>
      </c>
      <c r="L130" s="119">
        <v>22</v>
      </c>
    </row>
    <row r="131" customFormat="1" spans="1:12">
      <c r="A131" s="117">
        <v>44770</v>
      </c>
      <c r="B131" s="118" t="s">
        <v>20</v>
      </c>
      <c r="C131" s="119" t="s">
        <v>1065</v>
      </c>
      <c r="D131">
        <v>16</v>
      </c>
      <c r="E131" s="120">
        <v>0.0554</v>
      </c>
      <c r="F131">
        <v>22</v>
      </c>
      <c r="G131" s="120">
        <v>0.0546</v>
      </c>
      <c r="H131" s="120">
        <v>1</v>
      </c>
      <c r="I131">
        <v>1</v>
      </c>
      <c r="J131" s="120">
        <v>0.0625</v>
      </c>
      <c r="K131" s="123">
        <v>48.94</v>
      </c>
      <c r="L131">
        <v>1</v>
      </c>
    </row>
    <row r="132" spans="1:12">
      <c r="A132" s="117">
        <v>44770</v>
      </c>
      <c r="B132" s="118" t="s">
        <v>128</v>
      </c>
      <c r="C132" s="119" t="s">
        <v>130</v>
      </c>
      <c r="D132" s="119">
        <v>8</v>
      </c>
      <c r="E132" s="120">
        <v>1</v>
      </c>
      <c r="F132" s="119">
        <v>10</v>
      </c>
      <c r="G132" s="120">
        <v>1</v>
      </c>
      <c r="H132" s="120">
        <v>0.9</v>
      </c>
      <c r="I132" s="119">
        <v>1</v>
      </c>
      <c r="J132" s="120">
        <v>0.125</v>
      </c>
      <c r="K132" s="124">
        <v>19.99</v>
      </c>
      <c r="L132" s="119">
        <v>1</v>
      </c>
    </row>
    <row r="133" spans="1:12">
      <c r="A133" s="117">
        <v>44771</v>
      </c>
      <c r="B133" s="118" t="s">
        <v>20</v>
      </c>
      <c r="C133" s="119" t="s">
        <v>124</v>
      </c>
      <c r="D133" s="119">
        <v>257</v>
      </c>
      <c r="E133" s="120">
        <v>0.9625</v>
      </c>
      <c r="F133" s="119">
        <v>366</v>
      </c>
      <c r="G133" s="120">
        <v>0.9657</v>
      </c>
      <c r="H133" s="120">
        <v>0.9918</v>
      </c>
      <c r="I133" s="119">
        <v>23</v>
      </c>
      <c r="J133" s="120">
        <v>0.0895</v>
      </c>
      <c r="K133" s="123">
        <v>263.78</v>
      </c>
      <c r="L133" s="119">
        <v>23</v>
      </c>
    </row>
    <row r="134" customFormat="1" spans="1:12">
      <c r="A134" s="117">
        <v>44771</v>
      </c>
      <c r="B134" s="118" t="s">
        <v>20</v>
      </c>
      <c r="C134" s="119" t="s">
        <v>1065</v>
      </c>
      <c r="D134">
        <v>10</v>
      </c>
      <c r="E134" s="120">
        <v>0.0375</v>
      </c>
      <c r="F134">
        <v>13</v>
      </c>
      <c r="G134" s="120">
        <v>0.0343</v>
      </c>
      <c r="H134" s="120">
        <v>1</v>
      </c>
      <c r="I134">
        <v>0</v>
      </c>
      <c r="J134" s="120">
        <v>0</v>
      </c>
      <c r="K134" s="123">
        <v>0</v>
      </c>
      <c r="L134">
        <v>0</v>
      </c>
    </row>
    <row r="135" spans="1:12">
      <c r="A135" s="117">
        <v>44771</v>
      </c>
      <c r="B135" s="118" t="s">
        <v>128</v>
      </c>
      <c r="C135" s="119" t="s">
        <v>130</v>
      </c>
      <c r="D135" s="119">
        <v>6</v>
      </c>
      <c r="E135" s="120">
        <v>1</v>
      </c>
      <c r="F135" s="119">
        <v>11</v>
      </c>
      <c r="G135" s="120">
        <v>1</v>
      </c>
      <c r="H135" s="120">
        <v>1</v>
      </c>
      <c r="I135" s="119">
        <v>1</v>
      </c>
      <c r="J135" s="120">
        <v>0.1667</v>
      </c>
      <c r="K135" s="124">
        <v>19.99</v>
      </c>
      <c r="L135" s="119"/>
    </row>
    <row r="136" spans="1:12">
      <c r="A136" s="117">
        <v>44772</v>
      </c>
      <c r="B136" s="118" t="s">
        <v>20</v>
      </c>
      <c r="C136" s="119" t="s">
        <v>124</v>
      </c>
      <c r="D136" s="119">
        <v>296</v>
      </c>
      <c r="E136" s="120">
        <v>0.9457</v>
      </c>
      <c r="F136" s="119">
        <v>393</v>
      </c>
      <c r="G136" s="120">
        <v>0.9357</v>
      </c>
      <c r="H136" s="120">
        <v>0.9898</v>
      </c>
      <c r="I136" s="119">
        <v>15</v>
      </c>
      <c r="J136" s="120">
        <v>0.0507</v>
      </c>
      <c r="K136" s="123">
        <v>167.86</v>
      </c>
      <c r="L136" s="119">
        <v>15</v>
      </c>
    </row>
    <row r="137" customFormat="1" spans="1:12">
      <c r="A137" s="117">
        <v>44772</v>
      </c>
      <c r="B137" s="118" t="s">
        <v>20</v>
      </c>
      <c r="C137" s="119" t="s">
        <v>1065</v>
      </c>
      <c r="D137">
        <v>17</v>
      </c>
      <c r="E137" s="120">
        <v>0.0543</v>
      </c>
      <c r="F137">
        <v>27</v>
      </c>
      <c r="G137" s="120">
        <v>0.0643</v>
      </c>
      <c r="H137" s="120">
        <v>1</v>
      </c>
      <c r="I137">
        <v>1</v>
      </c>
      <c r="J137" s="120">
        <v>0.0588</v>
      </c>
      <c r="K137" s="123">
        <v>48.94</v>
      </c>
      <c r="L137">
        <v>1</v>
      </c>
    </row>
    <row r="138" spans="1:12">
      <c r="A138" s="117">
        <v>44772</v>
      </c>
      <c r="B138" s="118" t="s">
        <v>128</v>
      </c>
      <c r="C138" s="119" t="s">
        <v>130</v>
      </c>
      <c r="D138" s="119">
        <v>7</v>
      </c>
      <c r="E138" s="120">
        <v>1</v>
      </c>
      <c r="F138" s="119">
        <v>8</v>
      </c>
      <c r="G138" s="120">
        <v>1</v>
      </c>
      <c r="H138" s="120">
        <v>0.875</v>
      </c>
      <c r="I138" s="119">
        <v>0</v>
      </c>
      <c r="J138" s="120">
        <v>0</v>
      </c>
      <c r="K138" s="124">
        <v>0</v>
      </c>
      <c r="L138" s="119">
        <v>0</v>
      </c>
    </row>
    <row r="139" spans="1:12">
      <c r="A139" s="117">
        <v>44773</v>
      </c>
      <c r="B139" s="118" t="s">
        <v>20</v>
      </c>
      <c r="C139" s="119" t="s">
        <v>124</v>
      </c>
      <c r="D139" s="119">
        <v>323</v>
      </c>
      <c r="E139" s="120">
        <v>0.95</v>
      </c>
      <c r="F139" s="119">
        <v>416</v>
      </c>
      <c r="G139" s="120">
        <v>0.9455</v>
      </c>
      <c r="H139" s="120">
        <v>0.9952</v>
      </c>
      <c r="I139" s="119">
        <v>22</v>
      </c>
      <c r="J139" s="120">
        <v>0.0681</v>
      </c>
      <c r="K139" s="123">
        <f>22*11.99</f>
        <v>263.78</v>
      </c>
      <c r="L139" s="119">
        <v>22</v>
      </c>
    </row>
    <row r="140" customFormat="1" spans="1:12">
      <c r="A140" s="117">
        <v>44773</v>
      </c>
      <c r="B140" s="118" t="s">
        <v>20</v>
      </c>
      <c r="C140" s="119" t="s">
        <v>1065</v>
      </c>
      <c r="D140">
        <v>16</v>
      </c>
      <c r="E140" s="120">
        <v>0.0471</v>
      </c>
      <c r="F140">
        <v>23</v>
      </c>
      <c r="G140" s="120">
        <v>0.0523</v>
      </c>
      <c r="H140" s="120">
        <v>0.9565</v>
      </c>
      <c r="I140">
        <v>4</v>
      </c>
      <c r="J140" s="120">
        <v>0.25</v>
      </c>
      <c r="K140" s="123">
        <f>48.94*4</f>
        <v>195.76</v>
      </c>
      <c r="L140">
        <v>2</v>
      </c>
    </row>
    <row r="141" spans="1:12">
      <c r="A141" s="117">
        <v>44773</v>
      </c>
      <c r="B141" s="118" t="s">
        <v>128</v>
      </c>
      <c r="C141" s="119" t="s">
        <v>130</v>
      </c>
      <c r="D141" s="119">
        <v>12</v>
      </c>
      <c r="E141" s="120">
        <v>1</v>
      </c>
      <c r="F141" s="119">
        <v>17</v>
      </c>
      <c r="G141" s="120">
        <v>1</v>
      </c>
      <c r="H141" s="120">
        <v>1</v>
      </c>
      <c r="I141" s="119">
        <v>0</v>
      </c>
      <c r="J141" s="120">
        <v>0</v>
      </c>
      <c r="K141" s="124">
        <v>0</v>
      </c>
      <c r="L141" s="119">
        <v>0</v>
      </c>
    </row>
    <row r="142" spans="1:12">
      <c r="A142" s="117">
        <v>44774</v>
      </c>
      <c r="B142" s="118" t="s">
        <v>20</v>
      </c>
      <c r="C142" s="119" t="s">
        <v>124</v>
      </c>
      <c r="D142" s="119">
        <v>290</v>
      </c>
      <c r="E142" s="120">
        <v>0.9477</v>
      </c>
      <c r="F142" s="119">
        <v>400</v>
      </c>
      <c r="G142" s="120">
        <v>0.9368</v>
      </c>
      <c r="H142" s="120">
        <v>0.9975</v>
      </c>
      <c r="I142" s="119">
        <v>14</v>
      </c>
      <c r="J142" s="120">
        <v>0.0483</v>
      </c>
      <c r="K142" s="123">
        <f>14*11.99</f>
        <v>167.86</v>
      </c>
      <c r="L142" s="119">
        <v>14</v>
      </c>
    </row>
    <row r="143" customFormat="1" spans="1:12">
      <c r="A143" s="117">
        <v>44774</v>
      </c>
      <c r="B143" s="118" t="s">
        <v>20</v>
      </c>
      <c r="C143" s="119" t="s">
        <v>1065</v>
      </c>
      <c r="D143">
        <v>15</v>
      </c>
      <c r="E143" s="120">
        <v>0.049</v>
      </c>
      <c r="F143">
        <v>20</v>
      </c>
      <c r="G143" s="120">
        <v>0.0468</v>
      </c>
      <c r="H143" s="120">
        <v>1</v>
      </c>
      <c r="I143">
        <v>1</v>
      </c>
      <c r="J143" s="120">
        <v>0.0667</v>
      </c>
      <c r="K143" s="123">
        <v>48.94</v>
      </c>
      <c r="L143">
        <v>1</v>
      </c>
    </row>
    <row r="144" spans="1:12">
      <c r="A144" s="117">
        <v>44774</v>
      </c>
      <c r="B144" s="118" t="s">
        <v>128</v>
      </c>
      <c r="C144" s="119" t="s">
        <v>130</v>
      </c>
      <c r="D144" s="119">
        <v>8</v>
      </c>
      <c r="E144" s="120">
        <v>1</v>
      </c>
      <c r="F144" s="119">
        <v>11</v>
      </c>
      <c r="G144" s="120">
        <v>1</v>
      </c>
      <c r="H144" s="120">
        <v>1</v>
      </c>
      <c r="I144" s="119">
        <v>0</v>
      </c>
      <c r="J144" s="120">
        <v>0</v>
      </c>
      <c r="K144" s="124">
        <v>0</v>
      </c>
      <c r="L144" s="119">
        <v>0</v>
      </c>
    </row>
    <row r="145" spans="1:12">
      <c r="A145" s="117">
        <v>44775</v>
      </c>
      <c r="B145" s="118" t="s">
        <v>20</v>
      </c>
      <c r="C145" s="119" t="s">
        <v>124</v>
      </c>
      <c r="D145" s="119">
        <v>275</v>
      </c>
      <c r="E145" s="120">
        <v>0.9046</v>
      </c>
      <c r="F145" s="119">
        <v>363</v>
      </c>
      <c r="G145" s="120">
        <v>0.8897</v>
      </c>
      <c r="H145" s="120">
        <v>0.9862</v>
      </c>
      <c r="I145" s="119">
        <v>20</v>
      </c>
      <c r="J145" s="120">
        <v>0.0727</v>
      </c>
      <c r="K145" s="123">
        <f>20*11.99</f>
        <v>239.8</v>
      </c>
      <c r="L145" s="119">
        <v>20</v>
      </c>
    </row>
    <row r="146" customFormat="1" spans="1:12">
      <c r="A146" s="117">
        <v>44775</v>
      </c>
      <c r="B146" s="118" t="s">
        <v>20</v>
      </c>
      <c r="C146" s="119" t="s">
        <v>1065</v>
      </c>
      <c r="D146">
        <v>28</v>
      </c>
      <c r="E146" s="120">
        <v>0.0921</v>
      </c>
      <c r="F146">
        <v>44</v>
      </c>
      <c r="G146" s="120">
        <v>0.1078</v>
      </c>
      <c r="H146" s="120">
        <v>1</v>
      </c>
      <c r="I146">
        <v>1</v>
      </c>
      <c r="J146" s="120">
        <v>0.0357</v>
      </c>
      <c r="K146" s="123">
        <v>59.99</v>
      </c>
      <c r="L146">
        <v>1</v>
      </c>
    </row>
    <row r="147" spans="1:12">
      <c r="A147" s="117">
        <v>44775</v>
      </c>
      <c r="B147" s="118" t="s">
        <v>128</v>
      </c>
      <c r="C147" s="119" t="s">
        <v>130</v>
      </c>
      <c r="D147" s="119">
        <v>3</v>
      </c>
      <c r="E147" s="120">
        <v>1</v>
      </c>
      <c r="F147" s="119">
        <v>4</v>
      </c>
      <c r="G147" s="120">
        <v>1</v>
      </c>
      <c r="H147" s="120">
        <v>1</v>
      </c>
      <c r="I147" s="119">
        <v>0</v>
      </c>
      <c r="J147" s="120">
        <v>0</v>
      </c>
      <c r="K147" s="124">
        <v>0</v>
      </c>
      <c r="L147" s="119">
        <v>0</v>
      </c>
    </row>
    <row r="148" spans="1:12">
      <c r="A148" s="117">
        <v>44776</v>
      </c>
      <c r="B148" s="118" t="s">
        <v>20</v>
      </c>
      <c r="C148" s="119" t="s">
        <v>124</v>
      </c>
      <c r="D148" s="119">
        <v>347</v>
      </c>
      <c r="E148" s="120">
        <v>0.9507</v>
      </c>
      <c r="F148" s="119">
        <v>491</v>
      </c>
      <c r="G148" s="120">
        <v>0.9212</v>
      </c>
      <c r="H148" s="120">
        <v>0.9919</v>
      </c>
      <c r="I148" s="119">
        <v>25</v>
      </c>
      <c r="J148" s="120">
        <v>0.072</v>
      </c>
      <c r="K148" s="123">
        <f>411.63-K149</f>
        <v>313.75</v>
      </c>
      <c r="L148" s="119">
        <v>25</v>
      </c>
    </row>
    <row r="149" spans="1:12">
      <c r="A149" s="117">
        <v>44776</v>
      </c>
      <c r="B149" s="118" t="s">
        <v>20</v>
      </c>
      <c r="C149" s="119" t="s">
        <v>1065</v>
      </c>
      <c r="D149" s="119">
        <v>14</v>
      </c>
      <c r="E149" s="120">
        <v>0.0384</v>
      </c>
      <c r="F149" s="119">
        <v>19</v>
      </c>
      <c r="G149" s="120">
        <v>0.0356</v>
      </c>
      <c r="H149" s="120">
        <v>1</v>
      </c>
      <c r="I149" s="119">
        <v>2</v>
      </c>
      <c r="J149" s="120">
        <v>0.1429</v>
      </c>
      <c r="K149" s="123">
        <f>48.94*2</f>
        <v>97.88</v>
      </c>
      <c r="L149" s="119">
        <v>1</v>
      </c>
    </row>
    <row r="150" customFormat="1" spans="1:12">
      <c r="A150" s="117">
        <v>44776</v>
      </c>
      <c r="B150" s="118" t="s">
        <v>20</v>
      </c>
      <c r="C150" s="119" t="s">
        <v>451</v>
      </c>
      <c r="D150" s="119">
        <v>4</v>
      </c>
      <c r="E150" s="120">
        <v>0.011</v>
      </c>
      <c r="F150" s="119">
        <v>23</v>
      </c>
      <c r="G150" s="120">
        <v>0.0432</v>
      </c>
      <c r="H150" s="120">
        <v>1</v>
      </c>
      <c r="I150" s="119"/>
      <c r="J150" s="120"/>
      <c r="K150" s="123"/>
      <c r="L150" s="119"/>
    </row>
    <row r="151" customFormat="1" spans="1:12">
      <c r="A151" s="117">
        <v>44776</v>
      </c>
      <c r="B151" s="118" t="s">
        <v>128</v>
      </c>
      <c r="C151" s="119" t="s">
        <v>130</v>
      </c>
      <c r="D151">
        <v>5</v>
      </c>
      <c r="E151" s="120">
        <v>1</v>
      </c>
      <c r="F151">
        <v>5</v>
      </c>
      <c r="G151" s="120">
        <v>1</v>
      </c>
      <c r="H151" s="120">
        <v>1</v>
      </c>
      <c r="I151">
        <v>0</v>
      </c>
      <c r="J151" s="120">
        <v>0</v>
      </c>
      <c r="K151" s="124">
        <v>0</v>
      </c>
      <c r="L151">
        <v>0</v>
      </c>
    </row>
    <row r="152" spans="1:12">
      <c r="A152" s="117">
        <v>44777</v>
      </c>
      <c r="B152" s="118" t="s">
        <v>20</v>
      </c>
      <c r="C152" s="119" t="s">
        <v>124</v>
      </c>
      <c r="D152" s="119">
        <v>299</v>
      </c>
      <c r="E152" s="120">
        <v>0.8979</v>
      </c>
      <c r="F152" s="119">
        <v>403</v>
      </c>
      <c r="G152" s="120">
        <v>0.8685</v>
      </c>
      <c r="H152" s="120">
        <v>0.9901</v>
      </c>
      <c r="I152" s="119">
        <v>14</v>
      </c>
      <c r="J152" s="120">
        <v>0.0468</v>
      </c>
      <c r="K152" s="123">
        <f>298.79-K153</f>
        <v>189.86</v>
      </c>
      <c r="L152" s="119">
        <v>14</v>
      </c>
    </row>
    <row r="153" spans="1:12">
      <c r="A153" s="117">
        <v>44777</v>
      </c>
      <c r="B153" s="118" t="s">
        <v>20</v>
      </c>
      <c r="C153" s="119" t="s">
        <v>1065</v>
      </c>
      <c r="D153" s="119">
        <v>27</v>
      </c>
      <c r="E153" s="120">
        <v>0.0811</v>
      </c>
      <c r="F153" s="119">
        <v>47</v>
      </c>
      <c r="G153" s="120">
        <v>0.1013</v>
      </c>
      <c r="H153" s="120">
        <v>0.9787</v>
      </c>
      <c r="I153" s="119">
        <v>2</v>
      </c>
      <c r="J153" s="120">
        <v>0.0741</v>
      </c>
      <c r="K153" s="123">
        <f>59.99+48.94</f>
        <v>108.93</v>
      </c>
      <c r="L153" s="119">
        <v>2</v>
      </c>
    </row>
    <row r="154" spans="1:12">
      <c r="A154" s="117">
        <v>44777</v>
      </c>
      <c r="B154" s="118" t="s">
        <v>20</v>
      </c>
      <c r="C154" s="119" t="s">
        <v>451</v>
      </c>
      <c r="D154" s="119">
        <v>7</v>
      </c>
      <c r="E154" s="120">
        <v>0.021</v>
      </c>
      <c r="F154" s="119">
        <v>14</v>
      </c>
      <c r="G154" s="120">
        <v>0.0302</v>
      </c>
      <c r="H154" s="120">
        <v>1</v>
      </c>
      <c r="I154" s="119"/>
      <c r="J154" s="120"/>
      <c r="K154" s="123"/>
      <c r="L154" s="119"/>
    </row>
    <row r="155" spans="1:12">
      <c r="A155" s="117">
        <v>44777</v>
      </c>
      <c r="B155" s="118" t="s">
        <v>128</v>
      </c>
      <c r="C155" s="119" t="s">
        <v>130</v>
      </c>
      <c r="D155" s="119">
        <v>7</v>
      </c>
      <c r="E155" s="120">
        <v>1</v>
      </c>
      <c r="F155" s="119">
        <v>8</v>
      </c>
      <c r="G155" s="120">
        <v>1</v>
      </c>
      <c r="H155" s="120">
        <v>1</v>
      </c>
      <c r="I155" s="119">
        <v>0</v>
      </c>
      <c r="J155" s="120">
        <v>0</v>
      </c>
      <c r="K155" s="124">
        <v>0</v>
      </c>
      <c r="L155" s="119">
        <v>0</v>
      </c>
    </row>
    <row r="156" spans="1:12">
      <c r="A156" s="117">
        <v>44778</v>
      </c>
      <c r="B156" s="118" t="s">
        <v>20</v>
      </c>
      <c r="C156" s="119" t="s">
        <v>124</v>
      </c>
      <c r="D156" s="119">
        <v>243</v>
      </c>
      <c r="E156" s="120">
        <v>0.8967</v>
      </c>
      <c r="F156" s="119">
        <v>355</v>
      </c>
      <c r="G156" s="120">
        <v>0.8722</v>
      </c>
      <c r="H156" s="120">
        <v>0.9831</v>
      </c>
      <c r="I156" s="119">
        <v>21</v>
      </c>
      <c r="J156" s="120">
        <v>0.0905</v>
      </c>
      <c r="K156" s="123">
        <v>268.8</v>
      </c>
      <c r="L156" s="119">
        <v>21</v>
      </c>
    </row>
    <row r="157" spans="1:12">
      <c r="A157" s="117">
        <v>44778</v>
      </c>
      <c r="B157" s="118" t="s">
        <v>20</v>
      </c>
      <c r="C157" s="119" t="s">
        <v>451</v>
      </c>
      <c r="D157" s="119">
        <v>11</v>
      </c>
      <c r="E157" s="120">
        <v>0.0406</v>
      </c>
      <c r="F157" s="119">
        <v>28</v>
      </c>
      <c r="G157" s="120">
        <v>0.0688</v>
      </c>
      <c r="H157" s="120">
        <v>1</v>
      </c>
      <c r="I157" s="119">
        <v>1</v>
      </c>
      <c r="J157" s="120">
        <v>0.0909</v>
      </c>
      <c r="K157" s="123">
        <v>0</v>
      </c>
      <c r="L157" s="119">
        <v>1</v>
      </c>
    </row>
    <row r="158" spans="1:12">
      <c r="A158" s="117">
        <v>44778</v>
      </c>
      <c r="B158" s="118" t="s">
        <v>20</v>
      </c>
      <c r="C158" s="119" t="s">
        <v>1065</v>
      </c>
      <c r="D158" s="119">
        <v>17</v>
      </c>
      <c r="E158" s="120">
        <v>0.0627</v>
      </c>
      <c r="F158" s="119">
        <v>24</v>
      </c>
      <c r="G158" s="120">
        <v>0.059</v>
      </c>
      <c r="H158" s="120">
        <v>1</v>
      </c>
      <c r="L158" s="119"/>
    </row>
    <row r="159" spans="1:12">
      <c r="A159" s="117">
        <v>44778</v>
      </c>
      <c r="B159" s="118" t="s">
        <v>128</v>
      </c>
      <c r="C159" s="119" t="s">
        <v>130</v>
      </c>
      <c r="D159" s="119">
        <v>10</v>
      </c>
      <c r="E159" s="120">
        <v>1</v>
      </c>
      <c r="F159" s="119">
        <v>12</v>
      </c>
      <c r="G159" s="120">
        <v>1</v>
      </c>
      <c r="H159" s="120">
        <v>1</v>
      </c>
      <c r="I159" s="119">
        <v>0</v>
      </c>
      <c r="J159" s="120">
        <v>0</v>
      </c>
      <c r="K159" s="124">
        <v>0</v>
      </c>
      <c r="L159" s="119">
        <v>0</v>
      </c>
    </row>
    <row r="160" spans="1:12">
      <c r="A160" s="117">
        <v>44779</v>
      </c>
      <c r="B160" s="118" t="s">
        <v>20</v>
      </c>
      <c r="C160" s="119" t="s">
        <v>124</v>
      </c>
      <c r="D160" s="119">
        <v>233</v>
      </c>
      <c r="E160" s="120">
        <v>0.9173</v>
      </c>
      <c r="F160" s="119">
        <v>328</v>
      </c>
      <c r="G160" s="120">
        <v>0.9061</v>
      </c>
      <c r="H160" s="120">
        <v>0.9939</v>
      </c>
      <c r="I160" s="119">
        <v>10</v>
      </c>
      <c r="J160" s="120">
        <v>0.0429</v>
      </c>
      <c r="K160" s="123">
        <v>145.9</v>
      </c>
      <c r="L160" s="119">
        <v>10</v>
      </c>
    </row>
    <row r="161" spans="1:12">
      <c r="A161" s="117">
        <v>44779</v>
      </c>
      <c r="B161" s="118" t="s">
        <v>20</v>
      </c>
      <c r="C161" s="119" t="s">
        <v>451</v>
      </c>
      <c r="D161" s="119">
        <v>7</v>
      </c>
      <c r="E161" s="120">
        <v>0.0276</v>
      </c>
      <c r="F161" s="119">
        <v>9</v>
      </c>
      <c r="G161" s="120">
        <v>0.0249</v>
      </c>
      <c r="H161" s="120">
        <v>1</v>
      </c>
      <c r="I161" s="119"/>
      <c r="J161" s="120"/>
      <c r="K161" s="123"/>
      <c r="L161" s="119"/>
    </row>
    <row r="162" spans="1:12">
      <c r="A162" s="117">
        <v>44779</v>
      </c>
      <c r="B162" s="118" t="s">
        <v>20</v>
      </c>
      <c r="C162" s="119" t="s">
        <v>1065</v>
      </c>
      <c r="D162" s="119">
        <v>14</v>
      </c>
      <c r="E162" s="120">
        <v>0.0551</v>
      </c>
      <c r="F162" s="119">
        <v>25</v>
      </c>
      <c r="G162" s="120">
        <v>0.0691</v>
      </c>
      <c r="H162" s="120">
        <v>0.92</v>
      </c>
      <c r="I162" s="119"/>
      <c r="J162" s="120"/>
      <c r="K162" s="123"/>
      <c r="L162" s="119"/>
    </row>
    <row r="163" spans="1:12">
      <c r="A163" s="117">
        <v>44779</v>
      </c>
      <c r="B163" s="118" t="s">
        <v>128</v>
      </c>
      <c r="C163" s="119" t="s">
        <v>130</v>
      </c>
      <c r="D163" s="119">
        <v>8</v>
      </c>
      <c r="E163" s="120">
        <v>1</v>
      </c>
      <c r="F163" s="119">
        <v>10</v>
      </c>
      <c r="G163" s="120">
        <v>1</v>
      </c>
      <c r="H163" s="120">
        <v>1</v>
      </c>
      <c r="I163" s="119">
        <v>0</v>
      </c>
      <c r="J163" s="120">
        <v>0</v>
      </c>
      <c r="K163" s="124">
        <v>0</v>
      </c>
      <c r="L163" s="119">
        <v>0</v>
      </c>
    </row>
    <row r="164" spans="1:12">
      <c r="A164" s="117">
        <v>44780</v>
      </c>
      <c r="B164" s="118" t="s">
        <v>20</v>
      </c>
      <c r="C164" s="119" t="s">
        <v>124</v>
      </c>
      <c r="D164" s="119">
        <v>278</v>
      </c>
      <c r="E164" s="120">
        <v>0.8997</v>
      </c>
      <c r="F164" s="119">
        <v>358</v>
      </c>
      <c r="G164" s="120">
        <v>0.895</v>
      </c>
      <c r="H164" s="120">
        <v>0.9804</v>
      </c>
      <c r="I164" s="119">
        <v>13</v>
      </c>
      <c r="J164" s="120">
        <v>0.0468</v>
      </c>
      <c r="K164" s="123">
        <f>310.85-K166</f>
        <v>190.87</v>
      </c>
      <c r="L164" s="119"/>
    </row>
    <row r="165" spans="1:12">
      <c r="A165" s="117">
        <v>44780</v>
      </c>
      <c r="B165" s="118" t="s">
        <v>20</v>
      </c>
      <c r="C165" s="119" t="s">
        <v>451</v>
      </c>
      <c r="D165" s="119">
        <v>16</v>
      </c>
      <c r="E165" s="120">
        <v>0.0518</v>
      </c>
      <c r="F165" s="119">
        <v>25</v>
      </c>
      <c r="G165" s="120">
        <v>0.0635</v>
      </c>
      <c r="H165" s="120">
        <v>1</v>
      </c>
      <c r="I165" s="119">
        <v>1</v>
      </c>
      <c r="J165" s="120"/>
      <c r="K165" s="123">
        <v>0</v>
      </c>
      <c r="L165" s="119"/>
    </row>
    <row r="166" spans="1:12">
      <c r="A166" s="117">
        <v>44780</v>
      </c>
      <c r="B166" s="118" t="s">
        <v>20</v>
      </c>
      <c r="C166" s="119" t="s">
        <v>1065</v>
      </c>
      <c r="D166" s="119">
        <v>15</v>
      </c>
      <c r="E166" s="120">
        <v>0.0485</v>
      </c>
      <c r="F166" s="119">
        <v>17</v>
      </c>
      <c r="G166" s="120">
        <v>0.0425</v>
      </c>
      <c r="H166" s="120">
        <v>1</v>
      </c>
      <c r="I166" s="119">
        <v>2</v>
      </c>
      <c r="J166" s="120"/>
      <c r="K166" s="123">
        <f>59.99*2</f>
        <v>119.98</v>
      </c>
      <c r="L166" s="119"/>
    </row>
    <row r="167" spans="1:12">
      <c r="A167" s="117">
        <v>44780</v>
      </c>
      <c r="B167" s="118" t="s">
        <v>128</v>
      </c>
      <c r="C167" s="119" t="s">
        <v>130</v>
      </c>
      <c r="D167" s="119">
        <v>4</v>
      </c>
      <c r="E167" s="120">
        <v>1</v>
      </c>
      <c r="F167" s="119">
        <v>6</v>
      </c>
      <c r="G167" s="120">
        <v>1</v>
      </c>
      <c r="H167" s="120">
        <v>1</v>
      </c>
      <c r="I167" s="119">
        <v>0</v>
      </c>
      <c r="J167" s="120">
        <v>0</v>
      </c>
      <c r="K167" s="124">
        <v>0</v>
      </c>
      <c r="L167" s="119">
        <v>0</v>
      </c>
    </row>
    <row r="168" spans="1:12">
      <c r="A168" s="117">
        <v>44781</v>
      </c>
      <c r="B168" s="118" t="s">
        <v>20</v>
      </c>
      <c r="C168" s="119" t="s">
        <v>124</v>
      </c>
      <c r="D168" s="119">
        <v>266</v>
      </c>
      <c r="E168" s="120">
        <v>0.8664</v>
      </c>
      <c r="F168" s="119">
        <v>360</v>
      </c>
      <c r="G168" s="120">
        <v>0.8411</v>
      </c>
      <c r="H168" s="120">
        <v>0.9889</v>
      </c>
      <c r="I168" s="119">
        <v>12</v>
      </c>
      <c r="J168" s="120">
        <v>0.0451</v>
      </c>
      <c r="K168" s="123">
        <v>175.88</v>
      </c>
      <c r="L168" s="119">
        <v>12</v>
      </c>
    </row>
    <row r="169" spans="1:12">
      <c r="A169" s="117">
        <v>44781</v>
      </c>
      <c r="B169" s="118" t="s">
        <v>20</v>
      </c>
      <c r="C169" s="119" t="s">
        <v>451</v>
      </c>
      <c r="D169" s="119">
        <v>14</v>
      </c>
      <c r="E169" s="120">
        <v>0.0456</v>
      </c>
      <c r="F169" s="119">
        <v>23</v>
      </c>
      <c r="G169" s="120">
        <v>0.0537</v>
      </c>
      <c r="H169" s="120">
        <v>1</v>
      </c>
      <c r="I169" s="119">
        <v>1</v>
      </c>
      <c r="J169" s="120">
        <v>0.0714</v>
      </c>
      <c r="K169" s="123">
        <v>0</v>
      </c>
      <c r="L169" s="119">
        <v>1</v>
      </c>
    </row>
    <row r="170" spans="1:12">
      <c r="A170" s="117">
        <v>44781</v>
      </c>
      <c r="B170" s="118" t="s">
        <v>20</v>
      </c>
      <c r="C170" s="119" t="s">
        <v>1065</v>
      </c>
      <c r="D170" s="119">
        <v>27</v>
      </c>
      <c r="E170" s="120">
        <v>0.0879</v>
      </c>
      <c r="F170" s="119">
        <v>45</v>
      </c>
      <c r="G170" s="120">
        <v>0.1051</v>
      </c>
      <c r="H170" s="120">
        <v>1</v>
      </c>
      <c r="I170" s="119"/>
      <c r="J170" s="120"/>
      <c r="K170" s="123"/>
      <c r="L170" s="119"/>
    </row>
    <row r="171" spans="1:12">
      <c r="A171" s="117">
        <v>44781</v>
      </c>
      <c r="B171" s="118" t="s">
        <v>128</v>
      </c>
      <c r="C171" s="119" t="s">
        <v>130</v>
      </c>
      <c r="D171" s="119">
        <v>10</v>
      </c>
      <c r="E171" s="120">
        <v>1</v>
      </c>
      <c r="F171" s="119">
        <v>18</v>
      </c>
      <c r="G171" s="120">
        <v>1</v>
      </c>
      <c r="H171" s="120">
        <v>1</v>
      </c>
      <c r="I171" s="119">
        <v>1</v>
      </c>
      <c r="J171" s="120">
        <v>0.1</v>
      </c>
      <c r="K171" s="124">
        <v>20.49</v>
      </c>
      <c r="L171" s="119">
        <v>1</v>
      </c>
    </row>
    <row r="172" spans="1:12">
      <c r="A172" s="117">
        <v>44782</v>
      </c>
      <c r="B172" s="118" t="s">
        <v>20</v>
      </c>
      <c r="C172" s="119" t="s">
        <v>124</v>
      </c>
      <c r="D172" s="119">
        <v>288</v>
      </c>
      <c r="E172" s="120">
        <v>0.9143</v>
      </c>
      <c r="F172" s="119">
        <v>396</v>
      </c>
      <c r="G172" s="120">
        <v>0.9167</v>
      </c>
      <c r="H172" s="120">
        <v>0.9773</v>
      </c>
      <c r="I172" s="119">
        <v>18</v>
      </c>
      <c r="J172" s="120">
        <v>0.0625</v>
      </c>
      <c r="K172" s="123">
        <f>371.75-K174</f>
        <v>262.82</v>
      </c>
      <c r="L172" s="119">
        <v>18</v>
      </c>
    </row>
    <row r="173" spans="1:12">
      <c r="A173" s="117">
        <v>44782</v>
      </c>
      <c r="B173" s="118" t="s">
        <v>20</v>
      </c>
      <c r="C173" s="119" t="s">
        <v>451</v>
      </c>
      <c r="D173" s="119">
        <v>7</v>
      </c>
      <c r="E173" s="120">
        <v>0.0222</v>
      </c>
      <c r="F173" s="119">
        <v>8</v>
      </c>
      <c r="G173" s="120">
        <v>0.0185</v>
      </c>
      <c r="H173" s="120">
        <v>1</v>
      </c>
      <c r="I173" s="119"/>
      <c r="J173" s="120"/>
      <c r="K173" s="123"/>
      <c r="L173" s="119"/>
    </row>
    <row r="174" spans="1:12">
      <c r="A174" s="117">
        <v>44782</v>
      </c>
      <c r="B174" s="118" t="s">
        <v>20</v>
      </c>
      <c r="C174" s="119" t="s">
        <v>1065</v>
      </c>
      <c r="D174" s="119">
        <v>20</v>
      </c>
      <c r="E174" s="120">
        <v>0.0635</v>
      </c>
      <c r="F174" s="119">
        <v>28</v>
      </c>
      <c r="G174" s="120">
        <v>0.0648</v>
      </c>
      <c r="H174" s="120">
        <v>0.8929</v>
      </c>
      <c r="I174" s="119">
        <v>2</v>
      </c>
      <c r="J174" s="120">
        <v>0.1</v>
      </c>
      <c r="K174" s="123">
        <f>48.94+59.99</f>
        <v>108.93</v>
      </c>
      <c r="L174" s="119">
        <v>2</v>
      </c>
    </row>
    <row r="175" spans="1:12">
      <c r="A175" s="117">
        <v>44782</v>
      </c>
      <c r="B175" s="118" t="s">
        <v>128</v>
      </c>
      <c r="C175" s="119" t="s">
        <v>130</v>
      </c>
      <c r="D175">
        <v>5</v>
      </c>
      <c r="E175" s="120">
        <v>1</v>
      </c>
      <c r="F175" s="119">
        <v>6</v>
      </c>
      <c r="G175" s="120">
        <v>1</v>
      </c>
      <c r="H175" s="120">
        <v>1</v>
      </c>
      <c r="I175" s="119"/>
      <c r="J175" s="120"/>
      <c r="K175" s="124">
        <v>0</v>
      </c>
      <c r="L175" s="119"/>
    </row>
    <row r="176" spans="1:12">
      <c r="A176" s="117">
        <v>44783</v>
      </c>
      <c r="B176" s="118" t="s">
        <v>20</v>
      </c>
      <c r="C176" s="119" t="s">
        <v>124</v>
      </c>
      <c r="D176" s="119">
        <v>246</v>
      </c>
      <c r="E176" s="120">
        <v>0.9535</v>
      </c>
      <c r="F176" s="119">
        <v>339</v>
      </c>
      <c r="G176" s="120">
        <v>0.9576</v>
      </c>
      <c r="H176" s="120">
        <v>1</v>
      </c>
      <c r="I176" s="119">
        <v>19</v>
      </c>
      <c r="J176" s="120">
        <v>0.0772</v>
      </c>
      <c r="K176" s="123">
        <v>279.81</v>
      </c>
      <c r="L176" s="119">
        <v>19</v>
      </c>
    </row>
    <row r="177" spans="1:12">
      <c r="A177" s="117">
        <v>44783</v>
      </c>
      <c r="B177" s="118" t="s">
        <v>20</v>
      </c>
      <c r="C177" s="119" t="s">
        <v>451</v>
      </c>
      <c r="D177" s="119">
        <v>7</v>
      </c>
      <c r="E177" s="120">
        <v>0.0271</v>
      </c>
      <c r="F177" s="119">
        <v>8</v>
      </c>
      <c r="G177" s="120">
        <v>0.0226</v>
      </c>
      <c r="H177" s="120">
        <v>1</v>
      </c>
      <c r="I177" s="119"/>
      <c r="J177" s="120"/>
      <c r="K177" s="123"/>
      <c r="L177" s="119"/>
    </row>
    <row r="178" spans="1:12">
      <c r="A178" s="117">
        <v>44783</v>
      </c>
      <c r="B178" s="118" t="s">
        <v>20</v>
      </c>
      <c r="C178" s="119" t="s">
        <v>1065</v>
      </c>
      <c r="D178" s="119">
        <v>5</v>
      </c>
      <c r="E178" s="120">
        <v>0.0194</v>
      </c>
      <c r="F178" s="119">
        <v>7</v>
      </c>
      <c r="G178" s="120">
        <v>0.0198</v>
      </c>
      <c r="H178" s="120">
        <v>0.7143</v>
      </c>
      <c r="I178" s="119"/>
      <c r="J178" s="120"/>
      <c r="K178" s="123"/>
      <c r="L178" s="119"/>
    </row>
    <row r="179" spans="1:12">
      <c r="A179" s="117">
        <v>44783</v>
      </c>
      <c r="B179" s="118" t="s">
        <v>128</v>
      </c>
      <c r="C179" s="119" t="s">
        <v>130</v>
      </c>
      <c r="D179">
        <v>10</v>
      </c>
      <c r="E179" s="120">
        <v>1</v>
      </c>
      <c r="F179" s="119">
        <v>12</v>
      </c>
      <c r="G179" s="120">
        <v>1</v>
      </c>
      <c r="H179" s="120">
        <v>1</v>
      </c>
      <c r="I179" s="119">
        <v>1</v>
      </c>
      <c r="J179" s="120">
        <v>0.1</v>
      </c>
      <c r="K179" s="124">
        <v>19.99</v>
      </c>
      <c r="L179" s="119"/>
    </row>
    <row r="180" spans="1:12">
      <c r="A180" s="117">
        <v>44784</v>
      </c>
      <c r="B180" s="118" t="s">
        <v>20</v>
      </c>
      <c r="C180" s="119" t="s">
        <v>124</v>
      </c>
      <c r="D180" s="119">
        <v>85</v>
      </c>
      <c r="E180" s="120">
        <v>0.8252</v>
      </c>
      <c r="F180" s="119">
        <v>125</v>
      </c>
      <c r="G180" s="120">
        <v>0.8065</v>
      </c>
      <c r="H180" s="120">
        <v>1</v>
      </c>
      <c r="I180" s="119">
        <v>8</v>
      </c>
      <c r="J180" s="120">
        <v>0.0941</v>
      </c>
      <c r="K180" s="123">
        <v>97.93</v>
      </c>
      <c r="L180" s="119">
        <v>8</v>
      </c>
    </row>
    <row r="181" spans="1:12">
      <c r="A181" s="117">
        <v>44784</v>
      </c>
      <c r="B181" s="118" t="s">
        <v>20</v>
      </c>
      <c r="C181" s="119" t="s">
        <v>451</v>
      </c>
      <c r="D181" s="119">
        <v>10</v>
      </c>
      <c r="E181" s="120">
        <v>0.0971</v>
      </c>
      <c r="F181" s="119">
        <v>10</v>
      </c>
      <c r="G181" s="120">
        <v>0.0645</v>
      </c>
      <c r="H181" s="120">
        <v>1</v>
      </c>
      <c r="I181" s="119">
        <v>1</v>
      </c>
      <c r="J181" s="120">
        <v>0.1</v>
      </c>
      <c r="K181" s="123">
        <v>0</v>
      </c>
      <c r="L181" s="119">
        <v>1</v>
      </c>
    </row>
    <row r="182" spans="1:12">
      <c r="A182" s="117">
        <v>44784</v>
      </c>
      <c r="B182" s="118" t="s">
        <v>20</v>
      </c>
      <c r="C182" s="119" t="s">
        <v>1065</v>
      </c>
      <c r="D182" s="119">
        <v>8</v>
      </c>
      <c r="E182" s="120">
        <v>0.0777</v>
      </c>
      <c r="F182" s="119">
        <v>20</v>
      </c>
      <c r="G182" s="120">
        <v>0.129</v>
      </c>
      <c r="H182" s="120">
        <v>0.9</v>
      </c>
      <c r="I182" s="119"/>
      <c r="J182" s="120"/>
      <c r="K182" s="123"/>
      <c r="L182" s="119"/>
    </row>
    <row r="183" spans="1:12">
      <c r="A183" s="117">
        <v>44784</v>
      </c>
      <c r="B183" s="118" t="s">
        <v>128</v>
      </c>
      <c r="C183" s="119" t="s">
        <v>130</v>
      </c>
      <c r="D183" s="119">
        <v>11</v>
      </c>
      <c r="E183" s="120">
        <v>1</v>
      </c>
      <c r="F183" s="119">
        <v>12</v>
      </c>
      <c r="G183" s="120">
        <v>1</v>
      </c>
      <c r="H183" s="120">
        <v>1</v>
      </c>
      <c r="I183" s="119"/>
      <c r="J183" s="120"/>
      <c r="K183" s="124">
        <v>0</v>
      </c>
      <c r="L183" s="119"/>
    </row>
    <row r="184" spans="1:12">
      <c r="A184" s="117">
        <v>44785</v>
      </c>
      <c r="B184" s="118" t="s">
        <v>20</v>
      </c>
      <c r="C184" s="119" t="s">
        <v>124</v>
      </c>
      <c r="D184" s="119">
        <v>153</v>
      </c>
      <c r="E184" s="120">
        <v>0.9053</v>
      </c>
      <c r="F184" s="119">
        <v>205</v>
      </c>
      <c r="G184" s="120">
        <v>0.8798</v>
      </c>
      <c r="H184" s="120">
        <v>0.9902</v>
      </c>
      <c r="I184" s="119">
        <v>14</v>
      </c>
      <c r="J184" s="120">
        <v>0.0915</v>
      </c>
      <c r="K184" s="123">
        <v>182.87</v>
      </c>
      <c r="L184" s="119">
        <v>14</v>
      </c>
    </row>
    <row r="185" spans="1:12">
      <c r="A185" s="117">
        <v>44785</v>
      </c>
      <c r="B185" s="118" t="s">
        <v>20</v>
      </c>
      <c r="C185" s="119" t="s">
        <v>451</v>
      </c>
      <c r="D185" s="119">
        <v>12</v>
      </c>
      <c r="E185" s="120">
        <v>0.071</v>
      </c>
      <c r="F185" s="119">
        <v>24</v>
      </c>
      <c r="G185" s="120">
        <v>0.103</v>
      </c>
      <c r="H185" s="120">
        <v>1</v>
      </c>
      <c r="I185" s="119"/>
      <c r="J185" s="120"/>
      <c r="K185" s="124"/>
      <c r="L185" s="119"/>
    </row>
    <row r="186" spans="1:12">
      <c r="A186" s="117">
        <v>44785</v>
      </c>
      <c r="B186" s="118" t="s">
        <v>20</v>
      </c>
      <c r="C186" s="119" t="s">
        <v>1065</v>
      </c>
      <c r="D186" s="119">
        <v>4</v>
      </c>
      <c r="E186" s="120">
        <v>0.0237</v>
      </c>
      <c r="F186" s="119">
        <v>4</v>
      </c>
      <c r="G186" s="120">
        <v>0.0172</v>
      </c>
      <c r="H186" s="120">
        <v>1</v>
      </c>
      <c r="I186" s="119"/>
      <c r="J186" s="120"/>
      <c r="K186" s="124"/>
      <c r="L186" s="119"/>
    </row>
    <row r="187" spans="1:12">
      <c r="A187" s="117">
        <v>44785</v>
      </c>
      <c r="B187" s="118" t="s">
        <v>128</v>
      </c>
      <c r="C187" s="119" t="s">
        <v>130</v>
      </c>
      <c r="D187" s="119">
        <v>3</v>
      </c>
      <c r="E187" s="120">
        <v>1</v>
      </c>
      <c r="F187" s="119">
        <v>3</v>
      </c>
      <c r="G187" s="120">
        <v>1</v>
      </c>
      <c r="H187" s="120">
        <v>1</v>
      </c>
      <c r="I187" s="119"/>
      <c r="J187" s="120"/>
      <c r="K187" s="124">
        <v>0</v>
      </c>
      <c r="L187" s="119"/>
    </row>
    <row r="188" spans="1:12">
      <c r="A188" s="117">
        <v>44786</v>
      </c>
      <c r="B188" s="118" t="s">
        <v>20</v>
      </c>
      <c r="C188" s="119" t="s">
        <v>124</v>
      </c>
      <c r="D188" s="119">
        <v>186</v>
      </c>
      <c r="E188" s="120">
        <v>0.9394</v>
      </c>
      <c r="F188" s="119">
        <v>279</v>
      </c>
      <c r="G188" s="120">
        <v>0.9269</v>
      </c>
      <c r="H188" s="120">
        <v>0.9964</v>
      </c>
      <c r="I188" s="119">
        <v>11</v>
      </c>
      <c r="J188" s="120">
        <v>0.0591</v>
      </c>
      <c r="K188" s="123">
        <v>156.89</v>
      </c>
      <c r="L188" s="119">
        <v>11</v>
      </c>
    </row>
    <row r="189" spans="1:12">
      <c r="A189" s="117">
        <v>44786</v>
      </c>
      <c r="B189" s="118" t="s">
        <v>20</v>
      </c>
      <c r="C189" s="119" t="s">
        <v>451</v>
      </c>
      <c r="D189" s="119">
        <v>8</v>
      </c>
      <c r="E189" s="120">
        <v>0.0404</v>
      </c>
      <c r="F189" s="119">
        <v>16</v>
      </c>
      <c r="G189" s="120">
        <v>0.0532</v>
      </c>
      <c r="H189" s="120">
        <v>1</v>
      </c>
      <c r="I189" s="119">
        <v>1</v>
      </c>
      <c r="J189" s="120">
        <v>0.125</v>
      </c>
      <c r="K189" s="123">
        <v>45.99</v>
      </c>
      <c r="L189" s="119">
        <v>1</v>
      </c>
    </row>
    <row r="190" spans="1:12">
      <c r="A190" s="117">
        <v>44786</v>
      </c>
      <c r="B190" s="118" t="s">
        <v>20</v>
      </c>
      <c r="C190" s="119" t="s">
        <v>1065</v>
      </c>
      <c r="D190" s="119">
        <v>4</v>
      </c>
      <c r="E190" s="120">
        <v>0.0202</v>
      </c>
      <c r="F190" s="119">
        <v>6</v>
      </c>
      <c r="G190" s="120">
        <v>0.0199</v>
      </c>
      <c r="H190" s="120">
        <v>0.6667</v>
      </c>
      <c r="I190" s="119"/>
      <c r="J190" s="120"/>
      <c r="K190" s="124"/>
      <c r="L190" s="119"/>
    </row>
    <row r="191" spans="1:12">
      <c r="A191" s="117">
        <v>44786</v>
      </c>
      <c r="B191" s="118" t="s">
        <v>128</v>
      </c>
      <c r="C191" s="119" t="s">
        <v>130</v>
      </c>
      <c r="D191">
        <v>6</v>
      </c>
      <c r="E191" s="120">
        <v>1</v>
      </c>
      <c r="F191">
        <v>7</v>
      </c>
      <c r="G191" s="120">
        <v>1</v>
      </c>
      <c r="H191" s="120">
        <v>1</v>
      </c>
      <c r="I191" s="119"/>
      <c r="J191" s="120"/>
      <c r="K191" s="124">
        <v>0</v>
      </c>
      <c r="L191" s="119"/>
    </row>
    <row r="192" spans="1:12">
      <c r="A192" s="117">
        <v>44787</v>
      </c>
      <c r="B192" s="118" t="s">
        <v>20</v>
      </c>
      <c r="C192" s="119" t="s">
        <v>124</v>
      </c>
      <c r="D192" s="119">
        <v>227</v>
      </c>
      <c r="E192" s="120">
        <v>0.9419</v>
      </c>
      <c r="F192" s="119">
        <v>329</v>
      </c>
      <c r="G192" s="120">
        <v>0.9481</v>
      </c>
      <c r="H192" s="120">
        <v>0.9848</v>
      </c>
      <c r="I192" s="119">
        <v>10</v>
      </c>
      <c r="J192" s="120">
        <v>0.0441</v>
      </c>
      <c r="K192" s="123">
        <v>144.9</v>
      </c>
      <c r="L192" s="119">
        <v>10</v>
      </c>
    </row>
    <row r="193" spans="1:12">
      <c r="A193" s="117">
        <v>44787</v>
      </c>
      <c r="B193" s="118" t="s">
        <v>20</v>
      </c>
      <c r="C193" s="119" t="s">
        <v>451</v>
      </c>
      <c r="D193" s="119">
        <v>10</v>
      </c>
      <c r="E193" s="120">
        <v>0.0415</v>
      </c>
      <c r="F193" s="119">
        <v>12</v>
      </c>
      <c r="G193" s="120">
        <v>0.0346</v>
      </c>
      <c r="H193" s="120">
        <v>1</v>
      </c>
      <c r="I193" s="119">
        <v>1</v>
      </c>
      <c r="J193" s="120"/>
      <c r="K193" s="124">
        <v>0</v>
      </c>
      <c r="L193" s="119"/>
    </row>
    <row r="194" spans="1:12">
      <c r="A194" s="117">
        <v>44787</v>
      </c>
      <c r="B194" s="118" t="s">
        <v>20</v>
      </c>
      <c r="C194" s="119" t="s">
        <v>1065</v>
      </c>
      <c r="D194" s="119">
        <v>4</v>
      </c>
      <c r="E194" s="120">
        <v>0.0166</v>
      </c>
      <c r="F194" s="119">
        <v>6</v>
      </c>
      <c r="G194" s="120">
        <v>0.0173</v>
      </c>
      <c r="H194" s="120">
        <v>1</v>
      </c>
      <c r="I194" s="119"/>
      <c r="J194" s="120"/>
      <c r="K194" s="124"/>
      <c r="L194" s="119"/>
    </row>
    <row r="195" spans="1:12">
      <c r="A195" s="117">
        <v>44787</v>
      </c>
      <c r="B195" s="118" t="s">
        <v>128</v>
      </c>
      <c r="C195" s="119" t="s">
        <v>130</v>
      </c>
      <c r="D195" s="119">
        <v>11</v>
      </c>
      <c r="E195" s="120">
        <v>1</v>
      </c>
      <c r="F195" s="119">
        <v>11</v>
      </c>
      <c r="G195" s="120">
        <v>1</v>
      </c>
      <c r="H195" s="120">
        <v>1</v>
      </c>
      <c r="I195" s="119"/>
      <c r="J195" s="120"/>
      <c r="K195" s="124">
        <v>0</v>
      </c>
      <c r="L195" s="119"/>
    </row>
    <row r="196" spans="1:12">
      <c r="A196" s="117">
        <v>44788</v>
      </c>
      <c r="B196" s="118" t="s">
        <v>20</v>
      </c>
      <c r="C196" s="119" t="s">
        <v>124</v>
      </c>
      <c r="D196" s="119">
        <v>189</v>
      </c>
      <c r="E196" s="120">
        <v>0.9265</v>
      </c>
      <c r="F196" s="119">
        <v>262</v>
      </c>
      <c r="G196" s="120">
        <v>0.9129</v>
      </c>
      <c r="H196" s="120">
        <v>0.9885</v>
      </c>
      <c r="I196" s="119">
        <v>10</v>
      </c>
      <c r="J196" s="120">
        <v>0.0529</v>
      </c>
      <c r="K196" s="123">
        <v>138.9</v>
      </c>
      <c r="L196" s="119">
        <v>10</v>
      </c>
    </row>
    <row r="197" spans="1:12">
      <c r="A197" s="117">
        <v>44788</v>
      </c>
      <c r="B197" s="118" t="s">
        <v>20</v>
      </c>
      <c r="C197" s="119" t="s">
        <v>451</v>
      </c>
      <c r="D197" s="119">
        <v>5</v>
      </c>
      <c r="E197" s="120">
        <v>0.0245</v>
      </c>
      <c r="F197" s="119">
        <v>6</v>
      </c>
      <c r="G197" s="120">
        <v>0.0209</v>
      </c>
      <c r="H197" s="120">
        <v>0.8333</v>
      </c>
      <c r="I197" s="119"/>
      <c r="J197" s="120"/>
      <c r="K197" s="124"/>
      <c r="L197" s="119"/>
    </row>
    <row r="198" spans="1:12">
      <c r="A198" s="117">
        <v>44788</v>
      </c>
      <c r="B198" s="118" t="s">
        <v>20</v>
      </c>
      <c r="C198" s="119" t="s">
        <v>1065</v>
      </c>
      <c r="D198" s="119">
        <v>10</v>
      </c>
      <c r="E198" s="120">
        <v>0.049</v>
      </c>
      <c r="F198" s="119">
        <v>19</v>
      </c>
      <c r="G198" s="120">
        <v>0.0662</v>
      </c>
      <c r="H198" s="120">
        <v>1</v>
      </c>
      <c r="I198" s="119">
        <v>1</v>
      </c>
      <c r="J198">
        <v>10</v>
      </c>
      <c r="K198" s="123">
        <v>59.99</v>
      </c>
      <c r="L198" s="119">
        <v>1</v>
      </c>
    </row>
    <row r="199" spans="1:12">
      <c r="A199" s="117">
        <v>44788</v>
      </c>
      <c r="B199" s="118" t="s">
        <v>128</v>
      </c>
      <c r="C199" s="119" t="s">
        <v>130</v>
      </c>
      <c r="D199" s="119">
        <v>13</v>
      </c>
      <c r="E199" s="120">
        <v>1</v>
      </c>
      <c r="F199" s="119">
        <v>20</v>
      </c>
      <c r="G199" s="120">
        <v>1</v>
      </c>
      <c r="H199" s="120">
        <v>1</v>
      </c>
      <c r="I199" s="119"/>
      <c r="J199" s="120"/>
      <c r="K199" s="124">
        <v>0</v>
      </c>
      <c r="L199" s="119"/>
    </row>
    <row r="200" spans="1:12">
      <c r="A200" s="117">
        <v>44789</v>
      </c>
      <c r="B200" s="118" t="s">
        <v>20</v>
      </c>
      <c r="C200" s="119" t="s">
        <v>124</v>
      </c>
      <c r="D200" s="119">
        <v>227</v>
      </c>
      <c r="E200" s="120">
        <v>0.9303</v>
      </c>
      <c r="F200" s="119">
        <v>312</v>
      </c>
      <c r="G200" s="120">
        <v>0.9176</v>
      </c>
      <c r="H200" s="120">
        <v>0.9936</v>
      </c>
      <c r="I200" s="119">
        <v>10</v>
      </c>
      <c r="J200" s="120">
        <v>0.0441</v>
      </c>
      <c r="K200" s="123">
        <v>132.9</v>
      </c>
      <c r="L200" s="119">
        <v>10</v>
      </c>
    </row>
    <row r="201" spans="1:12">
      <c r="A201" s="117">
        <v>44789</v>
      </c>
      <c r="B201" s="118" t="s">
        <v>20</v>
      </c>
      <c r="C201" s="119" t="s">
        <v>451</v>
      </c>
      <c r="D201" s="119">
        <v>12</v>
      </c>
      <c r="E201" s="120">
        <v>0.0492</v>
      </c>
      <c r="F201" s="119">
        <v>20</v>
      </c>
      <c r="G201" s="120">
        <v>0.0588</v>
      </c>
      <c r="H201" s="120">
        <v>1</v>
      </c>
      <c r="I201" s="119"/>
      <c r="J201" s="120"/>
      <c r="K201" s="124"/>
      <c r="L201" s="119"/>
    </row>
    <row r="202" spans="1:12">
      <c r="A202" s="117">
        <v>44789</v>
      </c>
      <c r="B202" s="118" t="s">
        <v>20</v>
      </c>
      <c r="C202" s="119" t="s">
        <v>1065</v>
      </c>
      <c r="D202" s="119">
        <v>5</v>
      </c>
      <c r="E202" s="120">
        <v>0.0205</v>
      </c>
      <c r="F202" s="119">
        <v>8</v>
      </c>
      <c r="G202" s="120">
        <v>0.0235</v>
      </c>
      <c r="H202" s="120">
        <v>1</v>
      </c>
      <c r="I202" s="119"/>
      <c r="J202" s="120"/>
      <c r="K202" s="124"/>
      <c r="L202" s="119"/>
    </row>
    <row r="203" spans="1:12">
      <c r="A203" s="117">
        <v>44789</v>
      </c>
      <c r="B203" s="118" t="s">
        <v>128</v>
      </c>
      <c r="C203" s="119" t="s">
        <v>130</v>
      </c>
      <c r="D203" s="119">
        <v>13</v>
      </c>
      <c r="E203" s="120">
        <v>1</v>
      </c>
      <c r="F203" s="119">
        <v>15</v>
      </c>
      <c r="G203" s="120">
        <v>1</v>
      </c>
      <c r="H203" s="120">
        <v>1</v>
      </c>
      <c r="I203" s="119"/>
      <c r="J203" s="120"/>
      <c r="K203" s="124">
        <v>0</v>
      </c>
      <c r="L203" s="119"/>
    </row>
    <row r="204" spans="1:12">
      <c r="A204" s="117">
        <v>44790</v>
      </c>
      <c r="B204" s="118" t="s">
        <v>20</v>
      </c>
      <c r="C204" s="119" t="s">
        <v>124</v>
      </c>
      <c r="D204" s="119">
        <v>258</v>
      </c>
      <c r="E204" s="120">
        <v>0.8927</v>
      </c>
      <c r="F204" s="119">
        <v>375</v>
      </c>
      <c r="G204" s="120">
        <v>0.8929</v>
      </c>
      <c r="H204" s="120">
        <v>0.9813</v>
      </c>
      <c r="I204" s="119">
        <v>20</v>
      </c>
      <c r="J204" s="120">
        <v>0.0775</v>
      </c>
      <c r="K204" s="123">
        <f>340.79-K206</f>
        <v>260.8</v>
      </c>
      <c r="L204" s="119">
        <v>20</v>
      </c>
    </row>
    <row r="205" spans="1:12">
      <c r="A205" s="117">
        <v>44790</v>
      </c>
      <c r="B205" s="118" t="s">
        <v>20</v>
      </c>
      <c r="C205" s="119" t="s">
        <v>451</v>
      </c>
      <c r="D205" s="119">
        <v>21</v>
      </c>
      <c r="E205" s="120">
        <v>0.0727</v>
      </c>
      <c r="F205" s="119">
        <v>34</v>
      </c>
      <c r="G205" s="120">
        <v>0.081</v>
      </c>
      <c r="H205" s="120">
        <v>1</v>
      </c>
      <c r="I205" s="119"/>
      <c r="J205" s="120"/>
      <c r="K205" s="124"/>
      <c r="L205" s="119"/>
    </row>
    <row r="206" spans="1:12">
      <c r="A206" s="117">
        <v>44790</v>
      </c>
      <c r="B206" s="118" t="s">
        <v>20</v>
      </c>
      <c r="C206" s="119" t="s">
        <v>1065</v>
      </c>
      <c r="D206" s="119">
        <v>10</v>
      </c>
      <c r="E206" s="120">
        <v>0.0346</v>
      </c>
      <c r="F206" s="119">
        <v>11</v>
      </c>
      <c r="G206" s="120">
        <v>0.0262</v>
      </c>
      <c r="H206" s="120">
        <v>1</v>
      </c>
      <c r="I206" s="119">
        <v>1</v>
      </c>
      <c r="J206" s="120">
        <v>0.1</v>
      </c>
      <c r="K206" s="123">
        <v>79.99</v>
      </c>
      <c r="L206" s="119">
        <v>1</v>
      </c>
    </row>
    <row r="207" spans="1:12">
      <c r="A207" s="117">
        <v>44790</v>
      </c>
      <c r="B207" s="118" t="s">
        <v>128</v>
      </c>
      <c r="C207" s="119" t="s">
        <v>130</v>
      </c>
      <c r="D207" s="119">
        <v>9</v>
      </c>
      <c r="E207" s="120">
        <v>1</v>
      </c>
      <c r="F207" s="119">
        <v>10</v>
      </c>
      <c r="G207" s="120">
        <v>1</v>
      </c>
      <c r="H207" s="120">
        <v>1</v>
      </c>
      <c r="I207" s="119"/>
      <c r="J207" s="120"/>
      <c r="K207" s="124">
        <v>0</v>
      </c>
      <c r="L207" s="119"/>
    </row>
    <row r="208" spans="1:12">
      <c r="A208" s="117">
        <v>44791</v>
      </c>
      <c r="B208" s="118" t="s">
        <v>20</v>
      </c>
      <c r="C208" s="119" t="s">
        <v>124</v>
      </c>
      <c r="D208" s="119">
        <v>293</v>
      </c>
      <c r="E208" s="120">
        <v>0.9482</v>
      </c>
      <c r="F208" s="119">
        <v>427</v>
      </c>
      <c r="G208" s="120">
        <v>0.9303</v>
      </c>
      <c r="H208" s="120">
        <v>0.993</v>
      </c>
      <c r="I208" s="119">
        <v>15</v>
      </c>
      <c r="J208" s="120">
        <v>0.0512</v>
      </c>
      <c r="K208" s="123">
        <v>194.85</v>
      </c>
      <c r="L208">
        <v>15</v>
      </c>
    </row>
    <row r="209" spans="1:11">
      <c r="A209" s="117">
        <v>44791</v>
      </c>
      <c r="B209" s="118" t="s">
        <v>20</v>
      </c>
      <c r="C209" s="119" t="s">
        <v>451</v>
      </c>
      <c r="D209" s="119">
        <v>12</v>
      </c>
      <c r="E209" s="120">
        <v>0.0388</v>
      </c>
      <c r="F209" s="119">
        <v>28</v>
      </c>
      <c r="G209" s="120">
        <v>0.061</v>
      </c>
      <c r="H209" s="120">
        <v>1</v>
      </c>
      <c r="I209" s="119"/>
      <c r="J209" s="120"/>
      <c r="K209" s="124"/>
    </row>
    <row r="210" spans="1:12">
      <c r="A210" s="117">
        <v>44791</v>
      </c>
      <c r="B210" s="118" t="s">
        <v>20</v>
      </c>
      <c r="C210" s="119" t="s">
        <v>1065</v>
      </c>
      <c r="D210" s="119">
        <v>4</v>
      </c>
      <c r="E210" s="120">
        <v>0.0129</v>
      </c>
      <c r="F210" s="119">
        <v>4</v>
      </c>
      <c r="G210" s="120">
        <v>0.0087</v>
      </c>
      <c r="H210" s="120">
        <v>1</v>
      </c>
      <c r="I210" s="119">
        <v>1</v>
      </c>
      <c r="J210" s="120">
        <v>0.25</v>
      </c>
      <c r="K210" s="123">
        <v>57.99</v>
      </c>
      <c r="L210">
        <v>1</v>
      </c>
    </row>
    <row r="211" spans="1:11">
      <c r="A211" s="117">
        <v>44791</v>
      </c>
      <c r="B211" s="118" t="s">
        <v>128</v>
      </c>
      <c r="C211" s="119" t="s">
        <v>130</v>
      </c>
      <c r="D211" s="119">
        <v>8</v>
      </c>
      <c r="E211" s="120">
        <v>1</v>
      </c>
      <c r="F211" s="119">
        <v>10</v>
      </c>
      <c r="G211" s="120">
        <v>1</v>
      </c>
      <c r="H211" s="120">
        <v>1</v>
      </c>
      <c r="I211" s="119"/>
      <c r="J211" s="120"/>
      <c r="K211" s="124">
        <v>0</v>
      </c>
    </row>
    <row r="212" spans="1:12">
      <c r="A212" s="117">
        <v>44792</v>
      </c>
      <c r="B212" s="118" t="s">
        <v>20</v>
      </c>
      <c r="C212" s="119" t="s">
        <v>124</v>
      </c>
      <c r="D212" s="119">
        <v>240</v>
      </c>
      <c r="E212" s="120">
        <v>0.9302</v>
      </c>
      <c r="F212" s="119">
        <v>325</v>
      </c>
      <c r="G212" s="120">
        <v>0.9448</v>
      </c>
      <c r="H212" s="120">
        <v>0.9877</v>
      </c>
      <c r="I212" s="119">
        <v>21</v>
      </c>
      <c r="J212" s="120">
        <v>0.0875</v>
      </c>
      <c r="K212" s="123">
        <v>272.79</v>
      </c>
      <c r="L212">
        <v>20</v>
      </c>
    </row>
    <row r="213" spans="1:11">
      <c r="A213" s="117">
        <v>44792</v>
      </c>
      <c r="B213" s="118" t="s">
        <v>20</v>
      </c>
      <c r="C213" s="119" t="s">
        <v>451</v>
      </c>
      <c r="D213" s="119">
        <v>11</v>
      </c>
      <c r="E213" s="120">
        <v>0.0426</v>
      </c>
      <c r="F213" s="119">
        <v>11</v>
      </c>
      <c r="G213" s="120">
        <v>0.032</v>
      </c>
      <c r="H213" s="120">
        <v>0.9091</v>
      </c>
      <c r="I213" s="119"/>
      <c r="J213" s="120"/>
      <c r="K213" s="124"/>
    </row>
    <row r="214" spans="1:12">
      <c r="A214" s="117">
        <v>44792</v>
      </c>
      <c r="B214" s="118" t="s">
        <v>20</v>
      </c>
      <c r="C214" s="119" t="s">
        <v>1065</v>
      </c>
      <c r="D214" s="119">
        <v>7</v>
      </c>
      <c r="E214" s="120">
        <v>0.0271</v>
      </c>
      <c r="F214" s="119">
        <v>8</v>
      </c>
      <c r="G214" s="120">
        <v>0.0233</v>
      </c>
      <c r="H214" s="120">
        <v>0.75</v>
      </c>
      <c r="I214" s="119">
        <v>1</v>
      </c>
      <c r="J214" s="120">
        <v>0.1429</v>
      </c>
      <c r="K214" s="123">
        <v>59.99</v>
      </c>
      <c r="L214">
        <v>1</v>
      </c>
    </row>
    <row r="215" spans="1:11">
      <c r="A215" s="117">
        <v>44792</v>
      </c>
      <c r="B215" s="118" t="s">
        <v>128</v>
      </c>
      <c r="C215" s="119" t="s">
        <v>130</v>
      </c>
      <c r="D215" s="119">
        <v>5</v>
      </c>
      <c r="E215" s="120">
        <v>1</v>
      </c>
      <c r="F215" s="119">
        <v>6</v>
      </c>
      <c r="G215" s="120">
        <v>1</v>
      </c>
      <c r="H215" s="120">
        <v>1</v>
      </c>
      <c r="I215" s="119"/>
      <c r="J215" s="120"/>
      <c r="K215" s="124">
        <v>0</v>
      </c>
    </row>
    <row r="216" spans="1:12">
      <c r="A216" s="117">
        <v>44793</v>
      </c>
      <c r="B216" s="118" t="s">
        <v>20</v>
      </c>
      <c r="C216" s="119" t="s">
        <v>124</v>
      </c>
      <c r="D216" s="119">
        <v>303</v>
      </c>
      <c r="E216" s="120">
        <v>0.9589</v>
      </c>
      <c r="F216" s="119">
        <v>405</v>
      </c>
      <c r="G216" s="120">
        <v>0.9441</v>
      </c>
      <c r="H216" s="120">
        <v>0.9778</v>
      </c>
      <c r="I216" s="119">
        <v>13</v>
      </c>
      <c r="J216" s="120">
        <v>0.0429</v>
      </c>
      <c r="K216" s="123">
        <v>168.87</v>
      </c>
      <c r="L216">
        <v>13</v>
      </c>
    </row>
    <row r="217" spans="1:11">
      <c r="A217" s="117">
        <v>44793</v>
      </c>
      <c r="B217" s="118" t="s">
        <v>20</v>
      </c>
      <c r="C217" s="119" t="s">
        <v>451</v>
      </c>
      <c r="D217" s="119">
        <v>7</v>
      </c>
      <c r="E217" s="120">
        <v>0.0222</v>
      </c>
      <c r="F217" s="119">
        <v>17</v>
      </c>
      <c r="G217" s="120">
        <v>0.0396</v>
      </c>
      <c r="H217" s="120">
        <v>1</v>
      </c>
      <c r="I217" s="119"/>
      <c r="J217" s="120"/>
      <c r="K217" s="124"/>
    </row>
    <row r="218" spans="1:12">
      <c r="A218" s="117">
        <v>44793</v>
      </c>
      <c r="B218" s="118" t="s">
        <v>20</v>
      </c>
      <c r="C218" s="119" t="s">
        <v>1065</v>
      </c>
      <c r="D218" s="119">
        <v>6</v>
      </c>
      <c r="E218" s="120">
        <v>0.019</v>
      </c>
      <c r="F218" s="119">
        <v>7</v>
      </c>
      <c r="G218" s="120">
        <v>0.0163</v>
      </c>
      <c r="H218" s="120">
        <v>0.4286</v>
      </c>
      <c r="I218" s="119">
        <v>1</v>
      </c>
      <c r="J218" s="120">
        <v>0.1667</v>
      </c>
      <c r="K218" s="123">
        <v>59.99</v>
      </c>
      <c r="L218">
        <v>1</v>
      </c>
    </row>
    <row r="219" spans="1:11">
      <c r="A219" s="117">
        <v>44793</v>
      </c>
      <c r="B219" s="118" t="s">
        <v>128</v>
      </c>
      <c r="C219" s="119" t="s">
        <v>130</v>
      </c>
      <c r="D219" s="119">
        <v>15</v>
      </c>
      <c r="E219" s="120">
        <v>1</v>
      </c>
      <c r="F219" s="119">
        <v>18</v>
      </c>
      <c r="G219" s="120">
        <v>1</v>
      </c>
      <c r="H219" s="120">
        <v>1</v>
      </c>
      <c r="I219" s="119"/>
      <c r="J219" s="120"/>
      <c r="K219" s="124">
        <v>0</v>
      </c>
    </row>
    <row r="220" spans="1:12">
      <c r="A220" s="117">
        <v>44794</v>
      </c>
      <c r="B220" s="118" t="s">
        <v>20</v>
      </c>
      <c r="C220" s="119" t="s">
        <v>124</v>
      </c>
      <c r="D220" s="119">
        <v>452</v>
      </c>
      <c r="E220" s="120">
        <v>0.9436</v>
      </c>
      <c r="F220" s="119">
        <v>623</v>
      </c>
      <c r="G220" s="120">
        <v>0.9439</v>
      </c>
      <c r="H220" s="120">
        <v>0.9839</v>
      </c>
      <c r="I220" s="119">
        <v>22</v>
      </c>
      <c r="J220" s="120">
        <v>0.0487</v>
      </c>
      <c r="K220" s="123">
        <v>285.78</v>
      </c>
      <c r="L220">
        <v>22</v>
      </c>
    </row>
    <row r="221" spans="1:11">
      <c r="A221" s="117">
        <v>44794</v>
      </c>
      <c r="B221" s="118" t="s">
        <v>20</v>
      </c>
      <c r="C221" s="119" t="s">
        <v>451</v>
      </c>
      <c r="D221" s="119">
        <v>16</v>
      </c>
      <c r="E221" s="120">
        <v>0.0334</v>
      </c>
      <c r="F221" s="119">
        <v>23</v>
      </c>
      <c r="G221" s="120">
        <v>0.0348</v>
      </c>
      <c r="H221" s="120">
        <v>1</v>
      </c>
      <c r="I221" s="119"/>
      <c r="J221" s="120"/>
      <c r="K221" s="124"/>
    </row>
    <row r="222" spans="1:11">
      <c r="A222" s="117">
        <v>44794</v>
      </c>
      <c r="B222" s="118" t="s">
        <v>20</v>
      </c>
      <c r="C222" s="119" t="s">
        <v>1065</v>
      </c>
      <c r="D222" s="119">
        <v>11</v>
      </c>
      <c r="E222" s="120">
        <v>0.023</v>
      </c>
      <c r="F222" s="119">
        <v>14</v>
      </c>
      <c r="G222" s="120">
        <v>0.0212</v>
      </c>
      <c r="H222" s="120">
        <v>0.8571</v>
      </c>
      <c r="I222" s="119"/>
      <c r="J222" s="120"/>
      <c r="K222" s="124"/>
    </row>
    <row r="223" spans="1:11">
      <c r="A223" s="117">
        <v>44794</v>
      </c>
      <c r="B223" s="118" t="s">
        <v>128</v>
      </c>
      <c r="C223" s="119" t="s">
        <v>130</v>
      </c>
      <c r="D223" s="119">
        <v>6</v>
      </c>
      <c r="E223" s="120">
        <v>1</v>
      </c>
      <c r="F223" s="119">
        <v>8</v>
      </c>
      <c r="G223" s="120">
        <v>1</v>
      </c>
      <c r="H223" s="120">
        <v>1</v>
      </c>
      <c r="I223" s="119"/>
      <c r="J223" s="120"/>
      <c r="K223" s="124">
        <v>0</v>
      </c>
    </row>
    <row r="224" spans="1:12">
      <c r="A224" s="117">
        <v>44795</v>
      </c>
      <c r="B224" s="118" t="s">
        <v>20</v>
      </c>
      <c r="C224" s="119" t="s">
        <v>124</v>
      </c>
      <c r="D224" s="119">
        <v>313</v>
      </c>
      <c r="E224" s="120">
        <v>0.8109</v>
      </c>
      <c r="F224" s="119">
        <v>433</v>
      </c>
      <c r="G224" s="120">
        <v>0.8232</v>
      </c>
      <c r="H224" s="120">
        <v>0.9908</v>
      </c>
      <c r="I224" s="119">
        <v>14</v>
      </c>
      <c r="J224" s="120">
        <v>0.0447</v>
      </c>
      <c r="K224" s="123">
        <v>181.86</v>
      </c>
      <c r="L224">
        <v>14</v>
      </c>
    </row>
    <row r="225" spans="1:12">
      <c r="A225" s="117">
        <v>44795</v>
      </c>
      <c r="B225" s="118" t="s">
        <v>20</v>
      </c>
      <c r="C225" s="119" t="s">
        <v>451</v>
      </c>
      <c r="D225" s="119">
        <v>64</v>
      </c>
      <c r="E225" s="120">
        <v>0.1658</v>
      </c>
      <c r="F225" s="119">
        <v>80</v>
      </c>
      <c r="G225" s="120">
        <v>0.1521</v>
      </c>
      <c r="H225" s="120">
        <v>1</v>
      </c>
      <c r="I225" s="119">
        <v>1</v>
      </c>
      <c r="J225" s="120">
        <v>0.0156</v>
      </c>
      <c r="K225" s="124"/>
      <c r="L225">
        <v>1</v>
      </c>
    </row>
    <row r="226" spans="1:11">
      <c r="A226" s="117">
        <v>44795</v>
      </c>
      <c r="B226" s="118" t="s">
        <v>20</v>
      </c>
      <c r="C226" s="119" t="s">
        <v>1065</v>
      </c>
      <c r="D226" s="119">
        <v>9</v>
      </c>
      <c r="E226" s="120">
        <v>0.0233</v>
      </c>
      <c r="F226" s="119">
        <v>13</v>
      </c>
      <c r="G226" s="120">
        <v>0.0247</v>
      </c>
      <c r="H226" s="120">
        <v>1</v>
      </c>
      <c r="I226" s="119"/>
      <c r="J226" s="120"/>
      <c r="K226" s="124"/>
    </row>
    <row r="227" spans="1:11">
      <c r="A227" s="117">
        <v>44795</v>
      </c>
      <c r="B227" s="118" t="s">
        <v>128</v>
      </c>
      <c r="C227" s="119" t="s">
        <v>130</v>
      </c>
      <c r="D227" s="119">
        <v>6</v>
      </c>
      <c r="E227" s="120">
        <v>1</v>
      </c>
      <c r="F227" s="119">
        <v>7</v>
      </c>
      <c r="G227" s="120">
        <v>1</v>
      </c>
      <c r="H227" s="120">
        <v>1</v>
      </c>
      <c r="I227" s="119"/>
      <c r="J227" s="120"/>
      <c r="K227" s="124">
        <v>0</v>
      </c>
    </row>
    <row r="228" spans="1:12">
      <c r="A228" s="117">
        <v>44796</v>
      </c>
      <c r="B228" s="118" t="s">
        <v>20</v>
      </c>
      <c r="C228" s="119" t="s">
        <v>124</v>
      </c>
      <c r="D228" s="119">
        <v>322</v>
      </c>
      <c r="E228" s="120">
        <v>0.9226</v>
      </c>
      <c r="F228" s="119">
        <v>432</v>
      </c>
      <c r="G228" s="120">
        <v>0.9231</v>
      </c>
      <c r="H228" s="120">
        <v>0.9838</v>
      </c>
      <c r="I228" s="119">
        <v>16</v>
      </c>
      <c r="J228" s="120">
        <v>0.0497</v>
      </c>
      <c r="K228" s="123">
        <f>417.81-K230</f>
        <v>207.84</v>
      </c>
      <c r="L228">
        <v>16</v>
      </c>
    </row>
    <row r="229" spans="1:12">
      <c r="A229" s="117">
        <v>44796</v>
      </c>
      <c r="B229" s="118" t="s">
        <v>20</v>
      </c>
      <c r="C229" s="119" t="s">
        <v>451</v>
      </c>
      <c r="D229" s="119">
        <v>23</v>
      </c>
      <c r="E229" s="120">
        <v>0.0659</v>
      </c>
      <c r="F229" s="119">
        <v>30</v>
      </c>
      <c r="G229" s="120">
        <v>0.0641</v>
      </c>
      <c r="H229" s="120">
        <v>1</v>
      </c>
      <c r="I229">
        <v>1</v>
      </c>
      <c r="J229" s="120">
        <v>0.0435</v>
      </c>
      <c r="K229" s="124">
        <v>0</v>
      </c>
      <c r="L229">
        <v>1</v>
      </c>
    </row>
    <row r="230" spans="1:12">
      <c r="A230" s="117">
        <v>44796</v>
      </c>
      <c r="B230" s="118" t="s">
        <v>20</v>
      </c>
      <c r="C230" s="119" t="s">
        <v>1065</v>
      </c>
      <c r="D230" s="119">
        <v>4</v>
      </c>
      <c r="E230" s="120">
        <v>0.0115</v>
      </c>
      <c r="F230" s="119">
        <v>6</v>
      </c>
      <c r="G230" s="120">
        <v>0.0128</v>
      </c>
      <c r="H230" s="120">
        <v>1</v>
      </c>
      <c r="I230" s="119">
        <v>3</v>
      </c>
      <c r="J230" s="120">
        <v>0.75</v>
      </c>
      <c r="K230" s="123">
        <f>69.99*3</f>
        <v>209.97</v>
      </c>
      <c r="L230">
        <v>1</v>
      </c>
    </row>
    <row r="231" spans="1:11">
      <c r="A231" s="117">
        <v>44796</v>
      </c>
      <c r="B231" s="118" t="s">
        <v>128</v>
      </c>
      <c r="C231" s="119" t="s">
        <v>130</v>
      </c>
      <c r="D231" s="119">
        <v>16</v>
      </c>
      <c r="E231" s="120">
        <v>1</v>
      </c>
      <c r="F231" s="119">
        <v>21</v>
      </c>
      <c r="G231" s="120">
        <v>1</v>
      </c>
      <c r="H231" s="120">
        <v>1</v>
      </c>
      <c r="I231" s="119"/>
      <c r="J231" s="120"/>
      <c r="K231" s="124">
        <v>0</v>
      </c>
    </row>
    <row r="232" spans="1:12">
      <c r="A232" s="117">
        <v>44797</v>
      </c>
      <c r="B232" s="118" t="s">
        <v>20</v>
      </c>
      <c r="C232" s="119" t="s">
        <v>124</v>
      </c>
      <c r="D232" s="119">
        <v>364</v>
      </c>
      <c r="E232" s="120">
        <v>0.9455</v>
      </c>
      <c r="F232" s="119">
        <v>483</v>
      </c>
      <c r="G232" s="120">
        <v>0.9452</v>
      </c>
      <c r="H232" s="120">
        <v>0.9855</v>
      </c>
      <c r="I232" s="119">
        <v>14</v>
      </c>
      <c r="J232" s="120">
        <v>0.0385</v>
      </c>
      <c r="K232" s="123">
        <v>181.86</v>
      </c>
      <c r="L232">
        <v>14</v>
      </c>
    </row>
    <row r="233" spans="1:12">
      <c r="A233" s="117">
        <v>44797</v>
      </c>
      <c r="B233" s="118" t="s">
        <v>20</v>
      </c>
      <c r="C233" s="119" t="s">
        <v>451</v>
      </c>
      <c r="D233" s="119">
        <v>19</v>
      </c>
      <c r="E233" s="120">
        <v>0.0494</v>
      </c>
      <c r="F233" s="119">
        <v>25</v>
      </c>
      <c r="G233" s="120">
        <v>0.0489</v>
      </c>
      <c r="H233" s="120">
        <v>1</v>
      </c>
      <c r="I233" s="119">
        <v>1</v>
      </c>
      <c r="J233" s="120">
        <v>0.0526</v>
      </c>
      <c r="K233" s="124">
        <v>0</v>
      </c>
      <c r="L233">
        <v>1</v>
      </c>
    </row>
    <row r="234" spans="1:11">
      <c r="A234" s="117">
        <v>44797</v>
      </c>
      <c r="B234" s="118" t="s">
        <v>20</v>
      </c>
      <c r="C234" s="119" t="s">
        <v>1065</v>
      </c>
      <c r="D234" s="119">
        <v>3</v>
      </c>
      <c r="E234" s="120">
        <v>0.0052</v>
      </c>
      <c r="F234" s="119">
        <v>3</v>
      </c>
      <c r="G234" s="120">
        <v>0.0059</v>
      </c>
      <c r="H234" s="120">
        <v>1</v>
      </c>
      <c r="I234" s="119"/>
      <c r="J234" s="120"/>
      <c r="K234" s="124"/>
    </row>
    <row r="235" spans="1:12">
      <c r="A235" s="117">
        <v>44797</v>
      </c>
      <c r="B235" s="118" t="s">
        <v>128</v>
      </c>
      <c r="C235" s="119" t="s">
        <v>130</v>
      </c>
      <c r="D235" s="119">
        <v>14</v>
      </c>
      <c r="E235" s="120">
        <v>1</v>
      </c>
      <c r="F235" s="119">
        <v>17</v>
      </c>
      <c r="G235" s="120">
        <v>1</v>
      </c>
      <c r="H235" s="120">
        <v>1</v>
      </c>
      <c r="I235" s="119">
        <v>1</v>
      </c>
      <c r="J235" s="120">
        <v>0.0714</v>
      </c>
      <c r="K235" s="124">
        <v>18.99</v>
      </c>
      <c r="L235">
        <v>1</v>
      </c>
    </row>
    <row r="236" spans="1:11">
      <c r="A236" s="117">
        <v>44797</v>
      </c>
      <c r="B236" s="118" t="s">
        <v>20</v>
      </c>
      <c r="C236" t="s">
        <v>544</v>
      </c>
      <c r="D236" s="119">
        <v>4</v>
      </c>
      <c r="E236" s="120">
        <v>1</v>
      </c>
      <c r="F236" s="119">
        <v>5</v>
      </c>
      <c r="G236" s="120">
        <v>1</v>
      </c>
      <c r="H236" s="120">
        <v>1</v>
      </c>
      <c r="I236" s="119"/>
      <c r="J236" s="120"/>
      <c r="K236" s="124"/>
    </row>
    <row r="237" spans="1:12">
      <c r="A237" s="117">
        <v>44798</v>
      </c>
      <c r="B237" s="118" t="s">
        <v>20</v>
      </c>
      <c r="C237" s="119" t="s">
        <v>124</v>
      </c>
      <c r="D237" s="119">
        <v>409</v>
      </c>
      <c r="E237" s="120">
        <v>0.9191</v>
      </c>
      <c r="F237" s="119">
        <v>589</v>
      </c>
      <c r="G237" s="120">
        <v>0.902</v>
      </c>
      <c r="H237" s="120">
        <v>0.9915</v>
      </c>
      <c r="I237" s="119">
        <v>28</v>
      </c>
      <c r="J237" s="120">
        <v>0.0685</v>
      </c>
      <c r="K237" s="123">
        <f>415.71-K239</f>
        <v>363.72</v>
      </c>
      <c r="L237">
        <v>28</v>
      </c>
    </row>
    <row r="238" spans="1:11">
      <c r="A238" s="117">
        <v>44798</v>
      </c>
      <c r="B238" s="118" t="s">
        <v>20</v>
      </c>
      <c r="C238" s="119" t="s">
        <v>451</v>
      </c>
      <c r="D238" s="119">
        <v>27</v>
      </c>
      <c r="E238" s="120">
        <v>0.0607</v>
      </c>
      <c r="F238" s="119">
        <v>46</v>
      </c>
      <c r="G238" s="120">
        <v>0.0704</v>
      </c>
      <c r="H238" s="120">
        <v>1</v>
      </c>
      <c r="I238" s="119"/>
      <c r="J238" s="120"/>
      <c r="K238" s="124"/>
    </row>
    <row r="239" spans="1:12">
      <c r="A239" s="117">
        <v>44798</v>
      </c>
      <c r="B239" s="118" t="s">
        <v>20</v>
      </c>
      <c r="C239" s="119" t="s">
        <v>1065</v>
      </c>
      <c r="D239" s="119">
        <v>9</v>
      </c>
      <c r="E239" s="120">
        <v>0.0202</v>
      </c>
      <c r="F239" s="119">
        <v>18</v>
      </c>
      <c r="G239" s="120">
        <v>0.0276</v>
      </c>
      <c r="H239" s="120">
        <v>1</v>
      </c>
      <c r="I239" s="119">
        <v>1</v>
      </c>
      <c r="J239" s="120">
        <v>0.1111</v>
      </c>
      <c r="K239" s="123">
        <v>51.99</v>
      </c>
      <c r="L239">
        <v>1</v>
      </c>
    </row>
    <row r="240" spans="1:11">
      <c r="A240" s="117">
        <v>44798</v>
      </c>
      <c r="B240" s="118" t="s">
        <v>128</v>
      </c>
      <c r="C240" s="119" t="s">
        <v>130</v>
      </c>
      <c r="D240" s="119">
        <v>13</v>
      </c>
      <c r="E240" s="120">
        <v>1</v>
      </c>
      <c r="F240" s="119">
        <v>14</v>
      </c>
      <c r="G240" s="120">
        <v>1</v>
      </c>
      <c r="H240" s="120">
        <v>1</v>
      </c>
      <c r="I240" s="119"/>
      <c r="J240" s="120"/>
      <c r="K240" s="124">
        <v>0</v>
      </c>
    </row>
    <row r="241" spans="1:11">
      <c r="A241" s="117">
        <v>44798</v>
      </c>
      <c r="B241" s="118" t="s">
        <v>20</v>
      </c>
      <c r="C241" t="s">
        <v>544</v>
      </c>
      <c r="D241" s="119">
        <v>4</v>
      </c>
      <c r="E241" s="120">
        <v>1</v>
      </c>
      <c r="F241" s="119">
        <v>17</v>
      </c>
      <c r="G241" s="120">
        <v>1</v>
      </c>
      <c r="H241" s="120">
        <v>1</v>
      </c>
      <c r="I241" s="119"/>
      <c r="J241" s="120"/>
      <c r="K241" s="124"/>
    </row>
    <row r="242" spans="1:12">
      <c r="A242" s="117">
        <v>44799</v>
      </c>
      <c r="B242" s="118" t="s">
        <v>20</v>
      </c>
      <c r="C242" s="119" t="s">
        <v>124</v>
      </c>
      <c r="D242" s="119">
        <v>346</v>
      </c>
      <c r="E242" s="120">
        <v>0.9377</v>
      </c>
      <c r="F242" s="119">
        <v>489</v>
      </c>
      <c r="G242" s="120">
        <v>0.9106</v>
      </c>
      <c r="H242" s="120">
        <v>0.9877</v>
      </c>
      <c r="I242" s="119">
        <v>23</v>
      </c>
      <c r="J242" s="120">
        <v>0.0665</v>
      </c>
      <c r="K242" s="123">
        <f>370.76-K244</f>
        <v>298.77</v>
      </c>
      <c r="L242">
        <v>22</v>
      </c>
    </row>
    <row r="243" spans="1:11">
      <c r="A243" s="117">
        <v>44799</v>
      </c>
      <c r="B243" s="118" t="s">
        <v>20</v>
      </c>
      <c r="C243" s="119" t="s">
        <v>451</v>
      </c>
      <c r="D243" s="119">
        <v>16</v>
      </c>
      <c r="E243" s="120">
        <v>0.0434</v>
      </c>
      <c r="F243" s="119">
        <v>35</v>
      </c>
      <c r="G243" s="120">
        <v>0.0652</v>
      </c>
      <c r="H243" s="120">
        <v>1</v>
      </c>
      <c r="I243" s="119"/>
      <c r="J243" s="120"/>
      <c r="K243" s="124"/>
    </row>
    <row r="244" spans="1:12">
      <c r="A244" s="117">
        <v>44799</v>
      </c>
      <c r="B244" s="118" t="s">
        <v>20</v>
      </c>
      <c r="C244" s="119" t="s">
        <v>1065</v>
      </c>
      <c r="D244" s="119">
        <v>7</v>
      </c>
      <c r="E244" s="120">
        <v>0.019</v>
      </c>
      <c r="F244" s="119">
        <v>13</v>
      </c>
      <c r="G244" s="120">
        <v>0.0242</v>
      </c>
      <c r="H244" s="120">
        <v>1</v>
      </c>
      <c r="I244" s="119">
        <v>1</v>
      </c>
      <c r="J244" s="120">
        <v>0.1429</v>
      </c>
      <c r="K244" s="123">
        <v>71.99</v>
      </c>
      <c r="L244">
        <v>1</v>
      </c>
    </row>
    <row r="245" spans="1:11">
      <c r="A245" s="117">
        <v>44799</v>
      </c>
      <c r="B245" s="118" t="s">
        <v>128</v>
      </c>
      <c r="C245" s="119" t="s">
        <v>130</v>
      </c>
      <c r="D245" s="119">
        <v>10</v>
      </c>
      <c r="E245" s="120">
        <v>1</v>
      </c>
      <c r="F245" s="119">
        <v>14</v>
      </c>
      <c r="G245" s="120">
        <v>1</v>
      </c>
      <c r="H245" s="120">
        <v>1</v>
      </c>
      <c r="I245" s="119"/>
      <c r="J245" s="120"/>
      <c r="K245" s="124">
        <v>0</v>
      </c>
    </row>
    <row r="246" spans="1:11">
      <c r="A246" s="117">
        <v>44799</v>
      </c>
      <c r="B246" s="118" t="s">
        <v>20</v>
      </c>
      <c r="C246" t="s">
        <v>544</v>
      </c>
      <c r="D246" s="119">
        <v>7</v>
      </c>
      <c r="E246" s="120">
        <v>1</v>
      </c>
      <c r="F246" s="119">
        <v>12</v>
      </c>
      <c r="G246" s="120">
        <v>1</v>
      </c>
      <c r="H246" s="120">
        <v>1</v>
      </c>
      <c r="I246" s="119"/>
      <c r="J246" s="120"/>
      <c r="K246" s="124"/>
    </row>
    <row r="247" spans="1:12">
      <c r="A247" s="117">
        <v>44800</v>
      </c>
      <c r="B247" s="118" t="s">
        <v>20</v>
      </c>
      <c r="C247" s="119" t="s">
        <v>124</v>
      </c>
      <c r="D247" s="119">
        <v>375</v>
      </c>
      <c r="E247" s="120">
        <v>0.9328</v>
      </c>
      <c r="F247" s="119">
        <v>519</v>
      </c>
      <c r="G247" s="120">
        <v>0.9186</v>
      </c>
      <c r="H247" s="120">
        <v>0.9865</v>
      </c>
      <c r="I247" s="119">
        <v>18</v>
      </c>
      <c r="J247" s="120">
        <v>0.048</v>
      </c>
      <c r="K247" s="123">
        <v>233.82</v>
      </c>
      <c r="L247">
        <v>18</v>
      </c>
    </row>
    <row r="248" spans="1:12">
      <c r="A248" s="117">
        <v>44800</v>
      </c>
      <c r="B248" s="118" t="s">
        <v>20</v>
      </c>
      <c r="C248" s="119" t="s">
        <v>451</v>
      </c>
      <c r="D248" s="119">
        <v>18</v>
      </c>
      <c r="E248" s="120">
        <v>0.0448</v>
      </c>
      <c r="F248" s="119">
        <v>27</v>
      </c>
      <c r="G248" s="120">
        <v>0.0478</v>
      </c>
      <c r="H248" s="120">
        <v>1</v>
      </c>
      <c r="I248" s="119">
        <v>2</v>
      </c>
      <c r="J248" s="120">
        <v>0.1111</v>
      </c>
      <c r="K248" s="123">
        <v>39.99</v>
      </c>
      <c r="L248">
        <v>2</v>
      </c>
    </row>
    <row r="249" spans="1:11">
      <c r="A249" s="117">
        <v>44800</v>
      </c>
      <c r="B249" s="118" t="s">
        <v>20</v>
      </c>
      <c r="C249" s="119" t="s">
        <v>1065</v>
      </c>
      <c r="D249" s="119">
        <v>9</v>
      </c>
      <c r="E249" s="120">
        <v>0.0224</v>
      </c>
      <c r="F249" s="119">
        <v>19</v>
      </c>
      <c r="G249" s="120">
        <v>0.0336</v>
      </c>
      <c r="H249" s="120">
        <v>0.7368</v>
      </c>
      <c r="I249" s="119"/>
      <c r="J249" s="120"/>
      <c r="K249" s="124"/>
    </row>
    <row r="250" spans="1:12">
      <c r="A250" s="117">
        <v>44800</v>
      </c>
      <c r="B250" s="118" t="s">
        <v>128</v>
      </c>
      <c r="C250" s="119" t="s">
        <v>130</v>
      </c>
      <c r="D250" s="119">
        <v>10</v>
      </c>
      <c r="E250" s="120">
        <v>1</v>
      </c>
      <c r="F250" s="119">
        <v>11</v>
      </c>
      <c r="G250" s="120">
        <v>1</v>
      </c>
      <c r="H250" s="120">
        <v>1</v>
      </c>
      <c r="I250" s="119">
        <v>1</v>
      </c>
      <c r="J250" s="120">
        <v>0.1</v>
      </c>
      <c r="K250" s="124">
        <v>16.99</v>
      </c>
      <c r="L250">
        <v>1</v>
      </c>
    </row>
    <row r="251" spans="1:11">
      <c r="A251" s="117">
        <v>44800</v>
      </c>
      <c r="B251" s="118" t="s">
        <v>20</v>
      </c>
      <c r="C251" t="s">
        <v>544</v>
      </c>
      <c r="D251" s="119">
        <v>12</v>
      </c>
      <c r="E251" s="120">
        <v>1</v>
      </c>
      <c r="F251" s="119">
        <v>15</v>
      </c>
      <c r="G251" s="120">
        <v>1</v>
      </c>
      <c r="H251" s="120">
        <v>1</v>
      </c>
      <c r="I251" s="119"/>
      <c r="J251" s="120"/>
      <c r="K251" s="124"/>
    </row>
    <row r="252" spans="1:12">
      <c r="A252" s="117">
        <v>44801</v>
      </c>
      <c r="B252" s="118" t="s">
        <v>20</v>
      </c>
      <c r="C252" s="119" t="s">
        <v>124</v>
      </c>
      <c r="D252" s="119">
        <v>460</v>
      </c>
      <c r="E252" s="120">
        <v>0.9426</v>
      </c>
      <c r="F252" s="119">
        <v>635</v>
      </c>
      <c r="G252" s="120">
        <v>0.9393</v>
      </c>
      <c r="H252" s="120">
        <v>0.9906</v>
      </c>
      <c r="I252" s="119">
        <v>17</v>
      </c>
      <c r="J252" s="120">
        <v>0.037</v>
      </c>
      <c r="K252" s="123">
        <f>260.82-K253</f>
        <v>220.83</v>
      </c>
      <c r="L252">
        <v>17</v>
      </c>
    </row>
    <row r="253" spans="1:12">
      <c r="A253" s="117">
        <v>44801</v>
      </c>
      <c r="B253" s="118" t="s">
        <v>20</v>
      </c>
      <c r="C253" s="119" t="s">
        <v>451</v>
      </c>
      <c r="D253" s="119">
        <v>19</v>
      </c>
      <c r="E253" s="120">
        <v>0.0389</v>
      </c>
      <c r="F253" s="119">
        <v>29</v>
      </c>
      <c r="G253" s="120">
        <v>0.0429</v>
      </c>
      <c r="H253" s="120">
        <v>1</v>
      </c>
      <c r="I253" s="119">
        <v>1</v>
      </c>
      <c r="J253" s="120">
        <v>0.0526</v>
      </c>
      <c r="K253" s="123">
        <v>39.99</v>
      </c>
      <c r="L253">
        <v>1</v>
      </c>
    </row>
    <row r="254" spans="1:11">
      <c r="A254" s="117">
        <v>44801</v>
      </c>
      <c r="B254" s="118" t="s">
        <v>20</v>
      </c>
      <c r="C254" s="119" t="s">
        <v>1065</v>
      </c>
      <c r="D254" s="119">
        <v>9</v>
      </c>
      <c r="E254" s="120">
        <v>0.0184</v>
      </c>
      <c r="F254" s="119">
        <v>12</v>
      </c>
      <c r="G254" s="120">
        <v>0.0178</v>
      </c>
      <c r="H254" s="120">
        <v>1</v>
      </c>
      <c r="I254" s="119"/>
      <c r="J254" s="120"/>
      <c r="K254" s="124"/>
    </row>
    <row r="255" spans="1:11">
      <c r="A255" s="117">
        <v>44801</v>
      </c>
      <c r="B255" s="118" t="s">
        <v>128</v>
      </c>
      <c r="C255" s="119" t="s">
        <v>130</v>
      </c>
      <c r="D255" s="119">
        <v>19</v>
      </c>
      <c r="E255" s="120">
        <v>1</v>
      </c>
      <c r="F255" s="119">
        <v>21</v>
      </c>
      <c r="G255" s="120">
        <v>1</v>
      </c>
      <c r="H255" s="120">
        <v>1</v>
      </c>
      <c r="I255" s="119"/>
      <c r="J255" s="120"/>
      <c r="K255" s="124">
        <v>0</v>
      </c>
    </row>
    <row r="256" spans="1:11">
      <c r="A256" s="117">
        <v>44801</v>
      </c>
      <c r="B256" s="118" t="s">
        <v>20</v>
      </c>
      <c r="C256" t="s">
        <v>544</v>
      </c>
      <c r="D256" s="119">
        <v>11</v>
      </c>
      <c r="E256" s="120">
        <v>1</v>
      </c>
      <c r="F256" s="119">
        <v>14</v>
      </c>
      <c r="G256" s="120">
        <v>1</v>
      </c>
      <c r="H256" s="120">
        <v>1</v>
      </c>
      <c r="I256" s="119"/>
      <c r="J256" s="120"/>
      <c r="K256" s="124"/>
    </row>
    <row r="257" spans="1:12">
      <c r="A257" s="117">
        <v>44802</v>
      </c>
      <c r="B257" s="118" t="s">
        <v>20</v>
      </c>
      <c r="C257" s="119" t="s">
        <v>124</v>
      </c>
      <c r="D257" s="119">
        <v>351</v>
      </c>
      <c r="E257" s="120">
        <v>0.941</v>
      </c>
      <c r="F257" s="119">
        <v>506</v>
      </c>
      <c r="G257" s="120">
        <v>0.9423</v>
      </c>
      <c r="H257" s="120">
        <v>0.9921</v>
      </c>
      <c r="I257" s="119">
        <v>22</v>
      </c>
      <c r="J257" s="120">
        <v>0.0627</v>
      </c>
      <c r="K257" s="123">
        <v>285.78</v>
      </c>
      <c r="L257">
        <v>22</v>
      </c>
    </row>
    <row r="258" spans="1:11">
      <c r="A258" s="117">
        <v>44802</v>
      </c>
      <c r="B258" s="118" t="s">
        <v>20</v>
      </c>
      <c r="C258" s="119" t="s">
        <v>451</v>
      </c>
      <c r="D258" s="119">
        <v>11</v>
      </c>
      <c r="E258" s="120">
        <v>0.0295</v>
      </c>
      <c r="F258" s="119">
        <v>19</v>
      </c>
      <c r="G258" s="120">
        <v>0.0354</v>
      </c>
      <c r="H258" s="120">
        <v>1</v>
      </c>
      <c r="I258" s="119"/>
      <c r="J258" s="120"/>
      <c r="K258" s="124"/>
    </row>
    <row r="259" spans="1:11">
      <c r="A259" s="117">
        <v>44802</v>
      </c>
      <c r="B259" s="118" t="s">
        <v>20</v>
      </c>
      <c r="C259" s="119" t="s">
        <v>1065</v>
      </c>
      <c r="D259" s="119">
        <v>10</v>
      </c>
      <c r="E259" s="120">
        <v>0.0268</v>
      </c>
      <c r="F259" s="119">
        <v>11</v>
      </c>
      <c r="G259" s="120">
        <v>0.0205</v>
      </c>
      <c r="H259" s="120">
        <v>1</v>
      </c>
      <c r="I259" s="119"/>
      <c r="J259" s="120"/>
      <c r="K259" s="124"/>
    </row>
    <row r="260" spans="1:12">
      <c r="A260" s="117">
        <v>44802</v>
      </c>
      <c r="B260" s="118" t="s">
        <v>128</v>
      </c>
      <c r="C260" s="119" t="s">
        <v>130</v>
      </c>
      <c r="D260" s="119">
        <v>21</v>
      </c>
      <c r="E260" s="120">
        <v>1</v>
      </c>
      <c r="F260" s="119">
        <v>26</v>
      </c>
      <c r="G260" s="120">
        <v>1</v>
      </c>
      <c r="H260" s="120">
        <v>1</v>
      </c>
      <c r="I260" s="119">
        <v>1</v>
      </c>
      <c r="J260" s="120">
        <v>0.0476</v>
      </c>
      <c r="K260" s="124">
        <v>16.99</v>
      </c>
      <c r="L260">
        <v>1</v>
      </c>
    </row>
    <row r="261" spans="1:12">
      <c r="A261" s="117">
        <v>44802</v>
      </c>
      <c r="B261" s="118" t="s">
        <v>20</v>
      </c>
      <c r="C261" t="s">
        <v>544</v>
      </c>
      <c r="D261" s="119">
        <v>20</v>
      </c>
      <c r="E261" s="120">
        <v>1</v>
      </c>
      <c r="F261" s="119">
        <v>31</v>
      </c>
      <c r="G261" s="120">
        <v>1</v>
      </c>
      <c r="H261" s="120">
        <v>1</v>
      </c>
      <c r="I261" s="119">
        <v>2</v>
      </c>
      <c r="J261" s="120">
        <v>0.1</v>
      </c>
      <c r="K261" s="123">
        <v>29.99</v>
      </c>
      <c r="L261">
        <v>2</v>
      </c>
    </row>
    <row r="262" spans="1:12">
      <c r="A262" s="117">
        <v>44803</v>
      </c>
      <c r="B262" s="118" t="s">
        <v>20</v>
      </c>
      <c r="C262" s="119" t="s">
        <v>124</v>
      </c>
      <c r="D262" s="119">
        <v>354</v>
      </c>
      <c r="E262" s="120">
        <v>0.9365</v>
      </c>
      <c r="F262" s="119">
        <v>471</v>
      </c>
      <c r="G262" s="120">
        <v>0.9382</v>
      </c>
      <c r="H262" s="120">
        <v>0.9766</v>
      </c>
      <c r="I262" s="119">
        <v>16</v>
      </c>
      <c r="J262" s="120">
        <v>0.0452</v>
      </c>
      <c r="K262" s="123">
        <v>207.84</v>
      </c>
      <c r="L262">
        <v>16</v>
      </c>
    </row>
    <row r="263" spans="1:10">
      <c r="A263" s="117">
        <v>44803</v>
      </c>
      <c r="B263" s="118" t="s">
        <v>20</v>
      </c>
      <c r="C263" s="119" t="s">
        <v>451</v>
      </c>
      <c r="D263" s="119">
        <v>16</v>
      </c>
      <c r="E263" s="120">
        <v>0.0423</v>
      </c>
      <c r="F263" s="119">
        <v>22</v>
      </c>
      <c r="G263" s="120">
        <v>0.0438</v>
      </c>
      <c r="H263" s="120">
        <v>1</v>
      </c>
      <c r="I263" s="119"/>
      <c r="J263" s="120"/>
    </row>
    <row r="264" spans="1:10">
      <c r="A264" s="117">
        <v>44803</v>
      </c>
      <c r="B264" s="118" t="s">
        <v>20</v>
      </c>
      <c r="C264" s="119" t="s">
        <v>1065</v>
      </c>
      <c r="D264" s="119">
        <v>8</v>
      </c>
      <c r="E264" s="120">
        <v>0.0212</v>
      </c>
      <c r="F264" s="119">
        <v>9</v>
      </c>
      <c r="G264" s="120">
        <v>0.0179</v>
      </c>
      <c r="H264" s="120">
        <v>1</v>
      </c>
      <c r="I264" s="119"/>
      <c r="J264" s="120"/>
    </row>
    <row r="265" spans="1:12">
      <c r="A265" s="117">
        <v>44803</v>
      </c>
      <c r="B265" s="118" t="s">
        <v>128</v>
      </c>
      <c r="C265" s="119" t="s">
        <v>130</v>
      </c>
      <c r="D265" s="119">
        <v>18</v>
      </c>
      <c r="E265" s="120">
        <v>1</v>
      </c>
      <c r="F265" s="119">
        <v>28</v>
      </c>
      <c r="G265" s="120">
        <v>1</v>
      </c>
      <c r="H265" s="120">
        <v>0.9643</v>
      </c>
      <c r="I265" s="119">
        <v>3</v>
      </c>
      <c r="J265" s="120">
        <v>0.1667</v>
      </c>
      <c r="K265" s="124">
        <v>50.97</v>
      </c>
      <c r="L265">
        <v>3</v>
      </c>
    </row>
    <row r="266" spans="1:10">
      <c r="A266" s="117">
        <v>44803</v>
      </c>
      <c r="B266" s="118" t="s">
        <v>20</v>
      </c>
      <c r="C266" t="s">
        <v>544</v>
      </c>
      <c r="D266" s="119">
        <v>26</v>
      </c>
      <c r="E266" s="120">
        <v>1</v>
      </c>
      <c r="F266" s="119">
        <v>40</v>
      </c>
      <c r="G266" s="120">
        <v>1</v>
      </c>
      <c r="H266" s="120">
        <v>0.95</v>
      </c>
      <c r="I266" s="119"/>
      <c r="J266" s="120"/>
    </row>
    <row r="267" spans="1:12">
      <c r="A267" s="117">
        <v>44804</v>
      </c>
      <c r="B267" s="118" t="s">
        <v>20</v>
      </c>
      <c r="C267" s="119" t="s">
        <v>124</v>
      </c>
      <c r="D267" s="119">
        <v>327</v>
      </c>
      <c r="E267" s="120">
        <v>0.9506</v>
      </c>
      <c r="F267" s="119">
        <v>457</v>
      </c>
      <c r="G267" s="120">
        <v>0.9462</v>
      </c>
      <c r="H267" s="120">
        <v>0.9781</v>
      </c>
      <c r="I267" s="119">
        <v>19</v>
      </c>
      <c r="J267" s="120">
        <v>0.0581</v>
      </c>
      <c r="K267" s="123">
        <f>316.8-K270</f>
        <v>246.81</v>
      </c>
      <c r="L267">
        <v>19</v>
      </c>
    </row>
    <row r="268" spans="1:11">
      <c r="A268" s="117">
        <v>44804</v>
      </c>
      <c r="B268" s="118" t="s">
        <v>1066</v>
      </c>
      <c r="C268" s="119" t="s">
        <v>1067</v>
      </c>
      <c r="D268" s="119"/>
      <c r="E268" s="120"/>
      <c r="F268" s="119"/>
      <c r="G268" s="120"/>
      <c r="H268" s="120"/>
      <c r="I268" s="119">
        <v>1</v>
      </c>
      <c r="J268" s="120"/>
      <c r="K268" s="128">
        <v>271.07</v>
      </c>
    </row>
    <row r="269" spans="1:10">
      <c r="A269" s="117">
        <v>44804</v>
      </c>
      <c r="B269" s="118" t="s">
        <v>20</v>
      </c>
      <c r="C269" s="119" t="s">
        <v>451</v>
      </c>
      <c r="D269" s="119">
        <v>11</v>
      </c>
      <c r="E269" s="120">
        <v>0.032</v>
      </c>
      <c r="F269" s="119">
        <v>20</v>
      </c>
      <c r="G269" s="120">
        <v>0.0414</v>
      </c>
      <c r="H269" s="120">
        <v>1</v>
      </c>
      <c r="I269" s="119"/>
      <c r="J269" s="120"/>
    </row>
    <row r="270" spans="1:12">
      <c r="A270" s="117">
        <v>44804</v>
      </c>
      <c r="B270" s="118" t="s">
        <v>20</v>
      </c>
      <c r="C270" s="119" t="s">
        <v>1065</v>
      </c>
      <c r="D270" s="119">
        <v>6</v>
      </c>
      <c r="E270" s="120">
        <v>0.0174</v>
      </c>
      <c r="F270" s="119">
        <v>6</v>
      </c>
      <c r="G270" s="120">
        <v>0.0124</v>
      </c>
      <c r="H270" s="120">
        <v>1</v>
      </c>
      <c r="I270" s="119">
        <v>1</v>
      </c>
      <c r="J270" s="120">
        <v>0.1667</v>
      </c>
      <c r="K270" s="123">
        <v>69.99</v>
      </c>
      <c r="L270">
        <v>1</v>
      </c>
    </row>
    <row r="271" spans="1:12">
      <c r="A271" s="117">
        <v>44804</v>
      </c>
      <c r="B271" s="118" t="s">
        <v>128</v>
      </c>
      <c r="C271" s="119" t="s">
        <v>130</v>
      </c>
      <c r="D271" s="119">
        <v>12</v>
      </c>
      <c r="E271" s="120">
        <v>1</v>
      </c>
      <c r="F271" s="119">
        <v>17</v>
      </c>
      <c r="G271" s="120">
        <v>1</v>
      </c>
      <c r="H271" s="120">
        <v>1</v>
      </c>
      <c r="I271" s="119">
        <v>1</v>
      </c>
      <c r="J271" s="120">
        <v>0.0833</v>
      </c>
      <c r="K271" s="124">
        <v>16.99</v>
      </c>
      <c r="L271">
        <v>1</v>
      </c>
    </row>
    <row r="272" spans="1:12">
      <c r="A272" s="117">
        <v>44804</v>
      </c>
      <c r="B272" s="118" t="s">
        <v>20</v>
      </c>
      <c r="C272" t="s">
        <v>544</v>
      </c>
      <c r="D272" s="119">
        <v>35</v>
      </c>
      <c r="E272" s="120">
        <v>1</v>
      </c>
      <c r="F272" s="119">
        <v>57</v>
      </c>
      <c r="G272" s="120">
        <v>1</v>
      </c>
      <c r="H272" s="120">
        <v>0.9825</v>
      </c>
      <c r="I272" s="119">
        <v>2</v>
      </c>
      <c r="J272" s="120">
        <v>0.0571</v>
      </c>
      <c r="K272" s="123">
        <v>59.98</v>
      </c>
      <c r="L272">
        <v>2</v>
      </c>
    </row>
    <row r="273" spans="1:12">
      <c r="A273" s="117">
        <v>44805</v>
      </c>
      <c r="B273" s="118" t="s">
        <v>20</v>
      </c>
      <c r="C273" s="119" t="s">
        <v>124</v>
      </c>
      <c r="D273" s="119">
        <v>339</v>
      </c>
      <c r="E273" s="120">
        <v>0.9443</v>
      </c>
      <c r="F273" s="119">
        <v>474</v>
      </c>
      <c r="G273" s="120">
        <v>0.9405</v>
      </c>
      <c r="H273" s="120">
        <v>0.9916</v>
      </c>
      <c r="I273" s="119">
        <v>19</v>
      </c>
      <c r="J273" s="120">
        <v>0.056</v>
      </c>
      <c r="K273" s="123">
        <v>246.81</v>
      </c>
      <c r="L273">
        <v>19</v>
      </c>
    </row>
    <row r="274" spans="1:12">
      <c r="A274" s="117">
        <v>44805</v>
      </c>
      <c r="B274" s="118" t="s">
        <v>20</v>
      </c>
      <c r="C274" s="119" t="s">
        <v>451</v>
      </c>
      <c r="D274" s="119">
        <v>15</v>
      </c>
      <c r="E274" s="120">
        <v>0.0418</v>
      </c>
      <c r="F274" s="119">
        <v>20</v>
      </c>
      <c r="G274" s="120">
        <v>0.0397</v>
      </c>
      <c r="H274" s="120">
        <v>1</v>
      </c>
      <c r="I274" s="119">
        <v>1</v>
      </c>
      <c r="J274" s="120">
        <v>0.0667</v>
      </c>
      <c r="L274">
        <v>1</v>
      </c>
    </row>
    <row r="275" spans="1:10">
      <c r="A275" s="117">
        <v>44805</v>
      </c>
      <c r="B275" s="118" t="s">
        <v>20</v>
      </c>
      <c r="C275" s="119" t="s">
        <v>1065</v>
      </c>
      <c r="D275" s="119">
        <v>5</v>
      </c>
      <c r="E275" s="120">
        <v>0.0139</v>
      </c>
      <c r="F275" s="119">
        <v>10</v>
      </c>
      <c r="G275" s="120">
        <v>0.0198</v>
      </c>
      <c r="H275" s="120">
        <v>1</v>
      </c>
      <c r="I275" s="119"/>
      <c r="J275" s="120"/>
    </row>
    <row r="276" spans="1:10">
      <c r="A276" s="117">
        <v>44805</v>
      </c>
      <c r="B276" s="118" t="s">
        <v>128</v>
      </c>
      <c r="C276" s="119" t="s">
        <v>130</v>
      </c>
      <c r="D276" s="119">
        <v>6</v>
      </c>
      <c r="E276" s="120">
        <v>1</v>
      </c>
      <c r="F276" s="119">
        <v>7</v>
      </c>
      <c r="G276" s="120">
        <v>1</v>
      </c>
      <c r="H276" s="120">
        <v>1</v>
      </c>
      <c r="I276" s="119"/>
      <c r="J276" s="120"/>
    </row>
    <row r="277" spans="1:12">
      <c r="A277" s="117">
        <v>44805</v>
      </c>
      <c r="B277" s="118" t="s">
        <v>20</v>
      </c>
      <c r="C277" t="s">
        <v>544</v>
      </c>
      <c r="D277" s="119">
        <v>33</v>
      </c>
      <c r="E277" s="120">
        <v>0.9429</v>
      </c>
      <c r="F277" s="119">
        <v>51</v>
      </c>
      <c r="G277" s="120">
        <v>0.9623</v>
      </c>
      <c r="H277" s="120">
        <v>1</v>
      </c>
      <c r="I277" s="119">
        <v>3</v>
      </c>
      <c r="J277" s="120">
        <v>0.0909</v>
      </c>
      <c r="K277" s="123">
        <v>89.97</v>
      </c>
      <c r="L277">
        <v>3</v>
      </c>
    </row>
    <row r="278" spans="1:12">
      <c r="A278" s="117">
        <v>44806</v>
      </c>
      <c r="B278" s="118" t="s">
        <v>20</v>
      </c>
      <c r="C278" s="119" t="s">
        <v>124</v>
      </c>
      <c r="D278" s="119">
        <v>284</v>
      </c>
      <c r="E278" s="120">
        <v>0.9435</v>
      </c>
      <c r="F278" s="119">
        <v>366</v>
      </c>
      <c r="G278" s="120">
        <v>0.9385</v>
      </c>
      <c r="H278" s="120">
        <v>0.9863</v>
      </c>
      <c r="I278" s="119">
        <v>25</v>
      </c>
      <c r="J278" s="120">
        <v>0.088</v>
      </c>
      <c r="K278" s="123">
        <v>324.75</v>
      </c>
      <c r="L278">
        <v>25</v>
      </c>
    </row>
    <row r="279" spans="1:10">
      <c r="A279" s="117">
        <v>44806</v>
      </c>
      <c r="B279" s="118" t="s">
        <v>20</v>
      </c>
      <c r="C279" s="119" t="s">
        <v>451</v>
      </c>
      <c r="D279" s="119">
        <v>11</v>
      </c>
      <c r="E279" s="120">
        <v>0.0365</v>
      </c>
      <c r="F279" s="119">
        <v>17</v>
      </c>
      <c r="G279" s="120">
        <v>0.0436</v>
      </c>
      <c r="H279" s="120">
        <v>1</v>
      </c>
      <c r="I279" s="119"/>
      <c r="J279" s="120"/>
    </row>
    <row r="280" spans="1:12">
      <c r="A280" s="117">
        <v>44806</v>
      </c>
      <c r="B280" s="118" t="s">
        <v>20</v>
      </c>
      <c r="C280" s="119" t="s">
        <v>1065</v>
      </c>
      <c r="D280" s="119">
        <v>6</v>
      </c>
      <c r="E280" s="120">
        <v>0.0199</v>
      </c>
      <c r="F280" s="119">
        <v>7</v>
      </c>
      <c r="G280" s="120">
        <v>0.0179</v>
      </c>
      <c r="H280" s="120">
        <v>1</v>
      </c>
      <c r="I280" s="119">
        <v>1</v>
      </c>
      <c r="J280" s="120">
        <v>0.1667</v>
      </c>
      <c r="K280" s="123">
        <v>48.99</v>
      </c>
      <c r="L280">
        <v>1</v>
      </c>
    </row>
    <row r="281" spans="1:11">
      <c r="A281" s="117">
        <v>44806</v>
      </c>
      <c r="B281" s="118" t="s">
        <v>128</v>
      </c>
      <c r="C281" s="119" t="s">
        <v>130</v>
      </c>
      <c r="D281" s="119">
        <v>20</v>
      </c>
      <c r="E281" s="120">
        <v>1</v>
      </c>
      <c r="F281" s="119">
        <v>27</v>
      </c>
      <c r="G281" s="120">
        <v>1</v>
      </c>
      <c r="H281" s="120">
        <v>1</v>
      </c>
      <c r="I281" s="119">
        <v>1</v>
      </c>
      <c r="J281" s="120">
        <v>0.05</v>
      </c>
      <c r="K281" s="124">
        <v>16.99</v>
      </c>
    </row>
    <row r="282" spans="1:12">
      <c r="A282" s="117">
        <v>44806</v>
      </c>
      <c r="B282" s="118" t="s">
        <v>20</v>
      </c>
      <c r="C282" t="s">
        <v>544</v>
      </c>
      <c r="D282" s="119">
        <v>28</v>
      </c>
      <c r="E282" s="120">
        <v>1</v>
      </c>
      <c r="F282" s="119">
        <v>40</v>
      </c>
      <c r="G282" s="120">
        <v>1</v>
      </c>
      <c r="H282" s="120">
        <v>1</v>
      </c>
      <c r="I282" s="119">
        <v>4</v>
      </c>
      <c r="J282" s="120">
        <v>0.1429</v>
      </c>
      <c r="K282" s="123">
        <v>119.96</v>
      </c>
      <c r="L282">
        <v>4</v>
      </c>
    </row>
    <row r="283" spans="1:12">
      <c r="A283" s="117">
        <v>44807</v>
      </c>
      <c r="B283" s="118" t="s">
        <v>20</v>
      </c>
      <c r="C283" s="119" t="s">
        <v>124</v>
      </c>
      <c r="D283" s="119">
        <v>349</v>
      </c>
      <c r="E283" s="120">
        <v>0.9614</v>
      </c>
      <c r="F283" s="119">
        <v>477</v>
      </c>
      <c r="G283" s="120">
        <v>0.9617</v>
      </c>
      <c r="H283" s="120">
        <v>0.9895</v>
      </c>
      <c r="I283" s="119">
        <v>21</v>
      </c>
      <c r="J283" s="120">
        <v>0.0602</v>
      </c>
      <c r="K283" s="123">
        <v>272.79</v>
      </c>
      <c r="L283">
        <v>21</v>
      </c>
    </row>
    <row r="284" spans="1:10">
      <c r="A284" s="117">
        <v>44807</v>
      </c>
      <c r="B284" s="118" t="s">
        <v>20</v>
      </c>
      <c r="C284" s="119" t="s">
        <v>451</v>
      </c>
      <c r="D284" s="119">
        <v>7</v>
      </c>
      <c r="E284" s="120">
        <v>0.0193</v>
      </c>
      <c r="F284" s="119">
        <v>10</v>
      </c>
      <c r="G284" s="120">
        <v>0.0202</v>
      </c>
      <c r="H284" s="120">
        <v>1</v>
      </c>
      <c r="I284" s="119"/>
      <c r="J284" s="120"/>
    </row>
    <row r="285" spans="1:10">
      <c r="A285" s="117">
        <v>44807</v>
      </c>
      <c r="B285" s="118" t="s">
        <v>20</v>
      </c>
      <c r="C285" s="119" t="s">
        <v>1065</v>
      </c>
      <c r="D285" s="119">
        <v>7</v>
      </c>
      <c r="E285" s="120">
        <v>0.0193</v>
      </c>
      <c r="F285" s="119">
        <v>9</v>
      </c>
      <c r="G285" s="120">
        <v>0.0181</v>
      </c>
      <c r="H285" s="120">
        <v>1</v>
      </c>
      <c r="I285" s="119"/>
      <c r="J285" s="120"/>
    </row>
    <row r="286" spans="1:10">
      <c r="A286" s="117">
        <v>44807</v>
      </c>
      <c r="B286" s="118" t="s">
        <v>128</v>
      </c>
      <c r="C286" s="119" t="s">
        <v>130</v>
      </c>
      <c r="D286" s="119">
        <v>12</v>
      </c>
      <c r="E286" s="120">
        <v>1</v>
      </c>
      <c r="F286" s="119">
        <v>21</v>
      </c>
      <c r="G286" s="120">
        <v>1</v>
      </c>
      <c r="H286" s="120">
        <v>1</v>
      </c>
      <c r="I286" s="119"/>
      <c r="J286" s="120"/>
    </row>
    <row r="287" spans="1:12">
      <c r="A287" s="117">
        <v>44807</v>
      </c>
      <c r="B287" s="118" t="s">
        <v>20</v>
      </c>
      <c r="C287" t="s">
        <v>544</v>
      </c>
      <c r="D287" s="119">
        <v>30</v>
      </c>
      <c r="E287" s="120">
        <v>0.9677</v>
      </c>
      <c r="F287" s="119">
        <v>38</v>
      </c>
      <c r="G287" s="120">
        <v>0.9744</v>
      </c>
      <c r="H287" s="120">
        <v>1</v>
      </c>
      <c r="I287" s="119">
        <v>1</v>
      </c>
      <c r="J287" s="120">
        <v>0.0333</v>
      </c>
      <c r="K287" s="123">
        <v>29.99</v>
      </c>
      <c r="L287">
        <v>1</v>
      </c>
    </row>
    <row r="288" spans="1:12">
      <c r="A288" s="117">
        <v>44808</v>
      </c>
      <c r="B288" s="118" t="s">
        <v>20</v>
      </c>
      <c r="C288" s="119" t="s">
        <v>124</v>
      </c>
      <c r="D288" s="119">
        <v>421</v>
      </c>
      <c r="E288" s="120">
        <v>0.959</v>
      </c>
      <c r="F288" s="119">
        <v>570</v>
      </c>
      <c r="G288" s="120">
        <v>0.9437</v>
      </c>
      <c r="H288" s="120">
        <v>0.986</v>
      </c>
      <c r="I288" s="119">
        <v>14</v>
      </c>
      <c r="J288" s="120">
        <v>0.0333</v>
      </c>
      <c r="K288" s="123">
        <f>221.85-K290</f>
        <v>181.86</v>
      </c>
      <c r="L288">
        <v>14</v>
      </c>
    </row>
    <row r="289" spans="1:11">
      <c r="A289" s="117">
        <v>44808</v>
      </c>
      <c r="B289" s="118" t="s">
        <v>1066</v>
      </c>
      <c r="C289" s="119" t="s">
        <v>1067</v>
      </c>
      <c r="D289" s="119"/>
      <c r="E289" s="120"/>
      <c r="F289" s="119"/>
      <c r="G289" s="120"/>
      <c r="H289" s="120"/>
      <c r="I289" s="119">
        <v>1</v>
      </c>
      <c r="J289" s="120"/>
      <c r="K289" s="128">
        <v>280.07</v>
      </c>
    </row>
    <row r="290" spans="1:12">
      <c r="A290" s="117">
        <v>44808</v>
      </c>
      <c r="B290" s="118" t="s">
        <v>20</v>
      </c>
      <c r="C290" s="119" t="s">
        <v>451</v>
      </c>
      <c r="D290" s="119">
        <v>9</v>
      </c>
      <c r="E290" s="120">
        <v>0.0205</v>
      </c>
      <c r="F290" s="119">
        <v>19</v>
      </c>
      <c r="G290" s="120">
        <v>0.0315</v>
      </c>
      <c r="H290" s="120">
        <v>1</v>
      </c>
      <c r="I290" s="119">
        <v>1</v>
      </c>
      <c r="J290" s="120">
        <v>0.1111</v>
      </c>
      <c r="K290" s="123">
        <v>39.99</v>
      </c>
      <c r="L290">
        <v>1</v>
      </c>
    </row>
    <row r="291" spans="1:10">
      <c r="A291" s="117">
        <v>44808</v>
      </c>
      <c r="B291" s="118" t="s">
        <v>20</v>
      </c>
      <c r="C291" s="119" t="s">
        <v>1065</v>
      </c>
      <c r="D291" s="119">
        <v>9</v>
      </c>
      <c r="E291" s="120">
        <v>0.0205</v>
      </c>
      <c r="F291" s="119">
        <v>15</v>
      </c>
      <c r="G291" s="120">
        <v>0.0248</v>
      </c>
      <c r="H291" s="120">
        <v>1</v>
      </c>
      <c r="I291" s="119"/>
      <c r="J291" s="120"/>
    </row>
    <row r="292" spans="1:10">
      <c r="A292" s="117">
        <v>44808</v>
      </c>
      <c r="B292" s="118" t="s">
        <v>128</v>
      </c>
      <c r="C292" s="119" t="s">
        <v>130</v>
      </c>
      <c r="D292" s="119">
        <v>13</v>
      </c>
      <c r="E292" s="120">
        <v>0.5417</v>
      </c>
      <c r="F292" s="119">
        <v>14</v>
      </c>
      <c r="G292" s="120">
        <v>0.5185</v>
      </c>
      <c r="H292" s="120">
        <v>1</v>
      </c>
      <c r="I292" s="119"/>
      <c r="J292" s="120"/>
    </row>
    <row r="293" spans="1:10">
      <c r="A293" s="117">
        <v>44808</v>
      </c>
      <c r="B293" s="118" t="s">
        <v>128</v>
      </c>
      <c r="C293" s="119" t="s">
        <v>451</v>
      </c>
      <c r="D293" s="119">
        <v>11</v>
      </c>
      <c r="E293" s="120">
        <v>0.4583</v>
      </c>
      <c r="F293" s="119">
        <v>13</v>
      </c>
      <c r="G293" s="120">
        <v>0.4815</v>
      </c>
      <c r="H293" s="120">
        <v>1</v>
      </c>
      <c r="I293" s="119"/>
      <c r="J293" s="120"/>
    </row>
    <row r="294" spans="1:12">
      <c r="A294" s="117">
        <v>44808</v>
      </c>
      <c r="B294" s="118" t="s">
        <v>20</v>
      </c>
      <c r="C294" t="s">
        <v>544</v>
      </c>
      <c r="D294" s="119">
        <v>38</v>
      </c>
      <c r="E294" s="120">
        <v>0.9744</v>
      </c>
      <c r="F294" s="119">
        <v>49</v>
      </c>
      <c r="G294" s="120">
        <v>0.98</v>
      </c>
      <c r="H294" s="120">
        <v>1</v>
      </c>
      <c r="I294" s="119">
        <v>2</v>
      </c>
      <c r="J294" s="120">
        <v>0.0526</v>
      </c>
      <c r="K294" s="123">
        <v>59.98</v>
      </c>
      <c r="L294">
        <v>2</v>
      </c>
    </row>
    <row r="295" spans="1:12">
      <c r="A295" s="117">
        <v>44809</v>
      </c>
      <c r="B295" s="118" t="s">
        <v>20</v>
      </c>
      <c r="C295" s="119" t="s">
        <v>124</v>
      </c>
      <c r="D295" s="119">
        <v>402</v>
      </c>
      <c r="E295" s="120">
        <v>0.9437</v>
      </c>
      <c r="F295" s="119">
        <v>534</v>
      </c>
      <c r="G295" s="120">
        <v>0.893</v>
      </c>
      <c r="H295" s="120">
        <v>0.985</v>
      </c>
      <c r="I295" s="119">
        <v>20</v>
      </c>
      <c r="J295" s="120">
        <f>I295/D295</f>
        <v>0.0497512437810945</v>
      </c>
      <c r="K295" s="123">
        <f>328.79-K297</f>
        <v>259.8</v>
      </c>
      <c r="L295">
        <v>20</v>
      </c>
    </row>
    <row r="296" spans="1:10">
      <c r="A296" s="117">
        <v>44809</v>
      </c>
      <c r="B296" s="118" t="s">
        <v>20</v>
      </c>
      <c r="C296" s="119" t="s">
        <v>451</v>
      </c>
      <c r="D296" s="119">
        <v>15</v>
      </c>
      <c r="E296" s="120">
        <v>0.0352</v>
      </c>
      <c r="F296" s="119">
        <v>30</v>
      </c>
      <c r="G296" s="120">
        <v>0.0502</v>
      </c>
      <c r="H296" s="120">
        <v>1</v>
      </c>
      <c r="I296" s="119"/>
      <c r="J296" s="120"/>
    </row>
    <row r="297" spans="1:12">
      <c r="A297" s="117">
        <v>44809</v>
      </c>
      <c r="B297" s="118" t="s">
        <v>20</v>
      </c>
      <c r="C297" s="119" t="s">
        <v>1065</v>
      </c>
      <c r="D297" s="119">
        <v>9</v>
      </c>
      <c r="E297" s="120">
        <v>0.0211</v>
      </c>
      <c r="F297" s="119">
        <v>34</v>
      </c>
      <c r="G297" s="120">
        <v>0.0569</v>
      </c>
      <c r="H297" s="120">
        <v>1</v>
      </c>
      <c r="I297" s="119">
        <v>1</v>
      </c>
      <c r="J297" s="120">
        <f>I297/D297</f>
        <v>0.111111111111111</v>
      </c>
      <c r="K297" s="123">
        <v>68.99</v>
      </c>
      <c r="L297">
        <v>1</v>
      </c>
    </row>
    <row r="298" spans="1:10">
      <c r="A298" s="117">
        <v>44809</v>
      </c>
      <c r="B298" s="118" t="s">
        <v>128</v>
      </c>
      <c r="C298" s="119" t="s">
        <v>130</v>
      </c>
      <c r="D298" s="119">
        <v>14</v>
      </c>
      <c r="E298" s="120">
        <v>0.5</v>
      </c>
      <c r="F298" s="119">
        <v>19</v>
      </c>
      <c r="G298" s="120">
        <v>0.5429</v>
      </c>
      <c r="H298" s="120">
        <v>0.8947</v>
      </c>
      <c r="I298" s="119"/>
      <c r="J298" s="120"/>
    </row>
    <row r="299" spans="1:12">
      <c r="A299" s="117">
        <v>44809</v>
      </c>
      <c r="B299" s="118" t="s">
        <v>128</v>
      </c>
      <c r="C299" s="119" t="s">
        <v>451</v>
      </c>
      <c r="D299" s="119">
        <v>14</v>
      </c>
      <c r="E299" s="120">
        <v>0.5</v>
      </c>
      <c r="F299" s="119">
        <v>16</v>
      </c>
      <c r="G299" s="120">
        <v>0.4571</v>
      </c>
      <c r="H299" s="120">
        <v>1</v>
      </c>
      <c r="I299" s="119">
        <v>1</v>
      </c>
      <c r="J299" s="120">
        <f t="shared" ref="J299:J304" si="0">I299/D299</f>
        <v>0.0714285714285714</v>
      </c>
      <c r="K299" s="124">
        <v>39.99</v>
      </c>
      <c r="L299">
        <v>1</v>
      </c>
    </row>
    <row r="300" spans="1:10">
      <c r="A300" s="117">
        <v>44809</v>
      </c>
      <c r="B300" s="118" t="s">
        <v>343</v>
      </c>
      <c r="C300" s="119" t="s">
        <v>451</v>
      </c>
      <c r="D300" s="119">
        <v>15</v>
      </c>
      <c r="E300" s="120">
        <v>0.8824</v>
      </c>
      <c r="F300" s="119">
        <v>23</v>
      </c>
      <c r="G300" s="120">
        <v>0.8846</v>
      </c>
      <c r="H300" s="120">
        <v>1</v>
      </c>
      <c r="I300" s="119"/>
      <c r="J300" s="120"/>
    </row>
    <row r="301" spans="1:12">
      <c r="A301" s="117">
        <v>44809</v>
      </c>
      <c r="B301" s="118" t="s">
        <v>343</v>
      </c>
      <c r="C301" s="119" t="s">
        <v>344</v>
      </c>
      <c r="D301" s="119">
        <v>2</v>
      </c>
      <c r="E301" s="120">
        <v>0.1176</v>
      </c>
      <c r="F301" s="119">
        <v>3</v>
      </c>
      <c r="G301" s="120">
        <v>0.1154</v>
      </c>
      <c r="H301" s="120">
        <v>1</v>
      </c>
      <c r="I301" s="119">
        <v>1</v>
      </c>
      <c r="J301" s="120">
        <f t="shared" si="0"/>
        <v>0.5</v>
      </c>
      <c r="K301" s="129">
        <v>19.99</v>
      </c>
      <c r="L301">
        <v>1</v>
      </c>
    </row>
    <row r="302" spans="1:12">
      <c r="A302" s="117">
        <v>44809</v>
      </c>
      <c r="B302" s="118" t="s">
        <v>1066</v>
      </c>
      <c r="C302" s="119" t="s">
        <v>1067</v>
      </c>
      <c r="D302" s="119"/>
      <c r="E302" s="120"/>
      <c r="F302" s="119"/>
      <c r="G302" s="120"/>
      <c r="H302" s="120"/>
      <c r="I302" s="119">
        <v>1</v>
      </c>
      <c r="J302" s="120"/>
      <c r="K302" s="128">
        <v>280.07</v>
      </c>
      <c r="L302">
        <v>1</v>
      </c>
    </row>
    <row r="303" spans="1:11">
      <c r="A303" s="117">
        <v>44809</v>
      </c>
      <c r="B303" s="118" t="s">
        <v>20</v>
      </c>
      <c r="C303" t="s">
        <v>544</v>
      </c>
      <c r="D303" s="119">
        <v>43</v>
      </c>
      <c r="E303" s="120">
        <v>0.9773</v>
      </c>
      <c r="F303" s="119">
        <v>70</v>
      </c>
      <c r="G303" s="120">
        <v>0.9459</v>
      </c>
      <c r="H303" s="120">
        <v>1</v>
      </c>
      <c r="I303" s="119">
        <v>1</v>
      </c>
      <c r="J303" s="120">
        <f t="shared" si="0"/>
        <v>0.0232558139534884</v>
      </c>
      <c r="K303" s="123">
        <v>29.99</v>
      </c>
    </row>
    <row r="304" spans="1:11">
      <c r="A304" s="117">
        <v>44810</v>
      </c>
      <c r="B304" s="118" t="s">
        <v>20</v>
      </c>
      <c r="C304" s="119" t="s">
        <v>124</v>
      </c>
      <c r="D304" s="119">
        <v>372</v>
      </c>
      <c r="E304" s="120">
        <v>0.9418</v>
      </c>
      <c r="F304" s="119">
        <v>505</v>
      </c>
      <c r="G304" s="120">
        <v>0.9492</v>
      </c>
      <c r="H304" s="120">
        <v>0.998</v>
      </c>
      <c r="I304" s="119">
        <v>25</v>
      </c>
      <c r="J304" s="120">
        <f t="shared" si="0"/>
        <v>0.0672043010752688</v>
      </c>
      <c r="K304" s="123">
        <f>383.74-K306</f>
        <v>314.75</v>
      </c>
    </row>
    <row r="305" spans="1:11">
      <c r="A305" s="117">
        <v>44810</v>
      </c>
      <c r="B305" s="118" t="s">
        <v>20</v>
      </c>
      <c r="C305" s="119" t="s">
        <v>451</v>
      </c>
      <c r="D305">
        <v>17</v>
      </c>
      <c r="E305" s="120">
        <v>0.043</v>
      </c>
      <c r="F305">
        <v>21</v>
      </c>
      <c r="G305" s="120">
        <v>0.0395</v>
      </c>
      <c r="H305" s="120">
        <v>1</v>
      </c>
      <c r="J305" s="120"/>
      <c r="K305" s="123"/>
    </row>
    <row r="306" spans="1:11">
      <c r="A306" s="117">
        <v>44810</v>
      </c>
      <c r="B306" s="118" t="s">
        <v>20</v>
      </c>
      <c r="C306" s="119" t="s">
        <v>1065</v>
      </c>
      <c r="D306">
        <v>6</v>
      </c>
      <c r="E306" s="120">
        <v>0.0152</v>
      </c>
      <c r="F306">
        <v>6</v>
      </c>
      <c r="G306" s="120">
        <v>0.0113</v>
      </c>
      <c r="H306" s="120">
        <v>1</v>
      </c>
      <c r="I306">
        <v>1</v>
      </c>
      <c r="J306" s="120">
        <f t="shared" ref="J306:J310" si="1">I306/D306</f>
        <v>0.166666666666667</v>
      </c>
      <c r="K306" s="123">
        <v>68.99</v>
      </c>
    </row>
    <row r="307" spans="1:11">
      <c r="A307" s="117">
        <v>44810</v>
      </c>
      <c r="B307" s="118" t="s">
        <v>128</v>
      </c>
      <c r="C307" s="119" t="s">
        <v>130</v>
      </c>
      <c r="D307">
        <v>14</v>
      </c>
      <c r="E307" s="120">
        <v>0.5</v>
      </c>
      <c r="F307">
        <v>17</v>
      </c>
      <c r="G307" s="120">
        <v>0.4146</v>
      </c>
      <c r="H307" s="120">
        <v>1</v>
      </c>
      <c r="I307">
        <v>2</v>
      </c>
      <c r="J307" s="120">
        <f t="shared" si="1"/>
        <v>0.142857142857143</v>
      </c>
      <c r="K307" s="124">
        <f>16.99*2</f>
        <v>33.98</v>
      </c>
    </row>
    <row r="308" spans="1:10">
      <c r="A308" s="117">
        <v>44810</v>
      </c>
      <c r="B308" s="118" t="s">
        <v>128</v>
      </c>
      <c r="C308" s="119" t="s">
        <v>451</v>
      </c>
      <c r="D308">
        <v>14</v>
      </c>
      <c r="E308" s="120">
        <v>0.5</v>
      </c>
      <c r="F308">
        <v>24</v>
      </c>
      <c r="G308" s="120">
        <v>0.5854</v>
      </c>
      <c r="H308" s="120">
        <v>1</v>
      </c>
      <c r="J308" s="120"/>
    </row>
    <row r="309" spans="1:10">
      <c r="A309" s="117">
        <v>44810</v>
      </c>
      <c r="B309" s="118" t="s">
        <v>343</v>
      </c>
      <c r="C309" s="119" t="s">
        <v>451</v>
      </c>
      <c r="D309">
        <v>1</v>
      </c>
      <c r="E309" s="120">
        <v>0.5</v>
      </c>
      <c r="F309">
        <v>1</v>
      </c>
      <c r="G309" s="120">
        <v>0.3333</v>
      </c>
      <c r="H309" s="120">
        <v>1</v>
      </c>
      <c r="J309" s="120"/>
    </row>
    <row r="310" spans="1:11">
      <c r="A310" s="117">
        <v>44810</v>
      </c>
      <c r="B310" s="118" t="s">
        <v>20</v>
      </c>
      <c r="C310" t="s">
        <v>544</v>
      </c>
      <c r="D310">
        <v>16</v>
      </c>
      <c r="E310" s="120">
        <v>0.8</v>
      </c>
      <c r="F310">
        <v>28</v>
      </c>
      <c r="G310" s="120">
        <v>0.8235</v>
      </c>
      <c r="H310" s="120">
        <v>1</v>
      </c>
      <c r="I310">
        <v>1</v>
      </c>
      <c r="J310" s="120">
        <f t="shared" si="1"/>
        <v>0.0625</v>
      </c>
      <c r="K310" s="123">
        <v>29.99</v>
      </c>
    </row>
    <row r="311" spans="1:10">
      <c r="A311" s="117">
        <v>44810</v>
      </c>
      <c r="B311" s="118" t="s">
        <v>20</v>
      </c>
      <c r="C311" t="s">
        <v>741</v>
      </c>
      <c r="D311">
        <v>4</v>
      </c>
      <c r="E311" s="120">
        <v>0.2</v>
      </c>
      <c r="F311">
        <v>6</v>
      </c>
      <c r="G311" s="120">
        <v>0.1765</v>
      </c>
      <c r="H311" s="120">
        <v>0.5</v>
      </c>
      <c r="J311" s="120"/>
    </row>
    <row r="312" spans="1:12">
      <c r="A312" s="117">
        <v>44811</v>
      </c>
      <c r="B312" s="118" t="s">
        <v>20</v>
      </c>
      <c r="C312" s="119" t="s">
        <v>124</v>
      </c>
      <c r="D312">
        <v>351</v>
      </c>
      <c r="E312" s="120">
        <v>0.931</v>
      </c>
      <c r="F312">
        <v>449</v>
      </c>
      <c r="G312" s="120">
        <v>0.9354</v>
      </c>
      <c r="H312" s="120">
        <v>0.9755</v>
      </c>
      <c r="I312">
        <v>15</v>
      </c>
      <c r="J312" s="120">
        <f>I312/D312</f>
        <v>0.0427350427350427</v>
      </c>
      <c r="K312" s="123">
        <v>176.86</v>
      </c>
      <c r="L312">
        <v>15</v>
      </c>
    </row>
    <row r="313" spans="1:10">
      <c r="A313" s="117">
        <v>44811</v>
      </c>
      <c r="B313" s="118" t="s">
        <v>20</v>
      </c>
      <c r="C313" s="119" t="s">
        <v>451</v>
      </c>
      <c r="D313">
        <v>15</v>
      </c>
      <c r="E313" s="120">
        <v>0.0398</v>
      </c>
      <c r="F313">
        <v>18</v>
      </c>
      <c r="G313" s="120">
        <v>0.0375</v>
      </c>
      <c r="H313" s="120">
        <v>1</v>
      </c>
      <c r="J313" s="120"/>
    </row>
    <row r="314" spans="1:10">
      <c r="A314" s="117">
        <v>44811</v>
      </c>
      <c r="B314" s="118" t="s">
        <v>20</v>
      </c>
      <c r="C314" s="119" t="s">
        <v>1065</v>
      </c>
      <c r="D314">
        <v>11</v>
      </c>
      <c r="E314" s="120">
        <v>0.0292</v>
      </c>
      <c r="F314">
        <v>13</v>
      </c>
      <c r="G314" s="120">
        <v>0.0271</v>
      </c>
      <c r="H314" s="120">
        <v>1</v>
      </c>
      <c r="J314" s="120"/>
    </row>
    <row r="315" spans="1:12">
      <c r="A315" s="117">
        <v>44811</v>
      </c>
      <c r="B315" s="118" t="s">
        <v>128</v>
      </c>
      <c r="C315" s="119" t="s">
        <v>130</v>
      </c>
      <c r="D315">
        <v>11</v>
      </c>
      <c r="E315" s="120">
        <v>0.7333</v>
      </c>
      <c r="F315">
        <v>16</v>
      </c>
      <c r="G315" s="120">
        <v>0.6667</v>
      </c>
      <c r="H315" s="120">
        <v>1</v>
      </c>
      <c r="I315">
        <v>1</v>
      </c>
      <c r="J315" s="120">
        <f t="shared" ref="J315:J320" si="2">I315/D315</f>
        <v>0.0909090909090909</v>
      </c>
      <c r="K315" s="124">
        <v>16.99</v>
      </c>
      <c r="L315">
        <v>1</v>
      </c>
    </row>
    <row r="316" spans="1:10">
      <c r="A316" s="117">
        <v>44811</v>
      </c>
      <c r="B316" s="118" t="s">
        <v>128</v>
      </c>
      <c r="C316" s="119" t="s">
        <v>451</v>
      </c>
      <c r="D316">
        <v>4</v>
      </c>
      <c r="E316" s="120">
        <v>0.2667</v>
      </c>
      <c r="F316">
        <v>8</v>
      </c>
      <c r="G316" s="120">
        <v>0.3333</v>
      </c>
      <c r="H316" s="120">
        <v>1</v>
      </c>
      <c r="J316" s="120"/>
    </row>
    <row r="317" spans="1:10">
      <c r="A317" s="117">
        <v>44811</v>
      </c>
      <c r="B317" s="118" t="s">
        <v>343</v>
      </c>
      <c r="C317" s="119" t="s">
        <v>451</v>
      </c>
      <c r="D317">
        <v>4</v>
      </c>
      <c r="E317" s="120">
        <v>0.8</v>
      </c>
      <c r="F317">
        <v>4</v>
      </c>
      <c r="G317" s="120">
        <v>0.8</v>
      </c>
      <c r="H317" s="120">
        <v>1</v>
      </c>
      <c r="J317" s="120"/>
    </row>
    <row r="318" spans="1:12">
      <c r="A318" s="117">
        <v>44811</v>
      </c>
      <c r="B318" s="118" t="s">
        <v>20</v>
      </c>
      <c r="C318" t="s">
        <v>544</v>
      </c>
      <c r="D318">
        <v>19</v>
      </c>
      <c r="E318" s="120">
        <v>0.6129</v>
      </c>
      <c r="F318">
        <v>28</v>
      </c>
      <c r="G318" s="127">
        <v>0.6512</v>
      </c>
      <c r="H318" s="120">
        <v>0.9286</v>
      </c>
      <c r="I318">
        <v>3</v>
      </c>
      <c r="J318" s="120">
        <f t="shared" si="2"/>
        <v>0.157894736842105</v>
      </c>
      <c r="K318" s="123">
        <v>88.97</v>
      </c>
      <c r="L318">
        <v>3</v>
      </c>
    </row>
    <row r="319" spans="1:12">
      <c r="A319" s="117">
        <v>44811</v>
      </c>
      <c r="B319" s="118" t="s">
        <v>20</v>
      </c>
      <c r="C319" t="s">
        <v>741</v>
      </c>
      <c r="D319">
        <v>12</v>
      </c>
      <c r="E319" s="120">
        <v>0.3871</v>
      </c>
      <c r="F319">
        <v>15</v>
      </c>
      <c r="G319" s="120">
        <v>0.3488</v>
      </c>
      <c r="H319" s="120">
        <v>1</v>
      </c>
      <c r="I319">
        <v>1</v>
      </c>
      <c r="J319" s="120">
        <f t="shared" si="2"/>
        <v>0.0833333333333333</v>
      </c>
      <c r="K319" s="113">
        <v>0</v>
      </c>
      <c r="L319">
        <v>1</v>
      </c>
    </row>
    <row r="320" spans="1:12">
      <c r="A320" s="117">
        <v>44812</v>
      </c>
      <c r="B320" s="118" t="s">
        <v>20</v>
      </c>
      <c r="C320" s="119" t="s">
        <v>124</v>
      </c>
      <c r="D320">
        <v>347</v>
      </c>
      <c r="E320" s="120">
        <v>0.9612</v>
      </c>
      <c r="F320">
        <v>464</v>
      </c>
      <c r="G320" s="120">
        <v>0.9374</v>
      </c>
      <c r="H320" s="120">
        <v>0.9763</v>
      </c>
      <c r="I320">
        <v>24</v>
      </c>
      <c r="J320" s="120">
        <f t="shared" si="2"/>
        <v>0.069164265129683</v>
      </c>
      <c r="K320" s="123">
        <f>310.78-K322</f>
        <v>264.79</v>
      </c>
      <c r="L320">
        <v>24</v>
      </c>
    </row>
    <row r="321" spans="1:10">
      <c r="A321" s="117">
        <v>44812</v>
      </c>
      <c r="B321" s="118" t="s">
        <v>20</v>
      </c>
      <c r="C321" s="119" t="s">
        <v>451</v>
      </c>
      <c r="D321">
        <v>6</v>
      </c>
      <c r="E321" s="120">
        <v>0.0166</v>
      </c>
      <c r="F321">
        <v>14</v>
      </c>
      <c r="G321" s="120">
        <v>0.0283</v>
      </c>
      <c r="H321" s="120">
        <v>1</v>
      </c>
      <c r="J321" s="120"/>
    </row>
    <row r="322" spans="1:12">
      <c r="A322" s="117">
        <v>44812</v>
      </c>
      <c r="B322" s="118" t="s">
        <v>20</v>
      </c>
      <c r="C322" s="119" t="s">
        <v>1065</v>
      </c>
      <c r="D322">
        <v>8</v>
      </c>
      <c r="E322" s="120">
        <v>0.0222</v>
      </c>
      <c r="F322">
        <v>17</v>
      </c>
      <c r="G322" s="120">
        <v>0.0343</v>
      </c>
      <c r="H322" s="120">
        <v>1</v>
      </c>
      <c r="I322">
        <v>1</v>
      </c>
      <c r="J322" s="120">
        <f t="shared" ref="J322:J327" si="3">I322/D322</f>
        <v>0.125</v>
      </c>
      <c r="K322" s="123">
        <v>45.99</v>
      </c>
      <c r="L322">
        <v>1</v>
      </c>
    </row>
    <row r="323" spans="1:11">
      <c r="A323" s="117">
        <v>44812</v>
      </c>
      <c r="B323" s="118" t="s">
        <v>128</v>
      </c>
      <c r="C323" s="119" t="s">
        <v>130</v>
      </c>
      <c r="D323">
        <v>11</v>
      </c>
      <c r="E323" s="120">
        <v>0.5789</v>
      </c>
      <c r="F323">
        <v>12</v>
      </c>
      <c r="G323" s="120">
        <v>0.5455</v>
      </c>
      <c r="H323" s="120">
        <v>1</v>
      </c>
      <c r="I323">
        <v>1</v>
      </c>
      <c r="J323" s="120">
        <f t="shared" si="3"/>
        <v>0.0909090909090909</v>
      </c>
      <c r="K323" s="124">
        <v>16.99</v>
      </c>
    </row>
    <row r="324" spans="1:10">
      <c r="A324" s="117">
        <v>44812</v>
      </c>
      <c r="B324" s="118" t="s">
        <v>128</v>
      </c>
      <c r="C324" s="119" t="s">
        <v>451</v>
      </c>
      <c r="D324">
        <v>8</v>
      </c>
      <c r="E324" s="120">
        <v>0.4211</v>
      </c>
      <c r="F324">
        <v>10</v>
      </c>
      <c r="G324" s="120">
        <v>0.4545</v>
      </c>
      <c r="H324" s="120">
        <v>1</v>
      </c>
      <c r="J324" s="120"/>
    </row>
    <row r="325" spans="1:10">
      <c r="A325" s="117">
        <v>44812</v>
      </c>
      <c r="B325" s="118" t="s">
        <v>343</v>
      </c>
      <c r="C325" s="119" t="s">
        <v>451</v>
      </c>
      <c r="D325">
        <v>5</v>
      </c>
      <c r="E325" s="120">
        <v>0.625</v>
      </c>
      <c r="F325">
        <v>8</v>
      </c>
      <c r="G325" s="120">
        <v>0.6667</v>
      </c>
      <c r="H325" s="120">
        <v>1</v>
      </c>
      <c r="J325" s="120"/>
    </row>
    <row r="326" spans="1:11">
      <c r="A326" s="117">
        <v>44812</v>
      </c>
      <c r="B326" s="118" t="s">
        <v>343</v>
      </c>
      <c r="C326" s="119" t="s">
        <v>344</v>
      </c>
      <c r="D326">
        <v>3</v>
      </c>
      <c r="E326" s="120">
        <v>0.375</v>
      </c>
      <c r="F326">
        <v>4</v>
      </c>
      <c r="G326" s="120">
        <v>0.3333</v>
      </c>
      <c r="H326" s="120">
        <v>1</v>
      </c>
      <c r="I326">
        <v>1</v>
      </c>
      <c r="J326" s="120">
        <f t="shared" si="3"/>
        <v>0.333333333333333</v>
      </c>
      <c r="K326" s="129">
        <v>19.99</v>
      </c>
    </row>
    <row r="327" spans="1:11">
      <c r="A327" s="117">
        <v>44812</v>
      </c>
      <c r="B327" s="118" t="s">
        <v>20</v>
      </c>
      <c r="C327" t="s">
        <v>544</v>
      </c>
      <c r="D327">
        <v>20</v>
      </c>
      <c r="E327" s="120">
        <v>0.8</v>
      </c>
      <c r="F327">
        <v>31</v>
      </c>
      <c r="G327" s="120">
        <v>0.8611</v>
      </c>
      <c r="H327" s="120">
        <v>1</v>
      </c>
      <c r="I327">
        <v>1</v>
      </c>
      <c r="J327" s="120">
        <f t="shared" si="3"/>
        <v>0.05</v>
      </c>
      <c r="K327" s="123">
        <v>29.99</v>
      </c>
    </row>
    <row r="328" spans="1:10">
      <c r="A328" s="117">
        <v>44812</v>
      </c>
      <c r="B328" s="118" t="s">
        <v>20</v>
      </c>
      <c r="C328" t="s">
        <v>741</v>
      </c>
      <c r="D328">
        <v>5</v>
      </c>
      <c r="E328" s="120">
        <v>0.2</v>
      </c>
      <c r="F328">
        <v>5</v>
      </c>
      <c r="G328" s="120">
        <v>0.1389</v>
      </c>
      <c r="H328" s="120">
        <v>1</v>
      </c>
      <c r="J328" s="120"/>
    </row>
    <row r="329" spans="1:12">
      <c r="A329" s="117">
        <v>44813</v>
      </c>
      <c r="B329" s="118" t="s">
        <v>20</v>
      </c>
      <c r="C329" s="119" t="s">
        <v>124</v>
      </c>
      <c r="D329">
        <v>294</v>
      </c>
      <c r="E329" s="120">
        <v>0.9484</v>
      </c>
      <c r="F329">
        <v>419</v>
      </c>
      <c r="G329" s="120">
        <v>0.9566</v>
      </c>
      <c r="H329" s="120">
        <v>0.9737</v>
      </c>
      <c r="I329">
        <v>23</v>
      </c>
      <c r="J329" s="120">
        <f t="shared" ref="J329:J332" si="4">I329/D329</f>
        <v>0.0782312925170068</v>
      </c>
      <c r="K329" s="123">
        <v>278.78</v>
      </c>
      <c r="L329">
        <v>22</v>
      </c>
    </row>
    <row r="330" spans="1:10">
      <c r="A330" s="117">
        <v>44813</v>
      </c>
      <c r="B330" s="118" t="s">
        <v>20</v>
      </c>
      <c r="C330" s="119" t="s">
        <v>451</v>
      </c>
      <c r="D330">
        <v>8</v>
      </c>
      <c r="E330" s="120">
        <v>0.0258</v>
      </c>
      <c r="F330">
        <v>10</v>
      </c>
      <c r="G330" s="120">
        <v>0.0228</v>
      </c>
      <c r="H330" s="120">
        <v>1</v>
      </c>
      <c r="J330" s="120"/>
    </row>
    <row r="331" spans="1:12">
      <c r="A331" s="117">
        <v>44813</v>
      </c>
      <c r="B331" s="118" t="s">
        <v>20</v>
      </c>
      <c r="C331" s="119" t="s">
        <v>1065</v>
      </c>
      <c r="D331">
        <v>8</v>
      </c>
      <c r="E331" s="120">
        <v>0.0258</v>
      </c>
      <c r="F331">
        <v>9</v>
      </c>
      <c r="G331" s="120">
        <v>0.0205</v>
      </c>
      <c r="H331" s="120">
        <v>1</v>
      </c>
      <c r="I331">
        <v>1</v>
      </c>
      <c r="J331" s="120">
        <f t="shared" si="4"/>
        <v>0.125</v>
      </c>
      <c r="K331" s="123">
        <v>44.99</v>
      </c>
      <c r="L331">
        <v>1</v>
      </c>
    </row>
    <row r="332" spans="1:12">
      <c r="A332" s="117">
        <v>44813</v>
      </c>
      <c r="B332" s="118" t="s">
        <v>128</v>
      </c>
      <c r="C332" s="119" t="s">
        <v>130</v>
      </c>
      <c r="D332">
        <v>11</v>
      </c>
      <c r="E332" s="120">
        <v>0.55</v>
      </c>
      <c r="F332">
        <v>15</v>
      </c>
      <c r="G332" s="120">
        <v>0.5172</v>
      </c>
      <c r="H332" s="120">
        <v>1</v>
      </c>
      <c r="I332">
        <v>1</v>
      </c>
      <c r="J332" s="120">
        <f t="shared" si="4"/>
        <v>0.0909090909090909</v>
      </c>
      <c r="K332" s="124">
        <v>16.99</v>
      </c>
      <c r="L332">
        <v>1</v>
      </c>
    </row>
    <row r="333" spans="1:10">
      <c r="A333" s="117">
        <v>44813</v>
      </c>
      <c r="B333" s="118" t="s">
        <v>128</v>
      </c>
      <c r="C333" s="119" t="s">
        <v>451</v>
      </c>
      <c r="D333">
        <v>9</v>
      </c>
      <c r="E333" s="120">
        <v>0.45</v>
      </c>
      <c r="F333">
        <v>14</v>
      </c>
      <c r="G333" s="120">
        <v>0.4828</v>
      </c>
      <c r="H333" s="120">
        <v>1</v>
      </c>
      <c r="J333" s="120"/>
    </row>
    <row r="334" spans="1:10">
      <c r="A334" s="117">
        <v>44813</v>
      </c>
      <c r="B334" s="118" t="s">
        <v>343</v>
      </c>
      <c r="C334" s="119" t="s">
        <v>451</v>
      </c>
      <c r="D334">
        <v>2</v>
      </c>
      <c r="E334" s="120">
        <v>1</v>
      </c>
      <c r="F334">
        <v>2</v>
      </c>
      <c r="G334" s="120">
        <v>1</v>
      </c>
      <c r="H334" s="120">
        <v>1</v>
      </c>
      <c r="J334" s="120"/>
    </row>
    <row r="335" spans="1:10">
      <c r="A335" s="117">
        <v>44813</v>
      </c>
      <c r="B335" s="118" t="s">
        <v>20</v>
      </c>
      <c r="C335" t="s">
        <v>544</v>
      </c>
      <c r="D335">
        <v>6</v>
      </c>
      <c r="E335" s="120">
        <v>0.75</v>
      </c>
      <c r="F335">
        <v>10</v>
      </c>
      <c r="G335" s="120">
        <v>0.8333</v>
      </c>
      <c r="H335" s="120">
        <v>1</v>
      </c>
      <c r="J335" s="120"/>
    </row>
    <row r="336" spans="1:10">
      <c r="A336" s="117">
        <v>44813</v>
      </c>
      <c r="B336" s="118" t="s">
        <v>20</v>
      </c>
      <c r="C336" t="s">
        <v>741</v>
      </c>
      <c r="D336">
        <v>2</v>
      </c>
      <c r="E336" s="120">
        <v>0.25</v>
      </c>
      <c r="F336">
        <v>2</v>
      </c>
      <c r="G336" s="120">
        <v>0.1667</v>
      </c>
      <c r="H336" s="120">
        <v>1</v>
      </c>
      <c r="J336" s="120"/>
    </row>
    <row r="337" spans="1:12">
      <c r="A337" s="117">
        <v>44814</v>
      </c>
      <c r="B337" s="118" t="s">
        <v>20</v>
      </c>
      <c r="C337" s="119" t="s">
        <v>124</v>
      </c>
      <c r="D337">
        <v>400</v>
      </c>
      <c r="E337" s="120">
        <v>0.9524</v>
      </c>
      <c r="F337">
        <v>555</v>
      </c>
      <c r="G337" s="120">
        <v>0.9585</v>
      </c>
      <c r="H337" s="120">
        <v>0.982</v>
      </c>
      <c r="I337">
        <v>16</v>
      </c>
      <c r="J337" s="120">
        <f>I337/D337</f>
        <v>0.04</v>
      </c>
      <c r="K337" s="123">
        <v>204.84</v>
      </c>
      <c r="L337">
        <v>16</v>
      </c>
    </row>
    <row r="338" spans="1:10">
      <c r="A338" s="117">
        <v>44814</v>
      </c>
      <c r="B338" s="118" t="s">
        <v>20</v>
      </c>
      <c r="C338" s="119" t="s">
        <v>451</v>
      </c>
      <c r="D338">
        <v>10</v>
      </c>
      <c r="E338" s="120">
        <v>0.0238</v>
      </c>
      <c r="F338">
        <v>14</v>
      </c>
      <c r="G338" s="120">
        <v>0.0242</v>
      </c>
      <c r="H338" s="120">
        <v>1</v>
      </c>
      <c r="J338" s="120"/>
    </row>
    <row r="339" spans="1:10">
      <c r="A339" s="117">
        <v>44814</v>
      </c>
      <c r="B339" s="118" t="s">
        <v>20</v>
      </c>
      <c r="C339" s="119" t="s">
        <v>1065</v>
      </c>
      <c r="D339">
        <v>10</v>
      </c>
      <c r="E339" s="120">
        <v>0.0238</v>
      </c>
      <c r="F339">
        <v>10</v>
      </c>
      <c r="G339" s="120">
        <v>0.0173</v>
      </c>
      <c r="H339" s="120">
        <v>0.9</v>
      </c>
      <c r="J339" s="120"/>
    </row>
    <row r="340" spans="1:10">
      <c r="A340" s="117">
        <v>44814</v>
      </c>
      <c r="B340" s="118" t="s">
        <v>128</v>
      </c>
      <c r="C340" s="119" t="s">
        <v>130</v>
      </c>
      <c r="D340">
        <v>9</v>
      </c>
      <c r="E340" s="120">
        <v>0.375</v>
      </c>
      <c r="F340">
        <v>13</v>
      </c>
      <c r="G340" s="120">
        <v>0.4063</v>
      </c>
      <c r="H340" s="120">
        <v>1</v>
      </c>
      <c r="J340" s="120"/>
    </row>
    <row r="341" spans="1:10">
      <c r="A341" s="117">
        <v>44814</v>
      </c>
      <c r="B341" s="118" t="s">
        <v>128</v>
      </c>
      <c r="C341" s="119" t="s">
        <v>451</v>
      </c>
      <c r="D341">
        <v>15</v>
      </c>
      <c r="E341" s="120">
        <v>0.625</v>
      </c>
      <c r="F341">
        <v>19</v>
      </c>
      <c r="G341" s="120">
        <v>0.5938</v>
      </c>
      <c r="H341" s="120">
        <v>1</v>
      </c>
      <c r="J341" s="120"/>
    </row>
    <row r="342" spans="1:10">
      <c r="A342" s="117">
        <v>44814</v>
      </c>
      <c r="B342" s="118" t="s">
        <v>343</v>
      </c>
      <c r="C342" s="119" t="s">
        <v>451</v>
      </c>
      <c r="D342">
        <v>5</v>
      </c>
      <c r="E342" s="120">
        <v>0.8333</v>
      </c>
      <c r="F342">
        <v>10</v>
      </c>
      <c r="G342" s="120">
        <v>0.9091</v>
      </c>
      <c r="H342" s="120">
        <v>1</v>
      </c>
      <c r="J342" s="120"/>
    </row>
    <row r="343" spans="1:10">
      <c r="A343" s="117">
        <v>44814</v>
      </c>
      <c r="B343" s="118" t="s">
        <v>343</v>
      </c>
      <c r="C343" s="119" t="s">
        <v>344</v>
      </c>
      <c r="D343">
        <v>1</v>
      </c>
      <c r="E343" s="120">
        <v>0.1667</v>
      </c>
      <c r="F343">
        <v>1</v>
      </c>
      <c r="G343" s="120">
        <v>0.0909</v>
      </c>
      <c r="H343" s="120">
        <v>1</v>
      </c>
      <c r="J343" s="120"/>
    </row>
    <row r="344" spans="1:12">
      <c r="A344" s="117">
        <v>44814</v>
      </c>
      <c r="B344" s="118" t="s">
        <v>20</v>
      </c>
      <c r="C344" t="s">
        <v>544</v>
      </c>
      <c r="D344">
        <v>27</v>
      </c>
      <c r="E344" s="120">
        <v>0.9643</v>
      </c>
      <c r="F344">
        <v>41</v>
      </c>
      <c r="G344" s="120">
        <v>0.9762</v>
      </c>
      <c r="H344" s="120">
        <v>1</v>
      </c>
      <c r="I344">
        <v>5</v>
      </c>
      <c r="J344" s="120">
        <f t="shared" ref="J344:J347" si="5">I344/D344</f>
        <v>0.185185185185185</v>
      </c>
      <c r="K344" s="131">
        <v>149.95</v>
      </c>
      <c r="L344">
        <v>5</v>
      </c>
    </row>
    <row r="345" spans="1:10">
      <c r="A345" s="117">
        <v>44814</v>
      </c>
      <c r="B345" s="118" t="s">
        <v>20</v>
      </c>
      <c r="C345" t="s">
        <v>741</v>
      </c>
      <c r="D345">
        <v>1</v>
      </c>
      <c r="E345" s="120">
        <v>0.0357</v>
      </c>
      <c r="F345">
        <v>1</v>
      </c>
      <c r="G345" s="120">
        <v>0.0238</v>
      </c>
      <c r="H345" s="120">
        <v>1</v>
      </c>
      <c r="J345" s="120"/>
    </row>
    <row r="346" spans="1:12">
      <c r="A346" s="117">
        <v>44815</v>
      </c>
      <c r="B346" s="118" t="s">
        <v>20</v>
      </c>
      <c r="C346" s="119" t="s">
        <v>124</v>
      </c>
      <c r="D346">
        <v>487</v>
      </c>
      <c r="E346" s="120">
        <v>0.9383</v>
      </c>
      <c r="F346">
        <v>681</v>
      </c>
      <c r="G346" s="120">
        <v>0.9458</v>
      </c>
      <c r="H346" s="120">
        <v>0.9883</v>
      </c>
      <c r="I346">
        <v>39</v>
      </c>
      <c r="J346" s="120">
        <f t="shared" si="5"/>
        <v>0.080082135523614</v>
      </c>
      <c r="K346" s="131">
        <v>482.62</v>
      </c>
      <c r="L346">
        <v>36</v>
      </c>
    </row>
    <row r="347" spans="1:12">
      <c r="A347" s="117">
        <v>44815</v>
      </c>
      <c r="B347" s="118" t="s">
        <v>20</v>
      </c>
      <c r="C347" s="119" t="s">
        <v>451</v>
      </c>
      <c r="D347">
        <v>17</v>
      </c>
      <c r="E347" s="120">
        <v>0.0328</v>
      </c>
      <c r="F347">
        <v>22</v>
      </c>
      <c r="G347" s="120">
        <v>0.0306</v>
      </c>
      <c r="H347" s="120">
        <v>1</v>
      </c>
      <c r="I347">
        <v>2</v>
      </c>
      <c r="J347" s="120">
        <f t="shared" si="5"/>
        <v>0.117647058823529</v>
      </c>
      <c r="K347" s="131">
        <v>75.98</v>
      </c>
      <c r="L347">
        <v>2</v>
      </c>
    </row>
    <row r="348" spans="1:10">
      <c r="A348" s="117">
        <v>44815</v>
      </c>
      <c r="B348" s="118" t="s">
        <v>20</v>
      </c>
      <c r="C348" s="119" t="s">
        <v>1065</v>
      </c>
      <c r="D348">
        <v>15</v>
      </c>
      <c r="E348" s="120">
        <v>0.0289</v>
      </c>
      <c r="F348">
        <v>17</v>
      </c>
      <c r="G348" s="120">
        <v>0.0236</v>
      </c>
      <c r="H348" s="120">
        <v>1</v>
      </c>
      <c r="J348" s="120"/>
    </row>
    <row r="349" spans="1:10">
      <c r="A349" s="117">
        <v>44815</v>
      </c>
      <c r="B349" s="118" t="s">
        <v>128</v>
      </c>
      <c r="C349" s="119" t="s">
        <v>130</v>
      </c>
      <c r="D349">
        <v>13</v>
      </c>
      <c r="E349" s="120">
        <v>0.4815</v>
      </c>
      <c r="F349">
        <v>17</v>
      </c>
      <c r="G349" s="120">
        <v>0.4857</v>
      </c>
      <c r="H349" s="120">
        <v>1</v>
      </c>
      <c r="J349" s="120"/>
    </row>
    <row r="350" spans="1:10">
      <c r="A350" s="117">
        <v>44815</v>
      </c>
      <c r="B350" s="118" t="s">
        <v>128</v>
      </c>
      <c r="C350" s="119" t="s">
        <v>451</v>
      </c>
      <c r="D350">
        <v>14</v>
      </c>
      <c r="E350" s="120">
        <v>0.5185</v>
      </c>
      <c r="F350">
        <v>18</v>
      </c>
      <c r="G350" s="120">
        <v>0.5143</v>
      </c>
      <c r="H350" s="120">
        <v>1</v>
      </c>
      <c r="J350" s="120"/>
    </row>
    <row r="351" spans="1:10">
      <c r="A351" s="117">
        <v>44815</v>
      </c>
      <c r="B351" s="118" t="s">
        <v>343</v>
      </c>
      <c r="C351" s="119" t="s">
        <v>451</v>
      </c>
      <c r="D351">
        <v>3</v>
      </c>
      <c r="E351" s="120">
        <v>0.6</v>
      </c>
      <c r="F351">
        <v>3</v>
      </c>
      <c r="G351" s="120">
        <v>0.5</v>
      </c>
      <c r="H351" s="120">
        <v>1</v>
      </c>
      <c r="J351" s="120"/>
    </row>
    <row r="352" spans="1:10">
      <c r="A352" s="117">
        <v>44815</v>
      </c>
      <c r="B352" s="118" t="s">
        <v>343</v>
      </c>
      <c r="C352" s="119" t="s">
        <v>344</v>
      </c>
      <c r="D352">
        <v>2</v>
      </c>
      <c r="E352" s="120">
        <v>0.4</v>
      </c>
      <c r="F352">
        <v>3</v>
      </c>
      <c r="G352" s="120">
        <v>0.5</v>
      </c>
      <c r="H352" s="120">
        <v>1</v>
      </c>
      <c r="J352" s="120"/>
    </row>
    <row r="353" spans="1:12">
      <c r="A353" s="117">
        <v>44815</v>
      </c>
      <c r="B353" s="118" t="s">
        <v>20</v>
      </c>
      <c r="C353" t="s">
        <v>544</v>
      </c>
      <c r="D353">
        <v>68</v>
      </c>
      <c r="E353" s="120">
        <v>0.9577</v>
      </c>
      <c r="F353">
        <v>87</v>
      </c>
      <c r="G353" s="120">
        <v>0.9667</v>
      </c>
      <c r="H353" s="120">
        <v>1</v>
      </c>
      <c r="I353">
        <v>5</v>
      </c>
      <c r="J353" s="120">
        <f t="shared" ref="J353:J358" si="6">I353/D353</f>
        <v>0.0735294117647059</v>
      </c>
      <c r="K353" s="131">
        <v>59.98</v>
      </c>
      <c r="L353">
        <v>5</v>
      </c>
    </row>
    <row r="354" spans="1:10">
      <c r="A354" s="117">
        <v>44815</v>
      </c>
      <c r="B354" s="118" t="s">
        <v>20</v>
      </c>
      <c r="C354" t="s">
        <v>741</v>
      </c>
      <c r="D354">
        <v>3</v>
      </c>
      <c r="E354" s="120">
        <v>0.0423</v>
      </c>
      <c r="F354">
        <v>3</v>
      </c>
      <c r="G354" s="120">
        <v>0.0333</v>
      </c>
      <c r="H354" s="120">
        <v>0.6667</v>
      </c>
      <c r="J354" s="120"/>
    </row>
    <row r="355" spans="1:12">
      <c r="A355" s="117">
        <v>44816</v>
      </c>
      <c r="B355" s="118" t="s">
        <v>20</v>
      </c>
      <c r="C355" s="119" t="s">
        <v>124</v>
      </c>
      <c r="D355">
        <v>526</v>
      </c>
      <c r="E355" s="120">
        <v>0.9581</v>
      </c>
      <c r="F355">
        <v>735</v>
      </c>
      <c r="G355" s="120">
        <v>0.9633</v>
      </c>
      <c r="H355" s="120">
        <v>0.9766</v>
      </c>
      <c r="I355">
        <v>37</v>
      </c>
      <c r="J355" s="120">
        <f t="shared" si="6"/>
        <v>0.0703422053231939</v>
      </c>
      <c r="K355" s="131">
        <f>533.63-K357</f>
        <v>443.65</v>
      </c>
      <c r="L355">
        <v>37</v>
      </c>
    </row>
    <row r="356" spans="1:8">
      <c r="A356" s="117">
        <v>44816</v>
      </c>
      <c r="B356" s="118" t="s">
        <v>20</v>
      </c>
      <c r="C356" s="119" t="s">
        <v>451</v>
      </c>
      <c r="D356">
        <v>15</v>
      </c>
      <c r="E356" s="120">
        <v>0.0273</v>
      </c>
      <c r="F356">
        <v>19</v>
      </c>
      <c r="G356" s="120">
        <v>0.0249</v>
      </c>
      <c r="H356" s="120">
        <v>1</v>
      </c>
    </row>
    <row r="357" spans="1:12">
      <c r="A357" s="117">
        <v>44816</v>
      </c>
      <c r="B357" s="118" t="s">
        <v>20</v>
      </c>
      <c r="C357" s="119" t="s">
        <v>1065</v>
      </c>
      <c r="D357">
        <v>8</v>
      </c>
      <c r="E357" s="120">
        <v>0.0146</v>
      </c>
      <c r="F357">
        <v>9</v>
      </c>
      <c r="G357" s="120">
        <v>0.0118</v>
      </c>
      <c r="H357" s="120">
        <v>1</v>
      </c>
      <c r="I357">
        <v>2</v>
      </c>
      <c r="J357" s="120">
        <f t="shared" si="6"/>
        <v>0.25</v>
      </c>
      <c r="K357" s="131">
        <f>44.99*2</f>
        <v>89.98</v>
      </c>
      <c r="L357">
        <v>1</v>
      </c>
    </row>
    <row r="358" spans="1:12">
      <c r="A358" s="117">
        <v>44816</v>
      </c>
      <c r="B358" s="118" t="s">
        <v>128</v>
      </c>
      <c r="C358" s="119" t="s">
        <v>130</v>
      </c>
      <c r="D358">
        <v>14</v>
      </c>
      <c r="E358" s="120">
        <v>0.5185</v>
      </c>
      <c r="F358">
        <v>16</v>
      </c>
      <c r="G358" s="120">
        <v>0.5333</v>
      </c>
      <c r="H358" s="120">
        <v>1</v>
      </c>
      <c r="I358">
        <v>1</v>
      </c>
      <c r="J358" s="120">
        <f t="shared" si="6"/>
        <v>0.0714285714285714</v>
      </c>
      <c r="K358" s="124">
        <v>16.99</v>
      </c>
      <c r="L358">
        <v>1</v>
      </c>
    </row>
    <row r="359" spans="1:8">
      <c r="A359" s="117">
        <v>44816</v>
      </c>
      <c r="B359" s="118" t="s">
        <v>128</v>
      </c>
      <c r="C359" s="119" t="s">
        <v>451</v>
      </c>
      <c r="D359">
        <v>13</v>
      </c>
      <c r="E359" s="120">
        <v>0.4815</v>
      </c>
      <c r="F359">
        <v>14</v>
      </c>
      <c r="G359" s="120">
        <v>0.4667</v>
      </c>
      <c r="H359" s="120">
        <v>1</v>
      </c>
    </row>
    <row r="360" spans="1:8">
      <c r="A360" s="117">
        <v>44816</v>
      </c>
      <c r="B360" s="118" t="s">
        <v>343</v>
      </c>
      <c r="C360" s="119" t="s">
        <v>451</v>
      </c>
      <c r="D360">
        <v>11</v>
      </c>
      <c r="E360" s="120">
        <v>1</v>
      </c>
      <c r="F360">
        <v>15</v>
      </c>
      <c r="G360" s="120">
        <v>1</v>
      </c>
      <c r="H360" s="120">
        <v>1</v>
      </c>
    </row>
    <row r="361" spans="1:12">
      <c r="A361" s="117">
        <v>44816</v>
      </c>
      <c r="B361" s="118" t="s">
        <v>20</v>
      </c>
      <c r="C361" t="s">
        <v>544</v>
      </c>
      <c r="D361">
        <v>28</v>
      </c>
      <c r="E361" s="120">
        <v>0.9655</v>
      </c>
      <c r="F361">
        <v>36</v>
      </c>
      <c r="G361" s="120">
        <v>0.973</v>
      </c>
      <c r="H361" s="120">
        <v>1</v>
      </c>
      <c r="I361">
        <v>5</v>
      </c>
      <c r="J361" s="120">
        <f t="shared" ref="J361:J366" si="7">I361/D361</f>
        <v>0.178571428571429</v>
      </c>
      <c r="K361" s="131">
        <v>29.99</v>
      </c>
      <c r="L361">
        <v>5</v>
      </c>
    </row>
    <row r="362" spans="1:8">
      <c r="A362" s="117">
        <v>44816</v>
      </c>
      <c r="B362" s="118" t="s">
        <v>20</v>
      </c>
      <c r="C362" t="s">
        <v>741</v>
      </c>
      <c r="D362">
        <v>1</v>
      </c>
      <c r="E362" s="120">
        <v>0.0345</v>
      </c>
      <c r="F362">
        <v>1</v>
      </c>
      <c r="G362" s="120">
        <v>0.027</v>
      </c>
      <c r="H362" s="120">
        <v>1</v>
      </c>
    </row>
    <row r="363" spans="1:12">
      <c r="A363" s="117">
        <v>44817</v>
      </c>
      <c r="B363" s="118" t="s">
        <v>20</v>
      </c>
      <c r="C363" s="119" t="s">
        <v>124</v>
      </c>
      <c r="D363">
        <v>613</v>
      </c>
      <c r="E363" s="120">
        <v>0.9533</v>
      </c>
      <c r="F363">
        <v>814</v>
      </c>
      <c r="G363" s="120">
        <v>0.9554</v>
      </c>
      <c r="H363" s="120">
        <v>0.9705</v>
      </c>
      <c r="I363">
        <v>21</v>
      </c>
      <c r="J363" s="120">
        <f t="shared" si="7"/>
        <v>0.034257748776509</v>
      </c>
      <c r="K363" s="131">
        <v>259.79</v>
      </c>
      <c r="L363">
        <v>21</v>
      </c>
    </row>
    <row r="364" spans="1:8">
      <c r="A364" s="117">
        <v>44817</v>
      </c>
      <c r="B364" s="118" t="s">
        <v>20</v>
      </c>
      <c r="C364" s="119" t="s">
        <v>451</v>
      </c>
      <c r="D364">
        <v>13</v>
      </c>
      <c r="E364" s="120">
        <v>0.0202</v>
      </c>
      <c r="F364">
        <v>18</v>
      </c>
      <c r="G364" s="120">
        <v>0.0211</v>
      </c>
      <c r="H364" s="120">
        <v>1</v>
      </c>
    </row>
    <row r="365" spans="1:8">
      <c r="A365" s="117">
        <v>44817</v>
      </c>
      <c r="B365" s="118" t="s">
        <v>20</v>
      </c>
      <c r="C365" s="119" t="s">
        <v>1065</v>
      </c>
      <c r="D365">
        <v>17</v>
      </c>
      <c r="E365" s="120">
        <v>0.0235</v>
      </c>
      <c r="F365">
        <v>20</v>
      </c>
      <c r="G365" s="120">
        <v>0.0235</v>
      </c>
      <c r="H365" s="120">
        <v>0.95</v>
      </c>
    </row>
    <row r="366" spans="1:12">
      <c r="A366" s="117">
        <v>44817</v>
      </c>
      <c r="B366" s="118" t="s">
        <v>128</v>
      </c>
      <c r="C366" s="119" t="s">
        <v>130</v>
      </c>
      <c r="D366">
        <v>16</v>
      </c>
      <c r="E366" s="120">
        <v>0.5714</v>
      </c>
      <c r="F366">
        <v>24</v>
      </c>
      <c r="G366" s="120">
        <v>0.5714</v>
      </c>
      <c r="H366" s="120">
        <v>1</v>
      </c>
      <c r="I366">
        <v>1</v>
      </c>
      <c r="J366" s="120">
        <f t="shared" si="7"/>
        <v>0.0625</v>
      </c>
      <c r="K366" s="124">
        <v>16.99</v>
      </c>
      <c r="L366">
        <v>1</v>
      </c>
    </row>
    <row r="367" spans="1:8">
      <c r="A367" s="117">
        <v>44817</v>
      </c>
      <c r="B367" s="118" t="s">
        <v>128</v>
      </c>
      <c r="C367" s="119" t="s">
        <v>451</v>
      </c>
      <c r="D367">
        <v>12</v>
      </c>
      <c r="E367" s="120">
        <v>0.4286</v>
      </c>
      <c r="F367">
        <v>18</v>
      </c>
      <c r="G367" s="120">
        <v>0.4286</v>
      </c>
      <c r="H367" s="120">
        <v>1</v>
      </c>
    </row>
    <row r="368" spans="1:8">
      <c r="A368" s="117">
        <v>44817</v>
      </c>
      <c r="B368" s="118" t="s">
        <v>343</v>
      </c>
      <c r="C368" s="119" t="s">
        <v>451</v>
      </c>
      <c r="D368">
        <v>9</v>
      </c>
      <c r="E368" s="130">
        <v>0.8182</v>
      </c>
      <c r="F368">
        <v>9</v>
      </c>
      <c r="G368" s="120">
        <v>0.6923</v>
      </c>
      <c r="H368" s="120">
        <v>1</v>
      </c>
    </row>
    <row r="369" spans="1:8">
      <c r="A369" s="117">
        <v>44817</v>
      </c>
      <c r="B369" s="118" t="s">
        <v>343</v>
      </c>
      <c r="C369" s="119" t="s">
        <v>344</v>
      </c>
      <c r="D369">
        <v>2</v>
      </c>
      <c r="E369" s="120">
        <v>0.1818</v>
      </c>
      <c r="F369">
        <v>4</v>
      </c>
      <c r="G369" s="120">
        <v>0.3077</v>
      </c>
      <c r="H369" s="120">
        <v>1</v>
      </c>
    </row>
    <row r="370" spans="1:12">
      <c r="A370" s="117">
        <v>44817</v>
      </c>
      <c r="B370" s="118" t="s">
        <v>20</v>
      </c>
      <c r="C370" t="s">
        <v>544</v>
      </c>
      <c r="D370">
        <v>35</v>
      </c>
      <c r="E370" s="120">
        <v>0.8537</v>
      </c>
      <c r="F370">
        <v>48</v>
      </c>
      <c r="G370" s="120">
        <v>0.8276</v>
      </c>
      <c r="H370" s="120">
        <v>1</v>
      </c>
      <c r="I370">
        <v>3</v>
      </c>
      <c r="J370" s="120">
        <f t="shared" ref="J370:J372" si="8">I370/D370</f>
        <v>0.0857142857142857</v>
      </c>
      <c r="K370" s="131">
        <v>29.99</v>
      </c>
      <c r="L370">
        <v>4</v>
      </c>
    </row>
    <row r="371" spans="1:12">
      <c r="A371" s="117">
        <v>44817</v>
      </c>
      <c r="B371" s="118" t="s">
        <v>20</v>
      </c>
      <c r="C371" t="s">
        <v>741</v>
      </c>
      <c r="D371">
        <v>6</v>
      </c>
      <c r="E371" s="120">
        <v>0.1463</v>
      </c>
      <c r="F371">
        <v>10</v>
      </c>
      <c r="G371" s="120">
        <v>1</v>
      </c>
      <c r="H371" s="120">
        <v>1</v>
      </c>
      <c r="I371">
        <v>1</v>
      </c>
      <c r="J371" s="120">
        <f t="shared" si="8"/>
        <v>0.166666666666667</v>
      </c>
      <c r="K371" s="131">
        <v>0</v>
      </c>
      <c r="L371">
        <v>1</v>
      </c>
    </row>
    <row r="372" spans="1:12">
      <c r="A372" s="117">
        <v>44818</v>
      </c>
      <c r="B372" s="118" t="s">
        <v>20</v>
      </c>
      <c r="C372" s="119" t="s">
        <v>124</v>
      </c>
      <c r="D372">
        <v>329</v>
      </c>
      <c r="E372" s="120">
        <v>0.9063</v>
      </c>
      <c r="F372">
        <v>436</v>
      </c>
      <c r="G372" s="120">
        <v>0.8826</v>
      </c>
      <c r="H372" s="120">
        <v>0.9817</v>
      </c>
      <c r="I372">
        <v>17</v>
      </c>
      <c r="J372" s="120">
        <f t="shared" si="8"/>
        <v>0.0516717325227964</v>
      </c>
      <c r="K372" s="131">
        <v>208.83</v>
      </c>
      <c r="L372">
        <v>17</v>
      </c>
    </row>
    <row r="373" spans="1:8">
      <c r="A373" s="117">
        <v>44818</v>
      </c>
      <c r="B373" s="118" t="s">
        <v>20</v>
      </c>
      <c r="C373" s="119" t="s">
        <v>451</v>
      </c>
      <c r="D373">
        <v>18</v>
      </c>
      <c r="E373" s="120">
        <v>0.0496</v>
      </c>
      <c r="F373">
        <v>30</v>
      </c>
      <c r="G373" s="120">
        <v>0.0607</v>
      </c>
      <c r="H373" s="120">
        <v>1</v>
      </c>
    </row>
    <row r="374" spans="1:8">
      <c r="A374" s="117">
        <v>44818</v>
      </c>
      <c r="B374" s="118" t="s">
        <v>20</v>
      </c>
      <c r="C374" s="119" t="s">
        <v>1065</v>
      </c>
      <c r="D374">
        <v>16</v>
      </c>
      <c r="E374" s="120">
        <v>0.0441</v>
      </c>
      <c r="F374">
        <v>28</v>
      </c>
      <c r="G374" s="120">
        <v>0.0567</v>
      </c>
      <c r="H374" s="120">
        <v>1</v>
      </c>
    </row>
    <row r="375" spans="1:8">
      <c r="A375" s="117">
        <v>44818</v>
      </c>
      <c r="B375" s="118" t="s">
        <v>128</v>
      </c>
      <c r="C375" s="119" t="s">
        <v>130</v>
      </c>
      <c r="D375">
        <v>16</v>
      </c>
      <c r="E375" s="120">
        <v>0.5333</v>
      </c>
      <c r="F375">
        <v>20</v>
      </c>
      <c r="G375" s="120">
        <v>0.4878</v>
      </c>
      <c r="H375" s="120">
        <v>1</v>
      </c>
    </row>
    <row r="376" spans="1:8">
      <c r="A376" s="117">
        <v>44818</v>
      </c>
      <c r="B376" s="118" t="s">
        <v>128</v>
      </c>
      <c r="C376" s="119" t="s">
        <v>451</v>
      </c>
      <c r="D376">
        <v>14</v>
      </c>
      <c r="E376" s="120">
        <v>0.4667</v>
      </c>
      <c r="F376">
        <v>21</v>
      </c>
      <c r="G376" s="120">
        <v>0.5122</v>
      </c>
      <c r="H376" s="120">
        <v>1</v>
      </c>
    </row>
    <row r="377" spans="1:12">
      <c r="A377" s="117">
        <v>44818</v>
      </c>
      <c r="B377" s="118" t="s">
        <v>343</v>
      </c>
      <c r="C377" s="119" t="s">
        <v>451</v>
      </c>
      <c r="D377">
        <v>11</v>
      </c>
      <c r="E377" s="120">
        <v>1</v>
      </c>
      <c r="F377">
        <v>24</v>
      </c>
      <c r="G377" s="120">
        <v>1</v>
      </c>
      <c r="H377" s="120">
        <v>1</v>
      </c>
      <c r="I377">
        <v>1</v>
      </c>
      <c r="J377" s="120">
        <f t="shared" ref="J377:J380" si="9">I377/D377</f>
        <v>0.0909090909090909</v>
      </c>
      <c r="K377" s="129">
        <v>47.99</v>
      </c>
      <c r="L377">
        <v>1</v>
      </c>
    </row>
    <row r="378" spans="1:8">
      <c r="A378" s="117">
        <v>44818</v>
      </c>
      <c r="B378" s="118" t="s">
        <v>20</v>
      </c>
      <c r="C378" t="s">
        <v>544</v>
      </c>
      <c r="D378">
        <v>23</v>
      </c>
      <c r="E378" s="120">
        <v>0.7188</v>
      </c>
      <c r="F378">
        <v>31</v>
      </c>
      <c r="G378" s="120">
        <v>0.6739</v>
      </c>
      <c r="H378" s="120">
        <v>1</v>
      </c>
    </row>
    <row r="379" spans="1:12">
      <c r="A379" s="117">
        <v>44818</v>
      </c>
      <c r="B379" s="118" t="s">
        <v>20</v>
      </c>
      <c r="C379" t="s">
        <v>741</v>
      </c>
      <c r="D379">
        <v>9</v>
      </c>
      <c r="E379" s="120">
        <v>0.2813</v>
      </c>
      <c r="F379">
        <v>15</v>
      </c>
      <c r="G379" s="120">
        <v>0.3261</v>
      </c>
      <c r="H379" s="120">
        <v>1</v>
      </c>
      <c r="I379">
        <v>1</v>
      </c>
      <c r="J379" s="120">
        <f t="shared" si="9"/>
        <v>0.111111111111111</v>
      </c>
      <c r="K379" s="131">
        <v>44.99</v>
      </c>
      <c r="L379">
        <v>1</v>
      </c>
    </row>
    <row r="380" spans="1:12">
      <c r="A380" s="117">
        <v>44819</v>
      </c>
      <c r="B380" s="118" t="s">
        <v>20</v>
      </c>
      <c r="C380" s="119" t="s">
        <v>124</v>
      </c>
      <c r="D380">
        <v>368</v>
      </c>
      <c r="E380" s="120">
        <v>0.9388</v>
      </c>
      <c r="F380">
        <v>521</v>
      </c>
      <c r="G380" s="120">
        <v>0.932</v>
      </c>
      <c r="H380" s="120">
        <v>0.9674</v>
      </c>
      <c r="I380">
        <v>28</v>
      </c>
      <c r="J380" s="120">
        <f t="shared" si="9"/>
        <v>0.0760869565217391</v>
      </c>
      <c r="K380" s="131">
        <f>387.71-K382</f>
        <v>346.72</v>
      </c>
      <c r="L380">
        <v>28</v>
      </c>
    </row>
    <row r="381" spans="1:11">
      <c r="A381" s="117">
        <v>44819</v>
      </c>
      <c r="B381" s="118" t="s">
        <v>20</v>
      </c>
      <c r="C381" s="119" t="s">
        <v>451</v>
      </c>
      <c r="D381">
        <v>11</v>
      </c>
      <c r="E381" s="120">
        <v>0.0281</v>
      </c>
      <c r="F381">
        <v>17</v>
      </c>
      <c r="G381" s="120">
        <v>0.0304</v>
      </c>
      <c r="H381" s="120">
        <v>1</v>
      </c>
      <c r="K381" s="131"/>
    </row>
    <row r="382" spans="1:12">
      <c r="A382" s="117">
        <v>44819</v>
      </c>
      <c r="B382" s="118" t="s">
        <v>20</v>
      </c>
      <c r="C382" s="119" t="s">
        <v>1065</v>
      </c>
      <c r="D382">
        <v>13</v>
      </c>
      <c r="E382" s="120">
        <v>0.0332</v>
      </c>
      <c r="F382">
        <v>21</v>
      </c>
      <c r="G382" s="120">
        <v>0.0376</v>
      </c>
      <c r="H382" s="120">
        <v>1</v>
      </c>
      <c r="I382">
        <v>1</v>
      </c>
      <c r="J382" s="120">
        <f>I382/D382</f>
        <v>0.0769230769230769</v>
      </c>
      <c r="K382" s="131">
        <v>40.99</v>
      </c>
      <c r="L382">
        <v>1</v>
      </c>
    </row>
    <row r="383" spans="1:12">
      <c r="A383" s="117">
        <v>44819</v>
      </c>
      <c r="B383" s="118" t="s">
        <v>128</v>
      </c>
      <c r="C383" s="119" t="s">
        <v>130</v>
      </c>
      <c r="D383">
        <v>12</v>
      </c>
      <c r="E383" s="120">
        <v>0.5</v>
      </c>
      <c r="F383">
        <v>18</v>
      </c>
      <c r="G383" s="120">
        <v>0.5455</v>
      </c>
      <c r="H383" s="120">
        <v>1</v>
      </c>
      <c r="I383">
        <v>2</v>
      </c>
      <c r="J383" s="120">
        <f>I383/D383</f>
        <v>0.166666666666667</v>
      </c>
      <c r="K383" s="124">
        <f>16.99*2</f>
        <v>33.98</v>
      </c>
      <c r="L383">
        <v>2</v>
      </c>
    </row>
    <row r="384" spans="1:8">
      <c r="A384" s="117">
        <v>44819</v>
      </c>
      <c r="B384" s="118" t="s">
        <v>128</v>
      </c>
      <c r="C384" s="119" t="s">
        <v>451</v>
      </c>
      <c r="D384">
        <v>12</v>
      </c>
      <c r="E384" s="120">
        <v>0.5</v>
      </c>
      <c r="F384">
        <v>15</v>
      </c>
      <c r="G384" s="120">
        <v>0.4545</v>
      </c>
      <c r="H384" s="120">
        <v>1</v>
      </c>
    </row>
    <row r="385" spans="1:11">
      <c r="A385" s="117">
        <v>44819</v>
      </c>
      <c r="B385" s="118" t="s">
        <v>343</v>
      </c>
      <c r="C385" s="119" t="s">
        <v>451</v>
      </c>
      <c r="D385">
        <v>35</v>
      </c>
      <c r="E385" s="120">
        <v>0.8974</v>
      </c>
      <c r="F385">
        <v>59</v>
      </c>
      <c r="G385" s="120">
        <v>0.9077</v>
      </c>
      <c r="H385" s="120">
        <v>1</v>
      </c>
      <c r="I385">
        <v>1</v>
      </c>
      <c r="J385" s="120">
        <f t="shared" ref="J385:J390" si="10">I385/D385</f>
        <v>0.0285714285714286</v>
      </c>
      <c r="K385" s="129">
        <v>47.99</v>
      </c>
    </row>
    <row r="386" spans="1:11">
      <c r="A386" s="117">
        <v>44819</v>
      </c>
      <c r="B386" s="118" t="s">
        <v>343</v>
      </c>
      <c r="C386" s="119" t="s">
        <v>344</v>
      </c>
      <c r="D386">
        <v>4</v>
      </c>
      <c r="E386" s="120">
        <v>0.1026</v>
      </c>
      <c r="F386">
        <v>6</v>
      </c>
      <c r="G386" s="120">
        <v>0.0923</v>
      </c>
      <c r="H386" s="120">
        <v>1</v>
      </c>
      <c r="J386" s="120"/>
      <c r="K386" s="129"/>
    </row>
    <row r="387" spans="1:11">
      <c r="A387" s="117">
        <v>44819</v>
      </c>
      <c r="B387" s="118" t="s">
        <v>1066</v>
      </c>
      <c r="C387" s="119" t="s">
        <v>1067</v>
      </c>
      <c r="E387" s="120"/>
      <c r="G387" s="120"/>
      <c r="H387" s="120"/>
      <c r="I387">
        <v>1</v>
      </c>
      <c r="J387" s="120"/>
      <c r="K387" s="128">
        <v>280.07</v>
      </c>
    </row>
    <row r="388" spans="1:12">
      <c r="A388" s="117">
        <v>44819</v>
      </c>
      <c r="B388" s="118" t="s">
        <v>20</v>
      </c>
      <c r="C388" t="s">
        <v>544</v>
      </c>
      <c r="D388">
        <v>27</v>
      </c>
      <c r="E388" s="120">
        <v>0.6923</v>
      </c>
      <c r="F388">
        <v>43</v>
      </c>
      <c r="G388" s="120">
        <v>0.6232</v>
      </c>
      <c r="H388" s="120">
        <v>0.9767</v>
      </c>
      <c r="I388">
        <v>3</v>
      </c>
      <c r="J388" s="120">
        <f t="shared" si="10"/>
        <v>0.111111111111111</v>
      </c>
      <c r="K388" s="131">
        <f>29.99*2</f>
        <v>59.98</v>
      </c>
      <c r="L388">
        <v>2</v>
      </c>
    </row>
    <row r="389" spans="1:8">
      <c r="A389" s="117">
        <v>44819</v>
      </c>
      <c r="B389" s="118" t="s">
        <v>20</v>
      </c>
      <c r="C389" t="s">
        <v>741</v>
      </c>
      <c r="D389">
        <v>12</v>
      </c>
      <c r="E389" s="120">
        <v>0.3077</v>
      </c>
      <c r="F389">
        <v>26</v>
      </c>
      <c r="G389" s="120">
        <v>0.3768</v>
      </c>
      <c r="H389" s="120">
        <v>1</v>
      </c>
    </row>
    <row r="390" spans="1:12">
      <c r="A390" s="117">
        <v>44820</v>
      </c>
      <c r="B390" s="118" t="s">
        <v>20</v>
      </c>
      <c r="C390" s="119" t="s">
        <v>124</v>
      </c>
      <c r="D390">
        <v>395</v>
      </c>
      <c r="E390" s="120">
        <v>0.9495</v>
      </c>
      <c r="F390">
        <v>526</v>
      </c>
      <c r="G390" s="120">
        <v>0.9261</v>
      </c>
      <c r="H390" s="120">
        <v>0.981</v>
      </c>
      <c r="I390">
        <v>28</v>
      </c>
      <c r="J390" s="120">
        <f t="shared" si="10"/>
        <v>0.0708860759493671</v>
      </c>
      <c r="K390" s="131">
        <f>417.71-K392</f>
        <v>353.72</v>
      </c>
      <c r="L390">
        <v>26</v>
      </c>
    </row>
    <row r="391" spans="1:8">
      <c r="A391" s="117">
        <v>44820</v>
      </c>
      <c r="B391" s="118" t="s">
        <v>20</v>
      </c>
      <c r="C391" s="119" t="s">
        <v>451</v>
      </c>
      <c r="D391">
        <v>11</v>
      </c>
      <c r="E391" s="120">
        <v>0.0264</v>
      </c>
      <c r="F391">
        <v>16</v>
      </c>
      <c r="G391" s="120">
        <v>0.0282</v>
      </c>
      <c r="H391" s="120">
        <v>1</v>
      </c>
    </row>
    <row r="392" spans="1:12">
      <c r="A392" s="117">
        <v>44820</v>
      </c>
      <c r="B392" s="118" t="s">
        <v>20</v>
      </c>
      <c r="C392" s="119" t="s">
        <v>1065</v>
      </c>
      <c r="D392">
        <v>9</v>
      </c>
      <c r="E392" s="120">
        <v>0.0216</v>
      </c>
      <c r="F392">
        <v>23</v>
      </c>
      <c r="G392" s="120">
        <v>0.0405</v>
      </c>
      <c r="H392" s="120">
        <v>1</v>
      </c>
      <c r="I392">
        <v>1</v>
      </c>
      <c r="J392" s="120">
        <f t="shared" ref="J392:J395" si="11">I392/D392</f>
        <v>0.111111111111111</v>
      </c>
      <c r="K392" s="131">
        <v>63.99</v>
      </c>
      <c r="L392">
        <v>1</v>
      </c>
    </row>
    <row r="393" spans="1:12">
      <c r="A393" s="117">
        <v>44820</v>
      </c>
      <c r="B393" s="118" t="s">
        <v>128</v>
      </c>
      <c r="C393" s="119" t="s">
        <v>130</v>
      </c>
      <c r="D393">
        <v>7</v>
      </c>
      <c r="E393" s="120">
        <v>0.3182</v>
      </c>
      <c r="F393">
        <v>8</v>
      </c>
      <c r="G393" s="120">
        <v>0.3077</v>
      </c>
      <c r="H393" s="120">
        <v>1</v>
      </c>
      <c r="I393">
        <v>1</v>
      </c>
      <c r="J393" s="120">
        <f t="shared" si="11"/>
        <v>0.142857142857143</v>
      </c>
      <c r="K393" s="124">
        <v>16.99</v>
      </c>
      <c r="L393">
        <v>1</v>
      </c>
    </row>
    <row r="394" spans="1:8">
      <c r="A394" s="117">
        <v>44820</v>
      </c>
      <c r="B394" s="118" t="s">
        <v>128</v>
      </c>
      <c r="C394" s="119" t="s">
        <v>451</v>
      </c>
      <c r="D394">
        <v>15</v>
      </c>
      <c r="E394" s="120">
        <v>0.6818</v>
      </c>
      <c r="F394">
        <v>18</v>
      </c>
      <c r="G394" s="120">
        <v>0.6923</v>
      </c>
      <c r="H394" s="120">
        <v>1</v>
      </c>
    </row>
    <row r="395" spans="1:12">
      <c r="A395" s="117">
        <v>44820</v>
      </c>
      <c r="B395" s="118" t="s">
        <v>343</v>
      </c>
      <c r="C395" s="119" t="s">
        <v>451</v>
      </c>
      <c r="D395">
        <v>44</v>
      </c>
      <c r="E395" s="120">
        <v>0.9778</v>
      </c>
      <c r="F395">
        <v>69</v>
      </c>
      <c r="G395" s="120">
        <v>0.9857</v>
      </c>
      <c r="H395" s="120">
        <v>1</v>
      </c>
      <c r="I395">
        <v>3</v>
      </c>
      <c r="J395" s="120">
        <f t="shared" si="11"/>
        <v>0.0681818181818182</v>
      </c>
      <c r="K395" s="129">
        <v>143.97</v>
      </c>
      <c r="L395">
        <v>3</v>
      </c>
    </row>
    <row r="396" spans="1:8">
      <c r="A396" s="117">
        <v>44820</v>
      </c>
      <c r="B396" s="118" t="s">
        <v>343</v>
      </c>
      <c r="C396" s="119" t="s">
        <v>344</v>
      </c>
      <c r="D396">
        <v>1</v>
      </c>
      <c r="E396" s="120">
        <v>0.0222</v>
      </c>
      <c r="F396">
        <v>1</v>
      </c>
      <c r="G396" s="120">
        <v>0.0143</v>
      </c>
      <c r="H396" s="120">
        <v>1</v>
      </c>
    </row>
    <row r="397" spans="1:11">
      <c r="A397" s="117">
        <v>44820</v>
      </c>
      <c r="B397" s="118" t="s">
        <v>20</v>
      </c>
      <c r="C397" t="s">
        <v>544</v>
      </c>
      <c r="D397">
        <v>22</v>
      </c>
      <c r="E397" s="120">
        <v>0.7333</v>
      </c>
      <c r="F397">
        <v>36</v>
      </c>
      <c r="G397" s="120">
        <v>0.766</v>
      </c>
      <c r="H397" s="120">
        <v>1</v>
      </c>
      <c r="I397">
        <v>4</v>
      </c>
      <c r="J397" s="120">
        <f t="shared" ref="J397:J404" si="12">I397/D397</f>
        <v>0.181818181818182</v>
      </c>
      <c r="K397" s="131">
        <f>29.99*2</f>
        <v>59.98</v>
      </c>
    </row>
    <row r="398" spans="1:8">
      <c r="A398" s="117">
        <v>44820</v>
      </c>
      <c r="B398" s="118" t="s">
        <v>20</v>
      </c>
      <c r="C398" t="s">
        <v>741</v>
      </c>
      <c r="D398">
        <v>8</v>
      </c>
      <c r="E398" s="120">
        <v>0.2667</v>
      </c>
      <c r="F398">
        <v>11</v>
      </c>
      <c r="G398" s="120">
        <v>0.234</v>
      </c>
      <c r="H398" s="120">
        <v>1</v>
      </c>
    </row>
    <row r="399" spans="1:12">
      <c r="A399" s="117">
        <v>44821</v>
      </c>
      <c r="B399" s="118" t="s">
        <v>20</v>
      </c>
      <c r="C399" s="119" t="s">
        <v>124</v>
      </c>
      <c r="D399">
        <v>388</v>
      </c>
      <c r="E399" s="120">
        <v>0.951</v>
      </c>
      <c r="F399">
        <v>507</v>
      </c>
      <c r="G399" s="120">
        <v>0.9494</v>
      </c>
      <c r="H399" s="120">
        <v>0.9783</v>
      </c>
      <c r="I399">
        <v>24</v>
      </c>
      <c r="J399" s="120">
        <f t="shared" si="12"/>
        <v>0.0618556701030928</v>
      </c>
      <c r="K399" s="131">
        <v>299.76</v>
      </c>
      <c r="L399" s="133">
        <v>24</v>
      </c>
    </row>
    <row r="400" spans="1:8">
      <c r="A400" s="117">
        <v>44821</v>
      </c>
      <c r="B400" s="118" t="s">
        <v>20</v>
      </c>
      <c r="C400" s="119" t="s">
        <v>451</v>
      </c>
      <c r="D400">
        <v>10</v>
      </c>
      <c r="E400" s="120">
        <v>0.0245</v>
      </c>
      <c r="F400">
        <v>11</v>
      </c>
      <c r="G400" s="120">
        <v>0.0206</v>
      </c>
      <c r="H400" s="120">
        <v>1</v>
      </c>
    </row>
    <row r="401" spans="1:8">
      <c r="A401" s="117">
        <v>44821</v>
      </c>
      <c r="B401" s="118" t="s">
        <v>20</v>
      </c>
      <c r="C401" s="119" t="s">
        <v>1065</v>
      </c>
      <c r="D401">
        <v>10</v>
      </c>
      <c r="E401" s="120">
        <v>0.0245</v>
      </c>
      <c r="F401">
        <v>16</v>
      </c>
      <c r="G401" s="120">
        <v>0.03</v>
      </c>
      <c r="H401" s="120">
        <v>0.9375</v>
      </c>
    </row>
    <row r="402" spans="1:12">
      <c r="A402" s="117">
        <v>44821</v>
      </c>
      <c r="B402" s="118" t="s">
        <v>128</v>
      </c>
      <c r="C402" s="119" t="s">
        <v>130</v>
      </c>
      <c r="D402">
        <v>9</v>
      </c>
      <c r="E402" s="120">
        <v>0.375</v>
      </c>
      <c r="F402">
        <v>18</v>
      </c>
      <c r="G402" s="120">
        <v>0.4737</v>
      </c>
      <c r="H402" s="120">
        <v>1</v>
      </c>
      <c r="I402">
        <v>1</v>
      </c>
      <c r="J402" s="120">
        <f t="shared" si="12"/>
        <v>0.111111111111111</v>
      </c>
      <c r="K402" s="124">
        <v>16.99</v>
      </c>
      <c r="L402">
        <v>1</v>
      </c>
    </row>
    <row r="403" spans="1:12">
      <c r="A403" s="117">
        <v>44821</v>
      </c>
      <c r="B403" s="118" t="s">
        <v>128</v>
      </c>
      <c r="C403" s="119" t="s">
        <v>451</v>
      </c>
      <c r="D403">
        <v>15</v>
      </c>
      <c r="E403" s="120">
        <v>0.625</v>
      </c>
      <c r="F403">
        <v>20</v>
      </c>
      <c r="G403" s="120">
        <v>0.5236</v>
      </c>
      <c r="H403" s="120">
        <v>1</v>
      </c>
      <c r="I403">
        <v>1</v>
      </c>
      <c r="J403" s="120">
        <f t="shared" si="12"/>
        <v>0.0666666666666667</v>
      </c>
      <c r="K403" s="124">
        <v>39.99</v>
      </c>
      <c r="L403">
        <v>1</v>
      </c>
    </row>
    <row r="404" spans="1:12">
      <c r="A404" s="117">
        <v>44821</v>
      </c>
      <c r="B404" s="118" t="s">
        <v>343</v>
      </c>
      <c r="C404" s="119" t="s">
        <v>451</v>
      </c>
      <c r="D404">
        <v>35</v>
      </c>
      <c r="E404" s="120">
        <v>0.972253</v>
      </c>
      <c r="F404">
        <v>53</v>
      </c>
      <c r="G404" s="120">
        <v>0.9815</v>
      </c>
      <c r="H404" s="120">
        <v>1</v>
      </c>
      <c r="I404">
        <v>3</v>
      </c>
      <c r="J404" s="120">
        <f t="shared" si="12"/>
        <v>0.0857142857142857</v>
      </c>
      <c r="K404" s="129">
        <v>143.97</v>
      </c>
      <c r="L404">
        <v>3</v>
      </c>
    </row>
    <row r="405" spans="1:8">
      <c r="A405" s="117">
        <v>44821</v>
      </c>
      <c r="B405" s="118" t="s">
        <v>343</v>
      </c>
      <c r="C405" s="119" t="s">
        <v>344</v>
      </c>
      <c r="D405">
        <v>1</v>
      </c>
      <c r="E405" s="120">
        <v>0.0278</v>
      </c>
      <c r="F405">
        <v>1</v>
      </c>
      <c r="G405" s="120">
        <v>0.0185</v>
      </c>
      <c r="H405" s="120">
        <v>1</v>
      </c>
    </row>
    <row r="406" spans="1:12">
      <c r="A406" s="117">
        <v>44821</v>
      </c>
      <c r="B406" s="118" t="s">
        <v>20</v>
      </c>
      <c r="C406" t="s">
        <v>544</v>
      </c>
      <c r="D406">
        <v>36</v>
      </c>
      <c r="E406" s="120">
        <v>0.6102</v>
      </c>
      <c r="F406">
        <v>50</v>
      </c>
      <c r="G406" s="120">
        <v>0.6329</v>
      </c>
      <c r="H406" s="120">
        <v>1</v>
      </c>
      <c r="I406">
        <v>4</v>
      </c>
      <c r="J406" s="120">
        <f t="shared" ref="J406:J409" si="13">I406/D406</f>
        <v>0.111111111111111</v>
      </c>
      <c r="K406" s="131">
        <v>119.96</v>
      </c>
      <c r="L406">
        <v>4</v>
      </c>
    </row>
    <row r="407" spans="1:12">
      <c r="A407" s="117">
        <v>44821</v>
      </c>
      <c r="B407" s="118" t="s">
        <v>20</v>
      </c>
      <c r="C407" t="s">
        <v>741</v>
      </c>
      <c r="D407">
        <v>23</v>
      </c>
      <c r="E407" s="120">
        <v>0.3898</v>
      </c>
      <c r="F407">
        <v>29</v>
      </c>
      <c r="G407" s="120">
        <v>0.3671</v>
      </c>
      <c r="H407" s="120">
        <v>1</v>
      </c>
      <c r="I407">
        <v>4</v>
      </c>
      <c r="J407" s="120">
        <f t="shared" si="13"/>
        <v>0.173913043478261</v>
      </c>
      <c r="K407" s="131">
        <v>134.97</v>
      </c>
      <c r="L407">
        <v>3</v>
      </c>
    </row>
    <row r="408" spans="1:12">
      <c r="A408" s="117">
        <v>44821</v>
      </c>
      <c r="B408" s="118" t="s">
        <v>777</v>
      </c>
      <c r="C408" t="s">
        <v>544</v>
      </c>
      <c r="D408">
        <v>25</v>
      </c>
      <c r="E408" s="120">
        <v>1</v>
      </c>
      <c r="F408">
        <v>37</v>
      </c>
      <c r="G408" s="120">
        <v>1</v>
      </c>
      <c r="H408" s="120">
        <v>1</v>
      </c>
      <c r="I408">
        <v>2</v>
      </c>
      <c r="J408" s="120">
        <f t="shared" si="13"/>
        <v>0.08</v>
      </c>
      <c r="K408" s="134">
        <v>7998</v>
      </c>
      <c r="L408">
        <v>2</v>
      </c>
    </row>
    <row r="409" spans="1:12">
      <c r="A409" s="117">
        <v>44822</v>
      </c>
      <c r="B409" s="118" t="s">
        <v>20</v>
      </c>
      <c r="C409" s="119" t="s">
        <v>124</v>
      </c>
      <c r="D409">
        <v>483</v>
      </c>
      <c r="E409" s="120">
        <v>0.9758</v>
      </c>
      <c r="F409">
        <v>668</v>
      </c>
      <c r="G409" s="120">
        <v>0.9752</v>
      </c>
      <c r="H409" s="120">
        <v>0.9805</v>
      </c>
      <c r="I409">
        <v>24</v>
      </c>
      <c r="J409" s="120">
        <f t="shared" si="13"/>
        <v>0.0496894409937888</v>
      </c>
      <c r="K409" s="131">
        <v>287.77</v>
      </c>
      <c r="L409">
        <v>24</v>
      </c>
    </row>
    <row r="410" spans="1:8">
      <c r="A410" s="117">
        <v>44822</v>
      </c>
      <c r="B410" s="118" t="s">
        <v>20</v>
      </c>
      <c r="C410" s="119" t="s">
        <v>451</v>
      </c>
      <c r="D410">
        <v>7</v>
      </c>
      <c r="E410" s="120">
        <v>0.0141</v>
      </c>
      <c r="F410">
        <v>12</v>
      </c>
      <c r="G410" s="120">
        <v>0.0175</v>
      </c>
      <c r="H410" s="120">
        <v>1</v>
      </c>
    </row>
    <row r="411" spans="1:12">
      <c r="A411" s="117">
        <v>44822</v>
      </c>
      <c r="B411" s="118" t="s">
        <v>20</v>
      </c>
      <c r="C411" s="119" t="s">
        <v>1065</v>
      </c>
      <c r="D411">
        <v>5</v>
      </c>
      <c r="E411" s="120">
        <v>0.0101</v>
      </c>
      <c r="F411">
        <v>5</v>
      </c>
      <c r="G411" s="120">
        <v>0.0073</v>
      </c>
      <c r="H411" s="120">
        <v>0.8</v>
      </c>
      <c r="I411">
        <v>1</v>
      </c>
      <c r="J411" s="120">
        <f>I411/D411</f>
        <v>0.2</v>
      </c>
      <c r="K411" s="131">
        <v>39.99</v>
      </c>
      <c r="L411">
        <v>1</v>
      </c>
    </row>
    <row r="412" spans="1:8">
      <c r="A412" s="117">
        <v>44822</v>
      </c>
      <c r="B412" s="118" t="s">
        <v>128</v>
      </c>
      <c r="C412" s="119" t="s">
        <v>130</v>
      </c>
      <c r="D412">
        <v>14</v>
      </c>
      <c r="E412" s="120">
        <v>0.4667</v>
      </c>
      <c r="F412">
        <v>17</v>
      </c>
      <c r="G412" s="120">
        <v>0.4048</v>
      </c>
      <c r="H412" s="120">
        <v>1</v>
      </c>
    </row>
    <row r="413" spans="1:8">
      <c r="A413" s="117">
        <v>44822</v>
      </c>
      <c r="B413" s="118" t="s">
        <v>128</v>
      </c>
      <c r="C413" s="119" t="s">
        <v>451</v>
      </c>
      <c r="D413">
        <v>16</v>
      </c>
      <c r="E413" s="120">
        <v>0.5333</v>
      </c>
      <c r="F413">
        <v>25</v>
      </c>
      <c r="G413" s="120">
        <v>0.5952</v>
      </c>
      <c r="H413" s="120">
        <v>1</v>
      </c>
    </row>
    <row r="414" spans="1:8">
      <c r="A414" s="117">
        <v>44822</v>
      </c>
      <c r="B414" s="118" t="s">
        <v>343</v>
      </c>
      <c r="C414" s="119" t="s">
        <v>451</v>
      </c>
      <c r="D414">
        <v>40</v>
      </c>
      <c r="E414" s="120">
        <v>0.9756</v>
      </c>
      <c r="F414">
        <v>53</v>
      </c>
      <c r="G414" s="120">
        <v>0.9815</v>
      </c>
      <c r="H414" s="120">
        <v>1</v>
      </c>
    </row>
    <row r="415" spans="1:8">
      <c r="A415" s="117">
        <v>44822</v>
      </c>
      <c r="B415" s="118" t="s">
        <v>343</v>
      </c>
      <c r="C415" s="119" t="s">
        <v>344</v>
      </c>
      <c r="D415">
        <v>1</v>
      </c>
      <c r="E415" s="120">
        <v>0.0244</v>
      </c>
      <c r="F415">
        <v>1</v>
      </c>
      <c r="G415" s="120">
        <v>0.0185</v>
      </c>
      <c r="H415" s="120">
        <v>1</v>
      </c>
    </row>
    <row r="416" spans="1:11">
      <c r="A416" s="117">
        <v>44822</v>
      </c>
      <c r="B416" s="118" t="s">
        <v>20</v>
      </c>
      <c r="C416" t="s">
        <v>544</v>
      </c>
      <c r="D416">
        <v>52</v>
      </c>
      <c r="E416" s="120">
        <v>0.7429</v>
      </c>
      <c r="F416">
        <v>73</v>
      </c>
      <c r="G416" s="120">
        <v>0.6887</v>
      </c>
      <c r="H416" s="120">
        <v>1</v>
      </c>
      <c r="I416">
        <v>3</v>
      </c>
      <c r="J416" s="120">
        <f t="shared" ref="J416:J421" si="14">I416/D416</f>
        <v>0.0576923076923077</v>
      </c>
      <c r="K416" s="131">
        <f>29.99*2</f>
        <v>59.98</v>
      </c>
    </row>
    <row r="417" spans="1:11">
      <c r="A417" s="117">
        <v>44822</v>
      </c>
      <c r="B417" s="118" t="s">
        <v>20</v>
      </c>
      <c r="C417" t="s">
        <v>741</v>
      </c>
      <c r="D417">
        <v>18</v>
      </c>
      <c r="E417" s="120">
        <v>0.2571</v>
      </c>
      <c r="F417">
        <v>33</v>
      </c>
      <c r="G417" s="120">
        <v>0.3113</v>
      </c>
      <c r="H417" s="120">
        <v>1</v>
      </c>
      <c r="I417">
        <v>1</v>
      </c>
      <c r="J417" s="120">
        <f t="shared" si="14"/>
        <v>0.0555555555555556</v>
      </c>
      <c r="K417" s="131">
        <v>44.99</v>
      </c>
    </row>
    <row r="418" spans="1:8">
      <c r="A418" s="117">
        <v>44822</v>
      </c>
      <c r="B418" s="118" t="s">
        <v>777</v>
      </c>
      <c r="C418" t="s">
        <v>544</v>
      </c>
      <c r="D418">
        <v>30</v>
      </c>
      <c r="E418" s="120">
        <v>1</v>
      </c>
      <c r="F418">
        <v>37</v>
      </c>
      <c r="G418" s="120">
        <v>1</v>
      </c>
      <c r="H418" s="120">
        <v>0.973</v>
      </c>
    </row>
    <row r="419" spans="1:12">
      <c r="A419" s="117">
        <v>44823</v>
      </c>
      <c r="B419" s="118" t="s">
        <v>20</v>
      </c>
      <c r="C419" s="119" t="s">
        <v>124</v>
      </c>
      <c r="D419">
        <v>365</v>
      </c>
      <c r="E419" s="120">
        <v>0.9432</v>
      </c>
      <c r="F419">
        <v>493</v>
      </c>
      <c r="G419" s="120">
        <v>0.9444</v>
      </c>
      <c r="H419" s="120">
        <v>0.9736</v>
      </c>
      <c r="I419">
        <v>29</v>
      </c>
      <c r="J419" s="120">
        <f t="shared" si="14"/>
        <v>0.0794520547945206</v>
      </c>
      <c r="K419" s="131">
        <f>445.69-K420-K421</f>
        <v>366.71</v>
      </c>
      <c r="L419">
        <v>29</v>
      </c>
    </row>
    <row r="420" spans="1:12">
      <c r="A420" s="117">
        <v>44823</v>
      </c>
      <c r="B420" s="118" t="s">
        <v>20</v>
      </c>
      <c r="C420" s="119" t="s">
        <v>451</v>
      </c>
      <c r="D420">
        <v>8</v>
      </c>
      <c r="E420" s="120">
        <v>0.0207</v>
      </c>
      <c r="F420">
        <v>8</v>
      </c>
      <c r="G420" s="120">
        <v>0.0153</v>
      </c>
      <c r="H420" s="120">
        <v>1</v>
      </c>
      <c r="I420">
        <v>1</v>
      </c>
      <c r="J420" s="120">
        <f t="shared" si="14"/>
        <v>0.125</v>
      </c>
      <c r="K420" s="131">
        <v>37.99</v>
      </c>
      <c r="L420">
        <v>1</v>
      </c>
    </row>
    <row r="421" spans="1:12">
      <c r="A421" s="117">
        <v>44823</v>
      </c>
      <c r="B421" s="118" t="s">
        <v>20</v>
      </c>
      <c r="C421" s="119" t="s">
        <v>1065</v>
      </c>
      <c r="D421">
        <v>14</v>
      </c>
      <c r="E421" s="120">
        <v>0.0362</v>
      </c>
      <c r="F421">
        <v>21</v>
      </c>
      <c r="G421" s="120">
        <v>0.0402</v>
      </c>
      <c r="H421" s="120">
        <v>1</v>
      </c>
      <c r="I421">
        <v>1</v>
      </c>
      <c r="J421" s="120">
        <f t="shared" si="14"/>
        <v>0.0714285714285714</v>
      </c>
      <c r="K421" s="131">
        <v>40.99</v>
      </c>
      <c r="L421">
        <v>1</v>
      </c>
    </row>
    <row r="422" spans="1:8">
      <c r="A422" s="117">
        <v>44823</v>
      </c>
      <c r="B422" s="118" t="s">
        <v>128</v>
      </c>
      <c r="C422" s="119" t="s">
        <v>130</v>
      </c>
      <c r="D422">
        <v>11</v>
      </c>
      <c r="E422" s="120">
        <v>0.3929</v>
      </c>
      <c r="F422">
        <v>11</v>
      </c>
      <c r="G422" s="120">
        <v>0.3333</v>
      </c>
      <c r="H422" s="120">
        <v>1</v>
      </c>
    </row>
    <row r="423" spans="1:8">
      <c r="A423" s="117">
        <v>44823</v>
      </c>
      <c r="B423" s="118" t="s">
        <v>128</v>
      </c>
      <c r="C423" s="119" t="s">
        <v>451</v>
      </c>
      <c r="D423">
        <v>17</v>
      </c>
      <c r="E423" s="120">
        <v>0.6071</v>
      </c>
      <c r="F423">
        <v>22</v>
      </c>
      <c r="G423" s="120">
        <v>0.6667</v>
      </c>
      <c r="H423" s="120">
        <v>1</v>
      </c>
    </row>
    <row r="424" spans="1:12">
      <c r="A424" s="117">
        <v>44823</v>
      </c>
      <c r="B424" s="118" t="s">
        <v>343</v>
      </c>
      <c r="C424" s="119" t="s">
        <v>451</v>
      </c>
      <c r="D424">
        <v>32</v>
      </c>
      <c r="E424" s="120">
        <v>0.9697</v>
      </c>
      <c r="F424">
        <v>42</v>
      </c>
      <c r="G424" s="120">
        <v>0.9545</v>
      </c>
      <c r="H424" s="120">
        <v>1</v>
      </c>
      <c r="I424">
        <v>1</v>
      </c>
      <c r="J424" s="120">
        <f t="shared" ref="J424:J429" si="15">I424/D424</f>
        <v>0.03125</v>
      </c>
      <c r="K424" s="129">
        <v>47.99</v>
      </c>
      <c r="L424">
        <v>1</v>
      </c>
    </row>
    <row r="425" spans="1:8">
      <c r="A425" s="117">
        <v>44823</v>
      </c>
      <c r="B425" s="118" t="s">
        <v>343</v>
      </c>
      <c r="C425" s="119" t="s">
        <v>344</v>
      </c>
      <c r="D425">
        <v>1</v>
      </c>
      <c r="E425" s="120">
        <v>0.0303</v>
      </c>
      <c r="F425">
        <v>2</v>
      </c>
      <c r="G425" s="120">
        <v>0.0455</v>
      </c>
      <c r="H425" s="120">
        <v>1</v>
      </c>
    </row>
    <row r="426" spans="1:12">
      <c r="A426" s="117">
        <v>44823</v>
      </c>
      <c r="B426" s="118" t="s">
        <v>20</v>
      </c>
      <c r="C426" t="s">
        <v>544</v>
      </c>
      <c r="D426">
        <v>39</v>
      </c>
      <c r="E426" s="120">
        <v>0.6393</v>
      </c>
      <c r="F426">
        <v>68</v>
      </c>
      <c r="G426" s="120">
        <v>0.7234</v>
      </c>
      <c r="H426" s="120">
        <v>1</v>
      </c>
      <c r="I426">
        <v>5</v>
      </c>
      <c r="J426" s="120">
        <f t="shared" si="15"/>
        <v>0.128205128205128</v>
      </c>
      <c r="K426" s="131">
        <f>3*29.99</f>
        <v>89.97</v>
      </c>
      <c r="L426">
        <v>5</v>
      </c>
    </row>
    <row r="427" spans="1:8">
      <c r="A427" s="117">
        <v>44823</v>
      </c>
      <c r="B427" s="118" t="s">
        <v>20</v>
      </c>
      <c r="C427" t="s">
        <v>741</v>
      </c>
      <c r="D427">
        <v>22</v>
      </c>
      <c r="E427" s="120">
        <v>0.3607</v>
      </c>
      <c r="F427">
        <v>26</v>
      </c>
      <c r="G427" s="120">
        <v>0.2766</v>
      </c>
      <c r="H427" s="120">
        <v>1</v>
      </c>
    </row>
    <row r="428" spans="1:8">
      <c r="A428" s="117">
        <v>44823</v>
      </c>
      <c r="B428" s="118" t="s">
        <v>777</v>
      </c>
      <c r="C428" t="s">
        <v>544</v>
      </c>
      <c r="D428">
        <v>23</v>
      </c>
      <c r="E428" s="132">
        <v>1</v>
      </c>
      <c r="F428">
        <v>33</v>
      </c>
      <c r="G428" s="120">
        <v>1</v>
      </c>
      <c r="H428" s="120">
        <v>1</v>
      </c>
    </row>
    <row r="429" spans="1:11">
      <c r="A429" s="117">
        <v>44824</v>
      </c>
      <c r="B429" s="118" t="s">
        <v>20</v>
      </c>
      <c r="C429" s="119" t="s">
        <v>124</v>
      </c>
      <c r="D429">
        <v>449</v>
      </c>
      <c r="E429" s="120">
        <v>0.9453</v>
      </c>
      <c r="F429">
        <v>590</v>
      </c>
      <c r="G429" s="120">
        <v>0.9306</v>
      </c>
      <c r="H429" s="120">
        <v>0.978</v>
      </c>
      <c r="I429">
        <v>25</v>
      </c>
      <c r="J429" s="120">
        <f t="shared" si="15"/>
        <v>0.0556792873051225</v>
      </c>
      <c r="K429" s="131">
        <f>436.73-K431</f>
        <v>316.75</v>
      </c>
    </row>
    <row r="430" spans="1:11">
      <c r="A430" s="117">
        <v>44824</v>
      </c>
      <c r="B430" s="118" t="s">
        <v>20</v>
      </c>
      <c r="C430" s="119" t="s">
        <v>451</v>
      </c>
      <c r="D430">
        <v>6</v>
      </c>
      <c r="E430" s="120">
        <v>0.0126</v>
      </c>
      <c r="F430">
        <v>14</v>
      </c>
      <c r="G430" s="120">
        <v>0.0221</v>
      </c>
      <c r="H430" s="120">
        <v>1</v>
      </c>
      <c r="K430" s="131"/>
    </row>
    <row r="431" spans="1:11">
      <c r="A431" s="117">
        <v>44824</v>
      </c>
      <c r="B431" s="118" t="s">
        <v>20</v>
      </c>
      <c r="C431" s="119" t="s">
        <v>1065</v>
      </c>
      <c r="D431">
        <v>19</v>
      </c>
      <c r="E431" s="120">
        <v>0.04</v>
      </c>
      <c r="F431">
        <v>29</v>
      </c>
      <c r="G431" s="120">
        <v>0.0457</v>
      </c>
      <c r="H431" s="120">
        <v>1</v>
      </c>
      <c r="I431">
        <v>2</v>
      </c>
      <c r="J431" s="120">
        <f t="shared" ref="J431:J436" si="16">I431/D431</f>
        <v>0.105263157894737</v>
      </c>
      <c r="K431" s="131">
        <f>59.99*2</f>
        <v>119.98</v>
      </c>
    </row>
    <row r="432" spans="1:8">
      <c r="A432" s="117">
        <v>44824</v>
      </c>
      <c r="B432" s="118" t="s">
        <v>128</v>
      </c>
      <c r="C432" s="119" t="s">
        <v>130</v>
      </c>
      <c r="D432">
        <v>7</v>
      </c>
      <c r="E432" s="120">
        <v>0.3182</v>
      </c>
      <c r="F432">
        <v>8</v>
      </c>
      <c r="G432" s="120">
        <v>0.2759</v>
      </c>
      <c r="H432" s="120">
        <v>1</v>
      </c>
    </row>
    <row r="433" spans="1:8">
      <c r="A433" s="117">
        <v>44824</v>
      </c>
      <c r="B433" s="118" t="s">
        <v>128</v>
      </c>
      <c r="C433" s="119" t="s">
        <v>451</v>
      </c>
      <c r="D433">
        <v>15</v>
      </c>
      <c r="E433" s="120">
        <v>0.6818</v>
      </c>
      <c r="F433">
        <v>21</v>
      </c>
      <c r="G433" s="120">
        <v>0.7241</v>
      </c>
      <c r="H433" s="120">
        <v>1</v>
      </c>
    </row>
    <row r="434" spans="1:11">
      <c r="A434" s="117">
        <v>44824</v>
      </c>
      <c r="B434" s="118" t="s">
        <v>343</v>
      </c>
      <c r="C434" s="119" t="s">
        <v>451</v>
      </c>
      <c r="D434">
        <v>31</v>
      </c>
      <c r="E434" s="120">
        <v>0.9394</v>
      </c>
      <c r="F434">
        <v>42</v>
      </c>
      <c r="G434" s="120">
        <v>0.9333</v>
      </c>
      <c r="H434" s="120">
        <v>1</v>
      </c>
      <c r="I434">
        <v>1</v>
      </c>
      <c r="J434" s="120">
        <f t="shared" si="16"/>
        <v>0.032258064516129</v>
      </c>
      <c r="K434" s="129">
        <v>47.99</v>
      </c>
    </row>
    <row r="435" spans="1:8">
      <c r="A435" s="117">
        <v>44824</v>
      </c>
      <c r="B435" s="118" t="s">
        <v>343</v>
      </c>
      <c r="C435" s="119" t="s">
        <v>344</v>
      </c>
      <c r="D435">
        <v>2</v>
      </c>
      <c r="E435" s="120">
        <v>0.0606</v>
      </c>
      <c r="F435">
        <v>3</v>
      </c>
      <c r="G435" s="120">
        <v>0.0667</v>
      </c>
      <c r="H435" s="120">
        <v>1</v>
      </c>
    </row>
    <row r="436" spans="1:11">
      <c r="A436" s="117">
        <v>44824</v>
      </c>
      <c r="B436" s="118" t="s">
        <v>20</v>
      </c>
      <c r="C436" t="s">
        <v>544</v>
      </c>
      <c r="D436">
        <v>84</v>
      </c>
      <c r="E436" s="120">
        <v>0.8155</v>
      </c>
      <c r="F436">
        <v>139</v>
      </c>
      <c r="G436" s="120">
        <v>0.8274</v>
      </c>
      <c r="H436" s="120">
        <v>1</v>
      </c>
      <c r="I436">
        <v>11</v>
      </c>
      <c r="J436" s="120">
        <f t="shared" si="16"/>
        <v>0.130952380952381</v>
      </c>
      <c r="K436" s="131">
        <v>329.89</v>
      </c>
    </row>
    <row r="437" spans="1:8">
      <c r="A437" s="117">
        <v>44824</v>
      </c>
      <c r="B437" s="118" t="s">
        <v>20</v>
      </c>
      <c r="C437" t="s">
        <v>741</v>
      </c>
      <c r="D437">
        <v>19</v>
      </c>
      <c r="E437" s="120">
        <v>0.1845</v>
      </c>
      <c r="F437">
        <v>29</v>
      </c>
      <c r="G437" s="120">
        <v>0.1726</v>
      </c>
      <c r="H437" s="120">
        <v>1</v>
      </c>
    </row>
    <row r="438" spans="1:8">
      <c r="A438" s="117">
        <v>44824</v>
      </c>
      <c r="B438" s="118" t="s">
        <v>777</v>
      </c>
      <c r="C438" t="s">
        <v>544</v>
      </c>
      <c r="D438">
        <v>12</v>
      </c>
      <c r="E438" s="120">
        <v>1</v>
      </c>
      <c r="F438">
        <v>20</v>
      </c>
      <c r="G438" s="120">
        <v>1</v>
      </c>
      <c r="H438" s="120">
        <v>1</v>
      </c>
    </row>
    <row r="439" spans="1:11">
      <c r="A439" s="117">
        <v>44825</v>
      </c>
      <c r="B439" s="118" t="s">
        <v>20</v>
      </c>
      <c r="C439" s="119" t="s">
        <v>124</v>
      </c>
      <c r="D439">
        <v>421</v>
      </c>
      <c r="E439" s="120">
        <v>0.9612</v>
      </c>
      <c r="F439">
        <v>596</v>
      </c>
      <c r="G439" s="120">
        <v>0.9628</v>
      </c>
      <c r="H439" s="120">
        <v>0.9815</v>
      </c>
      <c r="I439">
        <v>20</v>
      </c>
      <c r="J439" s="120">
        <f>I439/D439</f>
        <v>0.0475059382422803</v>
      </c>
      <c r="K439" s="131">
        <v>250.8</v>
      </c>
    </row>
    <row r="440" spans="1:8">
      <c r="A440" s="117">
        <v>44825</v>
      </c>
      <c r="B440" s="118" t="s">
        <v>20</v>
      </c>
      <c r="C440" s="119" t="s">
        <v>451</v>
      </c>
      <c r="D440">
        <v>6</v>
      </c>
      <c r="E440" s="120">
        <v>0.0137</v>
      </c>
      <c r="F440">
        <v>7</v>
      </c>
      <c r="G440" s="120">
        <v>0.0113</v>
      </c>
      <c r="H440" s="120">
        <v>1</v>
      </c>
    </row>
    <row r="441" spans="1:8">
      <c r="A441" s="117">
        <v>44825</v>
      </c>
      <c r="B441" s="118" t="s">
        <v>20</v>
      </c>
      <c r="C441" s="119" t="s">
        <v>1065</v>
      </c>
      <c r="D441">
        <v>11</v>
      </c>
      <c r="E441" s="120">
        <v>0.0251</v>
      </c>
      <c r="F441">
        <v>16</v>
      </c>
      <c r="G441" s="120">
        <v>0.0258</v>
      </c>
      <c r="H441" s="120">
        <v>1</v>
      </c>
    </row>
    <row r="442" spans="1:8">
      <c r="A442" s="117">
        <v>44825</v>
      </c>
      <c r="B442" s="118" t="s">
        <v>128</v>
      </c>
      <c r="C442" s="119" t="s">
        <v>130</v>
      </c>
      <c r="D442">
        <v>11</v>
      </c>
      <c r="E442" s="120">
        <v>0.4231</v>
      </c>
      <c r="F442">
        <v>11</v>
      </c>
      <c r="G442" s="120">
        <v>0.3793</v>
      </c>
      <c r="H442" s="120">
        <v>1</v>
      </c>
    </row>
    <row r="443" spans="1:8">
      <c r="A443" s="117">
        <v>44825</v>
      </c>
      <c r="B443" s="118" t="s">
        <v>128</v>
      </c>
      <c r="C443" s="119" t="s">
        <v>451</v>
      </c>
      <c r="D443">
        <v>15</v>
      </c>
      <c r="E443" s="120">
        <v>0.5769</v>
      </c>
      <c r="F443">
        <v>18</v>
      </c>
      <c r="G443" s="120">
        <v>0.6207</v>
      </c>
      <c r="H443" s="120">
        <v>1</v>
      </c>
    </row>
    <row r="444" spans="1:11">
      <c r="A444" s="117">
        <v>44825</v>
      </c>
      <c r="B444" s="118" t="s">
        <v>343</v>
      </c>
      <c r="C444" s="119" t="s">
        <v>451</v>
      </c>
      <c r="D444">
        <v>46</v>
      </c>
      <c r="E444" s="120">
        <v>1</v>
      </c>
      <c r="F444">
        <v>62</v>
      </c>
      <c r="G444" s="120">
        <v>1</v>
      </c>
      <c r="H444" s="120">
        <v>1</v>
      </c>
      <c r="I444">
        <v>1</v>
      </c>
      <c r="J444" s="120">
        <f t="shared" ref="J444:J448" si="17">I444/D444</f>
        <v>0.0217391304347826</v>
      </c>
      <c r="K444" s="129">
        <v>47.99</v>
      </c>
    </row>
    <row r="445" spans="1:11">
      <c r="A445" s="117">
        <v>44825</v>
      </c>
      <c r="B445" s="118" t="s">
        <v>20</v>
      </c>
      <c r="C445" t="s">
        <v>544</v>
      </c>
      <c r="D445">
        <v>106</v>
      </c>
      <c r="E445" s="120">
        <v>0.7465</v>
      </c>
      <c r="F445">
        <v>153</v>
      </c>
      <c r="G445" s="120">
        <v>0.7286</v>
      </c>
      <c r="H445" s="120">
        <v>1</v>
      </c>
      <c r="I445">
        <v>7</v>
      </c>
      <c r="J445" s="120">
        <f t="shared" si="17"/>
        <v>0.0660377358490566</v>
      </c>
      <c r="K445" s="131">
        <f>299.91-K446</f>
        <v>209.93</v>
      </c>
    </row>
    <row r="446" spans="1:11">
      <c r="A446" s="117">
        <v>44825</v>
      </c>
      <c r="B446" s="118" t="s">
        <v>20</v>
      </c>
      <c r="C446" t="s">
        <v>741</v>
      </c>
      <c r="D446">
        <v>36</v>
      </c>
      <c r="E446" s="120">
        <v>0.2535</v>
      </c>
      <c r="F446">
        <v>57</v>
      </c>
      <c r="G446" s="120">
        <v>0.2714</v>
      </c>
      <c r="H446" s="120">
        <v>1</v>
      </c>
      <c r="I446">
        <v>2</v>
      </c>
      <c r="J446" s="120">
        <f t="shared" si="17"/>
        <v>0.0555555555555556</v>
      </c>
      <c r="K446" s="131">
        <f>44.99*2</f>
        <v>89.98</v>
      </c>
    </row>
    <row r="447" spans="1:8">
      <c r="A447" s="117">
        <v>44825</v>
      </c>
      <c r="B447" s="118" t="s">
        <v>777</v>
      </c>
      <c r="C447" t="s">
        <v>544</v>
      </c>
      <c r="D447">
        <v>16</v>
      </c>
      <c r="E447" s="120">
        <v>1</v>
      </c>
      <c r="F447">
        <v>26</v>
      </c>
      <c r="G447" s="120">
        <v>1</v>
      </c>
      <c r="H447" s="120">
        <v>1</v>
      </c>
    </row>
    <row r="448" spans="1:11">
      <c r="A448" s="117">
        <v>44826</v>
      </c>
      <c r="B448" s="118" t="s">
        <v>20</v>
      </c>
      <c r="C448" s="119" t="s">
        <v>124</v>
      </c>
      <c r="D448">
        <v>389</v>
      </c>
      <c r="E448" s="120">
        <v>0.9605</v>
      </c>
      <c r="F448">
        <v>524</v>
      </c>
      <c r="G448" s="120">
        <v>0.9527</v>
      </c>
      <c r="H448" s="120">
        <v>0.9905</v>
      </c>
      <c r="I448">
        <v>22</v>
      </c>
      <c r="J448" s="120">
        <f t="shared" si="17"/>
        <v>0.0565552699228792</v>
      </c>
      <c r="K448" s="131">
        <f>336.77-K450</f>
        <v>277.78</v>
      </c>
    </row>
    <row r="449" spans="1:8">
      <c r="A449" s="117">
        <v>44826</v>
      </c>
      <c r="B449" s="118" t="s">
        <v>20</v>
      </c>
      <c r="C449" s="119" t="s">
        <v>451</v>
      </c>
      <c r="D449">
        <v>8</v>
      </c>
      <c r="E449" s="120">
        <v>0.0198</v>
      </c>
      <c r="F449">
        <v>13</v>
      </c>
      <c r="G449" s="120">
        <v>0.0236</v>
      </c>
      <c r="H449" s="120">
        <v>1</v>
      </c>
    </row>
    <row r="450" spans="1:11">
      <c r="A450" s="117">
        <v>44826</v>
      </c>
      <c r="B450" s="118" t="s">
        <v>20</v>
      </c>
      <c r="C450" s="119" t="s">
        <v>1065</v>
      </c>
      <c r="D450">
        <v>8</v>
      </c>
      <c r="E450" s="120">
        <v>0.0198</v>
      </c>
      <c r="F450">
        <v>13</v>
      </c>
      <c r="G450" s="120">
        <v>0.0236</v>
      </c>
      <c r="H450" s="120">
        <v>1</v>
      </c>
      <c r="I450">
        <v>1</v>
      </c>
      <c r="J450" s="120">
        <f t="shared" ref="J450:J453" si="18">I450/D450</f>
        <v>0.125</v>
      </c>
      <c r="K450" s="131">
        <v>58.99</v>
      </c>
    </row>
    <row r="451" spans="1:11">
      <c r="A451" s="117">
        <v>44826</v>
      </c>
      <c r="B451" s="118" t="s">
        <v>128</v>
      </c>
      <c r="C451" s="119" t="s">
        <v>130</v>
      </c>
      <c r="D451">
        <v>25</v>
      </c>
      <c r="E451" s="120">
        <v>0.7353</v>
      </c>
      <c r="F451">
        <v>32</v>
      </c>
      <c r="G451" s="120">
        <v>0.7442</v>
      </c>
      <c r="H451" s="120">
        <v>1</v>
      </c>
      <c r="I451">
        <v>1</v>
      </c>
      <c r="J451" s="120">
        <f t="shared" si="18"/>
        <v>0.04</v>
      </c>
      <c r="K451" s="124">
        <v>16.99</v>
      </c>
    </row>
    <row r="452" spans="1:11">
      <c r="A452" s="117">
        <v>44826</v>
      </c>
      <c r="B452" s="118" t="s">
        <v>128</v>
      </c>
      <c r="C452" s="119" t="s">
        <v>451</v>
      </c>
      <c r="D452">
        <v>9</v>
      </c>
      <c r="E452" s="120">
        <v>0.2647</v>
      </c>
      <c r="F452">
        <v>11</v>
      </c>
      <c r="G452" s="120">
        <v>0.2558</v>
      </c>
      <c r="H452" s="120">
        <v>1</v>
      </c>
      <c r="I452">
        <v>1</v>
      </c>
      <c r="J452" s="120">
        <f t="shared" si="18"/>
        <v>0.111111111111111</v>
      </c>
      <c r="K452" s="124">
        <v>39.99</v>
      </c>
    </row>
    <row r="453" spans="1:11">
      <c r="A453" s="117">
        <v>44826</v>
      </c>
      <c r="B453" s="118" t="s">
        <v>343</v>
      </c>
      <c r="C453" s="119" t="s">
        <v>451</v>
      </c>
      <c r="D453">
        <v>43</v>
      </c>
      <c r="E453" s="120">
        <v>0.9773</v>
      </c>
      <c r="F453">
        <v>71</v>
      </c>
      <c r="G453" s="120">
        <v>0.9861</v>
      </c>
      <c r="H453" s="120">
        <v>0.9859</v>
      </c>
      <c r="I453">
        <v>3</v>
      </c>
      <c r="J453" s="120">
        <f t="shared" si="18"/>
        <v>0.0697674418604651</v>
      </c>
      <c r="K453" s="129">
        <v>143.97</v>
      </c>
    </row>
    <row r="454" spans="1:8">
      <c r="A454" s="117">
        <v>44826</v>
      </c>
      <c r="B454" s="118" t="s">
        <v>343</v>
      </c>
      <c r="C454" s="119" t="s">
        <v>344</v>
      </c>
      <c r="D454">
        <v>1</v>
      </c>
      <c r="E454" s="120">
        <v>0.0227</v>
      </c>
      <c r="F454">
        <v>1</v>
      </c>
      <c r="G454" s="120">
        <v>0.0139</v>
      </c>
      <c r="H454" s="120">
        <v>1</v>
      </c>
    </row>
    <row r="455" customFormat="1" spans="1:11">
      <c r="A455" s="117">
        <v>44819</v>
      </c>
      <c r="B455" s="118" t="s">
        <v>1066</v>
      </c>
      <c r="C455" s="119" t="s">
        <v>1067</v>
      </c>
      <c r="D455">
        <v>10</v>
      </c>
      <c r="E455" s="120">
        <v>0.9091</v>
      </c>
      <c r="F455">
        <v>14</v>
      </c>
      <c r="G455" s="120">
        <v>0.8235</v>
      </c>
      <c r="H455" s="120">
        <v>1</v>
      </c>
      <c r="I455">
        <v>2</v>
      </c>
      <c r="J455" s="120">
        <f t="shared" ref="J455:J459" si="19">I455/D455</f>
        <v>0.2</v>
      </c>
      <c r="K455" s="128">
        <f>280.07*2</f>
        <v>560.14</v>
      </c>
    </row>
    <row r="456" spans="1:11">
      <c r="A456" s="117">
        <v>44826</v>
      </c>
      <c r="B456" s="118" t="s">
        <v>20</v>
      </c>
      <c r="C456" t="s">
        <v>544</v>
      </c>
      <c r="D456">
        <v>93</v>
      </c>
      <c r="E456" s="120">
        <v>0.6643</v>
      </c>
      <c r="F456">
        <v>156</v>
      </c>
      <c r="G456" s="120">
        <v>0.7059</v>
      </c>
      <c r="H456" s="120">
        <v>1</v>
      </c>
      <c r="I456">
        <v>14</v>
      </c>
      <c r="J456" s="120">
        <f t="shared" si="19"/>
        <v>0.150537634408602</v>
      </c>
      <c r="K456" s="131">
        <f>434.86-K457</f>
        <v>389.87</v>
      </c>
    </row>
    <row r="457" spans="1:11">
      <c r="A457" s="117">
        <v>44826</v>
      </c>
      <c r="B457" s="118" t="s">
        <v>20</v>
      </c>
      <c r="C457" t="s">
        <v>741</v>
      </c>
      <c r="D457">
        <v>47</v>
      </c>
      <c r="E457" s="120">
        <v>0.3357</v>
      </c>
      <c r="F457">
        <v>65</v>
      </c>
      <c r="G457" s="120">
        <v>0.2941</v>
      </c>
      <c r="H457" s="120">
        <v>1</v>
      </c>
      <c r="I457">
        <v>1</v>
      </c>
      <c r="J457" s="120">
        <f t="shared" si="19"/>
        <v>0.0212765957446809</v>
      </c>
      <c r="K457" s="131">
        <v>44.99</v>
      </c>
    </row>
    <row r="458" spans="1:11">
      <c r="A458" s="117">
        <v>44826</v>
      </c>
      <c r="B458" s="118" t="s">
        <v>777</v>
      </c>
      <c r="C458" t="s">
        <v>544</v>
      </c>
      <c r="D458">
        <v>28</v>
      </c>
      <c r="E458" s="120">
        <v>1</v>
      </c>
      <c r="F458">
        <v>53</v>
      </c>
      <c r="G458" s="120">
        <v>1</v>
      </c>
      <c r="H458" s="120">
        <v>1</v>
      </c>
      <c r="I458">
        <v>2</v>
      </c>
      <c r="J458" s="120">
        <f t="shared" si="19"/>
        <v>0.0714285714285714</v>
      </c>
      <c r="K458" s="134">
        <v>7998</v>
      </c>
    </row>
    <row r="459" spans="1:11">
      <c r="A459" s="117">
        <v>44827</v>
      </c>
      <c r="B459" s="118" t="s">
        <v>20</v>
      </c>
      <c r="C459" s="119" t="s">
        <v>124</v>
      </c>
      <c r="D459">
        <v>365</v>
      </c>
      <c r="E459" s="120">
        <v>0.953</v>
      </c>
      <c r="F459">
        <v>506</v>
      </c>
      <c r="G459" s="120">
        <v>0.9547</v>
      </c>
      <c r="H459" s="120">
        <v>0.9842</v>
      </c>
      <c r="I459">
        <v>18</v>
      </c>
      <c r="J459" s="120">
        <f t="shared" si="19"/>
        <v>0.0493150684931507</v>
      </c>
      <c r="K459" s="131">
        <f>264.81-K461</f>
        <v>224.82</v>
      </c>
    </row>
    <row r="460" spans="1:11">
      <c r="A460" s="117">
        <v>44827</v>
      </c>
      <c r="B460" s="118" t="s">
        <v>20</v>
      </c>
      <c r="C460" s="119" t="s">
        <v>451</v>
      </c>
      <c r="D460">
        <v>3</v>
      </c>
      <c r="E460" s="120">
        <v>0.0078</v>
      </c>
      <c r="F460">
        <v>5</v>
      </c>
      <c r="G460" s="120">
        <v>0.0094</v>
      </c>
      <c r="H460" s="120">
        <v>1</v>
      </c>
      <c r="K460" s="131"/>
    </row>
    <row r="461" spans="1:11">
      <c r="A461" s="117">
        <v>44827</v>
      </c>
      <c r="B461" s="118" t="s">
        <v>20</v>
      </c>
      <c r="C461" s="119" t="s">
        <v>1065</v>
      </c>
      <c r="D461">
        <v>15</v>
      </c>
      <c r="E461" s="120">
        <v>0.0392</v>
      </c>
      <c r="F461">
        <v>19</v>
      </c>
      <c r="G461" s="120">
        <v>0.0358</v>
      </c>
      <c r="H461" s="120">
        <v>0.9474</v>
      </c>
      <c r="I461">
        <v>1</v>
      </c>
      <c r="J461" s="120">
        <f t="shared" ref="J461:J464" si="20">I461/D461</f>
        <v>0.0666666666666667</v>
      </c>
      <c r="K461" s="131">
        <v>39.99</v>
      </c>
    </row>
    <row r="462" spans="1:11">
      <c r="A462" s="117">
        <v>44827</v>
      </c>
      <c r="B462" s="118" t="s">
        <v>128</v>
      </c>
      <c r="C462" s="119" t="s">
        <v>130</v>
      </c>
      <c r="D462">
        <v>3</v>
      </c>
      <c r="E462" s="120">
        <v>0.2143</v>
      </c>
      <c r="F462">
        <v>6</v>
      </c>
      <c r="G462" s="120">
        <v>0.3158</v>
      </c>
      <c r="H462" s="120">
        <v>1</v>
      </c>
      <c r="I462">
        <v>2</v>
      </c>
      <c r="J462" s="120">
        <f t="shared" si="20"/>
        <v>0.666666666666667</v>
      </c>
      <c r="K462" s="124">
        <v>33.98</v>
      </c>
    </row>
    <row r="463" spans="1:8">
      <c r="A463" s="117">
        <v>44827</v>
      </c>
      <c r="B463" s="118" t="s">
        <v>128</v>
      </c>
      <c r="C463" s="119" t="s">
        <v>451</v>
      </c>
      <c r="D463">
        <v>11</v>
      </c>
      <c r="E463" s="120">
        <v>0.7857</v>
      </c>
      <c r="F463">
        <v>13</v>
      </c>
      <c r="G463" s="120">
        <v>0.6842</v>
      </c>
      <c r="H463" s="120">
        <v>1</v>
      </c>
    </row>
    <row r="464" spans="1:11">
      <c r="A464" s="117">
        <v>44827</v>
      </c>
      <c r="B464" s="118" t="s">
        <v>343</v>
      </c>
      <c r="C464" s="119" t="s">
        <v>451</v>
      </c>
      <c r="D464">
        <v>37</v>
      </c>
      <c r="E464" s="120">
        <v>1</v>
      </c>
      <c r="F464">
        <v>51</v>
      </c>
      <c r="G464" s="120">
        <v>1</v>
      </c>
      <c r="H464" s="120">
        <v>1</v>
      </c>
      <c r="I464">
        <v>1</v>
      </c>
      <c r="J464" s="120">
        <f t="shared" si="20"/>
        <v>0.027027027027027</v>
      </c>
      <c r="K464" s="129">
        <v>47.99</v>
      </c>
    </row>
    <row r="465" spans="1:11">
      <c r="A465" s="117">
        <v>44827</v>
      </c>
      <c r="B465" s="118" t="s">
        <v>20</v>
      </c>
      <c r="C465" t="s">
        <v>544</v>
      </c>
      <c r="D465">
        <v>62</v>
      </c>
      <c r="E465" s="120">
        <v>0.6327</v>
      </c>
      <c r="F465">
        <v>79</v>
      </c>
      <c r="G465" s="120">
        <v>0.622</v>
      </c>
      <c r="H465" s="120">
        <v>1</v>
      </c>
      <c r="I465">
        <v>5</v>
      </c>
      <c r="J465" s="120">
        <f t="shared" ref="J465:J468" si="21">I465/D465</f>
        <v>0.0806451612903226</v>
      </c>
      <c r="K465" s="131">
        <f>29.99*3</f>
        <v>89.97</v>
      </c>
    </row>
    <row r="466" spans="1:11">
      <c r="A466" s="117">
        <v>44827</v>
      </c>
      <c r="B466" s="118" t="s">
        <v>20</v>
      </c>
      <c r="C466" t="s">
        <v>741</v>
      </c>
      <c r="D466">
        <v>36</v>
      </c>
      <c r="E466" s="120">
        <v>0.3673</v>
      </c>
      <c r="F466">
        <v>48</v>
      </c>
      <c r="G466" s="120">
        <v>0.378</v>
      </c>
      <c r="H466" s="120">
        <v>1</v>
      </c>
      <c r="I466">
        <v>2</v>
      </c>
      <c r="J466" s="120">
        <f t="shared" si="21"/>
        <v>0.0555555555555556</v>
      </c>
      <c r="K466" s="131">
        <f>44.99*2</f>
        <v>89.98</v>
      </c>
    </row>
    <row r="467" spans="1:8">
      <c r="A467" s="117">
        <v>44827</v>
      </c>
      <c r="B467" s="118" t="s">
        <v>777</v>
      </c>
      <c r="C467" t="s">
        <v>544</v>
      </c>
      <c r="D467">
        <v>55</v>
      </c>
      <c r="E467" s="120">
        <v>1</v>
      </c>
      <c r="F467">
        <v>98</v>
      </c>
      <c r="G467" s="120">
        <v>1</v>
      </c>
      <c r="H467" s="120">
        <v>1</v>
      </c>
    </row>
    <row r="468" spans="1:11">
      <c r="A468" s="117">
        <v>44828</v>
      </c>
      <c r="B468" s="118" t="s">
        <v>20</v>
      </c>
      <c r="C468" s="119" t="s">
        <v>124</v>
      </c>
      <c r="D468">
        <v>394</v>
      </c>
      <c r="E468" s="120">
        <v>0.9471</v>
      </c>
      <c r="F468">
        <v>545</v>
      </c>
      <c r="G468" s="120">
        <v>0.9397</v>
      </c>
      <c r="H468" s="120">
        <v>0.9798</v>
      </c>
      <c r="I468">
        <v>22</v>
      </c>
      <c r="J468" s="120">
        <f t="shared" si="21"/>
        <v>0.0558375634517767</v>
      </c>
      <c r="K468" s="113">
        <v>272.78</v>
      </c>
    </row>
    <row r="469" spans="1:8">
      <c r="A469" s="117">
        <v>44828</v>
      </c>
      <c r="B469" s="118" t="s">
        <v>20</v>
      </c>
      <c r="C469" s="119" t="s">
        <v>451</v>
      </c>
      <c r="D469">
        <v>5</v>
      </c>
      <c r="E469" s="120">
        <v>0.012</v>
      </c>
      <c r="F469">
        <v>8</v>
      </c>
      <c r="G469" s="120">
        <v>0.0138</v>
      </c>
      <c r="H469" s="120">
        <v>1</v>
      </c>
    </row>
    <row r="470" spans="1:8">
      <c r="A470" s="117">
        <v>44828</v>
      </c>
      <c r="B470" s="118" t="s">
        <v>20</v>
      </c>
      <c r="C470" s="119" t="s">
        <v>1065</v>
      </c>
      <c r="D470">
        <v>17</v>
      </c>
      <c r="E470" s="120">
        <v>0.0409</v>
      </c>
      <c r="F470">
        <v>27</v>
      </c>
      <c r="G470" s="120">
        <v>0.0466</v>
      </c>
      <c r="H470" s="120">
        <v>1</v>
      </c>
    </row>
    <row r="471" spans="1:8">
      <c r="A471" s="117">
        <v>44828</v>
      </c>
      <c r="B471" s="118" t="s">
        <v>128</v>
      </c>
      <c r="C471" s="119" t="s">
        <v>130</v>
      </c>
      <c r="D471">
        <v>9</v>
      </c>
      <c r="E471" s="120">
        <v>0.3</v>
      </c>
      <c r="F471">
        <v>14</v>
      </c>
      <c r="G471" s="120">
        <v>0.3111</v>
      </c>
      <c r="H471" s="120">
        <v>1</v>
      </c>
    </row>
    <row r="472" spans="1:11">
      <c r="A472" s="117">
        <v>44828</v>
      </c>
      <c r="B472" s="118" t="s">
        <v>128</v>
      </c>
      <c r="C472" s="119" t="s">
        <v>451</v>
      </c>
      <c r="D472">
        <v>21</v>
      </c>
      <c r="E472" s="120">
        <v>0.7</v>
      </c>
      <c r="F472">
        <v>31</v>
      </c>
      <c r="G472" s="120">
        <v>0.6889</v>
      </c>
      <c r="H472" s="120">
        <v>1</v>
      </c>
      <c r="I472">
        <v>1</v>
      </c>
      <c r="J472" s="120">
        <f t="shared" ref="J472:J477" si="22">I472/D472</f>
        <v>0.0476190476190476</v>
      </c>
      <c r="K472" s="124">
        <v>39.99</v>
      </c>
    </row>
    <row r="473" spans="1:11">
      <c r="A473" s="117">
        <v>44828</v>
      </c>
      <c r="B473" s="118" t="s">
        <v>343</v>
      </c>
      <c r="C473" s="119" t="s">
        <v>451</v>
      </c>
      <c r="D473">
        <v>40</v>
      </c>
      <c r="E473" s="120">
        <v>0.9756</v>
      </c>
      <c r="F473">
        <v>58</v>
      </c>
      <c r="G473" s="120">
        <v>0.9831</v>
      </c>
      <c r="H473" s="120">
        <v>1</v>
      </c>
      <c r="I473">
        <v>1</v>
      </c>
      <c r="J473" s="120">
        <f t="shared" si="22"/>
        <v>0.025</v>
      </c>
      <c r="K473" s="129">
        <v>47.99</v>
      </c>
    </row>
    <row r="474" spans="1:11">
      <c r="A474" s="117">
        <v>44828</v>
      </c>
      <c r="B474" s="118" t="s">
        <v>20</v>
      </c>
      <c r="C474" t="s">
        <v>544</v>
      </c>
      <c r="D474">
        <v>78</v>
      </c>
      <c r="E474" s="120">
        <v>0.65</v>
      </c>
      <c r="F474">
        <v>110</v>
      </c>
      <c r="G474" s="120">
        <v>0.6548</v>
      </c>
      <c r="H474" s="120">
        <v>1</v>
      </c>
      <c r="I474">
        <v>5</v>
      </c>
      <c r="J474" s="120">
        <f t="shared" si="22"/>
        <v>0.0641025641025641</v>
      </c>
      <c r="K474" s="131">
        <v>119.96</v>
      </c>
    </row>
    <row r="475" spans="1:11">
      <c r="A475" s="117">
        <v>44828</v>
      </c>
      <c r="B475" s="118" t="s">
        <v>20</v>
      </c>
      <c r="C475" t="s">
        <v>741</v>
      </c>
      <c r="D475">
        <v>42</v>
      </c>
      <c r="E475" s="120">
        <v>0.35</v>
      </c>
      <c r="F475">
        <v>58</v>
      </c>
      <c r="G475">
        <v>34.52</v>
      </c>
      <c r="H475" s="120">
        <v>1</v>
      </c>
      <c r="I475">
        <v>1</v>
      </c>
      <c r="J475" s="120">
        <f t="shared" si="22"/>
        <v>0.0238095238095238</v>
      </c>
      <c r="K475" s="131">
        <v>44.99</v>
      </c>
    </row>
    <row r="476" spans="1:11">
      <c r="A476" s="117">
        <v>44828</v>
      </c>
      <c r="B476" s="118" t="s">
        <v>777</v>
      </c>
      <c r="C476" t="s">
        <v>544</v>
      </c>
      <c r="D476">
        <v>48</v>
      </c>
      <c r="E476" s="120">
        <v>1</v>
      </c>
      <c r="F476">
        <v>62</v>
      </c>
      <c r="G476" s="120">
        <v>1</v>
      </c>
      <c r="H476" s="120">
        <v>1</v>
      </c>
      <c r="I476">
        <v>2</v>
      </c>
      <c r="J476" s="120">
        <f t="shared" si="22"/>
        <v>0.0416666666666667</v>
      </c>
      <c r="K476" s="134">
        <v>7998</v>
      </c>
    </row>
    <row r="477" spans="1:11">
      <c r="A477" s="117">
        <v>44829</v>
      </c>
      <c r="B477" s="118" t="s">
        <v>20</v>
      </c>
      <c r="C477" s="119" t="s">
        <v>124</v>
      </c>
      <c r="D477">
        <v>558</v>
      </c>
      <c r="E477" s="120">
        <v>0.9654</v>
      </c>
      <c r="F477">
        <v>745</v>
      </c>
      <c r="G477" s="120">
        <v>0.9675</v>
      </c>
      <c r="H477" s="120">
        <v>0.9839</v>
      </c>
      <c r="I477">
        <v>34</v>
      </c>
      <c r="J477" s="120">
        <f t="shared" si="22"/>
        <v>0.0609318996415771</v>
      </c>
      <c r="K477" s="131">
        <v>427.66</v>
      </c>
    </row>
    <row r="478" spans="1:8">
      <c r="A478" s="117">
        <v>44829</v>
      </c>
      <c r="B478" s="118" t="s">
        <v>20</v>
      </c>
      <c r="C478" s="119" t="s">
        <v>451</v>
      </c>
      <c r="D478">
        <v>7</v>
      </c>
      <c r="E478" s="120">
        <v>0.0121</v>
      </c>
      <c r="F478">
        <v>11</v>
      </c>
      <c r="G478" s="120">
        <v>0.0143</v>
      </c>
      <c r="H478" s="120">
        <v>1</v>
      </c>
    </row>
    <row r="479" spans="1:8">
      <c r="A479" s="117">
        <v>44829</v>
      </c>
      <c r="B479" s="118" t="s">
        <v>20</v>
      </c>
      <c r="C479" s="119" t="s">
        <v>1065</v>
      </c>
      <c r="D479">
        <v>13</v>
      </c>
      <c r="E479" s="120">
        <v>0.0225</v>
      </c>
      <c r="F479">
        <v>14</v>
      </c>
      <c r="G479" s="120">
        <v>0.0182</v>
      </c>
      <c r="H479" s="120">
        <v>1</v>
      </c>
    </row>
    <row r="480" spans="1:11">
      <c r="A480" s="117">
        <v>44829</v>
      </c>
      <c r="B480" s="118" t="s">
        <v>128</v>
      </c>
      <c r="C480" s="119" t="s">
        <v>130</v>
      </c>
      <c r="D480">
        <v>14</v>
      </c>
      <c r="E480" s="120">
        <v>0.6364</v>
      </c>
      <c r="F480">
        <v>21</v>
      </c>
      <c r="G480" s="120">
        <v>0.6563</v>
      </c>
      <c r="H480" s="120">
        <v>1</v>
      </c>
      <c r="I480">
        <v>1</v>
      </c>
      <c r="J480" s="120">
        <f>I480/D480</f>
        <v>0.0714285714285714</v>
      </c>
      <c r="K480" s="124">
        <v>16.99</v>
      </c>
    </row>
    <row r="481" spans="1:8">
      <c r="A481" s="117">
        <v>44829</v>
      </c>
      <c r="B481" s="118" t="s">
        <v>128</v>
      </c>
      <c r="C481" s="119" t="s">
        <v>451</v>
      </c>
      <c r="D481">
        <v>8</v>
      </c>
      <c r="E481" s="120">
        <v>0.3636</v>
      </c>
      <c r="F481">
        <v>11</v>
      </c>
      <c r="G481" s="120">
        <v>0.3438</v>
      </c>
      <c r="H481" s="120">
        <v>1</v>
      </c>
    </row>
    <row r="482" spans="1:11">
      <c r="A482" s="117">
        <v>44829</v>
      </c>
      <c r="B482" s="118" t="s">
        <v>343</v>
      </c>
      <c r="C482" s="119" t="s">
        <v>451</v>
      </c>
      <c r="D482">
        <v>41</v>
      </c>
      <c r="E482" s="120">
        <v>1</v>
      </c>
      <c r="F482">
        <v>55</v>
      </c>
      <c r="G482" s="120">
        <v>1</v>
      </c>
      <c r="H482" s="120">
        <v>1</v>
      </c>
      <c r="I482">
        <v>1</v>
      </c>
      <c r="J482" s="120">
        <f t="shared" ref="J482:J486" si="23">I482/D482</f>
        <v>0.024390243902439</v>
      </c>
      <c r="K482" s="129">
        <v>47.99</v>
      </c>
    </row>
    <row r="483" spans="1:11">
      <c r="A483" s="117">
        <v>44829</v>
      </c>
      <c r="B483" s="118" t="s">
        <v>20</v>
      </c>
      <c r="C483" t="s">
        <v>544</v>
      </c>
      <c r="D483">
        <v>101</v>
      </c>
      <c r="E483" s="120">
        <v>0.5838</v>
      </c>
      <c r="F483">
        <v>162</v>
      </c>
      <c r="G483" s="120">
        <v>0.6429</v>
      </c>
      <c r="H483" s="120">
        <v>0.9938</v>
      </c>
      <c r="I483">
        <v>15</v>
      </c>
      <c r="J483" s="120">
        <f t="shared" si="23"/>
        <v>0.148514851485149</v>
      </c>
      <c r="K483" s="131">
        <v>418.86</v>
      </c>
    </row>
    <row r="484" spans="1:8">
      <c r="A484" s="117">
        <v>44829</v>
      </c>
      <c r="B484" s="118" t="s">
        <v>20</v>
      </c>
      <c r="C484" t="s">
        <v>741</v>
      </c>
      <c r="D484">
        <v>72</v>
      </c>
      <c r="E484" s="120">
        <v>0.4162</v>
      </c>
      <c r="F484">
        <v>90</v>
      </c>
      <c r="G484" s="120">
        <v>0.3571</v>
      </c>
      <c r="H484" s="120">
        <v>0.9889</v>
      </c>
    </row>
    <row r="485" spans="1:11">
      <c r="A485" s="117">
        <v>44829</v>
      </c>
      <c r="B485" s="118" t="s">
        <v>777</v>
      </c>
      <c r="C485" t="s">
        <v>544</v>
      </c>
      <c r="D485">
        <v>35</v>
      </c>
      <c r="E485" s="120">
        <v>1</v>
      </c>
      <c r="F485">
        <v>53</v>
      </c>
      <c r="G485" s="120">
        <v>1</v>
      </c>
      <c r="H485" s="120">
        <v>1</v>
      </c>
      <c r="I485">
        <v>2</v>
      </c>
      <c r="J485" s="120">
        <f t="shared" si="23"/>
        <v>0.0571428571428571</v>
      </c>
      <c r="K485" s="134">
        <v>7998</v>
      </c>
    </row>
    <row r="486" spans="1:11">
      <c r="A486" s="117">
        <v>44830</v>
      </c>
      <c r="B486" s="118" t="s">
        <v>20</v>
      </c>
      <c r="C486" s="119" t="s">
        <v>124</v>
      </c>
      <c r="D486">
        <v>502</v>
      </c>
      <c r="E486" s="120">
        <v>0.9598</v>
      </c>
      <c r="F486">
        <v>676</v>
      </c>
      <c r="G486" s="120">
        <v>0.9589</v>
      </c>
      <c r="H486" s="120">
        <v>0.9852</v>
      </c>
      <c r="I486">
        <v>32</v>
      </c>
      <c r="J486" s="120">
        <f t="shared" si="23"/>
        <v>0.0637450199203187</v>
      </c>
      <c r="K486" s="131">
        <v>404.68</v>
      </c>
    </row>
    <row r="487" spans="1:8">
      <c r="A487" s="117">
        <v>44830</v>
      </c>
      <c r="B487" s="118" t="s">
        <v>20</v>
      </c>
      <c r="C487" s="119" t="s">
        <v>451</v>
      </c>
      <c r="D487">
        <v>7</v>
      </c>
      <c r="E487" s="120">
        <v>0.0134</v>
      </c>
      <c r="F487">
        <v>9</v>
      </c>
      <c r="G487" s="120">
        <v>0.0128</v>
      </c>
      <c r="H487" s="120">
        <v>1</v>
      </c>
    </row>
    <row r="488" spans="1:8">
      <c r="A488" s="117">
        <v>44830</v>
      </c>
      <c r="B488" s="118" t="s">
        <v>20</v>
      </c>
      <c r="C488" s="119" t="s">
        <v>1065</v>
      </c>
      <c r="D488">
        <v>14</v>
      </c>
      <c r="E488" s="120">
        <v>0.0268</v>
      </c>
      <c r="F488">
        <v>20</v>
      </c>
      <c r="G488" s="120">
        <v>0.0284</v>
      </c>
      <c r="H488" s="120">
        <v>1</v>
      </c>
    </row>
    <row r="489" spans="1:8">
      <c r="A489" s="117">
        <v>44830</v>
      </c>
      <c r="B489" s="118" t="s">
        <v>128</v>
      </c>
      <c r="C489" s="119" t="s">
        <v>130</v>
      </c>
      <c r="D489">
        <v>13</v>
      </c>
      <c r="E489" s="120">
        <v>0.4333</v>
      </c>
      <c r="F489">
        <v>14</v>
      </c>
      <c r="G489" s="120">
        <v>0.4242</v>
      </c>
      <c r="H489" s="120">
        <v>1</v>
      </c>
    </row>
    <row r="490" spans="1:8">
      <c r="A490" s="117">
        <v>44830</v>
      </c>
      <c r="B490" s="118" t="s">
        <v>128</v>
      </c>
      <c r="C490" s="119" t="s">
        <v>451</v>
      </c>
      <c r="D490">
        <v>17</v>
      </c>
      <c r="E490" s="120">
        <v>0.5667</v>
      </c>
      <c r="F490">
        <v>19</v>
      </c>
      <c r="G490" s="120">
        <v>0.5758</v>
      </c>
      <c r="H490" s="120">
        <v>1</v>
      </c>
    </row>
    <row r="491" spans="1:11">
      <c r="A491" s="117">
        <v>44830</v>
      </c>
      <c r="B491" s="118" t="s">
        <v>343</v>
      </c>
      <c r="C491" s="119" t="s">
        <v>451</v>
      </c>
      <c r="D491">
        <v>32</v>
      </c>
      <c r="E491" s="120">
        <v>1</v>
      </c>
      <c r="F491">
        <v>39</v>
      </c>
      <c r="G491" s="120">
        <v>1</v>
      </c>
      <c r="H491" s="120">
        <v>1</v>
      </c>
      <c r="I491">
        <v>1</v>
      </c>
      <c r="J491" s="120">
        <f t="shared" ref="J491:J495" si="24">I491/D491</f>
        <v>0.03125</v>
      </c>
      <c r="K491" s="129">
        <v>47.99</v>
      </c>
    </row>
    <row r="492" spans="1:11">
      <c r="A492" s="117">
        <v>44830</v>
      </c>
      <c r="B492" s="118" t="s">
        <v>20</v>
      </c>
      <c r="C492" t="s">
        <v>544</v>
      </c>
      <c r="D492">
        <v>98</v>
      </c>
      <c r="E492" s="120">
        <v>0.649</v>
      </c>
      <c r="F492">
        <v>144</v>
      </c>
      <c r="G492" s="120">
        <v>0.6545</v>
      </c>
      <c r="H492" s="120">
        <v>1</v>
      </c>
      <c r="I492">
        <v>13</v>
      </c>
      <c r="J492" s="120">
        <f t="shared" si="24"/>
        <v>0.13265306122449</v>
      </c>
      <c r="K492" s="131">
        <f>374.88-K493</f>
        <v>329.89</v>
      </c>
    </row>
    <row r="493" spans="1:11">
      <c r="A493" s="117">
        <v>44830</v>
      </c>
      <c r="B493" s="118" t="s">
        <v>20</v>
      </c>
      <c r="C493" t="s">
        <v>741</v>
      </c>
      <c r="D493">
        <v>53</v>
      </c>
      <c r="E493" s="120">
        <v>0.351</v>
      </c>
      <c r="F493">
        <v>76</v>
      </c>
      <c r="G493" s="120">
        <v>0.3455</v>
      </c>
      <c r="H493" s="120">
        <v>1</v>
      </c>
      <c r="I493">
        <v>3</v>
      </c>
      <c r="J493" s="120">
        <f t="shared" si="24"/>
        <v>0.0566037735849057</v>
      </c>
      <c r="K493" s="131">
        <v>44.99</v>
      </c>
    </row>
    <row r="494" spans="1:11">
      <c r="A494" s="117">
        <v>44830</v>
      </c>
      <c r="B494" s="118" t="s">
        <v>777</v>
      </c>
      <c r="C494" t="s">
        <v>544</v>
      </c>
      <c r="D494">
        <v>31</v>
      </c>
      <c r="E494" s="120">
        <v>1</v>
      </c>
      <c r="F494">
        <v>50</v>
      </c>
      <c r="G494" s="120">
        <v>1</v>
      </c>
      <c r="H494" s="120">
        <v>0.96</v>
      </c>
      <c r="I494">
        <v>2</v>
      </c>
      <c r="J494" s="120">
        <f t="shared" si="24"/>
        <v>0.0645161290322581</v>
      </c>
      <c r="K494" s="134">
        <v>7998</v>
      </c>
    </row>
    <row r="495" spans="1:11">
      <c r="A495" s="117">
        <v>44831</v>
      </c>
      <c r="B495" s="118" t="s">
        <v>20</v>
      </c>
      <c r="C495" s="119" t="s">
        <v>124</v>
      </c>
      <c r="D495">
        <v>529</v>
      </c>
      <c r="E495" s="120">
        <v>0.9618</v>
      </c>
      <c r="F495">
        <v>686</v>
      </c>
      <c r="G495" s="120">
        <v>0.9568</v>
      </c>
      <c r="H495" s="120">
        <v>0.9796</v>
      </c>
      <c r="I495">
        <v>20</v>
      </c>
      <c r="J495" s="120">
        <f t="shared" si="24"/>
        <v>0.0378071833648393</v>
      </c>
      <c r="K495" s="113">
        <f>275.8-K497</f>
        <v>238.81</v>
      </c>
    </row>
    <row r="496" spans="1:8">
      <c r="A496" s="117">
        <v>44831</v>
      </c>
      <c r="B496" s="118" t="s">
        <v>20</v>
      </c>
      <c r="C496" s="119" t="s">
        <v>451</v>
      </c>
      <c r="D496">
        <v>5</v>
      </c>
      <c r="E496" s="120">
        <v>0.0091</v>
      </c>
      <c r="F496">
        <v>7</v>
      </c>
      <c r="G496" s="120">
        <v>0.0098</v>
      </c>
      <c r="H496" s="120">
        <v>1</v>
      </c>
    </row>
    <row r="497" spans="1:11">
      <c r="A497" s="117">
        <v>44831</v>
      </c>
      <c r="B497" s="118" t="s">
        <v>20</v>
      </c>
      <c r="C497" s="119" t="s">
        <v>1065</v>
      </c>
      <c r="D497">
        <v>16</v>
      </c>
      <c r="E497" s="120">
        <v>0.0291</v>
      </c>
      <c r="F497">
        <v>24</v>
      </c>
      <c r="G497" s="120">
        <v>0.0335</v>
      </c>
      <c r="H497" s="120">
        <v>1</v>
      </c>
      <c r="I497">
        <v>1</v>
      </c>
      <c r="J497" s="120">
        <f t="shared" ref="J497:J502" si="25">I497/D497</f>
        <v>0.0625</v>
      </c>
      <c r="K497" s="113">
        <v>36.99</v>
      </c>
    </row>
    <row r="498" spans="1:8">
      <c r="A498" s="117">
        <v>44831</v>
      </c>
      <c r="B498" s="118" t="s">
        <v>128</v>
      </c>
      <c r="C498" s="119" t="s">
        <v>130</v>
      </c>
      <c r="D498">
        <v>20</v>
      </c>
      <c r="E498" s="120">
        <v>0.6452</v>
      </c>
      <c r="F498">
        <v>29</v>
      </c>
      <c r="G498" s="120">
        <v>0.6905</v>
      </c>
      <c r="H498" s="120">
        <v>1</v>
      </c>
    </row>
    <row r="499" spans="1:8">
      <c r="A499" s="117">
        <v>44831</v>
      </c>
      <c r="B499" s="118" t="s">
        <v>128</v>
      </c>
      <c r="C499" s="119" t="s">
        <v>451</v>
      </c>
      <c r="D499">
        <v>11</v>
      </c>
      <c r="E499" s="120">
        <v>0.3548</v>
      </c>
      <c r="F499">
        <v>13</v>
      </c>
      <c r="G499" s="120">
        <v>0.3095</v>
      </c>
      <c r="H499" s="120">
        <v>1</v>
      </c>
    </row>
    <row r="500" spans="1:11">
      <c r="A500" s="117">
        <v>44831</v>
      </c>
      <c r="B500" s="118" t="s">
        <v>343</v>
      </c>
      <c r="C500" s="119" t="s">
        <v>451</v>
      </c>
      <c r="D500">
        <v>33</v>
      </c>
      <c r="E500" s="120">
        <v>0.9706</v>
      </c>
      <c r="F500">
        <v>51</v>
      </c>
      <c r="G500" s="120">
        <v>0.9808</v>
      </c>
      <c r="H500" s="120">
        <v>1</v>
      </c>
      <c r="I500">
        <v>2</v>
      </c>
      <c r="J500" s="120">
        <f t="shared" si="25"/>
        <v>0.0606060606060606</v>
      </c>
      <c r="K500" s="129">
        <v>95.98</v>
      </c>
    </row>
    <row r="501" spans="1:8">
      <c r="A501" s="117">
        <v>44831</v>
      </c>
      <c r="B501" s="118" t="s">
        <v>343</v>
      </c>
      <c r="C501" s="119" t="s">
        <v>344</v>
      </c>
      <c r="D501">
        <v>1</v>
      </c>
      <c r="E501" s="120">
        <v>0.0294</v>
      </c>
      <c r="F501">
        <v>1</v>
      </c>
      <c r="G501" s="120">
        <v>0.0192</v>
      </c>
      <c r="H501" s="120">
        <v>1</v>
      </c>
    </row>
    <row r="502" spans="1:11">
      <c r="A502" s="117">
        <v>44831</v>
      </c>
      <c r="B502" s="118" t="s">
        <v>20</v>
      </c>
      <c r="C502" t="s">
        <v>544</v>
      </c>
      <c r="D502">
        <v>59</v>
      </c>
      <c r="E502" s="120">
        <v>0.7195</v>
      </c>
      <c r="F502">
        <v>93</v>
      </c>
      <c r="G502" s="120">
        <v>0.7561</v>
      </c>
      <c r="H502" s="120">
        <v>1</v>
      </c>
      <c r="I502">
        <v>4</v>
      </c>
      <c r="J502" s="120">
        <f t="shared" si="25"/>
        <v>0.0677966101694915</v>
      </c>
      <c r="K502" s="131">
        <v>88.97</v>
      </c>
    </row>
    <row r="503" spans="1:8">
      <c r="A503" s="117">
        <v>44831</v>
      </c>
      <c r="B503" s="118" t="s">
        <v>20</v>
      </c>
      <c r="C503" t="s">
        <v>741</v>
      </c>
      <c r="D503">
        <v>23</v>
      </c>
      <c r="E503" s="120">
        <v>0.2805</v>
      </c>
      <c r="F503">
        <v>30</v>
      </c>
      <c r="G503" s="120">
        <v>0.2439</v>
      </c>
      <c r="H503" s="120">
        <v>0.9697</v>
      </c>
    </row>
    <row r="504" spans="1:11">
      <c r="A504" s="117">
        <v>44831</v>
      </c>
      <c r="B504" s="118" t="s">
        <v>777</v>
      </c>
      <c r="C504" t="s">
        <v>544</v>
      </c>
      <c r="D504">
        <v>50</v>
      </c>
      <c r="E504" s="120">
        <v>1</v>
      </c>
      <c r="F504">
        <v>84</v>
      </c>
      <c r="G504" s="120">
        <v>1</v>
      </c>
      <c r="H504" s="120">
        <v>0.9167</v>
      </c>
      <c r="I504">
        <v>1</v>
      </c>
      <c r="J504" s="120">
        <f t="shared" ref="J504:J507" si="26">I504/D504</f>
        <v>0.02</v>
      </c>
      <c r="K504" s="134">
        <v>3999</v>
      </c>
    </row>
    <row r="505" spans="1:11">
      <c r="A505" s="117">
        <v>44832</v>
      </c>
      <c r="B505" s="118" t="s">
        <v>20</v>
      </c>
      <c r="C505" s="119" t="s">
        <v>124</v>
      </c>
      <c r="D505">
        <v>505</v>
      </c>
      <c r="E505" s="120">
        <v>0.9352</v>
      </c>
      <c r="F505">
        <v>666</v>
      </c>
      <c r="G505" s="120">
        <v>0.9263</v>
      </c>
      <c r="H505" s="120">
        <v>0.982</v>
      </c>
      <c r="I505">
        <v>29</v>
      </c>
      <c r="J505" s="120">
        <f t="shared" si="26"/>
        <v>0.0574257425742574</v>
      </c>
      <c r="K505" s="131">
        <f>377.7-K507</f>
        <v>347.71</v>
      </c>
    </row>
    <row r="506" spans="1:11">
      <c r="A506" s="117">
        <v>44832</v>
      </c>
      <c r="B506" s="118" t="s">
        <v>20</v>
      </c>
      <c r="C506" s="119" t="s">
        <v>451</v>
      </c>
      <c r="D506">
        <v>1</v>
      </c>
      <c r="E506" s="120">
        <v>0.0019</v>
      </c>
      <c r="F506">
        <v>1</v>
      </c>
      <c r="G506" s="120">
        <v>0.0014</v>
      </c>
      <c r="H506" s="120">
        <v>1</v>
      </c>
      <c r="K506" s="131"/>
    </row>
    <row r="507" spans="1:11">
      <c r="A507" s="117">
        <v>44832</v>
      </c>
      <c r="B507" s="118" t="s">
        <v>20</v>
      </c>
      <c r="C507" s="119" t="s">
        <v>1065</v>
      </c>
      <c r="D507">
        <v>34</v>
      </c>
      <c r="E507" s="120">
        <v>0.063</v>
      </c>
      <c r="F507">
        <v>52</v>
      </c>
      <c r="G507" s="120">
        <v>0.0723</v>
      </c>
      <c r="H507" s="120">
        <v>0.9615</v>
      </c>
      <c r="I507">
        <v>1</v>
      </c>
      <c r="J507" s="120">
        <f t="shared" si="26"/>
        <v>0.0294117647058824</v>
      </c>
      <c r="K507" s="131">
        <v>29.99</v>
      </c>
    </row>
    <row r="508" spans="1:8">
      <c r="A508" s="117">
        <v>44832</v>
      </c>
      <c r="B508" s="118" t="s">
        <v>128</v>
      </c>
      <c r="C508" s="119" t="s">
        <v>130</v>
      </c>
      <c r="D508">
        <v>8</v>
      </c>
      <c r="E508" s="120">
        <v>0.381</v>
      </c>
      <c r="F508">
        <v>8</v>
      </c>
      <c r="G508" s="120">
        <v>0.32</v>
      </c>
      <c r="H508" s="120">
        <v>1</v>
      </c>
    </row>
    <row r="509" spans="1:8">
      <c r="A509" s="117">
        <v>44832</v>
      </c>
      <c r="B509" s="118" t="s">
        <v>128</v>
      </c>
      <c r="C509" s="119" t="s">
        <v>451</v>
      </c>
      <c r="D509">
        <v>13</v>
      </c>
      <c r="E509" s="120">
        <v>0.619</v>
      </c>
      <c r="F509">
        <v>17</v>
      </c>
      <c r="G509" s="120">
        <v>0.68</v>
      </c>
      <c r="H509" s="120">
        <v>1</v>
      </c>
    </row>
    <row r="510" spans="1:8">
      <c r="A510" s="117">
        <v>44832</v>
      </c>
      <c r="B510" s="118" t="s">
        <v>343</v>
      </c>
      <c r="C510" s="119" t="s">
        <v>451</v>
      </c>
      <c r="D510">
        <v>24</v>
      </c>
      <c r="E510" s="120">
        <v>0.96</v>
      </c>
      <c r="F510">
        <v>32</v>
      </c>
      <c r="G510" s="120">
        <v>0.9697</v>
      </c>
      <c r="H510" s="120">
        <v>1</v>
      </c>
    </row>
    <row r="511" spans="1:8">
      <c r="A511" s="117">
        <v>44832</v>
      </c>
      <c r="B511" s="118" t="s">
        <v>343</v>
      </c>
      <c r="C511" s="119" t="s">
        <v>344</v>
      </c>
      <c r="D511">
        <v>1</v>
      </c>
      <c r="E511" s="120">
        <v>0.04</v>
      </c>
      <c r="F511">
        <v>1</v>
      </c>
      <c r="G511" s="120">
        <v>0.0303</v>
      </c>
      <c r="H511" s="120">
        <v>1</v>
      </c>
    </row>
    <row r="512" spans="1:11">
      <c r="A512" s="117">
        <v>44832</v>
      </c>
      <c r="B512" s="118" t="s">
        <v>20</v>
      </c>
      <c r="C512" t="s">
        <v>544</v>
      </c>
      <c r="D512">
        <v>49</v>
      </c>
      <c r="E512" s="120">
        <v>0.6125</v>
      </c>
      <c r="F512">
        <v>68</v>
      </c>
      <c r="G512" s="120">
        <v>0.6071</v>
      </c>
      <c r="H512" s="120">
        <v>0.9853</v>
      </c>
      <c r="I512">
        <v>6</v>
      </c>
      <c r="J512" s="120">
        <f t="shared" ref="J512:J515" si="27">I512/D512</f>
        <v>0.122448979591837</v>
      </c>
      <c r="K512" s="131">
        <f>164.95-K513</f>
        <v>119.96</v>
      </c>
    </row>
    <row r="513" spans="1:11">
      <c r="A513" s="117">
        <v>44832</v>
      </c>
      <c r="B513" s="118" t="s">
        <v>20</v>
      </c>
      <c r="C513" t="s">
        <v>741</v>
      </c>
      <c r="D513">
        <v>31</v>
      </c>
      <c r="E513" s="120">
        <v>0.3875</v>
      </c>
      <c r="F513">
        <v>44</v>
      </c>
      <c r="G513" s="120">
        <v>0.3929</v>
      </c>
      <c r="H513" s="120">
        <v>1</v>
      </c>
      <c r="I513">
        <v>1</v>
      </c>
      <c r="J513" s="120">
        <f t="shared" si="27"/>
        <v>0.032258064516129</v>
      </c>
      <c r="K513" s="131">
        <v>44.99</v>
      </c>
    </row>
    <row r="514" spans="1:11">
      <c r="A514" s="117">
        <v>44832</v>
      </c>
      <c r="B514" s="118" t="s">
        <v>777</v>
      </c>
      <c r="C514" t="s">
        <v>544</v>
      </c>
      <c r="D514">
        <v>47</v>
      </c>
      <c r="E514" s="120">
        <v>1</v>
      </c>
      <c r="F514">
        <v>70</v>
      </c>
      <c r="G514" s="120">
        <v>1</v>
      </c>
      <c r="H514" s="120">
        <v>0.9857</v>
      </c>
      <c r="I514">
        <v>3</v>
      </c>
      <c r="J514" s="120">
        <f t="shared" si="27"/>
        <v>0.0638297872340425</v>
      </c>
      <c r="K514" s="134">
        <v>11997</v>
      </c>
    </row>
    <row r="515" spans="1:11">
      <c r="A515" s="117">
        <v>44833</v>
      </c>
      <c r="B515" s="118" t="s">
        <v>20</v>
      </c>
      <c r="C515" s="119" t="s">
        <v>124</v>
      </c>
      <c r="D515">
        <v>300</v>
      </c>
      <c r="E515" s="120">
        <v>0.8798</v>
      </c>
      <c r="F515">
        <v>389</v>
      </c>
      <c r="G515" s="120">
        <v>0.8841</v>
      </c>
      <c r="H515" s="120">
        <v>0.9846</v>
      </c>
      <c r="I515">
        <v>16</v>
      </c>
      <c r="J515" s="120">
        <f t="shared" si="27"/>
        <v>0.0533333333333333</v>
      </c>
      <c r="K515" s="131">
        <v>191.84</v>
      </c>
    </row>
    <row r="516" spans="1:8">
      <c r="A516" s="117">
        <v>44833</v>
      </c>
      <c r="B516" s="118" t="s">
        <v>20</v>
      </c>
      <c r="C516" s="119" t="s">
        <v>451</v>
      </c>
      <c r="D516">
        <v>1</v>
      </c>
      <c r="E516" s="120">
        <v>0.0029</v>
      </c>
      <c r="F516">
        <v>2</v>
      </c>
      <c r="G516" s="120">
        <v>0.0045</v>
      </c>
      <c r="H516" s="120">
        <v>1</v>
      </c>
    </row>
    <row r="517" spans="1:11">
      <c r="A517" s="117">
        <v>44833</v>
      </c>
      <c r="B517" s="118" t="s">
        <v>20</v>
      </c>
      <c r="C517" s="119" t="s">
        <v>1065</v>
      </c>
      <c r="D517">
        <v>40</v>
      </c>
      <c r="E517" s="120">
        <v>0.1173</v>
      </c>
      <c r="F517">
        <v>49</v>
      </c>
      <c r="G517" s="120">
        <v>0.1114</v>
      </c>
      <c r="H517" s="120">
        <v>0.9592</v>
      </c>
      <c r="I517">
        <v>1</v>
      </c>
      <c r="J517" s="120">
        <f>I517/D517</f>
        <v>0.025</v>
      </c>
      <c r="K517" s="131">
        <v>29.99</v>
      </c>
    </row>
    <row r="518" spans="1:8">
      <c r="A518" s="117">
        <v>44833</v>
      </c>
      <c r="B518" s="118" t="s">
        <v>128</v>
      </c>
      <c r="C518" s="119" t="s">
        <v>130</v>
      </c>
      <c r="D518">
        <v>15</v>
      </c>
      <c r="E518" s="120">
        <v>0.4839</v>
      </c>
      <c r="F518">
        <v>15</v>
      </c>
      <c r="G518" s="120">
        <v>0.3846</v>
      </c>
      <c r="H518" s="120">
        <v>1</v>
      </c>
    </row>
    <row r="519" spans="1:8">
      <c r="A519" s="117">
        <v>44833</v>
      </c>
      <c r="B519" s="118" t="s">
        <v>128</v>
      </c>
      <c r="C519" s="119" t="s">
        <v>451</v>
      </c>
      <c r="D519">
        <v>16</v>
      </c>
      <c r="E519" s="120">
        <v>0.5161</v>
      </c>
      <c r="F519">
        <v>24</v>
      </c>
      <c r="G519" s="120">
        <v>0.6154</v>
      </c>
      <c r="H519" s="120">
        <v>1</v>
      </c>
    </row>
    <row r="520" spans="1:8">
      <c r="A520" s="117">
        <v>44833</v>
      </c>
      <c r="B520" s="118" t="s">
        <v>343</v>
      </c>
      <c r="C520" s="119" t="s">
        <v>451</v>
      </c>
      <c r="D520">
        <v>23</v>
      </c>
      <c r="E520" s="120">
        <v>1</v>
      </c>
      <c r="F520">
        <v>32</v>
      </c>
      <c r="G520" s="120">
        <v>1</v>
      </c>
      <c r="H520" s="120">
        <v>1</v>
      </c>
    </row>
    <row r="521" spans="1:11">
      <c r="A521" s="117">
        <v>44833</v>
      </c>
      <c r="B521" s="118" t="s">
        <v>20</v>
      </c>
      <c r="C521" t="s">
        <v>544</v>
      </c>
      <c r="D521">
        <v>40</v>
      </c>
      <c r="E521" s="120">
        <v>0.6061</v>
      </c>
      <c r="F521">
        <v>67</v>
      </c>
      <c r="G521" s="120">
        <v>0.6569</v>
      </c>
      <c r="H521" s="120">
        <v>1</v>
      </c>
      <c r="I521">
        <v>4</v>
      </c>
      <c r="J521" s="120">
        <f>I521/D521</f>
        <v>0.1</v>
      </c>
      <c r="K521" s="131">
        <v>119.96</v>
      </c>
    </row>
    <row r="522" spans="1:11">
      <c r="A522" s="117">
        <v>44833</v>
      </c>
      <c r="B522" s="118" t="s">
        <v>20</v>
      </c>
      <c r="C522" t="s">
        <v>741</v>
      </c>
      <c r="D522">
        <v>26</v>
      </c>
      <c r="E522" s="120">
        <v>0.3939</v>
      </c>
      <c r="F522">
        <v>35</v>
      </c>
      <c r="G522" s="120">
        <v>0.3431</v>
      </c>
      <c r="H522" s="120">
        <v>1</v>
      </c>
      <c r="I522">
        <v>1</v>
      </c>
      <c r="J522" s="120">
        <f>I522/D522</f>
        <v>0.0384615384615385</v>
      </c>
      <c r="K522" s="131">
        <v>0</v>
      </c>
    </row>
    <row r="523" spans="1:11">
      <c r="A523" s="117">
        <v>44833</v>
      </c>
      <c r="B523" s="118" t="s">
        <v>777</v>
      </c>
      <c r="C523" t="s">
        <v>544</v>
      </c>
      <c r="D523">
        <v>40</v>
      </c>
      <c r="E523" s="120">
        <v>1</v>
      </c>
      <c r="F523">
        <v>60</v>
      </c>
      <c r="G523" s="120">
        <v>1</v>
      </c>
      <c r="H523" s="120">
        <v>1</v>
      </c>
      <c r="I523">
        <v>1</v>
      </c>
      <c r="J523" s="120">
        <f>I523/D523</f>
        <v>0.025</v>
      </c>
      <c r="K523" s="134">
        <v>3999</v>
      </c>
    </row>
    <row r="524" spans="1:11">
      <c r="A524" s="117">
        <v>44834</v>
      </c>
      <c r="B524" s="118" t="s">
        <v>20</v>
      </c>
      <c r="C524" s="119" t="s">
        <v>124</v>
      </c>
      <c r="D524">
        <v>303</v>
      </c>
      <c r="E524" s="120">
        <v>0.8964</v>
      </c>
      <c r="F524">
        <v>391</v>
      </c>
      <c r="G524" s="120">
        <v>0.8728</v>
      </c>
      <c r="H524" s="120">
        <v>0.9821</v>
      </c>
      <c r="I524">
        <v>23</v>
      </c>
      <c r="J524" s="120">
        <f>I524/D524</f>
        <v>0.0759075907590759</v>
      </c>
      <c r="K524" s="131">
        <v>275.77</v>
      </c>
    </row>
    <row r="525" spans="1:8">
      <c r="A525" s="117">
        <v>44834</v>
      </c>
      <c r="B525" s="118" t="s">
        <v>20</v>
      </c>
      <c r="C525" s="119" t="s">
        <v>451</v>
      </c>
      <c r="D525">
        <v>3</v>
      </c>
      <c r="E525" s="120">
        <v>0.0089</v>
      </c>
      <c r="F525">
        <v>3</v>
      </c>
      <c r="G525" s="120">
        <v>0.0067</v>
      </c>
      <c r="H525" s="120">
        <v>1</v>
      </c>
    </row>
    <row r="526" spans="1:8">
      <c r="A526" s="117">
        <v>44834</v>
      </c>
      <c r="B526" s="118" t="s">
        <v>20</v>
      </c>
      <c r="C526" s="119" t="s">
        <v>1065</v>
      </c>
      <c r="D526">
        <v>32</v>
      </c>
      <c r="E526" s="120">
        <v>0.0947</v>
      </c>
      <c r="F526">
        <v>54</v>
      </c>
      <c r="G526" s="120">
        <v>0.1205</v>
      </c>
      <c r="H526" s="120">
        <v>0.963</v>
      </c>
    </row>
    <row r="527" spans="1:8">
      <c r="A527" s="117">
        <v>44834</v>
      </c>
      <c r="B527" s="118" t="s">
        <v>128</v>
      </c>
      <c r="C527" s="119" t="s">
        <v>130</v>
      </c>
      <c r="D527">
        <v>13</v>
      </c>
      <c r="E527" s="120">
        <v>0.4194</v>
      </c>
      <c r="F527">
        <v>22</v>
      </c>
      <c r="G527" s="120">
        <v>0.4681</v>
      </c>
      <c r="H527" s="120">
        <v>1</v>
      </c>
    </row>
    <row r="528" spans="1:8">
      <c r="A528" s="117">
        <v>44834</v>
      </c>
      <c r="B528" s="118" t="s">
        <v>128</v>
      </c>
      <c r="C528" s="119" t="s">
        <v>451</v>
      </c>
      <c r="D528">
        <v>18</v>
      </c>
      <c r="E528" s="120">
        <v>0.5806</v>
      </c>
      <c r="F528">
        <v>25</v>
      </c>
      <c r="G528" s="120">
        <v>0.5319</v>
      </c>
      <c r="H528" s="120">
        <v>1</v>
      </c>
    </row>
    <row r="529" spans="1:11">
      <c r="A529" s="117">
        <v>44834</v>
      </c>
      <c r="B529" s="118" t="s">
        <v>343</v>
      </c>
      <c r="C529" s="119" t="s">
        <v>451</v>
      </c>
      <c r="D529">
        <v>30</v>
      </c>
      <c r="E529" s="120">
        <v>0.9677</v>
      </c>
      <c r="F529">
        <v>36</v>
      </c>
      <c r="G529" s="120">
        <v>0.973</v>
      </c>
      <c r="H529" s="120">
        <v>1</v>
      </c>
      <c r="I529">
        <v>2</v>
      </c>
      <c r="J529" s="120">
        <f t="shared" ref="J529:J532" si="28">I529/D529</f>
        <v>0.0666666666666667</v>
      </c>
      <c r="K529" s="129">
        <v>95.98</v>
      </c>
    </row>
    <row r="530" spans="1:8">
      <c r="A530" s="117">
        <v>44834</v>
      </c>
      <c r="B530" s="118" t="s">
        <v>343</v>
      </c>
      <c r="C530" s="119" t="s">
        <v>344</v>
      </c>
      <c r="D530">
        <v>1</v>
      </c>
      <c r="E530" s="120">
        <v>0.0323</v>
      </c>
      <c r="F530">
        <v>1</v>
      </c>
      <c r="G530" s="120">
        <v>0.027</v>
      </c>
      <c r="H530" s="120">
        <v>1</v>
      </c>
    </row>
    <row r="531" spans="1:11">
      <c r="A531" s="117">
        <v>44834</v>
      </c>
      <c r="B531" s="118" t="s">
        <v>1066</v>
      </c>
      <c r="C531" s="119" t="s">
        <v>1067</v>
      </c>
      <c r="D531">
        <v>6</v>
      </c>
      <c r="E531" s="120">
        <v>1</v>
      </c>
      <c r="F531">
        <v>6</v>
      </c>
      <c r="G531" s="120">
        <v>1</v>
      </c>
      <c r="H531" s="120">
        <v>1</v>
      </c>
      <c r="I531">
        <v>1</v>
      </c>
      <c r="J531" s="120">
        <f t="shared" si="28"/>
        <v>0.166666666666667</v>
      </c>
      <c r="K531" s="128">
        <v>280.07</v>
      </c>
    </row>
    <row r="532" spans="1:11">
      <c r="A532" s="117">
        <v>44834</v>
      </c>
      <c r="B532" s="118" t="s">
        <v>20</v>
      </c>
      <c r="C532" t="s">
        <v>544</v>
      </c>
      <c r="D532">
        <v>43</v>
      </c>
      <c r="E532" s="120">
        <v>0.7288</v>
      </c>
      <c r="F532">
        <v>72</v>
      </c>
      <c r="G532" s="120">
        <v>0.7826</v>
      </c>
      <c r="H532" s="120">
        <v>1</v>
      </c>
      <c r="I532">
        <v>2</v>
      </c>
      <c r="J532" s="120">
        <f t="shared" si="28"/>
        <v>0.0465116279069767</v>
      </c>
      <c r="K532" s="131">
        <v>29.99</v>
      </c>
    </row>
    <row r="533" spans="1:11">
      <c r="A533" s="117">
        <v>44834</v>
      </c>
      <c r="B533" s="118" t="s">
        <v>20</v>
      </c>
      <c r="C533" t="s">
        <v>741</v>
      </c>
      <c r="D533">
        <v>16</v>
      </c>
      <c r="E533" s="120">
        <v>0.2721</v>
      </c>
      <c r="F533">
        <v>20</v>
      </c>
      <c r="G533" s="120">
        <v>0.2174</v>
      </c>
      <c r="H533" s="120">
        <v>1</v>
      </c>
      <c r="I533">
        <v>2</v>
      </c>
      <c r="K533" s="131">
        <v>0</v>
      </c>
    </row>
    <row r="534" spans="1:8">
      <c r="A534" s="117">
        <v>44834</v>
      </c>
      <c r="B534" s="118" t="s">
        <v>777</v>
      </c>
      <c r="C534" t="s">
        <v>544</v>
      </c>
      <c r="D534">
        <v>41</v>
      </c>
      <c r="E534" s="120">
        <v>1</v>
      </c>
      <c r="F534">
        <v>53</v>
      </c>
      <c r="G534" s="120">
        <v>1</v>
      </c>
      <c r="H534" s="120">
        <v>1</v>
      </c>
    </row>
    <row r="535" spans="1:11">
      <c r="A535" s="117">
        <v>44835</v>
      </c>
      <c r="B535" s="118" t="s">
        <v>20</v>
      </c>
      <c r="C535" s="119" t="s">
        <v>124</v>
      </c>
      <c r="D535">
        <v>386</v>
      </c>
      <c r="E535" s="120">
        <v>0.9104</v>
      </c>
      <c r="F535">
        <v>555</v>
      </c>
      <c r="G535" s="120">
        <v>0.9098</v>
      </c>
      <c r="H535" s="120">
        <v>0.9748</v>
      </c>
      <c r="I535">
        <v>29</v>
      </c>
      <c r="J535" s="120">
        <f t="shared" ref="J535:J540" si="29">I535/D535</f>
        <v>0.0751295336787565</v>
      </c>
      <c r="K535" s="131">
        <v>347.71</v>
      </c>
    </row>
    <row r="536" spans="1:8">
      <c r="A536" s="117">
        <v>44835</v>
      </c>
      <c r="B536" s="118" t="s">
        <v>20</v>
      </c>
      <c r="C536" s="119" t="s">
        <v>451</v>
      </c>
      <c r="D536">
        <v>4</v>
      </c>
      <c r="E536" s="120">
        <v>0.0094</v>
      </c>
      <c r="F536">
        <v>5</v>
      </c>
      <c r="G536" s="120">
        <v>0.0082</v>
      </c>
      <c r="H536" s="120">
        <v>1</v>
      </c>
    </row>
    <row r="537" spans="1:11">
      <c r="A537" s="117">
        <v>44835</v>
      </c>
      <c r="B537" s="118" t="s">
        <v>20</v>
      </c>
      <c r="C537" s="119" t="s">
        <v>1065</v>
      </c>
      <c r="D537">
        <v>34</v>
      </c>
      <c r="E537" s="120">
        <v>0.0802</v>
      </c>
      <c r="F537">
        <v>50</v>
      </c>
      <c r="G537" s="120">
        <v>0.082</v>
      </c>
      <c r="H537" s="120">
        <v>0.96</v>
      </c>
      <c r="I537">
        <v>6</v>
      </c>
      <c r="J537" s="120">
        <f t="shared" si="29"/>
        <v>0.176470588235294</v>
      </c>
      <c r="K537" s="131">
        <v>179.94</v>
      </c>
    </row>
    <row r="538" spans="1:8">
      <c r="A538" s="117">
        <v>44835</v>
      </c>
      <c r="B538" s="118" t="s">
        <v>128</v>
      </c>
      <c r="C538" s="119" t="s">
        <v>130</v>
      </c>
      <c r="D538">
        <v>10</v>
      </c>
      <c r="E538">
        <v>35.71</v>
      </c>
      <c r="F538">
        <v>12</v>
      </c>
      <c r="G538" s="135">
        <v>0.3636</v>
      </c>
      <c r="H538" s="120">
        <v>1</v>
      </c>
    </row>
    <row r="539" spans="1:11">
      <c r="A539" s="117">
        <v>44835</v>
      </c>
      <c r="B539" s="118" t="s">
        <v>128</v>
      </c>
      <c r="C539" s="119" t="s">
        <v>451</v>
      </c>
      <c r="D539">
        <v>18</v>
      </c>
      <c r="E539" s="120">
        <v>0.6429</v>
      </c>
      <c r="F539">
        <v>21</v>
      </c>
      <c r="G539" s="120">
        <v>0.6364</v>
      </c>
      <c r="H539" s="120">
        <v>1</v>
      </c>
      <c r="I539">
        <v>2</v>
      </c>
      <c r="J539" s="120">
        <f t="shared" si="29"/>
        <v>0.111111111111111</v>
      </c>
      <c r="K539" s="124">
        <v>79.98</v>
      </c>
    </row>
    <row r="540" spans="1:11">
      <c r="A540" s="117">
        <v>44835</v>
      </c>
      <c r="B540" s="118" t="s">
        <v>343</v>
      </c>
      <c r="C540" s="119" t="s">
        <v>451</v>
      </c>
      <c r="D540">
        <v>36</v>
      </c>
      <c r="E540" s="120">
        <v>0.9474</v>
      </c>
      <c r="F540">
        <v>48</v>
      </c>
      <c r="G540" s="120">
        <v>0.9412</v>
      </c>
      <c r="H540" s="120">
        <v>1</v>
      </c>
      <c r="I540">
        <v>1</v>
      </c>
      <c r="J540" s="120">
        <f t="shared" si="29"/>
        <v>0.0277777777777778</v>
      </c>
      <c r="K540" s="129">
        <v>47.99</v>
      </c>
    </row>
    <row r="541" spans="1:8">
      <c r="A541" s="117">
        <v>44835</v>
      </c>
      <c r="B541" s="118" t="s">
        <v>343</v>
      </c>
      <c r="C541" s="119" t="s">
        <v>344</v>
      </c>
      <c r="D541">
        <v>2</v>
      </c>
      <c r="E541" s="120">
        <v>0.0526</v>
      </c>
      <c r="F541">
        <v>3</v>
      </c>
      <c r="G541" s="120">
        <v>0.0588</v>
      </c>
      <c r="H541" s="120">
        <v>1</v>
      </c>
    </row>
    <row r="542" spans="1:11">
      <c r="A542" s="117">
        <v>44835</v>
      </c>
      <c r="B542" s="118" t="s">
        <v>1066</v>
      </c>
      <c r="C542" s="119" t="s">
        <v>1067</v>
      </c>
      <c r="D542">
        <v>3</v>
      </c>
      <c r="E542" s="120">
        <v>1</v>
      </c>
      <c r="F542">
        <v>4</v>
      </c>
      <c r="G542" s="120">
        <v>1</v>
      </c>
      <c r="H542" s="120">
        <v>1</v>
      </c>
      <c r="I542">
        <v>1</v>
      </c>
      <c r="J542" s="120">
        <f t="shared" ref="J542:J546" si="30">I542/D542</f>
        <v>0.333333333333333</v>
      </c>
      <c r="K542" s="128">
        <v>280.07</v>
      </c>
    </row>
    <row r="543" spans="1:11">
      <c r="A543" s="117">
        <v>44835</v>
      </c>
      <c r="B543" s="118" t="s">
        <v>20</v>
      </c>
      <c r="C543" t="s">
        <v>544</v>
      </c>
      <c r="D543">
        <v>65</v>
      </c>
      <c r="E543" s="120">
        <v>0.6989</v>
      </c>
      <c r="F543">
        <v>112</v>
      </c>
      <c r="G543" s="120">
        <v>0.7778</v>
      </c>
      <c r="H543" s="120">
        <v>0.9911</v>
      </c>
      <c r="I543">
        <v>5</v>
      </c>
      <c r="J543" s="120">
        <f t="shared" si="30"/>
        <v>0.0769230769230769</v>
      </c>
      <c r="K543" s="131">
        <v>149.95</v>
      </c>
    </row>
    <row r="544" spans="1:11">
      <c r="A544" s="117">
        <v>44835</v>
      </c>
      <c r="B544" s="118" t="s">
        <v>20</v>
      </c>
      <c r="C544" t="s">
        <v>741</v>
      </c>
      <c r="D544">
        <v>28</v>
      </c>
      <c r="E544" s="120">
        <v>0.2222</v>
      </c>
      <c r="F544">
        <v>32</v>
      </c>
      <c r="G544" s="120">
        <v>0.2222</v>
      </c>
      <c r="H544" s="120">
        <v>0.9688</v>
      </c>
      <c r="I544">
        <v>2</v>
      </c>
      <c r="J544" s="120">
        <f t="shared" si="30"/>
        <v>0.0714285714285714</v>
      </c>
      <c r="K544" s="131">
        <v>0</v>
      </c>
    </row>
    <row r="545" spans="1:11">
      <c r="A545" s="117">
        <v>44835</v>
      </c>
      <c r="B545" s="118" t="s">
        <v>777</v>
      </c>
      <c r="C545" t="s">
        <v>544</v>
      </c>
      <c r="D545">
        <v>45</v>
      </c>
      <c r="E545" s="120">
        <v>1</v>
      </c>
      <c r="F545">
        <v>73</v>
      </c>
      <c r="G545" s="120">
        <v>1</v>
      </c>
      <c r="H545" s="120">
        <v>1</v>
      </c>
      <c r="I545">
        <v>3</v>
      </c>
      <c r="J545" s="120">
        <f t="shared" si="30"/>
        <v>0.0666666666666667</v>
      </c>
      <c r="K545" s="134">
        <v>11997</v>
      </c>
    </row>
    <row r="546" spans="1:11">
      <c r="A546" s="117">
        <v>44836</v>
      </c>
      <c r="B546" s="118" t="s">
        <v>20</v>
      </c>
      <c r="C546" s="119" t="s">
        <v>124</v>
      </c>
      <c r="D546">
        <v>689</v>
      </c>
      <c r="E546" s="120">
        <v>0.9556</v>
      </c>
      <c r="F546">
        <v>947</v>
      </c>
      <c r="G546" s="120">
        <v>0.9537</v>
      </c>
      <c r="H546" s="120">
        <v>0.981</v>
      </c>
      <c r="I546">
        <v>38</v>
      </c>
      <c r="J546" s="120">
        <f t="shared" si="30"/>
        <v>0.0551523947750363</v>
      </c>
      <c r="K546" s="131">
        <v>455.62</v>
      </c>
    </row>
    <row r="547" spans="1:8">
      <c r="A547" s="117">
        <v>44836</v>
      </c>
      <c r="B547" s="118" t="s">
        <v>20</v>
      </c>
      <c r="C547" s="119" t="s">
        <v>451</v>
      </c>
      <c r="D547">
        <v>6</v>
      </c>
      <c r="E547" s="120">
        <v>0.0083</v>
      </c>
      <c r="F547">
        <v>6</v>
      </c>
      <c r="G547" s="120">
        <v>0.006</v>
      </c>
      <c r="H547" s="120">
        <v>1</v>
      </c>
    </row>
    <row r="548" spans="1:8">
      <c r="A548" s="117">
        <v>44836</v>
      </c>
      <c r="B548" s="118" t="s">
        <v>20</v>
      </c>
      <c r="C548" s="119" t="s">
        <v>1065</v>
      </c>
      <c r="D548">
        <v>26</v>
      </c>
      <c r="E548" s="120">
        <v>0.0361</v>
      </c>
      <c r="F548">
        <v>40</v>
      </c>
      <c r="G548" s="120">
        <v>0.0403</v>
      </c>
      <c r="H548" s="120">
        <v>1</v>
      </c>
    </row>
    <row r="549" spans="1:11">
      <c r="A549" s="117">
        <v>44836</v>
      </c>
      <c r="B549" s="118" t="s">
        <v>128</v>
      </c>
      <c r="C549" s="119" t="s">
        <v>130</v>
      </c>
      <c r="D549">
        <v>10</v>
      </c>
      <c r="E549" s="120">
        <v>0.4545</v>
      </c>
      <c r="F549">
        <v>15</v>
      </c>
      <c r="G549" s="120">
        <v>0.5556</v>
      </c>
      <c r="H549" s="120">
        <v>1</v>
      </c>
      <c r="I549">
        <v>1</v>
      </c>
      <c r="J549" s="120">
        <f t="shared" ref="J549:J554" si="31">I549/D549</f>
        <v>0.1</v>
      </c>
      <c r="K549" s="124">
        <v>16.99</v>
      </c>
    </row>
    <row r="550" spans="1:8">
      <c r="A550" s="117">
        <v>44836</v>
      </c>
      <c r="B550" s="118" t="s">
        <v>128</v>
      </c>
      <c r="C550" s="119" t="s">
        <v>451</v>
      </c>
      <c r="D550">
        <v>12</v>
      </c>
      <c r="E550" s="120">
        <v>0.5455</v>
      </c>
      <c r="F550">
        <v>12</v>
      </c>
      <c r="G550" s="120">
        <v>0.4444</v>
      </c>
      <c r="H550" s="120">
        <v>1</v>
      </c>
    </row>
    <row r="551" spans="1:8">
      <c r="A551" s="117">
        <v>44836</v>
      </c>
      <c r="B551" s="118" t="s">
        <v>343</v>
      </c>
      <c r="C551" s="119" t="s">
        <v>451</v>
      </c>
      <c r="D551">
        <v>41</v>
      </c>
      <c r="E551" s="120">
        <v>1</v>
      </c>
      <c r="F551">
        <v>56</v>
      </c>
      <c r="G551" s="120">
        <v>1</v>
      </c>
      <c r="H551" s="120">
        <v>1</v>
      </c>
    </row>
    <row r="552" spans="1:11">
      <c r="A552" s="117">
        <v>44836</v>
      </c>
      <c r="B552" s="118" t="s">
        <v>20</v>
      </c>
      <c r="C552" t="s">
        <v>544</v>
      </c>
      <c r="D552">
        <v>82</v>
      </c>
      <c r="E552" s="120">
        <v>0.6777</v>
      </c>
      <c r="F552">
        <v>114</v>
      </c>
      <c r="G552" s="120">
        <v>0.7081</v>
      </c>
      <c r="H552" s="120">
        <v>1</v>
      </c>
      <c r="I552">
        <v>7</v>
      </c>
      <c r="J552" s="120">
        <f t="shared" si="31"/>
        <v>0.0853658536585366</v>
      </c>
      <c r="K552" s="131">
        <v>209.93</v>
      </c>
    </row>
    <row r="553" spans="1:11">
      <c r="A553" s="117">
        <v>44836</v>
      </c>
      <c r="B553" s="118" t="s">
        <v>20</v>
      </c>
      <c r="C553" t="s">
        <v>741</v>
      </c>
      <c r="D553">
        <v>39</v>
      </c>
      <c r="E553" s="120">
        <v>0.3223</v>
      </c>
      <c r="F553">
        <v>47</v>
      </c>
      <c r="G553" s="120">
        <v>0.2919</v>
      </c>
      <c r="H553" s="120">
        <v>1</v>
      </c>
      <c r="I553">
        <v>2</v>
      </c>
      <c r="J553" s="120">
        <f t="shared" si="31"/>
        <v>0.0512820512820513</v>
      </c>
      <c r="K553" s="131">
        <v>0</v>
      </c>
    </row>
    <row r="554" spans="1:11">
      <c r="A554" s="117">
        <v>44836</v>
      </c>
      <c r="B554" s="118" t="s">
        <v>777</v>
      </c>
      <c r="C554" t="s">
        <v>544</v>
      </c>
      <c r="D554">
        <v>42</v>
      </c>
      <c r="E554" s="120">
        <v>1</v>
      </c>
      <c r="F554">
        <v>55</v>
      </c>
      <c r="G554" s="120">
        <v>1</v>
      </c>
      <c r="H554" s="120">
        <v>1</v>
      </c>
      <c r="I554">
        <v>3</v>
      </c>
      <c r="J554" s="120">
        <f t="shared" si="31"/>
        <v>0.0714285714285714</v>
      </c>
      <c r="K554" s="134">
        <v>11997</v>
      </c>
    </row>
    <row r="555" spans="1:11">
      <c r="A555" s="117">
        <v>44837</v>
      </c>
      <c r="B555" s="118" t="s">
        <v>20</v>
      </c>
      <c r="C555" s="119" t="s">
        <v>124</v>
      </c>
      <c r="D555">
        <v>631</v>
      </c>
      <c r="E555" s="120">
        <v>0.9404</v>
      </c>
      <c r="F555">
        <v>812</v>
      </c>
      <c r="G555" s="120">
        <v>0.9453</v>
      </c>
      <c r="H555" s="120">
        <v>0.9544</v>
      </c>
      <c r="I555">
        <v>39</v>
      </c>
      <c r="J555" s="120">
        <f t="shared" ref="J555:J565" si="32">I555/D555</f>
        <v>0.0618066561014263</v>
      </c>
      <c r="K555" s="131">
        <v>467.61</v>
      </c>
    </row>
    <row r="556" spans="1:8">
      <c r="A556" s="117">
        <v>44837</v>
      </c>
      <c r="B556" s="118" t="s">
        <v>20</v>
      </c>
      <c r="C556" s="119" t="s">
        <v>451</v>
      </c>
      <c r="D556">
        <v>6</v>
      </c>
      <c r="E556" s="120">
        <v>0.0089</v>
      </c>
      <c r="F556">
        <v>6</v>
      </c>
      <c r="G556" s="120">
        <v>0.007</v>
      </c>
      <c r="H556" s="120">
        <v>1</v>
      </c>
    </row>
    <row r="557" spans="1:11">
      <c r="A557" s="117">
        <v>44837</v>
      </c>
      <c r="B557" s="118" t="s">
        <v>20</v>
      </c>
      <c r="C557" s="119" t="s">
        <v>1065</v>
      </c>
      <c r="D557">
        <v>34</v>
      </c>
      <c r="E557" s="120">
        <v>0.0507</v>
      </c>
      <c r="F557">
        <v>41</v>
      </c>
      <c r="G557" s="120">
        <v>0.0477</v>
      </c>
      <c r="H557" s="120">
        <v>0.9268</v>
      </c>
      <c r="I557">
        <v>2</v>
      </c>
      <c r="J557" s="120">
        <f t="shared" si="32"/>
        <v>0.0588235294117647</v>
      </c>
      <c r="K557" s="131">
        <v>59.98</v>
      </c>
    </row>
    <row r="558" spans="1:8">
      <c r="A558" s="117">
        <v>44837</v>
      </c>
      <c r="B558" s="118" t="s">
        <v>128</v>
      </c>
      <c r="C558" s="119" t="s">
        <v>130</v>
      </c>
      <c r="D558">
        <v>6</v>
      </c>
      <c r="E558" s="120">
        <v>0.4286</v>
      </c>
      <c r="F558">
        <v>9</v>
      </c>
      <c r="G558" s="120">
        <v>0.5</v>
      </c>
      <c r="H558" s="120">
        <v>1</v>
      </c>
    </row>
    <row r="559" spans="1:8">
      <c r="A559" s="117">
        <v>44837</v>
      </c>
      <c r="B559" s="118" t="s">
        <v>128</v>
      </c>
      <c r="C559" s="119" t="s">
        <v>451</v>
      </c>
      <c r="D559">
        <v>8</v>
      </c>
      <c r="E559" s="120">
        <v>0.5714</v>
      </c>
      <c r="F559">
        <v>9</v>
      </c>
      <c r="G559" s="120">
        <v>0.5</v>
      </c>
      <c r="H559" s="120">
        <v>1</v>
      </c>
    </row>
    <row r="560" spans="1:11">
      <c r="A560" s="117">
        <v>44837</v>
      </c>
      <c r="B560" s="118" t="s">
        <v>343</v>
      </c>
      <c r="C560" s="119" t="s">
        <v>451</v>
      </c>
      <c r="D560">
        <v>40</v>
      </c>
      <c r="E560" s="120">
        <v>1</v>
      </c>
      <c r="F560">
        <v>52</v>
      </c>
      <c r="G560" s="120">
        <v>1</v>
      </c>
      <c r="H560" s="120">
        <v>0.9615</v>
      </c>
      <c r="I560">
        <v>2</v>
      </c>
      <c r="J560" s="120">
        <f t="shared" si="32"/>
        <v>0.05</v>
      </c>
      <c r="K560" s="129">
        <v>95.98</v>
      </c>
    </row>
    <row r="561" spans="1:11">
      <c r="A561" s="117">
        <v>44837</v>
      </c>
      <c r="B561" s="118" t="s">
        <v>1066</v>
      </c>
      <c r="C561" s="119" t="s">
        <v>1067</v>
      </c>
      <c r="D561">
        <v>11</v>
      </c>
      <c r="E561" s="120">
        <v>0.9167</v>
      </c>
      <c r="F561">
        <v>17</v>
      </c>
      <c r="G561" s="120">
        <v>0.9444</v>
      </c>
      <c r="H561" s="120">
        <v>1</v>
      </c>
      <c r="I561">
        <v>1</v>
      </c>
      <c r="J561" s="120">
        <f t="shared" si="32"/>
        <v>0.0909090909090909</v>
      </c>
      <c r="K561" s="128">
        <v>280.07</v>
      </c>
    </row>
    <row r="562" spans="1:11">
      <c r="A562" s="117">
        <v>44837</v>
      </c>
      <c r="B562" s="118" t="s">
        <v>20</v>
      </c>
      <c r="C562" t="s">
        <v>544</v>
      </c>
      <c r="D562">
        <v>72</v>
      </c>
      <c r="E562" s="120">
        <v>0.8182</v>
      </c>
      <c r="F562">
        <v>108</v>
      </c>
      <c r="G562" s="120">
        <v>0.8244</v>
      </c>
      <c r="H562" s="120">
        <v>0.9815</v>
      </c>
      <c r="I562">
        <v>8</v>
      </c>
      <c r="J562" s="120">
        <f t="shared" si="32"/>
        <v>0.111111111111111</v>
      </c>
      <c r="K562" s="131">
        <v>209.93</v>
      </c>
    </row>
    <row r="563" spans="1:11">
      <c r="A563" s="117">
        <v>44837</v>
      </c>
      <c r="B563" s="118" t="s">
        <v>20</v>
      </c>
      <c r="C563" t="s">
        <v>741</v>
      </c>
      <c r="D563">
        <v>16</v>
      </c>
      <c r="E563" s="120">
        <v>0.1818</v>
      </c>
      <c r="F563">
        <v>23</v>
      </c>
      <c r="G563" s="120">
        <v>0.1756</v>
      </c>
      <c r="H563" s="120">
        <v>0.9565</v>
      </c>
      <c r="I563">
        <v>1</v>
      </c>
      <c r="J563" s="120">
        <f t="shared" si="32"/>
        <v>0.0625</v>
      </c>
      <c r="K563" s="131">
        <v>0</v>
      </c>
    </row>
    <row r="564" spans="1:11">
      <c r="A564" s="117">
        <v>44837</v>
      </c>
      <c r="B564" s="118" t="s">
        <v>777</v>
      </c>
      <c r="C564" t="s">
        <v>544</v>
      </c>
      <c r="D564">
        <v>38</v>
      </c>
      <c r="E564" s="120">
        <v>1</v>
      </c>
      <c r="F564">
        <v>50</v>
      </c>
      <c r="G564" s="120">
        <v>1</v>
      </c>
      <c r="H564" s="120">
        <v>1</v>
      </c>
      <c r="I564">
        <v>3</v>
      </c>
      <c r="J564" s="120">
        <f t="shared" si="32"/>
        <v>0.0789473684210526</v>
      </c>
      <c r="K564" s="134">
        <v>11997</v>
      </c>
    </row>
    <row r="565" spans="1:11">
      <c r="A565" s="117">
        <v>44838</v>
      </c>
      <c r="B565" s="118" t="s">
        <v>20</v>
      </c>
      <c r="C565" s="119" t="s">
        <v>124</v>
      </c>
      <c r="D565">
        <v>474</v>
      </c>
      <c r="E565" s="120">
        <v>0.9654</v>
      </c>
      <c r="F565">
        <v>639</v>
      </c>
      <c r="G565" s="120">
        <v>0.9711</v>
      </c>
      <c r="H565" s="120">
        <v>0.9875</v>
      </c>
      <c r="I565">
        <v>36</v>
      </c>
      <c r="J565" s="120">
        <f t="shared" si="32"/>
        <v>0.0759493670886076</v>
      </c>
      <c r="K565" s="131">
        <v>431.64</v>
      </c>
    </row>
    <row r="566" spans="1:8">
      <c r="A566" s="117">
        <v>44838</v>
      </c>
      <c r="B566" s="118" t="s">
        <v>20</v>
      </c>
      <c r="C566" s="119" t="s">
        <v>451</v>
      </c>
      <c r="D566">
        <v>3</v>
      </c>
      <c r="E566" s="120">
        <v>0.0061</v>
      </c>
      <c r="F566">
        <v>4</v>
      </c>
      <c r="G566" s="120">
        <v>0.0061</v>
      </c>
      <c r="H566" s="120">
        <v>1</v>
      </c>
    </row>
    <row r="567" spans="1:8">
      <c r="A567" s="117">
        <v>44838</v>
      </c>
      <c r="B567" s="118" t="s">
        <v>20</v>
      </c>
      <c r="C567" s="119" t="s">
        <v>1065</v>
      </c>
      <c r="D567">
        <v>14</v>
      </c>
      <c r="E567" s="120">
        <v>0.0285</v>
      </c>
      <c r="F567">
        <v>15</v>
      </c>
      <c r="G567" s="120">
        <v>0.0228</v>
      </c>
      <c r="H567" s="120">
        <v>1</v>
      </c>
    </row>
    <row r="568" spans="1:8">
      <c r="A568" s="117">
        <v>44838</v>
      </c>
      <c r="B568" s="118" t="s">
        <v>128</v>
      </c>
      <c r="C568" s="119" t="s">
        <v>130</v>
      </c>
      <c r="D568">
        <v>11</v>
      </c>
      <c r="E568" s="120">
        <v>0.5789</v>
      </c>
      <c r="F568">
        <v>12</v>
      </c>
      <c r="G568" s="120">
        <v>0.6</v>
      </c>
      <c r="H568" s="120">
        <v>1</v>
      </c>
    </row>
    <row r="569" spans="1:8">
      <c r="A569" s="117">
        <v>44838</v>
      </c>
      <c r="B569" s="118" t="s">
        <v>128</v>
      </c>
      <c r="C569" s="119" t="s">
        <v>451</v>
      </c>
      <c r="D569">
        <v>8</v>
      </c>
      <c r="E569" s="120">
        <v>0.4211</v>
      </c>
      <c r="F569">
        <v>8</v>
      </c>
      <c r="G569" s="120">
        <v>0.4</v>
      </c>
      <c r="H569" s="120">
        <v>1</v>
      </c>
    </row>
    <row r="570" spans="1:11">
      <c r="A570" s="117">
        <v>44838</v>
      </c>
      <c r="B570" s="118" t="s">
        <v>343</v>
      </c>
      <c r="C570" s="119" t="s">
        <v>451</v>
      </c>
      <c r="D570">
        <v>33</v>
      </c>
      <c r="E570" s="120">
        <v>1</v>
      </c>
      <c r="F570">
        <v>41</v>
      </c>
      <c r="G570" s="120">
        <v>1</v>
      </c>
      <c r="H570" s="120">
        <v>1</v>
      </c>
      <c r="I570">
        <v>1</v>
      </c>
      <c r="J570" s="120">
        <f t="shared" ref="J570:J574" si="33">I570/D570</f>
        <v>0.0303030303030303</v>
      </c>
      <c r="K570" s="129">
        <v>47.99</v>
      </c>
    </row>
    <row r="571" spans="1:11">
      <c r="A571" s="117">
        <v>44838</v>
      </c>
      <c r="B571" s="118" t="s">
        <v>1066</v>
      </c>
      <c r="C571" s="119" t="s">
        <v>1067</v>
      </c>
      <c r="D571">
        <v>5</v>
      </c>
      <c r="E571" s="120">
        <v>1</v>
      </c>
      <c r="F571">
        <v>12</v>
      </c>
      <c r="G571" s="120">
        <v>1</v>
      </c>
      <c r="H571" s="120">
        <v>0.6667</v>
      </c>
      <c r="I571">
        <v>1</v>
      </c>
      <c r="J571" s="120">
        <f t="shared" si="33"/>
        <v>0.2</v>
      </c>
      <c r="K571" s="128">
        <v>280.07</v>
      </c>
    </row>
    <row r="572" spans="1:11">
      <c r="A572" s="117">
        <v>44838</v>
      </c>
      <c r="B572" s="118" t="s">
        <v>20</v>
      </c>
      <c r="C572" t="s">
        <v>544</v>
      </c>
      <c r="D572">
        <v>58</v>
      </c>
      <c r="E572" s="120">
        <v>0.4874</v>
      </c>
      <c r="F572">
        <v>103</v>
      </c>
      <c r="G572" s="120">
        <v>0.5255</v>
      </c>
      <c r="H572" s="120">
        <v>0.9903</v>
      </c>
      <c r="I572">
        <v>10</v>
      </c>
      <c r="J572" s="120">
        <f t="shared" si="33"/>
        <v>0.172413793103448</v>
      </c>
      <c r="K572" s="131">
        <v>239.92</v>
      </c>
    </row>
    <row r="573" spans="1:11">
      <c r="A573" s="117">
        <v>44838</v>
      </c>
      <c r="B573" s="118" t="s">
        <v>20</v>
      </c>
      <c r="C573" t="s">
        <v>741</v>
      </c>
      <c r="D573">
        <v>61</v>
      </c>
      <c r="E573" s="120">
        <v>0.5126</v>
      </c>
      <c r="F573">
        <v>93</v>
      </c>
      <c r="G573" s="120">
        <v>0.4745</v>
      </c>
      <c r="H573" s="120">
        <v>1</v>
      </c>
      <c r="I573">
        <v>2</v>
      </c>
      <c r="J573" s="120">
        <f t="shared" si="33"/>
        <v>0.0327868852459016</v>
      </c>
      <c r="K573" s="131">
        <v>0</v>
      </c>
    </row>
    <row r="574" spans="1:11">
      <c r="A574" s="117">
        <v>44838</v>
      </c>
      <c r="B574" s="118" t="s">
        <v>777</v>
      </c>
      <c r="C574" t="s">
        <v>544</v>
      </c>
      <c r="D574">
        <v>38</v>
      </c>
      <c r="E574" s="120">
        <v>1</v>
      </c>
      <c r="F574">
        <v>48</v>
      </c>
      <c r="G574" s="120">
        <v>1</v>
      </c>
      <c r="H574" s="120">
        <v>0.9583</v>
      </c>
      <c r="I574">
        <v>1</v>
      </c>
      <c r="J574" s="120">
        <f t="shared" si="33"/>
        <v>0.0263157894736842</v>
      </c>
      <c r="K574" s="134">
        <v>3999</v>
      </c>
    </row>
    <row r="575" spans="1:11">
      <c r="A575" s="117">
        <v>44839</v>
      </c>
      <c r="B575" s="118" t="s">
        <v>20</v>
      </c>
      <c r="C575" s="119" t="s">
        <v>124</v>
      </c>
      <c r="D575">
        <v>632</v>
      </c>
      <c r="E575" s="120">
        <v>0.9504</v>
      </c>
      <c r="F575">
        <v>827</v>
      </c>
      <c r="G575" s="120">
        <v>0.9451</v>
      </c>
      <c r="H575" s="120">
        <v>0.9819</v>
      </c>
      <c r="I575">
        <v>28</v>
      </c>
      <c r="J575" s="120">
        <f t="shared" ref="J575:J580" si="34">I575/D575</f>
        <v>0.0443037974683544</v>
      </c>
      <c r="K575" s="131">
        <v>335.72</v>
      </c>
    </row>
    <row r="576" spans="1:8">
      <c r="A576" s="117">
        <v>44839</v>
      </c>
      <c r="B576" s="118" t="s">
        <v>20</v>
      </c>
      <c r="C576" s="119" t="s">
        <v>451</v>
      </c>
      <c r="D576">
        <v>6</v>
      </c>
      <c r="E576" s="120">
        <v>0.009</v>
      </c>
      <c r="F576">
        <v>6</v>
      </c>
      <c r="G576" s="120">
        <v>0.0069</v>
      </c>
      <c r="H576" s="120">
        <v>0.8333</v>
      </c>
    </row>
    <row r="577" spans="1:11">
      <c r="A577" s="117">
        <v>44839</v>
      </c>
      <c r="B577" s="118" t="s">
        <v>20</v>
      </c>
      <c r="C577" s="119" t="s">
        <v>1065</v>
      </c>
      <c r="D577">
        <v>27</v>
      </c>
      <c r="E577" s="120">
        <v>0.0406</v>
      </c>
      <c r="F577">
        <v>42</v>
      </c>
      <c r="G577" s="120">
        <v>0.048</v>
      </c>
      <c r="H577" s="120">
        <v>1</v>
      </c>
      <c r="I577">
        <v>4</v>
      </c>
      <c r="J577" s="120">
        <f t="shared" si="34"/>
        <v>0.148148148148148</v>
      </c>
      <c r="K577" s="131">
        <v>159.96</v>
      </c>
    </row>
    <row r="578" spans="1:8">
      <c r="A578" s="117">
        <v>44839</v>
      </c>
      <c r="B578" s="118" t="s">
        <v>128</v>
      </c>
      <c r="C578" s="119" t="s">
        <v>130</v>
      </c>
      <c r="D578">
        <v>13</v>
      </c>
      <c r="E578" s="120">
        <v>0.5417</v>
      </c>
      <c r="F578">
        <v>14</v>
      </c>
      <c r="G578" s="120">
        <v>0.5185</v>
      </c>
      <c r="H578" s="120">
        <v>1</v>
      </c>
    </row>
    <row r="579" spans="1:8">
      <c r="A579" s="117">
        <v>44839</v>
      </c>
      <c r="B579" s="118" t="s">
        <v>128</v>
      </c>
      <c r="C579" s="119" t="s">
        <v>451</v>
      </c>
      <c r="D579">
        <v>11</v>
      </c>
      <c r="E579" s="120">
        <v>0.4583</v>
      </c>
      <c r="F579">
        <v>13</v>
      </c>
      <c r="G579" s="120">
        <v>0.4815</v>
      </c>
      <c r="H579" s="120">
        <v>1</v>
      </c>
    </row>
    <row r="580" spans="1:11">
      <c r="A580" s="117">
        <v>44839</v>
      </c>
      <c r="B580" s="118" t="s">
        <v>343</v>
      </c>
      <c r="C580" s="119" t="s">
        <v>451</v>
      </c>
      <c r="D580">
        <v>33</v>
      </c>
      <c r="E580" s="120">
        <v>0.9706</v>
      </c>
      <c r="F580">
        <v>46</v>
      </c>
      <c r="G580" s="120">
        <v>0.9388</v>
      </c>
      <c r="H580" s="120">
        <v>1</v>
      </c>
      <c r="I580">
        <v>1</v>
      </c>
      <c r="J580" s="120">
        <f t="shared" si="34"/>
        <v>0.0303030303030303</v>
      </c>
      <c r="K580" s="129">
        <v>47.99</v>
      </c>
    </row>
    <row r="581" spans="1:8">
      <c r="A581" s="117">
        <v>44839</v>
      </c>
      <c r="B581" s="118" t="s">
        <v>343</v>
      </c>
      <c r="C581" s="119" t="s">
        <v>344</v>
      </c>
      <c r="D581">
        <v>1</v>
      </c>
      <c r="E581" s="120">
        <v>0.0294</v>
      </c>
      <c r="F581">
        <v>3</v>
      </c>
      <c r="G581" s="120">
        <v>0.0612</v>
      </c>
      <c r="H581" s="120">
        <v>1</v>
      </c>
    </row>
    <row r="582" spans="1:11">
      <c r="A582" s="117">
        <v>44839</v>
      </c>
      <c r="B582" s="118" t="s">
        <v>20</v>
      </c>
      <c r="C582" t="s">
        <v>544</v>
      </c>
      <c r="D582">
        <v>66</v>
      </c>
      <c r="E582" s="120">
        <v>0.6055</v>
      </c>
      <c r="F582">
        <v>108</v>
      </c>
      <c r="G582" s="120">
        <v>0.675</v>
      </c>
      <c r="H582" s="120">
        <v>0.9907</v>
      </c>
      <c r="I582">
        <v>16</v>
      </c>
      <c r="J582" s="120">
        <f t="shared" ref="J582:J585" si="35">I582/D582</f>
        <v>0.242424242424242</v>
      </c>
      <c r="K582" s="131">
        <v>449.85</v>
      </c>
    </row>
    <row r="583" spans="1:11">
      <c r="A583" s="117">
        <v>44839</v>
      </c>
      <c r="B583" s="118" t="s">
        <v>20</v>
      </c>
      <c r="C583" t="s">
        <v>741</v>
      </c>
      <c r="D583">
        <v>43</v>
      </c>
      <c r="E583" s="120">
        <v>0.3945</v>
      </c>
      <c r="F583">
        <v>52</v>
      </c>
      <c r="G583" s="120">
        <v>0.325</v>
      </c>
      <c r="H583" s="120">
        <v>1</v>
      </c>
      <c r="I583">
        <v>3</v>
      </c>
      <c r="J583" s="120">
        <f t="shared" si="35"/>
        <v>0.0697674418604651</v>
      </c>
      <c r="K583" s="131">
        <v>0</v>
      </c>
    </row>
    <row r="584" spans="1:11">
      <c r="A584" s="117">
        <v>44839</v>
      </c>
      <c r="B584" s="118" t="s">
        <v>777</v>
      </c>
      <c r="C584" t="s">
        <v>544</v>
      </c>
      <c r="D584">
        <v>29</v>
      </c>
      <c r="E584" s="120">
        <v>1</v>
      </c>
      <c r="F584">
        <v>49</v>
      </c>
      <c r="G584" s="120">
        <v>1</v>
      </c>
      <c r="H584" s="120">
        <v>1</v>
      </c>
      <c r="I584">
        <v>2</v>
      </c>
      <c r="J584" s="120">
        <f t="shared" si="35"/>
        <v>0.0689655172413793</v>
      </c>
      <c r="K584" s="134">
        <v>7998</v>
      </c>
    </row>
    <row r="585" spans="1:11">
      <c r="A585" s="117">
        <v>44840</v>
      </c>
      <c r="B585" s="118" t="s">
        <v>20</v>
      </c>
      <c r="C585" s="119" t="s">
        <v>124</v>
      </c>
      <c r="D585">
        <v>677</v>
      </c>
      <c r="E585" s="120">
        <v>0.9482</v>
      </c>
      <c r="F585">
        <v>895</v>
      </c>
      <c r="G585" s="120">
        <v>0.9451</v>
      </c>
      <c r="H585" s="120">
        <v>0.9832</v>
      </c>
      <c r="I585">
        <v>31</v>
      </c>
      <c r="J585" s="120">
        <f t="shared" si="35"/>
        <v>0.0457902511078287</v>
      </c>
      <c r="K585" s="131">
        <f>421.68-K587</f>
        <v>371.69</v>
      </c>
    </row>
    <row r="586" spans="1:11">
      <c r="A586" s="117">
        <v>44840</v>
      </c>
      <c r="B586" s="118" t="s">
        <v>20</v>
      </c>
      <c r="C586" s="119" t="s">
        <v>451</v>
      </c>
      <c r="D586">
        <v>5</v>
      </c>
      <c r="E586" s="120">
        <v>0.007</v>
      </c>
      <c r="F586">
        <v>7</v>
      </c>
      <c r="G586" s="120">
        <v>0.0074</v>
      </c>
      <c r="H586" s="120">
        <v>1</v>
      </c>
      <c r="K586" s="131"/>
    </row>
    <row r="587" spans="1:11">
      <c r="A587" s="117">
        <v>44840</v>
      </c>
      <c r="B587" s="118" t="s">
        <v>20</v>
      </c>
      <c r="C587" s="119" t="s">
        <v>1065</v>
      </c>
      <c r="D587">
        <v>32</v>
      </c>
      <c r="E587" s="120">
        <v>0.0448</v>
      </c>
      <c r="F587">
        <v>45</v>
      </c>
      <c r="G587" s="120">
        <v>0.0475</v>
      </c>
      <c r="H587" s="120">
        <v>0.9556</v>
      </c>
      <c r="I587">
        <v>1</v>
      </c>
      <c r="J587" s="120">
        <f t="shared" ref="J587:J595" si="36">I587/D587</f>
        <v>0.03125</v>
      </c>
      <c r="K587" s="131">
        <v>49.99</v>
      </c>
    </row>
    <row r="588" spans="1:8">
      <c r="A588" s="117">
        <v>44840</v>
      </c>
      <c r="B588" s="118" t="s">
        <v>128</v>
      </c>
      <c r="C588" s="119" t="s">
        <v>130</v>
      </c>
      <c r="D588">
        <v>12</v>
      </c>
      <c r="E588" s="120">
        <v>0.5455</v>
      </c>
      <c r="F588">
        <v>16</v>
      </c>
      <c r="G588" s="120">
        <v>0.5926</v>
      </c>
      <c r="H588" s="120">
        <v>1</v>
      </c>
    </row>
    <row r="589" spans="1:8">
      <c r="A589" s="117">
        <v>44840</v>
      </c>
      <c r="B589" s="118" t="s">
        <v>128</v>
      </c>
      <c r="C589" s="119" t="s">
        <v>451</v>
      </c>
      <c r="D589">
        <v>10</v>
      </c>
      <c r="E589" s="120">
        <v>0.4545</v>
      </c>
      <c r="F589">
        <v>11</v>
      </c>
      <c r="G589" s="120">
        <v>0.4074</v>
      </c>
      <c r="H589" s="120">
        <v>1</v>
      </c>
    </row>
    <row r="590" spans="1:11">
      <c r="A590" s="117">
        <v>44840</v>
      </c>
      <c r="B590" s="118" t="s">
        <v>343</v>
      </c>
      <c r="C590" s="119" t="s">
        <v>451</v>
      </c>
      <c r="D590">
        <v>31</v>
      </c>
      <c r="E590" s="120">
        <v>0.9118</v>
      </c>
      <c r="F590">
        <v>42</v>
      </c>
      <c r="G590" s="120">
        <v>0.875</v>
      </c>
      <c r="H590" s="120">
        <v>1</v>
      </c>
      <c r="I590">
        <v>1</v>
      </c>
      <c r="J590" s="120">
        <f t="shared" si="36"/>
        <v>0.032258064516129</v>
      </c>
      <c r="K590" s="129">
        <v>47.99</v>
      </c>
    </row>
    <row r="591" spans="1:11">
      <c r="A591" s="117">
        <v>44840</v>
      </c>
      <c r="B591" s="118" t="s">
        <v>343</v>
      </c>
      <c r="C591" s="119" t="s">
        <v>344</v>
      </c>
      <c r="D591">
        <v>3</v>
      </c>
      <c r="E591" s="120">
        <v>0.0882</v>
      </c>
      <c r="F591">
        <v>6</v>
      </c>
      <c r="G591" s="120">
        <v>0.125</v>
      </c>
      <c r="H591" s="120">
        <v>0.1667</v>
      </c>
      <c r="I591">
        <v>1</v>
      </c>
      <c r="J591" s="120">
        <f t="shared" si="36"/>
        <v>0.333333333333333</v>
      </c>
      <c r="K591" s="129">
        <v>19.99</v>
      </c>
    </row>
    <row r="592" spans="1:11">
      <c r="A592" s="117">
        <v>44840</v>
      </c>
      <c r="B592" s="118" t="s">
        <v>20</v>
      </c>
      <c r="C592" t="s">
        <v>544</v>
      </c>
      <c r="D592">
        <v>86</v>
      </c>
      <c r="E592" s="120">
        <v>0.6515</v>
      </c>
      <c r="F592">
        <v>117</v>
      </c>
      <c r="G592" s="120">
        <v>0.6648</v>
      </c>
      <c r="H592" s="120">
        <v>0.9915</v>
      </c>
      <c r="I592">
        <v>12</v>
      </c>
      <c r="J592" s="120">
        <f t="shared" si="36"/>
        <v>0.13953488372093</v>
      </c>
      <c r="K592" s="131">
        <f>404.87-K593</f>
        <v>359.88</v>
      </c>
    </row>
    <row r="593" spans="1:11">
      <c r="A593" s="117">
        <v>44840</v>
      </c>
      <c r="B593" s="118" t="s">
        <v>20</v>
      </c>
      <c r="C593" t="s">
        <v>741</v>
      </c>
      <c r="D593">
        <v>46</v>
      </c>
      <c r="E593" s="120">
        <v>0.3485</v>
      </c>
      <c r="F593">
        <v>59</v>
      </c>
      <c r="G593" s="120">
        <v>0.3352</v>
      </c>
      <c r="H593" s="120">
        <v>1</v>
      </c>
      <c r="I593">
        <v>5</v>
      </c>
      <c r="J593" s="120">
        <f t="shared" si="36"/>
        <v>0.108695652173913</v>
      </c>
      <c r="K593" s="131">
        <v>44.99</v>
      </c>
    </row>
    <row r="594" spans="1:11">
      <c r="A594" s="117">
        <v>44840</v>
      </c>
      <c r="B594" s="118" t="s">
        <v>777</v>
      </c>
      <c r="C594" t="s">
        <v>544</v>
      </c>
      <c r="D594">
        <v>36</v>
      </c>
      <c r="E594" s="120">
        <v>1</v>
      </c>
      <c r="F594">
        <v>52</v>
      </c>
      <c r="G594" s="120">
        <v>1</v>
      </c>
      <c r="H594" s="120">
        <v>1</v>
      </c>
      <c r="I594">
        <v>1</v>
      </c>
      <c r="J594" s="120">
        <f t="shared" si="36"/>
        <v>0.0277777777777778</v>
      </c>
      <c r="K594" s="134">
        <v>3999</v>
      </c>
    </row>
    <row r="595" spans="1:11">
      <c r="A595" s="117">
        <v>44841</v>
      </c>
      <c r="B595" s="118" t="s">
        <v>20</v>
      </c>
      <c r="C595" s="119" t="s">
        <v>124</v>
      </c>
      <c r="D595">
        <v>426</v>
      </c>
      <c r="E595" s="120">
        <v>0.9467</v>
      </c>
      <c r="F595">
        <v>571</v>
      </c>
      <c r="G595" s="120">
        <v>0.9438</v>
      </c>
      <c r="H595" s="120">
        <v>1</v>
      </c>
      <c r="I595">
        <v>31</v>
      </c>
      <c r="J595" s="120">
        <f t="shared" si="36"/>
        <v>0.0727699530516432</v>
      </c>
      <c r="K595" s="131">
        <f>399.68-K597</f>
        <v>371.69</v>
      </c>
    </row>
    <row r="596" spans="1:11">
      <c r="A596" s="117">
        <v>44841</v>
      </c>
      <c r="B596" s="118" t="s">
        <v>20</v>
      </c>
      <c r="C596" s="119" t="s">
        <v>451</v>
      </c>
      <c r="D596">
        <v>4</v>
      </c>
      <c r="E596" s="120">
        <v>0.0089</v>
      </c>
      <c r="F596">
        <v>6</v>
      </c>
      <c r="G596" s="120">
        <v>0.0099</v>
      </c>
      <c r="H596" s="120">
        <v>1</v>
      </c>
      <c r="K596" s="131"/>
    </row>
    <row r="597" spans="1:11">
      <c r="A597" s="117">
        <v>44841</v>
      </c>
      <c r="B597" s="118" t="s">
        <v>20</v>
      </c>
      <c r="C597" s="119" t="s">
        <v>1065</v>
      </c>
      <c r="D597">
        <v>20</v>
      </c>
      <c r="E597" s="120">
        <v>0.0444</v>
      </c>
      <c r="F597">
        <v>28</v>
      </c>
      <c r="G597" s="120">
        <v>0.0463</v>
      </c>
      <c r="H597" s="120">
        <v>0.9643</v>
      </c>
      <c r="I597">
        <v>1</v>
      </c>
      <c r="J597" s="120">
        <f t="shared" ref="J597:J600" si="37">I597/D597</f>
        <v>0.05</v>
      </c>
      <c r="K597" s="131">
        <v>27.99</v>
      </c>
    </row>
    <row r="598" spans="1:11">
      <c r="A598" s="117">
        <v>44841</v>
      </c>
      <c r="B598" s="118" t="s">
        <v>128</v>
      </c>
      <c r="C598" s="119" t="s">
        <v>130</v>
      </c>
      <c r="D598">
        <v>8</v>
      </c>
      <c r="E598" s="120">
        <v>0.3636</v>
      </c>
      <c r="F598">
        <v>17</v>
      </c>
      <c r="G598" s="120">
        <v>0.5</v>
      </c>
      <c r="H598" s="120">
        <v>1</v>
      </c>
      <c r="I598">
        <v>3</v>
      </c>
      <c r="J598" s="120">
        <f t="shared" si="37"/>
        <v>0.375</v>
      </c>
      <c r="K598" s="124">
        <v>50.97</v>
      </c>
    </row>
    <row r="599" spans="1:8">
      <c r="A599" s="117">
        <v>44841</v>
      </c>
      <c r="B599" s="118" t="s">
        <v>128</v>
      </c>
      <c r="C599" s="119" t="s">
        <v>451</v>
      </c>
      <c r="D599">
        <v>14</v>
      </c>
      <c r="E599" s="120">
        <v>0.6364</v>
      </c>
      <c r="F599">
        <v>17</v>
      </c>
      <c r="G599" s="120">
        <v>0.5</v>
      </c>
      <c r="H599" s="120">
        <v>1</v>
      </c>
    </row>
    <row r="600" spans="1:11">
      <c r="A600" s="117">
        <v>44841</v>
      </c>
      <c r="B600" s="118" t="s">
        <v>343</v>
      </c>
      <c r="C600" s="119" t="s">
        <v>451</v>
      </c>
      <c r="D600">
        <v>27</v>
      </c>
      <c r="E600" s="120">
        <v>0.871</v>
      </c>
      <c r="F600">
        <v>45</v>
      </c>
      <c r="G600" s="120">
        <v>0.8824</v>
      </c>
      <c r="H600" s="120">
        <v>1</v>
      </c>
      <c r="I600">
        <v>2</v>
      </c>
      <c r="J600" s="120">
        <f t="shared" si="37"/>
        <v>0.0740740740740741</v>
      </c>
      <c r="K600" s="129">
        <v>95.98</v>
      </c>
    </row>
    <row r="601" spans="1:8">
      <c r="A601" s="117">
        <v>44841</v>
      </c>
      <c r="B601" s="118" t="s">
        <v>343</v>
      </c>
      <c r="C601" s="119" t="s">
        <v>344</v>
      </c>
      <c r="D601">
        <v>4</v>
      </c>
      <c r="E601" s="120">
        <v>0.129</v>
      </c>
      <c r="F601">
        <v>6</v>
      </c>
      <c r="G601" s="120">
        <v>0.1176</v>
      </c>
      <c r="H601" s="120">
        <v>1</v>
      </c>
    </row>
    <row r="602" spans="1:11">
      <c r="A602" s="117">
        <v>44841</v>
      </c>
      <c r="B602" s="118" t="s">
        <v>20</v>
      </c>
      <c r="C602" t="s">
        <v>544</v>
      </c>
      <c r="D602">
        <v>83</v>
      </c>
      <c r="E602" s="120">
        <v>0.6535</v>
      </c>
      <c r="F602">
        <v>141</v>
      </c>
      <c r="G602" s="120">
        <v>0.7157</v>
      </c>
      <c r="H602" s="120">
        <v>1</v>
      </c>
      <c r="I602">
        <v>14</v>
      </c>
      <c r="J602" s="120">
        <f t="shared" ref="J602:J608" si="38">I602/D602</f>
        <v>0.168674698795181</v>
      </c>
      <c r="K602" s="131">
        <v>419.86</v>
      </c>
    </row>
    <row r="603" spans="1:11">
      <c r="A603" s="117">
        <v>44841</v>
      </c>
      <c r="B603" s="118" t="s">
        <v>20</v>
      </c>
      <c r="C603" t="s">
        <v>741</v>
      </c>
      <c r="D603">
        <v>44</v>
      </c>
      <c r="E603" s="120">
        <v>0.3456</v>
      </c>
      <c r="F603">
        <v>56</v>
      </c>
      <c r="G603" s="120">
        <v>0.2843</v>
      </c>
      <c r="H603" s="120">
        <v>1</v>
      </c>
      <c r="I603">
        <v>4</v>
      </c>
      <c r="J603" s="120">
        <f t="shared" si="38"/>
        <v>0.0909090909090909</v>
      </c>
      <c r="K603" s="131">
        <v>0</v>
      </c>
    </row>
    <row r="604" spans="1:11">
      <c r="A604" s="117">
        <v>44841</v>
      </c>
      <c r="B604" s="118" t="s">
        <v>777</v>
      </c>
      <c r="C604" t="s">
        <v>544</v>
      </c>
      <c r="D604">
        <v>36</v>
      </c>
      <c r="E604" s="120">
        <v>1</v>
      </c>
      <c r="F604">
        <v>47</v>
      </c>
      <c r="G604" s="120">
        <v>1</v>
      </c>
      <c r="H604" s="120">
        <v>1</v>
      </c>
      <c r="I604">
        <v>1</v>
      </c>
      <c r="J604" s="120">
        <f t="shared" si="38"/>
        <v>0.0277777777777778</v>
      </c>
      <c r="K604" s="134">
        <v>3999</v>
      </c>
    </row>
    <row r="605" spans="1:11">
      <c r="A605" s="117">
        <v>44842</v>
      </c>
      <c r="B605" s="118" t="s">
        <v>20</v>
      </c>
      <c r="C605" s="119" t="s">
        <v>124</v>
      </c>
      <c r="D605">
        <v>404</v>
      </c>
      <c r="E605" s="120">
        <v>0.8938</v>
      </c>
      <c r="F605">
        <v>534</v>
      </c>
      <c r="G605" s="120">
        <v>0.8253</v>
      </c>
      <c r="H605" s="120">
        <v>0.9963</v>
      </c>
      <c r="I605">
        <v>27</v>
      </c>
      <c r="J605" s="120">
        <f t="shared" si="38"/>
        <v>0.0668316831683168</v>
      </c>
      <c r="K605" s="131">
        <f>11.99*I605</f>
        <v>323.73</v>
      </c>
    </row>
    <row r="606" spans="1:11">
      <c r="A606" s="117">
        <v>44842</v>
      </c>
      <c r="B606" s="118" t="s">
        <v>20</v>
      </c>
      <c r="C606" s="119" t="s">
        <v>451</v>
      </c>
      <c r="D606">
        <v>21</v>
      </c>
      <c r="E606" s="120">
        <v>0.0465</v>
      </c>
      <c r="F606">
        <v>69</v>
      </c>
      <c r="G606" s="120">
        <v>0.1066</v>
      </c>
      <c r="H606" s="120">
        <v>1</v>
      </c>
      <c r="I606">
        <v>1</v>
      </c>
      <c r="J606" s="120">
        <f t="shared" si="38"/>
        <v>0.0476190476190476</v>
      </c>
      <c r="K606" s="131">
        <v>35.99</v>
      </c>
    </row>
    <row r="607" spans="1:11">
      <c r="A607" s="117">
        <v>44842</v>
      </c>
      <c r="B607" s="118" t="s">
        <v>20</v>
      </c>
      <c r="C607" s="119" t="s">
        <v>1065</v>
      </c>
      <c r="D607">
        <v>27</v>
      </c>
      <c r="E607" s="120">
        <v>0.0597</v>
      </c>
      <c r="F607">
        <v>44</v>
      </c>
      <c r="G607" s="120">
        <v>0.068</v>
      </c>
      <c r="H607" s="120">
        <v>1</v>
      </c>
      <c r="I607">
        <v>2</v>
      </c>
      <c r="J607" s="120">
        <f t="shared" si="38"/>
        <v>0.0740740740740741</v>
      </c>
      <c r="K607" s="131">
        <v>27.99</v>
      </c>
    </row>
    <row r="608" spans="1:10">
      <c r="A608" s="117">
        <v>44842</v>
      </c>
      <c r="B608" s="118" t="s">
        <v>128</v>
      </c>
      <c r="C608" s="119" t="s">
        <v>130</v>
      </c>
      <c r="D608">
        <v>15</v>
      </c>
      <c r="E608" s="120">
        <v>0.7143</v>
      </c>
      <c r="F608">
        <v>20</v>
      </c>
      <c r="G608" s="120">
        <v>0.625</v>
      </c>
      <c r="H608" s="120">
        <v>1</v>
      </c>
      <c r="J608" s="120"/>
    </row>
    <row r="609" spans="1:8">
      <c r="A609" s="117">
        <v>44842</v>
      </c>
      <c r="B609" s="118" t="s">
        <v>128</v>
      </c>
      <c r="C609" s="119" t="s">
        <v>451</v>
      </c>
      <c r="D609">
        <v>6</v>
      </c>
      <c r="E609" s="120">
        <v>0.2857</v>
      </c>
      <c r="F609">
        <v>12</v>
      </c>
      <c r="G609" s="120">
        <v>0.375</v>
      </c>
      <c r="H609" s="120">
        <v>1</v>
      </c>
    </row>
    <row r="610" spans="1:11">
      <c r="A610" s="117">
        <v>44842</v>
      </c>
      <c r="B610" s="118" t="s">
        <v>343</v>
      </c>
      <c r="C610" s="119" t="s">
        <v>451</v>
      </c>
      <c r="D610">
        <v>21</v>
      </c>
      <c r="E610" s="120">
        <v>0.9545</v>
      </c>
      <c r="F610">
        <v>30</v>
      </c>
      <c r="G610" s="120">
        <v>0.9545</v>
      </c>
      <c r="H610" s="120">
        <v>1</v>
      </c>
      <c r="I610">
        <v>2</v>
      </c>
      <c r="J610" s="120">
        <f t="shared" ref="J610:J615" si="39">I610/D610</f>
        <v>0.0952380952380952</v>
      </c>
      <c r="K610" s="129">
        <v>95.98</v>
      </c>
    </row>
    <row r="611" spans="1:8">
      <c r="A611" s="117">
        <v>44842</v>
      </c>
      <c r="B611" s="118" t="s">
        <v>343</v>
      </c>
      <c r="C611" s="119" t="s">
        <v>344</v>
      </c>
      <c r="D611">
        <v>1</v>
      </c>
      <c r="E611" s="120">
        <v>0.0455</v>
      </c>
      <c r="F611">
        <v>2</v>
      </c>
      <c r="G611" s="120">
        <v>0.0625</v>
      </c>
      <c r="H611" s="120">
        <v>1</v>
      </c>
    </row>
    <row r="612" spans="1:11">
      <c r="A612" s="117">
        <v>44842</v>
      </c>
      <c r="B612" s="118" t="s">
        <v>20</v>
      </c>
      <c r="C612" t="s">
        <v>544</v>
      </c>
      <c r="D612">
        <v>75</v>
      </c>
      <c r="E612" s="120">
        <v>0.7732</v>
      </c>
      <c r="F612">
        <v>104</v>
      </c>
      <c r="G612" s="120">
        <v>0.7939</v>
      </c>
      <c r="H612" s="120">
        <v>0.9904</v>
      </c>
      <c r="I612">
        <v>9</v>
      </c>
      <c r="J612" s="120">
        <f t="shared" si="39"/>
        <v>0.12</v>
      </c>
      <c r="K612" s="131">
        <f>269.91</f>
        <v>269.91</v>
      </c>
    </row>
    <row r="613" spans="1:11">
      <c r="A613" s="117">
        <v>44842</v>
      </c>
      <c r="B613" s="118" t="s">
        <v>20</v>
      </c>
      <c r="C613" t="s">
        <v>741</v>
      </c>
      <c r="D613">
        <v>22</v>
      </c>
      <c r="E613" s="120">
        <v>0.2268</v>
      </c>
      <c r="F613">
        <v>27</v>
      </c>
      <c r="G613" s="120">
        <v>0.2061</v>
      </c>
      <c r="H613" s="120">
        <v>1</v>
      </c>
      <c r="I613">
        <v>2</v>
      </c>
      <c r="J613" s="120">
        <f t="shared" si="39"/>
        <v>0.0909090909090909</v>
      </c>
      <c r="K613" s="131">
        <v>0</v>
      </c>
    </row>
    <row r="614" spans="1:11">
      <c r="A614" s="117">
        <v>44842</v>
      </c>
      <c r="B614" s="118" t="s">
        <v>777</v>
      </c>
      <c r="C614" t="s">
        <v>544</v>
      </c>
      <c r="D614">
        <v>46</v>
      </c>
      <c r="E614" s="120">
        <v>1</v>
      </c>
      <c r="F614">
        <v>78</v>
      </c>
      <c r="G614" s="120">
        <v>1</v>
      </c>
      <c r="H614" s="120">
        <v>1</v>
      </c>
      <c r="I614">
        <v>1</v>
      </c>
      <c r="J614" s="120">
        <f t="shared" si="39"/>
        <v>0.0217391304347826</v>
      </c>
      <c r="K614" s="134">
        <v>3999</v>
      </c>
    </row>
    <row r="615" spans="1:11">
      <c r="A615" s="117">
        <v>44843</v>
      </c>
      <c r="B615" s="118" t="s">
        <v>20</v>
      </c>
      <c r="C615" s="119" t="s">
        <v>124</v>
      </c>
      <c r="D615">
        <v>486</v>
      </c>
      <c r="E615" s="120">
        <v>0.8983</v>
      </c>
      <c r="F615">
        <v>668</v>
      </c>
      <c r="G615" s="120">
        <v>0.8991</v>
      </c>
      <c r="H615" s="120">
        <v>0.8991</v>
      </c>
      <c r="I615">
        <v>18</v>
      </c>
      <c r="J615" s="120">
        <f t="shared" si="39"/>
        <v>0.037037037037037</v>
      </c>
      <c r="K615" s="131">
        <f>18*11.99</f>
        <v>215.82</v>
      </c>
    </row>
    <row r="616" spans="1:8">
      <c r="A616" s="117">
        <v>44843</v>
      </c>
      <c r="B616" s="118" t="s">
        <v>20</v>
      </c>
      <c r="C616" s="119" t="s">
        <v>451</v>
      </c>
      <c r="D616">
        <v>27</v>
      </c>
      <c r="E616" s="120">
        <v>0.0499</v>
      </c>
      <c r="F616">
        <v>31</v>
      </c>
      <c r="G616" s="120">
        <v>0.0417</v>
      </c>
      <c r="H616" s="120">
        <v>1</v>
      </c>
    </row>
    <row r="617" spans="1:8">
      <c r="A617" s="117">
        <v>44843</v>
      </c>
      <c r="B617" s="118" t="s">
        <v>20</v>
      </c>
      <c r="C617" s="119" t="s">
        <v>1065</v>
      </c>
      <c r="D617">
        <v>28</v>
      </c>
      <c r="E617" s="120">
        <v>0.0518</v>
      </c>
      <c r="F617">
        <v>44</v>
      </c>
      <c r="G617" s="120">
        <v>0.0592</v>
      </c>
      <c r="H617" s="120">
        <v>1</v>
      </c>
    </row>
    <row r="618" spans="1:8">
      <c r="A618" s="117">
        <v>44843</v>
      </c>
      <c r="B618" s="118" t="s">
        <v>128</v>
      </c>
      <c r="C618" s="119" t="s">
        <v>130</v>
      </c>
      <c r="D618">
        <v>23</v>
      </c>
      <c r="E618" s="120">
        <v>0.7188</v>
      </c>
      <c r="F618">
        <v>25</v>
      </c>
      <c r="G618" s="120">
        <v>0.7143</v>
      </c>
      <c r="H618" s="120">
        <v>1</v>
      </c>
    </row>
    <row r="619" spans="1:8">
      <c r="A619" s="117">
        <v>44843</v>
      </c>
      <c r="B619" s="118" t="s">
        <v>128</v>
      </c>
      <c r="C619" s="119" t="s">
        <v>451</v>
      </c>
      <c r="D619">
        <v>9</v>
      </c>
      <c r="E619" s="120">
        <v>0.2813</v>
      </c>
      <c r="F619">
        <v>10</v>
      </c>
      <c r="G619" s="120">
        <v>0.2857</v>
      </c>
      <c r="H619" s="120">
        <v>1</v>
      </c>
    </row>
    <row r="620" spans="1:11">
      <c r="A620" s="117">
        <v>44843</v>
      </c>
      <c r="B620" s="118" t="s">
        <v>343</v>
      </c>
      <c r="C620" s="119" t="s">
        <v>451</v>
      </c>
      <c r="D620">
        <v>37</v>
      </c>
      <c r="E620" s="120">
        <v>0.9487</v>
      </c>
      <c r="F620">
        <v>46</v>
      </c>
      <c r="G620" s="120">
        <v>0.8846</v>
      </c>
      <c r="H620" s="120">
        <v>1</v>
      </c>
      <c r="I620">
        <v>1</v>
      </c>
      <c r="J620" s="120">
        <f t="shared" ref="J620:J628" si="40">I620/D620</f>
        <v>0.027027027027027</v>
      </c>
      <c r="K620" s="129">
        <v>47.99</v>
      </c>
    </row>
    <row r="621" spans="1:8">
      <c r="A621" s="117">
        <v>44843</v>
      </c>
      <c r="B621" s="118" t="s">
        <v>343</v>
      </c>
      <c r="C621" s="119" t="s">
        <v>344</v>
      </c>
      <c r="D621">
        <v>2</v>
      </c>
      <c r="E621" s="120">
        <v>0.0513</v>
      </c>
      <c r="F621">
        <v>6</v>
      </c>
      <c r="G621" s="120">
        <v>0.1154</v>
      </c>
      <c r="H621" s="120">
        <v>1</v>
      </c>
    </row>
    <row r="622" spans="1:11">
      <c r="A622" s="117">
        <v>44843</v>
      </c>
      <c r="B622" s="118" t="s">
        <v>20</v>
      </c>
      <c r="C622" t="s">
        <v>544</v>
      </c>
      <c r="D622">
        <v>118</v>
      </c>
      <c r="E622" s="120">
        <v>0.8252</v>
      </c>
      <c r="F622">
        <v>183</v>
      </c>
      <c r="G622" s="120">
        <v>0.8512</v>
      </c>
      <c r="H622" s="120">
        <v>1</v>
      </c>
      <c r="I622">
        <v>12</v>
      </c>
      <c r="J622" s="120">
        <f t="shared" si="40"/>
        <v>0.101694915254237</v>
      </c>
      <c r="K622" s="131">
        <f>12*29.99</f>
        <v>359.88</v>
      </c>
    </row>
    <row r="623" spans="1:8">
      <c r="A623" s="117">
        <v>44843</v>
      </c>
      <c r="B623" s="118" t="s">
        <v>20</v>
      </c>
      <c r="C623" t="s">
        <v>741</v>
      </c>
      <c r="D623">
        <v>25</v>
      </c>
      <c r="E623" s="120">
        <v>0.1748</v>
      </c>
      <c r="F623">
        <v>32</v>
      </c>
      <c r="G623" s="120">
        <v>0.1488</v>
      </c>
      <c r="H623" s="120">
        <v>1</v>
      </c>
    </row>
    <row r="624" spans="1:11">
      <c r="A624" s="117">
        <v>44843</v>
      </c>
      <c r="B624" s="118" t="s">
        <v>777</v>
      </c>
      <c r="C624" t="s">
        <v>544</v>
      </c>
      <c r="D624">
        <v>50</v>
      </c>
      <c r="E624" s="120">
        <v>1</v>
      </c>
      <c r="F624">
        <v>84</v>
      </c>
      <c r="G624" s="120">
        <v>1</v>
      </c>
      <c r="H624" s="120">
        <v>1</v>
      </c>
      <c r="I624">
        <v>1</v>
      </c>
      <c r="J624" s="120">
        <f t="shared" si="40"/>
        <v>0.02</v>
      </c>
      <c r="K624" s="134">
        <v>3999</v>
      </c>
    </row>
    <row r="625" spans="1:11">
      <c r="A625" s="117">
        <v>44844</v>
      </c>
      <c r="B625" s="118" t="s">
        <v>20</v>
      </c>
      <c r="C625" s="119" t="s">
        <v>124</v>
      </c>
      <c r="D625">
        <v>385</v>
      </c>
      <c r="E625" s="120">
        <v>0.877</v>
      </c>
      <c r="F625">
        <v>506</v>
      </c>
      <c r="G625" s="120">
        <v>0.865</v>
      </c>
      <c r="H625" s="120">
        <v>0.998</v>
      </c>
      <c r="I625">
        <v>27</v>
      </c>
      <c r="J625" s="120">
        <f t="shared" si="40"/>
        <v>0.0701298701298701</v>
      </c>
      <c r="K625" s="131">
        <v>323.73</v>
      </c>
    </row>
    <row r="626" spans="1:11">
      <c r="A626" s="117">
        <v>44844</v>
      </c>
      <c r="B626" s="118" t="s">
        <v>20</v>
      </c>
      <c r="C626" s="119" t="s">
        <v>451</v>
      </c>
      <c r="D626">
        <v>21</v>
      </c>
      <c r="E626" s="120">
        <v>0.0478</v>
      </c>
      <c r="F626">
        <v>31</v>
      </c>
      <c r="G626" s="120">
        <v>0.053</v>
      </c>
      <c r="H626" s="120">
        <v>1</v>
      </c>
      <c r="I626">
        <v>2</v>
      </c>
      <c r="J626" s="120">
        <f t="shared" si="40"/>
        <v>0.0952380952380952</v>
      </c>
      <c r="K626" s="131">
        <f>35.99*2</f>
        <v>71.98</v>
      </c>
    </row>
    <row r="627" spans="1:11">
      <c r="A627" s="117">
        <v>44844</v>
      </c>
      <c r="B627" s="118" t="s">
        <v>20</v>
      </c>
      <c r="C627" s="119" t="s">
        <v>1065</v>
      </c>
      <c r="D627">
        <v>33</v>
      </c>
      <c r="E627" s="120">
        <v>0.0752</v>
      </c>
      <c r="F627">
        <v>48</v>
      </c>
      <c r="G627" s="120">
        <v>0.0821</v>
      </c>
      <c r="H627" s="120">
        <v>1</v>
      </c>
      <c r="I627">
        <v>2</v>
      </c>
      <c r="J627" s="120">
        <f t="shared" si="40"/>
        <v>0.0606060606060606</v>
      </c>
      <c r="K627" s="131">
        <f>43.99*2</f>
        <v>87.98</v>
      </c>
    </row>
    <row r="628" spans="1:11">
      <c r="A628" s="117">
        <v>44844</v>
      </c>
      <c r="B628" s="118" t="s">
        <v>128</v>
      </c>
      <c r="C628" s="119" t="s">
        <v>130</v>
      </c>
      <c r="D628">
        <v>16</v>
      </c>
      <c r="E628" s="120">
        <v>0.7273</v>
      </c>
      <c r="F628">
        <v>33</v>
      </c>
      <c r="G628" s="120">
        <v>0.8049</v>
      </c>
      <c r="H628" s="120">
        <v>1</v>
      </c>
      <c r="I628">
        <v>1</v>
      </c>
      <c r="J628" s="120">
        <f t="shared" si="40"/>
        <v>0.0625</v>
      </c>
      <c r="K628" s="124">
        <v>16.99</v>
      </c>
    </row>
    <row r="629" spans="1:8">
      <c r="A629" s="117">
        <v>44844</v>
      </c>
      <c r="B629" s="118" t="s">
        <v>128</v>
      </c>
      <c r="C629" s="119" t="s">
        <v>451</v>
      </c>
      <c r="D629">
        <v>6</v>
      </c>
      <c r="E629" s="120">
        <v>0.2727</v>
      </c>
      <c r="F629">
        <v>8</v>
      </c>
      <c r="G629" s="120">
        <v>0.1951</v>
      </c>
      <c r="H629" s="120">
        <v>1</v>
      </c>
    </row>
    <row r="630" spans="1:11">
      <c r="A630" s="117">
        <v>44844</v>
      </c>
      <c r="B630" s="118" t="s">
        <v>343</v>
      </c>
      <c r="C630" s="119" t="s">
        <v>451</v>
      </c>
      <c r="D630">
        <v>43</v>
      </c>
      <c r="E630" s="120">
        <v>0.8958</v>
      </c>
      <c r="F630">
        <v>48</v>
      </c>
      <c r="G630" s="120">
        <v>0.8727</v>
      </c>
      <c r="H630" s="120">
        <v>1</v>
      </c>
      <c r="I630">
        <v>4</v>
      </c>
      <c r="J630" s="120">
        <f t="shared" ref="J630:J638" si="41">I630/D630</f>
        <v>0.0930232558139535</v>
      </c>
      <c r="K630" s="129">
        <v>191.96</v>
      </c>
    </row>
    <row r="631" spans="1:8">
      <c r="A631" s="117">
        <v>44844</v>
      </c>
      <c r="B631" s="118" t="s">
        <v>343</v>
      </c>
      <c r="C631" s="119" t="s">
        <v>344</v>
      </c>
      <c r="D631">
        <v>5</v>
      </c>
      <c r="E631" s="120">
        <v>0.1042</v>
      </c>
      <c r="F631">
        <v>7</v>
      </c>
      <c r="G631" s="120">
        <v>0.1273</v>
      </c>
      <c r="H631" s="120">
        <v>1</v>
      </c>
    </row>
    <row r="632" spans="1:11">
      <c r="A632" s="117">
        <v>44844</v>
      </c>
      <c r="B632" s="118" t="s">
        <v>20</v>
      </c>
      <c r="C632" t="s">
        <v>544</v>
      </c>
      <c r="D632">
        <v>99</v>
      </c>
      <c r="E632" s="120">
        <v>0.7674</v>
      </c>
      <c r="F632">
        <v>183</v>
      </c>
      <c r="G632" s="120">
        <v>0.7674</v>
      </c>
      <c r="H632" s="120">
        <v>0.9945</v>
      </c>
      <c r="I632">
        <v>14</v>
      </c>
      <c r="J632" s="120">
        <f t="shared" si="41"/>
        <v>0.141414141414141</v>
      </c>
      <c r="K632" s="131">
        <v>419.86</v>
      </c>
    </row>
    <row r="633" spans="1:8">
      <c r="A633" s="117">
        <v>44844</v>
      </c>
      <c r="B633" s="118" t="s">
        <v>20</v>
      </c>
      <c r="C633" t="s">
        <v>741</v>
      </c>
      <c r="D633">
        <v>30</v>
      </c>
      <c r="E633" s="120">
        <v>0.2326</v>
      </c>
      <c r="F633">
        <v>31</v>
      </c>
      <c r="G633" s="120">
        <v>0.1449</v>
      </c>
      <c r="H633" s="120">
        <v>1</v>
      </c>
    </row>
    <row r="634" spans="1:11">
      <c r="A634" s="117">
        <v>44844</v>
      </c>
      <c r="B634" s="118" t="s">
        <v>777</v>
      </c>
      <c r="C634" t="s">
        <v>544</v>
      </c>
      <c r="D634">
        <v>75</v>
      </c>
      <c r="E634" s="120">
        <v>1</v>
      </c>
      <c r="F634">
        <v>113</v>
      </c>
      <c r="G634" s="120">
        <v>1</v>
      </c>
      <c r="H634" s="120">
        <v>1</v>
      </c>
      <c r="I634">
        <v>2</v>
      </c>
      <c r="J634" s="120">
        <f t="shared" si="41"/>
        <v>0.0266666666666667</v>
      </c>
      <c r="K634" s="134">
        <v>7998</v>
      </c>
    </row>
    <row r="635" spans="1:11">
      <c r="A635" s="117">
        <v>44845</v>
      </c>
      <c r="B635" s="118" t="s">
        <v>20</v>
      </c>
      <c r="C635" s="119" t="s">
        <v>124</v>
      </c>
      <c r="D635">
        <v>406</v>
      </c>
      <c r="E635" s="120">
        <v>0.8884</v>
      </c>
      <c r="F635">
        <v>533</v>
      </c>
      <c r="G635" s="120">
        <v>0.9049</v>
      </c>
      <c r="H635" s="120">
        <v>0.9944</v>
      </c>
      <c r="I635">
        <v>44</v>
      </c>
      <c r="J635" s="120">
        <f t="shared" si="41"/>
        <v>0.108374384236453</v>
      </c>
      <c r="K635" s="131">
        <v>429.16</v>
      </c>
    </row>
    <row r="636" spans="1:11">
      <c r="A636" s="117">
        <v>44845</v>
      </c>
      <c r="B636" s="118" t="s">
        <v>20</v>
      </c>
      <c r="C636" s="119" t="s">
        <v>451</v>
      </c>
      <c r="D636">
        <v>34</v>
      </c>
      <c r="E636" s="120">
        <v>0.0744</v>
      </c>
      <c r="F636">
        <v>37</v>
      </c>
      <c r="G636" s="120">
        <v>0.0628</v>
      </c>
      <c r="H636" s="120">
        <v>0.973</v>
      </c>
      <c r="I636">
        <v>1</v>
      </c>
      <c r="J636" s="120">
        <f t="shared" si="41"/>
        <v>0.0294117647058824</v>
      </c>
      <c r="K636" s="131">
        <v>35.99</v>
      </c>
    </row>
    <row r="637" spans="1:11">
      <c r="A637" s="117">
        <v>44845</v>
      </c>
      <c r="B637" s="118" t="s">
        <v>20</v>
      </c>
      <c r="C637" s="119" t="s">
        <v>1065</v>
      </c>
      <c r="D637">
        <v>17</v>
      </c>
      <c r="E637" s="120">
        <v>0.0372</v>
      </c>
      <c r="F637">
        <v>19</v>
      </c>
      <c r="G637" s="120">
        <v>0.0323</v>
      </c>
      <c r="H637" s="120">
        <v>1</v>
      </c>
      <c r="I637">
        <v>3</v>
      </c>
      <c r="J637" s="120">
        <f t="shared" si="41"/>
        <v>0.176470588235294</v>
      </c>
      <c r="K637" s="131">
        <v>97.97</v>
      </c>
    </row>
    <row r="638" spans="1:11">
      <c r="A638" s="117">
        <v>44845</v>
      </c>
      <c r="B638" s="118" t="s">
        <v>128</v>
      </c>
      <c r="C638" s="119" t="s">
        <v>130</v>
      </c>
      <c r="D638">
        <v>22</v>
      </c>
      <c r="E638" s="120">
        <v>0.5946</v>
      </c>
      <c r="F638">
        <v>40</v>
      </c>
      <c r="G638" s="120">
        <v>0.6667</v>
      </c>
      <c r="H638" s="120">
        <v>1</v>
      </c>
      <c r="I638">
        <v>2</v>
      </c>
      <c r="J638" s="120">
        <f t="shared" si="41"/>
        <v>0.0909090909090909</v>
      </c>
      <c r="K638" s="124">
        <v>31.15</v>
      </c>
    </row>
    <row r="639" spans="1:8">
      <c r="A639" s="117">
        <v>44845</v>
      </c>
      <c r="B639" s="118" t="s">
        <v>128</v>
      </c>
      <c r="C639" s="119" t="s">
        <v>451</v>
      </c>
      <c r="D639">
        <v>15</v>
      </c>
      <c r="E639" s="120">
        <v>0.4054</v>
      </c>
      <c r="F639">
        <v>20</v>
      </c>
      <c r="G639" s="120">
        <v>0.3333</v>
      </c>
      <c r="H639" s="120">
        <v>1</v>
      </c>
    </row>
    <row r="640" spans="1:11">
      <c r="A640" s="117">
        <v>44845</v>
      </c>
      <c r="B640" s="118" t="s">
        <v>343</v>
      </c>
      <c r="C640" s="119" t="s">
        <v>451</v>
      </c>
      <c r="D640">
        <v>78</v>
      </c>
      <c r="E640" s="120">
        <v>1</v>
      </c>
      <c r="F640">
        <v>99</v>
      </c>
      <c r="G640" s="120">
        <v>1</v>
      </c>
      <c r="H640" s="120">
        <v>1</v>
      </c>
      <c r="I640">
        <v>2</v>
      </c>
      <c r="J640" s="120">
        <f t="shared" ref="J640:J648" si="42">I640/D640</f>
        <v>0.0256410256410256</v>
      </c>
      <c r="K640" s="129">
        <v>76.78</v>
      </c>
    </row>
    <row r="641" spans="1:11">
      <c r="A641" s="117">
        <v>44845</v>
      </c>
      <c r="B641" s="118" t="s">
        <v>20</v>
      </c>
      <c r="C641" t="s">
        <v>544</v>
      </c>
      <c r="D641">
        <v>168</v>
      </c>
      <c r="E641" s="120">
        <v>0.7434</v>
      </c>
      <c r="F641">
        <v>301</v>
      </c>
      <c r="G641" s="120">
        <v>0.7434</v>
      </c>
      <c r="H641" s="120">
        <v>0.9867</v>
      </c>
      <c r="I641">
        <v>30</v>
      </c>
      <c r="J641" s="120">
        <f t="shared" si="42"/>
        <v>0.178571428571429</v>
      </c>
      <c r="K641" s="131">
        <v>719.7</v>
      </c>
    </row>
    <row r="642" spans="1:11">
      <c r="A642" s="117">
        <v>44845</v>
      </c>
      <c r="B642" s="118" t="s">
        <v>20</v>
      </c>
      <c r="C642" t="s">
        <v>741</v>
      </c>
      <c r="D642">
        <v>58</v>
      </c>
      <c r="E642" s="120">
        <v>0.2566</v>
      </c>
      <c r="F642">
        <v>76</v>
      </c>
      <c r="G642" s="120">
        <v>0.2016</v>
      </c>
      <c r="H642" s="120">
        <v>1</v>
      </c>
      <c r="I642">
        <v>4</v>
      </c>
      <c r="J642" s="120">
        <f t="shared" si="42"/>
        <v>0.0689655172413793</v>
      </c>
      <c r="K642" s="131">
        <v>143.96</v>
      </c>
    </row>
    <row r="643" spans="1:11">
      <c r="A643" s="117">
        <v>44845</v>
      </c>
      <c r="B643" s="118" t="s">
        <v>777</v>
      </c>
      <c r="C643" t="s">
        <v>544</v>
      </c>
      <c r="D643">
        <v>50</v>
      </c>
      <c r="E643" s="120">
        <v>1</v>
      </c>
      <c r="F643">
        <v>88</v>
      </c>
      <c r="G643" s="120">
        <v>1</v>
      </c>
      <c r="H643" s="120">
        <v>1</v>
      </c>
      <c r="I643">
        <v>3</v>
      </c>
      <c r="J643" s="120">
        <f t="shared" si="42"/>
        <v>0.06</v>
      </c>
      <c r="K643" s="134">
        <v>11997</v>
      </c>
    </row>
    <row r="644" spans="1:11">
      <c r="A644" s="117">
        <v>44846</v>
      </c>
      <c r="B644" s="118" t="s">
        <v>20</v>
      </c>
      <c r="C644" s="119" t="s">
        <v>124</v>
      </c>
      <c r="E644" s="120"/>
      <c r="G644" s="120"/>
      <c r="H644" s="120"/>
      <c r="I644">
        <v>55</v>
      </c>
      <c r="J644" s="120" t="e">
        <f t="shared" si="42"/>
        <v>#DIV/0!</v>
      </c>
      <c r="K644" s="131">
        <v>539.45</v>
      </c>
    </row>
    <row r="645" spans="1:11">
      <c r="A645" s="117">
        <v>44846</v>
      </c>
      <c r="B645" s="118" t="s">
        <v>20</v>
      </c>
      <c r="C645" s="119" t="s">
        <v>451</v>
      </c>
      <c r="E645" s="120"/>
      <c r="G645" s="120"/>
      <c r="H645" s="120"/>
      <c r="I645">
        <v>4</v>
      </c>
      <c r="J645" s="120" t="e">
        <f t="shared" si="42"/>
        <v>#DIV/0!</v>
      </c>
      <c r="K645" s="131">
        <v>143.96</v>
      </c>
    </row>
    <row r="646" spans="1:11">
      <c r="A646" s="117">
        <v>44846</v>
      </c>
      <c r="B646" s="118" t="s">
        <v>20</v>
      </c>
      <c r="C646" s="119" t="s">
        <v>1065</v>
      </c>
      <c r="E646" s="120"/>
      <c r="G646" s="120"/>
      <c r="H646" s="120"/>
      <c r="I646">
        <v>2</v>
      </c>
      <c r="J646" s="120" t="e">
        <f t="shared" si="42"/>
        <v>#DIV/0!</v>
      </c>
      <c r="K646" s="131">
        <v>53.98</v>
      </c>
    </row>
    <row r="647" spans="1:11">
      <c r="A647" s="117">
        <v>44846</v>
      </c>
      <c r="B647" s="118" t="s">
        <v>128</v>
      </c>
      <c r="C647" s="119" t="s">
        <v>130</v>
      </c>
      <c r="E647" s="120"/>
      <c r="G647" s="120"/>
      <c r="H647" s="120"/>
      <c r="I647">
        <v>2</v>
      </c>
      <c r="J647" s="120" t="e">
        <f t="shared" si="42"/>
        <v>#DIV/0!</v>
      </c>
      <c r="K647" s="124">
        <v>33.98</v>
      </c>
    </row>
    <row r="648" spans="1:11">
      <c r="A648" s="117">
        <v>44846</v>
      </c>
      <c r="B648" s="118" t="s">
        <v>128</v>
      </c>
      <c r="C648" s="119" t="s">
        <v>451</v>
      </c>
      <c r="E648" s="120"/>
      <c r="G648" s="120"/>
      <c r="H648" s="120"/>
      <c r="I648">
        <v>1</v>
      </c>
      <c r="J648" s="120" t="e">
        <f t="shared" si="42"/>
        <v>#DIV/0!</v>
      </c>
      <c r="K648" s="124">
        <v>25.32</v>
      </c>
    </row>
    <row r="649" spans="1:11">
      <c r="A649" s="117">
        <v>44846</v>
      </c>
      <c r="B649" s="118" t="s">
        <v>343</v>
      </c>
      <c r="C649" s="119" t="s">
        <v>451</v>
      </c>
      <c r="E649" s="120"/>
      <c r="G649" s="120"/>
      <c r="H649" s="120"/>
      <c r="I649">
        <v>6</v>
      </c>
      <c r="J649" s="120" t="e">
        <f t="shared" ref="J649:J653" si="43">I649/D649</f>
        <v>#DIV/0!</v>
      </c>
      <c r="K649" s="129">
        <v>230.34</v>
      </c>
    </row>
    <row r="650" spans="1:8">
      <c r="A650" s="117">
        <v>44846</v>
      </c>
      <c r="B650" s="118" t="s">
        <v>343</v>
      </c>
      <c r="C650" s="119" t="s">
        <v>344</v>
      </c>
      <c r="E650" s="120"/>
      <c r="G650" s="120"/>
      <c r="H650" s="120"/>
    </row>
    <row r="651" spans="1:11">
      <c r="A651" s="117">
        <v>44846</v>
      </c>
      <c r="B651" s="118" t="s">
        <v>20</v>
      </c>
      <c r="C651" t="s">
        <v>544</v>
      </c>
      <c r="E651" s="120"/>
      <c r="G651" s="120"/>
      <c r="H651" s="120"/>
      <c r="I651">
        <v>52</v>
      </c>
      <c r="J651" s="120" t="e">
        <f t="shared" si="43"/>
        <v>#DIV/0!</v>
      </c>
      <c r="K651" s="131">
        <v>1253.48</v>
      </c>
    </row>
    <row r="652" spans="1:11">
      <c r="A652" s="117">
        <v>44846</v>
      </c>
      <c r="B652" s="118" t="s">
        <v>20</v>
      </c>
      <c r="C652" t="s">
        <v>741</v>
      </c>
      <c r="E652" s="120"/>
      <c r="G652" s="120"/>
      <c r="H652" s="120"/>
      <c r="I652">
        <v>4</v>
      </c>
      <c r="J652" s="120" t="e">
        <f t="shared" si="43"/>
        <v>#DIV/0!</v>
      </c>
      <c r="K652" s="131">
        <v>71.98</v>
      </c>
    </row>
    <row r="653" spans="1:11">
      <c r="A653" s="117">
        <v>44846</v>
      </c>
      <c r="B653" s="118" t="s">
        <v>777</v>
      </c>
      <c r="C653" t="s">
        <v>544</v>
      </c>
      <c r="D653">
        <v>62</v>
      </c>
      <c r="E653" s="120">
        <v>1</v>
      </c>
      <c r="F653">
        <v>95</v>
      </c>
      <c r="G653" s="120">
        <v>1</v>
      </c>
      <c r="H653" s="120">
        <v>1</v>
      </c>
      <c r="I653">
        <v>6</v>
      </c>
      <c r="J653" s="120">
        <f t="shared" si="43"/>
        <v>0.0967741935483871</v>
      </c>
      <c r="K653" s="134">
        <v>23994</v>
      </c>
    </row>
    <row r="654" spans="1:8">
      <c r="A654" s="117">
        <v>44847</v>
      </c>
      <c r="B654" s="118" t="s">
        <v>20</v>
      </c>
      <c r="C654" s="119" t="s">
        <v>124</v>
      </c>
      <c r="E654" s="120"/>
      <c r="G654" s="120"/>
      <c r="H654" s="120"/>
    </row>
    <row r="655" spans="1:8">
      <c r="A655" s="117">
        <v>44847</v>
      </c>
      <c r="B655" s="118" t="s">
        <v>20</v>
      </c>
      <c r="C655" s="119" t="s">
        <v>451</v>
      </c>
      <c r="E655" s="120"/>
      <c r="G655" s="120"/>
      <c r="H655" s="120"/>
    </row>
    <row r="656" spans="1:8">
      <c r="A656" s="117">
        <v>44847</v>
      </c>
      <c r="B656" s="118" t="s">
        <v>20</v>
      </c>
      <c r="C656" s="119" t="s">
        <v>1065</v>
      </c>
      <c r="E656" s="120"/>
      <c r="G656" s="120"/>
      <c r="H656" s="120"/>
    </row>
    <row r="657" spans="1:11">
      <c r="A657" s="117">
        <v>44847</v>
      </c>
      <c r="B657" s="118" t="s">
        <v>128</v>
      </c>
      <c r="C657" s="119" t="s">
        <v>130</v>
      </c>
      <c r="E657" s="120"/>
      <c r="G657" s="120"/>
      <c r="H657" s="120"/>
      <c r="I657">
        <v>2</v>
      </c>
      <c r="K657" s="124">
        <v>33.98</v>
      </c>
    </row>
    <row r="658" spans="1:8">
      <c r="A658" s="117">
        <v>44847</v>
      </c>
      <c r="B658" s="118" t="s">
        <v>128</v>
      </c>
      <c r="C658" s="119" t="s">
        <v>451</v>
      </c>
      <c r="E658" s="120"/>
      <c r="G658" s="120"/>
      <c r="H658" s="120"/>
    </row>
    <row r="659" spans="1:8">
      <c r="A659" s="117">
        <v>44847</v>
      </c>
      <c r="B659" s="118" t="s">
        <v>343</v>
      </c>
      <c r="C659" s="119" t="s">
        <v>451</v>
      </c>
      <c r="E659" s="120"/>
      <c r="G659" s="120"/>
      <c r="H659" s="120"/>
    </row>
    <row r="660" spans="1:8">
      <c r="A660" s="117">
        <v>44847</v>
      </c>
      <c r="B660" s="118" t="s">
        <v>343</v>
      </c>
      <c r="C660" s="119" t="s">
        <v>344</v>
      </c>
      <c r="E660" s="120"/>
      <c r="G660" s="120"/>
      <c r="H660" s="120"/>
    </row>
    <row r="661" spans="1:8">
      <c r="A661" s="117">
        <v>44847</v>
      </c>
      <c r="B661" s="118" t="s">
        <v>20</v>
      </c>
      <c r="C661" t="s">
        <v>544</v>
      </c>
      <c r="E661" s="120"/>
      <c r="G661" s="120"/>
      <c r="H661" s="120"/>
    </row>
    <row r="662" spans="1:8">
      <c r="A662" s="117">
        <v>44847</v>
      </c>
      <c r="B662" s="118" t="s">
        <v>20</v>
      </c>
      <c r="C662" t="s">
        <v>741</v>
      </c>
      <c r="E662" s="120"/>
      <c r="G662" s="120"/>
      <c r="H662" s="120"/>
    </row>
    <row r="663" spans="1:11">
      <c r="A663" s="117">
        <v>44847</v>
      </c>
      <c r="B663" s="118" t="s">
        <v>777</v>
      </c>
      <c r="C663" t="s">
        <v>544</v>
      </c>
      <c r="E663" s="120"/>
      <c r="G663" s="120"/>
      <c r="H663" s="120"/>
      <c r="I663">
        <v>6</v>
      </c>
      <c r="J663" s="120" t="e">
        <f>I663/D663</f>
        <v>#DIV/0!</v>
      </c>
      <c r="K663" s="134">
        <v>23994</v>
      </c>
    </row>
    <row r="664" spans="2:8">
      <c r="B664" s="118" t="s">
        <v>20</v>
      </c>
      <c r="C664" s="119" t="s">
        <v>124</v>
      </c>
      <c r="E664" s="120"/>
      <c r="G664" s="120"/>
      <c r="H664" s="120"/>
    </row>
    <row r="665" spans="2:8">
      <c r="B665" s="118" t="s">
        <v>20</v>
      </c>
      <c r="C665" s="119" t="s">
        <v>451</v>
      </c>
      <c r="E665" s="120"/>
      <c r="G665" s="120"/>
      <c r="H665" s="120"/>
    </row>
    <row r="666" spans="2:8">
      <c r="B666" s="118" t="s">
        <v>20</v>
      </c>
      <c r="C666" s="119" t="s">
        <v>1065</v>
      </c>
      <c r="E666" s="120"/>
      <c r="G666" s="120"/>
      <c r="H666" s="120"/>
    </row>
    <row r="667" spans="2:8">
      <c r="B667" s="118" t="s">
        <v>128</v>
      </c>
      <c r="C667" s="119" t="s">
        <v>130</v>
      </c>
      <c r="E667" s="120"/>
      <c r="G667" s="120"/>
      <c r="H667" s="120"/>
    </row>
    <row r="668" spans="2:8">
      <c r="B668" s="118" t="s">
        <v>128</v>
      </c>
      <c r="C668" s="119" t="s">
        <v>451</v>
      </c>
      <c r="E668" s="120"/>
      <c r="G668" s="120"/>
      <c r="H668" s="120"/>
    </row>
    <row r="669" spans="2:8">
      <c r="B669" s="118" t="s">
        <v>343</v>
      </c>
      <c r="C669" s="119" t="s">
        <v>451</v>
      </c>
      <c r="E669" s="120"/>
      <c r="G669" s="120"/>
      <c r="H669" s="120"/>
    </row>
    <row r="670" spans="2:8">
      <c r="B670" s="118" t="s">
        <v>343</v>
      </c>
      <c r="C670" s="119" t="s">
        <v>344</v>
      </c>
      <c r="E670" s="120"/>
      <c r="G670" s="120"/>
      <c r="H670" s="120"/>
    </row>
    <row r="671" spans="2:8">
      <c r="B671" s="118" t="s">
        <v>20</v>
      </c>
      <c r="C671" t="s">
        <v>544</v>
      </c>
      <c r="E671" s="120"/>
      <c r="G671" s="120"/>
      <c r="H671" s="120"/>
    </row>
    <row r="672" spans="2:8">
      <c r="B672" s="118" t="s">
        <v>20</v>
      </c>
      <c r="C672" t="s">
        <v>741</v>
      </c>
      <c r="E672" s="120"/>
      <c r="G672" s="120"/>
      <c r="H672" s="120"/>
    </row>
    <row r="673" spans="2:8">
      <c r="B673" s="118" t="s">
        <v>777</v>
      </c>
      <c r="C673" t="s">
        <v>544</v>
      </c>
      <c r="E673" s="120"/>
      <c r="G673" s="120"/>
      <c r="H673" s="120"/>
    </row>
    <row r="674" spans="5:8">
      <c r="E674" s="120"/>
      <c r="G674" s="120"/>
      <c r="H674" s="120"/>
    </row>
    <row r="675" spans="5:8">
      <c r="E675" s="120"/>
      <c r="G675" s="120"/>
      <c r="H675" s="120"/>
    </row>
    <row r="676" spans="5:8">
      <c r="E676" s="120"/>
      <c r="G676" s="120"/>
      <c r="H676" s="120"/>
    </row>
    <row r="677" spans="5:8">
      <c r="E677" s="120"/>
      <c r="G677" s="120"/>
      <c r="H677" s="120"/>
    </row>
    <row r="678" spans="5:8">
      <c r="E678" s="120"/>
      <c r="G678" s="120"/>
      <c r="H678" s="120"/>
    </row>
    <row r="679" spans="5:8">
      <c r="E679" s="120"/>
      <c r="G679" s="120"/>
      <c r="H679" s="120"/>
    </row>
    <row r="680" spans="5:8">
      <c r="E680" s="120"/>
      <c r="G680" s="120"/>
      <c r="H680" s="120"/>
    </row>
    <row r="681" spans="5:8">
      <c r="E681" s="120"/>
      <c r="G681" s="120"/>
      <c r="H681" s="120"/>
    </row>
    <row r="682" spans="5:8">
      <c r="E682" s="120"/>
      <c r="G682" s="120"/>
      <c r="H682" s="120"/>
    </row>
    <row r="683" spans="5:8">
      <c r="E683" s="120"/>
      <c r="G683" s="120"/>
      <c r="H683" s="120"/>
    </row>
    <row r="684" spans="5:8">
      <c r="E684" s="120"/>
      <c r="G684" s="120"/>
      <c r="H684" s="120"/>
    </row>
    <row r="685" spans="5:8">
      <c r="E685" s="120"/>
      <c r="G685" s="120"/>
      <c r="H685" s="120"/>
    </row>
    <row r="686" spans="5:8">
      <c r="E686" s="120"/>
      <c r="G686" s="120"/>
      <c r="H686" s="120"/>
    </row>
    <row r="687" spans="5:8">
      <c r="E687" s="120"/>
      <c r="G687" s="120"/>
      <c r="H687" s="120"/>
    </row>
    <row r="688" spans="5:8">
      <c r="E688" s="120"/>
      <c r="G688" s="120"/>
      <c r="H688" s="120"/>
    </row>
    <row r="689" spans="5:8">
      <c r="E689" s="120"/>
      <c r="G689" s="120"/>
      <c r="H689" s="120"/>
    </row>
    <row r="690" spans="5:8">
      <c r="E690" s="120"/>
      <c r="G690" s="120"/>
      <c r="H690" s="120"/>
    </row>
    <row r="691" spans="5:8">
      <c r="E691" s="120"/>
      <c r="G691" s="120"/>
      <c r="H691" s="120"/>
    </row>
    <row r="692" spans="5:8">
      <c r="E692" s="120"/>
      <c r="G692" s="120"/>
      <c r="H692" s="120"/>
    </row>
    <row r="693" spans="5:8">
      <c r="E693" s="120"/>
      <c r="G693" s="120"/>
      <c r="H693" s="120"/>
    </row>
    <row r="694" spans="5:8">
      <c r="E694" s="120"/>
      <c r="G694" s="120"/>
      <c r="H694" s="120"/>
    </row>
    <row r="695" spans="5:8">
      <c r="E695" s="120"/>
      <c r="G695" s="120"/>
      <c r="H695" s="120"/>
    </row>
    <row r="696" spans="5:8">
      <c r="E696" s="120"/>
      <c r="G696" s="120"/>
      <c r="H696" s="120"/>
    </row>
    <row r="697" spans="5:8">
      <c r="E697" s="120"/>
      <c r="G697" s="120"/>
      <c r="H697" s="120"/>
    </row>
    <row r="698" spans="5:8">
      <c r="E698" s="120"/>
      <c r="G698" s="120"/>
      <c r="H698" s="120"/>
    </row>
    <row r="699" spans="5:8">
      <c r="E699" s="120"/>
      <c r="G699" s="120"/>
      <c r="H699" s="120"/>
    </row>
    <row r="700" spans="5:8">
      <c r="E700" s="120"/>
      <c r="G700" s="120"/>
      <c r="H700" s="120"/>
    </row>
    <row r="701" spans="5:8">
      <c r="E701" s="120"/>
      <c r="G701" s="120"/>
      <c r="H701" s="120"/>
    </row>
    <row r="702" spans="5:8">
      <c r="E702" s="120"/>
      <c r="G702" s="120"/>
      <c r="H702" s="120"/>
    </row>
    <row r="703" spans="5:8">
      <c r="E703" s="120"/>
      <c r="G703" s="120"/>
      <c r="H703" s="120"/>
    </row>
    <row r="704" spans="5:8">
      <c r="E704" s="120"/>
      <c r="G704" s="120"/>
      <c r="H704" s="120"/>
    </row>
    <row r="705" spans="5:8">
      <c r="E705" s="120"/>
      <c r="G705" s="120"/>
      <c r="H705" s="120"/>
    </row>
    <row r="706" spans="5:8">
      <c r="E706" s="120"/>
      <c r="G706" s="120"/>
      <c r="H706" s="120"/>
    </row>
    <row r="707" spans="5:8">
      <c r="E707" s="120"/>
      <c r="G707" s="120"/>
      <c r="H707" s="120"/>
    </row>
    <row r="708" spans="5:8">
      <c r="E708" s="120"/>
      <c r="G708" s="120"/>
      <c r="H708" s="120"/>
    </row>
    <row r="709" spans="5:8">
      <c r="E709" s="120"/>
      <c r="G709" s="120"/>
      <c r="H709" s="120"/>
    </row>
    <row r="710" spans="5:8">
      <c r="E710" s="120"/>
      <c r="G710" s="120"/>
      <c r="H710" s="120"/>
    </row>
    <row r="711" spans="5:8">
      <c r="E711" s="120"/>
      <c r="G711" s="120"/>
      <c r="H711" s="120"/>
    </row>
    <row r="712" spans="5:8">
      <c r="E712" s="120"/>
      <c r="G712" s="120"/>
      <c r="H712" s="120"/>
    </row>
    <row r="713" spans="5:8">
      <c r="E713" s="120"/>
      <c r="G713" s="120"/>
      <c r="H713" s="120"/>
    </row>
    <row r="714" spans="5:8">
      <c r="E714" s="120"/>
      <c r="G714" s="120"/>
      <c r="H714" s="120"/>
    </row>
    <row r="715" spans="5:8">
      <c r="E715" s="120"/>
      <c r="G715" s="120"/>
      <c r="H715" s="120"/>
    </row>
    <row r="716" spans="5:8">
      <c r="E716" s="120"/>
      <c r="G716" s="120"/>
      <c r="H716" s="120"/>
    </row>
    <row r="717" spans="5:8">
      <c r="E717" s="120"/>
      <c r="G717" s="120"/>
      <c r="H717" s="120"/>
    </row>
    <row r="718" spans="5:8">
      <c r="E718" s="120"/>
      <c r="G718" s="120"/>
      <c r="H718" s="120"/>
    </row>
    <row r="719" spans="5:8">
      <c r="E719" s="120"/>
      <c r="G719" s="120"/>
      <c r="H719" s="120"/>
    </row>
    <row r="720" spans="5:8">
      <c r="E720" s="120"/>
      <c r="G720" s="120"/>
      <c r="H720" s="120"/>
    </row>
    <row r="721" spans="5:8">
      <c r="E721" s="120"/>
      <c r="G721" s="120"/>
      <c r="H721" s="120"/>
    </row>
    <row r="722" spans="5:8">
      <c r="E722" s="120"/>
      <c r="G722" s="120"/>
      <c r="H722" s="120"/>
    </row>
    <row r="723" spans="5:8">
      <c r="E723" s="120"/>
      <c r="G723" s="120"/>
      <c r="H723" s="120"/>
    </row>
    <row r="724" spans="5:8">
      <c r="E724" s="120"/>
      <c r="G724" s="120"/>
      <c r="H724" s="120"/>
    </row>
    <row r="725" spans="5:8">
      <c r="E725" s="120"/>
      <c r="G725" s="120"/>
      <c r="H725" s="120"/>
    </row>
    <row r="726" spans="5:8">
      <c r="E726" s="120"/>
      <c r="G726" s="120"/>
      <c r="H726" s="120"/>
    </row>
    <row r="727" spans="5:8">
      <c r="E727" s="120"/>
      <c r="G727" s="120"/>
      <c r="H727" s="120"/>
    </row>
    <row r="728" spans="5:8">
      <c r="E728" s="120"/>
      <c r="G728" s="120"/>
      <c r="H728" s="120"/>
    </row>
    <row r="729" spans="5:8">
      <c r="E729" s="120"/>
      <c r="G729" s="120"/>
      <c r="H729" s="120"/>
    </row>
    <row r="730" spans="5:8">
      <c r="E730" s="120"/>
      <c r="G730" s="120"/>
      <c r="H730" s="120"/>
    </row>
    <row r="731" spans="5:8">
      <c r="E731" s="120"/>
      <c r="G731" s="120"/>
      <c r="H731" s="120"/>
    </row>
    <row r="732" spans="5:8">
      <c r="E732" s="120"/>
      <c r="G732" s="120"/>
      <c r="H732" s="120"/>
    </row>
    <row r="733" spans="5:8">
      <c r="E733" s="120"/>
      <c r="G733" s="120"/>
      <c r="H733" s="120"/>
    </row>
    <row r="734" spans="5:8">
      <c r="E734" s="120"/>
      <c r="G734" s="120"/>
      <c r="H734" s="120"/>
    </row>
    <row r="735" spans="5:8">
      <c r="E735" s="120"/>
      <c r="G735" s="120"/>
      <c r="H735" s="120"/>
    </row>
    <row r="736" spans="5:8">
      <c r="E736" s="120"/>
      <c r="G736" s="120"/>
      <c r="H736" s="120"/>
    </row>
    <row r="737" spans="5:8">
      <c r="E737" s="120"/>
      <c r="G737" s="120"/>
      <c r="H737" s="120"/>
    </row>
    <row r="738" spans="5:8">
      <c r="E738" s="120"/>
      <c r="G738" s="120"/>
      <c r="H738" s="120"/>
    </row>
    <row r="739" spans="5:8">
      <c r="E739" s="120"/>
      <c r="G739" s="120"/>
      <c r="H739" s="120"/>
    </row>
    <row r="740" spans="5:8">
      <c r="E740" s="120"/>
      <c r="G740" s="120"/>
      <c r="H740" s="120"/>
    </row>
    <row r="741" spans="5:8">
      <c r="E741" s="120"/>
      <c r="G741" s="120"/>
      <c r="H741" s="120"/>
    </row>
    <row r="742" spans="5:8">
      <c r="E742" s="120"/>
      <c r="G742" s="120"/>
      <c r="H742" s="120"/>
    </row>
    <row r="743" spans="5:8">
      <c r="E743" s="120"/>
      <c r="G743" s="120"/>
      <c r="H743" s="120"/>
    </row>
    <row r="744" spans="5:8">
      <c r="E744" s="120"/>
      <c r="G744" s="120"/>
      <c r="H744" s="120"/>
    </row>
    <row r="745" spans="5:8">
      <c r="E745" s="120"/>
      <c r="G745" s="120"/>
      <c r="H745" s="120"/>
    </row>
    <row r="746" spans="5:8">
      <c r="E746" s="120"/>
      <c r="G746" s="120"/>
      <c r="H746" s="120"/>
    </row>
    <row r="747" spans="5:8">
      <c r="E747" s="120"/>
      <c r="G747" s="120"/>
      <c r="H747" s="120"/>
    </row>
    <row r="748" spans="5:8">
      <c r="E748" s="120"/>
      <c r="G748" s="120"/>
      <c r="H748" s="120"/>
    </row>
    <row r="749" spans="5:8">
      <c r="E749" s="120"/>
      <c r="G749" s="120"/>
      <c r="H749" s="120"/>
    </row>
    <row r="750" spans="5:8">
      <c r="E750" s="120"/>
      <c r="G750" s="120"/>
      <c r="H750" s="120"/>
    </row>
    <row r="751" spans="5:8">
      <c r="E751" s="120"/>
      <c r="G751" s="120"/>
      <c r="H751" s="120"/>
    </row>
    <row r="752" spans="5:8">
      <c r="E752" s="120"/>
      <c r="G752" s="120"/>
      <c r="H752" s="120"/>
    </row>
    <row r="753" spans="5:8">
      <c r="E753" s="120"/>
      <c r="G753" s="120"/>
      <c r="H753" s="120"/>
    </row>
    <row r="754" spans="5:8">
      <c r="E754" s="120"/>
      <c r="G754" s="120"/>
      <c r="H754" s="120"/>
    </row>
    <row r="755" spans="5:8">
      <c r="E755" s="120"/>
      <c r="G755" s="120"/>
      <c r="H755" s="120"/>
    </row>
    <row r="756" spans="5:8">
      <c r="E756" s="120"/>
      <c r="G756" s="120"/>
      <c r="H756" s="120"/>
    </row>
    <row r="757" spans="5:8">
      <c r="E757" s="120"/>
      <c r="G757" s="120"/>
      <c r="H757" s="120"/>
    </row>
    <row r="758" spans="5:8">
      <c r="E758" s="120"/>
      <c r="G758" s="120"/>
      <c r="H758" s="120"/>
    </row>
    <row r="759" spans="5:8">
      <c r="E759" s="120"/>
      <c r="G759" s="120"/>
      <c r="H759" s="120"/>
    </row>
    <row r="760" spans="5:8">
      <c r="E760" s="120"/>
      <c r="G760" s="120"/>
      <c r="H760" s="120"/>
    </row>
    <row r="761" spans="5:8">
      <c r="E761" s="120"/>
      <c r="G761" s="120"/>
      <c r="H761" s="120"/>
    </row>
    <row r="762" spans="5:8">
      <c r="E762" s="120"/>
      <c r="G762" s="120"/>
      <c r="H762" s="120"/>
    </row>
    <row r="763" spans="5:8">
      <c r="E763" s="120"/>
      <c r="G763" s="120"/>
      <c r="H763" s="120"/>
    </row>
    <row r="764" spans="5:8">
      <c r="E764" s="120"/>
      <c r="G764" s="120"/>
      <c r="H764" s="120"/>
    </row>
    <row r="765" spans="5:8">
      <c r="E765" s="120"/>
      <c r="G765" s="120"/>
      <c r="H765" s="120"/>
    </row>
    <row r="766" spans="5:8">
      <c r="E766" s="120"/>
      <c r="G766" s="120"/>
      <c r="H766" s="120"/>
    </row>
    <row r="767" spans="5:8">
      <c r="E767" s="120"/>
      <c r="G767" s="120"/>
      <c r="H767" s="120"/>
    </row>
    <row r="768" spans="5:8">
      <c r="E768" s="120"/>
      <c r="G768" s="120"/>
      <c r="H768" s="120"/>
    </row>
    <row r="769" spans="5:8">
      <c r="E769" s="120"/>
      <c r="G769" s="120"/>
      <c r="H769" s="120"/>
    </row>
    <row r="770" spans="5:8">
      <c r="E770" s="120"/>
      <c r="G770" s="120"/>
      <c r="H770" s="120"/>
    </row>
    <row r="771" spans="5:8">
      <c r="E771" s="120"/>
      <c r="G771" s="120"/>
      <c r="H771" s="120"/>
    </row>
    <row r="772" spans="5:8">
      <c r="E772" s="120"/>
      <c r="G772" s="120"/>
      <c r="H772" s="120"/>
    </row>
    <row r="773" spans="5:8">
      <c r="E773" s="120"/>
      <c r="G773" s="120"/>
      <c r="H773" s="120"/>
    </row>
    <row r="774" spans="5:8">
      <c r="E774" s="120"/>
      <c r="G774" s="120"/>
      <c r="H774" s="120"/>
    </row>
    <row r="775" spans="5:8">
      <c r="E775" s="120"/>
      <c r="G775" s="120"/>
      <c r="H775" s="120"/>
    </row>
    <row r="776" spans="5:8">
      <c r="E776" s="120"/>
      <c r="G776" s="120"/>
      <c r="H776" s="120"/>
    </row>
    <row r="777" spans="5:8">
      <c r="E777" s="120"/>
      <c r="G777" s="120"/>
      <c r="H777" s="120"/>
    </row>
    <row r="778" spans="5:8">
      <c r="E778" s="120"/>
      <c r="G778" s="120"/>
      <c r="H778" s="120"/>
    </row>
    <row r="779" spans="5:8">
      <c r="E779" s="120"/>
      <c r="G779" s="120"/>
      <c r="H779" s="120"/>
    </row>
    <row r="780" spans="5:8">
      <c r="E780" s="120"/>
      <c r="G780" s="120"/>
      <c r="H780" s="120"/>
    </row>
    <row r="781" spans="5:8">
      <c r="E781" s="120"/>
      <c r="G781" s="120"/>
      <c r="H781" s="120"/>
    </row>
    <row r="782" spans="5:8">
      <c r="E782" s="120"/>
      <c r="G782" s="120"/>
      <c r="H782" s="120"/>
    </row>
    <row r="783" spans="5:8">
      <c r="E783" s="120"/>
      <c r="G783" s="120"/>
      <c r="H783" s="120"/>
    </row>
    <row r="784" spans="5:8">
      <c r="E784" s="120"/>
      <c r="G784" s="120"/>
      <c r="H784" s="120"/>
    </row>
    <row r="785" spans="5:8">
      <c r="E785" s="120"/>
      <c r="G785" s="120"/>
      <c r="H785" s="120"/>
    </row>
    <row r="786" spans="5:8">
      <c r="E786" s="120"/>
      <c r="G786" s="120"/>
      <c r="H786" s="120"/>
    </row>
    <row r="787" spans="5:8">
      <c r="E787" s="120"/>
      <c r="G787" s="120"/>
      <c r="H787" s="120"/>
    </row>
    <row r="788" spans="5:8">
      <c r="E788" s="120"/>
      <c r="G788" s="120"/>
      <c r="H788" s="120"/>
    </row>
    <row r="789" spans="5:8">
      <c r="E789" s="120"/>
      <c r="G789" s="120"/>
      <c r="H789" s="120"/>
    </row>
    <row r="790" spans="5:8">
      <c r="E790" s="120"/>
      <c r="G790" s="120"/>
      <c r="H790" s="120"/>
    </row>
    <row r="791" spans="5:8">
      <c r="E791" s="120"/>
      <c r="G791" s="120"/>
      <c r="H791" s="120"/>
    </row>
    <row r="792" spans="5:8">
      <c r="E792" s="120"/>
      <c r="G792" s="120"/>
      <c r="H792" s="120"/>
    </row>
    <row r="793" spans="5:8">
      <c r="E793" s="120"/>
      <c r="G793" s="120"/>
      <c r="H793" s="120"/>
    </row>
    <row r="794" spans="5:8">
      <c r="E794" s="120"/>
      <c r="G794" s="120"/>
      <c r="H794" s="120"/>
    </row>
    <row r="795" spans="5:8">
      <c r="E795" s="120"/>
      <c r="G795" s="120"/>
      <c r="H795" s="120"/>
    </row>
    <row r="796" spans="5:8">
      <c r="E796" s="120"/>
      <c r="G796" s="120"/>
      <c r="H796" s="120"/>
    </row>
    <row r="797" spans="5:8">
      <c r="E797" s="120"/>
      <c r="G797" s="120"/>
      <c r="H797" s="120"/>
    </row>
    <row r="798" spans="5:8">
      <c r="E798" s="120"/>
      <c r="G798" s="120"/>
      <c r="H798" s="120"/>
    </row>
    <row r="799" spans="5:8">
      <c r="E799" s="120"/>
      <c r="G799" s="120"/>
      <c r="H799" s="120"/>
    </row>
    <row r="800" spans="5:8">
      <c r="E800" s="120"/>
      <c r="G800" s="120"/>
      <c r="H800" s="120"/>
    </row>
    <row r="801" spans="5:8">
      <c r="E801" s="120"/>
      <c r="G801" s="120"/>
      <c r="H801" s="120"/>
    </row>
    <row r="802" spans="5:8">
      <c r="E802" s="120"/>
      <c r="G802" s="120"/>
      <c r="H802" s="120"/>
    </row>
    <row r="803" spans="5:8">
      <c r="E803" s="120"/>
      <c r="G803" s="120"/>
      <c r="H803" s="120"/>
    </row>
    <row r="804" spans="5:8">
      <c r="E804" s="120"/>
      <c r="G804" s="120"/>
      <c r="H804" s="120"/>
    </row>
    <row r="805" spans="5:8">
      <c r="E805" s="120"/>
      <c r="G805" s="120"/>
      <c r="H805" s="120"/>
    </row>
    <row r="806" spans="5:8">
      <c r="E806" s="120"/>
      <c r="G806" s="120"/>
      <c r="H806" s="120"/>
    </row>
    <row r="807" spans="5:8">
      <c r="E807" s="120"/>
      <c r="G807" s="120"/>
      <c r="H807" s="120"/>
    </row>
    <row r="808" spans="5:8">
      <c r="E808" s="120"/>
      <c r="G808" s="120"/>
      <c r="H808" s="120"/>
    </row>
    <row r="809" spans="5:8">
      <c r="E809" s="120"/>
      <c r="G809" s="120"/>
      <c r="H809" s="120"/>
    </row>
    <row r="810" spans="5:8">
      <c r="E810" s="120"/>
      <c r="G810" s="120"/>
      <c r="H810" s="120"/>
    </row>
    <row r="811" spans="5:8">
      <c r="E811" s="120"/>
      <c r="G811" s="120"/>
      <c r="H811" s="120"/>
    </row>
    <row r="812" spans="5:8">
      <c r="E812" s="120"/>
      <c r="G812" s="120"/>
      <c r="H812" s="120"/>
    </row>
    <row r="813" spans="5:8">
      <c r="E813" s="120"/>
      <c r="G813" s="120"/>
      <c r="H813" s="120"/>
    </row>
    <row r="814" spans="5:8">
      <c r="E814" s="120"/>
      <c r="G814" s="120"/>
      <c r="H814" s="120"/>
    </row>
    <row r="815" spans="5:8">
      <c r="E815" s="120"/>
      <c r="G815" s="120"/>
      <c r="H815" s="120"/>
    </row>
    <row r="816" spans="5:8">
      <c r="E816" s="120"/>
      <c r="G816" s="120"/>
      <c r="H816" s="120"/>
    </row>
    <row r="817" spans="5:8">
      <c r="E817" s="120"/>
      <c r="G817" s="120"/>
      <c r="H817" s="120"/>
    </row>
    <row r="818" spans="5:8">
      <c r="E818" s="120"/>
      <c r="G818" s="120"/>
      <c r="H818" s="120"/>
    </row>
    <row r="819" spans="5:8">
      <c r="E819" s="120"/>
      <c r="G819" s="120"/>
      <c r="H819" s="120"/>
    </row>
    <row r="820" spans="5:8">
      <c r="E820" s="120"/>
      <c r="G820" s="120"/>
      <c r="H820" s="120"/>
    </row>
    <row r="821" spans="5:8">
      <c r="E821" s="120"/>
      <c r="G821" s="120"/>
      <c r="H821" s="120"/>
    </row>
    <row r="822" spans="5:8">
      <c r="E822" s="120"/>
      <c r="G822" s="120"/>
      <c r="H822" s="120"/>
    </row>
    <row r="823" spans="5:8">
      <c r="E823" s="120"/>
      <c r="G823" s="120"/>
      <c r="H823" s="120"/>
    </row>
    <row r="824" spans="5:8">
      <c r="E824" s="120"/>
      <c r="G824" s="120"/>
      <c r="H824" s="120"/>
    </row>
    <row r="825" spans="5:8">
      <c r="E825" s="120"/>
      <c r="G825" s="120"/>
      <c r="H825" s="120"/>
    </row>
    <row r="826" spans="5:8">
      <c r="E826" s="120"/>
      <c r="G826" s="120"/>
      <c r="H826" s="120"/>
    </row>
    <row r="827" spans="5:8">
      <c r="E827" s="120"/>
      <c r="G827" s="120"/>
      <c r="H827" s="120"/>
    </row>
    <row r="828" spans="5:8">
      <c r="E828" s="120"/>
      <c r="G828" s="120"/>
      <c r="H828" s="120"/>
    </row>
    <row r="829" spans="5:8">
      <c r="E829" s="120"/>
      <c r="G829" s="120"/>
      <c r="H829" s="120"/>
    </row>
    <row r="830" spans="5:8">
      <c r="E830" s="120"/>
      <c r="G830" s="120"/>
      <c r="H830" s="120"/>
    </row>
    <row r="831" spans="5:8">
      <c r="E831" s="120"/>
      <c r="G831" s="120"/>
      <c r="H831" s="120"/>
    </row>
    <row r="832" spans="5:8">
      <c r="E832" s="120"/>
      <c r="G832" s="120"/>
      <c r="H832" s="120"/>
    </row>
    <row r="833" spans="5:8">
      <c r="E833" s="120"/>
      <c r="G833" s="120"/>
      <c r="H833" s="120"/>
    </row>
    <row r="834" spans="5:8">
      <c r="E834" s="120"/>
      <c r="G834" s="120"/>
      <c r="H834" s="120"/>
    </row>
    <row r="835" spans="5:8">
      <c r="E835" s="120"/>
      <c r="G835" s="120"/>
      <c r="H835" s="120"/>
    </row>
    <row r="836" spans="5:8">
      <c r="E836" s="120"/>
      <c r="G836" s="120"/>
      <c r="H836" s="120"/>
    </row>
    <row r="837" spans="5:8">
      <c r="E837" s="120"/>
      <c r="G837" s="120"/>
      <c r="H837" s="120"/>
    </row>
    <row r="838" spans="5:8">
      <c r="E838" s="120"/>
      <c r="G838" s="120"/>
      <c r="H838" s="120"/>
    </row>
    <row r="839" spans="5:8">
      <c r="E839" s="120"/>
      <c r="G839" s="120"/>
      <c r="H839" s="120"/>
    </row>
    <row r="840" spans="5:8">
      <c r="E840" s="120"/>
      <c r="G840" s="120"/>
      <c r="H840" s="120"/>
    </row>
    <row r="841" spans="5:8">
      <c r="E841" s="120"/>
      <c r="G841" s="120"/>
      <c r="H841" s="120"/>
    </row>
    <row r="842" spans="5:8">
      <c r="E842" s="120"/>
      <c r="G842" s="120"/>
      <c r="H842" s="120"/>
    </row>
    <row r="843" spans="5:8">
      <c r="E843" s="120"/>
      <c r="G843" s="120"/>
      <c r="H843" s="120"/>
    </row>
    <row r="844" spans="5:8">
      <c r="E844" s="120"/>
      <c r="G844" s="120"/>
      <c r="H844" s="120"/>
    </row>
    <row r="845" spans="5:8">
      <c r="E845" s="120"/>
      <c r="G845" s="120"/>
      <c r="H845" s="120"/>
    </row>
    <row r="846" spans="5:8">
      <c r="E846" s="120"/>
      <c r="G846" s="120"/>
      <c r="H846" s="120"/>
    </row>
    <row r="847" spans="5:8">
      <c r="E847" s="120"/>
      <c r="G847" s="120"/>
      <c r="H847" s="120"/>
    </row>
    <row r="848" spans="5:8">
      <c r="E848" s="120"/>
      <c r="G848" s="120"/>
      <c r="H848" s="120"/>
    </row>
    <row r="849" spans="5:8">
      <c r="E849" s="120"/>
      <c r="G849" s="120"/>
      <c r="H849" s="120"/>
    </row>
    <row r="850" spans="5:8">
      <c r="E850" s="120"/>
      <c r="G850" s="120"/>
      <c r="H850" s="120"/>
    </row>
    <row r="851" spans="5:8">
      <c r="E851" s="120"/>
      <c r="G851" s="120"/>
      <c r="H851" s="120"/>
    </row>
    <row r="852" spans="5:8">
      <c r="E852" s="120"/>
      <c r="G852" s="120"/>
      <c r="H852" s="120"/>
    </row>
    <row r="853" spans="5:8">
      <c r="E853" s="120"/>
      <c r="G853" s="120"/>
      <c r="H853" s="120"/>
    </row>
    <row r="854" spans="5:8">
      <c r="E854" s="120"/>
      <c r="G854" s="120"/>
      <c r="H854" s="120"/>
    </row>
    <row r="855" spans="5:8">
      <c r="E855" s="120"/>
      <c r="G855" s="120"/>
      <c r="H855" s="120"/>
    </row>
    <row r="856" spans="5:8">
      <c r="E856" s="120"/>
      <c r="G856" s="120"/>
      <c r="H856" s="120"/>
    </row>
    <row r="857" spans="5:8">
      <c r="E857" s="120"/>
      <c r="G857" s="120"/>
      <c r="H857" s="120"/>
    </row>
    <row r="858" spans="5:8">
      <c r="E858" s="120"/>
      <c r="G858" s="120"/>
      <c r="H858" s="120"/>
    </row>
    <row r="859" spans="5:8">
      <c r="E859" s="120"/>
      <c r="G859" s="120"/>
      <c r="H859" s="120"/>
    </row>
    <row r="860" spans="5:8">
      <c r="E860" s="120"/>
      <c r="G860" s="120"/>
      <c r="H860" s="120"/>
    </row>
    <row r="861" spans="5:8">
      <c r="E861" s="120"/>
      <c r="G861" s="120"/>
      <c r="H861" s="120"/>
    </row>
    <row r="862" spans="5:8">
      <c r="E862" s="120"/>
      <c r="G862" s="120"/>
      <c r="H862" s="120"/>
    </row>
    <row r="863" spans="5:8">
      <c r="E863" s="120"/>
      <c r="G863" s="120"/>
      <c r="H863" s="120"/>
    </row>
    <row r="864" spans="5:8">
      <c r="E864" s="120"/>
      <c r="G864" s="120"/>
      <c r="H864" s="120"/>
    </row>
    <row r="865" spans="5:8">
      <c r="E865" s="120"/>
      <c r="G865" s="120"/>
      <c r="H865" s="120"/>
    </row>
    <row r="866" spans="5:8">
      <c r="E866" s="120"/>
      <c r="G866" s="120"/>
      <c r="H866" s="120"/>
    </row>
    <row r="867" spans="5:8">
      <c r="E867" s="120"/>
      <c r="G867" s="120"/>
      <c r="H867" s="120"/>
    </row>
    <row r="868" spans="5:8">
      <c r="E868" s="120"/>
      <c r="G868" s="120"/>
      <c r="H868" s="120"/>
    </row>
    <row r="869" spans="5:8">
      <c r="E869" s="120"/>
      <c r="G869" s="120"/>
      <c r="H869" s="120"/>
    </row>
    <row r="870" spans="5:8">
      <c r="E870" s="120"/>
      <c r="G870" s="120"/>
      <c r="H870" s="120"/>
    </row>
    <row r="871" spans="5:8">
      <c r="E871" s="120"/>
      <c r="G871" s="120"/>
      <c r="H871" s="120"/>
    </row>
    <row r="872" spans="5:8">
      <c r="E872" s="120"/>
      <c r="G872" s="120"/>
      <c r="H872" s="120"/>
    </row>
    <row r="873" spans="5:8">
      <c r="E873" s="120"/>
      <c r="G873" s="120"/>
      <c r="H873" s="120"/>
    </row>
    <row r="874" spans="5:8">
      <c r="E874" s="120"/>
      <c r="G874" s="120"/>
      <c r="H874" s="120"/>
    </row>
    <row r="875" spans="5:8">
      <c r="E875" s="120"/>
      <c r="G875" s="120"/>
      <c r="H875" s="120"/>
    </row>
    <row r="876" spans="5:8">
      <c r="E876" s="120"/>
      <c r="G876" s="120"/>
      <c r="H876" s="120"/>
    </row>
    <row r="877" spans="5:8">
      <c r="E877" s="120"/>
      <c r="G877" s="120"/>
      <c r="H877" s="120"/>
    </row>
    <row r="878" spans="5:8">
      <c r="E878" s="120"/>
      <c r="G878" s="120"/>
      <c r="H878" s="120"/>
    </row>
    <row r="879" spans="5:8">
      <c r="E879" s="120"/>
      <c r="G879" s="120"/>
      <c r="H879" s="120"/>
    </row>
    <row r="880" spans="5:8">
      <c r="E880" s="120"/>
      <c r="G880" s="120"/>
      <c r="H880" s="120"/>
    </row>
    <row r="881" spans="5:8">
      <c r="E881" s="120"/>
      <c r="G881" s="120"/>
      <c r="H881" s="120"/>
    </row>
    <row r="882" spans="5:8">
      <c r="E882" s="120"/>
      <c r="G882" s="120"/>
      <c r="H882" s="120"/>
    </row>
    <row r="883" spans="5:8">
      <c r="E883" s="120"/>
      <c r="G883" s="120"/>
      <c r="H883" s="120"/>
    </row>
    <row r="884" spans="5:8">
      <c r="E884" s="120"/>
      <c r="G884" s="120"/>
      <c r="H884" s="120"/>
    </row>
    <row r="885" spans="5:8">
      <c r="E885" s="120"/>
      <c r="G885" s="120"/>
      <c r="H885" s="120"/>
    </row>
    <row r="886" spans="5:8">
      <c r="E886" s="120"/>
      <c r="G886" s="120"/>
      <c r="H886" s="120"/>
    </row>
    <row r="887" spans="5:8">
      <c r="E887" s="120"/>
      <c r="G887" s="120"/>
      <c r="H887" s="120"/>
    </row>
    <row r="888" spans="5:8">
      <c r="E888" s="120"/>
      <c r="G888" s="120"/>
      <c r="H888" s="120"/>
    </row>
    <row r="889" spans="5:8">
      <c r="E889" s="120"/>
      <c r="G889" s="120"/>
      <c r="H889" s="120"/>
    </row>
    <row r="890" spans="5:8">
      <c r="E890" s="120"/>
      <c r="G890" s="120"/>
      <c r="H890" s="120"/>
    </row>
    <row r="891" spans="5:8">
      <c r="E891" s="120"/>
      <c r="G891" s="120"/>
      <c r="H891" s="120"/>
    </row>
    <row r="892" spans="5:8">
      <c r="E892" s="120"/>
      <c r="G892" s="120"/>
      <c r="H892" s="120"/>
    </row>
    <row r="893" spans="5:8">
      <c r="E893" s="120"/>
      <c r="G893" s="120"/>
      <c r="H893" s="120"/>
    </row>
    <row r="894" spans="5:8">
      <c r="E894" s="120"/>
      <c r="G894" s="120"/>
      <c r="H894" s="120"/>
    </row>
    <row r="895" spans="7:8">
      <c r="G895" s="120"/>
      <c r="H895" s="120"/>
    </row>
    <row r="896" spans="7:8">
      <c r="G896" s="120"/>
      <c r="H896" s="120"/>
    </row>
  </sheetData>
  <autoFilter ref="A1:O634">
    <extLst/>
  </autoFilter>
  <dataValidations count="1">
    <dataValidation type="list" allowBlank="1" showInputMessage="1" showErrorMessage="1" sqref="B2 B3 B4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5:B6">
      <formula1>"US,CA,MX,JP,UK,DE,FR,IT,ES,AU"</formula1>
    </dataValidation>
  </dataValidations>
  <pageMargins left="0.75" right="0.75" top="1" bottom="1" header="0.51" footer="0.51"/>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3"/>
  <sheetViews>
    <sheetView workbookViewId="0">
      <selection activeCell="F13" sqref="F13"/>
    </sheetView>
  </sheetViews>
  <sheetFormatPr defaultColWidth="8.72727272727273" defaultRowHeight="14"/>
  <cols>
    <col min="2" max="2" width="16.2727272727273" customWidth="1"/>
    <col min="3" max="4" width="11.8181818181818" customWidth="1"/>
    <col min="5" max="5" width="14" customWidth="1"/>
    <col min="7" max="13" width="10.6363636363636"/>
  </cols>
  <sheetData>
    <row r="1" spans="7:7">
      <c r="G1" t="s">
        <v>1068</v>
      </c>
    </row>
    <row r="2" spans="1:13">
      <c r="A2" t="s">
        <v>109</v>
      </c>
      <c r="B2" t="s">
        <v>1069</v>
      </c>
      <c r="C2" t="s">
        <v>111</v>
      </c>
      <c r="D2" t="s">
        <v>1070</v>
      </c>
      <c r="E2" t="s">
        <v>1071</v>
      </c>
      <c r="F2" t="s">
        <v>1072</v>
      </c>
      <c r="G2" s="112">
        <v>44708</v>
      </c>
      <c r="H2" s="112">
        <v>44755</v>
      </c>
      <c r="I2" s="112">
        <v>44760</v>
      </c>
      <c r="J2" s="112">
        <v>44768</v>
      </c>
      <c r="K2" s="112">
        <v>44789</v>
      </c>
      <c r="L2" s="112">
        <v>44793</v>
      </c>
      <c r="M2" s="112">
        <v>44799</v>
      </c>
    </row>
    <row r="3" spans="1:6">
      <c r="A3" t="s">
        <v>20</v>
      </c>
      <c r="B3" t="s">
        <v>1073</v>
      </c>
      <c r="C3" t="s">
        <v>1074</v>
      </c>
      <c r="D3" t="s">
        <v>1075</v>
      </c>
      <c r="E3" t="s">
        <v>1076</v>
      </c>
      <c r="F3">
        <v>476</v>
      </c>
    </row>
    <row r="4" spans="1:6">
      <c r="A4" t="s">
        <v>20</v>
      </c>
      <c r="B4" t="s">
        <v>1077</v>
      </c>
      <c r="C4" t="s">
        <v>1078</v>
      </c>
      <c r="D4" t="s">
        <v>1079</v>
      </c>
      <c r="E4" t="s">
        <v>1080</v>
      </c>
      <c r="F4">
        <v>97</v>
      </c>
    </row>
    <row r="5" spans="1:12">
      <c r="A5" t="s">
        <v>20</v>
      </c>
      <c r="B5" t="s">
        <v>1081</v>
      </c>
      <c r="C5" t="s">
        <v>1082</v>
      </c>
      <c r="D5" t="s">
        <v>1083</v>
      </c>
      <c r="E5" t="s">
        <v>1084</v>
      </c>
      <c r="F5">
        <v>981</v>
      </c>
      <c r="G5">
        <v>200</v>
      </c>
      <c r="H5">
        <v>160</v>
      </c>
      <c r="I5">
        <v>480</v>
      </c>
      <c r="L5">
        <v>1400</v>
      </c>
    </row>
    <row r="6" spans="1:12">
      <c r="A6" t="s">
        <v>20</v>
      </c>
      <c r="B6" t="s">
        <v>1085</v>
      </c>
      <c r="C6" t="s">
        <v>1086</v>
      </c>
      <c r="D6" t="s">
        <v>1087</v>
      </c>
      <c r="E6" t="s">
        <v>1088</v>
      </c>
      <c r="F6">
        <v>979</v>
      </c>
      <c r="G6">
        <v>200</v>
      </c>
      <c r="H6">
        <v>160</v>
      </c>
      <c r="I6">
        <v>480</v>
      </c>
      <c r="L6">
        <v>980</v>
      </c>
    </row>
    <row r="7" spans="1:6">
      <c r="A7" t="s">
        <v>128</v>
      </c>
      <c r="B7" t="s">
        <v>129</v>
      </c>
      <c r="C7" t="s">
        <v>130</v>
      </c>
      <c r="D7" t="s">
        <v>1089</v>
      </c>
      <c r="E7" t="s">
        <v>1090</v>
      </c>
      <c r="F7">
        <v>74</v>
      </c>
    </row>
    <row r="8" spans="1:10">
      <c r="A8" t="s">
        <v>20</v>
      </c>
      <c r="B8" t="s">
        <v>450</v>
      </c>
      <c r="C8" t="s">
        <v>451</v>
      </c>
      <c r="D8" t="s">
        <v>1091</v>
      </c>
      <c r="E8" t="s">
        <v>1092</v>
      </c>
      <c r="F8">
        <v>175</v>
      </c>
      <c r="J8">
        <v>200</v>
      </c>
    </row>
    <row r="9" spans="1:10">
      <c r="A9" t="s">
        <v>343</v>
      </c>
      <c r="B9" t="s">
        <v>450</v>
      </c>
      <c r="C9" t="s">
        <v>451</v>
      </c>
      <c r="D9" t="s">
        <v>1093</v>
      </c>
      <c r="E9" t="s">
        <v>1094</v>
      </c>
      <c r="F9">
        <v>55</v>
      </c>
      <c r="J9">
        <v>100</v>
      </c>
    </row>
    <row r="10" spans="1:10">
      <c r="A10" t="s">
        <v>128</v>
      </c>
      <c r="B10" t="s">
        <v>450</v>
      </c>
      <c r="C10" t="s">
        <v>451</v>
      </c>
      <c r="D10" t="s">
        <v>1095</v>
      </c>
      <c r="E10" t="s">
        <v>1096</v>
      </c>
      <c r="F10">
        <v>93</v>
      </c>
      <c r="J10">
        <v>100</v>
      </c>
    </row>
    <row r="11" spans="1:11">
      <c r="A11" t="s">
        <v>20</v>
      </c>
      <c r="B11" t="s">
        <v>543</v>
      </c>
      <c r="C11" t="s">
        <v>544</v>
      </c>
      <c r="D11" t="s">
        <v>1097</v>
      </c>
      <c r="E11" t="s">
        <v>1098</v>
      </c>
      <c r="F11">
        <v>262</v>
      </c>
      <c r="K11" t="s">
        <v>1099</v>
      </c>
    </row>
    <row r="12" spans="1:11">
      <c r="A12" t="s">
        <v>777</v>
      </c>
      <c r="B12" t="s">
        <v>543</v>
      </c>
      <c r="C12" t="s">
        <v>544</v>
      </c>
      <c r="D12" t="s">
        <v>1100</v>
      </c>
      <c r="E12" t="s">
        <v>1101</v>
      </c>
      <c r="F12">
        <v>354</v>
      </c>
      <c r="K12">
        <v>400</v>
      </c>
    </row>
    <row r="13" spans="1:13">
      <c r="A13" t="s">
        <v>20</v>
      </c>
      <c r="B13" t="s">
        <v>740</v>
      </c>
      <c r="C13" t="s">
        <v>741</v>
      </c>
      <c r="D13" t="s">
        <v>1102</v>
      </c>
      <c r="E13" t="s">
        <v>1103</v>
      </c>
      <c r="F13">
        <v>314</v>
      </c>
      <c r="M13" t="s">
        <v>1104</v>
      </c>
    </row>
  </sheetData>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21"/>
  <sheetViews>
    <sheetView zoomScale="85" zoomScaleNormal="85" workbookViewId="0">
      <selection activeCell="B21" sqref="B21:E21"/>
    </sheetView>
  </sheetViews>
  <sheetFormatPr defaultColWidth="9" defaultRowHeight="14"/>
  <cols>
    <col min="1" max="1" width="22.3727272727273" style="76" customWidth="1"/>
    <col min="2" max="2" width="9" style="76"/>
    <col min="3" max="3" width="10.6363636363636" style="76" customWidth="1"/>
    <col min="4" max="10" width="9" style="76"/>
    <col min="11" max="11" width="8.54545454545454" style="76" customWidth="1"/>
    <col min="12" max="14" width="9" style="76"/>
    <col min="15" max="15" width="9.54545454545454" style="76" customWidth="1"/>
    <col min="16" max="16" width="11.5" style="76" customWidth="1"/>
    <col min="17" max="18" width="9" style="76"/>
    <col min="19" max="19" width="12.8181818181818" style="76"/>
    <col min="20" max="16384" width="9" style="76"/>
  </cols>
  <sheetData>
    <row r="1" s="76" customFormat="1" ht="21" customHeight="1" spans="1:17">
      <c r="A1" s="82" t="s">
        <v>1105</v>
      </c>
      <c r="B1" s="82"/>
      <c r="C1" s="82"/>
      <c r="D1" s="82"/>
      <c r="E1" s="82"/>
      <c r="F1" s="82"/>
      <c r="G1" s="82"/>
      <c r="H1" s="82"/>
      <c r="I1" s="82"/>
      <c r="J1" s="82"/>
      <c r="K1" s="82"/>
      <c r="L1" s="82"/>
      <c r="M1" s="82"/>
      <c r="N1" s="82"/>
      <c r="O1" s="82"/>
      <c r="P1" s="108"/>
      <c r="Q1" s="108"/>
    </row>
    <row r="2" s="76" customFormat="1" spans="1:16384">
      <c r="A2" s="83"/>
      <c r="B2" s="83" t="s">
        <v>1106</v>
      </c>
      <c r="C2" s="83" t="s">
        <v>1107</v>
      </c>
      <c r="D2" s="83" t="s">
        <v>1108</v>
      </c>
      <c r="E2" s="83" t="s">
        <v>1109</v>
      </c>
      <c r="F2" s="111" t="s">
        <v>1110</v>
      </c>
      <c r="G2" s="83" t="s">
        <v>1111</v>
      </c>
      <c r="H2" s="83" t="s">
        <v>1112</v>
      </c>
      <c r="I2" s="83" t="s">
        <v>1113</v>
      </c>
      <c r="J2" s="83" t="s">
        <v>1114</v>
      </c>
      <c r="K2" s="83" t="s">
        <v>1115</v>
      </c>
      <c r="L2" s="83" t="s">
        <v>1116</v>
      </c>
      <c r="M2" s="83" t="s">
        <v>1117</v>
      </c>
      <c r="N2" s="83"/>
      <c r="O2" s="83"/>
      <c r="P2" s="83"/>
      <c r="Q2" s="83"/>
      <c r="R2" s="83"/>
      <c r="S2" s="83"/>
      <c r="T2" s="83"/>
      <c r="U2" s="83"/>
      <c r="V2" s="83"/>
      <c r="W2" s="83"/>
      <c r="X2" s="83"/>
      <c r="Y2" s="83"/>
      <c r="Z2" s="83"/>
      <c r="AA2" s="83"/>
      <c r="AB2" s="83"/>
      <c r="AC2" s="83"/>
      <c r="AD2" s="83"/>
      <c r="AE2" s="83"/>
      <c r="AF2" s="83"/>
      <c r="AG2" s="83"/>
      <c r="AH2" s="83"/>
      <c r="AI2" s="83"/>
      <c r="AJ2" s="83"/>
      <c r="AK2" s="83"/>
      <c r="AL2" s="83"/>
      <c r="AM2" s="83"/>
      <c r="AN2" s="83"/>
      <c r="AO2" s="83"/>
      <c r="AP2" s="83"/>
      <c r="AQ2" s="83"/>
      <c r="AR2" s="83"/>
      <c r="AS2" s="83"/>
      <c r="AT2" s="83"/>
      <c r="AU2" s="83"/>
      <c r="AV2" s="83"/>
      <c r="AW2" s="83"/>
      <c r="AX2" s="83"/>
      <c r="AY2" s="83"/>
      <c r="AZ2" s="83"/>
      <c r="BA2" s="83"/>
      <c r="BB2" s="83"/>
      <c r="BC2" s="83"/>
      <c r="BD2" s="83"/>
      <c r="BE2" s="83"/>
      <c r="BF2" s="83"/>
      <c r="BG2" s="83"/>
      <c r="BH2" s="83"/>
      <c r="BI2" s="83"/>
      <c r="BJ2" s="83"/>
      <c r="BK2" s="83"/>
      <c r="BL2" s="83"/>
      <c r="BM2" s="83"/>
      <c r="BN2" s="83"/>
      <c r="BO2" s="83"/>
      <c r="BP2" s="83"/>
      <c r="BQ2" s="83"/>
      <c r="BR2" s="83"/>
      <c r="BS2" s="83"/>
      <c r="BT2" s="83"/>
      <c r="BU2" s="83"/>
      <c r="BV2" s="83"/>
      <c r="BW2" s="83"/>
      <c r="BX2" s="83"/>
      <c r="BY2" s="83"/>
      <c r="BZ2" s="83"/>
      <c r="CA2" s="83"/>
      <c r="CB2" s="83"/>
      <c r="CC2" s="83"/>
      <c r="CD2" s="83"/>
      <c r="CE2" s="83"/>
      <c r="CF2" s="83"/>
      <c r="CG2" s="83"/>
      <c r="CH2" s="83"/>
      <c r="CI2" s="83"/>
      <c r="CJ2" s="83"/>
      <c r="CK2" s="83"/>
      <c r="CL2" s="83"/>
      <c r="CM2" s="83"/>
      <c r="CN2" s="83"/>
      <c r="CO2" s="83"/>
      <c r="CP2" s="83"/>
      <c r="CQ2" s="83"/>
      <c r="CR2" s="83"/>
      <c r="CS2" s="83"/>
      <c r="CT2" s="83"/>
      <c r="CU2" s="83"/>
      <c r="CV2" s="83"/>
      <c r="CW2" s="83"/>
      <c r="CX2" s="83"/>
      <c r="CY2" s="83"/>
      <c r="CZ2" s="83"/>
      <c r="DA2" s="83"/>
      <c r="DB2" s="83"/>
      <c r="DC2" s="83"/>
      <c r="DD2" s="83"/>
      <c r="DE2" s="83"/>
      <c r="DF2" s="83"/>
      <c r="DG2" s="83"/>
      <c r="DH2" s="83"/>
      <c r="DI2" s="83"/>
      <c r="DJ2" s="83"/>
      <c r="DK2" s="83"/>
      <c r="DL2" s="83"/>
      <c r="DM2" s="83"/>
      <c r="DN2" s="83"/>
      <c r="DO2" s="83"/>
      <c r="DP2" s="83"/>
      <c r="DQ2" s="83"/>
      <c r="DR2" s="83"/>
      <c r="DS2" s="83"/>
      <c r="DT2" s="83"/>
      <c r="DU2" s="83"/>
      <c r="DV2" s="83"/>
      <c r="DW2" s="83"/>
      <c r="DX2" s="83"/>
      <c r="DY2" s="83"/>
      <c r="DZ2" s="83"/>
      <c r="EA2" s="83"/>
      <c r="EB2" s="83"/>
      <c r="EC2" s="83"/>
      <c r="ED2" s="83"/>
      <c r="EE2" s="83"/>
      <c r="EF2" s="83"/>
      <c r="EG2" s="83"/>
      <c r="EH2" s="83"/>
      <c r="EI2" s="83"/>
      <c r="EJ2" s="83"/>
      <c r="EK2" s="83"/>
      <c r="EL2" s="83"/>
      <c r="EM2" s="83"/>
      <c r="EN2" s="83"/>
      <c r="EO2" s="83"/>
      <c r="EP2" s="83"/>
      <c r="EQ2" s="83"/>
      <c r="ER2" s="83"/>
      <c r="ES2" s="83"/>
      <c r="ET2" s="83"/>
      <c r="EU2" s="83"/>
      <c r="EV2" s="83"/>
      <c r="EW2" s="83"/>
      <c r="EX2" s="83"/>
      <c r="EY2" s="83"/>
      <c r="EZ2" s="83"/>
      <c r="FA2" s="83"/>
      <c r="FB2" s="83"/>
      <c r="FC2" s="83"/>
      <c r="FD2" s="83"/>
      <c r="FE2" s="83"/>
      <c r="FF2" s="83"/>
      <c r="FG2" s="83"/>
      <c r="FH2" s="83"/>
      <c r="FI2" s="83"/>
      <c r="FJ2" s="83"/>
      <c r="FK2" s="83"/>
      <c r="FL2" s="83"/>
      <c r="FM2" s="83"/>
      <c r="FN2" s="83"/>
      <c r="FO2" s="83"/>
      <c r="FP2" s="83"/>
      <c r="FQ2" s="83"/>
      <c r="FR2" s="83"/>
      <c r="FS2" s="83"/>
      <c r="FT2" s="83"/>
      <c r="FU2" s="83"/>
      <c r="FV2" s="83"/>
      <c r="FW2" s="83"/>
      <c r="FX2" s="83"/>
      <c r="FY2" s="83"/>
      <c r="FZ2" s="83"/>
      <c r="GA2" s="83"/>
      <c r="GB2" s="83"/>
      <c r="GC2" s="83"/>
      <c r="GD2" s="83"/>
      <c r="GE2" s="83"/>
      <c r="GF2" s="83"/>
      <c r="GG2" s="83"/>
      <c r="GH2" s="83"/>
      <c r="GI2" s="83"/>
      <c r="GJ2" s="83"/>
      <c r="GK2" s="83"/>
      <c r="GL2" s="83"/>
      <c r="GM2" s="83"/>
      <c r="GN2" s="83"/>
      <c r="GO2" s="83"/>
      <c r="GP2" s="83"/>
      <c r="GQ2" s="83"/>
      <c r="GR2" s="83"/>
      <c r="GS2" s="83"/>
      <c r="GT2" s="83"/>
      <c r="GU2" s="83"/>
      <c r="GV2" s="83"/>
      <c r="GW2" s="83"/>
      <c r="GX2" s="83"/>
      <c r="GY2" s="83"/>
      <c r="GZ2" s="83"/>
      <c r="HA2" s="83"/>
      <c r="HB2" s="83"/>
      <c r="HC2" s="83"/>
      <c r="HD2" s="83"/>
      <c r="HE2" s="83"/>
      <c r="HF2" s="83"/>
      <c r="HG2" s="83"/>
      <c r="HH2" s="83"/>
      <c r="HI2" s="83"/>
      <c r="HJ2" s="83"/>
      <c r="HK2" s="83"/>
      <c r="HL2" s="83"/>
      <c r="HM2" s="83"/>
      <c r="HN2" s="83"/>
      <c r="HO2" s="83"/>
      <c r="HP2" s="83"/>
      <c r="HQ2" s="83"/>
      <c r="HR2" s="83"/>
      <c r="HS2" s="83"/>
      <c r="HT2" s="83"/>
      <c r="HU2" s="83"/>
      <c r="HV2" s="83"/>
      <c r="HW2" s="83"/>
      <c r="HX2" s="83"/>
      <c r="HY2" s="83"/>
      <c r="HZ2" s="83"/>
      <c r="IA2" s="83"/>
      <c r="IB2" s="83"/>
      <c r="IC2" s="83"/>
      <c r="ID2" s="83"/>
      <c r="IE2" s="83"/>
      <c r="IF2" s="83"/>
      <c r="IG2" s="83"/>
      <c r="IH2" s="83"/>
      <c r="II2" s="83"/>
      <c r="IJ2" s="83"/>
      <c r="IK2" s="83"/>
      <c r="IL2" s="83"/>
      <c r="IM2" s="83"/>
      <c r="IN2" s="83"/>
      <c r="IO2" s="83"/>
      <c r="IP2" s="83"/>
      <c r="IQ2" s="83"/>
      <c r="IR2" s="83"/>
      <c r="IS2" s="83"/>
      <c r="IT2" s="83"/>
      <c r="IU2" s="83"/>
      <c r="IV2" s="83"/>
      <c r="IW2" s="83"/>
      <c r="IX2" s="83"/>
      <c r="IY2" s="83"/>
      <c r="IZ2" s="83"/>
      <c r="JA2" s="83"/>
      <c r="JB2" s="83"/>
      <c r="JC2" s="83"/>
      <c r="JD2" s="83"/>
      <c r="JE2" s="83"/>
      <c r="JF2" s="83"/>
      <c r="JG2" s="83"/>
      <c r="JH2" s="83"/>
      <c r="JI2" s="83"/>
      <c r="JJ2" s="83"/>
      <c r="JK2" s="83"/>
      <c r="JL2" s="83"/>
      <c r="JM2" s="83"/>
      <c r="JN2" s="83"/>
      <c r="JO2" s="83"/>
      <c r="JP2" s="83"/>
      <c r="JQ2" s="83"/>
      <c r="JR2" s="83"/>
      <c r="JS2" s="83"/>
      <c r="JT2" s="83"/>
      <c r="JU2" s="83"/>
      <c r="JV2" s="83"/>
      <c r="JW2" s="83"/>
      <c r="JX2" s="83"/>
      <c r="JY2" s="83"/>
      <c r="JZ2" s="83"/>
      <c r="KA2" s="83"/>
      <c r="KB2" s="83"/>
      <c r="KC2" s="83"/>
      <c r="KD2" s="83"/>
      <c r="KE2" s="83"/>
      <c r="KF2" s="83"/>
      <c r="KG2" s="83"/>
      <c r="KH2" s="83"/>
      <c r="KI2" s="83"/>
      <c r="KJ2" s="83"/>
      <c r="KK2" s="83"/>
      <c r="KL2" s="83"/>
      <c r="KM2" s="83"/>
      <c r="KN2" s="83"/>
      <c r="KO2" s="83"/>
      <c r="KP2" s="83"/>
      <c r="KQ2" s="83"/>
      <c r="KR2" s="83"/>
      <c r="KS2" s="83"/>
      <c r="KT2" s="83"/>
      <c r="KU2" s="83"/>
      <c r="KV2" s="83"/>
      <c r="KW2" s="83"/>
      <c r="KX2" s="83"/>
      <c r="KY2" s="83"/>
      <c r="KZ2" s="83"/>
      <c r="LA2" s="83"/>
      <c r="LB2" s="83"/>
      <c r="LC2" s="83"/>
      <c r="LD2" s="83"/>
      <c r="LE2" s="83"/>
      <c r="LF2" s="83"/>
      <c r="LG2" s="83"/>
      <c r="LH2" s="83"/>
      <c r="LI2" s="83"/>
      <c r="LJ2" s="83"/>
      <c r="LK2" s="83"/>
      <c r="LL2" s="83"/>
      <c r="LM2" s="83"/>
      <c r="LN2" s="83"/>
      <c r="LO2" s="83"/>
      <c r="LP2" s="83"/>
      <c r="LQ2" s="83"/>
      <c r="LR2" s="83"/>
      <c r="LS2" s="83"/>
      <c r="LT2" s="83"/>
      <c r="LU2" s="83"/>
      <c r="LV2" s="83"/>
      <c r="LW2" s="83"/>
      <c r="LX2" s="83"/>
      <c r="LY2" s="83"/>
      <c r="LZ2" s="83"/>
      <c r="MA2" s="83"/>
      <c r="MB2" s="83"/>
      <c r="MC2" s="83"/>
      <c r="MD2" s="83"/>
      <c r="ME2" s="83"/>
      <c r="MF2" s="83"/>
      <c r="MG2" s="83"/>
      <c r="MH2" s="83"/>
      <c r="MI2" s="83"/>
      <c r="MJ2" s="83"/>
      <c r="MK2" s="83"/>
      <c r="ML2" s="83"/>
      <c r="MM2" s="83"/>
      <c r="MN2" s="83"/>
      <c r="MO2" s="83"/>
      <c r="MP2" s="83"/>
      <c r="MQ2" s="83"/>
      <c r="MR2" s="83"/>
      <c r="MS2" s="83"/>
      <c r="MT2" s="83"/>
      <c r="MU2" s="83"/>
      <c r="MV2" s="83"/>
      <c r="MW2" s="83"/>
      <c r="MX2" s="83"/>
      <c r="MY2" s="83"/>
      <c r="MZ2" s="83"/>
      <c r="NA2" s="83"/>
      <c r="NB2" s="83"/>
      <c r="NC2" s="83"/>
      <c r="ND2" s="83"/>
      <c r="NE2" s="83"/>
      <c r="NF2" s="83"/>
      <c r="NG2" s="83"/>
      <c r="NH2" s="83"/>
      <c r="NI2" s="83"/>
      <c r="NJ2" s="83"/>
      <c r="NK2" s="83"/>
      <c r="NL2" s="83"/>
      <c r="NM2" s="83"/>
      <c r="NN2" s="83"/>
      <c r="NO2" s="83"/>
      <c r="NP2" s="83"/>
      <c r="NQ2" s="83"/>
      <c r="NR2" s="83"/>
      <c r="NS2" s="83"/>
      <c r="NT2" s="83"/>
      <c r="NU2" s="83"/>
      <c r="NV2" s="83"/>
      <c r="NW2" s="83"/>
      <c r="NX2" s="83"/>
      <c r="NY2" s="83"/>
      <c r="NZ2" s="83"/>
      <c r="OA2" s="83"/>
      <c r="OB2" s="83"/>
      <c r="OC2" s="83"/>
      <c r="OD2" s="83"/>
      <c r="OE2" s="83"/>
      <c r="OF2" s="83"/>
      <c r="OG2" s="83"/>
      <c r="OH2" s="83"/>
      <c r="OI2" s="83"/>
      <c r="OJ2" s="83"/>
      <c r="OK2" s="83"/>
      <c r="OL2" s="83"/>
      <c r="OM2" s="83"/>
      <c r="ON2" s="83"/>
      <c r="OO2" s="83"/>
      <c r="OP2" s="83"/>
      <c r="OQ2" s="83"/>
      <c r="OR2" s="83"/>
      <c r="OS2" s="83"/>
      <c r="OT2" s="83"/>
      <c r="OU2" s="83"/>
      <c r="OV2" s="83"/>
      <c r="OW2" s="83"/>
      <c r="OX2" s="83"/>
      <c r="OY2" s="83"/>
      <c r="OZ2" s="83"/>
      <c r="PA2" s="83"/>
      <c r="PB2" s="83"/>
      <c r="PC2" s="83"/>
      <c r="PD2" s="83"/>
      <c r="PE2" s="83"/>
      <c r="PF2" s="83"/>
      <c r="PG2" s="83"/>
      <c r="PH2" s="83"/>
      <c r="PI2" s="83"/>
      <c r="PJ2" s="83"/>
      <c r="PK2" s="83"/>
      <c r="PL2" s="83"/>
      <c r="PM2" s="83"/>
      <c r="PN2" s="83"/>
      <c r="PO2" s="83"/>
      <c r="PP2" s="83"/>
      <c r="PQ2" s="83"/>
      <c r="PR2" s="83"/>
      <c r="PS2" s="83"/>
      <c r="PT2" s="83"/>
      <c r="PU2" s="83"/>
      <c r="PV2" s="83"/>
      <c r="PW2" s="83"/>
      <c r="PX2" s="83"/>
      <c r="PY2" s="83"/>
      <c r="PZ2" s="83"/>
      <c r="QA2" s="83"/>
      <c r="QB2" s="83"/>
      <c r="QC2" s="83"/>
      <c r="QD2" s="83"/>
      <c r="QE2" s="83"/>
      <c r="QF2" s="83"/>
      <c r="QG2" s="83"/>
      <c r="QH2" s="83"/>
      <c r="QI2" s="83"/>
      <c r="QJ2" s="83"/>
      <c r="QK2" s="83"/>
      <c r="QL2" s="83"/>
      <c r="QM2" s="83"/>
      <c r="QN2" s="83"/>
      <c r="QO2" s="83"/>
      <c r="QP2" s="83"/>
      <c r="QQ2" s="83"/>
      <c r="QR2" s="83"/>
      <c r="QS2" s="83"/>
      <c r="QT2" s="83"/>
      <c r="QU2" s="83"/>
      <c r="QV2" s="83"/>
      <c r="QW2" s="83"/>
      <c r="QX2" s="83"/>
      <c r="QY2" s="83"/>
      <c r="QZ2" s="83"/>
      <c r="RA2" s="83"/>
      <c r="RB2" s="83"/>
      <c r="RC2" s="83"/>
      <c r="RD2" s="83"/>
      <c r="RE2" s="83"/>
      <c r="RF2" s="83"/>
      <c r="RG2" s="83"/>
      <c r="RH2" s="83"/>
      <c r="RI2" s="83"/>
      <c r="RJ2" s="83"/>
      <c r="RK2" s="83"/>
      <c r="RL2" s="83"/>
      <c r="RM2" s="83"/>
      <c r="RN2" s="83"/>
      <c r="RO2" s="83"/>
      <c r="RP2" s="83"/>
      <c r="RQ2" s="83"/>
      <c r="RR2" s="83"/>
      <c r="RS2" s="83"/>
      <c r="RT2" s="83"/>
      <c r="RU2" s="83"/>
      <c r="RV2" s="83"/>
      <c r="RW2" s="83"/>
      <c r="RX2" s="83"/>
      <c r="RY2" s="83"/>
      <c r="RZ2" s="83"/>
      <c r="SA2" s="83"/>
      <c r="SB2" s="83"/>
      <c r="SC2" s="83"/>
      <c r="SD2" s="83"/>
      <c r="SE2" s="83"/>
      <c r="SF2" s="83"/>
      <c r="SG2" s="83"/>
      <c r="SH2" s="83"/>
      <c r="SI2" s="83"/>
      <c r="SJ2" s="83"/>
      <c r="SK2" s="83"/>
      <c r="SL2" s="83"/>
      <c r="SM2" s="83"/>
      <c r="SN2" s="83"/>
      <c r="SO2" s="83"/>
      <c r="SP2" s="83"/>
      <c r="SQ2" s="83"/>
      <c r="SR2" s="83"/>
      <c r="SS2" s="83"/>
      <c r="ST2" s="83"/>
      <c r="SU2" s="83"/>
      <c r="SV2" s="83"/>
      <c r="SW2" s="83"/>
      <c r="SX2" s="83"/>
      <c r="SY2" s="83"/>
      <c r="SZ2" s="83"/>
      <c r="TA2" s="83"/>
      <c r="TB2" s="83"/>
      <c r="TC2" s="83"/>
      <c r="TD2" s="83"/>
      <c r="TE2" s="83"/>
      <c r="TF2" s="83"/>
      <c r="TG2" s="83"/>
      <c r="TH2" s="83"/>
      <c r="TI2" s="83"/>
      <c r="TJ2" s="83"/>
      <c r="TK2" s="83"/>
      <c r="TL2" s="83"/>
      <c r="TM2" s="83"/>
      <c r="TN2" s="83"/>
      <c r="TO2" s="83"/>
      <c r="TP2" s="83"/>
      <c r="TQ2" s="83"/>
      <c r="TR2" s="83"/>
      <c r="TS2" s="83"/>
      <c r="TT2" s="83"/>
      <c r="TU2" s="83"/>
      <c r="TV2" s="83"/>
      <c r="TW2" s="83"/>
      <c r="TX2" s="83"/>
      <c r="TY2" s="83"/>
      <c r="TZ2" s="83"/>
      <c r="UA2" s="83"/>
      <c r="UB2" s="83"/>
      <c r="UC2" s="83"/>
      <c r="UD2" s="83"/>
      <c r="UE2" s="83"/>
      <c r="UF2" s="83"/>
      <c r="UG2" s="83"/>
      <c r="UH2" s="83"/>
      <c r="UI2" s="83"/>
      <c r="UJ2" s="83"/>
      <c r="UK2" s="83"/>
      <c r="UL2" s="83"/>
      <c r="UM2" s="83"/>
      <c r="UN2" s="83"/>
      <c r="UO2" s="83"/>
      <c r="UP2" s="83"/>
      <c r="UQ2" s="83"/>
      <c r="UR2" s="83"/>
      <c r="US2" s="83"/>
      <c r="UT2" s="83"/>
      <c r="UU2" s="83"/>
      <c r="UV2" s="83"/>
      <c r="UW2" s="83"/>
      <c r="UX2" s="83"/>
      <c r="UY2" s="83"/>
      <c r="UZ2" s="83"/>
      <c r="VA2" s="83"/>
      <c r="VB2" s="83"/>
      <c r="VC2" s="83"/>
      <c r="VD2" s="83"/>
      <c r="VE2" s="83"/>
      <c r="VF2" s="83"/>
      <c r="VG2" s="83"/>
      <c r="VH2" s="83"/>
      <c r="VI2" s="83"/>
      <c r="VJ2" s="83"/>
      <c r="VK2" s="83"/>
      <c r="VL2" s="83"/>
      <c r="VM2" s="83"/>
      <c r="VN2" s="83"/>
      <c r="VO2" s="83"/>
      <c r="VP2" s="83"/>
      <c r="VQ2" s="83"/>
      <c r="VR2" s="83"/>
      <c r="VS2" s="83"/>
      <c r="VT2" s="83"/>
      <c r="VU2" s="83"/>
      <c r="VV2" s="83"/>
      <c r="VW2" s="83"/>
      <c r="VX2" s="83"/>
      <c r="VY2" s="83"/>
      <c r="VZ2" s="83"/>
      <c r="WA2" s="83"/>
      <c r="WB2" s="83"/>
      <c r="WC2" s="83"/>
      <c r="WD2" s="83"/>
      <c r="WE2" s="83"/>
      <c r="WF2" s="83"/>
      <c r="WG2" s="83"/>
      <c r="WH2" s="83"/>
      <c r="WI2" s="83"/>
      <c r="WJ2" s="83"/>
      <c r="WK2" s="83"/>
      <c r="WL2" s="83"/>
      <c r="WM2" s="83"/>
      <c r="WN2" s="83"/>
      <c r="WO2" s="83"/>
      <c r="WP2" s="83"/>
      <c r="WQ2" s="83"/>
      <c r="WR2" s="83"/>
      <c r="WS2" s="83"/>
      <c r="WT2" s="83"/>
      <c r="WU2" s="83"/>
      <c r="WV2" s="83"/>
      <c r="WW2" s="83"/>
      <c r="WX2" s="83"/>
      <c r="WY2" s="83"/>
      <c r="WZ2" s="83"/>
      <c r="XA2" s="83"/>
      <c r="XB2" s="83"/>
      <c r="XC2" s="83"/>
      <c r="XD2" s="83"/>
      <c r="XE2" s="83"/>
      <c r="XF2" s="83"/>
      <c r="XG2" s="83"/>
      <c r="XH2" s="83"/>
      <c r="XI2" s="83"/>
      <c r="XJ2" s="83"/>
      <c r="XK2" s="83"/>
      <c r="XL2" s="83"/>
      <c r="XM2" s="83"/>
      <c r="XN2" s="83"/>
      <c r="XO2" s="83"/>
      <c r="XP2" s="83"/>
      <c r="XQ2" s="83"/>
      <c r="XR2" s="83"/>
      <c r="XS2" s="83"/>
      <c r="XT2" s="83"/>
      <c r="XU2" s="83"/>
      <c r="XV2" s="83"/>
      <c r="XW2" s="83"/>
      <c r="XX2" s="83"/>
      <c r="XY2" s="83"/>
      <c r="XZ2" s="83"/>
      <c r="YA2" s="83"/>
      <c r="YB2" s="83"/>
      <c r="YC2" s="83"/>
      <c r="YD2" s="83"/>
      <c r="YE2" s="83"/>
      <c r="YF2" s="83"/>
      <c r="YG2" s="83"/>
      <c r="YH2" s="83"/>
      <c r="YI2" s="83"/>
      <c r="YJ2" s="83"/>
      <c r="YK2" s="83"/>
      <c r="YL2" s="83"/>
      <c r="YM2" s="83"/>
      <c r="YN2" s="83"/>
      <c r="YO2" s="83"/>
      <c r="YP2" s="83"/>
      <c r="YQ2" s="83"/>
      <c r="YR2" s="83"/>
      <c r="YS2" s="83"/>
      <c r="YT2" s="83"/>
      <c r="YU2" s="83"/>
      <c r="YV2" s="83"/>
      <c r="YW2" s="83"/>
      <c r="YX2" s="83"/>
      <c r="YY2" s="83"/>
      <c r="YZ2" s="83"/>
      <c r="ZA2" s="83"/>
      <c r="ZB2" s="83"/>
      <c r="ZC2" s="83"/>
      <c r="ZD2" s="83"/>
      <c r="ZE2" s="83"/>
      <c r="ZF2" s="83"/>
      <c r="ZG2" s="83"/>
      <c r="ZH2" s="83"/>
      <c r="ZI2" s="83"/>
      <c r="ZJ2" s="83"/>
      <c r="ZK2" s="83"/>
      <c r="ZL2" s="83"/>
      <c r="ZM2" s="83"/>
      <c r="ZN2" s="83"/>
      <c r="ZO2" s="83"/>
      <c r="ZP2" s="83"/>
      <c r="ZQ2" s="83"/>
      <c r="ZR2" s="83"/>
      <c r="ZS2" s="83"/>
      <c r="ZT2" s="83"/>
      <c r="ZU2" s="83"/>
      <c r="ZV2" s="83"/>
      <c r="ZW2" s="83"/>
      <c r="ZX2" s="83"/>
      <c r="ZY2" s="83"/>
      <c r="ZZ2" s="83"/>
      <c r="AAA2" s="83"/>
      <c r="AAB2" s="83"/>
      <c r="AAC2" s="83"/>
      <c r="AAD2" s="83"/>
      <c r="AAE2" s="83"/>
      <c r="AAF2" s="83"/>
      <c r="AAG2" s="83"/>
      <c r="AAH2" s="83"/>
      <c r="AAI2" s="83"/>
      <c r="AAJ2" s="83"/>
      <c r="AAK2" s="83"/>
      <c r="AAL2" s="83"/>
      <c r="AAM2" s="83"/>
      <c r="AAN2" s="83"/>
      <c r="AAO2" s="83"/>
      <c r="AAP2" s="83"/>
      <c r="AAQ2" s="83"/>
      <c r="AAR2" s="83"/>
      <c r="AAS2" s="83"/>
      <c r="AAT2" s="83"/>
      <c r="AAU2" s="83"/>
      <c r="AAV2" s="83"/>
      <c r="AAW2" s="83"/>
      <c r="AAX2" s="83"/>
      <c r="AAY2" s="83"/>
      <c r="AAZ2" s="83"/>
      <c r="ABA2" s="83"/>
      <c r="ABB2" s="83"/>
      <c r="ABC2" s="83"/>
      <c r="ABD2" s="83"/>
      <c r="ABE2" s="83"/>
      <c r="ABF2" s="83"/>
      <c r="ABG2" s="83"/>
      <c r="ABH2" s="83"/>
      <c r="ABI2" s="83"/>
      <c r="ABJ2" s="83"/>
      <c r="ABK2" s="83"/>
      <c r="ABL2" s="83"/>
      <c r="ABM2" s="83"/>
      <c r="ABN2" s="83"/>
      <c r="ABO2" s="83"/>
      <c r="ABP2" s="83"/>
      <c r="ABQ2" s="83"/>
      <c r="ABR2" s="83"/>
      <c r="ABS2" s="83"/>
      <c r="ABT2" s="83"/>
      <c r="ABU2" s="83"/>
      <c r="ABV2" s="83"/>
      <c r="ABW2" s="83"/>
      <c r="ABX2" s="83"/>
      <c r="ABY2" s="83"/>
      <c r="ABZ2" s="83"/>
      <c r="ACA2" s="83"/>
      <c r="ACB2" s="83"/>
      <c r="ACC2" s="83"/>
      <c r="ACD2" s="83"/>
      <c r="ACE2" s="83"/>
      <c r="ACF2" s="83"/>
      <c r="ACG2" s="83"/>
      <c r="ACH2" s="83"/>
      <c r="ACI2" s="83"/>
      <c r="ACJ2" s="83"/>
      <c r="ACK2" s="83"/>
      <c r="ACL2" s="83"/>
      <c r="ACM2" s="83"/>
      <c r="ACN2" s="83"/>
      <c r="ACO2" s="83"/>
      <c r="ACP2" s="83"/>
      <c r="ACQ2" s="83"/>
      <c r="ACR2" s="83"/>
      <c r="ACS2" s="83"/>
      <c r="ACT2" s="83"/>
      <c r="ACU2" s="83"/>
      <c r="ACV2" s="83"/>
      <c r="ACW2" s="83"/>
      <c r="ACX2" s="83"/>
      <c r="ACY2" s="83"/>
      <c r="ACZ2" s="83"/>
      <c r="ADA2" s="83"/>
      <c r="ADB2" s="83"/>
      <c r="ADC2" s="83"/>
      <c r="ADD2" s="83"/>
      <c r="ADE2" s="83"/>
      <c r="ADF2" s="83"/>
      <c r="ADG2" s="83"/>
      <c r="ADH2" s="83"/>
      <c r="ADI2" s="83"/>
      <c r="ADJ2" s="83"/>
      <c r="ADK2" s="83"/>
      <c r="ADL2" s="83"/>
      <c r="ADM2" s="83"/>
      <c r="ADN2" s="83"/>
      <c r="ADO2" s="83"/>
      <c r="ADP2" s="83"/>
      <c r="ADQ2" s="83"/>
      <c r="ADR2" s="83"/>
      <c r="ADS2" s="83"/>
      <c r="ADT2" s="83"/>
      <c r="ADU2" s="83"/>
      <c r="ADV2" s="83"/>
      <c r="ADW2" s="83"/>
      <c r="ADX2" s="83"/>
      <c r="ADY2" s="83"/>
      <c r="ADZ2" s="83"/>
      <c r="AEA2" s="83"/>
      <c r="AEB2" s="83"/>
      <c r="AEC2" s="83"/>
      <c r="AED2" s="83"/>
      <c r="AEE2" s="83"/>
      <c r="AEF2" s="83"/>
      <c r="AEG2" s="83"/>
      <c r="AEH2" s="83"/>
      <c r="AEI2" s="83"/>
      <c r="AEJ2" s="83"/>
      <c r="AEK2" s="83"/>
      <c r="AEL2" s="83"/>
      <c r="AEM2" s="83"/>
      <c r="AEN2" s="83"/>
      <c r="AEO2" s="83"/>
      <c r="AEP2" s="83"/>
      <c r="AEQ2" s="83"/>
      <c r="AER2" s="83"/>
      <c r="AES2" s="83"/>
      <c r="AET2" s="83"/>
      <c r="AEU2" s="83"/>
      <c r="AEV2" s="83"/>
      <c r="AEW2" s="83"/>
      <c r="AEX2" s="83"/>
      <c r="AEY2" s="83"/>
      <c r="AEZ2" s="83"/>
      <c r="AFA2" s="83"/>
      <c r="AFB2" s="83"/>
      <c r="AFC2" s="83"/>
      <c r="AFD2" s="83"/>
      <c r="AFE2" s="83"/>
      <c r="AFF2" s="83"/>
      <c r="AFG2" s="83"/>
      <c r="AFH2" s="83"/>
      <c r="AFI2" s="83"/>
      <c r="AFJ2" s="83"/>
      <c r="AFK2" s="83"/>
      <c r="AFL2" s="83"/>
      <c r="AFM2" s="83"/>
      <c r="AFN2" s="83"/>
      <c r="AFO2" s="83"/>
      <c r="AFP2" s="83"/>
      <c r="AFQ2" s="83"/>
      <c r="AFR2" s="83"/>
      <c r="AFS2" s="83"/>
      <c r="AFT2" s="83"/>
      <c r="AFU2" s="83"/>
      <c r="AFV2" s="83"/>
      <c r="AFW2" s="83"/>
      <c r="AFX2" s="83"/>
      <c r="AFY2" s="83"/>
      <c r="AFZ2" s="83"/>
      <c r="AGA2" s="83"/>
      <c r="AGB2" s="83"/>
      <c r="AGC2" s="83"/>
      <c r="AGD2" s="83"/>
      <c r="AGE2" s="83"/>
      <c r="AGF2" s="83"/>
      <c r="AGG2" s="83"/>
      <c r="AGH2" s="83"/>
      <c r="AGI2" s="83"/>
      <c r="AGJ2" s="83"/>
      <c r="AGK2" s="83"/>
      <c r="AGL2" s="83"/>
      <c r="AGM2" s="83"/>
      <c r="AGN2" s="83"/>
      <c r="AGO2" s="83"/>
      <c r="AGP2" s="83"/>
      <c r="AGQ2" s="83"/>
      <c r="AGR2" s="83"/>
      <c r="AGS2" s="83"/>
      <c r="AGT2" s="83"/>
      <c r="AGU2" s="83"/>
      <c r="AGV2" s="83"/>
      <c r="AGW2" s="83"/>
      <c r="AGX2" s="83"/>
      <c r="AGY2" s="83"/>
      <c r="AGZ2" s="83"/>
      <c r="AHA2" s="83"/>
      <c r="AHB2" s="83"/>
      <c r="AHC2" s="83"/>
      <c r="AHD2" s="83"/>
      <c r="AHE2" s="83"/>
      <c r="AHF2" s="83"/>
      <c r="AHG2" s="83"/>
      <c r="AHH2" s="83"/>
      <c r="AHI2" s="83"/>
      <c r="AHJ2" s="83"/>
      <c r="AHK2" s="83"/>
      <c r="AHL2" s="83"/>
      <c r="AHM2" s="83"/>
      <c r="AHN2" s="83"/>
      <c r="AHO2" s="83"/>
      <c r="AHP2" s="83"/>
      <c r="AHQ2" s="83"/>
      <c r="AHR2" s="83"/>
      <c r="AHS2" s="83"/>
      <c r="AHT2" s="83"/>
      <c r="AHU2" s="83"/>
      <c r="AHV2" s="83"/>
      <c r="AHW2" s="83"/>
      <c r="AHX2" s="83"/>
      <c r="AHY2" s="83"/>
      <c r="AHZ2" s="83"/>
      <c r="AIA2" s="83"/>
      <c r="AIB2" s="83"/>
      <c r="AIC2" s="83"/>
      <c r="AID2" s="83"/>
      <c r="AIE2" s="83"/>
      <c r="AIF2" s="83"/>
      <c r="AIG2" s="83"/>
      <c r="AIH2" s="83"/>
      <c r="AII2" s="83"/>
      <c r="AIJ2" s="83"/>
      <c r="AIK2" s="83"/>
      <c r="AIL2" s="83"/>
      <c r="AIM2" s="83"/>
      <c r="AIN2" s="83"/>
      <c r="AIO2" s="83"/>
      <c r="AIP2" s="83"/>
      <c r="AIQ2" s="83"/>
      <c r="AIR2" s="83"/>
      <c r="AIS2" s="83"/>
      <c r="AIT2" s="83"/>
      <c r="AIU2" s="83"/>
      <c r="AIV2" s="83"/>
      <c r="AIW2" s="83"/>
      <c r="AIX2" s="83"/>
      <c r="AIY2" s="83"/>
      <c r="AIZ2" s="83"/>
      <c r="AJA2" s="83"/>
      <c r="AJB2" s="83"/>
      <c r="AJC2" s="83"/>
      <c r="AJD2" s="83"/>
      <c r="AJE2" s="83"/>
      <c r="AJF2" s="83"/>
      <c r="AJG2" s="83"/>
      <c r="AJH2" s="83"/>
      <c r="AJI2" s="83"/>
      <c r="AJJ2" s="83"/>
      <c r="AJK2" s="83"/>
      <c r="AJL2" s="83"/>
      <c r="AJM2" s="83"/>
      <c r="AJN2" s="83"/>
      <c r="AJO2" s="83"/>
      <c r="AJP2" s="83"/>
      <c r="AJQ2" s="83"/>
      <c r="AJR2" s="83"/>
      <c r="AJS2" s="83"/>
      <c r="AJT2" s="83"/>
      <c r="AJU2" s="83"/>
      <c r="AJV2" s="83"/>
      <c r="AJW2" s="83"/>
      <c r="AJX2" s="83"/>
      <c r="AJY2" s="83"/>
      <c r="AJZ2" s="83"/>
      <c r="AKA2" s="83"/>
      <c r="AKB2" s="83"/>
      <c r="AKC2" s="83"/>
      <c r="AKD2" s="83"/>
      <c r="AKE2" s="83"/>
      <c r="AKF2" s="83"/>
      <c r="AKG2" s="83"/>
      <c r="AKH2" s="83"/>
      <c r="AKI2" s="83"/>
      <c r="AKJ2" s="83"/>
      <c r="AKK2" s="83"/>
      <c r="AKL2" s="83"/>
      <c r="AKM2" s="83"/>
      <c r="AKN2" s="83"/>
      <c r="AKO2" s="83"/>
      <c r="AKP2" s="83"/>
      <c r="AKQ2" s="83"/>
      <c r="AKR2" s="83"/>
      <c r="AKS2" s="83"/>
      <c r="AKT2" s="83"/>
      <c r="AKU2" s="83"/>
      <c r="AKV2" s="83"/>
      <c r="AKW2" s="83"/>
      <c r="AKX2" s="83"/>
      <c r="AKY2" s="83"/>
      <c r="AKZ2" s="83"/>
      <c r="ALA2" s="83"/>
      <c r="ALB2" s="83"/>
      <c r="ALC2" s="83"/>
      <c r="ALD2" s="83"/>
      <c r="ALE2" s="83"/>
      <c r="ALF2" s="83"/>
      <c r="ALG2" s="83"/>
      <c r="ALH2" s="83"/>
      <c r="ALI2" s="83"/>
      <c r="ALJ2" s="83"/>
      <c r="ALK2" s="83"/>
      <c r="ALL2" s="83"/>
      <c r="ALM2" s="83"/>
      <c r="ALN2" s="83"/>
      <c r="ALO2" s="83"/>
      <c r="ALP2" s="83"/>
      <c r="ALQ2" s="83"/>
      <c r="ALR2" s="83"/>
      <c r="ALS2" s="83"/>
      <c r="ALT2" s="83"/>
      <c r="ALU2" s="83"/>
      <c r="ALV2" s="83"/>
      <c r="ALW2" s="83"/>
      <c r="ALX2" s="83"/>
      <c r="ALY2" s="83"/>
      <c r="ALZ2" s="83"/>
      <c r="AMA2" s="83"/>
      <c r="AMB2" s="83"/>
      <c r="AMC2" s="83"/>
      <c r="AMD2" s="83"/>
      <c r="AME2" s="83"/>
      <c r="AMF2" s="83"/>
      <c r="AMG2" s="83"/>
      <c r="AMH2" s="83"/>
      <c r="AMI2" s="83"/>
      <c r="AMJ2" s="83"/>
      <c r="AMK2" s="83"/>
      <c r="AML2" s="83"/>
      <c r="AMM2" s="83"/>
      <c r="AMN2" s="83"/>
      <c r="AMO2" s="83"/>
      <c r="AMP2" s="83"/>
      <c r="AMQ2" s="83"/>
      <c r="AMR2" s="83"/>
      <c r="AMS2" s="83"/>
      <c r="AMT2" s="83"/>
      <c r="AMU2" s="83"/>
      <c r="AMV2" s="83"/>
      <c r="AMW2" s="83"/>
      <c r="AMX2" s="83"/>
      <c r="AMY2" s="83"/>
      <c r="AMZ2" s="83"/>
      <c r="ANA2" s="83"/>
      <c r="ANB2" s="83"/>
      <c r="ANC2" s="83"/>
      <c r="AND2" s="83"/>
      <c r="ANE2" s="83"/>
      <c r="ANF2" s="83"/>
      <c r="ANG2" s="83"/>
      <c r="ANH2" s="83"/>
      <c r="ANI2" s="83"/>
      <c r="ANJ2" s="83"/>
      <c r="ANK2" s="83"/>
      <c r="ANL2" s="83"/>
      <c r="ANM2" s="83"/>
      <c r="ANN2" s="83"/>
      <c r="ANO2" s="83"/>
      <c r="ANP2" s="83"/>
      <c r="ANQ2" s="83"/>
      <c r="ANR2" s="83"/>
      <c r="ANS2" s="83"/>
      <c r="ANT2" s="83"/>
      <c r="ANU2" s="83"/>
      <c r="ANV2" s="83"/>
      <c r="ANW2" s="83"/>
      <c r="ANX2" s="83"/>
      <c r="ANY2" s="83"/>
      <c r="ANZ2" s="83"/>
      <c r="AOA2" s="83"/>
      <c r="AOB2" s="83"/>
      <c r="AOC2" s="83"/>
      <c r="AOD2" s="83"/>
      <c r="AOE2" s="83"/>
      <c r="AOF2" s="83"/>
      <c r="AOG2" s="83"/>
      <c r="AOH2" s="83"/>
      <c r="AOI2" s="83"/>
      <c r="AOJ2" s="83"/>
      <c r="AOK2" s="83"/>
      <c r="AOL2" s="83"/>
      <c r="AOM2" s="83"/>
      <c r="AON2" s="83"/>
      <c r="AOO2" s="83"/>
      <c r="AOP2" s="83"/>
      <c r="AOQ2" s="83"/>
      <c r="AOR2" s="83"/>
      <c r="AOS2" s="83"/>
      <c r="AOT2" s="83"/>
      <c r="AOU2" s="83"/>
      <c r="AOV2" s="83"/>
      <c r="AOW2" s="83"/>
      <c r="AOX2" s="83"/>
      <c r="AOY2" s="83"/>
      <c r="AOZ2" s="83"/>
      <c r="APA2" s="83"/>
      <c r="APB2" s="83"/>
      <c r="APC2" s="83"/>
      <c r="APD2" s="83"/>
      <c r="APE2" s="83"/>
      <c r="APF2" s="83"/>
      <c r="APG2" s="83"/>
      <c r="APH2" s="83"/>
      <c r="API2" s="83"/>
      <c r="APJ2" s="83"/>
      <c r="APK2" s="83"/>
      <c r="APL2" s="83"/>
      <c r="APM2" s="83"/>
      <c r="APN2" s="83"/>
      <c r="APO2" s="83"/>
      <c r="APP2" s="83"/>
      <c r="APQ2" s="83"/>
      <c r="APR2" s="83"/>
      <c r="APS2" s="83"/>
      <c r="APT2" s="83"/>
      <c r="APU2" s="83"/>
      <c r="APV2" s="83"/>
      <c r="APW2" s="83"/>
      <c r="APX2" s="83"/>
      <c r="APY2" s="83"/>
      <c r="APZ2" s="83"/>
      <c r="AQA2" s="83"/>
      <c r="AQB2" s="83"/>
      <c r="AQC2" s="83"/>
      <c r="AQD2" s="83"/>
      <c r="AQE2" s="83"/>
      <c r="AQF2" s="83"/>
      <c r="AQG2" s="83"/>
      <c r="AQH2" s="83"/>
      <c r="AQI2" s="83"/>
      <c r="AQJ2" s="83"/>
      <c r="AQK2" s="83"/>
      <c r="AQL2" s="83"/>
      <c r="AQM2" s="83"/>
      <c r="AQN2" s="83"/>
      <c r="AQO2" s="83"/>
      <c r="AQP2" s="83"/>
      <c r="AQQ2" s="83"/>
      <c r="AQR2" s="83"/>
      <c r="AQS2" s="83"/>
      <c r="AQT2" s="83"/>
      <c r="AQU2" s="83"/>
      <c r="AQV2" s="83"/>
      <c r="AQW2" s="83"/>
      <c r="AQX2" s="83"/>
      <c r="AQY2" s="83"/>
      <c r="AQZ2" s="83"/>
      <c r="ARA2" s="83"/>
      <c r="ARB2" s="83"/>
      <c r="ARC2" s="83"/>
      <c r="ARD2" s="83"/>
      <c r="ARE2" s="83"/>
      <c r="ARF2" s="83"/>
      <c r="ARG2" s="83"/>
      <c r="ARH2" s="83"/>
      <c r="ARI2" s="83"/>
      <c r="ARJ2" s="83"/>
      <c r="ARK2" s="83"/>
      <c r="ARL2" s="83"/>
      <c r="ARM2" s="83"/>
      <c r="ARN2" s="83"/>
      <c r="ARO2" s="83"/>
      <c r="ARP2" s="83"/>
      <c r="ARQ2" s="83"/>
      <c r="ARR2" s="83"/>
      <c r="ARS2" s="83"/>
      <c r="ART2" s="83"/>
      <c r="ARU2" s="83"/>
      <c r="ARV2" s="83"/>
      <c r="ARW2" s="83"/>
      <c r="ARX2" s="83"/>
      <c r="ARY2" s="83"/>
      <c r="ARZ2" s="83"/>
      <c r="ASA2" s="83"/>
      <c r="ASB2" s="83"/>
      <c r="ASC2" s="83"/>
      <c r="ASD2" s="83"/>
      <c r="ASE2" s="83"/>
      <c r="ASF2" s="83"/>
      <c r="ASG2" s="83"/>
      <c r="ASH2" s="83"/>
      <c r="ASI2" s="83"/>
      <c r="ASJ2" s="83"/>
      <c r="ASK2" s="83"/>
      <c r="ASL2" s="83"/>
      <c r="ASM2" s="83"/>
      <c r="ASN2" s="83"/>
      <c r="ASO2" s="83"/>
      <c r="ASP2" s="83"/>
      <c r="ASQ2" s="83"/>
      <c r="ASR2" s="83"/>
      <c r="ASS2" s="83"/>
      <c r="AST2" s="83"/>
      <c r="ASU2" s="83"/>
      <c r="ASV2" s="83"/>
      <c r="ASW2" s="83"/>
      <c r="ASX2" s="83"/>
      <c r="ASY2" s="83"/>
      <c r="ASZ2" s="83"/>
      <c r="ATA2" s="83"/>
      <c r="ATB2" s="83"/>
      <c r="ATC2" s="83"/>
      <c r="ATD2" s="83"/>
      <c r="ATE2" s="83"/>
      <c r="ATF2" s="83"/>
      <c r="ATG2" s="83"/>
      <c r="ATH2" s="83"/>
      <c r="ATI2" s="83"/>
      <c r="ATJ2" s="83"/>
      <c r="ATK2" s="83"/>
      <c r="ATL2" s="83"/>
      <c r="ATM2" s="83"/>
      <c r="ATN2" s="83"/>
      <c r="ATO2" s="83"/>
      <c r="ATP2" s="83"/>
      <c r="ATQ2" s="83"/>
      <c r="ATR2" s="83"/>
      <c r="ATS2" s="83"/>
      <c r="ATT2" s="83"/>
      <c r="ATU2" s="83"/>
      <c r="ATV2" s="83"/>
      <c r="ATW2" s="83"/>
      <c r="ATX2" s="83"/>
      <c r="ATY2" s="83"/>
      <c r="ATZ2" s="83"/>
      <c r="AUA2" s="83"/>
      <c r="AUB2" s="83"/>
      <c r="AUC2" s="83"/>
      <c r="AUD2" s="83"/>
      <c r="AUE2" s="83"/>
      <c r="AUF2" s="83"/>
      <c r="AUG2" s="83"/>
      <c r="AUH2" s="83"/>
      <c r="AUI2" s="83"/>
      <c r="AUJ2" s="83"/>
      <c r="AUK2" s="83"/>
      <c r="AUL2" s="83"/>
      <c r="AUM2" s="83"/>
      <c r="AUN2" s="83"/>
      <c r="AUO2" s="83"/>
      <c r="AUP2" s="83"/>
      <c r="AUQ2" s="83"/>
      <c r="AUR2" s="83"/>
      <c r="AUS2" s="83"/>
      <c r="AUT2" s="83"/>
      <c r="AUU2" s="83"/>
      <c r="AUV2" s="83"/>
      <c r="AUW2" s="83"/>
      <c r="AUX2" s="83"/>
      <c r="AUY2" s="83"/>
      <c r="AUZ2" s="83"/>
      <c r="AVA2" s="83"/>
      <c r="AVB2" s="83"/>
      <c r="AVC2" s="83"/>
      <c r="AVD2" s="83"/>
      <c r="AVE2" s="83"/>
      <c r="AVF2" s="83"/>
      <c r="AVG2" s="83"/>
      <c r="AVH2" s="83"/>
      <c r="AVI2" s="83"/>
      <c r="AVJ2" s="83"/>
      <c r="AVK2" s="83"/>
      <c r="AVL2" s="83"/>
      <c r="AVM2" s="83"/>
      <c r="AVN2" s="83"/>
      <c r="AVO2" s="83"/>
      <c r="AVP2" s="83"/>
      <c r="AVQ2" s="83"/>
      <c r="AVR2" s="83"/>
      <c r="AVS2" s="83"/>
      <c r="AVT2" s="83"/>
      <c r="AVU2" s="83"/>
      <c r="AVV2" s="83"/>
      <c r="AVW2" s="83"/>
      <c r="AVX2" s="83"/>
      <c r="AVY2" s="83"/>
      <c r="AVZ2" s="83"/>
      <c r="AWA2" s="83"/>
      <c r="AWB2" s="83"/>
      <c r="AWC2" s="83"/>
      <c r="AWD2" s="83"/>
      <c r="AWE2" s="83"/>
      <c r="AWF2" s="83"/>
      <c r="AWG2" s="83"/>
      <c r="AWH2" s="83"/>
      <c r="AWI2" s="83"/>
      <c r="AWJ2" s="83"/>
      <c r="AWK2" s="83"/>
      <c r="AWL2" s="83"/>
      <c r="AWM2" s="83"/>
      <c r="AWN2" s="83"/>
      <c r="AWO2" s="83"/>
      <c r="AWP2" s="83"/>
      <c r="AWQ2" s="83"/>
      <c r="AWR2" s="83"/>
      <c r="AWS2" s="83"/>
      <c r="AWT2" s="83"/>
      <c r="AWU2" s="83"/>
      <c r="AWV2" s="83"/>
      <c r="AWW2" s="83"/>
      <c r="AWX2" s="83"/>
      <c r="AWY2" s="83"/>
      <c r="AWZ2" s="83"/>
      <c r="AXA2" s="83"/>
      <c r="AXB2" s="83"/>
      <c r="AXC2" s="83"/>
      <c r="AXD2" s="83"/>
      <c r="AXE2" s="83"/>
      <c r="AXF2" s="83"/>
      <c r="AXG2" s="83"/>
      <c r="AXH2" s="83"/>
      <c r="AXI2" s="83"/>
      <c r="AXJ2" s="83"/>
      <c r="AXK2" s="83"/>
      <c r="AXL2" s="83"/>
      <c r="AXM2" s="83"/>
      <c r="AXN2" s="83"/>
      <c r="AXO2" s="83"/>
      <c r="AXP2" s="83"/>
      <c r="AXQ2" s="83"/>
      <c r="AXR2" s="83"/>
      <c r="AXS2" s="83"/>
      <c r="AXT2" s="83"/>
      <c r="AXU2" s="83"/>
      <c r="AXV2" s="83"/>
      <c r="AXW2" s="83"/>
      <c r="AXX2" s="83"/>
      <c r="AXY2" s="83"/>
      <c r="AXZ2" s="83"/>
      <c r="AYA2" s="83"/>
      <c r="AYB2" s="83"/>
      <c r="AYC2" s="83"/>
      <c r="AYD2" s="83"/>
      <c r="AYE2" s="83"/>
      <c r="AYF2" s="83"/>
      <c r="AYG2" s="83"/>
      <c r="AYH2" s="83"/>
      <c r="AYI2" s="83"/>
      <c r="AYJ2" s="83"/>
      <c r="AYK2" s="83"/>
      <c r="AYL2" s="83"/>
      <c r="AYM2" s="83"/>
      <c r="AYN2" s="83"/>
      <c r="AYO2" s="83"/>
      <c r="AYP2" s="83"/>
      <c r="AYQ2" s="83"/>
      <c r="AYR2" s="83"/>
      <c r="AYS2" s="83"/>
      <c r="AYT2" s="83"/>
      <c r="AYU2" s="83"/>
      <c r="AYV2" s="83"/>
      <c r="AYW2" s="83"/>
      <c r="AYX2" s="83"/>
      <c r="AYY2" s="83"/>
      <c r="AYZ2" s="83"/>
      <c r="AZA2" s="83"/>
      <c r="AZB2" s="83"/>
      <c r="AZC2" s="83"/>
      <c r="AZD2" s="83"/>
      <c r="AZE2" s="83"/>
      <c r="AZF2" s="83"/>
      <c r="AZG2" s="83"/>
      <c r="AZH2" s="83"/>
      <c r="AZI2" s="83"/>
      <c r="AZJ2" s="83"/>
      <c r="AZK2" s="83"/>
      <c r="AZL2" s="83"/>
      <c r="AZM2" s="83"/>
      <c r="AZN2" s="83"/>
      <c r="AZO2" s="83"/>
      <c r="AZP2" s="83"/>
      <c r="AZQ2" s="83"/>
      <c r="AZR2" s="83"/>
      <c r="AZS2" s="83"/>
      <c r="AZT2" s="83"/>
      <c r="AZU2" s="83"/>
      <c r="AZV2" s="83"/>
      <c r="AZW2" s="83"/>
      <c r="AZX2" s="83"/>
      <c r="AZY2" s="83"/>
      <c r="AZZ2" s="83"/>
      <c r="BAA2" s="83"/>
      <c r="BAB2" s="83"/>
      <c r="BAC2" s="83"/>
      <c r="BAD2" s="83"/>
      <c r="BAE2" s="83"/>
      <c r="BAF2" s="83"/>
      <c r="BAG2" s="83"/>
      <c r="BAH2" s="83"/>
      <c r="BAI2" s="83"/>
      <c r="BAJ2" s="83"/>
      <c r="BAK2" s="83"/>
      <c r="BAL2" s="83"/>
      <c r="BAM2" s="83"/>
      <c r="BAN2" s="83"/>
      <c r="BAO2" s="83"/>
      <c r="BAP2" s="83"/>
      <c r="BAQ2" s="83"/>
      <c r="BAR2" s="83"/>
      <c r="BAS2" s="83"/>
      <c r="BAT2" s="83"/>
      <c r="BAU2" s="83"/>
      <c r="BAV2" s="83"/>
      <c r="BAW2" s="83"/>
      <c r="BAX2" s="83"/>
      <c r="BAY2" s="83"/>
      <c r="BAZ2" s="83"/>
      <c r="BBA2" s="83"/>
      <c r="BBB2" s="83"/>
      <c r="BBC2" s="83"/>
      <c r="BBD2" s="83"/>
      <c r="BBE2" s="83"/>
      <c r="BBF2" s="83"/>
      <c r="BBG2" s="83"/>
      <c r="BBH2" s="83"/>
      <c r="BBI2" s="83"/>
      <c r="BBJ2" s="83"/>
      <c r="BBK2" s="83"/>
      <c r="BBL2" s="83"/>
      <c r="BBM2" s="83"/>
      <c r="BBN2" s="83"/>
      <c r="BBO2" s="83"/>
      <c r="BBP2" s="83"/>
      <c r="BBQ2" s="83"/>
      <c r="BBR2" s="83"/>
      <c r="BBS2" s="83"/>
      <c r="BBT2" s="83"/>
      <c r="BBU2" s="83"/>
      <c r="BBV2" s="83"/>
      <c r="BBW2" s="83"/>
      <c r="BBX2" s="83"/>
      <c r="BBY2" s="83"/>
      <c r="BBZ2" s="83"/>
      <c r="BCA2" s="83"/>
      <c r="BCB2" s="83"/>
      <c r="BCC2" s="83"/>
      <c r="BCD2" s="83"/>
      <c r="BCE2" s="83"/>
      <c r="BCF2" s="83"/>
      <c r="BCG2" s="83"/>
      <c r="BCH2" s="83"/>
      <c r="BCI2" s="83"/>
      <c r="BCJ2" s="83"/>
      <c r="BCK2" s="83"/>
      <c r="BCL2" s="83"/>
      <c r="BCM2" s="83"/>
      <c r="BCN2" s="83"/>
      <c r="BCO2" s="83"/>
      <c r="BCP2" s="83"/>
      <c r="BCQ2" s="83"/>
      <c r="BCR2" s="83"/>
      <c r="BCS2" s="83"/>
      <c r="BCT2" s="83"/>
      <c r="BCU2" s="83"/>
      <c r="BCV2" s="83"/>
      <c r="BCW2" s="83"/>
      <c r="BCX2" s="83"/>
      <c r="BCY2" s="83"/>
      <c r="BCZ2" s="83"/>
      <c r="BDA2" s="83"/>
      <c r="BDB2" s="83"/>
      <c r="BDC2" s="83"/>
      <c r="BDD2" s="83"/>
      <c r="BDE2" s="83"/>
      <c r="BDF2" s="83"/>
      <c r="BDG2" s="83"/>
      <c r="BDH2" s="83"/>
      <c r="BDI2" s="83"/>
      <c r="BDJ2" s="83"/>
      <c r="BDK2" s="83"/>
      <c r="BDL2" s="83"/>
      <c r="BDM2" s="83"/>
      <c r="BDN2" s="83"/>
      <c r="BDO2" s="83"/>
      <c r="BDP2" s="83"/>
      <c r="BDQ2" s="83"/>
      <c r="BDR2" s="83"/>
      <c r="BDS2" s="83"/>
      <c r="BDT2" s="83"/>
      <c r="BDU2" s="83"/>
      <c r="BDV2" s="83"/>
      <c r="BDW2" s="83"/>
      <c r="BDX2" s="83"/>
      <c r="BDY2" s="83"/>
      <c r="BDZ2" s="83"/>
      <c r="BEA2" s="83"/>
      <c r="BEB2" s="83"/>
      <c r="BEC2" s="83"/>
      <c r="BED2" s="83"/>
      <c r="BEE2" s="83"/>
      <c r="BEF2" s="83"/>
      <c r="BEG2" s="83"/>
      <c r="BEH2" s="83"/>
      <c r="BEI2" s="83"/>
      <c r="BEJ2" s="83"/>
      <c r="BEK2" s="83"/>
      <c r="BEL2" s="83"/>
      <c r="BEM2" s="83"/>
      <c r="BEN2" s="83"/>
      <c r="BEO2" s="83"/>
      <c r="BEP2" s="83"/>
      <c r="BEQ2" s="83"/>
      <c r="BER2" s="83"/>
      <c r="BES2" s="83"/>
      <c r="BET2" s="83"/>
      <c r="BEU2" s="83"/>
      <c r="BEV2" s="83"/>
      <c r="BEW2" s="83"/>
      <c r="BEX2" s="83"/>
      <c r="BEY2" s="83"/>
      <c r="BEZ2" s="83"/>
      <c r="BFA2" s="83"/>
      <c r="BFB2" s="83"/>
      <c r="BFC2" s="83"/>
      <c r="BFD2" s="83"/>
      <c r="BFE2" s="83"/>
      <c r="BFF2" s="83"/>
      <c r="BFG2" s="83"/>
      <c r="BFH2" s="83"/>
      <c r="BFI2" s="83"/>
      <c r="BFJ2" s="83"/>
      <c r="BFK2" s="83"/>
      <c r="BFL2" s="83"/>
      <c r="BFM2" s="83"/>
      <c r="BFN2" s="83"/>
      <c r="BFO2" s="83"/>
      <c r="BFP2" s="83"/>
      <c r="BFQ2" s="83"/>
      <c r="BFR2" s="83"/>
      <c r="BFS2" s="83"/>
      <c r="BFT2" s="83"/>
      <c r="BFU2" s="83"/>
      <c r="BFV2" s="83"/>
      <c r="BFW2" s="83"/>
      <c r="BFX2" s="83"/>
      <c r="BFY2" s="83"/>
      <c r="BFZ2" s="83"/>
      <c r="BGA2" s="83"/>
      <c r="BGB2" s="83"/>
      <c r="BGC2" s="83"/>
      <c r="BGD2" s="83"/>
      <c r="BGE2" s="83"/>
      <c r="BGF2" s="83"/>
      <c r="BGG2" s="83"/>
      <c r="BGH2" s="83"/>
      <c r="BGI2" s="83"/>
      <c r="BGJ2" s="83"/>
      <c r="BGK2" s="83"/>
      <c r="BGL2" s="83"/>
      <c r="BGM2" s="83"/>
      <c r="BGN2" s="83"/>
      <c r="BGO2" s="83"/>
      <c r="BGP2" s="83"/>
      <c r="BGQ2" s="83"/>
      <c r="BGR2" s="83"/>
      <c r="BGS2" s="83"/>
      <c r="BGT2" s="83"/>
      <c r="BGU2" s="83"/>
      <c r="BGV2" s="83"/>
      <c r="BGW2" s="83"/>
      <c r="BGX2" s="83"/>
      <c r="BGY2" s="83"/>
      <c r="BGZ2" s="83"/>
      <c r="BHA2" s="83"/>
      <c r="BHB2" s="83"/>
      <c r="BHC2" s="83"/>
      <c r="BHD2" s="83"/>
      <c r="BHE2" s="83"/>
      <c r="BHF2" s="83"/>
      <c r="BHG2" s="83"/>
      <c r="BHH2" s="83"/>
      <c r="BHI2" s="83"/>
      <c r="BHJ2" s="83"/>
      <c r="BHK2" s="83"/>
      <c r="BHL2" s="83"/>
      <c r="BHM2" s="83"/>
      <c r="BHN2" s="83"/>
      <c r="BHO2" s="83"/>
      <c r="BHP2" s="83"/>
      <c r="BHQ2" s="83"/>
      <c r="BHR2" s="83"/>
      <c r="BHS2" s="83"/>
      <c r="BHT2" s="83"/>
      <c r="BHU2" s="83"/>
      <c r="BHV2" s="83"/>
      <c r="BHW2" s="83"/>
      <c r="BHX2" s="83"/>
      <c r="BHY2" s="83"/>
      <c r="BHZ2" s="83"/>
      <c r="BIA2" s="83"/>
      <c r="BIB2" s="83"/>
      <c r="BIC2" s="83"/>
      <c r="BID2" s="83"/>
      <c r="BIE2" s="83"/>
      <c r="BIF2" s="83"/>
      <c r="BIG2" s="83"/>
      <c r="BIH2" s="83"/>
      <c r="BII2" s="83"/>
      <c r="BIJ2" s="83"/>
      <c r="BIK2" s="83"/>
      <c r="BIL2" s="83"/>
      <c r="BIM2" s="83"/>
      <c r="BIN2" s="83"/>
      <c r="BIO2" s="83"/>
      <c r="BIP2" s="83"/>
      <c r="BIQ2" s="83"/>
      <c r="BIR2" s="83"/>
      <c r="BIS2" s="83"/>
      <c r="BIT2" s="83"/>
      <c r="BIU2" s="83"/>
      <c r="BIV2" s="83"/>
      <c r="BIW2" s="83"/>
      <c r="BIX2" s="83"/>
      <c r="BIY2" s="83"/>
      <c r="BIZ2" s="83"/>
      <c r="BJA2" s="83"/>
      <c r="BJB2" s="83"/>
      <c r="BJC2" s="83"/>
      <c r="BJD2" s="83"/>
      <c r="BJE2" s="83"/>
      <c r="BJF2" s="83"/>
      <c r="BJG2" s="83"/>
      <c r="BJH2" s="83"/>
      <c r="BJI2" s="83"/>
      <c r="BJJ2" s="83"/>
      <c r="BJK2" s="83"/>
      <c r="BJL2" s="83"/>
      <c r="BJM2" s="83"/>
      <c r="BJN2" s="83"/>
      <c r="BJO2" s="83"/>
      <c r="BJP2" s="83"/>
      <c r="BJQ2" s="83"/>
      <c r="BJR2" s="83"/>
      <c r="BJS2" s="83"/>
      <c r="BJT2" s="83"/>
      <c r="BJU2" s="83"/>
      <c r="BJV2" s="83"/>
      <c r="BJW2" s="83"/>
      <c r="BJX2" s="83"/>
      <c r="BJY2" s="83"/>
      <c r="BJZ2" s="83"/>
      <c r="BKA2" s="83"/>
      <c r="BKB2" s="83"/>
      <c r="BKC2" s="83"/>
      <c r="BKD2" s="83"/>
      <c r="BKE2" s="83"/>
      <c r="BKF2" s="83"/>
      <c r="BKG2" s="83"/>
      <c r="BKH2" s="83"/>
      <c r="BKI2" s="83"/>
      <c r="BKJ2" s="83"/>
      <c r="BKK2" s="83"/>
      <c r="BKL2" s="83"/>
      <c r="BKM2" s="83"/>
      <c r="BKN2" s="83"/>
      <c r="BKO2" s="83"/>
      <c r="BKP2" s="83"/>
      <c r="BKQ2" s="83"/>
      <c r="BKR2" s="83"/>
      <c r="BKS2" s="83"/>
      <c r="BKT2" s="83"/>
      <c r="BKU2" s="83"/>
      <c r="BKV2" s="83"/>
      <c r="BKW2" s="83"/>
      <c r="BKX2" s="83"/>
      <c r="BKY2" s="83"/>
      <c r="BKZ2" s="83"/>
      <c r="BLA2" s="83"/>
      <c r="BLB2" s="83"/>
      <c r="BLC2" s="83"/>
      <c r="BLD2" s="83"/>
      <c r="BLE2" s="83"/>
      <c r="BLF2" s="83"/>
      <c r="BLG2" s="83"/>
      <c r="BLH2" s="83"/>
      <c r="BLI2" s="83"/>
      <c r="BLJ2" s="83"/>
      <c r="BLK2" s="83"/>
      <c r="BLL2" s="83"/>
      <c r="BLM2" s="83"/>
      <c r="BLN2" s="83"/>
      <c r="BLO2" s="83"/>
      <c r="BLP2" s="83"/>
      <c r="BLQ2" s="83"/>
      <c r="BLR2" s="83"/>
      <c r="BLS2" s="83"/>
      <c r="BLT2" s="83"/>
      <c r="BLU2" s="83"/>
      <c r="BLV2" s="83"/>
      <c r="BLW2" s="83"/>
      <c r="BLX2" s="83"/>
      <c r="BLY2" s="83"/>
      <c r="BLZ2" s="83"/>
      <c r="BMA2" s="83"/>
      <c r="BMB2" s="83"/>
      <c r="BMC2" s="83"/>
      <c r="BMD2" s="83"/>
      <c r="BME2" s="83"/>
      <c r="BMF2" s="83"/>
      <c r="BMG2" s="83"/>
      <c r="BMH2" s="83"/>
      <c r="BMI2" s="83"/>
      <c r="BMJ2" s="83"/>
      <c r="BMK2" s="83"/>
      <c r="BML2" s="83"/>
      <c r="BMM2" s="83"/>
      <c r="BMN2" s="83"/>
      <c r="BMO2" s="83"/>
      <c r="BMP2" s="83"/>
      <c r="BMQ2" s="83"/>
      <c r="BMR2" s="83"/>
      <c r="BMS2" s="83"/>
      <c r="BMT2" s="83"/>
      <c r="BMU2" s="83"/>
      <c r="BMV2" s="83"/>
      <c r="BMW2" s="83"/>
      <c r="BMX2" s="83"/>
      <c r="BMY2" s="83"/>
      <c r="BMZ2" s="83"/>
      <c r="BNA2" s="83"/>
      <c r="BNB2" s="83"/>
      <c r="BNC2" s="83"/>
      <c r="BND2" s="83"/>
      <c r="BNE2" s="83"/>
      <c r="BNF2" s="83"/>
      <c r="BNG2" s="83"/>
      <c r="BNH2" s="83"/>
      <c r="BNI2" s="83"/>
      <c r="BNJ2" s="83"/>
      <c r="BNK2" s="83"/>
      <c r="BNL2" s="83"/>
      <c r="BNM2" s="83"/>
      <c r="BNN2" s="83"/>
      <c r="BNO2" s="83"/>
      <c r="BNP2" s="83"/>
      <c r="BNQ2" s="83"/>
      <c r="BNR2" s="83"/>
      <c r="BNS2" s="83"/>
      <c r="BNT2" s="83"/>
      <c r="BNU2" s="83"/>
      <c r="BNV2" s="83"/>
      <c r="BNW2" s="83"/>
      <c r="BNX2" s="83"/>
      <c r="BNY2" s="83"/>
      <c r="BNZ2" s="83"/>
      <c r="BOA2" s="83"/>
      <c r="BOB2" s="83"/>
      <c r="BOC2" s="83"/>
      <c r="BOD2" s="83"/>
      <c r="BOE2" s="83"/>
      <c r="BOF2" s="83"/>
      <c r="BOG2" s="83"/>
      <c r="BOH2" s="83"/>
      <c r="BOI2" s="83"/>
      <c r="BOJ2" s="83"/>
      <c r="BOK2" s="83"/>
      <c r="BOL2" s="83"/>
      <c r="BOM2" s="83"/>
      <c r="BON2" s="83"/>
      <c r="BOO2" s="83"/>
      <c r="BOP2" s="83"/>
      <c r="BOQ2" s="83"/>
      <c r="BOR2" s="83"/>
      <c r="BOS2" s="83"/>
      <c r="BOT2" s="83"/>
      <c r="BOU2" s="83"/>
      <c r="BOV2" s="83"/>
      <c r="BOW2" s="83"/>
      <c r="BOX2" s="83"/>
      <c r="BOY2" s="83"/>
      <c r="BOZ2" s="83"/>
      <c r="BPA2" s="83"/>
      <c r="BPB2" s="83"/>
      <c r="BPC2" s="83"/>
      <c r="BPD2" s="83"/>
      <c r="BPE2" s="83"/>
      <c r="BPF2" s="83"/>
      <c r="BPG2" s="83"/>
      <c r="BPH2" s="83"/>
      <c r="BPI2" s="83"/>
      <c r="BPJ2" s="83"/>
      <c r="BPK2" s="83"/>
      <c r="BPL2" s="83"/>
      <c r="BPM2" s="83"/>
      <c r="BPN2" s="83"/>
      <c r="BPO2" s="83"/>
      <c r="BPP2" s="83"/>
      <c r="BPQ2" s="83"/>
      <c r="BPR2" s="83"/>
      <c r="BPS2" s="83"/>
      <c r="BPT2" s="83"/>
      <c r="BPU2" s="83"/>
      <c r="BPV2" s="83"/>
      <c r="BPW2" s="83"/>
      <c r="BPX2" s="83"/>
      <c r="BPY2" s="83"/>
      <c r="BPZ2" s="83"/>
      <c r="BQA2" s="83"/>
      <c r="BQB2" s="83"/>
      <c r="BQC2" s="83"/>
      <c r="BQD2" s="83"/>
      <c r="BQE2" s="83"/>
      <c r="BQF2" s="83"/>
      <c r="BQG2" s="83"/>
      <c r="BQH2" s="83"/>
      <c r="BQI2" s="83"/>
      <c r="BQJ2" s="83"/>
      <c r="BQK2" s="83"/>
      <c r="BQL2" s="83"/>
      <c r="BQM2" s="83"/>
      <c r="BQN2" s="83"/>
      <c r="BQO2" s="83"/>
      <c r="BQP2" s="83"/>
      <c r="BQQ2" s="83"/>
      <c r="BQR2" s="83"/>
      <c r="BQS2" s="83"/>
      <c r="BQT2" s="83"/>
      <c r="BQU2" s="83"/>
      <c r="BQV2" s="83"/>
      <c r="BQW2" s="83"/>
      <c r="BQX2" s="83"/>
      <c r="BQY2" s="83"/>
      <c r="BQZ2" s="83"/>
      <c r="BRA2" s="83"/>
      <c r="BRB2" s="83"/>
      <c r="BRC2" s="83"/>
      <c r="BRD2" s="83"/>
      <c r="BRE2" s="83"/>
      <c r="BRF2" s="83"/>
      <c r="BRG2" s="83"/>
      <c r="BRH2" s="83"/>
      <c r="BRI2" s="83"/>
      <c r="BRJ2" s="83"/>
      <c r="BRK2" s="83"/>
      <c r="BRL2" s="83"/>
      <c r="BRM2" s="83"/>
      <c r="BRN2" s="83"/>
      <c r="BRO2" s="83"/>
      <c r="BRP2" s="83"/>
      <c r="BRQ2" s="83"/>
      <c r="BRR2" s="83"/>
      <c r="BRS2" s="83"/>
      <c r="BRT2" s="83"/>
      <c r="BRU2" s="83"/>
      <c r="BRV2" s="83"/>
      <c r="BRW2" s="83"/>
      <c r="BRX2" s="83"/>
      <c r="BRY2" s="83"/>
      <c r="BRZ2" s="83"/>
      <c r="BSA2" s="83"/>
      <c r="BSB2" s="83"/>
      <c r="BSC2" s="83"/>
      <c r="BSD2" s="83"/>
      <c r="BSE2" s="83"/>
      <c r="BSF2" s="83"/>
      <c r="BSG2" s="83"/>
      <c r="BSH2" s="83"/>
      <c r="BSI2" s="83"/>
      <c r="BSJ2" s="83"/>
      <c r="BSK2" s="83"/>
      <c r="BSL2" s="83"/>
      <c r="BSM2" s="83"/>
      <c r="BSN2" s="83"/>
      <c r="BSO2" s="83"/>
      <c r="BSP2" s="83"/>
      <c r="BSQ2" s="83"/>
      <c r="BSR2" s="83"/>
      <c r="BSS2" s="83"/>
      <c r="BST2" s="83"/>
      <c r="BSU2" s="83"/>
      <c r="BSV2" s="83"/>
      <c r="BSW2" s="83"/>
      <c r="BSX2" s="83"/>
      <c r="BSY2" s="83"/>
      <c r="BSZ2" s="83"/>
      <c r="BTA2" s="83"/>
      <c r="BTB2" s="83"/>
      <c r="BTC2" s="83"/>
      <c r="BTD2" s="83"/>
      <c r="BTE2" s="83"/>
      <c r="BTF2" s="83"/>
      <c r="BTG2" s="83"/>
      <c r="BTH2" s="83"/>
      <c r="BTI2" s="83"/>
      <c r="BTJ2" s="83"/>
      <c r="BTK2" s="83"/>
      <c r="BTL2" s="83"/>
      <c r="BTM2" s="83"/>
      <c r="BTN2" s="83"/>
      <c r="BTO2" s="83"/>
      <c r="BTP2" s="83"/>
      <c r="BTQ2" s="83"/>
      <c r="BTR2" s="83"/>
      <c r="BTS2" s="83"/>
      <c r="BTT2" s="83"/>
      <c r="BTU2" s="83"/>
      <c r="BTV2" s="83"/>
      <c r="BTW2" s="83"/>
      <c r="BTX2" s="83"/>
      <c r="BTY2" s="83"/>
      <c r="BTZ2" s="83"/>
      <c r="BUA2" s="83"/>
      <c r="BUB2" s="83"/>
      <c r="BUC2" s="83"/>
      <c r="BUD2" s="83"/>
      <c r="BUE2" s="83"/>
      <c r="BUF2" s="83"/>
      <c r="BUG2" s="83"/>
      <c r="BUH2" s="83"/>
      <c r="BUI2" s="83"/>
      <c r="BUJ2" s="83"/>
      <c r="BUK2" s="83"/>
      <c r="BUL2" s="83"/>
      <c r="BUM2" s="83"/>
      <c r="BUN2" s="83"/>
      <c r="BUO2" s="83"/>
      <c r="BUP2" s="83"/>
      <c r="BUQ2" s="83"/>
      <c r="BUR2" s="83"/>
      <c r="BUS2" s="83"/>
      <c r="BUT2" s="83"/>
      <c r="BUU2" s="83"/>
      <c r="BUV2" s="83"/>
      <c r="BUW2" s="83"/>
      <c r="BUX2" s="83"/>
      <c r="BUY2" s="83"/>
      <c r="BUZ2" s="83"/>
      <c r="BVA2" s="83"/>
      <c r="BVB2" s="83"/>
      <c r="BVC2" s="83"/>
      <c r="BVD2" s="83"/>
      <c r="BVE2" s="83"/>
      <c r="BVF2" s="83"/>
      <c r="BVG2" s="83"/>
      <c r="BVH2" s="83"/>
      <c r="BVI2" s="83"/>
      <c r="BVJ2" s="83"/>
      <c r="BVK2" s="83"/>
      <c r="BVL2" s="83"/>
      <c r="BVM2" s="83"/>
      <c r="BVN2" s="83"/>
      <c r="BVO2" s="83"/>
      <c r="BVP2" s="83"/>
      <c r="BVQ2" s="83"/>
      <c r="BVR2" s="83"/>
      <c r="BVS2" s="83"/>
      <c r="BVT2" s="83"/>
      <c r="BVU2" s="83"/>
      <c r="BVV2" s="83"/>
      <c r="BVW2" s="83"/>
      <c r="BVX2" s="83"/>
      <c r="BVY2" s="83"/>
      <c r="BVZ2" s="83"/>
      <c r="BWA2" s="83"/>
      <c r="BWB2" s="83"/>
      <c r="BWC2" s="83"/>
      <c r="BWD2" s="83"/>
      <c r="BWE2" s="83"/>
      <c r="BWF2" s="83"/>
      <c r="BWG2" s="83"/>
      <c r="BWH2" s="83"/>
      <c r="BWI2" s="83"/>
      <c r="BWJ2" s="83"/>
      <c r="BWK2" s="83"/>
      <c r="BWL2" s="83"/>
      <c r="BWM2" s="83"/>
      <c r="BWN2" s="83"/>
      <c r="BWO2" s="83"/>
      <c r="BWP2" s="83"/>
      <c r="BWQ2" s="83"/>
      <c r="BWR2" s="83"/>
      <c r="BWS2" s="83"/>
      <c r="BWT2" s="83"/>
      <c r="BWU2" s="83"/>
      <c r="BWV2" s="83"/>
      <c r="BWW2" s="83"/>
      <c r="BWX2" s="83"/>
      <c r="BWY2" s="83"/>
      <c r="BWZ2" s="83"/>
      <c r="BXA2" s="83"/>
      <c r="BXB2" s="83"/>
      <c r="BXC2" s="83"/>
      <c r="BXD2" s="83"/>
      <c r="BXE2" s="83"/>
      <c r="BXF2" s="83"/>
      <c r="BXG2" s="83"/>
      <c r="BXH2" s="83"/>
      <c r="BXI2" s="83"/>
      <c r="BXJ2" s="83"/>
      <c r="BXK2" s="83"/>
      <c r="BXL2" s="83"/>
      <c r="BXM2" s="83"/>
      <c r="BXN2" s="83"/>
      <c r="BXO2" s="83"/>
      <c r="BXP2" s="83"/>
      <c r="BXQ2" s="83"/>
      <c r="BXR2" s="83"/>
      <c r="BXS2" s="83"/>
      <c r="BXT2" s="83"/>
      <c r="BXU2" s="83"/>
      <c r="BXV2" s="83"/>
      <c r="BXW2" s="83"/>
      <c r="BXX2" s="83"/>
      <c r="BXY2" s="83"/>
      <c r="BXZ2" s="83"/>
      <c r="BYA2" s="83"/>
      <c r="BYB2" s="83"/>
      <c r="BYC2" s="83"/>
      <c r="BYD2" s="83"/>
      <c r="BYE2" s="83"/>
      <c r="BYF2" s="83"/>
      <c r="BYG2" s="83"/>
      <c r="BYH2" s="83"/>
      <c r="BYI2" s="83"/>
      <c r="BYJ2" s="83"/>
      <c r="BYK2" s="83"/>
      <c r="BYL2" s="83"/>
      <c r="BYM2" s="83"/>
      <c r="BYN2" s="83"/>
      <c r="BYO2" s="83"/>
      <c r="BYP2" s="83"/>
      <c r="BYQ2" s="83"/>
      <c r="BYR2" s="83"/>
      <c r="BYS2" s="83"/>
      <c r="BYT2" s="83"/>
      <c r="BYU2" s="83"/>
      <c r="BYV2" s="83"/>
      <c r="BYW2" s="83"/>
      <c r="BYX2" s="83"/>
      <c r="BYY2" s="83"/>
      <c r="BYZ2" s="83"/>
      <c r="BZA2" s="83"/>
      <c r="BZB2" s="83"/>
      <c r="BZC2" s="83"/>
      <c r="BZD2" s="83"/>
      <c r="BZE2" s="83"/>
      <c r="BZF2" s="83"/>
      <c r="BZG2" s="83"/>
      <c r="BZH2" s="83"/>
      <c r="BZI2" s="83"/>
      <c r="BZJ2" s="83"/>
      <c r="BZK2" s="83"/>
      <c r="BZL2" s="83"/>
      <c r="BZM2" s="83"/>
      <c r="BZN2" s="83"/>
      <c r="BZO2" s="83"/>
      <c r="BZP2" s="83"/>
      <c r="BZQ2" s="83"/>
      <c r="BZR2" s="83"/>
      <c r="BZS2" s="83"/>
      <c r="BZT2" s="83"/>
      <c r="BZU2" s="83"/>
      <c r="BZV2" s="83"/>
      <c r="BZW2" s="83"/>
      <c r="BZX2" s="83"/>
      <c r="BZY2" s="83"/>
      <c r="BZZ2" s="83"/>
      <c r="CAA2" s="83"/>
      <c r="CAB2" s="83"/>
      <c r="CAC2" s="83"/>
      <c r="CAD2" s="83"/>
      <c r="CAE2" s="83"/>
      <c r="CAF2" s="83"/>
      <c r="CAG2" s="83"/>
      <c r="CAH2" s="83"/>
      <c r="CAI2" s="83"/>
      <c r="CAJ2" s="83"/>
      <c r="CAK2" s="83"/>
      <c r="CAL2" s="83"/>
      <c r="CAM2" s="83"/>
      <c r="CAN2" s="83"/>
      <c r="CAO2" s="83"/>
      <c r="CAP2" s="83"/>
      <c r="CAQ2" s="83"/>
      <c r="CAR2" s="83"/>
      <c r="CAS2" s="83"/>
      <c r="CAT2" s="83"/>
      <c r="CAU2" s="83"/>
      <c r="CAV2" s="83"/>
      <c r="CAW2" s="83"/>
      <c r="CAX2" s="83"/>
      <c r="CAY2" s="83"/>
      <c r="CAZ2" s="83"/>
      <c r="CBA2" s="83"/>
      <c r="CBB2" s="83"/>
      <c r="CBC2" s="83"/>
      <c r="CBD2" s="83"/>
      <c r="CBE2" s="83"/>
      <c r="CBF2" s="83"/>
      <c r="CBG2" s="83"/>
      <c r="CBH2" s="83"/>
      <c r="CBI2" s="83"/>
      <c r="CBJ2" s="83"/>
      <c r="CBK2" s="83"/>
      <c r="CBL2" s="83"/>
      <c r="CBM2" s="83"/>
      <c r="CBN2" s="83"/>
      <c r="CBO2" s="83"/>
      <c r="CBP2" s="83"/>
      <c r="CBQ2" s="83"/>
      <c r="CBR2" s="83"/>
      <c r="CBS2" s="83"/>
      <c r="CBT2" s="83"/>
      <c r="CBU2" s="83"/>
      <c r="CBV2" s="83"/>
      <c r="CBW2" s="83"/>
      <c r="CBX2" s="83"/>
      <c r="CBY2" s="83"/>
      <c r="CBZ2" s="83"/>
      <c r="CCA2" s="83"/>
      <c r="CCB2" s="83"/>
      <c r="CCC2" s="83"/>
      <c r="CCD2" s="83"/>
      <c r="CCE2" s="83"/>
      <c r="CCF2" s="83"/>
      <c r="CCG2" s="83"/>
      <c r="CCH2" s="83"/>
      <c r="CCI2" s="83"/>
      <c r="CCJ2" s="83"/>
      <c r="CCK2" s="83"/>
      <c r="CCL2" s="83"/>
      <c r="CCM2" s="83"/>
      <c r="CCN2" s="83"/>
      <c r="CCO2" s="83"/>
      <c r="CCP2" s="83"/>
      <c r="CCQ2" s="83"/>
      <c r="CCR2" s="83"/>
      <c r="CCS2" s="83"/>
      <c r="CCT2" s="83"/>
      <c r="CCU2" s="83"/>
      <c r="CCV2" s="83"/>
      <c r="CCW2" s="83"/>
      <c r="CCX2" s="83"/>
      <c r="CCY2" s="83"/>
      <c r="CCZ2" s="83"/>
      <c r="CDA2" s="83"/>
      <c r="CDB2" s="83"/>
      <c r="CDC2" s="83"/>
      <c r="CDD2" s="83"/>
      <c r="CDE2" s="83"/>
      <c r="CDF2" s="83"/>
      <c r="CDG2" s="83"/>
      <c r="CDH2" s="83"/>
      <c r="CDI2" s="83"/>
      <c r="CDJ2" s="83"/>
      <c r="CDK2" s="83"/>
      <c r="CDL2" s="83"/>
      <c r="CDM2" s="83"/>
      <c r="CDN2" s="83"/>
      <c r="CDO2" s="83"/>
      <c r="CDP2" s="83"/>
      <c r="CDQ2" s="83"/>
      <c r="CDR2" s="83"/>
      <c r="CDS2" s="83"/>
      <c r="CDT2" s="83"/>
      <c r="CDU2" s="83"/>
      <c r="CDV2" s="83"/>
      <c r="CDW2" s="83"/>
      <c r="CDX2" s="83"/>
      <c r="CDY2" s="83"/>
      <c r="CDZ2" s="83"/>
      <c r="CEA2" s="83"/>
      <c r="CEB2" s="83"/>
      <c r="CEC2" s="83"/>
      <c r="CED2" s="83"/>
      <c r="CEE2" s="83"/>
      <c r="CEF2" s="83"/>
      <c r="CEG2" s="83"/>
      <c r="CEH2" s="83"/>
      <c r="CEI2" s="83"/>
      <c r="CEJ2" s="83"/>
      <c r="CEK2" s="83"/>
      <c r="CEL2" s="83"/>
      <c r="CEM2" s="83"/>
      <c r="CEN2" s="83"/>
      <c r="CEO2" s="83"/>
      <c r="CEP2" s="83"/>
      <c r="CEQ2" s="83"/>
      <c r="CER2" s="83"/>
      <c r="CES2" s="83"/>
      <c r="CET2" s="83"/>
      <c r="CEU2" s="83"/>
      <c r="CEV2" s="83"/>
      <c r="CEW2" s="83"/>
      <c r="CEX2" s="83"/>
      <c r="CEY2" s="83"/>
      <c r="CEZ2" s="83"/>
      <c r="CFA2" s="83"/>
      <c r="CFB2" s="83"/>
      <c r="CFC2" s="83"/>
      <c r="CFD2" s="83"/>
      <c r="CFE2" s="83"/>
      <c r="CFF2" s="83"/>
      <c r="CFG2" s="83"/>
      <c r="CFH2" s="83"/>
      <c r="CFI2" s="83"/>
      <c r="CFJ2" s="83"/>
      <c r="CFK2" s="83"/>
      <c r="CFL2" s="83"/>
      <c r="CFM2" s="83"/>
      <c r="CFN2" s="83"/>
      <c r="CFO2" s="83"/>
      <c r="CFP2" s="83"/>
      <c r="CFQ2" s="83"/>
      <c r="CFR2" s="83"/>
      <c r="CFS2" s="83"/>
      <c r="CFT2" s="83"/>
      <c r="CFU2" s="83"/>
      <c r="CFV2" s="83"/>
      <c r="CFW2" s="83"/>
      <c r="CFX2" s="83"/>
      <c r="CFY2" s="83"/>
      <c r="CFZ2" s="83"/>
      <c r="CGA2" s="83"/>
      <c r="CGB2" s="83"/>
      <c r="CGC2" s="83"/>
      <c r="CGD2" s="83"/>
      <c r="CGE2" s="83"/>
      <c r="CGF2" s="83"/>
      <c r="CGG2" s="83"/>
      <c r="CGH2" s="83"/>
      <c r="CGI2" s="83"/>
      <c r="CGJ2" s="83"/>
      <c r="CGK2" s="83"/>
      <c r="CGL2" s="83"/>
      <c r="CGM2" s="83"/>
      <c r="CGN2" s="83"/>
      <c r="CGO2" s="83"/>
      <c r="CGP2" s="83"/>
      <c r="CGQ2" s="83"/>
      <c r="CGR2" s="83"/>
      <c r="CGS2" s="83"/>
      <c r="CGT2" s="83"/>
      <c r="CGU2" s="83"/>
      <c r="CGV2" s="83"/>
      <c r="CGW2" s="83"/>
      <c r="CGX2" s="83"/>
      <c r="CGY2" s="83"/>
      <c r="CGZ2" s="83"/>
      <c r="CHA2" s="83"/>
      <c r="CHB2" s="83"/>
      <c r="CHC2" s="83"/>
      <c r="CHD2" s="83"/>
      <c r="CHE2" s="83"/>
      <c r="CHF2" s="83"/>
      <c r="CHG2" s="83"/>
      <c r="CHH2" s="83"/>
      <c r="CHI2" s="83"/>
      <c r="CHJ2" s="83"/>
      <c r="CHK2" s="83"/>
      <c r="CHL2" s="83"/>
      <c r="CHM2" s="83"/>
      <c r="CHN2" s="83"/>
      <c r="CHO2" s="83"/>
      <c r="CHP2" s="83"/>
      <c r="CHQ2" s="83"/>
      <c r="CHR2" s="83"/>
      <c r="CHS2" s="83"/>
      <c r="CHT2" s="83"/>
      <c r="CHU2" s="83"/>
      <c r="CHV2" s="83"/>
      <c r="CHW2" s="83"/>
      <c r="CHX2" s="83"/>
      <c r="CHY2" s="83"/>
      <c r="CHZ2" s="83"/>
      <c r="CIA2" s="83"/>
      <c r="CIB2" s="83"/>
      <c r="CIC2" s="83"/>
      <c r="CID2" s="83"/>
      <c r="CIE2" s="83"/>
      <c r="CIF2" s="83"/>
      <c r="CIG2" s="83"/>
      <c r="CIH2" s="83"/>
      <c r="CII2" s="83"/>
      <c r="CIJ2" s="83"/>
      <c r="CIK2" s="83"/>
      <c r="CIL2" s="83"/>
      <c r="CIM2" s="83"/>
      <c r="CIN2" s="83"/>
      <c r="CIO2" s="83"/>
      <c r="CIP2" s="83"/>
      <c r="CIQ2" s="83"/>
      <c r="CIR2" s="83"/>
      <c r="CIS2" s="83"/>
      <c r="CIT2" s="83"/>
      <c r="CIU2" s="83"/>
      <c r="CIV2" s="83"/>
      <c r="CIW2" s="83"/>
      <c r="CIX2" s="83"/>
      <c r="CIY2" s="83"/>
      <c r="CIZ2" s="83"/>
      <c r="CJA2" s="83"/>
      <c r="CJB2" s="83"/>
      <c r="CJC2" s="83"/>
      <c r="CJD2" s="83"/>
      <c r="CJE2" s="83"/>
      <c r="CJF2" s="83"/>
      <c r="CJG2" s="83"/>
      <c r="CJH2" s="83"/>
      <c r="CJI2" s="83"/>
      <c r="CJJ2" s="83"/>
      <c r="CJK2" s="83"/>
      <c r="CJL2" s="83"/>
      <c r="CJM2" s="83"/>
      <c r="CJN2" s="83"/>
      <c r="CJO2" s="83"/>
      <c r="CJP2" s="83"/>
      <c r="CJQ2" s="83"/>
      <c r="CJR2" s="83"/>
      <c r="CJS2" s="83"/>
      <c r="CJT2" s="83"/>
      <c r="CJU2" s="83"/>
      <c r="CJV2" s="83"/>
      <c r="CJW2" s="83"/>
      <c r="CJX2" s="83"/>
      <c r="CJY2" s="83"/>
      <c r="CJZ2" s="83"/>
      <c r="CKA2" s="83"/>
      <c r="CKB2" s="83"/>
      <c r="CKC2" s="83"/>
      <c r="CKD2" s="83"/>
      <c r="CKE2" s="83"/>
      <c r="CKF2" s="83"/>
      <c r="CKG2" s="83"/>
      <c r="CKH2" s="83"/>
      <c r="CKI2" s="83"/>
      <c r="CKJ2" s="83"/>
      <c r="CKK2" s="83"/>
      <c r="CKL2" s="83"/>
      <c r="CKM2" s="83"/>
      <c r="CKN2" s="83"/>
      <c r="CKO2" s="83"/>
      <c r="CKP2" s="83"/>
      <c r="CKQ2" s="83"/>
      <c r="CKR2" s="83"/>
      <c r="CKS2" s="83"/>
      <c r="CKT2" s="83"/>
      <c r="CKU2" s="83"/>
      <c r="CKV2" s="83"/>
      <c r="CKW2" s="83"/>
      <c r="CKX2" s="83"/>
      <c r="CKY2" s="83"/>
      <c r="CKZ2" s="83"/>
      <c r="CLA2" s="83"/>
      <c r="CLB2" s="83"/>
      <c r="CLC2" s="83"/>
      <c r="CLD2" s="83"/>
      <c r="CLE2" s="83"/>
      <c r="CLF2" s="83"/>
      <c r="CLG2" s="83"/>
      <c r="CLH2" s="83"/>
      <c r="CLI2" s="83"/>
      <c r="CLJ2" s="83"/>
      <c r="CLK2" s="83"/>
      <c r="CLL2" s="83"/>
      <c r="CLM2" s="83"/>
      <c r="CLN2" s="83"/>
      <c r="CLO2" s="83"/>
      <c r="CLP2" s="83"/>
      <c r="CLQ2" s="83"/>
      <c r="CLR2" s="83"/>
      <c r="CLS2" s="83"/>
      <c r="CLT2" s="83"/>
      <c r="CLU2" s="83"/>
      <c r="CLV2" s="83"/>
      <c r="CLW2" s="83"/>
      <c r="CLX2" s="83"/>
      <c r="CLY2" s="83"/>
      <c r="CLZ2" s="83"/>
      <c r="CMA2" s="83"/>
      <c r="CMB2" s="83"/>
      <c r="CMC2" s="83"/>
      <c r="CMD2" s="83"/>
      <c r="CME2" s="83"/>
      <c r="CMF2" s="83"/>
      <c r="CMG2" s="83"/>
      <c r="CMH2" s="83"/>
      <c r="CMI2" s="83"/>
      <c r="CMJ2" s="83"/>
      <c r="CMK2" s="83"/>
      <c r="CML2" s="83"/>
      <c r="CMM2" s="83"/>
      <c r="CMN2" s="83"/>
      <c r="CMO2" s="83"/>
      <c r="CMP2" s="83"/>
      <c r="CMQ2" s="83"/>
      <c r="CMR2" s="83"/>
      <c r="CMS2" s="83"/>
      <c r="CMT2" s="83"/>
      <c r="CMU2" s="83"/>
      <c r="CMV2" s="83"/>
      <c r="CMW2" s="83"/>
      <c r="CMX2" s="83"/>
      <c r="CMY2" s="83"/>
      <c r="CMZ2" s="83"/>
      <c r="CNA2" s="83"/>
      <c r="CNB2" s="83"/>
      <c r="CNC2" s="83"/>
      <c r="CND2" s="83"/>
      <c r="CNE2" s="83"/>
      <c r="CNF2" s="83"/>
      <c r="CNG2" s="83"/>
      <c r="CNH2" s="83"/>
      <c r="CNI2" s="83"/>
      <c r="CNJ2" s="83"/>
      <c r="CNK2" s="83"/>
      <c r="CNL2" s="83"/>
      <c r="CNM2" s="83"/>
      <c r="CNN2" s="83"/>
      <c r="CNO2" s="83"/>
      <c r="CNP2" s="83"/>
      <c r="CNQ2" s="83"/>
      <c r="CNR2" s="83"/>
      <c r="CNS2" s="83"/>
      <c r="CNT2" s="83"/>
      <c r="CNU2" s="83"/>
      <c r="CNV2" s="83"/>
      <c r="CNW2" s="83"/>
      <c r="CNX2" s="83"/>
      <c r="CNY2" s="83"/>
      <c r="CNZ2" s="83"/>
      <c r="COA2" s="83"/>
      <c r="COB2" s="83"/>
      <c r="COC2" s="83"/>
      <c r="COD2" s="83"/>
      <c r="COE2" s="83"/>
      <c r="COF2" s="83"/>
      <c r="COG2" s="83"/>
      <c r="COH2" s="83"/>
      <c r="COI2" s="83"/>
      <c r="COJ2" s="83"/>
      <c r="COK2" s="83"/>
      <c r="COL2" s="83"/>
      <c r="COM2" s="83"/>
      <c r="CON2" s="83"/>
      <c r="COO2" s="83"/>
      <c r="COP2" s="83"/>
      <c r="COQ2" s="83"/>
      <c r="COR2" s="83"/>
      <c r="COS2" s="83"/>
      <c r="COT2" s="83"/>
      <c r="COU2" s="83"/>
      <c r="COV2" s="83"/>
      <c r="COW2" s="83"/>
      <c r="COX2" s="83"/>
      <c r="COY2" s="83"/>
      <c r="COZ2" s="83"/>
      <c r="CPA2" s="83"/>
      <c r="CPB2" s="83"/>
      <c r="CPC2" s="83"/>
      <c r="CPD2" s="83"/>
      <c r="CPE2" s="83"/>
      <c r="CPF2" s="83"/>
      <c r="CPG2" s="83"/>
      <c r="CPH2" s="83"/>
      <c r="CPI2" s="83"/>
      <c r="CPJ2" s="83"/>
      <c r="CPK2" s="83"/>
      <c r="CPL2" s="83"/>
      <c r="CPM2" s="83"/>
      <c r="CPN2" s="83"/>
      <c r="CPO2" s="83"/>
      <c r="CPP2" s="83"/>
      <c r="CPQ2" s="83"/>
      <c r="CPR2" s="83"/>
      <c r="CPS2" s="83"/>
      <c r="CPT2" s="83"/>
      <c r="CPU2" s="83"/>
      <c r="CPV2" s="83"/>
      <c r="CPW2" s="83"/>
      <c r="CPX2" s="83"/>
      <c r="CPY2" s="83"/>
      <c r="CPZ2" s="83"/>
      <c r="CQA2" s="83"/>
      <c r="CQB2" s="83"/>
      <c r="CQC2" s="83"/>
      <c r="CQD2" s="83"/>
      <c r="CQE2" s="83"/>
      <c r="CQF2" s="83"/>
      <c r="CQG2" s="83"/>
      <c r="CQH2" s="83"/>
      <c r="CQI2" s="83"/>
      <c r="CQJ2" s="83"/>
      <c r="CQK2" s="83"/>
      <c r="CQL2" s="83"/>
      <c r="CQM2" s="83"/>
      <c r="CQN2" s="83"/>
      <c r="CQO2" s="83"/>
      <c r="CQP2" s="83"/>
      <c r="CQQ2" s="83"/>
      <c r="CQR2" s="83"/>
      <c r="CQS2" s="83"/>
      <c r="CQT2" s="83"/>
      <c r="CQU2" s="83"/>
      <c r="CQV2" s="83"/>
      <c r="CQW2" s="83"/>
      <c r="CQX2" s="83"/>
      <c r="CQY2" s="83"/>
      <c r="CQZ2" s="83"/>
      <c r="CRA2" s="83"/>
      <c r="CRB2" s="83"/>
      <c r="CRC2" s="83"/>
      <c r="CRD2" s="83"/>
      <c r="CRE2" s="83"/>
      <c r="CRF2" s="83"/>
      <c r="CRG2" s="83"/>
      <c r="CRH2" s="83"/>
      <c r="CRI2" s="83"/>
      <c r="CRJ2" s="83"/>
      <c r="CRK2" s="83"/>
      <c r="CRL2" s="83"/>
      <c r="CRM2" s="83"/>
      <c r="CRN2" s="83"/>
      <c r="CRO2" s="83"/>
      <c r="CRP2" s="83"/>
      <c r="CRQ2" s="83"/>
      <c r="CRR2" s="83"/>
      <c r="CRS2" s="83"/>
      <c r="CRT2" s="83"/>
      <c r="CRU2" s="83"/>
      <c r="CRV2" s="83"/>
      <c r="CRW2" s="83"/>
      <c r="CRX2" s="83"/>
      <c r="CRY2" s="83"/>
      <c r="CRZ2" s="83"/>
      <c r="CSA2" s="83"/>
      <c r="CSB2" s="83"/>
      <c r="CSC2" s="83"/>
      <c r="CSD2" s="83"/>
      <c r="CSE2" s="83"/>
      <c r="CSF2" s="83"/>
      <c r="CSG2" s="83"/>
      <c r="CSH2" s="83"/>
      <c r="CSI2" s="83"/>
      <c r="CSJ2" s="83"/>
      <c r="CSK2" s="83"/>
      <c r="CSL2" s="83"/>
      <c r="CSM2" s="83"/>
      <c r="CSN2" s="83"/>
      <c r="CSO2" s="83"/>
      <c r="CSP2" s="83"/>
      <c r="CSQ2" s="83"/>
      <c r="CSR2" s="83"/>
      <c r="CSS2" s="83"/>
      <c r="CST2" s="83"/>
      <c r="CSU2" s="83"/>
      <c r="CSV2" s="83"/>
      <c r="CSW2" s="83"/>
      <c r="CSX2" s="83"/>
      <c r="CSY2" s="83"/>
      <c r="CSZ2" s="83"/>
      <c r="CTA2" s="83"/>
      <c r="CTB2" s="83"/>
      <c r="CTC2" s="83"/>
      <c r="CTD2" s="83"/>
      <c r="CTE2" s="83"/>
      <c r="CTF2" s="83"/>
      <c r="CTG2" s="83"/>
      <c r="CTH2" s="83"/>
      <c r="CTI2" s="83"/>
      <c r="CTJ2" s="83"/>
      <c r="CTK2" s="83"/>
      <c r="CTL2" s="83"/>
      <c r="CTM2" s="83"/>
      <c r="CTN2" s="83"/>
      <c r="CTO2" s="83"/>
      <c r="CTP2" s="83"/>
      <c r="CTQ2" s="83"/>
      <c r="CTR2" s="83"/>
      <c r="CTS2" s="83"/>
      <c r="CTT2" s="83"/>
      <c r="CTU2" s="83"/>
      <c r="CTV2" s="83"/>
      <c r="CTW2" s="83"/>
      <c r="CTX2" s="83"/>
      <c r="CTY2" s="83"/>
      <c r="CTZ2" s="83"/>
      <c r="CUA2" s="83"/>
      <c r="CUB2" s="83"/>
      <c r="CUC2" s="83"/>
      <c r="CUD2" s="83"/>
      <c r="CUE2" s="83"/>
      <c r="CUF2" s="83"/>
      <c r="CUG2" s="83"/>
      <c r="CUH2" s="83"/>
      <c r="CUI2" s="83"/>
      <c r="CUJ2" s="83"/>
      <c r="CUK2" s="83"/>
      <c r="CUL2" s="83"/>
      <c r="CUM2" s="83"/>
      <c r="CUN2" s="83"/>
      <c r="CUO2" s="83"/>
      <c r="CUP2" s="83"/>
      <c r="CUQ2" s="83"/>
      <c r="CUR2" s="83"/>
      <c r="CUS2" s="83"/>
      <c r="CUT2" s="83"/>
      <c r="CUU2" s="83"/>
      <c r="CUV2" s="83"/>
      <c r="CUW2" s="83"/>
      <c r="CUX2" s="83"/>
      <c r="CUY2" s="83"/>
      <c r="CUZ2" s="83"/>
      <c r="CVA2" s="83"/>
      <c r="CVB2" s="83"/>
      <c r="CVC2" s="83"/>
      <c r="CVD2" s="83"/>
      <c r="CVE2" s="83"/>
      <c r="CVF2" s="83"/>
      <c r="CVG2" s="83"/>
      <c r="CVH2" s="83"/>
      <c r="CVI2" s="83"/>
      <c r="CVJ2" s="83"/>
      <c r="CVK2" s="83"/>
      <c r="CVL2" s="83"/>
      <c r="CVM2" s="83"/>
      <c r="CVN2" s="83"/>
      <c r="CVO2" s="83"/>
      <c r="CVP2" s="83"/>
      <c r="CVQ2" s="83"/>
      <c r="CVR2" s="83"/>
      <c r="CVS2" s="83"/>
      <c r="CVT2" s="83"/>
      <c r="CVU2" s="83"/>
      <c r="CVV2" s="83"/>
      <c r="CVW2" s="83"/>
      <c r="CVX2" s="83"/>
      <c r="CVY2" s="83"/>
      <c r="CVZ2" s="83"/>
      <c r="CWA2" s="83"/>
      <c r="CWB2" s="83"/>
      <c r="CWC2" s="83"/>
      <c r="CWD2" s="83"/>
      <c r="CWE2" s="83"/>
      <c r="CWF2" s="83"/>
      <c r="CWG2" s="83"/>
      <c r="CWH2" s="83"/>
      <c r="CWI2" s="83"/>
      <c r="CWJ2" s="83"/>
      <c r="CWK2" s="83"/>
      <c r="CWL2" s="83"/>
      <c r="CWM2" s="83"/>
      <c r="CWN2" s="83"/>
      <c r="CWO2" s="83"/>
      <c r="CWP2" s="83"/>
      <c r="CWQ2" s="83"/>
      <c r="CWR2" s="83"/>
      <c r="CWS2" s="83"/>
      <c r="CWT2" s="83"/>
      <c r="CWU2" s="83"/>
      <c r="CWV2" s="83"/>
      <c r="CWW2" s="83"/>
      <c r="CWX2" s="83"/>
      <c r="CWY2" s="83"/>
      <c r="CWZ2" s="83"/>
      <c r="CXA2" s="83"/>
      <c r="CXB2" s="83"/>
      <c r="CXC2" s="83"/>
      <c r="CXD2" s="83"/>
      <c r="CXE2" s="83"/>
      <c r="CXF2" s="83"/>
      <c r="CXG2" s="83"/>
      <c r="CXH2" s="83"/>
      <c r="CXI2" s="83"/>
      <c r="CXJ2" s="83"/>
      <c r="CXK2" s="83"/>
      <c r="CXL2" s="83"/>
      <c r="CXM2" s="83"/>
      <c r="CXN2" s="83"/>
      <c r="CXO2" s="83"/>
      <c r="CXP2" s="83"/>
      <c r="CXQ2" s="83"/>
      <c r="CXR2" s="83"/>
      <c r="CXS2" s="83"/>
      <c r="CXT2" s="83"/>
      <c r="CXU2" s="83"/>
      <c r="CXV2" s="83"/>
      <c r="CXW2" s="83"/>
      <c r="CXX2" s="83"/>
      <c r="CXY2" s="83"/>
      <c r="CXZ2" s="83"/>
      <c r="CYA2" s="83"/>
      <c r="CYB2" s="83"/>
      <c r="CYC2" s="83"/>
      <c r="CYD2" s="83"/>
      <c r="CYE2" s="83"/>
      <c r="CYF2" s="83"/>
      <c r="CYG2" s="83"/>
      <c r="CYH2" s="83"/>
      <c r="CYI2" s="83"/>
      <c r="CYJ2" s="83"/>
      <c r="CYK2" s="83"/>
      <c r="CYL2" s="83"/>
      <c r="CYM2" s="83"/>
      <c r="CYN2" s="83"/>
      <c r="CYO2" s="83"/>
      <c r="CYP2" s="83"/>
      <c r="CYQ2" s="83"/>
      <c r="CYR2" s="83"/>
      <c r="CYS2" s="83"/>
      <c r="CYT2" s="83"/>
      <c r="CYU2" s="83"/>
      <c r="CYV2" s="83"/>
      <c r="CYW2" s="83"/>
      <c r="CYX2" s="83"/>
      <c r="CYY2" s="83"/>
      <c r="CYZ2" s="83"/>
      <c r="CZA2" s="83"/>
      <c r="CZB2" s="83"/>
      <c r="CZC2" s="83"/>
      <c r="CZD2" s="83"/>
      <c r="CZE2" s="83"/>
      <c r="CZF2" s="83"/>
      <c r="CZG2" s="83"/>
      <c r="CZH2" s="83"/>
      <c r="CZI2" s="83"/>
      <c r="CZJ2" s="83"/>
      <c r="CZK2" s="83"/>
      <c r="CZL2" s="83"/>
      <c r="CZM2" s="83"/>
      <c r="CZN2" s="83"/>
      <c r="CZO2" s="83"/>
      <c r="CZP2" s="83"/>
      <c r="CZQ2" s="83"/>
      <c r="CZR2" s="83"/>
      <c r="CZS2" s="83"/>
      <c r="CZT2" s="83"/>
      <c r="CZU2" s="83"/>
      <c r="CZV2" s="83"/>
      <c r="CZW2" s="83"/>
      <c r="CZX2" s="83"/>
      <c r="CZY2" s="83"/>
      <c r="CZZ2" s="83"/>
      <c r="DAA2" s="83"/>
      <c r="DAB2" s="83"/>
      <c r="DAC2" s="83"/>
      <c r="DAD2" s="83"/>
      <c r="DAE2" s="83"/>
      <c r="DAF2" s="83"/>
      <c r="DAG2" s="83"/>
      <c r="DAH2" s="83"/>
      <c r="DAI2" s="83"/>
      <c r="DAJ2" s="83"/>
      <c r="DAK2" s="83"/>
      <c r="DAL2" s="83"/>
      <c r="DAM2" s="83"/>
      <c r="DAN2" s="83"/>
      <c r="DAO2" s="83"/>
      <c r="DAP2" s="83"/>
      <c r="DAQ2" s="83"/>
      <c r="DAR2" s="83"/>
      <c r="DAS2" s="83"/>
      <c r="DAT2" s="83"/>
      <c r="DAU2" s="83"/>
      <c r="DAV2" s="83"/>
      <c r="DAW2" s="83"/>
      <c r="DAX2" s="83"/>
      <c r="DAY2" s="83"/>
      <c r="DAZ2" s="83"/>
      <c r="DBA2" s="83"/>
      <c r="DBB2" s="83"/>
      <c r="DBC2" s="83"/>
      <c r="DBD2" s="83"/>
      <c r="DBE2" s="83"/>
      <c r="DBF2" s="83"/>
      <c r="DBG2" s="83"/>
      <c r="DBH2" s="83"/>
      <c r="DBI2" s="83"/>
      <c r="DBJ2" s="83"/>
      <c r="DBK2" s="83"/>
      <c r="DBL2" s="83"/>
      <c r="DBM2" s="83"/>
      <c r="DBN2" s="83"/>
      <c r="DBO2" s="83"/>
      <c r="DBP2" s="83"/>
      <c r="DBQ2" s="83"/>
      <c r="DBR2" s="83"/>
      <c r="DBS2" s="83"/>
      <c r="DBT2" s="83"/>
      <c r="DBU2" s="83"/>
      <c r="DBV2" s="83"/>
      <c r="DBW2" s="83"/>
      <c r="DBX2" s="83"/>
      <c r="DBY2" s="83"/>
      <c r="DBZ2" s="83"/>
      <c r="DCA2" s="83"/>
      <c r="DCB2" s="83"/>
      <c r="DCC2" s="83"/>
      <c r="DCD2" s="83"/>
      <c r="DCE2" s="83"/>
      <c r="DCF2" s="83"/>
      <c r="DCG2" s="83"/>
      <c r="DCH2" s="83"/>
      <c r="DCI2" s="83"/>
      <c r="DCJ2" s="83"/>
      <c r="DCK2" s="83"/>
      <c r="DCL2" s="83"/>
      <c r="DCM2" s="83"/>
      <c r="DCN2" s="83"/>
      <c r="DCO2" s="83"/>
      <c r="DCP2" s="83"/>
      <c r="DCQ2" s="83"/>
      <c r="DCR2" s="83"/>
      <c r="DCS2" s="83"/>
      <c r="DCT2" s="83"/>
      <c r="DCU2" s="83"/>
      <c r="DCV2" s="83"/>
      <c r="DCW2" s="83"/>
      <c r="DCX2" s="83"/>
      <c r="DCY2" s="83"/>
      <c r="DCZ2" s="83"/>
      <c r="DDA2" s="83"/>
      <c r="DDB2" s="83"/>
      <c r="DDC2" s="83"/>
      <c r="DDD2" s="83"/>
      <c r="DDE2" s="83"/>
      <c r="DDF2" s="83"/>
      <c r="DDG2" s="83"/>
      <c r="DDH2" s="83"/>
      <c r="DDI2" s="83"/>
      <c r="DDJ2" s="83"/>
      <c r="DDK2" s="83"/>
      <c r="DDL2" s="83"/>
      <c r="DDM2" s="83"/>
      <c r="DDN2" s="83"/>
      <c r="DDO2" s="83"/>
      <c r="DDP2" s="83"/>
      <c r="DDQ2" s="83"/>
      <c r="DDR2" s="83"/>
      <c r="DDS2" s="83"/>
      <c r="DDT2" s="83"/>
      <c r="DDU2" s="83"/>
      <c r="DDV2" s="83"/>
      <c r="DDW2" s="83"/>
      <c r="DDX2" s="83"/>
      <c r="DDY2" s="83"/>
      <c r="DDZ2" s="83"/>
      <c r="DEA2" s="83"/>
      <c r="DEB2" s="83"/>
      <c r="DEC2" s="83"/>
      <c r="DED2" s="83"/>
      <c r="DEE2" s="83"/>
      <c r="DEF2" s="83"/>
      <c r="DEG2" s="83"/>
      <c r="DEH2" s="83"/>
      <c r="DEI2" s="83"/>
      <c r="DEJ2" s="83"/>
      <c r="DEK2" s="83"/>
      <c r="DEL2" s="83"/>
      <c r="DEM2" s="83"/>
      <c r="DEN2" s="83"/>
      <c r="DEO2" s="83"/>
      <c r="DEP2" s="83"/>
      <c r="DEQ2" s="83"/>
      <c r="DER2" s="83"/>
      <c r="DES2" s="83"/>
      <c r="DET2" s="83"/>
      <c r="DEU2" s="83"/>
      <c r="DEV2" s="83"/>
      <c r="DEW2" s="83"/>
      <c r="DEX2" s="83"/>
      <c r="DEY2" s="83"/>
      <c r="DEZ2" s="83"/>
      <c r="DFA2" s="83"/>
      <c r="DFB2" s="83"/>
      <c r="DFC2" s="83"/>
      <c r="DFD2" s="83"/>
      <c r="DFE2" s="83"/>
      <c r="DFF2" s="83"/>
      <c r="DFG2" s="83"/>
      <c r="DFH2" s="83"/>
      <c r="DFI2" s="83"/>
      <c r="DFJ2" s="83"/>
      <c r="DFK2" s="83"/>
      <c r="DFL2" s="83"/>
      <c r="DFM2" s="83"/>
      <c r="DFN2" s="83"/>
      <c r="DFO2" s="83"/>
      <c r="DFP2" s="83"/>
      <c r="DFQ2" s="83"/>
      <c r="DFR2" s="83"/>
      <c r="DFS2" s="83"/>
      <c r="DFT2" s="83"/>
      <c r="DFU2" s="83"/>
      <c r="DFV2" s="83"/>
      <c r="DFW2" s="83"/>
      <c r="DFX2" s="83"/>
      <c r="DFY2" s="83"/>
      <c r="DFZ2" s="83"/>
      <c r="DGA2" s="83"/>
      <c r="DGB2" s="83"/>
      <c r="DGC2" s="83"/>
      <c r="DGD2" s="83"/>
      <c r="DGE2" s="83"/>
      <c r="DGF2" s="83"/>
      <c r="DGG2" s="83"/>
      <c r="DGH2" s="83"/>
      <c r="DGI2" s="83"/>
      <c r="DGJ2" s="83"/>
      <c r="DGK2" s="83"/>
      <c r="DGL2" s="83"/>
      <c r="DGM2" s="83"/>
      <c r="DGN2" s="83"/>
      <c r="DGO2" s="83"/>
      <c r="DGP2" s="83"/>
      <c r="DGQ2" s="83"/>
      <c r="DGR2" s="83"/>
      <c r="DGS2" s="83"/>
      <c r="DGT2" s="83"/>
      <c r="DGU2" s="83"/>
      <c r="DGV2" s="83"/>
      <c r="DGW2" s="83"/>
      <c r="DGX2" s="83"/>
      <c r="DGY2" s="83"/>
      <c r="DGZ2" s="83"/>
      <c r="DHA2" s="83"/>
      <c r="DHB2" s="83"/>
      <c r="DHC2" s="83"/>
      <c r="DHD2" s="83"/>
      <c r="DHE2" s="83"/>
      <c r="DHF2" s="83"/>
      <c r="DHG2" s="83"/>
      <c r="DHH2" s="83"/>
      <c r="DHI2" s="83"/>
      <c r="DHJ2" s="83"/>
      <c r="DHK2" s="83"/>
      <c r="DHL2" s="83"/>
      <c r="DHM2" s="83"/>
      <c r="DHN2" s="83"/>
      <c r="DHO2" s="83"/>
      <c r="DHP2" s="83"/>
      <c r="DHQ2" s="83"/>
      <c r="DHR2" s="83"/>
      <c r="DHS2" s="83"/>
      <c r="DHT2" s="83"/>
      <c r="DHU2" s="83"/>
      <c r="DHV2" s="83"/>
      <c r="DHW2" s="83"/>
      <c r="DHX2" s="83"/>
      <c r="DHY2" s="83"/>
      <c r="DHZ2" s="83"/>
      <c r="DIA2" s="83"/>
      <c r="DIB2" s="83"/>
      <c r="DIC2" s="83"/>
      <c r="DID2" s="83"/>
      <c r="DIE2" s="83"/>
      <c r="DIF2" s="83"/>
      <c r="DIG2" s="83"/>
      <c r="DIH2" s="83"/>
      <c r="DII2" s="83"/>
      <c r="DIJ2" s="83"/>
      <c r="DIK2" s="83"/>
      <c r="DIL2" s="83"/>
      <c r="DIM2" s="83"/>
      <c r="DIN2" s="83"/>
      <c r="DIO2" s="83"/>
      <c r="DIP2" s="83"/>
      <c r="DIQ2" s="83"/>
      <c r="DIR2" s="83"/>
      <c r="DIS2" s="83"/>
      <c r="DIT2" s="83"/>
      <c r="DIU2" s="83"/>
      <c r="DIV2" s="83"/>
      <c r="DIW2" s="83"/>
      <c r="DIX2" s="83"/>
      <c r="DIY2" s="83"/>
      <c r="DIZ2" s="83"/>
      <c r="DJA2" s="83"/>
      <c r="DJB2" s="83"/>
      <c r="DJC2" s="83"/>
      <c r="DJD2" s="83"/>
      <c r="DJE2" s="83"/>
      <c r="DJF2" s="83"/>
      <c r="DJG2" s="83"/>
      <c r="DJH2" s="83"/>
      <c r="DJI2" s="83"/>
      <c r="DJJ2" s="83"/>
      <c r="DJK2" s="83"/>
      <c r="DJL2" s="83"/>
      <c r="DJM2" s="83"/>
      <c r="DJN2" s="83"/>
      <c r="DJO2" s="83"/>
      <c r="DJP2" s="83"/>
      <c r="DJQ2" s="83"/>
      <c r="DJR2" s="83"/>
      <c r="DJS2" s="83"/>
      <c r="DJT2" s="83"/>
      <c r="DJU2" s="83"/>
      <c r="DJV2" s="83"/>
      <c r="DJW2" s="83"/>
      <c r="DJX2" s="83"/>
      <c r="DJY2" s="83"/>
      <c r="DJZ2" s="83"/>
      <c r="DKA2" s="83"/>
      <c r="DKB2" s="83"/>
      <c r="DKC2" s="83"/>
      <c r="DKD2" s="83"/>
      <c r="DKE2" s="83"/>
      <c r="DKF2" s="83"/>
      <c r="DKG2" s="83"/>
      <c r="DKH2" s="83"/>
      <c r="DKI2" s="83"/>
      <c r="DKJ2" s="83"/>
      <c r="DKK2" s="83"/>
      <c r="DKL2" s="83"/>
      <c r="DKM2" s="83"/>
      <c r="DKN2" s="83"/>
      <c r="DKO2" s="83"/>
      <c r="DKP2" s="83"/>
      <c r="DKQ2" s="83"/>
      <c r="DKR2" s="83"/>
      <c r="DKS2" s="83"/>
      <c r="DKT2" s="83"/>
      <c r="DKU2" s="83"/>
      <c r="DKV2" s="83"/>
      <c r="DKW2" s="83"/>
      <c r="DKX2" s="83"/>
      <c r="DKY2" s="83"/>
      <c r="DKZ2" s="83"/>
      <c r="DLA2" s="83"/>
      <c r="DLB2" s="83"/>
      <c r="DLC2" s="83"/>
      <c r="DLD2" s="83"/>
      <c r="DLE2" s="83"/>
      <c r="DLF2" s="83"/>
      <c r="DLG2" s="83"/>
      <c r="DLH2" s="83"/>
      <c r="DLI2" s="83"/>
      <c r="DLJ2" s="83"/>
      <c r="DLK2" s="83"/>
      <c r="DLL2" s="83"/>
      <c r="DLM2" s="83"/>
      <c r="DLN2" s="83"/>
      <c r="DLO2" s="83"/>
      <c r="DLP2" s="83"/>
      <c r="DLQ2" s="83"/>
      <c r="DLR2" s="83"/>
      <c r="DLS2" s="83"/>
      <c r="DLT2" s="83"/>
      <c r="DLU2" s="83"/>
      <c r="DLV2" s="83"/>
      <c r="DLW2" s="83"/>
      <c r="DLX2" s="83"/>
      <c r="DLY2" s="83"/>
      <c r="DLZ2" s="83"/>
      <c r="DMA2" s="83"/>
      <c r="DMB2" s="83"/>
      <c r="DMC2" s="83"/>
      <c r="DMD2" s="83"/>
      <c r="DME2" s="83"/>
      <c r="DMF2" s="83"/>
      <c r="DMG2" s="83"/>
      <c r="DMH2" s="83"/>
      <c r="DMI2" s="83"/>
      <c r="DMJ2" s="83"/>
      <c r="DMK2" s="83"/>
      <c r="DML2" s="83"/>
      <c r="DMM2" s="83"/>
      <c r="DMN2" s="83"/>
      <c r="DMO2" s="83"/>
      <c r="DMP2" s="83"/>
      <c r="DMQ2" s="83"/>
      <c r="DMR2" s="83"/>
      <c r="DMS2" s="83"/>
      <c r="DMT2" s="83"/>
      <c r="DMU2" s="83"/>
      <c r="DMV2" s="83"/>
      <c r="DMW2" s="83"/>
      <c r="DMX2" s="83"/>
      <c r="DMY2" s="83"/>
      <c r="DMZ2" s="83"/>
      <c r="DNA2" s="83"/>
      <c r="DNB2" s="83"/>
      <c r="DNC2" s="83"/>
      <c r="DND2" s="83"/>
      <c r="DNE2" s="83"/>
      <c r="DNF2" s="83"/>
      <c r="DNG2" s="83"/>
      <c r="DNH2" s="83"/>
      <c r="DNI2" s="83"/>
      <c r="DNJ2" s="83"/>
      <c r="DNK2" s="83"/>
      <c r="DNL2" s="83"/>
      <c r="DNM2" s="83"/>
      <c r="DNN2" s="83"/>
      <c r="DNO2" s="83"/>
      <c r="DNP2" s="83"/>
      <c r="DNQ2" s="83"/>
      <c r="DNR2" s="83"/>
      <c r="DNS2" s="83"/>
      <c r="DNT2" s="83"/>
      <c r="DNU2" s="83"/>
      <c r="DNV2" s="83"/>
      <c r="DNW2" s="83"/>
      <c r="DNX2" s="83"/>
      <c r="DNY2" s="83"/>
      <c r="DNZ2" s="83"/>
      <c r="DOA2" s="83"/>
      <c r="DOB2" s="83"/>
      <c r="DOC2" s="83"/>
      <c r="DOD2" s="83"/>
      <c r="DOE2" s="83"/>
      <c r="DOF2" s="83"/>
      <c r="DOG2" s="83"/>
      <c r="DOH2" s="83"/>
      <c r="DOI2" s="83"/>
      <c r="DOJ2" s="83"/>
      <c r="DOK2" s="83"/>
      <c r="DOL2" s="83"/>
      <c r="DOM2" s="83"/>
      <c r="DON2" s="83"/>
      <c r="DOO2" s="83"/>
      <c r="DOP2" s="83"/>
      <c r="DOQ2" s="83"/>
      <c r="DOR2" s="83"/>
      <c r="DOS2" s="83"/>
      <c r="DOT2" s="83"/>
      <c r="DOU2" s="83"/>
      <c r="DOV2" s="83"/>
      <c r="DOW2" s="83"/>
      <c r="DOX2" s="83"/>
      <c r="DOY2" s="83"/>
      <c r="DOZ2" s="83"/>
      <c r="DPA2" s="83"/>
      <c r="DPB2" s="83"/>
      <c r="DPC2" s="83"/>
      <c r="DPD2" s="83"/>
      <c r="DPE2" s="83"/>
      <c r="DPF2" s="83"/>
      <c r="DPG2" s="83"/>
      <c r="DPH2" s="83"/>
      <c r="DPI2" s="83"/>
      <c r="DPJ2" s="83"/>
      <c r="DPK2" s="83"/>
      <c r="DPL2" s="83"/>
      <c r="DPM2" s="83"/>
      <c r="DPN2" s="83"/>
      <c r="DPO2" s="83"/>
      <c r="DPP2" s="83"/>
      <c r="DPQ2" s="83"/>
      <c r="DPR2" s="83"/>
      <c r="DPS2" s="83"/>
      <c r="DPT2" s="83"/>
      <c r="DPU2" s="83"/>
      <c r="DPV2" s="83"/>
      <c r="DPW2" s="83"/>
      <c r="DPX2" s="83"/>
      <c r="DPY2" s="83"/>
      <c r="DPZ2" s="83"/>
      <c r="DQA2" s="83"/>
      <c r="DQB2" s="83"/>
      <c r="DQC2" s="83"/>
      <c r="DQD2" s="83"/>
      <c r="DQE2" s="83"/>
      <c r="DQF2" s="83"/>
      <c r="DQG2" s="83"/>
      <c r="DQH2" s="83"/>
      <c r="DQI2" s="83"/>
      <c r="DQJ2" s="83"/>
      <c r="DQK2" s="83"/>
      <c r="DQL2" s="83"/>
      <c r="DQM2" s="83"/>
      <c r="DQN2" s="83"/>
      <c r="DQO2" s="83"/>
      <c r="DQP2" s="83"/>
      <c r="DQQ2" s="83"/>
      <c r="DQR2" s="83"/>
      <c r="DQS2" s="83"/>
      <c r="DQT2" s="83"/>
      <c r="DQU2" s="83"/>
      <c r="DQV2" s="83"/>
      <c r="DQW2" s="83"/>
      <c r="DQX2" s="83"/>
      <c r="DQY2" s="83"/>
      <c r="DQZ2" s="83"/>
      <c r="DRA2" s="83"/>
      <c r="DRB2" s="83"/>
      <c r="DRC2" s="83"/>
      <c r="DRD2" s="83"/>
      <c r="DRE2" s="83"/>
      <c r="DRF2" s="83"/>
      <c r="DRG2" s="83"/>
      <c r="DRH2" s="83"/>
      <c r="DRI2" s="83"/>
      <c r="DRJ2" s="83"/>
      <c r="DRK2" s="83"/>
      <c r="DRL2" s="83"/>
      <c r="DRM2" s="83"/>
      <c r="DRN2" s="83"/>
      <c r="DRO2" s="83"/>
      <c r="DRP2" s="83"/>
      <c r="DRQ2" s="83"/>
      <c r="DRR2" s="83"/>
      <c r="DRS2" s="83"/>
      <c r="DRT2" s="83"/>
      <c r="DRU2" s="83"/>
      <c r="DRV2" s="83"/>
      <c r="DRW2" s="83"/>
      <c r="DRX2" s="83"/>
      <c r="DRY2" s="83"/>
      <c r="DRZ2" s="83"/>
      <c r="DSA2" s="83"/>
      <c r="DSB2" s="83"/>
      <c r="DSC2" s="83"/>
      <c r="DSD2" s="83"/>
      <c r="DSE2" s="83"/>
      <c r="DSF2" s="83"/>
      <c r="DSG2" s="83"/>
      <c r="DSH2" s="83"/>
      <c r="DSI2" s="83"/>
      <c r="DSJ2" s="83"/>
      <c r="DSK2" s="83"/>
      <c r="DSL2" s="83"/>
      <c r="DSM2" s="83"/>
      <c r="DSN2" s="83"/>
      <c r="DSO2" s="83"/>
      <c r="DSP2" s="83"/>
      <c r="DSQ2" s="83"/>
      <c r="DSR2" s="83"/>
      <c r="DSS2" s="83"/>
      <c r="DST2" s="83"/>
      <c r="DSU2" s="83"/>
      <c r="DSV2" s="83"/>
      <c r="DSW2" s="83"/>
      <c r="DSX2" s="83"/>
      <c r="DSY2" s="83"/>
      <c r="DSZ2" s="83"/>
      <c r="DTA2" s="83"/>
      <c r="DTB2" s="83"/>
      <c r="DTC2" s="83"/>
      <c r="DTD2" s="83"/>
      <c r="DTE2" s="83"/>
      <c r="DTF2" s="83"/>
      <c r="DTG2" s="83"/>
      <c r="DTH2" s="83"/>
      <c r="DTI2" s="83"/>
      <c r="DTJ2" s="83"/>
      <c r="DTK2" s="83"/>
      <c r="DTL2" s="83"/>
      <c r="DTM2" s="83"/>
      <c r="DTN2" s="83"/>
      <c r="DTO2" s="83"/>
      <c r="DTP2" s="83"/>
      <c r="DTQ2" s="83"/>
      <c r="DTR2" s="83"/>
      <c r="DTS2" s="83"/>
      <c r="DTT2" s="83"/>
      <c r="DTU2" s="83"/>
      <c r="DTV2" s="83"/>
      <c r="DTW2" s="83"/>
      <c r="DTX2" s="83"/>
      <c r="DTY2" s="83"/>
      <c r="DTZ2" s="83"/>
      <c r="DUA2" s="83"/>
      <c r="DUB2" s="83"/>
      <c r="DUC2" s="83"/>
      <c r="DUD2" s="83"/>
      <c r="DUE2" s="83"/>
      <c r="DUF2" s="83"/>
      <c r="DUG2" s="83"/>
      <c r="DUH2" s="83"/>
      <c r="DUI2" s="83"/>
      <c r="DUJ2" s="83"/>
      <c r="DUK2" s="83"/>
      <c r="DUL2" s="83"/>
      <c r="DUM2" s="83"/>
      <c r="DUN2" s="83"/>
      <c r="DUO2" s="83"/>
      <c r="DUP2" s="83"/>
      <c r="DUQ2" s="83"/>
      <c r="DUR2" s="83"/>
      <c r="DUS2" s="83"/>
      <c r="DUT2" s="83"/>
      <c r="DUU2" s="83"/>
      <c r="DUV2" s="83"/>
      <c r="DUW2" s="83"/>
      <c r="DUX2" s="83"/>
      <c r="DUY2" s="83"/>
      <c r="DUZ2" s="83"/>
      <c r="DVA2" s="83"/>
      <c r="DVB2" s="83"/>
      <c r="DVC2" s="83"/>
      <c r="DVD2" s="83"/>
      <c r="DVE2" s="83"/>
      <c r="DVF2" s="83"/>
      <c r="DVG2" s="83"/>
      <c r="DVH2" s="83"/>
      <c r="DVI2" s="83"/>
      <c r="DVJ2" s="83"/>
      <c r="DVK2" s="83"/>
      <c r="DVL2" s="83"/>
      <c r="DVM2" s="83"/>
      <c r="DVN2" s="83"/>
      <c r="DVO2" s="83"/>
      <c r="DVP2" s="83"/>
      <c r="DVQ2" s="83"/>
      <c r="DVR2" s="83"/>
      <c r="DVS2" s="83"/>
      <c r="DVT2" s="83"/>
      <c r="DVU2" s="83"/>
      <c r="DVV2" s="83"/>
      <c r="DVW2" s="83"/>
      <c r="DVX2" s="83"/>
      <c r="DVY2" s="83"/>
      <c r="DVZ2" s="83"/>
      <c r="DWA2" s="83"/>
      <c r="DWB2" s="83"/>
      <c r="DWC2" s="83"/>
      <c r="DWD2" s="83"/>
      <c r="DWE2" s="83"/>
      <c r="DWF2" s="83"/>
      <c r="DWG2" s="83"/>
      <c r="DWH2" s="83"/>
      <c r="DWI2" s="83"/>
      <c r="DWJ2" s="83"/>
      <c r="DWK2" s="83"/>
      <c r="DWL2" s="83"/>
      <c r="DWM2" s="83"/>
      <c r="DWN2" s="83"/>
      <c r="DWO2" s="83"/>
      <c r="DWP2" s="83"/>
      <c r="DWQ2" s="83"/>
      <c r="DWR2" s="83"/>
      <c r="DWS2" s="83"/>
      <c r="DWT2" s="83"/>
      <c r="DWU2" s="83"/>
      <c r="DWV2" s="83"/>
      <c r="DWW2" s="83"/>
      <c r="DWX2" s="83"/>
      <c r="DWY2" s="83"/>
      <c r="DWZ2" s="83"/>
      <c r="DXA2" s="83"/>
      <c r="DXB2" s="83"/>
      <c r="DXC2" s="83"/>
      <c r="DXD2" s="83"/>
      <c r="DXE2" s="83"/>
      <c r="DXF2" s="83"/>
      <c r="DXG2" s="83"/>
      <c r="DXH2" s="83"/>
      <c r="DXI2" s="83"/>
      <c r="DXJ2" s="83"/>
      <c r="DXK2" s="83"/>
      <c r="DXL2" s="83"/>
      <c r="DXM2" s="83"/>
      <c r="DXN2" s="83"/>
      <c r="DXO2" s="83"/>
      <c r="DXP2" s="83"/>
      <c r="DXQ2" s="83"/>
      <c r="DXR2" s="83"/>
      <c r="DXS2" s="83"/>
      <c r="DXT2" s="83"/>
      <c r="DXU2" s="83"/>
      <c r="DXV2" s="83"/>
      <c r="DXW2" s="83"/>
      <c r="DXX2" s="83"/>
      <c r="DXY2" s="83"/>
      <c r="DXZ2" s="83"/>
      <c r="DYA2" s="83"/>
      <c r="DYB2" s="83"/>
      <c r="DYC2" s="83"/>
      <c r="DYD2" s="83"/>
      <c r="DYE2" s="83"/>
      <c r="DYF2" s="83"/>
      <c r="DYG2" s="83"/>
      <c r="DYH2" s="83"/>
      <c r="DYI2" s="83"/>
      <c r="DYJ2" s="83"/>
      <c r="DYK2" s="83"/>
      <c r="DYL2" s="83"/>
      <c r="DYM2" s="83"/>
      <c r="DYN2" s="83"/>
      <c r="DYO2" s="83"/>
      <c r="DYP2" s="83"/>
      <c r="DYQ2" s="83"/>
      <c r="DYR2" s="83"/>
      <c r="DYS2" s="83"/>
      <c r="DYT2" s="83"/>
      <c r="DYU2" s="83"/>
      <c r="DYV2" s="83"/>
      <c r="DYW2" s="83"/>
      <c r="DYX2" s="83"/>
      <c r="DYY2" s="83"/>
      <c r="DYZ2" s="83"/>
      <c r="DZA2" s="83"/>
      <c r="DZB2" s="83"/>
      <c r="DZC2" s="83"/>
      <c r="DZD2" s="83"/>
      <c r="DZE2" s="83"/>
      <c r="DZF2" s="83"/>
      <c r="DZG2" s="83"/>
      <c r="DZH2" s="83"/>
      <c r="DZI2" s="83"/>
      <c r="DZJ2" s="83"/>
      <c r="DZK2" s="83"/>
      <c r="DZL2" s="83"/>
      <c r="DZM2" s="83"/>
      <c r="DZN2" s="83"/>
      <c r="DZO2" s="83"/>
      <c r="DZP2" s="83"/>
      <c r="DZQ2" s="83"/>
      <c r="DZR2" s="83"/>
      <c r="DZS2" s="83"/>
      <c r="DZT2" s="83"/>
      <c r="DZU2" s="83"/>
      <c r="DZV2" s="83"/>
      <c r="DZW2" s="83"/>
      <c r="DZX2" s="83"/>
      <c r="DZY2" s="83"/>
      <c r="DZZ2" s="83"/>
      <c r="EAA2" s="83"/>
      <c r="EAB2" s="83"/>
      <c r="EAC2" s="83"/>
      <c r="EAD2" s="83"/>
      <c r="EAE2" s="83"/>
      <c r="EAF2" s="83"/>
      <c r="EAG2" s="83"/>
      <c r="EAH2" s="83"/>
      <c r="EAI2" s="83"/>
      <c r="EAJ2" s="83"/>
      <c r="EAK2" s="83"/>
      <c r="EAL2" s="83"/>
      <c r="EAM2" s="83"/>
      <c r="EAN2" s="83"/>
      <c r="EAO2" s="83"/>
      <c r="EAP2" s="83"/>
      <c r="EAQ2" s="83"/>
      <c r="EAR2" s="83"/>
      <c r="EAS2" s="83"/>
      <c r="EAT2" s="83"/>
      <c r="EAU2" s="83"/>
      <c r="EAV2" s="83"/>
      <c r="EAW2" s="83"/>
      <c r="EAX2" s="83"/>
      <c r="EAY2" s="83"/>
      <c r="EAZ2" s="83"/>
      <c r="EBA2" s="83"/>
      <c r="EBB2" s="83"/>
      <c r="EBC2" s="83"/>
      <c r="EBD2" s="83"/>
      <c r="EBE2" s="83"/>
      <c r="EBF2" s="83"/>
      <c r="EBG2" s="83"/>
      <c r="EBH2" s="83"/>
      <c r="EBI2" s="83"/>
      <c r="EBJ2" s="83"/>
      <c r="EBK2" s="83"/>
      <c r="EBL2" s="83"/>
      <c r="EBM2" s="83"/>
      <c r="EBN2" s="83"/>
      <c r="EBO2" s="83"/>
      <c r="EBP2" s="83"/>
      <c r="EBQ2" s="83"/>
      <c r="EBR2" s="83"/>
      <c r="EBS2" s="83"/>
      <c r="EBT2" s="83"/>
      <c r="EBU2" s="83"/>
      <c r="EBV2" s="83"/>
      <c r="EBW2" s="83"/>
      <c r="EBX2" s="83"/>
      <c r="EBY2" s="83"/>
      <c r="EBZ2" s="83"/>
      <c r="ECA2" s="83"/>
      <c r="ECB2" s="83"/>
      <c r="ECC2" s="83"/>
      <c r="ECD2" s="83"/>
      <c r="ECE2" s="83"/>
      <c r="ECF2" s="83"/>
      <c r="ECG2" s="83"/>
      <c r="ECH2" s="83"/>
      <c r="ECI2" s="83"/>
      <c r="ECJ2" s="83"/>
      <c r="ECK2" s="83"/>
      <c r="ECL2" s="83"/>
      <c r="ECM2" s="83"/>
      <c r="ECN2" s="83"/>
      <c r="ECO2" s="83"/>
      <c r="ECP2" s="83"/>
      <c r="ECQ2" s="83"/>
      <c r="ECR2" s="83"/>
      <c r="ECS2" s="83"/>
      <c r="ECT2" s="83"/>
      <c r="ECU2" s="83"/>
      <c r="ECV2" s="83"/>
      <c r="ECW2" s="83"/>
      <c r="ECX2" s="83"/>
      <c r="ECY2" s="83"/>
      <c r="ECZ2" s="83"/>
      <c r="EDA2" s="83"/>
      <c r="EDB2" s="83"/>
      <c r="EDC2" s="83"/>
      <c r="EDD2" s="83"/>
      <c r="EDE2" s="83"/>
      <c r="EDF2" s="83"/>
      <c r="EDG2" s="83"/>
      <c r="EDH2" s="83"/>
      <c r="EDI2" s="83"/>
      <c r="EDJ2" s="83"/>
      <c r="EDK2" s="83"/>
      <c r="EDL2" s="83"/>
      <c r="EDM2" s="83"/>
      <c r="EDN2" s="83"/>
      <c r="EDO2" s="83"/>
      <c r="EDP2" s="83"/>
      <c r="EDQ2" s="83"/>
      <c r="EDR2" s="83"/>
      <c r="EDS2" s="83"/>
      <c r="EDT2" s="83"/>
      <c r="EDU2" s="83"/>
      <c r="EDV2" s="83"/>
      <c r="EDW2" s="83"/>
      <c r="EDX2" s="83"/>
      <c r="EDY2" s="83"/>
      <c r="EDZ2" s="83"/>
      <c r="EEA2" s="83"/>
      <c r="EEB2" s="83"/>
      <c r="EEC2" s="83"/>
      <c r="EED2" s="83"/>
      <c r="EEE2" s="83"/>
      <c r="EEF2" s="83"/>
      <c r="EEG2" s="83"/>
      <c r="EEH2" s="83"/>
      <c r="EEI2" s="83"/>
      <c r="EEJ2" s="83"/>
      <c r="EEK2" s="83"/>
      <c r="EEL2" s="83"/>
      <c r="EEM2" s="83"/>
      <c r="EEN2" s="83"/>
      <c r="EEO2" s="83"/>
      <c r="EEP2" s="83"/>
      <c r="EEQ2" s="83"/>
      <c r="EER2" s="83"/>
      <c r="EES2" s="83"/>
      <c r="EET2" s="83"/>
      <c r="EEU2" s="83"/>
      <c r="EEV2" s="83"/>
      <c r="EEW2" s="83"/>
      <c r="EEX2" s="83"/>
      <c r="EEY2" s="83"/>
      <c r="EEZ2" s="83"/>
      <c r="EFA2" s="83"/>
      <c r="EFB2" s="83"/>
      <c r="EFC2" s="83"/>
      <c r="EFD2" s="83"/>
      <c r="EFE2" s="83"/>
      <c r="EFF2" s="83"/>
      <c r="EFG2" s="83"/>
      <c r="EFH2" s="83"/>
      <c r="EFI2" s="83"/>
      <c r="EFJ2" s="83"/>
      <c r="EFK2" s="83"/>
      <c r="EFL2" s="83"/>
      <c r="EFM2" s="83"/>
      <c r="EFN2" s="83"/>
      <c r="EFO2" s="83"/>
      <c r="EFP2" s="83"/>
      <c r="EFQ2" s="83"/>
      <c r="EFR2" s="83"/>
      <c r="EFS2" s="83"/>
      <c r="EFT2" s="83"/>
      <c r="EFU2" s="83"/>
      <c r="EFV2" s="83"/>
      <c r="EFW2" s="83"/>
      <c r="EFX2" s="83"/>
      <c r="EFY2" s="83"/>
      <c r="EFZ2" s="83"/>
      <c r="EGA2" s="83"/>
      <c r="EGB2" s="83"/>
      <c r="EGC2" s="83"/>
      <c r="EGD2" s="83"/>
      <c r="EGE2" s="83"/>
      <c r="EGF2" s="83"/>
      <c r="EGG2" s="83"/>
      <c r="EGH2" s="83"/>
      <c r="EGI2" s="83"/>
      <c r="EGJ2" s="83"/>
      <c r="EGK2" s="83"/>
      <c r="EGL2" s="83"/>
      <c r="EGM2" s="83"/>
      <c r="EGN2" s="83"/>
      <c r="EGO2" s="83"/>
      <c r="EGP2" s="83"/>
      <c r="EGQ2" s="83"/>
      <c r="EGR2" s="83"/>
      <c r="EGS2" s="83"/>
      <c r="EGT2" s="83"/>
      <c r="EGU2" s="83"/>
      <c r="EGV2" s="83"/>
      <c r="EGW2" s="83"/>
      <c r="EGX2" s="83"/>
      <c r="EGY2" s="83"/>
      <c r="EGZ2" s="83"/>
      <c r="EHA2" s="83"/>
      <c r="EHB2" s="83"/>
      <c r="EHC2" s="83"/>
      <c r="EHD2" s="83"/>
      <c r="EHE2" s="83"/>
      <c r="EHF2" s="83"/>
      <c r="EHG2" s="83"/>
      <c r="EHH2" s="83"/>
      <c r="EHI2" s="83"/>
      <c r="EHJ2" s="83"/>
      <c r="EHK2" s="83"/>
      <c r="EHL2" s="83"/>
      <c r="EHM2" s="83"/>
      <c r="EHN2" s="83"/>
      <c r="EHO2" s="83"/>
      <c r="EHP2" s="83"/>
      <c r="EHQ2" s="83"/>
      <c r="EHR2" s="83"/>
      <c r="EHS2" s="83"/>
      <c r="EHT2" s="83"/>
      <c r="EHU2" s="83"/>
      <c r="EHV2" s="83"/>
      <c r="EHW2" s="83"/>
      <c r="EHX2" s="83"/>
      <c r="EHY2" s="83"/>
      <c r="EHZ2" s="83"/>
      <c r="EIA2" s="83"/>
      <c r="EIB2" s="83"/>
      <c r="EIC2" s="83"/>
      <c r="EID2" s="83"/>
      <c r="EIE2" s="83"/>
      <c r="EIF2" s="83"/>
      <c r="EIG2" s="83"/>
      <c r="EIH2" s="83"/>
      <c r="EII2" s="83"/>
      <c r="EIJ2" s="83"/>
      <c r="EIK2" s="83"/>
      <c r="EIL2" s="83"/>
      <c r="EIM2" s="83"/>
      <c r="EIN2" s="83"/>
      <c r="EIO2" s="83"/>
      <c r="EIP2" s="83"/>
      <c r="EIQ2" s="83"/>
      <c r="EIR2" s="83"/>
      <c r="EIS2" s="83"/>
      <c r="EIT2" s="83"/>
      <c r="EIU2" s="83"/>
      <c r="EIV2" s="83"/>
      <c r="EIW2" s="83"/>
      <c r="EIX2" s="83"/>
      <c r="EIY2" s="83"/>
      <c r="EIZ2" s="83"/>
      <c r="EJA2" s="83"/>
      <c r="EJB2" s="83"/>
      <c r="EJC2" s="83"/>
      <c r="EJD2" s="83"/>
      <c r="EJE2" s="83"/>
      <c r="EJF2" s="83"/>
      <c r="EJG2" s="83"/>
      <c r="EJH2" s="83"/>
      <c r="EJI2" s="83"/>
      <c r="EJJ2" s="83"/>
      <c r="EJK2" s="83"/>
      <c r="EJL2" s="83"/>
      <c r="EJM2" s="83"/>
      <c r="EJN2" s="83"/>
      <c r="EJO2" s="83"/>
      <c r="EJP2" s="83"/>
      <c r="EJQ2" s="83"/>
      <c r="EJR2" s="83"/>
      <c r="EJS2" s="83"/>
      <c r="EJT2" s="83"/>
      <c r="EJU2" s="83"/>
      <c r="EJV2" s="83"/>
      <c r="EJW2" s="83"/>
      <c r="EJX2" s="83"/>
      <c r="EJY2" s="83"/>
      <c r="EJZ2" s="83"/>
      <c r="EKA2" s="83"/>
      <c r="EKB2" s="83"/>
      <c r="EKC2" s="83"/>
      <c r="EKD2" s="83"/>
      <c r="EKE2" s="83"/>
      <c r="EKF2" s="83"/>
      <c r="EKG2" s="83"/>
      <c r="EKH2" s="83"/>
      <c r="EKI2" s="83"/>
      <c r="EKJ2" s="83"/>
      <c r="EKK2" s="83"/>
      <c r="EKL2" s="83"/>
      <c r="EKM2" s="83"/>
      <c r="EKN2" s="83"/>
      <c r="EKO2" s="83"/>
      <c r="EKP2" s="83"/>
      <c r="EKQ2" s="83"/>
      <c r="EKR2" s="83"/>
      <c r="EKS2" s="83"/>
      <c r="EKT2" s="83"/>
      <c r="EKU2" s="83"/>
      <c r="EKV2" s="83"/>
      <c r="EKW2" s="83"/>
      <c r="EKX2" s="83"/>
      <c r="EKY2" s="83"/>
      <c r="EKZ2" s="83"/>
      <c r="ELA2" s="83"/>
      <c r="ELB2" s="83"/>
      <c r="ELC2" s="83"/>
      <c r="ELD2" s="83"/>
      <c r="ELE2" s="83"/>
      <c r="ELF2" s="83"/>
      <c r="ELG2" s="83"/>
      <c r="ELH2" s="83"/>
      <c r="ELI2" s="83"/>
      <c r="ELJ2" s="83"/>
      <c r="ELK2" s="83"/>
      <c r="ELL2" s="83"/>
      <c r="ELM2" s="83"/>
      <c r="ELN2" s="83"/>
      <c r="ELO2" s="83"/>
      <c r="ELP2" s="83"/>
      <c r="ELQ2" s="83"/>
      <c r="ELR2" s="83"/>
      <c r="ELS2" s="83"/>
      <c r="ELT2" s="83"/>
      <c r="ELU2" s="83"/>
      <c r="ELV2" s="83"/>
      <c r="ELW2" s="83"/>
      <c r="ELX2" s="83"/>
      <c r="ELY2" s="83"/>
      <c r="ELZ2" s="83"/>
      <c r="EMA2" s="83"/>
      <c r="EMB2" s="83"/>
      <c r="EMC2" s="83"/>
      <c r="EMD2" s="83"/>
      <c r="EME2" s="83"/>
      <c r="EMF2" s="83"/>
      <c r="EMG2" s="83"/>
      <c r="EMH2" s="83"/>
      <c r="EMI2" s="83"/>
      <c r="EMJ2" s="83"/>
      <c r="EMK2" s="83"/>
      <c r="EML2" s="83"/>
      <c r="EMM2" s="83"/>
      <c r="EMN2" s="83"/>
      <c r="EMO2" s="83"/>
      <c r="EMP2" s="83"/>
      <c r="EMQ2" s="83"/>
      <c r="EMR2" s="83"/>
      <c r="EMS2" s="83"/>
      <c r="EMT2" s="83"/>
      <c r="EMU2" s="83"/>
      <c r="EMV2" s="83"/>
      <c r="EMW2" s="83"/>
      <c r="EMX2" s="83"/>
      <c r="EMY2" s="83"/>
      <c r="EMZ2" s="83"/>
      <c r="ENA2" s="83"/>
      <c r="ENB2" s="83"/>
      <c r="ENC2" s="83"/>
      <c r="END2" s="83"/>
      <c r="ENE2" s="83"/>
      <c r="ENF2" s="83"/>
      <c r="ENG2" s="83"/>
      <c r="ENH2" s="83"/>
      <c r="ENI2" s="83"/>
      <c r="ENJ2" s="83"/>
      <c r="ENK2" s="83"/>
      <c r="ENL2" s="83"/>
      <c r="ENM2" s="83"/>
      <c r="ENN2" s="83"/>
      <c r="ENO2" s="83"/>
      <c r="ENP2" s="83"/>
      <c r="ENQ2" s="83"/>
      <c r="ENR2" s="83"/>
      <c r="ENS2" s="83"/>
      <c r="ENT2" s="83"/>
      <c r="ENU2" s="83"/>
      <c r="ENV2" s="83"/>
      <c r="ENW2" s="83"/>
      <c r="ENX2" s="83"/>
      <c r="ENY2" s="83"/>
      <c r="ENZ2" s="83"/>
      <c r="EOA2" s="83"/>
      <c r="EOB2" s="83"/>
      <c r="EOC2" s="83"/>
      <c r="EOD2" s="83"/>
      <c r="EOE2" s="83"/>
      <c r="EOF2" s="83"/>
      <c r="EOG2" s="83"/>
      <c r="EOH2" s="83"/>
      <c r="EOI2" s="83"/>
      <c r="EOJ2" s="83"/>
      <c r="EOK2" s="83"/>
      <c r="EOL2" s="83"/>
      <c r="EOM2" s="83"/>
      <c r="EON2" s="83"/>
      <c r="EOO2" s="83"/>
      <c r="EOP2" s="83"/>
      <c r="EOQ2" s="83"/>
      <c r="EOR2" s="83"/>
      <c r="EOS2" s="83"/>
      <c r="EOT2" s="83"/>
      <c r="EOU2" s="83"/>
      <c r="EOV2" s="83"/>
      <c r="EOW2" s="83"/>
      <c r="EOX2" s="83"/>
      <c r="EOY2" s="83"/>
      <c r="EOZ2" s="83"/>
      <c r="EPA2" s="83"/>
      <c r="EPB2" s="83"/>
      <c r="EPC2" s="83"/>
      <c r="EPD2" s="83"/>
      <c r="EPE2" s="83"/>
      <c r="EPF2" s="83"/>
      <c r="EPG2" s="83"/>
      <c r="EPH2" s="83"/>
      <c r="EPI2" s="83"/>
      <c r="EPJ2" s="83"/>
      <c r="EPK2" s="83"/>
      <c r="EPL2" s="83"/>
      <c r="EPM2" s="83"/>
      <c r="EPN2" s="83"/>
      <c r="EPO2" s="83"/>
      <c r="EPP2" s="83"/>
      <c r="EPQ2" s="83"/>
      <c r="EPR2" s="83"/>
      <c r="EPS2" s="83"/>
      <c r="EPT2" s="83"/>
      <c r="EPU2" s="83"/>
      <c r="EPV2" s="83"/>
      <c r="EPW2" s="83"/>
      <c r="EPX2" s="83"/>
      <c r="EPY2" s="83"/>
      <c r="EPZ2" s="83"/>
      <c r="EQA2" s="83"/>
      <c r="EQB2" s="83"/>
      <c r="EQC2" s="83"/>
      <c r="EQD2" s="83"/>
      <c r="EQE2" s="83"/>
      <c r="EQF2" s="83"/>
      <c r="EQG2" s="83"/>
      <c r="EQH2" s="83"/>
      <c r="EQI2" s="83"/>
      <c r="EQJ2" s="83"/>
      <c r="EQK2" s="83"/>
      <c r="EQL2" s="83"/>
      <c r="EQM2" s="83"/>
      <c r="EQN2" s="83"/>
      <c r="EQO2" s="83"/>
      <c r="EQP2" s="83"/>
      <c r="EQQ2" s="83"/>
      <c r="EQR2" s="83"/>
      <c r="EQS2" s="83"/>
      <c r="EQT2" s="83"/>
      <c r="EQU2" s="83"/>
      <c r="EQV2" s="83"/>
      <c r="EQW2" s="83"/>
      <c r="EQX2" s="83"/>
      <c r="EQY2" s="83"/>
      <c r="EQZ2" s="83"/>
      <c r="ERA2" s="83"/>
      <c r="ERB2" s="83"/>
      <c r="ERC2" s="83"/>
      <c r="ERD2" s="83"/>
      <c r="ERE2" s="83"/>
      <c r="ERF2" s="83"/>
      <c r="ERG2" s="83"/>
      <c r="ERH2" s="83"/>
      <c r="ERI2" s="83"/>
      <c r="ERJ2" s="83"/>
      <c r="ERK2" s="83"/>
      <c r="ERL2" s="83"/>
      <c r="ERM2" s="83"/>
      <c r="ERN2" s="83"/>
      <c r="ERO2" s="83"/>
      <c r="ERP2" s="83"/>
      <c r="ERQ2" s="83"/>
      <c r="ERR2" s="83"/>
      <c r="ERS2" s="83"/>
      <c r="ERT2" s="83"/>
      <c r="ERU2" s="83"/>
      <c r="ERV2" s="83"/>
      <c r="ERW2" s="83"/>
      <c r="ERX2" s="83"/>
      <c r="ERY2" s="83"/>
      <c r="ERZ2" s="83"/>
      <c r="ESA2" s="83"/>
      <c r="ESB2" s="83"/>
      <c r="ESC2" s="83"/>
      <c r="ESD2" s="83"/>
      <c r="ESE2" s="83"/>
      <c r="ESF2" s="83"/>
      <c r="ESG2" s="83"/>
      <c r="ESH2" s="83"/>
      <c r="ESI2" s="83"/>
      <c r="ESJ2" s="83"/>
      <c r="ESK2" s="83"/>
      <c r="ESL2" s="83"/>
      <c r="ESM2" s="83"/>
      <c r="ESN2" s="83"/>
      <c r="ESO2" s="83"/>
      <c r="ESP2" s="83"/>
      <c r="ESQ2" s="83"/>
      <c r="ESR2" s="83"/>
      <c r="ESS2" s="83"/>
      <c r="EST2" s="83"/>
      <c r="ESU2" s="83"/>
      <c r="ESV2" s="83"/>
      <c r="ESW2" s="83"/>
      <c r="ESX2" s="83"/>
      <c r="ESY2" s="83"/>
      <c r="ESZ2" s="83"/>
      <c r="ETA2" s="83"/>
      <c r="ETB2" s="83"/>
      <c r="ETC2" s="83"/>
      <c r="ETD2" s="83"/>
      <c r="ETE2" s="83"/>
      <c r="ETF2" s="83"/>
      <c r="ETG2" s="83"/>
      <c r="ETH2" s="83"/>
      <c r="ETI2" s="83"/>
      <c r="ETJ2" s="83"/>
      <c r="ETK2" s="83"/>
      <c r="ETL2" s="83"/>
      <c r="ETM2" s="83"/>
      <c r="ETN2" s="83"/>
      <c r="ETO2" s="83"/>
      <c r="ETP2" s="83"/>
      <c r="ETQ2" s="83"/>
      <c r="ETR2" s="83"/>
      <c r="ETS2" s="83"/>
      <c r="ETT2" s="83"/>
      <c r="ETU2" s="83"/>
      <c r="ETV2" s="83"/>
      <c r="ETW2" s="83"/>
      <c r="ETX2" s="83"/>
      <c r="ETY2" s="83"/>
      <c r="ETZ2" s="83"/>
      <c r="EUA2" s="83"/>
      <c r="EUB2" s="83"/>
      <c r="EUC2" s="83"/>
      <c r="EUD2" s="83"/>
      <c r="EUE2" s="83"/>
      <c r="EUF2" s="83"/>
      <c r="EUG2" s="83"/>
      <c r="EUH2" s="83"/>
      <c r="EUI2" s="83"/>
      <c r="EUJ2" s="83"/>
      <c r="EUK2" s="83"/>
      <c r="EUL2" s="83"/>
      <c r="EUM2" s="83"/>
      <c r="EUN2" s="83"/>
      <c r="EUO2" s="83"/>
      <c r="EUP2" s="83"/>
      <c r="EUQ2" s="83"/>
      <c r="EUR2" s="83"/>
      <c r="EUS2" s="83"/>
      <c r="EUT2" s="83"/>
      <c r="EUU2" s="83"/>
      <c r="EUV2" s="83"/>
      <c r="EUW2" s="83"/>
      <c r="EUX2" s="83"/>
      <c r="EUY2" s="83"/>
      <c r="EUZ2" s="83"/>
      <c r="EVA2" s="83"/>
      <c r="EVB2" s="83"/>
      <c r="EVC2" s="83"/>
      <c r="EVD2" s="83"/>
      <c r="EVE2" s="83"/>
      <c r="EVF2" s="83"/>
      <c r="EVG2" s="83"/>
      <c r="EVH2" s="83"/>
      <c r="EVI2" s="83"/>
      <c r="EVJ2" s="83"/>
      <c r="EVK2" s="83"/>
      <c r="EVL2" s="83"/>
      <c r="EVM2" s="83"/>
      <c r="EVN2" s="83"/>
      <c r="EVO2" s="83"/>
      <c r="EVP2" s="83"/>
      <c r="EVQ2" s="83"/>
      <c r="EVR2" s="83"/>
      <c r="EVS2" s="83"/>
      <c r="EVT2" s="83"/>
      <c r="EVU2" s="83"/>
      <c r="EVV2" s="83"/>
      <c r="EVW2" s="83"/>
      <c r="EVX2" s="83"/>
      <c r="EVY2" s="83"/>
      <c r="EVZ2" s="83"/>
      <c r="EWA2" s="83"/>
      <c r="EWB2" s="83"/>
      <c r="EWC2" s="83"/>
      <c r="EWD2" s="83"/>
      <c r="EWE2" s="83"/>
      <c r="EWF2" s="83"/>
      <c r="EWG2" s="83"/>
      <c r="EWH2" s="83"/>
      <c r="EWI2" s="83"/>
      <c r="EWJ2" s="83"/>
      <c r="EWK2" s="83"/>
      <c r="EWL2" s="83"/>
      <c r="EWM2" s="83"/>
      <c r="EWN2" s="83"/>
      <c r="EWO2" s="83"/>
      <c r="EWP2" s="83"/>
      <c r="EWQ2" s="83"/>
      <c r="EWR2" s="83"/>
      <c r="EWS2" s="83"/>
      <c r="EWT2" s="83"/>
      <c r="EWU2" s="83"/>
      <c r="EWV2" s="83"/>
      <c r="EWW2" s="83"/>
      <c r="EWX2" s="83"/>
      <c r="EWY2" s="83"/>
      <c r="EWZ2" s="83"/>
      <c r="EXA2" s="83"/>
      <c r="EXB2" s="83"/>
      <c r="EXC2" s="83"/>
      <c r="EXD2" s="83"/>
      <c r="EXE2" s="83"/>
      <c r="EXF2" s="83"/>
      <c r="EXG2" s="83"/>
      <c r="EXH2" s="83"/>
      <c r="EXI2" s="83"/>
      <c r="EXJ2" s="83"/>
      <c r="EXK2" s="83"/>
      <c r="EXL2" s="83"/>
      <c r="EXM2" s="83"/>
      <c r="EXN2" s="83"/>
      <c r="EXO2" s="83"/>
      <c r="EXP2" s="83"/>
      <c r="EXQ2" s="83"/>
      <c r="EXR2" s="83"/>
      <c r="EXS2" s="83"/>
      <c r="EXT2" s="83"/>
      <c r="EXU2" s="83"/>
      <c r="EXV2" s="83"/>
      <c r="EXW2" s="83"/>
      <c r="EXX2" s="83"/>
      <c r="EXY2" s="83"/>
      <c r="EXZ2" s="83"/>
      <c r="EYA2" s="83"/>
      <c r="EYB2" s="83"/>
      <c r="EYC2" s="83"/>
      <c r="EYD2" s="83"/>
      <c r="EYE2" s="83"/>
      <c r="EYF2" s="83"/>
      <c r="EYG2" s="83"/>
      <c r="EYH2" s="83"/>
      <c r="EYI2" s="83"/>
      <c r="EYJ2" s="83"/>
      <c r="EYK2" s="83"/>
      <c r="EYL2" s="83"/>
      <c r="EYM2" s="83"/>
      <c r="EYN2" s="83"/>
      <c r="EYO2" s="83"/>
      <c r="EYP2" s="83"/>
      <c r="EYQ2" s="83"/>
      <c r="EYR2" s="83"/>
      <c r="EYS2" s="83"/>
      <c r="EYT2" s="83"/>
      <c r="EYU2" s="83"/>
      <c r="EYV2" s="83"/>
      <c r="EYW2" s="83"/>
      <c r="EYX2" s="83"/>
      <c r="EYY2" s="83"/>
      <c r="EYZ2" s="83"/>
      <c r="EZA2" s="83"/>
      <c r="EZB2" s="83"/>
      <c r="EZC2" s="83"/>
      <c r="EZD2" s="83"/>
      <c r="EZE2" s="83"/>
      <c r="EZF2" s="83"/>
      <c r="EZG2" s="83"/>
      <c r="EZH2" s="83"/>
      <c r="EZI2" s="83"/>
      <c r="EZJ2" s="83"/>
      <c r="EZK2" s="83"/>
      <c r="EZL2" s="83"/>
      <c r="EZM2" s="83"/>
      <c r="EZN2" s="83"/>
      <c r="EZO2" s="83"/>
      <c r="EZP2" s="83"/>
      <c r="EZQ2" s="83"/>
      <c r="EZR2" s="83"/>
      <c r="EZS2" s="83"/>
      <c r="EZT2" s="83"/>
      <c r="EZU2" s="83"/>
      <c r="EZV2" s="83"/>
      <c r="EZW2" s="83"/>
      <c r="EZX2" s="83"/>
      <c r="EZY2" s="83"/>
      <c r="EZZ2" s="83"/>
      <c r="FAA2" s="83"/>
      <c r="FAB2" s="83"/>
      <c r="FAC2" s="83"/>
      <c r="FAD2" s="83"/>
      <c r="FAE2" s="83"/>
      <c r="FAF2" s="83"/>
      <c r="FAG2" s="83"/>
      <c r="FAH2" s="83"/>
      <c r="FAI2" s="83"/>
      <c r="FAJ2" s="83"/>
      <c r="FAK2" s="83"/>
      <c r="FAL2" s="83"/>
      <c r="FAM2" s="83"/>
      <c r="FAN2" s="83"/>
      <c r="FAO2" s="83"/>
      <c r="FAP2" s="83"/>
      <c r="FAQ2" s="83"/>
      <c r="FAR2" s="83"/>
      <c r="FAS2" s="83"/>
      <c r="FAT2" s="83"/>
      <c r="FAU2" s="83"/>
      <c r="FAV2" s="83"/>
      <c r="FAW2" s="83"/>
      <c r="FAX2" s="83"/>
      <c r="FAY2" s="83"/>
      <c r="FAZ2" s="83"/>
      <c r="FBA2" s="83"/>
      <c r="FBB2" s="83"/>
      <c r="FBC2" s="83"/>
      <c r="FBD2" s="83"/>
      <c r="FBE2" s="83"/>
      <c r="FBF2" s="83"/>
      <c r="FBG2" s="83"/>
      <c r="FBH2" s="83"/>
      <c r="FBI2" s="83"/>
      <c r="FBJ2" s="83"/>
      <c r="FBK2" s="83"/>
      <c r="FBL2" s="83"/>
      <c r="FBM2" s="83"/>
      <c r="FBN2" s="83"/>
      <c r="FBO2" s="83"/>
      <c r="FBP2" s="83"/>
      <c r="FBQ2" s="83"/>
      <c r="FBR2" s="83"/>
      <c r="FBS2" s="83"/>
      <c r="FBT2" s="83"/>
      <c r="FBU2" s="83"/>
      <c r="FBV2" s="83"/>
      <c r="FBW2" s="83"/>
      <c r="FBX2" s="83"/>
      <c r="FBY2" s="83"/>
      <c r="FBZ2" s="83"/>
      <c r="FCA2" s="83"/>
      <c r="FCB2" s="83"/>
      <c r="FCC2" s="83"/>
      <c r="FCD2" s="83"/>
      <c r="FCE2" s="83"/>
      <c r="FCF2" s="83"/>
      <c r="FCG2" s="83"/>
      <c r="FCH2" s="83"/>
      <c r="FCI2" s="83"/>
      <c r="FCJ2" s="83"/>
      <c r="FCK2" s="83"/>
      <c r="FCL2" s="83"/>
      <c r="FCM2" s="83"/>
      <c r="FCN2" s="83"/>
      <c r="FCO2" s="83"/>
      <c r="FCP2" s="83"/>
      <c r="FCQ2" s="83"/>
      <c r="FCR2" s="83"/>
      <c r="FCS2" s="83"/>
      <c r="FCT2" s="83"/>
      <c r="FCU2" s="83"/>
      <c r="FCV2" s="83"/>
      <c r="FCW2" s="83"/>
      <c r="FCX2" s="83"/>
      <c r="FCY2" s="83"/>
      <c r="FCZ2" s="83"/>
      <c r="FDA2" s="83"/>
      <c r="FDB2" s="83"/>
      <c r="FDC2" s="83"/>
      <c r="FDD2" s="83"/>
      <c r="FDE2" s="83"/>
      <c r="FDF2" s="83"/>
      <c r="FDG2" s="83"/>
      <c r="FDH2" s="83"/>
      <c r="FDI2" s="83"/>
      <c r="FDJ2" s="83"/>
      <c r="FDK2" s="83"/>
      <c r="FDL2" s="83"/>
      <c r="FDM2" s="83"/>
      <c r="FDN2" s="83"/>
      <c r="FDO2" s="83"/>
      <c r="FDP2" s="83"/>
      <c r="FDQ2" s="83"/>
      <c r="FDR2" s="83"/>
      <c r="FDS2" s="83"/>
      <c r="FDT2" s="83"/>
      <c r="FDU2" s="83"/>
      <c r="FDV2" s="83"/>
      <c r="FDW2" s="83"/>
      <c r="FDX2" s="83"/>
      <c r="FDY2" s="83"/>
      <c r="FDZ2" s="83"/>
      <c r="FEA2" s="83"/>
      <c r="FEB2" s="83"/>
      <c r="FEC2" s="83"/>
      <c r="FED2" s="83"/>
      <c r="FEE2" s="83"/>
      <c r="FEF2" s="83"/>
      <c r="FEG2" s="83"/>
      <c r="FEH2" s="83"/>
      <c r="FEI2" s="83"/>
      <c r="FEJ2" s="83"/>
      <c r="FEK2" s="83"/>
      <c r="FEL2" s="83"/>
      <c r="FEM2" s="83"/>
      <c r="FEN2" s="83"/>
      <c r="FEO2" s="83"/>
      <c r="FEP2" s="83"/>
      <c r="FEQ2" s="83"/>
      <c r="FER2" s="83"/>
      <c r="FES2" s="83"/>
      <c r="FET2" s="83"/>
      <c r="FEU2" s="83"/>
      <c r="FEV2" s="83"/>
      <c r="FEW2" s="83"/>
      <c r="FEX2" s="83"/>
      <c r="FEY2" s="83"/>
      <c r="FEZ2" s="83"/>
      <c r="FFA2" s="83"/>
      <c r="FFB2" s="83"/>
      <c r="FFC2" s="83"/>
      <c r="FFD2" s="83"/>
      <c r="FFE2" s="83"/>
      <c r="FFF2" s="83"/>
      <c r="FFG2" s="83"/>
      <c r="FFH2" s="83"/>
      <c r="FFI2" s="83"/>
      <c r="FFJ2" s="83"/>
      <c r="FFK2" s="83"/>
      <c r="FFL2" s="83"/>
      <c r="FFM2" s="83"/>
      <c r="FFN2" s="83"/>
      <c r="FFO2" s="83"/>
      <c r="FFP2" s="83"/>
      <c r="FFQ2" s="83"/>
      <c r="FFR2" s="83"/>
      <c r="FFS2" s="83"/>
      <c r="FFT2" s="83"/>
      <c r="FFU2" s="83"/>
      <c r="FFV2" s="83"/>
      <c r="FFW2" s="83"/>
      <c r="FFX2" s="83"/>
      <c r="FFY2" s="83"/>
      <c r="FFZ2" s="83"/>
      <c r="FGA2" s="83"/>
      <c r="FGB2" s="83"/>
      <c r="FGC2" s="83"/>
      <c r="FGD2" s="83"/>
      <c r="FGE2" s="83"/>
      <c r="FGF2" s="83"/>
      <c r="FGG2" s="83"/>
      <c r="FGH2" s="83"/>
      <c r="FGI2" s="83"/>
      <c r="FGJ2" s="83"/>
      <c r="FGK2" s="83"/>
      <c r="FGL2" s="83"/>
      <c r="FGM2" s="83"/>
      <c r="FGN2" s="83"/>
      <c r="FGO2" s="83"/>
      <c r="FGP2" s="83"/>
      <c r="FGQ2" s="83"/>
      <c r="FGR2" s="83"/>
      <c r="FGS2" s="83"/>
      <c r="FGT2" s="83"/>
      <c r="FGU2" s="83"/>
      <c r="FGV2" s="83"/>
      <c r="FGW2" s="83"/>
      <c r="FGX2" s="83"/>
      <c r="FGY2" s="83"/>
      <c r="FGZ2" s="83"/>
      <c r="FHA2" s="83"/>
      <c r="FHB2" s="83"/>
      <c r="FHC2" s="83"/>
      <c r="FHD2" s="83"/>
      <c r="FHE2" s="83"/>
      <c r="FHF2" s="83"/>
      <c r="FHG2" s="83"/>
      <c r="FHH2" s="83"/>
      <c r="FHI2" s="83"/>
      <c r="FHJ2" s="83"/>
      <c r="FHK2" s="83"/>
      <c r="FHL2" s="83"/>
      <c r="FHM2" s="83"/>
      <c r="FHN2" s="83"/>
      <c r="FHO2" s="83"/>
      <c r="FHP2" s="83"/>
      <c r="FHQ2" s="83"/>
      <c r="FHR2" s="83"/>
      <c r="FHS2" s="83"/>
      <c r="FHT2" s="83"/>
      <c r="FHU2" s="83"/>
      <c r="FHV2" s="83"/>
      <c r="FHW2" s="83"/>
      <c r="FHX2" s="83"/>
      <c r="FHY2" s="83"/>
      <c r="FHZ2" s="83"/>
      <c r="FIA2" s="83"/>
      <c r="FIB2" s="83"/>
      <c r="FIC2" s="83"/>
      <c r="FID2" s="83"/>
      <c r="FIE2" s="83"/>
      <c r="FIF2" s="83"/>
      <c r="FIG2" s="83"/>
      <c r="FIH2" s="83"/>
      <c r="FII2" s="83"/>
      <c r="FIJ2" s="83"/>
      <c r="FIK2" s="83"/>
      <c r="FIL2" s="83"/>
      <c r="FIM2" s="83"/>
      <c r="FIN2" s="83"/>
      <c r="FIO2" s="83"/>
      <c r="FIP2" s="83"/>
      <c r="FIQ2" s="83"/>
      <c r="FIR2" s="83"/>
      <c r="FIS2" s="83"/>
      <c r="FIT2" s="83"/>
      <c r="FIU2" s="83"/>
      <c r="FIV2" s="83"/>
      <c r="FIW2" s="83"/>
      <c r="FIX2" s="83"/>
      <c r="FIY2" s="83"/>
      <c r="FIZ2" s="83"/>
      <c r="FJA2" s="83"/>
      <c r="FJB2" s="83"/>
      <c r="FJC2" s="83"/>
      <c r="FJD2" s="83"/>
      <c r="FJE2" s="83"/>
      <c r="FJF2" s="83"/>
      <c r="FJG2" s="83"/>
      <c r="FJH2" s="83"/>
      <c r="FJI2" s="83"/>
      <c r="FJJ2" s="83"/>
      <c r="FJK2" s="83"/>
      <c r="FJL2" s="83"/>
      <c r="FJM2" s="83"/>
      <c r="FJN2" s="83"/>
      <c r="FJO2" s="83"/>
      <c r="FJP2" s="83"/>
      <c r="FJQ2" s="83"/>
      <c r="FJR2" s="83"/>
      <c r="FJS2" s="83"/>
      <c r="FJT2" s="83"/>
      <c r="FJU2" s="83"/>
      <c r="FJV2" s="83"/>
      <c r="FJW2" s="83"/>
      <c r="FJX2" s="83"/>
      <c r="FJY2" s="83"/>
      <c r="FJZ2" s="83"/>
      <c r="FKA2" s="83"/>
      <c r="FKB2" s="83"/>
      <c r="FKC2" s="83"/>
      <c r="FKD2" s="83"/>
      <c r="FKE2" s="83"/>
      <c r="FKF2" s="83"/>
      <c r="FKG2" s="83"/>
      <c r="FKH2" s="83"/>
      <c r="FKI2" s="83"/>
      <c r="FKJ2" s="83"/>
      <c r="FKK2" s="83"/>
      <c r="FKL2" s="83"/>
      <c r="FKM2" s="83"/>
      <c r="FKN2" s="83"/>
      <c r="FKO2" s="83"/>
      <c r="FKP2" s="83"/>
      <c r="FKQ2" s="83"/>
      <c r="FKR2" s="83"/>
      <c r="FKS2" s="83"/>
      <c r="FKT2" s="83"/>
      <c r="FKU2" s="83"/>
      <c r="FKV2" s="83"/>
      <c r="FKW2" s="83"/>
      <c r="FKX2" s="83"/>
      <c r="FKY2" s="83"/>
      <c r="FKZ2" s="83"/>
      <c r="FLA2" s="83"/>
      <c r="FLB2" s="83"/>
      <c r="FLC2" s="83"/>
      <c r="FLD2" s="83"/>
      <c r="FLE2" s="83"/>
      <c r="FLF2" s="83"/>
      <c r="FLG2" s="83"/>
      <c r="FLH2" s="83"/>
      <c r="FLI2" s="83"/>
      <c r="FLJ2" s="83"/>
      <c r="FLK2" s="83"/>
      <c r="FLL2" s="83"/>
      <c r="FLM2" s="83"/>
      <c r="FLN2" s="83"/>
      <c r="FLO2" s="83"/>
      <c r="FLP2" s="83"/>
      <c r="FLQ2" s="83"/>
      <c r="FLR2" s="83"/>
      <c r="FLS2" s="83"/>
      <c r="FLT2" s="83"/>
      <c r="FLU2" s="83"/>
      <c r="FLV2" s="83"/>
      <c r="FLW2" s="83"/>
      <c r="FLX2" s="83"/>
      <c r="FLY2" s="83"/>
      <c r="FLZ2" s="83"/>
      <c r="FMA2" s="83"/>
      <c r="FMB2" s="83"/>
      <c r="FMC2" s="83"/>
      <c r="FMD2" s="83"/>
      <c r="FME2" s="83"/>
      <c r="FMF2" s="83"/>
      <c r="FMG2" s="83"/>
      <c r="FMH2" s="83"/>
      <c r="FMI2" s="83"/>
      <c r="FMJ2" s="83"/>
      <c r="FMK2" s="83"/>
      <c r="FML2" s="83"/>
      <c r="FMM2" s="83"/>
      <c r="FMN2" s="83"/>
      <c r="FMO2" s="83"/>
      <c r="FMP2" s="83"/>
      <c r="FMQ2" s="83"/>
      <c r="FMR2" s="83"/>
      <c r="FMS2" s="83"/>
      <c r="FMT2" s="83"/>
      <c r="FMU2" s="83"/>
      <c r="FMV2" s="83"/>
      <c r="FMW2" s="83"/>
      <c r="FMX2" s="83"/>
      <c r="FMY2" s="83"/>
      <c r="FMZ2" s="83"/>
      <c r="FNA2" s="83"/>
      <c r="FNB2" s="83"/>
      <c r="FNC2" s="83"/>
      <c r="FND2" s="83"/>
      <c r="FNE2" s="83"/>
      <c r="FNF2" s="83"/>
      <c r="FNG2" s="83"/>
      <c r="FNH2" s="83"/>
      <c r="FNI2" s="83"/>
      <c r="FNJ2" s="83"/>
      <c r="FNK2" s="83"/>
      <c r="FNL2" s="83"/>
      <c r="FNM2" s="83"/>
      <c r="FNN2" s="83"/>
      <c r="FNO2" s="83"/>
      <c r="FNP2" s="83"/>
      <c r="FNQ2" s="83"/>
      <c r="FNR2" s="83"/>
      <c r="FNS2" s="83"/>
      <c r="FNT2" s="83"/>
      <c r="FNU2" s="83"/>
      <c r="FNV2" s="83"/>
      <c r="FNW2" s="83"/>
      <c r="FNX2" s="83"/>
      <c r="FNY2" s="83"/>
      <c r="FNZ2" s="83"/>
      <c r="FOA2" s="83"/>
      <c r="FOB2" s="83"/>
      <c r="FOC2" s="83"/>
      <c r="FOD2" s="83"/>
      <c r="FOE2" s="83"/>
      <c r="FOF2" s="83"/>
      <c r="FOG2" s="83"/>
      <c r="FOH2" s="83"/>
      <c r="FOI2" s="83"/>
      <c r="FOJ2" s="83"/>
      <c r="FOK2" s="83"/>
      <c r="FOL2" s="83"/>
      <c r="FOM2" s="83"/>
      <c r="FON2" s="83"/>
      <c r="FOO2" s="83"/>
      <c r="FOP2" s="83"/>
      <c r="FOQ2" s="83"/>
      <c r="FOR2" s="83"/>
      <c r="FOS2" s="83"/>
      <c r="FOT2" s="83"/>
      <c r="FOU2" s="83"/>
      <c r="FOV2" s="83"/>
      <c r="FOW2" s="83"/>
      <c r="FOX2" s="83"/>
      <c r="FOY2" s="83"/>
      <c r="FOZ2" s="83"/>
      <c r="FPA2" s="83"/>
      <c r="FPB2" s="83"/>
      <c r="FPC2" s="83"/>
      <c r="FPD2" s="83"/>
      <c r="FPE2" s="83"/>
      <c r="FPF2" s="83"/>
      <c r="FPG2" s="83"/>
      <c r="FPH2" s="83"/>
      <c r="FPI2" s="83"/>
      <c r="FPJ2" s="83"/>
      <c r="FPK2" s="83"/>
      <c r="FPL2" s="83"/>
      <c r="FPM2" s="83"/>
      <c r="FPN2" s="83"/>
      <c r="FPO2" s="83"/>
      <c r="FPP2" s="83"/>
      <c r="FPQ2" s="83"/>
      <c r="FPR2" s="83"/>
      <c r="FPS2" s="83"/>
      <c r="FPT2" s="83"/>
      <c r="FPU2" s="83"/>
      <c r="FPV2" s="83"/>
      <c r="FPW2" s="83"/>
      <c r="FPX2" s="83"/>
      <c r="FPY2" s="83"/>
      <c r="FPZ2" s="83"/>
      <c r="FQA2" s="83"/>
      <c r="FQB2" s="83"/>
      <c r="FQC2" s="83"/>
      <c r="FQD2" s="83"/>
      <c r="FQE2" s="83"/>
      <c r="FQF2" s="83"/>
      <c r="FQG2" s="83"/>
      <c r="FQH2" s="83"/>
      <c r="FQI2" s="83"/>
      <c r="FQJ2" s="83"/>
      <c r="FQK2" s="83"/>
      <c r="FQL2" s="83"/>
      <c r="FQM2" s="83"/>
      <c r="FQN2" s="83"/>
      <c r="FQO2" s="83"/>
      <c r="FQP2" s="83"/>
      <c r="FQQ2" s="83"/>
      <c r="FQR2" s="83"/>
      <c r="FQS2" s="83"/>
      <c r="FQT2" s="83"/>
      <c r="FQU2" s="83"/>
      <c r="FQV2" s="83"/>
      <c r="FQW2" s="83"/>
      <c r="FQX2" s="83"/>
      <c r="FQY2" s="83"/>
      <c r="FQZ2" s="83"/>
      <c r="FRA2" s="83"/>
      <c r="FRB2" s="83"/>
      <c r="FRC2" s="83"/>
      <c r="FRD2" s="83"/>
      <c r="FRE2" s="83"/>
      <c r="FRF2" s="83"/>
      <c r="FRG2" s="83"/>
      <c r="FRH2" s="83"/>
      <c r="FRI2" s="83"/>
      <c r="FRJ2" s="83"/>
      <c r="FRK2" s="83"/>
      <c r="FRL2" s="83"/>
      <c r="FRM2" s="83"/>
      <c r="FRN2" s="83"/>
      <c r="FRO2" s="83"/>
      <c r="FRP2" s="83"/>
      <c r="FRQ2" s="83"/>
      <c r="FRR2" s="83"/>
      <c r="FRS2" s="83"/>
      <c r="FRT2" s="83"/>
      <c r="FRU2" s="83"/>
      <c r="FRV2" s="83"/>
      <c r="FRW2" s="83"/>
      <c r="FRX2" s="83"/>
      <c r="FRY2" s="83"/>
      <c r="FRZ2" s="83"/>
      <c r="FSA2" s="83"/>
      <c r="FSB2" s="83"/>
      <c r="FSC2" s="83"/>
      <c r="FSD2" s="83"/>
      <c r="FSE2" s="83"/>
      <c r="FSF2" s="83"/>
      <c r="FSG2" s="83"/>
      <c r="FSH2" s="83"/>
      <c r="FSI2" s="83"/>
      <c r="FSJ2" s="83"/>
      <c r="FSK2" s="83"/>
      <c r="FSL2" s="83"/>
      <c r="FSM2" s="83"/>
      <c r="FSN2" s="83"/>
      <c r="FSO2" s="83"/>
      <c r="FSP2" s="83"/>
      <c r="FSQ2" s="83"/>
      <c r="FSR2" s="83"/>
      <c r="FSS2" s="83"/>
      <c r="FST2" s="83"/>
      <c r="FSU2" s="83"/>
      <c r="FSV2" s="83"/>
      <c r="FSW2" s="83"/>
      <c r="FSX2" s="83"/>
      <c r="FSY2" s="83"/>
      <c r="FSZ2" s="83"/>
      <c r="FTA2" s="83"/>
      <c r="FTB2" s="83"/>
      <c r="FTC2" s="83"/>
      <c r="FTD2" s="83"/>
      <c r="FTE2" s="83"/>
      <c r="FTF2" s="83"/>
      <c r="FTG2" s="83"/>
      <c r="FTH2" s="83"/>
      <c r="FTI2" s="83"/>
      <c r="FTJ2" s="83"/>
      <c r="FTK2" s="83"/>
      <c r="FTL2" s="83"/>
      <c r="FTM2" s="83"/>
      <c r="FTN2" s="83"/>
      <c r="FTO2" s="83"/>
      <c r="FTP2" s="83"/>
      <c r="FTQ2" s="83"/>
      <c r="FTR2" s="83"/>
      <c r="FTS2" s="83"/>
      <c r="FTT2" s="83"/>
      <c r="FTU2" s="83"/>
      <c r="FTV2" s="83"/>
      <c r="FTW2" s="83"/>
      <c r="FTX2" s="83"/>
      <c r="FTY2" s="83"/>
      <c r="FTZ2" s="83"/>
      <c r="FUA2" s="83"/>
      <c r="FUB2" s="83"/>
      <c r="FUC2" s="83"/>
      <c r="FUD2" s="83"/>
      <c r="FUE2" s="83"/>
      <c r="FUF2" s="83"/>
      <c r="FUG2" s="83"/>
      <c r="FUH2" s="83"/>
      <c r="FUI2" s="83"/>
      <c r="FUJ2" s="83"/>
      <c r="FUK2" s="83"/>
      <c r="FUL2" s="83"/>
      <c r="FUM2" s="83"/>
      <c r="FUN2" s="83"/>
      <c r="FUO2" s="83"/>
      <c r="FUP2" s="83"/>
      <c r="FUQ2" s="83"/>
      <c r="FUR2" s="83"/>
      <c r="FUS2" s="83"/>
      <c r="FUT2" s="83"/>
      <c r="FUU2" s="83"/>
      <c r="FUV2" s="83"/>
      <c r="FUW2" s="83"/>
      <c r="FUX2" s="83"/>
      <c r="FUY2" s="83"/>
      <c r="FUZ2" s="83"/>
      <c r="FVA2" s="83"/>
      <c r="FVB2" s="83"/>
      <c r="FVC2" s="83"/>
      <c r="FVD2" s="83"/>
      <c r="FVE2" s="83"/>
      <c r="FVF2" s="83"/>
      <c r="FVG2" s="83"/>
      <c r="FVH2" s="83"/>
      <c r="FVI2" s="83"/>
      <c r="FVJ2" s="83"/>
      <c r="FVK2" s="83"/>
      <c r="FVL2" s="83"/>
      <c r="FVM2" s="83"/>
      <c r="FVN2" s="83"/>
      <c r="FVO2" s="83"/>
      <c r="FVP2" s="83"/>
      <c r="FVQ2" s="83"/>
      <c r="FVR2" s="83"/>
      <c r="FVS2" s="83"/>
      <c r="FVT2" s="83"/>
      <c r="FVU2" s="83"/>
      <c r="FVV2" s="83"/>
      <c r="FVW2" s="83"/>
      <c r="FVX2" s="83"/>
      <c r="FVY2" s="83"/>
      <c r="FVZ2" s="83"/>
      <c r="FWA2" s="83"/>
      <c r="FWB2" s="83"/>
      <c r="FWC2" s="83"/>
      <c r="FWD2" s="83"/>
      <c r="FWE2" s="83"/>
      <c r="FWF2" s="83"/>
      <c r="FWG2" s="83"/>
      <c r="FWH2" s="83"/>
      <c r="FWI2" s="83"/>
      <c r="FWJ2" s="83"/>
      <c r="FWK2" s="83"/>
      <c r="FWL2" s="83"/>
      <c r="FWM2" s="83"/>
      <c r="FWN2" s="83"/>
      <c r="FWO2" s="83"/>
      <c r="FWP2" s="83"/>
      <c r="FWQ2" s="83"/>
      <c r="FWR2" s="83"/>
      <c r="FWS2" s="83"/>
      <c r="FWT2" s="83"/>
      <c r="FWU2" s="83"/>
      <c r="FWV2" s="83"/>
      <c r="FWW2" s="83"/>
      <c r="FWX2" s="83"/>
      <c r="FWY2" s="83"/>
      <c r="FWZ2" s="83"/>
      <c r="FXA2" s="83"/>
      <c r="FXB2" s="83"/>
      <c r="FXC2" s="83"/>
      <c r="FXD2" s="83"/>
      <c r="FXE2" s="83"/>
      <c r="FXF2" s="83"/>
      <c r="FXG2" s="83"/>
      <c r="FXH2" s="83"/>
      <c r="FXI2" s="83"/>
      <c r="FXJ2" s="83"/>
      <c r="FXK2" s="83"/>
      <c r="FXL2" s="83"/>
      <c r="FXM2" s="83"/>
      <c r="FXN2" s="83"/>
      <c r="FXO2" s="83"/>
      <c r="FXP2" s="83"/>
      <c r="FXQ2" s="83"/>
      <c r="FXR2" s="83"/>
      <c r="FXS2" s="83"/>
      <c r="FXT2" s="83"/>
      <c r="FXU2" s="83"/>
      <c r="FXV2" s="83"/>
      <c r="FXW2" s="83"/>
      <c r="FXX2" s="83"/>
      <c r="FXY2" s="83"/>
      <c r="FXZ2" s="83"/>
      <c r="FYA2" s="83"/>
      <c r="FYB2" s="83"/>
      <c r="FYC2" s="83"/>
      <c r="FYD2" s="83"/>
      <c r="FYE2" s="83"/>
      <c r="FYF2" s="83"/>
      <c r="FYG2" s="83"/>
      <c r="FYH2" s="83"/>
      <c r="FYI2" s="83"/>
      <c r="FYJ2" s="83"/>
      <c r="FYK2" s="83"/>
      <c r="FYL2" s="83"/>
      <c r="FYM2" s="83"/>
      <c r="FYN2" s="83"/>
      <c r="FYO2" s="83"/>
      <c r="FYP2" s="83"/>
      <c r="FYQ2" s="83"/>
      <c r="FYR2" s="83"/>
      <c r="FYS2" s="83"/>
      <c r="FYT2" s="83"/>
      <c r="FYU2" s="83"/>
      <c r="FYV2" s="83"/>
      <c r="FYW2" s="83"/>
      <c r="FYX2" s="83"/>
      <c r="FYY2" s="83"/>
      <c r="FYZ2" s="83"/>
      <c r="FZA2" s="83"/>
      <c r="FZB2" s="83"/>
      <c r="FZC2" s="83"/>
      <c r="FZD2" s="83"/>
      <c r="FZE2" s="83"/>
      <c r="FZF2" s="83"/>
      <c r="FZG2" s="83"/>
      <c r="FZH2" s="83"/>
      <c r="FZI2" s="83"/>
      <c r="FZJ2" s="83"/>
      <c r="FZK2" s="83"/>
      <c r="FZL2" s="83"/>
      <c r="FZM2" s="83"/>
      <c r="FZN2" s="83"/>
      <c r="FZO2" s="83"/>
      <c r="FZP2" s="83"/>
      <c r="FZQ2" s="83"/>
      <c r="FZR2" s="83"/>
      <c r="FZS2" s="83"/>
      <c r="FZT2" s="83"/>
      <c r="FZU2" s="83"/>
      <c r="FZV2" s="83"/>
      <c r="FZW2" s="83"/>
      <c r="FZX2" s="83"/>
      <c r="FZY2" s="83"/>
      <c r="FZZ2" s="83"/>
      <c r="GAA2" s="83"/>
      <c r="GAB2" s="83"/>
      <c r="GAC2" s="83"/>
      <c r="GAD2" s="83"/>
      <c r="GAE2" s="83"/>
      <c r="GAF2" s="83"/>
      <c r="GAG2" s="83"/>
      <c r="GAH2" s="83"/>
      <c r="GAI2" s="83"/>
      <c r="GAJ2" s="83"/>
      <c r="GAK2" s="83"/>
      <c r="GAL2" s="83"/>
      <c r="GAM2" s="83"/>
      <c r="GAN2" s="83"/>
      <c r="GAO2" s="83"/>
      <c r="GAP2" s="83"/>
      <c r="GAQ2" s="83"/>
      <c r="GAR2" s="83"/>
      <c r="GAS2" s="83"/>
      <c r="GAT2" s="83"/>
      <c r="GAU2" s="83"/>
      <c r="GAV2" s="83"/>
      <c r="GAW2" s="83"/>
      <c r="GAX2" s="83"/>
      <c r="GAY2" s="83"/>
      <c r="GAZ2" s="83"/>
      <c r="GBA2" s="83"/>
      <c r="GBB2" s="83"/>
      <c r="GBC2" s="83"/>
      <c r="GBD2" s="83"/>
      <c r="GBE2" s="83"/>
      <c r="GBF2" s="83"/>
      <c r="GBG2" s="83"/>
      <c r="GBH2" s="83"/>
      <c r="GBI2" s="83"/>
      <c r="GBJ2" s="83"/>
      <c r="GBK2" s="83"/>
      <c r="GBL2" s="83"/>
      <c r="GBM2" s="83"/>
      <c r="GBN2" s="83"/>
      <c r="GBO2" s="83"/>
      <c r="GBP2" s="83"/>
      <c r="GBQ2" s="83"/>
      <c r="GBR2" s="83"/>
      <c r="GBS2" s="83"/>
      <c r="GBT2" s="83"/>
      <c r="GBU2" s="83"/>
      <c r="GBV2" s="83"/>
      <c r="GBW2" s="83"/>
      <c r="GBX2" s="83"/>
      <c r="GBY2" s="83"/>
      <c r="GBZ2" s="83"/>
      <c r="GCA2" s="83"/>
      <c r="GCB2" s="83"/>
      <c r="GCC2" s="83"/>
      <c r="GCD2" s="83"/>
      <c r="GCE2" s="83"/>
      <c r="GCF2" s="83"/>
      <c r="GCG2" s="83"/>
      <c r="GCH2" s="83"/>
      <c r="GCI2" s="83"/>
      <c r="GCJ2" s="83"/>
      <c r="GCK2" s="83"/>
      <c r="GCL2" s="83"/>
      <c r="GCM2" s="83"/>
      <c r="GCN2" s="83"/>
      <c r="GCO2" s="83"/>
      <c r="GCP2" s="83"/>
      <c r="GCQ2" s="83"/>
      <c r="GCR2" s="83"/>
      <c r="GCS2" s="83"/>
      <c r="GCT2" s="83"/>
      <c r="GCU2" s="83"/>
      <c r="GCV2" s="83"/>
      <c r="GCW2" s="83"/>
      <c r="GCX2" s="83"/>
      <c r="GCY2" s="83"/>
      <c r="GCZ2" s="83"/>
      <c r="GDA2" s="83"/>
      <c r="GDB2" s="83"/>
      <c r="GDC2" s="83"/>
      <c r="GDD2" s="83"/>
      <c r="GDE2" s="83"/>
      <c r="GDF2" s="83"/>
      <c r="GDG2" s="83"/>
      <c r="GDH2" s="83"/>
      <c r="GDI2" s="83"/>
      <c r="GDJ2" s="83"/>
      <c r="GDK2" s="83"/>
      <c r="GDL2" s="83"/>
      <c r="GDM2" s="83"/>
      <c r="GDN2" s="83"/>
      <c r="GDO2" s="83"/>
      <c r="GDP2" s="83"/>
      <c r="GDQ2" s="83"/>
      <c r="GDR2" s="83"/>
      <c r="GDS2" s="83"/>
      <c r="GDT2" s="83"/>
      <c r="GDU2" s="83"/>
      <c r="GDV2" s="83"/>
      <c r="GDW2" s="83"/>
      <c r="GDX2" s="83"/>
      <c r="GDY2" s="83"/>
      <c r="GDZ2" s="83"/>
      <c r="GEA2" s="83"/>
      <c r="GEB2" s="83"/>
      <c r="GEC2" s="83"/>
      <c r="GED2" s="83"/>
      <c r="GEE2" s="83"/>
      <c r="GEF2" s="83"/>
      <c r="GEG2" s="83"/>
      <c r="GEH2" s="83"/>
      <c r="GEI2" s="83"/>
      <c r="GEJ2" s="83"/>
      <c r="GEK2" s="83"/>
      <c r="GEL2" s="83"/>
      <c r="GEM2" s="83"/>
      <c r="GEN2" s="83"/>
      <c r="GEO2" s="83"/>
      <c r="GEP2" s="83"/>
      <c r="GEQ2" s="83"/>
      <c r="GER2" s="83"/>
      <c r="GES2" s="83"/>
      <c r="GET2" s="83"/>
      <c r="GEU2" s="83"/>
      <c r="GEV2" s="83"/>
      <c r="GEW2" s="83"/>
      <c r="GEX2" s="83"/>
      <c r="GEY2" s="83"/>
      <c r="GEZ2" s="83"/>
      <c r="GFA2" s="83"/>
      <c r="GFB2" s="83"/>
      <c r="GFC2" s="83"/>
      <c r="GFD2" s="83"/>
      <c r="GFE2" s="83"/>
      <c r="GFF2" s="83"/>
      <c r="GFG2" s="83"/>
      <c r="GFH2" s="83"/>
      <c r="GFI2" s="83"/>
      <c r="GFJ2" s="83"/>
      <c r="GFK2" s="83"/>
      <c r="GFL2" s="83"/>
      <c r="GFM2" s="83"/>
      <c r="GFN2" s="83"/>
      <c r="GFO2" s="83"/>
      <c r="GFP2" s="83"/>
      <c r="GFQ2" s="83"/>
      <c r="GFR2" s="83"/>
      <c r="GFS2" s="83"/>
      <c r="GFT2" s="83"/>
      <c r="GFU2" s="83"/>
      <c r="GFV2" s="83"/>
      <c r="GFW2" s="83"/>
      <c r="GFX2" s="83"/>
      <c r="GFY2" s="83"/>
      <c r="GFZ2" s="83"/>
      <c r="GGA2" s="83"/>
      <c r="GGB2" s="83"/>
      <c r="GGC2" s="83"/>
      <c r="GGD2" s="83"/>
      <c r="GGE2" s="83"/>
      <c r="GGF2" s="83"/>
      <c r="GGG2" s="83"/>
      <c r="GGH2" s="83"/>
      <c r="GGI2" s="83"/>
      <c r="GGJ2" s="83"/>
      <c r="GGK2" s="83"/>
      <c r="GGL2" s="83"/>
      <c r="GGM2" s="83"/>
      <c r="GGN2" s="83"/>
      <c r="GGO2" s="83"/>
      <c r="GGP2" s="83"/>
      <c r="GGQ2" s="83"/>
      <c r="GGR2" s="83"/>
      <c r="GGS2" s="83"/>
      <c r="GGT2" s="83"/>
      <c r="GGU2" s="83"/>
      <c r="GGV2" s="83"/>
      <c r="GGW2" s="83"/>
      <c r="GGX2" s="83"/>
      <c r="GGY2" s="83"/>
      <c r="GGZ2" s="83"/>
      <c r="GHA2" s="83"/>
      <c r="GHB2" s="83"/>
      <c r="GHC2" s="83"/>
      <c r="GHD2" s="83"/>
      <c r="GHE2" s="83"/>
      <c r="GHF2" s="83"/>
      <c r="GHG2" s="83"/>
      <c r="GHH2" s="83"/>
      <c r="GHI2" s="83"/>
      <c r="GHJ2" s="83"/>
      <c r="GHK2" s="83"/>
      <c r="GHL2" s="83"/>
      <c r="GHM2" s="83"/>
      <c r="GHN2" s="83"/>
      <c r="GHO2" s="83"/>
      <c r="GHP2" s="83"/>
      <c r="GHQ2" s="83"/>
      <c r="GHR2" s="83"/>
      <c r="GHS2" s="83"/>
      <c r="GHT2" s="83"/>
      <c r="GHU2" s="83"/>
      <c r="GHV2" s="83"/>
      <c r="GHW2" s="83"/>
      <c r="GHX2" s="83"/>
      <c r="GHY2" s="83"/>
      <c r="GHZ2" s="83"/>
      <c r="GIA2" s="83"/>
      <c r="GIB2" s="83"/>
      <c r="GIC2" s="83"/>
      <c r="GID2" s="83"/>
      <c r="GIE2" s="83"/>
      <c r="GIF2" s="83"/>
      <c r="GIG2" s="83"/>
      <c r="GIH2" s="83"/>
      <c r="GII2" s="83"/>
      <c r="GIJ2" s="83"/>
      <c r="GIK2" s="83"/>
      <c r="GIL2" s="83"/>
      <c r="GIM2" s="83"/>
      <c r="GIN2" s="83"/>
      <c r="GIO2" s="83"/>
      <c r="GIP2" s="83"/>
      <c r="GIQ2" s="83"/>
      <c r="GIR2" s="83"/>
      <c r="GIS2" s="83"/>
      <c r="GIT2" s="83"/>
      <c r="GIU2" s="83"/>
      <c r="GIV2" s="83"/>
      <c r="GIW2" s="83"/>
      <c r="GIX2" s="83"/>
      <c r="GIY2" s="83"/>
      <c r="GIZ2" s="83"/>
      <c r="GJA2" s="83"/>
      <c r="GJB2" s="83"/>
      <c r="GJC2" s="83"/>
      <c r="GJD2" s="83"/>
      <c r="GJE2" s="83"/>
      <c r="GJF2" s="83"/>
      <c r="GJG2" s="83"/>
      <c r="GJH2" s="83"/>
      <c r="GJI2" s="83"/>
      <c r="GJJ2" s="83"/>
      <c r="GJK2" s="83"/>
      <c r="GJL2" s="83"/>
      <c r="GJM2" s="83"/>
      <c r="GJN2" s="83"/>
      <c r="GJO2" s="83"/>
      <c r="GJP2" s="83"/>
      <c r="GJQ2" s="83"/>
      <c r="GJR2" s="83"/>
      <c r="GJS2" s="83"/>
      <c r="GJT2" s="83"/>
      <c r="GJU2" s="83"/>
      <c r="GJV2" s="83"/>
      <c r="GJW2" s="83"/>
      <c r="GJX2" s="83"/>
      <c r="GJY2" s="83"/>
      <c r="GJZ2" s="83"/>
      <c r="GKA2" s="83"/>
      <c r="GKB2" s="83"/>
      <c r="GKC2" s="83"/>
      <c r="GKD2" s="83"/>
      <c r="GKE2" s="83"/>
      <c r="GKF2" s="83"/>
      <c r="GKG2" s="83"/>
      <c r="GKH2" s="83"/>
      <c r="GKI2" s="83"/>
      <c r="GKJ2" s="83"/>
      <c r="GKK2" s="83"/>
      <c r="GKL2" s="83"/>
      <c r="GKM2" s="83"/>
      <c r="GKN2" s="83"/>
      <c r="GKO2" s="83"/>
      <c r="GKP2" s="83"/>
      <c r="GKQ2" s="83"/>
      <c r="GKR2" s="83"/>
      <c r="GKS2" s="83"/>
      <c r="GKT2" s="83"/>
      <c r="GKU2" s="83"/>
      <c r="GKV2" s="83"/>
      <c r="GKW2" s="83"/>
      <c r="GKX2" s="83"/>
      <c r="GKY2" s="83"/>
      <c r="GKZ2" s="83"/>
      <c r="GLA2" s="83"/>
      <c r="GLB2" s="83"/>
      <c r="GLC2" s="83"/>
      <c r="GLD2" s="83"/>
      <c r="GLE2" s="83"/>
      <c r="GLF2" s="83"/>
      <c r="GLG2" s="83"/>
      <c r="GLH2" s="83"/>
      <c r="GLI2" s="83"/>
      <c r="GLJ2" s="83"/>
      <c r="GLK2" s="83"/>
      <c r="GLL2" s="83"/>
      <c r="GLM2" s="83"/>
      <c r="GLN2" s="83"/>
      <c r="GLO2" s="83"/>
      <c r="GLP2" s="83"/>
      <c r="GLQ2" s="83"/>
      <c r="GLR2" s="83"/>
      <c r="GLS2" s="83"/>
      <c r="GLT2" s="83"/>
      <c r="GLU2" s="83"/>
      <c r="GLV2" s="83"/>
      <c r="GLW2" s="83"/>
      <c r="GLX2" s="83"/>
      <c r="GLY2" s="83"/>
      <c r="GLZ2" s="83"/>
      <c r="GMA2" s="83"/>
      <c r="GMB2" s="83"/>
      <c r="GMC2" s="83"/>
      <c r="GMD2" s="83"/>
      <c r="GME2" s="83"/>
      <c r="GMF2" s="83"/>
      <c r="GMG2" s="83"/>
      <c r="GMH2" s="83"/>
      <c r="GMI2" s="83"/>
      <c r="GMJ2" s="83"/>
      <c r="GMK2" s="83"/>
      <c r="GML2" s="83"/>
      <c r="GMM2" s="83"/>
      <c r="GMN2" s="83"/>
      <c r="GMO2" s="83"/>
      <c r="GMP2" s="83"/>
      <c r="GMQ2" s="83"/>
      <c r="GMR2" s="83"/>
      <c r="GMS2" s="83"/>
      <c r="GMT2" s="83"/>
      <c r="GMU2" s="83"/>
      <c r="GMV2" s="83"/>
      <c r="GMW2" s="83"/>
      <c r="GMX2" s="83"/>
      <c r="GMY2" s="83"/>
      <c r="GMZ2" s="83"/>
      <c r="GNA2" s="83"/>
      <c r="GNB2" s="83"/>
      <c r="GNC2" s="83"/>
      <c r="GND2" s="83"/>
      <c r="GNE2" s="83"/>
      <c r="GNF2" s="83"/>
      <c r="GNG2" s="83"/>
      <c r="GNH2" s="83"/>
      <c r="GNI2" s="83"/>
      <c r="GNJ2" s="83"/>
      <c r="GNK2" s="83"/>
      <c r="GNL2" s="83"/>
      <c r="GNM2" s="83"/>
      <c r="GNN2" s="83"/>
      <c r="GNO2" s="83"/>
      <c r="GNP2" s="83"/>
      <c r="GNQ2" s="83"/>
      <c r="GNR2" s="83"/>
      <c r="GNS2" s="83"/>
      <c r="GNT2" s="83"/>
      <c r="GNU2" s="83"/>
      <c r="GNV2" s="83"/>
      <c r="GNW2" s="83"/>
      <c r="GNX2" s="83"/>
      <c r="GNY2" s="83"/>
      <c r="GNZ2" s="83"/>
      <c r="GOA2" s="83"/>
      <c r="GOB2" s="83"/>
      <c r="GOC2" s="83"/>
      <c r="GOD2" s="83"/>
      <c r="GOE2" s="83"/>
      <c r="GOF2" s="83"/>
      <c r="GOG2" s="83"/>
      <c r="GOH2" s="83"/>
      <c r="GOI2" s="83"/>
      <c r="GOJ2" s="83"/>
      <c r="GOK2" s="83"/>
      <c r="GOL2" s="83"/>
      <c r="GOM2" s="83"/>
      <c r="GON2" s="83"/>
      <c r="GOO2" s="83"/>
      <c r="GOP2" s="83"/>
      <c r="GOQ2" s="83"/>
      <c r="GOR2" s="83"/>
      <c r="GOS2" s="83"/>
      <c r="GOT2" s="83"/>
      <c r="GOU2" s="83"/>
      <c r="GOV2" s="83"/>
      <c r="GOW2" s="83"/>
      <c r="GOX2" s="83"/>
      <c r="GOY2" s="83"/>
      <c r="GOZ2" s="83"/>
      <c r="GPA2" s="83"/>
      <c r="GPB2" s="83"/>
      <c r="GPC2" s="83"/>
      <c r="GPD2" s="83"/>
      <c r="GPE2" s="83"/>
      <c r="GPF2" s="83"/>
      <c r="GPG2" s="83"/>
      <c r="GPH2" s="83"/>
      <c r="GPI2" s="83"/>
      <c r="GPJ2" s="83"/>
      <c r="GPK2" s="83"/>
      <c r="GPL2" s="83"/>
      <c r="GPM2" s="83"/>
      <c r="GPN2" s="83"/>
      <c r="GPO2" s="83"/>
      <c r="GPP2" s="83"/>
      <c r="GPQ2" s="83"/>
      <c r="GPR2" s="83"/>
      <c r="GPS2" s="83"/>
      <c r="GPT2" s="83"/>
      <c r="GPU2" s="83"/>
      <c r="GPV2" s="83"/>
      <c r="GPW2" s="83"/>
      <c r="GPX2" s="83"/>
      <c r="GPY2" s="83"/>
      <c r="GPZ2" s="83"/>
      <c r="GQA2" s="83"/>
      <c r="GQB2" s="83"/>
      <c r="GQC2" s="83"/>
      <c r="GQD2" s="83"/>
      <c r="GQE2" s="83"/>
      <c r="GQF2" s="83"/>
      <c r="GQG2" s="83"/>
      <c r="GQH2" s="83"/>
      <c r="GQI2" s="83"/>
      <c r="GQJ2" s="83"/>
      <c r="GQK2" s="83"/>
      <c r="GQL2" s="83"/>
      <c r="GQM2" s="83"/>
      <c r="GQN2" s="83"/>
      <c r="GQO2" s="83"/>
      <c r="GQP2" s="83"/>
      <c r="GQQ2" s="83"/>
      <c r="GQR2" s="83"/>
      <c r="GQS2" s="83"/>
      <c r="GQT2" s="83"/>
      <c r="GQU2" s="83"/>
      <c r="GQV2" s="83"/>
      <c r="GQW2" s="83"/>
      <c r="GQX2" s="83"/>
      <c r="GQY2" s="83"/>
      <c r="GQZ2" s="83"/>
      <c r="GRA2" s="83"/>
      <c r="GRB2" s="83"/>
      <c r="GRC2" s="83"/>
      <c r="GRD2" s="83"/>
      <c r="GRE2" s="83"/>
      <c r="GRF2" s="83"/>
      <c r="GRG2" s="83"/>
      <c r="GRH2" s="83"/>
      <c r="GRI2" s="83"/>
      <c r="GRJ2" s="83"/>
      <c r="GRK2" s="83"/>
      <c r="GRL2" s="83"/>
      <c r="GRM2" s="83"/>
      <c r="GRN2" s="83"/>
      <c r="GRO2" s="83"/>
      <c r="GRP2" s="83"/>
      <c r="GRQ2" s="83"/>
      <c r="GRR2" s="83"/>
      <c r="GRS2" s="83"/>
      <c r="GRT2" s="83"/>
      <c r="GRU2" s="83"/>
      <c r="GRV2" s="83"/>
      <c r="GRW2" s="83"/>
      <c r="GRX2" s="83"/>
      <c r="GRY2" s="83"/>
      <c r="GRZ2" s="83"/>
      <c r="GSA2" s="83"/>
      <c r="GSB2" s="83"/>
      <c r="GSC2" s="83"/>
      <c r="GSD2" s="83"/>
      <c r="GSE2" s="83"/>
      <c r="GSF2" s="83"/>
      <c r="GSG2" s="83"/>
      <c r="GSH2" s="83"/>
      <c r="GSI2" s="83"/>
      <c r="GSJ2" s="83"/>
      <c r="GSK2" s="83"/>
      <c r="GSL2" s="83"/>
      <c r="GSM2" s="83"/>
      <c r="GSN2" s="83"/>
      <c r="GSO2" s="83"/>
      <c r="GSP2" s="83"/>
      <c r="GSQ2" s="83"/>
      <c r="GSR2" s="83"/>
      <c r="GSS2" s="83"/>
      <c r="GST2" s="83"/>
      <c r="GSU2" s="83"/>
      <c r="GSV2" s="83"/>
      <c r="GSW2" s="83"/>
      <c r="GSX2" s="83"/>
      <c r="GSY2" s="83"/>
      <c r="GSZ2" s="83"/>
      <c r="GTA2" s="83"/>
      <c r="GTB2" s="83"/>
      <c r="GTC2" s="83"/>
      <c r="GTD2" s="83"/>
      <c r="GTE2" s="83"/>
      <c r="GTF2" s="83"/>
      <c r="GTG2" s="83"/>
      <c r="GTH2" s="83"/>
      <c r="GTI2" s="83"/>
      <c r="GTJ2" s="83"/>
      <c r="GTK2" s="83"/>
      <c r="GTL2" s="83"/>
      <c r="GTM2" s="83"/>
      <c r="GTN2" s="83"/>
      <c r="GTO2" s="83"/>
      <c r="GTP2" s="83"/>
      <c r="GTQ2" s="83"/>
      <c r="GTR2" s="83"/>
      <c r="GTS2" s="83"/>
      <c r="GTT2" s="83"/>
      <c r="GTU2" s="83"/>
      <c r="GTV2" s="83"/>
      <c r="GTW2" s="83"/>
      <c r="GTX2" s="83"/>
      <c r="GTY2" s="83"/>
      <c r="GTZ2" s="83"/>
      <c r="GUA2" s="83"/>
      <c r="GUB2" s="83"/>
      <c r="GUC2" s="83"/>
      <c r="GUD2" s="83"/>
      <c r="GUE2" s="83"/>
      <c r="GUF2" s="83"/>
      <c r="GUG2" s="83"/>
      <c r="GUH2" s="83"/>
      <c r="GUI2" s="83"/>
      <c r="GUJ2" s="83"/>
      <c r="GUK2" s="83"/>
      <c r="GUL2" s="83"/>
      <c r="GUM2" s="83"/>
      <c r="GUN2" s="83"/>
      <c r="GUO2" s="83"/>
      <c r="GUP2" s="83"/>
      <c r="GUQ2" s="83"/>
      <c r="GUR2" s="83"/>
      <c r="GUS2" s="83"/>
      <c r="GUT2" s="83"/>
      <c r="GUU2" s="83"/>
      <c r="GUV2" s="83"/>
      <c r="GUW2" s="83"/>
      <c r="GUX2" s="83"/>
      <c r="GUY2" s="83"/>
      <c r="GUZ2" s="83"/>
      <c r="GVA2" s="83"/>
      <c r="GVB2" s="83"/>
      <c r="GVC2" s="83"/>
      <c r="GVD2" s="83"/>
      <c r="GVE2" s="83"/>
      <c r="GVF2" s="83"/>
      <c r="GVG2" s="83"/>
      <c r="GVH2" s="83"/>
      <c r="GVI2" s="83"/>
      <c r="GVJ2" s="83"/>
      <c r="GVK2" s="83"/>
      <c r="GVL2" s="83"/>
      <c r="GVM2" s="83"/>
      <c r="GVN2" s="83"/>
      <c r="GVO2" s="83"/>
      <c r="GVP2" s="83"/>
      <c r="GVQ2" s="83"/>
      <c r="GVR2" s="83"/>
      <c r="GVS2" s="83"/>
      <c r="GVT2" s="83"/>
      <c r="GVU2" s="83"/>
      <c r="GVV2" s="83"/>
      <c r="GVW2" s="83"/>
      <c r="GVX2" s="83"/>
      <c r="GVY2" s="83"/>
      <c r="GVZ2" s="83"/>
      <c r="GWA2" s="83"/>
      <c r="GWB2" s="83"/>
      <c r="GWC2" s="83"/>
      <c r="GWD2" s="83"/>
      <c r="GWE2" s="83"/>
      <c r="GWF2" s="83"/>
      <c r="GWG2" s="83"/>
      <c r="GWH2" s="83"/>
      <c r="GWI2" s="83"/>
      <c r="GWJ2" s="83"/>
      <c r="GWK2" s="83"/>
      <c r="GWL2" s="83"/>
      <c r="GWM2" s="83"/>
      <c r="GWN2" s="83"/>
      <c r="GWO2" s="83"/>
      <c r="GWP2" s="83"/>
      <c r="GWQ2" s="83"/>
      <c r="GWR2" s="83"/>
      <c r="GWS2" s="83"/>
      <c r="GWT2" s="83"/>
      <c r="GWU2" s="83"/>
      <c r="GWV2" s="83"/>
      <c r="GWW2" s="83"/>
      <c r="GWX2" s="83"/>
      <c r="GWY2" s="83"/>
      <c r="GWZ2" s="83"/>
      <c r="GXA2" s="83"/>
      <c r="GXB2" s="83"/>
      <c r="GXC2" s="83"/>
      <c r="GXD2" s="83"/>
      <c r="GXE2" s="83"/>
      <c r="GXF2" s="83"/>
      <c r="GXG2" s="83"/>
      <c r="GXH2" s="83"/>
      <c r="GXI2" s="83"/>
      <c r="GXJ2" s="83"/>
      <c r="GXK2" s="83"/>
      <c r="GXL2" s="83"/>
      <c r="GXM2" s="83"/>
      <c r="GXN2" s="83"/>
      <c r="GXO2" s="83"/>
      <c r="GXP2" s="83"/>
      <c r="GXQ2" s="83"/>
      <c r="GXR2" s="83"/>
      <c r="GXS2" s="83"/>
      <c r="GXT2" s="83"/>
      <c r="GXU2" s="83"/>
      <c r="GXV2" s="83"/>
      <c r="GXW2" s="83"/>
      <c r="GXX2" s="83"/>
      <c r="GXY2" s="83"/>
      <c r="GXZ2" s="83"/>
      <c r="GYA2" s="83"/>
      <c r="GYB2" s="83"/>
      <c r="GYC2" s="83"/>
      <c r="GYD2" s="83"/>
      <c r="GYE2" s="83"/>
      <c r="GYF2" s="83"/>
      <c r="GYG2" s="83"/>
      <c r="GYH2" s="83"/>
      <c r="GYI2" s="83"/>
      <c r="GYJ2" s="83"/>
      <c r="GYK2" s="83"/>
      <c r="GYL2" s="83"/>
      <c r="GYM2" s="83"/>
      <c r="GYN2" s="83"/>
      <c r="GYO2" s="83"/>
      <c r="GYP2" s="83"/>
      <c r="GYQ2" s="83"/>
      <c r="GYR2" s="83"/>
      <c r="GYS2" s="83"/>
      <c r="GYT2" s="83"/>
      <c r="GYU2" s="83"/>
      <c r="GYV2" s="83"/>
      <c r="GYW2" s="83"/>
      <c r="GYX2" s="83"/>
      <c r="GYY2" s="83"/>
      <c r="GYZ2" s="83"/>
      <c r="GZA2" s="83"/>
      <c r="GZB2" s="83"/>
      <c r="GZC2" s="83"/>
      <c r="GZD2" s="83"/>
      <c r="GZE2" s="83"/>
      <c r="GZF2" s="83"/>
      <c r="GZG2" s="83"/>
      <c r="GZH2" s="83"/>
      <c r="GZI2" s="83"/>
      <c r="GZJ2" s="83"/>
      <c r="GZK2" s="83"/>
      <c r="GZL2" s="83"/>
      <c r="GZM2" s="83"/>
      <c r="GZN2" s="83"/>
      <c r="GZO2" s="83"/>
      <c r="GZP2" s="83"/>
      <c r="GZQ2" s="83"/>
      <c r="GZR2" s="83"/>
      <c r="GZS2" s="83"/>
      <c r="GZT2" s="83"/>
      <c r="GZU2" s="83"/>
      <c r="GZV2" s="83"/>
      <c r="GZW2" s="83"/>
      <c r="GZX2" s="83"/>
      <c r="GZY2" s="83"/>
      <c r="GZZ2" s="83"/>
      <c r="HAA2" s="83"/>
      <c r="HAB2" s="83"/>
      <c r="HAC2" s="83"/>
      <c r="HAD2" s="83"/>
      <c r="HAE2" s="83"/>
      <c r="HAF2" s="83"/>
      <c r="HAG2" s="83"/>
      <c r="HAH2" s="83"/>
      <c r="HAI2" s="83"/>
      <c r="HAJ2" s="83"/>
      <c r="HAK2" s="83"/>
      <c r="HAL2" s="83"/>
      <c r="HAM2" s="83"/>
      <c r="HAN2" s="83"/>
      <c r="HAO2" s="83"/>
      <c r="HAP2" s="83"/>
      <c r="HAQ2" s="83"/>
      <c r="HAR2" s="83"/>
      <c r="HAS2" s="83"/>
      <c r="HAT2" s="83"/>
      <c r="HAU2" s="83"/>
      <c r="HAV2" s="83"/>
      <c r="HAW2" s="83"/>
      <c r="HAX2" s="83"/>
      <c r="HAY2" s="83"/>
      <c r="HAZ2" s="83"/>
      <c r="HBA2" s="83"/>
      <c r="HBB2" s="83"/>
      <c r="HBC2" s="83"/>
      <c r="HBD2" s="83"/>
      <c r="HBE2" s="83"/>
      <c r="HBF2" s="83"/>
      <c r="HBG2" s="83"/>
      <c r="HBH2" s="83"/>
      <c r="HBI2" s="83"/>
      <c r="HBJ2" s="83"/>
      <c r="HBK2" s="83"/>
      <c r="HBL2" s="83"/>
      <c r="HBM2" s="83"/>
      <c r="HBN2" s="83"/>
      <c r="HBO2" s="83"/>
      <c r="HBP2" s="83"/>
      <c r="HBQ2" s="83"/>
      <c r="HBR2" s="83"/>
      <c r="HBS2" s="83"/>
      <c r="HBT2" s="83"/>
      <c r="HBU2" s="83"/>
      <c r="HBV2" s="83"/>
      <c r="HBW2" s="83"/>
      <c r="HBX2" s="83"/>
      <c r="HBY2" s="83"/>
      <c r="HBZ2" s="83"/>
      <c r="HCA2" s="83"/>
      <c r="HCB2" s="83"/>
      <c r="HCC2" s="83"/>
      <c r="HCD2" s="83"/>
      <c r="HCE2" s="83"/>
      <c r="HCF2" s="83"/>
      <c r="HCG2" s="83"/>
      <c r="HCH2" s="83"/>
      <c r="HCI2" s="83"/>
      <c r="HCJ2" s="83"/>
      <c r="HCK2" s="83"/>
      <c r="HCL2" s="83"/>
      <c r="HCM2" s="83"/>
      <c r="HCN2" s="83"/>
      <c r="HCO2" s="83"/>
      <c r="HCP2" s="83"/>
      <c r="HCQ2" s="83"/>
      <c r="HCR2" s="83"/>
      <c r="HCS2" s="83"/>
      <c r="HCT2" s="83"/>
      <c r="HCU2" s="83"/>
      <c r="HCV2" s="83"/>
      <c r="HCW2" s="83"/>
      <c r="HCX2" s="83"/>
      <c r="HCY2" s="83"/>
      <c r="HCZ2" s="83"/>
      <c r="HDA2" s="83"/>
      <c r="HDB2" s="83"/>
      <c r="HDC2" s="83"/>
      <c r="HDD2" s="83"/>
      <c r="HDE2" s="83"/>
      <c r="HDF2" s="83"/>
      <c r="HDG2" s="83"/>
      <c r="HDH2" s="83"/>
      <c r="HDI2" s="83"/>
      <c r="HDJ2" s="83"/>
      <c r="HDK2" s="83"/>
      <c r="HDL2" s="83"/>
      <c r="HDM2" s="83"/>
      <c r="HDN2" s="83"/>
      <c r="HDO2" s="83"/>
      <c r="HDP2" s="83"/>
      <c r="HDQ2" s="83"/>
      <c r="HDR2" s="83"/>
      <c r="HDS2" s="83"/>
      <c r="HDT2" s="83"/>
      <c r="HDU2" s="83"/>
      <c r="HDV2" s="83"/>
      <c r="HDW2" s="83"/>
      <c r="HDX2" s="83"/>
      <c r="HDY2" s="83"/>
      <c r="HDZ2" s="83"/>
      <c r="HEA2" s="83"/>
      <c r="HEB2" s="83"/>
      <c r="HEC2" s="83"/>
      <c r="HED2" s="83"/>
      <c r="HEE2" s="83"/>
      <c r="HEF2" s="83"/>
      <c r="HEG2" s="83"/>
      <c r="HEH2" s="83"/>
      <c r="HEI2" s="83"/>
      <c r="HEJ2" s="83"/>
      <c r="HEK2" s="83"/>
      <c r="HEL2" s="83"/>
      <c r="HEM2" s="83"/>
      <c r="HEN2" s="83"/>
      <c r="HEO2" s="83"/>
      <c r="HEP2" s="83"/>
      <c r="HEQ2" s="83"/>
      <c r="HER2" s="83"/>
      <c r="HES2" s="83"/>
      <c r="HET2" s="83"/>
      <c r="HEU2" s="83"/>
      <c r="HEV2" s="83"/>
      <c r="HEW2" s="83"/>
      <c r="HEX2" s="83"/>
      <c r="HEY2" s="83"/>
      <c r="HEZ2" s="83"/>
      <c r="HFA2" s="83"/>
      <c r="HFB2" s="83"/>
      <c r="HFC2" s="83"/>
      <c r="HFD2" s="83"/>
      <c r="HFE2" s="83"/>
      <c r="HFF2" s="83"/>
      <c r="HFG2" s="83"/>
      <c r="HFH2" s="83"/>
      <c r="HFI2" s="83"/>
      <c r="HFJ2" s="83"/>
      <c r="HFK2" s="83"/>
      <c r="HFL2" s="83"/>
      <c r="HFM2" s="83"/>
      <c r="HFN2" s="83"/>
      <c r="HFO2" s="83"/>
      <c r="HFP2" s="83"/>
      <c r="HFQ2" s="83"/>
      <c r="HFR2" s="83"/>
      <c r="HFS2" s="83"/>
      <c r="HFT2" s="83"/>
      <c r="HFU2" s="83"/>
      <c r="HFV2" s="83"/>
      <c r="HFW2" s="83"/>
      <c r="HFX2" s="83"/>
      <c r="HFY2" s="83"/>
      <c r="HFZ2" s="83"/>
      <c r="HGA2" s="83"/>
      <c r="HGB2" s="83"/>
      <c r="HGC2" s="83"/>
      <c r="HGD2" s="83"/>
      <c r="HGE2" s="83"/>
      <c r="HGF2" s="83"/>
      <c r="HGG2" s="83"/>
      <c r="HGH2" s="83"/>
      <c r="HGI2" s="83"/>
      <c r="HGJ2" s="83"/>
      <c r="HGK2" s="83"/>
      <c r="HGL2" s="83"/>
      <c r="HGM2" s="83"/>
      <c r="HGN2" s="83"/>
      <c r="HGO2" s="83"/>
      <c r="HGP2" s="83"/>
      <c r="HGQ2" s="83"/>
      <c r="HGR2" s="83"/>
      <c r="HGS2" s="83"/>
      <c r="HGT2" s="83"/>
      <c r="HGU2" s="83"/>
      <c r="HGV2" s="83"/>
      <c r="HGW2" s="83"/>
      <c r="HGX2" s="83"/>
      <c r="HGY2" s="83"/>
      <c r="HGZ2" s="83"/>
      <c r="HHA2" s="83"/>
      <c r="HHB2" s="83"/>
      <c r="HHC2" s="83"/>
      <c r="HHD2" s="83"/>
      <c r="HHE2" s="83"/>
      <c r="HHF2" s="83"/>
      <c r="HHG2" s="83"/>
      <c r="HHH2" s="83"/>
      <c r="HHI2" s="83"/>
      <c r="HHJ2" s="83"/>
      <c r="HHK2" s="83"/>
      <c r="HHL2" s="83"/>
      <c r="HHM2" s="83"/>
      <c r="HHN2" s="83"/>
      <c r="HHO2" s="83"/>
      <c r="HHP2" s="83"/>
      <c r="HHQ2" s="83"/>
      <c r="HHR2" s="83"/>
      <c r="HHS2" s="83"/>
      <c r="HHT2" s="83"/>
      <c r="HHU2" s="83"/>
      <c r="HHV2" s="83"/>
      <c r="HHW2" s="83"/>
      <c r="HHX2" s="83"/>
      <c r="HHY2" s="83"/>
      <c r="HHZ2" s="83"/>
      <c r="HIA2" s="83"/>
      <c r="HIB2" s="83"/>
      <c r="HIC2" s="83"/>
      <c r="HID2" s="83"/>
      <c r="HIE2" s="83"/>
      <c r="HIF2" s="83"/>
      <c r="HIG2" s="83"/>
      <c r="HIH2" s="83"/>
      <c r="HII2" s="83"/>
      <c r="HIJ2" s="83"/>
      <c r="HIK2" s="83"/>
      <c r="HIL2" s="83"/>
      <c r="HIM2" s="83"/>
      <c r="HIN2" s="83"/>
      <c r="HIO2" s="83"/>
      <c r="HIP2" s="83"/>
      <c r="HIQ2" s="83"/>
      <c r="HIR2" s="83"/>
      <c r="HIS2" s="83"/>
      <c r="HIT2" s="83"/>
      <c r="HIU2" s="83"/>
      <c r="HIV2" s="83"/>
      <c r="HIW2" s="83"/>
      <c r="HIX2" s="83"/>
      <c r="HIY2" s="83"/>
      <c r="HIZ2" s="83"/>
      <c r="HJA2" s="83"/>
      <c r="HJB2" s="83"/>
      <c r="HJC2" s="83"/>
      <c r="HJD2" s="83"/>
      <c r="HJE2" s="83"/>
      <c r="HJF2" s="83"/>
      <c r="HJG2" s="83"/>
      <c r="HJH2" s="83"/>
      <c r="HJI2" s="83"/>
      <c r="HJJ2" s="83"/>
      <c r="HJK2" s="83"/>
      <c r="HJL2" s="83"/>
      <c r="HJM2" s="83"/>
      <c r="HJN2" s="83"/>
      <c r="HJO2" s="83"/>
      <c r="HJP2" s="83"/>
      <c r="HJQ2" s="83"/>
      <c r="HJR2" s="83"/>
      <c r="HJS2" s="83"/>
      <c r="HJT2" s="83"/>
      <c r="HJU2" s="83"/>
      <c r="HJV2" s="83"/>
      <c r="HJW2" s="83"/>
      <c r="HJX2" s="83"/>
      <c r="HJY2" s="83"/>
      <c r="HJZ2" s="83"/>
      <c r="HKA2" s="83"/>
      <c r="HKB2" s="83"/>
      <c r="HKC2" s="83"/>
      <c r="HKD2" s="83"/>
      <c r="HKE2" s="83"/>
      <c r="HKF2" s="83"/>
      <c r="HKG2" s="83"/>
      <c r="HKH2" s="83"/>
      <c r="HKI2" s="83"/>
      <c r="HKJ2" s="83"/>
      <c r="HKK2" s="83"/>
      <c r="HKL2" s="83"/>
      <c r="HKM2" s="83"/>
      <c r="HKN2" s="83"/>
      <c r="HKO2" s="83"/>
      <c r="HKP2" s="83"/>
      <c r="HKQ2" s="83"/>
      <c r="HKR2" s="83"/>
      <c r="HKS2" s="83"/>
      <c r="HKT2" s="83"/>
      <c r="HKU2" s="83"/>
      <c r="HKV2" s="83"/>
      <c r="HKW2" s="83"/>
      <c r="HKX2" s="83"/>
      <c r="HKY2" s="83"/>
      <c r="HKZ2" s="83"/>
      <c r="HLA2" s="83"/>
      <c r="HLB2" s="83"/>
      <c r="HLC2" s="83"/>
      <c r="HLD2" s="83"/>
      <c r="HLE2" s="83"/>
      <c r="HLF2" s="83"/>
      <c r="HLG2" s="83"/>
      <c r="HLH2" s="83"/>
      <c r="HLI2" s="83"/>
      <c r="HLJ2" s="83"/>
      <c r="HLK2" s="83"/>
      <c r="HLL2" s="83"/>
      <c r="HLM2" s="83"/>
      <c r="HLN2" s="83"/>
      <c r="HLO2" s="83"/>
      <c r="HLP2" s="83"/>
      <c r="HLQ2" s="83"/>
      <c r="HLR2" s="83"/>
      <c r="HLS2" s="83"/>
      <c r="HLT2" s="83"/>
      <c r="HLU2" s="83"/>
      <c r="HLV2" s="83"/>
      <c r="HLW2" s="83"/>
      <c r="HLX2" s="83"/>
      <c r="HLY2" s="83"/>
      <c r="HLZ2" s="83"/>
      <c r="HMA2" s="83"/>
      <c r="HMB2" s="83"/>
      <c r="HMC2" s="83"/>
      <c r="HMD2" s="83"/>
      <c r="HME2" s="83"/>
      <c r="HMF2" s="83"/>
      <c r="HMG2" s="83"/>
      <c r="HMH2" s="83"/>
      <c r="HMI2" s="83"/>
      <c r="HMJ2" s="83"/>
      <c r="HMK2" s="83"/>
      <c r="HML2" s="83"/>
      <c r="HMM2" s="83"/>
      <c r="HMN2" s="83"/>
      <c r="HMO2" s="83"/>
      <c r="HMP2" s="83"/>
      <c r="HMQ2" s="83"/>
      <c r="HMR2" s="83"/>
      <c r="HMS2" s="83"/>
      <c r="HMT2" s="83"/>
      <c r="HMU2" s="83"/>
      <c r="HMV2" s="83"/>
      <c r="HMW2" s="83"/>
      <c r="HMX2" s="83"/>
      <c r="HMY2" s="83"/>
      <c r="HMZ2" s="83"/>
      <c r="HNA2" s="83"/>
      <c r="HNB2" s="83"/>
      <c r="HNC2" s="83"/>
      <c r="HND2" s="83"/>
      <c r="HNE2" s="83"/>
      <c r="HNF2" s="83"/>
      <c r="HNG2" s="83"/>
      <c r="HNH2" s="83"/>
      <c r="HNI2" s="83"/>
      <c r="HNJ2" s="83"/>
      <c r="HNK2" s="83"/>
      <c r="HNL2" s="83"/>
      <c r="HNM2" s="83"/>
      <c r="HNN2" s="83"/>
      <c r="HNO2" s="83"/>
      <c r="HNP2" s="83"/>
      <c r="HNQ2" s="83"/>
      <c r="HNR2" s="83"/>
      <c r="HNS2" s="83"/>
      <c r="HNT2" s="83"/>
      <c r="HNU2" s="83"/>
      <c r="HNV2" s="83"/>
      <c r="HNW2" s="83"/>
      <c r="HNX2" s="83"/>
      <c r="HNY2" s="83"/>
      <c r="HNZ2" s="83"/>
      <c r="HOA2" s="83"/>
      <c r="HOB2" s="83"/>
      <c r="HOC2" s="83"/>
      <c r="HOD2" s="83"/>
      <c r="HOE2" s="83"/>
      <c r="HOF2" s="83"/>
      <c r="HOG2" s="83"/>
      <c r="HOH2" s="83"/>
      <c r="HOI2" s="83"/>
      <c r="HOJ2" s="83"/>
      <c r="HOK2" s="83"/>
      <c r="HOL2" s="83"/>
      <c r="HOM2" s="83"/>
      <c r="HON2" s="83"/>
      <c r="HOO2" s="83"/>
      <c r="HOP2" s="83"/>
      <c r="HOQ2" s="83"/>
      <c r="HOR2" s="83"/>
      <c r="HOS2" s="83"/>
      <c r="HOT2" s="83"/>
      <c r="HOU2" s="83"/>
      <c r="HOV2" s="83"/>
      <c r="HOW2" s="83"/>
      <c r="HOX2" s="83"/>
      <c r="HOY2" s="83"/>
      <c r="HOZ2" s="83"/>
      <c r="HPA2" s="83"/>
      <c r="HPB2" s="83"/>
      <c r="HPC2" s="83"/>
      <c r="HPD2" s="83"/>
      <c r="HPE2" s="83"/>
      <c r="HPF2" s="83"/>
      <c r="HPG2" s="83"/>
      <c r="HPH2" s="83"/>
      <c r="HPI2" s="83"/>
      <c r="HPJ2" s="83"/>
      <c r="HPK2" s="83"/>
      <c r="HPL2" s="83"/>
      <c r="HPM2" s="83"/>
      <c r="HPN2" s="83"/>
      <c r="HPO2" s="83"/>
      <c r="HPP2" s="83"/>
      <c r="HPQ2" s="83"/>
      <c r="HPR2" s="83"/>
      <c r="HPS2" s="83"/>
      <c r="HPT2" s="83"/>
      <c r="HPU2" s="83"/>
      <c r="HPV2" s="83"/>
      <c r="HPW2" s="83"/>
      <c r="HPX2" s="83"/>
      <c r="HPY2" s="83"/>
      <c r="HPZ2" s="83"/>
      <c r="HQA2" s="83"/>
      <c r="HQB2" s="83"/>
      <c r="HQC2" s="83"/>
      <c r="HQD2" s="83"/>
      <c r="HQE2" s="83"/>
      <c r="HQF2" s="83"/>
      <c r="HQG2" s="83"/>
      <c r="HQH2" s="83"/>
      <c r="HQI2" s="83"/>
      <c r="HQJ2" s="83"/>
      <c r="HQK2" s="83"/>
      <c r="HQL2" s="83"/>
      <c r="HQM2" s="83"/>
      <c r="HQN2" s="83"/>
      <c r="HQO2" s="83"/>
      <c r="HQP2" s="83"/>
      <c r="HQQ2" s="83"/>
      <c r="HQR2" s="83"/>
      <c r="HQS2" s="83"/>
      <c r="HQT2" s="83"/>
      <c r="HQU2" s="83"/>
      <c r="HQV2" s="83"/>
      <c r="HQW2" s="83"/>
      <c r="HQX2" s="83"/>
      <c r="HQY2" s="83"/>
      <c r="HQZ2" s="83"/>
      <c r="HRA2" s="83"/>
      <c r="HRB2" s="83"/>
      <c r="HRC2" s="83"/>
      <c r="HRD2" s="83"/>
      <c r="HRE2" s="83"/>
      <c r="HRF2" s="83"/>
      <c r="HRG2" s="83"/>
      <c r="HRH2" s="83"/>
      <c r="HRI2" s="83"/>
      <c r="HRJ2" s="83"/>
      <c r="HRK2" s="83"/>
      <c r="HRL2" s="83"/>
      <c r="HRM2" s="83"/>
      <c r="HRN2" s="83"/>
      <c r="HRO2" s="83"/>
      <c r="HRP2" s="83"/>
      <c r="HRQ2" s="83"/>
      <c r="HRR2" s="83"/>
      <c r="HRS2" s="83"/>
      <c r="HRT2" s="83"/>
      <c r="HRU2" s="83"/>
      <c r="HRV2" s="83"/>
      <c r="HRW2" s="83"/>
      <c r="HRX2" s="83"/>
      <c r="HRY2" s="83"/>
      <c r="HRZ2" s="83"/>
      <c r="HSA2" s="83"/>
      <c r="HSB2" s="83"/>
      <c r="HSC2" s="83"/>
      <c r="HSD2" s="83"/>
      <c r="HSE2" s="83"/>
      <c r="HSF2" s="83"/>
      <c r="HSG2" s="83"/>
      <c r="HSH2" s="83"/>
      <c r="HSI2" s="83"/>
      <c r="HSJ2" s="83"/>
      <c r="HSK2" s="83"/>
      <c r="HSL2" s="83"/>
      <c r="HSM2" s="83"/>
      <c r="HSN2" s="83"/>
      <c r="HSO2" s="83"/>
      <c r="HSP2" s="83"/>
      <c r="HSQ2" s="83"/>
      <c r="HSR2" s="83"/>
      <c r="HSS2" s="83"/>
      <c r="HST2" s="83"/>
      <c r="HSU2" s="83"/>
      <c r="HSV2" s="83"/>
      <c r="HSW2" s="83"/>
      <c r="HSX2" s="83"/>
      <c r="HSY2" s="83"/>
      <c r="HSZ2" s="83"/>
      <c r="HTA2" s="83"/>
      <c r="HTB2" s="83"/>
      <c r="HTC2" s="83"/>
      <c r="HTD2" s="83"/>
      <c r="HTE2" s="83"/>
      <c r="HTF2" s="83"/>
      <c r="HTG2" s="83"/>
      <c r="HTH2" s="83"/>
      <c r="HTI2" s="83"/>
      <c r="HTJ2" s="83"/>
      <c r="HTK2" s="83"/>
      <c r="HTL2" s="83"/>
      <c r="HTM2" s="83"/>
      <c r="HTN2" s="83"/>
      <c r="HTO2" s="83"/>
      <c r="HTP2" s="83"/>
      <c r="HTQ2" s="83"/>
      <c r="HTR2" s="83"/>
      <c r="HTS2" s="83"/>
      <c r="HTT2" s="83"/>
      <c r="HTU2" s="83"/>
      <c r="HTV2" s="83"/>
      <c r="HTW2" s="83"/>
      <c r="HTX2" s="83"/>
      <c r="HTY2" s="83"/>
      <c r="HTZ2" s="83"/>
      <c r="HUA2" s="83"/>
      <c r="HUB2" s="83"/>
      <c r="HUC2" s="83"/>
      <c r="HUD2" s="83"/>
      <c r="HUE2" s="83"/>
      <c r="HUF2" s="83"/>
      <c r="HUG2" s="83"/>
      <c r="HUH2" s="83"/>
      <c r="HUI2" s="83"/>
      <c r="HUJ2" s="83"/>
      <c r="HUK2" s="83"/>
      <c r="HUL2" s="83"/>
      <c r="HUM2" s="83"/>
      <c r="HUN2" s="83"/>
      <c r="HUO2" s="83"/>
      <c r="HUP2" s="83"/>
      <c r="HUQ2" s="83"/>
      <c r="HUR2" s="83"/>
      <c r="HUS2" s="83"/>
      <c r="HUT2" s="83"/>
      <c r="HUU2" s="83"/>
      <c r="HUV2" s="83"/>
      <c r="HUW2" s="83"/>
      <c r="HUX2" s="83"/>
      <c r="HUY2" s="83"/>
      <c r="HUZ2" s="83"/>
      <c r="HVA2" s="83"/>
      <c r="HVB2" s="83"/>
      <c r="HVC2" s="83"/>
      <c r="HVD2" s="83"/>
      <c r="HVE2" s="83"/>
      <c r="HVF2" s="83"/>
      <c r="HVG2" s="83"/>
      <c r="HVH2" s="83"/>
      <c r="HVI2" s="83"/>
      <c r="HVJ2" s="83"/>
      <c r="HVK2" s="83"/>
      <c r="HVL2" s="83"/>
      <c r="HVM2" s="83"/>
      <c r="HVN2" s="83"/>
      <c r="HVO2" s="83"/>
      <c r="HVP2" s="83"/>
      <c r="HVQ2" s="83"/>
      <c r="HVR2" s="83"/>
      <c r="HVS2" s="83"/>
      <c r="HVT2" s="83"/>
      <c r="HVU2" s="83"/>
      <c r="HVV2" s="83"/>
      <c r="HVW2" s="83"/>
      <c r="HVX2" s="83"/>
      <c r="HVY2" s="83"/>
      <c r="HVZ2" s="83"/>
      <c r="HWA2" s="83"/>
      <c r="HWB2" s="83"/>
      <c r="HWC2" s="83"/>
      <c r="HWD2" s="83"/>
      <c r="HWE2" s="83"/>
      <c r="HWF2" s="83"/>
      <c r="HWG2" s="83"/>
      <c r="HWH2" s="83"/>
      <c r="HWI2" s="83"/>
      <c r="HWJ2" s="83"/>
      <c r="HWK2" s="83"/>
      <c r="HWL2" s="83"/>
      <c r="HWM2" s="83"/>
      <c r="HWN2" s="83"/>
      <c r="HWO2" s="83"/>
      <c r="HWP2" s="83"/>
      <c r="HWQ2" s="83"/>
      <c r="HWR2" s="83"/>
      <c r="HWS2" s="83"/>
      <c r="HWT2" s="83"/>
      <c r="HWU2" s="83"/>
      <c r="HWV2" s="83"/>
      <c r="HWW2" s="83"/>
      <c r="HWX2" s="83"/>
      <c r="HWY2" s="83"/>
      <c r="HWZ2" s="83"/>
      <c r="HXA2" s="83"/>
      <c r="HXB2" s="83"/>
      <c r="HXC2" s="83"/>
      <c r="HXD2" s="83"/>
      <c r="HXE2" s="83"/>
      <c r="HXF2" s="83"/>
      <c r="HXG2" s="83"/>
      <c r="HXH2" s="83"/>
      <c r="HXI2" s="83"/>
      <c r="HXJ2" s="83"/>
      <c r="HXK2" s="83"/>
      <c r="HXL2" s="83"/>
      <c r="HXM2" s="83"/>
      <c r="HXN2" s="83"/>
      <c r="HXO2" s="83"/>
      <c r="HXP2" s="83"/>
      <c r="HXQ2" s="83"/>
      <c r="HXR2" s="83"/>
      <c r="HXS2" s="83"/>
      <c r="HXT2" s="83"/>
      <c r="HXU2" s="83"/>
      <c r="HXV2" s="83"/>
      <c r="HXW2" s="83"/>
      <c r="HXX2" s="83"/>
      <c r="HXY2" s="83"/>
      <c r="HXZ2" s="83"/>
      <c r="HYA2" s="83"/>
      <c r="HYB2" s="83"/>
      <c r="HYC2" s="83"/>
      <c r="HYD2" s="83"/>
      <c r="HYE2" s="83"/>
      <c r="HYF2" s="83"/>
      <c r="HYG2" s="83"/>
      <c r="HYH2" s="83"/>
      <c r="HYI2" s="83"/>
      <c r="HYJ2" s="83"/>
      <c r="HYK2" s="83"/>
      <c r="HYL2" s="83"/>
      <c r="HYM2" s="83"/>
      <c r="HYN2" s="83"/>
      <c r="HYO2" s="83"/>
      <c r="HYP2" s="83"/>
      <c r="HYQ2" s="83"/>
      <c r="HYR2" s="83"/>
      <c r="HYS2" s="83"/>
      <c r="HYT2" s="83"/>
      <c r="HYU2" s="83"/>
      <c r="HYV2" s="83"/>
      <c r="HYW2" s="83"/>
      <c r="HYX2" s="83"/>
      <c r="HYY2" s="83"/>
      <c r="HYZ2" s="83"/>
      <c r="HZA2" s="83"/>
      <c r="HZB2" s="83"/>
      <c r="HZC2" s="83"/>
      <c r="HZD2" s="83"/>
      <c r="HZE2" s="83"/>
      <c r="HZF2" s="83"/>
      <c r="HZG2" s="83"/>
      <c r="HZH2" s="83"/>
      <c r="HZI2" s="83"/>
      <c r="HZJ2" s="83"/>
      <c r="HZK2" s="83"/>
      <c r="HZL2" s="83"/>
      <c r="HZM2" s="83"/>
      <c r="HZN2" s="83"/>
      <c r="HZO2" s="83"/>
      <c r="HZP2" s="83"/>
      <c r="HZQ2" s="83"/>
      <c r="HZR2" s="83"/>
      <c r="HZS2" s="83"/>
      <c r="HZT2" s="83"/>
      <c r="HZU2" s="83"/>
      <c r="HZV2" s="83"/>
      <c r="HZW2" s="83"/>
      <c r="HZX2" s="83"/>
      <c r="HZY2" s="83"/>
      <c r="HZZ2" s="83"/>
      <c r="IAA2" s="83"/>
      <c r="IAB2" s="83"/>
      <c r="IAC2" s="83"/>
      <c r="IAD2" s="83"/>
      <c r="IAE2" s="83"/>
      <c r="IAF2" s="83"/>
      <c r="IAG2" s="83"/>
      <c r="IAH2" s="83"/>
      <c r="IAI2" s="83"/>
      <c r="IAJ2" s="83"/>
      <c r="IAK2" s="83"/>
      <c r="IAL2" s="83"/>
      <c r="IAM2" s="83"/>
      <c r="IAN2" s="83"/>
      <c r="IAO2" s="83"/>
      <c r="IAP2" s="83"/>
      <c r="IAQ2" s="83"/>
      <c r="IAR2" s="83"/>
      <c r="IAS2" s="83"/>
      <c r="IAT2" s="83"/>
      <c r="IAU2" s="83"/>
      <c r="IAV2" s="83"/>
      <c r="IAW2" s="83"/>
      <c r="IAX2" s="83"/>
      <c r="IAY2" s="83"/>
      <c r="IAZ2" s="83"/>
      <c r="IBA2" s="83"/>
      <c r="IBB2" s="83"/>
      <c r="IBC2" s="83"/>
      <c r="IBD2" s="83"/>
      <c r="IBE2" s="83"/>
      <c r="IBF2" s="83"/>
      <c r="IBG2" s="83"/>
      <c r="IBH2" s="83"/>
      <c r="IBI2" s="83"/>
      <c r="IBJ2" s="83"/>
      <c r="IBK2" s="83"/>
      <c r="IBL2" s="83"/>
      <c r="IBM2" s="83"/>
      <c r="IBN2" s="83"/>
      <c r="IBO2" s="83"/>
      <c r="IBP2" s="83"/>
      <c r="IBQ2" s="83"/>
      <c r="IBR2" s="83"/>
      <c r="IBS2" s="83"/>
      <c r="IBT2" s="83"/>
      <c r="IBU2" s="83"/>
      <c r="IBV2" s="83"/>
      <c r="IBW2" s="83"/>
      <c r="IBX2" s="83"/>
      <c r="IBY2" s="83"/>
      <c r="IBZ2" s="83"/>
      <c r="ICA2" s="83"/>
      <c r="ICB2" s="83"/>
      <c r="ICC2" s="83"/>
      <c r="ICD2" s="83"/>
      <c r="ICE2" s="83"/>
      <c r="ICF2" s="83"/>
      <c r="ICG2" s="83"/>
      <c r="ICH2" s="83"/>
      <c r="ICI2" s="83"/>
      <c r="ICJ2" s="83"/>
      <c r="ICK2" s="83"/>
      <c r="ICL2" s="83"/>
      <c r="ICM2" s="83"/>
      <c r="ICN2" s="83"/>
      <c r="ICO2" s="83"/>
      <c r="ICP2" s="83"/>
      <c r="ICQ2" s="83"/>
      <c r="ICR2" s="83"/>
      <c r="ICS2" s="83"/>
      <c r="ICT2" s="83"/>
      <c r="ICU2" s="83"/>
      <c r="ICV2" s="83"/>
      <c r="ICW2" s="83"/>
      <c r="ICX2" s="83"/>
      <c r="ICY2" s="83"/>
      <c r="ICZ2" s="83"/>
      <c r="IDA2" s="83"/>
      <c r="IDB2" s="83"/>
      <c r="IDC2" s="83"/>
      <c r="IDD2" s="83"/>
      <c r="IDE2" s="83"/>
      <c r="IDF2" s="83"/>
      <c r="IDG2" s="83"/>
      <c r="IDH2" s="83"/>
      <c r="IDI2" s="83"/>
      <c r="IDJ2" s="83"/>
      <c r="IDK2" s="83"/>
      <c r="IDL2" s="83"/>
      <c r="IDM2" s="83"/>
      <c r="IDN2" s="83"/>
      <c r="IDO2" s="83"/>
      <c r="IDP2" s="83"/>
      <c r="IDQ2" s="83"/>
      <c r="IDR2" s="83"/>
      <c r="IDS2" s="83"/>
      <c r="IDT2" s="83"/>
      <c r="IDU2" s="83"/>
      <c r="IDV2" s="83"/>
      <c r="IDW2" s="83"/>
      <c r="IDX2" s="83"/>
      <c r="IDY2" s="83"/>
      <c r="IDZ2" s="83"/>
      <c r="IEA2" s="83"/>
      <c r="IEB2" s="83"/>
      <c r="IEC2" s="83"/>
      <c r="IED2" s="83"/>
      <c r="IEE2" s="83"/>
      <c r="IEF2" s="83"/>
      <c r="IEG2" s="83"/>
      <c r="IEH2" s="83"/>
      <c r="IEI2" s="83"/>
      <c r="IEJ2" s="83"/>
      <c r="IEK2" s="83"/>
      <c r="IEL2" s="83"/>
      <c r="IEM2" s="83"/>
      <c r="IEN2" s="83"/>
      <c r="IEO2" s="83"/>
      <c r="IEP2" s="83"/>
      <c r="IEQ2" s="83"/>
      <c r="IER2" s="83"/>
      <c r="IES2" s="83"/>
      <c r="IET2" s="83"/>
      <c r="IEU2" s="83"/>
      <c r="IEV2" s="83"/>
      <c r="IEW2" s="83"/>
      <c r="IEX2" s="83"/>
      <c r="IEY2" s="83"/>
      <c r="IEZ2" s="83"/>
      <c r="IFA2" s="83"/>
      <c r="IFB2" s="83"/>
      <c r="IFC2" s="83"/>
      <c r="IFD2" s="83"/>
      <c r="IFE2" s="83"/>
      <c r="IFF2" s="83"/>
      <c r="IFG2" s="83"/>
      <c r="IFH2" s="83"/>
      <c r="IFI2" s="83"/>
      <c r="IFJ2" s="83"/>
      <c r="IFK2" s="83"/>
      <c r="IFL2" s="83"/>
      <c r="IFM2" s="83"/>
      <c r="IFN2" s="83"/>
      <c r="IFO2" s="83"/>
      <c r="IFP2" s="83"/>
      <c r="IFQ2" s="83"/>
      <c r="IFR2" s="83"/>
      <c r="IFS2" s="83"/>
      <c r="IFT2" s="83"/>
      <c r="IFU2" s="83"/>
      <c r="IFV2" s="83"/>
      <c r="IFW2" s="83"/>
      <c r="IFX2" s="83"/>
      <c r="IFY2" s="83"/>
      <c r="IFZ2" s="83"/>
      <c r="IGA2" s="83"/>
      <c r="IGB2" s="83"/>
      <c r="IGC2" s="83"/>
      <c r="IGD2" s="83"/>
      <c r="IGE2" s="83"/>
      <c r="IGF2" s="83"/>
      <c r="IGG2" s="83"/>
      <c r="IGH2" s="83"/>
      <c r="IGI2" s="83"/>
      <c r="IGJ2" s="83"/>
      <c r="IGK2" s="83"/>
      <c r="IGL2" s="83"/>
      <c r="IGM2" s="83"/>
      <c r="IGN2" s="83"/>
      <c r="IGO2" s="83"/>
      <c r="IGP2" s="83"/>
      <c r="IGQ2" s="83"/>
      <c r="IGR2" s="83"/>
      <c r="IGS2" s="83"/>
      <c r="IGT2" s="83"/>
      <c r="IGU2" s="83"/>
      <c r="IGV2" s="83"/>
      <c r="IGW2" s="83"/>
      <c r="IGX2" s="83"/>
      <c r="IGY2" s="83"/>
      <c r="IGZ2" s="83"/>
      <c r="IHA2" s="83"/>
      <c r="IHB2" s="83"/>
      <c r="IHC2" s="83"/>
      <c r="IHD2" s="83"/>
      <c r="IHE2" s="83"/>
      <c r="IHF2" s="83"/>
      <c r="IHG2" s="83"/>
      <c r="IHH2" s="83"/>
      <c r="IHI2" s="83"/>
      <c r="IHJ2" s="83"/>
      <c r="IHK2" s="83"/>
      <c r="IHL2" s="83"/>
      <c r="IHM2" s="83"/>
      <c r="IHN2" s="83"/>
      <c r="IHO2" s="83"/>
      <c r="IHP2" s="83"/>
      <c r="IHQ2" s="83"/>
      <c r="IHR2" s="83"/>
      <c r="IHS2" s="83"/>
      <c r="IHT2" s="83"/>
      <c r="IHU2" s="83"/>
      <c r="IHV2" s="83"/>
      <c r="IHW2" s="83"/>
      <c r="IHX2" s="83"/>
      <c r="IHY2" s="83"/>
      <c r="IHZ2" s="83"/>
      <c r="IIA2" s="83"/>
      <c r="IIB2" s="83"/>
      <c r="IIC2" s="83"/>
      <c r="IID2" s="83"/>
      <c r="IIE2" s="83"/>
      <c r="IIF2" s="83"/>
      <c r="IIG2" s="83"/>
      <c r="IIH2" s="83"/>
      <c r="III2" s="83"/>
      <c r="IIJ2" s="83"/>
      <c r="IIK2" s="83"/>
      <c r="IIL2" s="83"/>
      <c r="IIM2" s="83"/>
      <c r="IIN2" s="83"/>
      <c r="IIO2" s="83"/>
      <c r="IIP2" s="83"/>
      <c r="IIQ2" s="83"/>
      <c r="IIR2" s="83"/>
      <c r="IIS2" s="83"/>
      <c r="IIT2" s="83"/>
      <c r="IIU2" s="83"/>
      <c r="IIV2" s="83"/>
      <c r="IIW2" s="83"/>
      <c r="IIX2" s="83"/>
      <c r="IIY2" s="83"/>
      <c r="IIZ2" s="83"/>
      <c r="IJA2" s="83"/>
      <c r="IJB2" s="83"/>
      <c r="IJC2" s="83"/>
      <c r="IJD2" s="83"/>
      <c r="IJE2" s="83"/>
      <c r="IJF2" s="83"/>
      <c r="IJG2" s="83"/>
      <c r="IJH2" s="83"/>
      <c r="IJI2" s="83"/>
      <c r="IJJ2" s="83"/>
      <c r="IJK2" s="83"/>
      <c r="IJL2" s="83"/>
      <c r="IJM2" s="83"/>
      <c r="IJN2" s="83"/>
      <c r="IJO2" s="83"/>
      <c r="IJP2" s="83"/>
      <c r="IJQ2" s="83"/>
      <c r="IJR2" s="83"/>
      <c r="IJS2" s="83"/>
      <c r="IJT2" s="83"/>
      <c r="IJU2" s="83"/>
      <c r="IJV2" s="83"/>
      <c r="IJW2" s="83"/>
      <c r="IJX2" s="83"/>
      <c r="IJY2" s="83"/>
      <c r="IJZ2" s="83"/>
      <c r="IKA2" s="83"/>
      <c r="IKB2" s="83"/>
      <c r="IKC2" s="83"/>
      <c r="IKD2" s="83"/>
      <c r="IKE2" s="83"/>
      <c r="IKF2" s="83"/>
      <c r="IKG2" s="83"/>
      <c r="IKH2" s="83"/>
      <c r="IKI2" s="83"/>
      <c r="IKJ2" s="83"/>
      <c r="IKK2" s="83"/>
      <c r="IKL2" s="83"/>
      <c r="IKM2" s="83"/>
      <c r="IKN2" s="83"/>
      <c r="IKO2" s="83"/>
      <c r="IKP2" s="83"/>
      <c r="IKQ2" s="83"/>
      <c r="IKR2" s="83"/>
      <c r="IKS2" s="83"/>
      <c r="IKT2" s="83"/>
      <c r="IKU2" s="83"/>
      <c r="IKV2" s="83"/>
      <c r="IKW2" s="83"/>
      <c r="IKX2" s="83"/>
      <c r="IKY2" s="83"/>
      <c r="IKZ2" s="83"/>
      <c r="ILA2" s="83"/>
      <c r="ILB2" s="83"/>
      <c r="ILC2" s="83"/>
      <c r="ILD2" s="83"/>
      <c r="ILE2" s="83"/>
      <c r="ILF2" s="83"/>
      <c r="ILG2" s="83"/>
      <c r="ILH2" s="83"/>
      <c r="ILI2" s="83"/>
      <c r="ILJ2" s="83"/>
      <c r="ILK2" s="83"/>
      <c r="ILL2" s="83"/>
      <c r="ILM2" s="83"/>
      <c r="ILN2" s="83"/>
      <c r="ILO2" s="83"/>
      <c r="ILP2" s="83"/>
      <c r="ILQ2" s="83"/>
      <c r="ILR2" s="83"/>
      <c r="ILS2" s="83"/>
      <c r="ILT2" s="83"/>
      <c r="ILU2" s="83"/>
      <c r="ILV2" s="83"/>
      <c r="ILW2" s="83"/>
      <c r="ILX2" s="83"/>
      <c r="ILY2" s="83"/>
      <c r="ILZ2" s="83"/>
      <c r="IMA2" s="83"/>
      <c r="IMB2" s="83"/>
      <c r="IMC2" s="83"/>
      <c r="IMD2" s="83"/>
      <c r="IME2" s="83"/>
      <c r="IMF2" s="83"/>
      <c r="IMG2" s="83"/>
      <c r="IMH2" s="83"/>
      <c r="IMI2" s="83"/>
      <c r="IMJ2" s="83"/>
      <c r="IMK2" s="83"/>
      <c r="IML2" s="83"/>
      <c r="IMM2" s="83"/>
      <c r="IMN2" s="83"/>
      <c r="IMO2" s="83"/>
      <c r="IMP2" s="83"/>
      <c r="IMQ2" s="83"/>
      <c r="IMR2" s="83"/>
      <c r="IMS2" s="83"/>
      <c r="IMT2" s="83"/>
      <c r="IMU2" s="83"/>
      <c r="IMV2" s="83"/>
      <c r="IMW2" s="83"/>
      <c r="IMX2" s="83"/>
      <c r="IMY2" s="83"/>
      <c r="IMZ2" s="83"/>
      <c r="INA2" s="83"/>
      <c r="INB2" s="83"/>
      <c r="INC2" s="83"/>
      <c r="IND2" s="83"/>
      <c r="INE2" s="83"/>
      <c r="INF2" s="83"/>
      <c r="ING2" s="83"/>
      <c r="INH2" s="83"/>
      <c r="INI2" s="83"/>
      <c r="INJ2" s="83"/>
      <c r="INK2" s="83"/>
      <c r="INL2" s="83"/>
      <c r="INM2" s="83"/>
      <c r="INN2" s="83"/>
      <c r="INO2" s="83"/>
      <c r="INP2" s="83"/>
      <c r="INQ2" s="83"/>
      <c r="INR2" s="83"/>
      <c r="INS2" s="83"/>
      <c r="INT2" s="83"/>
      <c r="INU2" s="83"/>
      <c r="INV2" s="83"/>
      <c r="INW2" s="83"/>
      <c r="INX2" s="83"/>
      <c r="INY2" s="83"/>
      <c r="INZ2" s="83"/>
      <c r="IOA2" s="83"/>
      <c r="IOB2" s="83"/>
      <c r="IOC2" s="83"/>
      <c r="IOD2" s="83"/>
      <c r="IOE2" s="83"/>
      <c r="IOF2" s="83"/>
      <c r="IOG2" s="83"/>
      <c r="IOH2" s="83"/>
      <c r="IOI2" s="83"/>
      <c r="IOJ2" s="83"/>
      <c r="IOK2" s="83"/>
      <c r="IOL2" s="83"/>
      <c r="IOM2" s="83"/>
      <c r="ION2" s="83"/>
      <c r="IOO2" s="83"/>
      <c r="IOP2" s="83"/>
      <c r="IOQ2" s="83"/>
      <c r="IOR2" s="83"/>
      <c r="IOS2" s="83"/>
      <c r="IOT2" s="83"/>
      <c r="IOU2" s="83"/>
      <c r="IOV2" s="83"/>
      <c r="IOW2" s="83"/>
      <c r="IOX2" s="83"/>
      <c r="IOY2" s="83"/>
      <c r="IOZ2" s="83"/>
      <c r="IPA2" s="83"/>
      <c r="IPB2" s="83"/>
      <c r="IPC2" s="83"/>
      <c r="IPD2" s="83"/>
      <c r="IPE2" s="83"/>
      <c r="IPF2" s="83"/>
      <c r="IPG2" s="83"/>
      <c r="IPH2" s="83"/>
      <c r="IPI2" s="83"/>
      <c r="IPJ2" s="83"/>
      <c r="IPK2" s="83"/>
      <c r="IPL2" s="83"/>
      <c r="IPM2" s="83"/>
      <c r="IPN2" s="83"/>
      <c r="IPO2" s="83"/>
      <c r="IPP2" s="83"/>
      <c r="IPQ2" s="83"/>
      <c r="IPR2" s="83"/>
      <c r="IPS2" s="83"/>
      <c r="IPT2" s="83"/>
      <c r="IPU2" s="83"/>
      <c r="IPV2" s="83"/>
      <c r="IPW2" s="83"/>
      <c r="IPX2" s="83"/>
      <c r="IPY2" s="83"/>
      <c r="IPZ2" s="83"/>
      <c r="IQA2" s="83"/>
      <c r="IQB2" s="83"/>
      <c r="IQC2" s="83"/>
      <c r="IQD2" s="83"/>
      <c r="IQE2" s="83"/>
      <c r="IQF2" s="83"/>
      <c r="IQG2" s="83"/>
      <c r="IQH2" s="83"/>
      <c r="IQI2" s="83"/>
      <c r="IQJ2" s="83"/>
      <c r="IQK2" s="83"/>
      <c r="IQL2" s="83"/>
      <c r="IQM2" s="83"/>
      <c r="IQN2" s="83"/>
      <c r="IQO2" s="83"/>
      <c r="IQP2" s="83"/>
      <c r="IQQ2" s="83"/>
      <c r="IQR2" s="83"/>
      <c r="IQS2" s="83"/>
      <c r="IQT2" s="83"/>
      <c r="IQU2" s="83"/>
      <c r="IQV2" s="83"/>
      <c r="IQW2" s="83"/>
      <c r="IQX2" s="83"/>
      <c r="IQY2" s="83"/>
      <c r="IQZ2" s="83"/>
      <c r="IRA2" s="83"/>
      <c r="IRB2" s="83"/>
      <c r="IRC2" s="83"/>
      <c r="IRD2" s="83"/>
      <c r="IRE2" s="83"/>
      <c r="IRF2" s="83"/>
      <c r="IRG2" s="83"/>
      <c r="IRH2" s="83"/>
      <c r="IRI2" s="83"/>
      <c r="IRJ2" s="83"/>
      <c r="IRK2" s="83"/>
      <c r="IRL2" s="83"/>
      <c r="IRM2" s="83"/>
      <c r="IRN2" s="83"/>
      <c r="IRO2" s="83"/>
      <c r="IRP2" s="83"/>
      <c r="IRQ2" s="83"/>
      <c r="IRR2" s="83"/>
      <c r="IRS2" s="83"/>
      <c r="IRT2" s="83"/>
      <c r="IRU2" s="83"/>
      <c r="IRV2" s="83"/>
      <c r="IRW2" s="83"/>
      <c r="IRX2" s="83"/>
      <c r="IRY2" s="83"/>
      <c r="IRZ2" s="83"/>
      <c r="ISA2" s="83"/>
      <c r="ISB2" s="83"/>
      <c r="ISC2" s="83"/>
      <c r="ISD2" s="83"/>
      <c r="ISE2" s="83"/>
      <c r="ISF2" s="83"/>
      <c r="ISG2" s="83"/>
      <c r="ISH2" s="83"/>
      <c r="ISI2" s="83"/>
      <c r="ISJ2" s="83"/>
      <c r="ISK2" s="83"/>
      <c r="ISL2" s="83"/>
      <c r="ISM2" s="83"/>
      <c r="ISN2" s="83"/>
      <c r="ISO2" s="83"/>
      <c r="ISP2" s="83"/>
      <c r="ISQ2" s="83"/>
      <c r="ISR2" s="83"/>
      <c r="ISS2" s="83"/>
      <c r="IST2" s="83"/>
      <c r="ISU2" s="83"/>
      <c r="ISV2" s="83"/>
      <c r="ISW2" s="83"/>
      <c r="ISX2" s="83"/>
      <c r="ISY2" s="83"/>
      <c r="ISZ2" s="83"/>
      <c r="ITA2" s="83"/>
      <c r="ITB2" s="83"/>
      <c r="ITC2" s="83"/>
      <c r="ITD2" s="83"/>
      <c r="ITE2" s="83"/>
      <c r="ITF2" s="83"/>
      <c r="ITG2" s="83"/>
      <c r="ITH2" s="83"/>
      <c r="ITI2" s="83"/>
      <c r="ITJ2" s="83"/>
      <c r="ITK2" s="83"/>
      <c r="ITL2" s="83"/>
      <c r="ITM2" s="83"/>
      <c r="ITN2" s="83"/>
      <c r="ITO2" s="83"/>
      <c r="ITP2" s="83"/>
      <c r="ITQ2" s="83"/>
      <c r="ITR2" s="83"/>
      <c r="ITS2" s="83"/>
      <c r="ITT2" s="83"/>
      <c r="ITU2" s="83"/>
      <c r="ITV2" s="83"/>
      <c r="ITW2" s="83"/>
      <c r="ITX2" s="83"/>
      <c r="ITY2" s="83"/>
      <c r="ITZ2" s="83"/>
      <c r="IUA2" s="83"/>
      <c r="IUB2" s="83"/>
      <c r="IUC2" s="83"/>
      <c r="IUD2" s="83"/>
      <c r="IUE2" s="83"/>
      <c r="IUF2" s="83"/>
      <c r="IUG2" s="83"/>
      <c r="IUH2" s="83"/>
      <c r="IUI2" s="83"/>
      <c r="IUJ2" s="83"/>
      <c r="IUK2" s="83"/>
      <c r="IUL2" s="83"/>
      <c r="IUM2" s="83"/>
      <c r="IUN2" s="83"/>
      <c r="IUO2" s="83"/>
      <c r="IUP2" s="83"/>
      <c r="IUQ2" s="83"/>
      <c r="IUR2" s="83"/>
      <c r="IUS2" s="83"/>
      <c r="IUT2" s="83"/>
      <c r="IUU2" s="83"/>
      <c r="IUV2" s="83"/>
      <c r="IUW2" s="83"/>
      <c r="IUX2" s="83"/>
      <c r="IUY2" s="83"/>
      <c r="IUZ2" s="83"/>
      <c r="IVA2" s="83"/>
      <c r="IVB2" s="83"/>
      <c r="IVC2" s="83"/>
      <c r="IVD2" s="83"/>
      <c r="IVE2" s="83"/>
      <c r="IVF2" s="83"/>
      <c r="IVG2" s="83"/>
      <c r="IVH2" s="83"/>
      <c r="IVI2" s="83"/>
      <c r="IVJ2" s="83"/>
      <c r="IVK2" s="83"/>
      <c r="IVL2" s="83"/>
      <c r="IVM2" s="83"/>
      <c r="IVN2" s="83"/>
      <c r="IVO2" s="83"/>
      <c r="IVP2" s="83"/>
      <c r="IVQ2" s="83"/>
      <c r="IVR2" s="83"/>
      <c r="IVS2" s="83"/>
      <c r="IVT2" s="83"/>
      <c r="IVU2" s="83"/>
      <c r="IVV2" s="83"/>
      <c r="IVW2" s="83"/>
      <c r="IVX2" s="83"/>
      <c r="IVY2" s="83"/>
      <c r="IVZ2" s="83"/>
      <c r="IWA2" s="83"/>
      <c r="IWB2" s="83"/>
      <c r="IWC2" s="83"/>
      <c r="IWD2" s="83"/>
      <c r="IWE2" s="83"/>
      <c r="IWF2" s="83"/>
      <c r="IWG2" s="83"/>
      <c r="IWH2" s="83"/>
      <c r="IWI2" s="83"/>
      <c r="IWJ2" s="83"/>
      <c r="IWK2" s="83"/>
      <c r="IWL2" s="83"/>
      <c r="IWM2" s="83"/>
      <c r="IWN2" s="83"/>
      <c r="IWO2" s="83"/>
      <c r="IWP2" s="83"/>
      <c r="IWQ2" s="83"/>
      <c r="IWR2" s="83"/>
      <c r="IWS2" s="83"/>
      <c r="IWT2" s="83"/>
      <c r="IWU2" s="83"/>
      <c r="IWV2" s="83"/>
      <c r="IWW2" s="83"/>
      <c r="IWX2" s="83"/>
      <c r="IWY2" s="83"/>
      <c r="IWZ2" s="83"/>
      <c r="IXA2" s="83"/>
      <c r="IXB2" s="83"/>
      <c r="IXC2" s="83"/>
      <c r="IXD2" s="83"/>
      <c r="IXE2" s="83"/>
      <c r="IXF2" s="83"/>
      <c r="IXG2" s="83"/>
      <c r="IXH2" s="83"/>
      <c r="IXI2" s="83"/>
      <c r="IXJ2" s="83"/>
      <c r="IXK2" s="83"/>
      <c r="IXL2" s="83"/>
      <c r="IXM2" s="83"/>
      <c r="IXN2" s="83"/>
      <c r="IXO2" s="83"/>
      <c r="IXP2" s="83"/>
      <c r="IXQ2" s="83"/>
      <c r="IXR2" s="83"/>
      <c r="IXS2" s="83"/>
      <c r="IXT2" s="83"/>
      <c r="IXU2" s="83"/>
      <c r="IXV2" s="83"/>
      <c r="IXW2" s="83"/>
      <c r="IXX2" s="83"/>
      <c r="IXY2" s="83"/>
      <c r="IXZ2" s="83"/>
      <c r="IYA2" s="83"/>
      <c r="IYB2" s="83"/>
      <c r="IYC2" s="83"/>
      <c r="IYD2" s="83"/>
      <c r="IYE2" s="83"/>
      <c r="IYF2" s="83"/>
      <c r="IYG2" s="83"/>
      <c r="IYH2" s="83"/>
      <c r="IYI2" s="83"/>
      <c r="IYJ2" s="83"/>
      <c r="IYK2" s="83"/>
      <c r="IYL2" s="83"/>
      <c r="IYM2" s="83"/>
      <c r="IYN2" s="83"/>
      <c r="IYO2" s="83"/>
      <c r="IYP2" s="83"/>
      <c r="IYQ2" s="83"/>
      <c r="IYR2" s="83"/>
      <c r="IYS2" s="83"/>
      <c r="IYT2" s="83"/>
      <c r="IYU2" s="83"/>
      <c r="IYV2" s="83"/>
      <c r="IYW2" s="83"/>
      <c r="IYX2" s="83"/>
      <c r="IYY2" s="83"/>
      <c r="IYZ2" s="83"/>
      <c r="IZA2" s="83"/>
      <c r="IZB2" s="83"/>
      <c r="IZC2" s="83"/>
      <c r="IZD2" s="83"/>
      <c r="IZE2" s="83"/>
      <c r="IZF2" s="83"/>
      <c r="IZG2" s="83"/>
      <c r="IZH2" s="83"/>
      <c r="IZI2" s="83"/>
      <c r="IZJ2" s="83"/>
      <c r="IZK2" s="83"/>
      <c r="IZL2" s="83"/>
      <c r="IZM2" s="83"/>
      <c r="IZN2" s="83"/>
      <c r="IZO2" s="83"/>
      <c r="IZP2" s="83"/>
      <c r="IZQ2" s="83"/>
      <c r="IZR2" s="83"/>
      <c r="IZS2" s="83"/>
      <c r="IZT2" s="83"/>
      <c r="IZU2" s="83"/>
      <c r="IZV2" s="83"/>
      <c r="IZW2" s="83"/>
      <c r="IZX2" s="83"/>
      <c r="IZY2" s="83"/>
      <c r="IZZ2" s="83"/>
      <c r="JAA2" s="83"/>
      <c r="JAB2" s="83"/>
      <c r="JAC2" s="83"/>
      <c r="JAD2" s="83"/>
      <c r="JAE2" s="83"/>
      <c r="JAF2" s="83"/>
      <c r="JAG2" s="83"/>
      <c r="JAH2" s="83"/>
      <c r="JAI2" s="83"/>
      <c r="JAJ2" s="83"/>
      <c r="JAK2" s="83"/>
      <c r="JAL2" s="83"/>
      <c r="JAM2" s="83"/>
      <c r="JAN2" s="83"/>
      <c r="JAO2" s="83"/>
      <c r="JAP2" s="83"/>
      <c r="JAQ2" s="83"/>
      <c r="JAR2" s="83"/>
      <c r="JAS2" s="83"/>
      <c r="JAT2" s="83"/>
      <c r="JAU2" s="83"/>
      <c r="JAV2" s="83"/>
      <c r="JAW2" s="83"/>
      <c r="JAX2" s="83"/>
      <c r="JAY2" s="83"/>
      <c r="JAZ2" s="83"/>
      <c r="JBA2" s="83"/>
      <c r="JBB2" s="83"/>
      <c r="JBC2" s="83"/>
      <c r="JBD2" s="83"/>
      <c r="JBE2" s="83"/>
      <c r="JBF2" s="83"/>
      <c r="JBG2" s="83"/>
      <c r="JBH2" s="83"/>
      <c r="JBI2" s="83"/>
      <c r="JBJ2" s="83"/>
      <c r="JBK2" s="83"/>
      <c r="JBL2" s="83"/>
      <c r="JBM2" s="83"/>
      <c r="JBN2" s="83"/>
      <c r="JBO2" s="83"/>
      <c r="JBP2" s="83"/>
      <c r="JBQ2" s="83"/>
      <c r="JBR2" s="83"/>
      <c r="JBS2" s="83"/>
      <c r="JBT2" s="83"/>
      <c r="JBU2" s="83"/>
      <c r="JBV2" s="83"/>
      <c r="JBW2" s="83"/>
      <c r="JBX2" s="83"/>
      <c r="JBY2" s="83"/>
      <c r="JBZ2" s="83"/>
      <c r="JCA2" s="83"/>
      <c r="JCB2" s="83"/>
      <c r="JCC2" s="83"/>
      <c r="JCD2" s="83"/>
      <c r="JCE2" s="83"/>
      <c r="JCF2" s="83"/>
      <c r="JCG2" s="83"/>
      <c r="JCH2" s="83"/>
      <c r="JCI2" s="83"/>
      <c r="JCJ2" s="83"/>
      <c r="JCK2" s="83"/>
      <c r="JCL2" s="83"/>
      <c r="JCM2" s="83"/>
      <c r="JCN2" s="83"/>
      <c r="JCO2" s="83"/>
      <c r="JCP2" s="83"/>
      <c r="JCQ2" s="83"/>
      <c r="JCR2" s="83"/>
      <c r="JCS2" s="83"/>
      <c r="JCT2" s="83"/>
      <c r="JCU2" s="83"/>
      <c r="JCV2" s="83"/>
      <c r="JCW2" s="83"/>
      <c r="JCX2" s="83"/>
      <c r="JCY2" s="83"/>
      <c r="JCZ2" s="83"/>
      <c r="JDA2" s="83"/>
      <c r="JDB2" s="83"/>
      <c r="JDC2" s="83"/>
      <c r="JDD2" s="83"/>
      <c r="JDE2" s="83"/>
      <c r="JDF2" s="83"/>
      <c r="JDG2" s="83"/>
      <c r="JDH2" s="83"/>
      <c r="JDI2" s="83"/>
      <c r="JDJ2" s="83"/>
      <c r="JDK2" s="83"/>
      <c r="JDL2" s="83"/>
      <c r="JDM2" s="83"/>
      <c r="JDN2" s="83"/>
      <c r="JDO2" s="83"/>
      <c r="JDP2" s="83"/>
      <c r="JDQ2" s="83"/>
      <c r="JDR2" s="83"/>
      <c r="JDS2" s="83"/>
      <c r="JDT2" s="83"/>
      <c r="JDU2" s="83"/>
      <c r="JDV2" s="83"/>
      <c r="JDW2" s="83"/>
      <c r="JDX2" s="83"/>
      <c r="JDY2" s="83"/>
      <c r="JDZ2" s="83"/>
      <c r="JEA2" s="83"/>
      <c r="JEB2" s="83"/>
      <c r="JEC2" s="83"/>
      <c r="JED2" s="83"/>
      <c r="JEE2" s="83"/>
      <c r="JEF2" s="83"/>
      <c r="JEG2" s="83"/>
      <c r="JEH2" s="83"/>
      <c r="JEI2" s="83"/>
      <c r="JEJ2" s="83"/>
      <c r="JEK2" s="83"/>
      <c r="JEL2" s="83"/>
      <c r="JEM2" s="83"/>
      <c r="JEN2" s="83"/>
      <c r="JEO2" s="83"/>
      <c r="JEP2" s="83"/>
      <c r="JEQ2" s="83"/>
      <c r="JER2" s="83"/>
      <c r="JES2" s="83"/>
      <c r="JET2" s="83"/>
      <c r="JEU2" s="83"/>
      <c r="JEV2" s="83"/>
      <c r="JEW2" s="83"/>
      <c r="JEX2" s="83"/>
      <c r="JEY2" s="83"/>
      <c r="JEZ2" s="83"/>
      <c r="JFA2" s="83"/>
      <c r="JFB2" s="83"/>
      <c r="JFC2" s="83"/>
      <c r="JFD2" s="83"/>
      <c r="JFE2" s="83"/>
      <c r="JFF2" s="83"/>
      <c r="JFG2" s="83"/>
      <c r="JFH2" s="83"/>
      <c r="JFI2" s="83"/>
      <c r="JFJ2" s="83"/>
      <c r="JFK2" s="83"/>
      <c r="JFL2" s="83"/>
      <c r="JFM2" s="83"/>
      <c r="JFN2" s="83"/>
      <c r="JFO2" s="83"/>
      <c r="JFP2" s="83"/>
      <c r="JFQ2" s="83"/>
      <c r="JFR2" s="83"/>
      <c r="JFS2" s="83"/>
      <c r="JFT2" s="83"/>
      <c r="JFU2" s="83"/>
      <c r="JFV2" s="83"/>
      <c r="JFW2" s="83"/>
      <c r="JFX2" s="83"/>
      <c r="JFY2" s="83"/>
      <c r="JFZ2" s="83"/>
      <c r="JGA2" s="83"/>
      <c r="JGB2" s="83"/>
      <c r="JGC2" s="83"/>
      <c r="JGD2" s="83"/>
      <c r="JGE2" s="83"/>
      <c r="JGF2" s="83"/>
      <c r="JGG2" s="83"/>
      <c r="JGH2" s="83"/>
      <c r="JGI2" s="83"/>
      <c r="JGJ2" s="83"/>
      <c r="JGK2" s="83"/>
      <c r="JGL2" s="83"/>
      <c r="JGM2" s="83"/>
      <c r="JGN2" s="83"/>
      <c r="JGO2" s="83"/>
      <c r="JGP2" s="83"/>
      <c r="JGQ2" s="83"/>
      <c r="JGR2" s="83"/>
      <c r="JGS2" s="83"/>
      <c r="JGT2" s="83"/>
      <c r="JGU2" s="83"/>
      <c r="JGV2" s="83"/>
      <c r="JGW2" s="83"/>
      <c r="JGX2" s="83"/>
      <c r="JGY2" s="83"/>
      <c r="JGZ2" s="83"/>
      <c r="JHA2" s="83"/>
      <c r="JHB2" s="83"/>
      <c r="JHC2" s="83"/>
      <c r="JHD2" s="83"/>
      <c r="JHE2" s="83"/>
      <c r="JHF2" s="83"/>
      <c r="JHG2" s="83"/>
      <c r="JHH2" s="83"/>
      <c r="JHI2" s="83"/>
      <c r="JHJ2" s="83"/>
      <c r="JHK2" s="83"/>
      <c r="JHL2" s="83"/>
      <c r="JHM2" s="83"/>
      <c r="JHN2" s="83"/>
      <c r="JHO2" s="83"/>
      <c r="JHP2" s="83"/>
      <c r="JHQ2" s="83"/>
      <c r="JHR2" s="83"/>
      <c r="JHS2" s="83"/>
      <c r="JHT2" s="83"/>
      <c r="JHU2" s="83"/>
      <c r="JHV2" s="83"/>
      <c r="JHW2" s="83"/>
      <c r="JHX2" s="83"/>
      <c r="JHY2" s="83"/>
      <c r="JHZ2" s="83"/>
      <c r="JIA2" s="83"/>
      <c r="JIB2" s="83"/>
      <c r="JIC2" s="83"/>
      <c r="JID2" s="83"/>
      <c r="JIE2" s="83"/>
      <c r="JIF2" s="83"/>
      <c r="JIG2" s="83"/>
      <c r="JIH2" s="83"/>
      <c r="JII2" s="83"/>
      <c r="JIJ2" s="83"/>
      <c r="JIK2" s="83"/>
      <c r="JIL2" s="83"/>
      <c r="JIM2" s="83"/>
      <c r="JIN2" s="83"/>
      <c r="JIO2" s="83"/>
      <c r="JIP2" s="83"/>
      <c r="JIQ2" s="83"/>
      <c r="JIR2" s="83"/>
      <c r="JIS2" s="83"/>
      <c r="JIT2" s="83"/>
      <c r="JIU2" s="83"/>
      <c r="JIV2" s="83"/>
      <c r="JIW2" s="83"/>
      <c r="JIX2" s="83"/>
      <c r="JIY2" s="83"/>
      <c r="JIZ2" s="83"/>
      <c r="JJA2" s="83"/>
      <c r="JJB2" s="83"/>
      <c r="JJC2" s="83"/>
      <c r="JJD2" s="83"/>
      <c r="JJE2" s="83"/>
      <c r="JJF2" s="83"/>
      <c r="JJG2" s="83"/>
      <c r="JJH2" s="83"/>
      <c r="JJI2" s="83"/>
      <c r="JJJ2" s="83"/>
      <c r="JJK2" s="83"/>
      <c r="JJL2" s="83"/>
      <c r="JJM2" s="83"/>
      <c r="JJN2" s="83"/>
      <c r="JJO2" s="83"/>
      <c r="JJP2" s="83"/>
      <c r="JJQ2" s="83"/>
      <c r="JJR2" s="83"/>
      <c r="JJS2" s="83"/>
      <c r="JJT2" s="83"/>
      <c r="JJU2" s="83"/>
      <c r="JJV2" s="83"/>
      <c r="JJW2" s="83"/>
      <c r="JJX2" s="83"/>
      <c r="JJY2" s="83"/>
      <c r="JJZ2" s="83"/>
      <c r="JKA2" s="83"/>
      <c r="JKB2" s="83"/>
      <c r="JKC2" s="83"/>
      <c r="JKD2" s="83"/>
      <c r="JKE2" s="83"/>
      <c r="JKF2" s="83"/>
      <c r="JKG2" s="83"/>
      <c r="JKH2" s="83"/>
      <c r="JKI2" s="83"/>
      <c r="JKJ2" s="83"/>
      <c r="JKK2" s="83"/>
      <c r="JKL2" s="83"/>
      <c r="JKM2" s="83"/>
      <c r="JKN2" s="83"/>
      <c r="JKO2" s="83"/>
      <c r="JKP2" s="83"/>
      <c r="JKQ2" s="83"/>
      <c r="JKR2" s="83"/>
      <c r="JKS2" s="83"/>
      <c r="JKT2" s="83"/>
      <c r="JKU2" s="83"/>
      <c r="JKV2" s="83"/>
      <c r="JKW2" s="83"/>
      <c r="JKX2" s="83"/>
      <c r="JKY2" s="83"/>
      <c r="JKZ2" s="83"/>
      <c r="JLA2" s="83"/>
      <c r="JLB2" s="83"/>
      <c r="JLC2" s="83"/>
      <c r="JLD2" s="83"/>
      <c r="JLE2" s="83"/>
      <c r="JLF2" s="83"/>
      <c r="JLG2" s="83"/>
      <c r="JLH2" s="83"/>
      <c r="JLI2" s="83"/>
      <c r="JLJ2" s="83"/>
      <c r="JLK2" s="83"/>
      <c r="JLL2" s="83"/>
      <c r="JLM2" s="83"/>
      <c r="JLN2" s="83"/>
      <c r="JLO2" s="83"/>
      <c r="JLP2" s="83"/>
      <c r="JLQ2" s="83"/>
      <c r="JLR2" s="83"/>
      <c r="JLS2" s="83"/>
      <c r="JLT2" s="83"/>
      <c r="JLU2" s="83"/>
      <c r="JLV2" s="83"/>
      <c r="JLW2" s="83"/>
      <c r="JLX2" s="83"/>
      <c r="JLY2" s="83"/>
      <c r="JLZ2" s="83"/>
      <c r="JMA2" s="83"/>
      <c r="JMB2" s="83"/>
      <c r="JMC2" s="83"/>
      <c r="JMD2" s="83"/>
      <c r="JME2" s="83"/>
      <c r="JMF2" s="83"/>
      <c r="JMG2" s="83"/>
      <c r="JMH2" s="83"/>
      <c r="JMI2" s="83"/>
      <c r="JMJ2" s="83"/>
      <c r="JMK2" s="83"/>
      <c r="JML2" s="83"/>
      <c r="JMM2" s="83"/>
      <c r="JMN2" s="83"/>
      <c r="JMO2" s="83"/>
      <c r="JMP2" s="83"/>
      <c r="JMQ2" s="83"/>
      <c r="JMR2" s="83"/>
      <c r="JMS2" s="83"/>
      <c r="JMT2" s="83"/>
      <c r="JMU2" s="83"/>
      <c r="JMV2" s="83"/>
      <c r="JMW2" s="83"/>
      <c r="JMX2" s="83"/>
      <c r="JMY2" s="83"/>
      <c r="JMZ2" s="83"/>
      <c r="JNA2" s="83"/>
      <c r="JNB2" s="83"/>
      <c r="JNC2" s="83"/>
      <c r="JND2" s="83"/>
      <c r="JNE2" s="83"/>
      <c r="JNF2" s="83"/>
      <c r="JNG2" s="83"/>
      <c r="JNH2" s="83"/>
      <c r="JNI2" s="83"/>
      <c r="JNJ2" s="83"/>
      <c r="JNK2" s="83"/>
      <c r="JNL2" s="83"/>
      <c r="JNM2" s="83"/>
      <c r="JNN2" s="83"/>
      <c r="JNO2" s="83"/>
      <c r="JNP2" s="83"/>
      <c r="JNQ2" s="83"/>
      <c r="JNR2" s="83"/>
      <c r="JNS2" s="83"/>
      <c r="JNT2" s="83"/>
      <c r="JNU2" s="83"/>
      <c r="JNV2" s="83"/>
      <c r="JNW2" s="83"/>
      <c r="JNX2" s="83"/>
      <c r="JNY2" s="83"/>
      <c r="JNZ2" s="83"/>
      <c r="JOA2" s="83"/>
      <c r="JOB2" s="83"/>
      <c r="JOC2" s="83"/>
      <c r="JOD2" s="83"/>
      <c r="JOE2" s="83"/>
      <c r="JOF2" s="83"/>
      <c r="JOG2" s="83"/>
      <c r="JOH2" s="83"/>
      <c r="JOI2" s="83"/>
      <c r="JOJ2" s="83"/>
      <c r="JOK2" s="83"/>
      <c r="JOL2" s="83"/>
      <c r="JOM2" s="83"/>
      <c r="JON2" s="83"/>
      <c r="JOO2" s="83"/>
      <c r="JOP2" s="83"/>
      <c r="JOQ2" s="83"/>
      <c r="JOR2" s="83"/>
      <c r="JOS2" s="83"/>
      <c r="JOT2" s="83"/>
      <c r="JOU2" s="83"/>
      <c r="JOV2" s="83"/>
      <c r="JOW2" s="83"/>
      <c r="JOX2" s="83"/>
      <c r="JOY2" s="83"/>
      <c r="JOZ2" s="83"/>
      <c r="JPA2" s="83"/>
      <c r="JPB2" s="83"/>
      <c r="JPC2" s="83"/>
      <c r="JPD2" s="83"/>
      <c r="JPE2" s="83"/>
      <c r="JPF2" s="83"/>
      <c r="JPG2" s="83"/>
      <c r="JPH2" s="83"/>
      <c r="JPI2" s="83"/>
      <c r="JPJ2" s="83"/>
      <c r="JPK2" s="83"/>
      <c r="JPL2" s="83"/>
      <c r="JPM2" s="83"/>
      <c r="JPN2" s="83"/>
      <c r="JPO2" s="83"/>
      <c r="JPP2" s="83"/>
      <c r="JPQ2" s="83"/>
      <c r="JPR2" s="83"/>
      <c r="JPS2" s="83"/>
      <c r="JPT2" s="83"/>
      <c r="JPU2" s="83"/>
      <c r="JPV2" s="83"/>
      <c r="JPW2" s="83"/>
      <c r="JPX2" s="83"/>
      <c r="JPY2" s="83"/>
      <c r="JPZ2" s="83"/>
      <c r="JQA2" s="83"/>
      <c r="JQB2" s="83"/>
      <c r="JQC2" s="83"/>
      <c r="JQD2" s="83"/>
      <c r="JQE2" s="83"/>
      <c r="JQF2" s="83"/>
      <c r="JQG2" s="83"/>
      <c r="JQH2" s="83"/>
      <c r="JQI2" s="83"/>
      <c r="JQJ2" s="83"/>
      <c r="JQK2" s="83"/>
      <c r="JQL2" s="83"/>
      <c r="JQM2" s="83"/>
      <c r="JQN2" s="83"/>
      <c r="JQO2" s="83"/>
      <c r="JQP2" s="83"/>
      <c r="JQQ2" s="83"/>
      <c r="JQR2" s="83"/>
      <c r="JQS2" s="83"/>
      <c r="JQT2" s="83"/>
      <c r="JQU2" s="83"/>
      <c r="JQV2" s="83"/>
      <c r="JQW2" s="83"/>
      <c r="JQX2" s="83"/>
      <c r="JQY2" s="83"/>
      <c r="JQZ2" s="83"/>
      <c r="JRA2" s="83"/>
      <c r="JRB2" s="83"/>
      <c r="JRC2" s="83"/>
      <c r="JRD2" s="83"/>
      <c r="JRE2" s="83"/>
      <c r="JRF2" s="83"/>
      <c r="JRG2" s="83"/>
      <c r="JRH2" s="83"/>
      <c r="JRI2" s="83"/>
      <c r="JRJ2" s="83"/>
      <c r="JRK2" s="83"/>
      <c r="JRL2" s="83"/>
      <c r="JRM2" s="83"/>
      <c r="JRN2" s="83"/>
      <c r="JRO2" s="83"/>
      <c r="JRP2" s="83"/>
      <c r="JRQ2" s="83"/>
      <c r="JRR2" s="83"/>
      <c r="JRS2" s="83"/>
      <c r="JRT2" s="83"/>
      <c r="JRU2" s="83"/>
      <c r="JRV2" s="83"/>
      <c r="JRW2" s="83"/>
      <c r="JRX2" s="83"/>
      <c r="JRY2" s="83"/>
      <c r="JRZ2" s="83"/>
      <c r="JSA2" s="83"/>
      <c r="JSB2" s="83"/>
      <c r="JSC2" s="83"/>
      <c r="JSD2" s="83"/>
      <c r="JSE2" s="83"/>
      <c r="JSF2" s="83"/>
      <c r="JSG2" s="83"/>
      <c r="JSH2" s="83"/>
      <c r="JSI2" s="83"/>
      <c r="JSJ2" s="83"/>
      <c r="JSK2" s="83"/>
      <c r="JSL2" s="83"/>
      <c r="JSM2" s="83"/>
      <c r="JSN2" s="83"/>
      <c r="JSO2" s="83"/>
      <c r="JSP2" s="83"/>
      <c r="JSQ2" s="83"/>
      <c r="JSR2" s="83"/>
      <c r="JSS2" s="83"/>
      <c r="JST2" s="83"/>
      <c r="JSU2" s="83"/>
      <c r="JSV2" s="83"/>
      <c r="JSW2" s="83"/>
      <c r="JSX2" s="83"/>
      <c r="JSY2" s="83"/>
      <c r="JSZ2" s="83"/>
      <c r="JTA2" s="83"/>
      <c r="JTB2" s="83"/>
      <c r="JTC2" s="83"/>
      <c r="JTD2" s="83"/>
      <c r="JTE2" s="83"/>
      <c r="JTF2" s="83"/>
      <c r="JTG2" s="83"/>
      <c r="JTH2" s="83"/>
      <c r="JTI2" s="83"/>
      <c r="JTJ2" s="83"/>
      <c r="JTK2" s="83"/>
      <c r="JTL2" s="83"/>
      <c r="JTM2" s="83"/>
      <c r="JTN2" s="83"/>
      <c r="JTO2" s="83"/>
      <c r="JTP2" s="83"/>
      <c r="JTQ2" s="83"/>
      <c r="JTR2" s="83"/>
      <c r="JTS2" s="83"/>
      <c r="JTT2" s="83"/>
      <c r="JTU2" s="83"/>
      <c r="JTV2" s="83"/>
      <c r="JTW2" s="83"/>
      <c r="JTX2" s="83"/>
      <c r="JTY2" s="83"/>
      <c r="JTZ2" s="83"/>
      <c r="JUA2" s="83"/>
      <c r="JUB2" s="83"/>
      <c r="JUC2" s="83"/>
      <c r="JUD2" s="83"/>
      <c r="JUE2" s="83"/>
      <c r="JUF2" s="83"/>
      <c r="JUG2" s="83"/>
      <c r="JUH2" s="83"/>
      <c r="JUI2" s="83"/>
      <c r="JUJ2" s="83"/>
      <c r="JUK2" s="83"/>
      <c r="JUL2" s="83"/>
      <c r="JUM2" s="83"/>
      <c r="JUN2" s="83"/>
      <c r="JUO2" s="83"/>
      <c r="JUP2" s="83"/>
      <c r="JUQ2" s="83"/>
      <c r="JUR2" s="83"/>
      <c r="JUS2" s="83"/>
      <c r="JUT2" s="83"/>
      <c r="JUU2" s="83"/>
      <c r="JUV2" s="83"/>
      <c r="JUW2" s="83"/>
      <c r="JUX2" s="83"/>
      <c r="JUY2" s="83"/>
      <c r="JUZ2" s="83"/>
      <c r="JVA2" s="83"/>
      <c r="JVB2" s="83"/>
      <c r="JVC2" s="83"/>
      <c r="JVD2" s="83"/>
      <c r="JVE2" s="83"/>
      <c r="JVF2" s="83"/>
      <c r="JVG2" s="83"/>
      <c r="JVH2" s="83"/>
      <c r="JVI2" s="83"/>
      <c r="JVJ2" s="83"/>
      <c r="JVK2" s="83"/>
      <c r="JVL2" s="83"/>
      <c r="JVM2" s="83"/>
      <c r="JVN2" s="83"/>
      <c r="JVO2" s="83"/>
      <c r="JVP2" s="83"/>
      <c r="JVQ2" s="83"/>
      <c r="JVR2" s="83"/>
      <c r="JVS2" s="83"/>
      <c r="JVT2" s="83"/>
      <c r="JVU2" s="83"/>
      <c r="JVV2" s="83"/>
      <c r="JVW2" s="83"/>
      <c r="JVX2" s="83"/>
      <c r="JVY2" s="83"/>
      <c r="JVZ2" s="83"/>
      <c r="JWA2" s="83"/>
      <c r="JWB2" s="83"/>
      <c r="JWC2" s="83"/>
      <c r="JWD2" s="83"/>
      <c r="JWE2" s="83"/>
      <c r="JWF2" s="83"/>
      <c r="JWG2" s="83"/>
      <c r="JWH2" s="83"/>
      <c r="JWI2" s="83"/>
      <c r="JWJ2" s="83"/>
      <c r="JWK2" s="83"/>
      <c r="JWL2" s="83"/>
      <c r="JWM2" s="83"/>
      <c r="JWN2" s="83"/>
      <c r="JWO2" s="83"/>
      <c r="JWP2" s="83"/>
      <c r="JWQ2" s="83"/>
      <c r="JWR2" s="83"/>
      <c r="JWS2" s="83"/>
      <c r="JWT2" s="83"/>
      <c r="JWU2" s="83"/>
      <c r="JWV2" s="83"/>
      <c r="JWW2" s="83"/>
      <c r="JWX2" s="83"/>
      <c r="JWY2" s="83"/>
      <c r="JWZ2" s="83"/>
      <c r="JXA2" s="83"/>
      <c r="JXB2" s="83"/>
      <c r="JXC2" s="83"/>
      <c r="JXD2" s="83"/>
      <c r="JXE2" s="83"/>
      <c r="JXF2" s="83"/>
      <c r="JXG2" s="83"/>
      <c r="JXH2" s="83"/>
      <c r="JXI2" s="83"/>
      <c r="JXJ2" s="83"/>
      <c r="JXK2" s="83"/>
      <c r="JXL2" s="83"/>
      <c r="JXM2" s="83"/>
      <c r="JXN2" s="83"/>
      <c r="JXO2" s="83"/>
      <c r="JXP2" s="83"/>
      <c r="JXQ2" s="83"/>
      <c r="JXR2" s="83"/>
      <c r="JXS2" s="83"/>
      <c r="JXT2" s="83"/>
      <c r="JXU2" s="83"/>
      <c r="JXV2" s="83"/>
      <c r="JXW2" s="83"/>
      <c r="JXX2" s="83"/>
      <c r="JXY2" s="83"/>
      <c r="JXZ2" s="83"/>
      <c r="JYA2" s="83"/>
      <c r="JYB2" s="83"/>
      <c r="JYC2" s="83"/>
      <c r="JYD2" s="83"/>
      <c r="JYE2" s="83"/>
      <c r="JYF2" s="83"/>
      <c r="JYG2" s="83"/>
      <c r="JYH2" s="83"/>
      <c r="JYI2" s="83"/>
      <c r="JYJ2" s="83"/>
      <c r="JYK2" s="83"/>
      <c r="JYL2" s="83"/>
      <c r="JYM2" s="83"/>
      <c r="JYN2" s="83"/>
      <c r="JYO2" s="83"/>
      <c r="JYP2" s="83"/>
      <c r="JYQ2" s="83"/>
      <c r="JYR2" s="83"/>
      <c r="JYS2" s="83"/>
      <c r="JYT2" s="83"/>
      <c r="JYU2" s="83"/>
      <c r="JYV2" s="83"/>
      <c r="JYW2" s="83"/>
      <c r="JYX2" s="83"/>
      <c r="JYY2" s="83"/>
      <c r="JYZ2" s="83"/>
      <c r="JZA2" s="83"/>
      <c r="JZB2" s="83"/>
      <c r="JZC2" s="83"/>
      <c r="JZD2" s="83"/>
      <c r="JZE2" s="83"/>
      <c r="JZF2" s="83"/>
      <c r="JZG2" s="83"/>
      <c r="JZH2" s="83"/>
      <c r="JZI2" s="83"/>
      <c r="JZJ2" s="83"/>
      <c r="JZK2" s="83"/>
      <c r="JZL2" s="83"/>
      <c r="JZM2" s="83"/>
      <c r="JZN2" s="83"/>
      <c r="JZO2" s="83"/>
      <c r="JZP2" s="83"/>
      <c r="JZQ2" s="83"/>
      <c r="JZR2" s="83"/>
      <c r="JZS2" s="83"/>
      <c r="JZT2" s="83"/>
      <c r="JZU2" s="83"/>
      <c r="JZV2" s="83"/>
      <c r="JZW2" s="83"/>
      <c r="JZX2" s="83"/>
      <c r="JZY2" s="83"/>
      <c r="JZZ2" s="83"/>
      <c r="KAA2" s="83"/>
      <c r="KAB2" s="83"/>
      <c r="KAC2" s="83"/>
      <c r="KAD2" s="83"/>
      <c r="KAE2" s="83"/>
      <c r="KAF2" s="83"/>
      <c r="KAG2" s="83"/>
      <c r="KAH2" s="83"/>
      <c r="KAI2" s="83"/>
      <c r="KAJ2" s="83"/>
      <c r="KAK2" s="83"/>
      <c r="KAL2" s="83"/>
      <c r="KAM2" s="83"/>
      <c r="KAN2" s="83"/>
      <c r="KAO2" s="83"/>
      <c r="KAP2" s="83"/>
      <c r="KAQ2" s="83"/>
      <c r="KAR2" s="83"/>
      <c r="KAS2" s="83"/>
      <c r="KAT2" s="83"/>
      <c r="KAU2" s="83"/>
      <c r="KAV2" s="83"/>
      <c r="KAW2" s="83"/>
      <c r="KAX2" s="83"/>
      <c r="KAY2" s="83"/>
      <c r="KAZ2" s="83"/>
      <c r="KBA2" s="83"/>
      <c r="KBB2" s="83"/>
      <c r="KBC2" s="83"/>
      <c r="KBD2" s="83"/>
      <c r="KBE2" s="83"/>
      <c r="KBF2" s="83"/>
      <c r="KBG2" s="83"/>
      <c r="KBH2" s="83"/>
      <c r="KBI2" s="83"/>
      <c r="KBJ2" s="83"/>
      <c r="KBK2" s="83"/>
      <c r="KBL2" s="83"/>
      <c r="KBM2" s="83"/>
      <c r="KBN2" s="83"/>
      <c r="KBO2" s="83"/>
      <c r="KBP2" s="83"/>
      <c r="KBQ2" s="83"/>
      <c r="KBR2" s="83"/>
      <c r="KBS2" s="83"/>
      <c r="KBT2" s="83"/>
      <c r="KBU2" s="83"/>
      <c r="KBV2" s="83"/>
      <c r="KBW2" s="83"/>
      <c r="KBX2" s="83"/>
      <c r="KBY2" s="83"/>
      <c r="KBZ2" s="83"/>
      <c r="KCA2" s="83"/>
      <c r="KCB2" s="83"/>
      <c r="KCC2" s="83"/>
      <c r="KCD2" s="83"/>
      <c r="KCE2" s="83"/>
      <c r="KCF2" s="83"/>
      <c r="KCG2" s="83"/>
      <c r="KCH2" s="83"/>
      <c r="KCI2" s="83"/>
      <c r="KCJ2" s="83"/>
      <c r="KCK2" s="83"/>
      <c r="KCL2" s="83"/>
      <c r="KCM2" s="83"/>
      <c r="KCN2" s="83"/>
      <c r="KCO2" s="83"/>
      <c r="KCP2" s="83"/>
      <c r="KCQ2" s="83"/>
      <c r="KCR2" s="83"/>
      <c r="KCS2" s="83"/>
      <c r="KCT2" s="83"/>
      <c r="KCU2" s="83"/>
      <c r="KCV2" s="83"/>
      <c r="KCW2" s="83"/>
      <c r="KCX2" s="83"/>
      <c r="KCY2" s="83"/>
      <c r="KCZ2" s="83"/>
      <c r="KDA2" s="83"/>
      <c r="KDB2" s="83"/>
      <c r="KDC2" s="83"/>
      <c r="KDD2" s="83"/>
      <c r="KDE2" s="83"/>
      <c r="KDF2" s="83"/>
      <c r="KDG2" s="83"/>
      <c r="KDH2" s="83"/>
      <c r="KDI2" s="83"/>
      <c r="KDJ2" s="83"/>
      <c r="KDK2" s="83"/>
      <c r="KDL2" s="83"/>
      <c r="KDM2" s="83"/>
      <c r="KDN2" s="83"/>
      <c r="KDO2" s="83"/>
      <c r="KDP2" s="83"/>
      <c r="KDQ2" s="83"/>
      <c r="KDR2" s="83"/>
      <c r="KDS2" s="83"/>
      <c r="KDT2" s="83"/>
      <c r="KDU2" s="83"/>
      <c r="KDV2" s="83"/>
      <c r="KDW2" s="83"/>
      <c r="KDX2" s="83"/>
      <c r="KDY2" s="83"/>
      <c r="KDZ2" s="83"/>
      <c r="KEA2" s="83"/>
      <c r="KEB2" s="83"/>
      <c r="KEC2" s="83"/>
      <c r="KED2" s="83"/>
      <c r="KEE2" s="83"/>
      <c r="KEF2" s="83"/>
      <c r="KEG2" s="83"/>
      <c r="KEH2" s="83"/>
      <c r="KEI2" s="83"/>
      <c r="KEJ2" s="83"/>
      <c r="KEK2" s="83"/>
      <c r="KEL2" s="83"/>
      <c r="KEM2" s="83"/>
      <c r="KEN2" s="83"/>
      <c r="KEO2" s="83"/>
      <c r="KEP2" s="83"/>
      <c r="KEQ2" s="83"/>
      <c r="KER2" s="83"/>
      <c r="KES2" s="83"/>
      <c r="KET2" s="83"/>
      <c r="KEU2" s="83"/>
      <c r="KEV2" s="83"/>
      <c r="KEW2" s="83"/>
      <c r="KEX2" s="83"/>
      <c r="KEY2" s="83"/>
      <c r="KEZ2" s="83"/>
      <c r="KFA2" s="83"/>
      <c r="KFB2" s="83"/>
      <c r="KFC2" s="83"/>
      <c r="KFD2" s="83"/>
      <c r="KFE2" s="83"/>
      <c r="KFF2" s="83"/>
      <c r="KFG2" s="83"/>
      <c r="KFH2" s="83"/>
      <c r="KFI2" s="83"/>
      <c r="KFJ2" s="83"/>
      <c r="KFK2" s="83"/>
      <c r="KFL2" s="83"/>
      <c r="KFM2" s="83"/>
      <c r="KFN2" s="83"/>
      <c r="KFO2" s="83"/>
      <c r="KFP2" s="83"/>
      <c r="KFQ2" s="83"/>
      <c r="KFR2" s="83"/>
      <c r="KFS2" s="83"/>
      <c r="KFT2" s="83"/>
      <c r="KFU2" s="83"/>
      <c r="KFV2" s="83"/>
      <c r="KFW2" s="83"/>
      <c r="KFX2" s="83"/>
      <c r="KFY2" s="83"/>
      <c r="KFZ2" s="83"/>
      <c r="KGA2" s="83"/>
      <c r="KGB2" s="83"/>
      <c r="KGC2" s="83"/>
      <c r="KGD2" s="83"/>
      <c r="KGE2" s="83"/>
      <c r="KGF2" s="83"/>
      <c r="KGG2" s="83"/>
      <c r="KGH2" s="83"/>
      <c r="KGI2" s="83"/>
      <c r="KGJ2" s="83"/>
      <c r="KGK2" s="83"/>
      <c r="KGL2" s="83"/>
      <c r="KGM2" s="83"/>
      <c r="KGN2" s="83"/>
      <c r="KGO2" s="83"/>
      <c r="KGP2" s="83"/>
      <c r="KGQ2" s="83"/>
      <c r="KGR2" s="83"/>
      <c r="KGS2" s="83"/>
      <c r="KGT2" s="83"/>
      <c r="KGU2" s="83"/>
      <c r="KGV2" s="83"/>
      <c r="KGW2" s="83"/>
      <c r="KGX2" s="83"/>
      <c r="KGY2" s="83"/>
      <c r="KGZ2" s="83"/>
      <c r="KHA2" s="83"/>
      <c r="KHB2" s="83"/>
      <c r="KHC2" s="83"/>
      <c r="KHD2" s="83"/>
      <c r="KHE2" s="83"/>
      <c r="KHF2" s="83"/>
      <c r="KHG2" s="83"/>
      <c r="KHH2" s="83"/>
      <c r="KHI2" s="83"/>
      <c r="KHJ2" s="83"/>
      <c r="KHK2" s="83"/>
      <c r="KHL2" s="83"/>
      <c r="KHM2" s="83"/>
      <c r="KHN2" s="83"/>
      <c r="KHO2" s="83"/>
      <c r="KHP2" s="83"/>
      <c r="KHQ2" s="83"/>
      <c r="KHR2" s="83"/>
      <c r="KHS2" s="83"/>
      <c r="KHT2" s="83"/>
      <c r="KHU2" s="83"/>
      <c r="KHV2" s="83"/>
      <c r="KHW2" s="83"/>
      <c r="KHX2" s="83"/>
      <c r="KHY2" s="83"/>
      <c r="KHZ2" s="83"/>
      <c r="KIA2" s="83"/>
      <c r="KIB2" s="83"/>
      <c r="KIC2" s="83"/>
      <c r="KID2" s="83"/>
      <c r="KIE2" s="83"/>
      <c r="KIF2" s="83"/>
      <c r="KIG2" s="83"/>
      <c r="KIH2" s="83"/>
      <c r="KII2" s="83"/>
      <c r="KIJ2" s="83"/>
      <c r="KIK2" s="83"/>
      <c r="KIL2" s="83"/>
      <c r="KIM2" s="83"/>
      <c r="KIN2" s="83"/>
      <c r="KIO2" s="83"/>
      <c r="KIP2" s="83"/>
      <c r="KIQ2" s="83"/>
      <c r="KIR2" s="83"/>
      <c r="KIS2" s="83"/>
      <c r="KIT2" s="83"/>
      <c r="KIU2" s="83"/>
      <c r="KIV2" s="83"/>
      <c r="KIW2" s="83"/>
      <c r="KIX2" s="83"/>
      <c r="KIY2" s="83"/>
      <c r="KIZ2" s="83"/>
      <c r="KJA2" s="83"/>
      <c r="KJB2" s="83"/>
      <c r="KJC2" s="83"/>
      <c r="KJD2" s="83"/>
      <c r="KJE2" s="83"/>
      <c r="KJF2" s="83"/>
      <c r="KJG2" s="83"/>
      <c r="KJH2" s="83"/>
      <c r="KJI2" s="83"/>
      <c r="KJJ2" s="83"/>
      <c r="KJK2" s="83"/>
      <c r="KJL2" s="83"/>
      <c r="KJM2" s="83"/>
      <c r="KJN2" s="83"/>
      <c r="KJO2" s="83"/>
      <c r="KJP2" s="83"/>
      <c r="KJQ2" s="83"/>
      <c r="KJR2" s="83"/>
      <c r="KJS2" s="83"/>
      <c r="KJT2" s="83"/>
      <c r="KJU2" s="83"/>
      <c r="KJV2" s="83"/>
      <c r="KJW2" s="83"/>
      <c r="KJX2" s="83"/>
      <c r="KJY2" s="83"/>
      <c r="KJZ2" s="83"/>
      <c r="KKA2" s="83"/>
      <c r="KKB2" s="83"/>
      <c r="KKC2" s="83"/>
      <c r="KKD2" s="83"/>
      <c r="KKE2" s="83"/>
      <c r="KKF2" s="83"/>
      <c r="KKG2" s="83"/>
      <c r="KKH2" s="83"/>
      <c r="KKI2" s="83"/>
      <c r="KKJ2" s="83"/>
      <c r="KKK2" s="83"/>
      <c r="KKL2" s="83"/>
      <c r="KKM2" s="83"/>
      <c r="KKN2" s="83"/>
      <c r="KKO2" s="83"/>
      <c r="KKP2" s="83"/>
      <c r="KKQ2" s="83"/>
      <c r="KKR2" s="83"/>
      <c r="KKS2" s="83"/>
      <c r="KKT2" s="83"/>
      <c r="KKU2" s="83"/>
      <c r="KKV2" s="83"/>
      <c r="KKW2" s="83"/>
      <c r="KKX2" s="83"/>
      <c r="KKY2" s="83"/>
      <c r="KKZ2" s="83"/>
      <c r="KLA2" s="83"/>
      <c r="KLB2" s="83"/>
      <c r="KLC2" s="83"/>
      <c r="KLD2" s="83"/>
      <c r="KLE2" s="83"/>
      <c r="KLF2" s="83"/>
      <c r="KLG2" s="83"/>
      <c r="KLH2" s="83"/>
      <c r="KLI2" s="83"/>
      <c r="KLJ2" s="83"/>
      <c r="KLK2" s="83"/>
      <c r="KLL2" s="83"/>
      <c r="KLM2" s="83"/>
      <c r="KLN2" s="83"/>
      <c r="KLO2" s="83"/>
      <c r="KLP2" s="83"/>
      <c r="KLQ2" s="83"/>
      <c r="KLR2" s="83"/>
      <c r="KLS2" s="83"/>
      <c r="KLT2" s="83"/>
      <c r="KLU2" s="83"/>
      <c r="KLV2" s="83"/>
      <c r="KLW2" s="83"/>
      <c r="KLX2" s="83"/>
      <c r="KLY2" s="83"/>
      <c r="KLZ2" s="83"/>
      <c r="KMA2" s="83"/>
      <c r="KMB2" s="83"/>
      <c r="KMC2" s="83"/>
      <c r="KMD2" s="83"/>
      <c r="KME2" s="83"/>
      <c r="KMF2" s="83"/>
      <c r="KMG2" s="83"/>
      <c r="KMH2" s="83"/>
      <c r="KMI2" s="83"/>
      <c r="KMJ2" s="83"/>
      <c r="KMK2" s="83"/>
      <c r="KML2" s="83"/>
      <c r="KMM2" s="83"/>
      <c r="KMN2" s="83"/>
      <c r="KMO2" s="83"/>
      <c r="KMP2" s="83"/>
      <c r="KMQ2" s="83"/>
      <c r="KMR2" s="83"/>
      <c r="KMS2" s="83"/>
      <c r="KMT2" s="83"/>
      <c r="KMU2" s="83"/>
      <c r="KMV2" s="83"/>
      <c r="KMW2" s="83"/>
      <c r="KMX2" s="83"/>
      <c r="KMY2" s="83"/>
      <c r="KMZ2" s="83"/>
      <c r="KNA2" s="83"/>
      <c r="KNB2" s="83"/>
      <c r="KNC2" s="83"/>
      <c r="KND2" s="83"/>
      <c r="KNE2" s="83"/>
      <c r="KNF2" s="83"/>
      <c r="KNG2" s="83"/>
      <c r="KNH2" s="83"/>
      <c r="KNI2" s="83"/>
      <c r="KNJ2" s="83"/>
      <c r="KNK2" s="83"/>
      <c r="KNL2" s="83"/>
      <c r="KNM2" s="83"/>
      <c r="KNN2" s="83"/>
      <c r="KNO2" s="83"/>
      <c r="KNP2" s="83"/>
      <c r="KNQ2" s="83"/>
      <c r="KNR2" s="83"/>
      <c r="KNS2" s="83"/>
      <c r="KNT2" s="83"/>
      <c r="KNU2" s="83"/>
      <c r="KNV2" s="83"/>
      <c r="KNW2" s="83"/>
      <c r="KNX2" s="83"/>
      <c r="KNY2" s="83"/>
      <c r="KNZ2" s="83"/>
      <c r="KOA2" s="83"/>
      <c r="KOB2" s="83"/>
      <c r="KOC2" s="83"/>
      <c r="KOD2" s="83"/>
      <c r="KOE2" s="83"/>
      <c r="KOF2" s="83"/>
      <c r="KOG2" s="83"/>
      <c r="KOH2" s="83"/>
      <c r="KOI2" s="83"/>
      <c r="KOJ2" s="83"/>
      <c r="KOK2" s="83"/>
      <c r="KOL2" s="83"/>
      <c r="KOM2" s="83"/>
      <c r="KON2" s="83"/>
      <c r="KOO2" s="83"/>
      <c r="KOP2" s="83"/>
      <c r="KOQ2" s="83"/>
      <c r="KOR2" s="83"/>
      <c r="KOS2" s="83"/>
      <c r="KOT2" s="83"/>
      <c r="KOU2" s="83"/>
      <c r="KOV2" s="83"/>
      <c r="KOW2" s="83"/>
      <c r="KOX2" s="83"/>
      <c r="KOY2" s="83"/>
      <c r="KOZ2" s="83"/>
      <c r="KPA2" s="83"/>
      <c r="KPB2" s="83"/>
      <c r="KPC2" s="83"/>
      <c r="KPD2" s="83"/>
      <c r="KPE2" s="83"/>
      <c r="KPF2" s="83"/>
      <c r="KPG2" s="83"/>
      <c r="KPH2" s="83"/>
      <c r="KPI2" s="83"/>
      <c r="KPJ2" s="83"/>
      <c r="KPK2" s="83"/>
      <c r="KPL2" s="83"/>
      <c r="KPM2" s="83"/>
      <c r="KPN2" s="83"/>
      <c r="KPO2" s="83"/>
      <c r="KPP2" s="83"/>
      <c r="KPQ2" s="83"/>
      <c r="KPR2" s="83"/>
      <c r="KPS2" s="83"/>
      <c r="KPT2" s="83"/>
      <c r="KPU2" s="83"/>
      <c r="KPV2" s="83"/>
      <c r="KPW2" s="83"/>
      <c r="KPX2" s="83"/>
      <c r="KPY2" s="83"/>
      <c r="KPZ2" s="83"/>
      <c r="KQA2" s="83"/>
      <c r="KQB2" s="83"/>
      <c r="KQC2" s="83"/>
      <c r="KQD2" s="83"/>
      <c r="KQE2" s="83"/>
      <c r="KQF2" s="83"/>
      <c r="KQG2" s="83"/>
      <c r="KQH2" s="83"/>
      <c r="KQI2" s="83"/>
      <c r="KQJ2" s="83"/>
      <c r="KQK2" s="83"/>
      <c r="KQL2" s="83"/>
      <c r="KQM2" s="83"/>
      <c r="KQN2" s="83"/>
      <c r="KQO2" s="83"/>
      <c r="KQP2" s="83"/>
      <c r="KQQ2" s="83"/>
      <c r="KQR2" s="83"/>
      <c r="KQS2" s="83"/>
      <c r="KQT2" s="83"/>
      <c r="KQU2" s="83"/>
      <c r="KQV2" s="83"/>
      <c r="KQW2" s="83"/>
      <c r="KQX2" s="83"/>
      <c r="KQY2" s="83"/>
      <c r="KQZ2" s="83"/>
      <c r="KRA2" s="83"/>
      <c r="KRB2" s="83"/>
      <c r="KRC2" s="83"/>
      <c r="KRD2" s="83"/>
      <c r="KRE2" s="83"/>
      <c r="KRF2" s="83"/>
      <c r="KRG2" s="83"/>
      <c r="KRH2" s="83"/>
      <c r="KRI2" s="83"/>
      <c r="KRJ2" s="83"/>
      <c r="KRK2" s="83"/>
      <c r="KRL2" s="83"/>
      <c r="KRM2" s="83"/>
      <c r="KRN2" s="83"/>
      <c r="KRO2" s="83"/>
      <c r="KRP2" s="83"/>
      <c r="KRQ2" s="83"/>
      <c r="KRR2" s="83"/>
      <c r="KRS2" s="83"/>
      <c r="KRT2" s="83"/>
      <c r="KRU2" s="83"/>
      <c r="KRV2" s="83"/>
      <c r="KRW2" s="83"/>
      <c r="KRX2" s="83"/>
      <c r="KRY2" s="83"/>
      <c r="KRZ2" s="83"/>
      <c r="KSA2" s="83"/>
      <c r="KSB2" s="83"/>
      <c r="KSC2" s="83"/>
      <c r="KSD2" s="83"/>
      <c r="KSE2" s="83"/>
      <c r="KSF2" s="83"/>
      <c r="KSG2" s="83"/>
      <c r="KSH2" s="83"/>
      <c r="KSI2" s="83"/>
      <c r="KSJ2" s="83"/>
      <c r="KSK2" s="83"/>
      <c r="KSL2" s="83"/>
      <c r="KSM2" s="83"/>
      <c r="KSN2" s="83"/>
      <c r="KSO2" s="83"/>
      <c r="KSP2" s="83"/>
      <c r="KSQ2" s="83"/>
      <c r="KSR2" s="83"/>
      <c r="KSS2" s="83"/>
      <c r="KST2" s="83"/>
      <c r="KSU2" s="83"/>
      <c r="KSV2" s="83"/>
      <c r="KSW2" s="83"/>
      <c r="KSX2" s="83"/>
      <c r="KSY2" s="83"/>
      <c r="KSZ2" s="83"/>
      <c r="KTA2" s="83"/>
      <c r="KTB2" s="83"/>
      <c r="KTC2" s="83"/>
      <c r="KTD2" s="83"/>
      <c r="KTE2" s="83"/>
      <c r="KTF2" s="83"/>
      <c r="KTG2" s="83"/>
      <c r="KTH2" s="83"/>
      <c r="KTI2" s="83"/>
      <c r="KTJ2" s="83"/>
      <c r="KTK2" s="83"/>
      <c r="KTL2" s="83"/>
      <c r="KTM2" s="83"/>
      <c r="KTN2" s="83"/>
      <c r="KTO2" s="83"/>
      <c r="KTP2" s="83"/>
      <c r="KTQ2" s="83"/>
      <c r="KTR2" s="83"/>
      <c r="KTS2" s="83"/>
      <c r="KTT2" s="83"/>
      <c r="KTU2" s="83"/>
      <c r="KTV2" s="83"/>
      <c r="KTW2" s="83"/>
      <c r="KTX2" s="83"/>
      <c r="KTY2" s="83"/>
      <c r="KTZ2" s="83"/>
      <c r="KUA2" s="83"/>
      <c r="KUB2" s="83"/>
      <c r="KUC2" s="83"/>
      <c r="KUD2" s="83"/>
      <c r="KUE2" s="83"/>
      <c r="KUF2" s="83"/>
      <c r="KUG2" s="83"/>
      <c r="KUH2" s="83"/>
      <c r="KUI2" s="83"/>
      <c r="KUJ2" s="83"/>
      <c r="KUK2" s="83"/>
      <c r="KUL2" s="83"/>
      <c r="KUM2" s="83"/>
      <c r="KUN2" s="83"/>
      <c r="KUO2" s="83"/>
      <c r="KUP2" s="83"/>
      <c r="KUQ2" s="83"/>
      <c r="KUR2" s="83"/>
      <c r="KUS2" s="83"/>
      <c r="KUT2" s="83"/>
      <c r="KUU2" s="83"/>
      <c r="KUV2" s="83"/>
      <c r="KUW2" s="83"/>
      <c r="KUX2" s="83"/>
      <c r="KUY2" s="83"/>
      <c r="KUZ2" s="83"/>
      <c r="KVA2" s="83"/>
      <c r="KVB2" s="83"/>
      <c r="KVC2" s="83"/>
      <c r="KVD2" s="83"/>
      <c r="KVE2" s="83"/>
      <c r="KVF2" s="83"/>
      <c r="KVG2" s="83"/>
      <c r="KVH2" s="83"/>
      <c r="KVI2" s="83"/>
      <c r="KVJ2" s="83"/>
      <c r="KVK2" s="83"/>
      <c r="KVL2" s="83"/>
      <c r="KVM2" s="83"/>
      <c r="KVN2" s="83"/>
      <c r="KVO2" s="83"/>
      <c r="KVP2" s="83"/>
      <c r="KVQ2" s="83"/>
      <c r="KVR2" s="83"/>
      <c r="KVS2" s="83"/>
      <c r="KVT2" s="83"/>
      <c r="KVU2" s="83"/>
      <c r="KVV2" s="83"/>
      <c r="KVW2" s="83"/>
      <c r="KVX2" s="83"/>
      <c r="KVY2" s="83"/>
      <c r="KVZ2" s="83"/>
      <c r="KWA2" s="83"/>
      <c r="KWB2" s="83"/>
      <c r="KWC2" s="83"/>
      <c r="KWD2" s="83"/>
      <c r="KWE2" s="83"/>
      <c r="KWF2" s="83"/>
      <c r="KWG2" s="83"/>
      <c r="KWH2" s="83"/>
      <c r="KWI2" s="83"/>
      <c r="KWJ2" s="83"/>
      <c r="KWK2" s="83"/>
      <c r="KWL2" s="83"/>
      <c r="KWM2" s="83"/>
      <c r="KWN2" s="83"/>
      <c r="KWO2" s="83"/>
      <c r="KWP2" s="83"/>
      <c r="KWQ2" s="83"/>
      <c r="KWR2" s="83"/>
      <c r="KWS2" s="83"/>
      <c r="KWT2" s="83"/>
      <c r="KWU2" s="83"/>
      <c r="KWV2" s="83"/>
      <c r="KWW2" s="83"/>
      <c r="KWX2" s="83"/>
      <c r="KWY2" s="83"/>
      <c r="KWZ2" s="83"/>
      <c r="KXA2" s="83"/>
      <c r="KXB2" s="83"/>
      <c r="KXC2" s="83"/>
      <c r="KXD2" s="83"/>
      <c r="KXE2" s="83"/>
      <c r="KXF2" s="83"/>
      <c r="KXG2" s="83"/>
      <c r="KXH2" s="83"/>
      <c r="KXI2" s="83"/>
      <c r="KXJ2" s="83"/>
      <c r="KXK2" s="83"/>
      <c r="KXL2" s="83"/>
      <c r="KXM2" s="83"/>
      <c r="KXN2" s="83"/>
      <c r="KXO2" s="83"/>
      <c r="KXP2" s="83"/>
      <c r="KXQ2" s="83"/>
      <c r="KXR2" s="83"/>
      <c r="KXS2" s="83"/>
      <c r="KXT2" s="83"/>
      <c r="KXU2" s="83"/>
      <c r="KXV2" s="83"/>
      <c r="KXW2" s="83"/>
      <c r="KXX2" s="83"/>
      <c r="KXY2" s="83"/>
      <c r="KXZ2" s="83"/>
      <c r="KYA2" s="83"/>
      <c r="KYB2" s="83"/>
      <c r="KYC2" s="83"/>
      <c r="KYD2" s="83"/>
      <c r="KYE2" s="83"/>
      <c r="KYF2" s="83"/>
      <c r="KYG2" s="83"/>
      <c r="KYH2" s="83"/>
      <c r="KYI2" s="83"/>
      <c r="KYJ2" s="83"/>
      <c r="KYK2" s="83"/>
      <c r="KYL2" s="83"/>
      <c r="KYM2" s="83"/>
      <c r="KYN2" s="83"/>
      <c r="KYO2" s="83"/>
      <c r="KYP2" s="83"/>
      <c r="KYQ2" s="83"/>
      <c r="KYR2" s="83"/>
      <c r="KYS2" s="83"/>
      <c r="KYT2" s="83"/>
      <c r="KYU2" s="83"/>
      <c r="KYV2" s="83"/>
      <c r="KYW2" s="83"/>
      <c r="KYX2" s="83"/>
      <c r="KYY2" s="83"/>
      <c r="KYZ2" s="83"/>
      <c r="KZA2" s="83"/>
      <c r="KZB2" s="83"/>
      <c r="KZC2" s="83"/>
      <c r="KZD2" s="83"/>
      <c r="KZE2" s="83"/>
      <c r="KZF2" s="83"/>
      <c r="KZG2" s="83"/>
      <c r="KZH2" s="83"/>
      <c r="KZI2" s="83"/>
      <c r="KZJ2" s="83"/>
      <c r="KZK2" s="83"/>
      <c r="KZL2" s="83"/>
      <c r="KZM2" s="83"/>
      <c r="KZN2" s="83"/>
      <c r="KZO2" s="83"/>
      <c r="KZP2" s="83"/>
      <c r="KZQ2" s="83"/>
      <c r="KZR2" s="83"/>
      <c r="KZS2" s="83"/>
      <c r="KZT2" s="83"/>
      <c r="KZU2" s="83"/>
      <c r="KZV2" s="83"/>
      <c r="KZW2" s="83"/>
      <c r="KZX2" s="83"/>
      <c r="KZY2" s="83"/>
      <c r="KZZ2" s="83"/>
      <c r="LAA2" s="83"/>
      <c r="LAB2" s="83"/>
      <c r="LAC2" s="83"/>
      <c r="LAD2" s="83"/>
      <c r="LAE2" s="83"/>
      <c r="LAF2" s="83"/>
      <c r="LAG2" s="83"/>
      <c r="LAH2" s="83"/>
      <c r="LAI2" s="83"/>
      <c r="LAJ2" s="83"/>
      <c r="LAK2" s="83"/>
      <c r="LAL2" s="83"/>
      <c r="LAM2" s="83"/>
      <c r="LAN2" s="83"/>
      <c r="LAO2" s="83"/>
      <c r="LAP2" s="83"/>
      <c r="LAQ2" s="83"/>
      <c r="LAR2" s="83"/>
      <c r="LAS2" s="83"/>
      <c r="LAT2" s="83"/>
      <c r="LAU2" s="83"/>
      <c r="LAV2" s="83"/>
      <c r="LAW2" s="83"/>
      <c r="LAX2" s="83"/>
      <c r="LAY2" s="83"/>
      <c r="LAZ2" s="83"/>
      <c r="LBA2" s="83"/>
      <c r="LBB2" s="83"/>
      <c r="LBC2" s="83"/>
      <c r="LBD2" s="83"/>
      <c r="LBE2" s="83"/>
      <c r="LBF2" s="83"/>
      <c r="LBG2" s="83"/>
      <c r="LBH2" s="83"/>
      <c r="LBI2" s="83"/>
      <c r="LBJ2" s="83"/>
      <c r="LBK2" s="83"/>
      <c r="LBL2" s="83"/>
      <c r="LBM2" s="83"/>
      <c r="LBN2" s="83"/>
      <c r="LBO2" s="83"/>
      <c r="LBP2" s="83"/>
      <c r="LBQ2" s="83"/>
      <c r="LBR2" s="83"/>
      <c r="LBS2" s="83"/>
      <c r="LBT2" s="83"/>
      <c r="LBU2" s="83"/>
      <c r="LBV2" s="83"/>
      <c r="LBW2" s="83"/>
      <c r="LBX2" s="83"/>
      <c r="LBY2" s="83"/>
      <c r="LBZ2" s="83"/>
      <c r="LCA2" s="83"/>
      <c r="LCB2" s="83"/>
      <c r="LCC2" s="83"/>
      <c r="LCD2" s="83"/>
      <c r="LCE2" s="83"/>
      <c r="LCF2" s="83"/>
      <c r="LCG2" s="83"/>
      <c r="LCH2" s="83"/>
      <c r="LCI2" s="83"/>
      <c r="LCJ2" s="83"/>
      <c r="LCK2" s="83"/>
      <c r="LCL2" s="83"/>
      <c r="LCM2" s="83"/>
      <c r="LCN2" s="83"/>
      <c r="LCO2" s="83"/>
      <c r="LCP2" s="83"/>
      <c r="LCQ2" s="83"/>
      <c r="LCR2" s="83"/>
      <c r="LCS2" s="83"/>
      <c r="LCT2" s="83"/>
      <c r="LCU2" s="83"/>
      <c r="LCV2" s="83"/>
      <c r="LCW2" s="83"/>
      <c r="LCX2" s="83"/>
      <c r="LCY2" s="83"/>
      <c r="LCZ2" s="83"/>
      <c r="LDA2" s="83"/>
      <c r="LDB2" s="83"/>
      <c r="LDC2" s="83"/>
      <c r="LDD2" s="83"/>
      <c r="LDE2" s="83"/>
      <c r="LDF2" s="83"/>
      <c r="LDG2" s="83"/>
      <c r="LDH2" s="83"/>
      <c r="LDI2" s="83"/>
      <c r="LDJ2" s="83"/>
      <c r="LDK2" s="83"/>
      <c r="LDL2" s="83"/>
      <c r="LDM2" s="83"/>
      <c r="LDN2" s="83"/>
      <c r="LDO2" s="83"/>
      <c r="LDP2" s="83"/>
      <c r="LDQ2" s="83"/>
      <c r="LDR2" s="83"/>
      <c r="LDS2" s="83"/>
      <c r="LDT2" s="83"/>
      <c r="LDU2" s="83"/>
      <c r="LDV2" s="83"/>
      <c r="LDW2" s="83"/>
      <c r="LDX2" s="83"/>
      <c r="LDY2" s="83"/>
      <c r="LDZ2" s="83"/>
      <c r="LEA2" s="83"/>
      <c r="LEB2" s="83"/>
      <c r="LEC2" s="83"/>
      <c r="LED2" s="83"/>
      <c r="LEE2" s="83"/>
      <c r="LEF2" s="83"/>
      <c r="LEG2" s="83"/>
      <c r="LEH2" s="83"/>
      <c r="LEI2" s="83"/>
      <c r="LEJ2" s="83"/>
      <c r="LEK2" s="83"/>
      <c r="LEL2" s="83"/>
      <c r="LEM2" s="83"/>
      <c r="LEN2" s="83"/>
      <c r="LEO2" s="83"/>
      <c r="LEP2" s="83"/>
      <c r="LEQ2" s="83"/>
      <c r="LER2" s="83"/>
      <c r="LES2" s="83"/>
      <c r="LET2" s="83"/>
      <c r="LEU2" s="83"/>
      <c r="LEV2" s="83"/>
      <c r="LEW2" s="83"/>
      <c r="LEX2" s="83"/>
      <c r="LEY2" s="83"/>
      <c r="LEZ2" s="83"/>
      <c r="LFA2" s="83"/>
      <c r="LFB2" s="83"/>
      <c r="LFC2" s="83"/>
      <c r="LFD2" s="83"/>
      <c r="LFE2" s="83"/>
      <c r="LFF2" s="83"/>
      <c r="LFG2" s="83"/>
      <c r="LFH2" s="83"/>
      <c r="LFI2" s="83"/>
      <c r="LFJ2" s="83"/>
      <c r="LFK2" s="83"/>
      <c r="LFL2" s="83"/>
      <c r="LFM2" s="83"/>
      <c r="LFN2" s="83"/>
      <c r="LFO2" s="83"/>
      <c r="LFP2" s="83"/>
      <c r="LFQ2" s="83"/>
      <c r="LFR2" s="83"/>
      <c r="LFS2" s="83"/>
      <c r="LFT2" s="83"/>
      <c r="LFU2" s="83"/>
      <c r="LFV2" s="83"/>
      <c r="LFW2" s="83"/>
      <c r="LFX2" s="83"/>
      <c r="LFY2" s="83"/>
      <c r="LFZ2" s="83"/>
      <c r="LGA2" s="83"/>
      <c r="LGB2" s="83"/>
      <c r="LGC2" s="83"/>
      <c r="LGD2" s="83"/>
      <c r="LGE2" s="83"/>
      <c r="LGF2" s="83"/>
      <c r="LGG2" s="83"/>
      <c r="LGH2" s="83"/>
      <c r="LGI2" s="83"/>
      <c r="LGJ2" s="83"/>
      <c r="LGK2" s="83"/>
      <c r="LGL2" s="83"/>
      <c r="LGM2" s="83"/>
      <c r="LGN2" s="83"/>
      <c r="LGO2" s="83"/>
      <c r="LGP2" s="83"/>
      <c r="LGQ2" s="83"/>
      <c r="LGR2" s="83"/>
      <c r="LGS2" s="83"/>
      <c r="LGT2" s="83"/>
      <c r="LGU2" s="83"/>
      <c r="LGV2" s="83"/>
      <c r="LGW2" s="83"/>
      <c r="LGX2" s="83"/>
      <c r="LGY2" s="83"/>
      <c r="LGZ2" s="83"/>
      <c r="LHA2" s="83"/>
      <c r="LHB2" s="83"/>
      <c r="LHC2" s="83"/>
      <c r="LHD2" s="83"/>
      <c r="LHE2" s="83"/>
      <c r="LHF2" s="83"/>
      <c r="LHG2" s="83"/>
      <c r="LHH2" s="83"/>
      <c r="LHI2" s="83"/>
      <c r="LHJ2" s="83"/>
      <c r="LHK2" s="83"/>
      <c r="LHL2" s="83"/>
      <c r="LHM2" s="83"/>
      <c r="LHN2" s="83"/>
      <c r="LHO2" s="83"/>
      <c r="LHP2" s="83"/>
      <c r="LHQ2" s="83"/>
      <c r="LHR2" s="83"/>
      <c r="LHS2" s="83"/>
      <c r="LHT2" s="83"/>
      <c r="LHU2" s="83"/>
      <c r="LHV2" s="83"/>
      <c r="LHW2" s="83"/>
      <c r="LHX2" s="83"/>
      <c r="LHY2" s="83"/>
      <c r="LHZ2" s="83"/>
      <c r="LIA2" s="83"/>
      <c r="LIB2" s="83"/>
      <c r="LIC2" s="83"/>
      <c r="LID2" s="83"/>
      <c r="LIE2" s="83"/>
      <c r="LIF2" s="83"/>
      <c r="LIG2" s="83"/>
      <c r="LIH2" s="83"/>
      <c r="LII2" s="83"/>
      <c r="LIJ2" s="83"/>
      <c r="LIK2" s="83"/>
      <c r="LIL2" s="83"/>
      <c r="LIM2" s="83"/>
      <c r="LIN2" s="83"/>
      <c r="LIO2" s="83"/>
      <c r="LIP2" s="83"/>
      <c r="LIQ2" s="83"/>
      <c r="LIR2" s="83"/>
      <c r="LIS2" s="83"/>
      <c r="LIT2" s="83"/>
      <c r="LIU2" s="83"/>
      <c r="LIV2" s="83"/>
      <c r="LIW2" s="83"/>
      <c r="LIX2" s="83"/>
      <c r="LIY2" s="83"/>
      <c r="LIZ2" s="83"/>
      <c r="LJA2" s="83"/>
      <c r="LJB2" s="83"/>
      <c r="LJC2" s="83"/>
      <c r="LJD2" s="83"/>
      <c r="LJE2" s="83"/>
      <c r="LJF2" s="83"/>
      <c r="LJG2" s="83"/>
      <c r="LJH2" s="83"/>
      <c r="LJI2" s="83"/>
      <c r="LJJ2" s="83"/>
      <c r="LJK2" s="83"/>
      <c r="LJL2" s="83"/>
      <c r="LJM2" s="83"/>
      <c r="LJN2" s="83"/>
      <c r="LJO2" s="83"/>
      <c r="LJP2" s="83"/>
      <c r="LJQ2" s="83"/>
      <c r="LJR2" s="83"/>
      <c r="LJS2" s="83"/>
      <c r="LJT2" s="83"/>
      <c r="LJU2" s="83"/>
      <c r="LJV2" s="83"/>
      <c r="LJW2" s="83"/>
      <c r="LJX2" s="83"/>
      <c r="LJY2" s="83"/>
      <c r="LJZ2" s="83"/>
      <c r="LKA2" s="83"/>
      <c r="LKB2" s="83"/>
      <c r="LKC2" s="83"/>
      <c r="LKD2" s="83"/>
      <c r="LKE2" s="83"/>
      <c r="LKF2" s="83"/>
      <c r="LKG2" s="83"/>
      <c r="LKH2" s="83"/>
      <c r="LKI2" s="83"/>
      <c r="LKJ2" s="83"/>
      <c r="LKK2" s="83"/>
      <c r="LKL2" s="83"/>
      <c r="LKM2" s="83"/>
      <c r="LKN2" s="83"/>
      <c r="LKO2" s="83"/>
      <c r="LKP2" s="83"/>
      <c r="LKQ2" s="83"/>
      <c r="LKR2" s="83"/>
      <c r="LKS2" s="83"/>
      <c r="LKT2" s="83"/>
      <c r="LKU2" s="83"/>
      <c r="LKV2" s="83"/>
      <c r="LKW2" s="83"/>
      <c r="LKX2" s="83"/>
      <c r="LKY2" s="83"/>
      <c r="LKZ2" s="83"/>
      <c r="LLA2" s="83"/>
      <c r="LLB2" s="83"/>
      <c r="LLC2" s="83"/>
      <c r="LLD2" s="83"/>
      <c r="LLE2" s="83"/>
      <c r="LLF2" s="83"/>
      <c r="LLG2" s="83"/>
      <c r="LLH2" s="83"/>
      <c r="LLI2" s="83"/>
      <c r="LLJ2" s="83"/>
      <c r="LLK2" s="83"/>
      <c r="LLL2" s="83"/>
      <c r="LLM2" s="83"/>
      <c r="LLN2" s="83"/>
      <c r="LLO2" s="83"/>
      <c r="LLP2" s="83"/>
      <c r="LLQ2" s="83"/>
      <c r="LLR2" s="83"/>
      <c r="LLS2" s="83"/>
      <c r="LLT2" s="83"/>
      <c r="LLU2" s="83"/>
      <c r="LLV2" s="83"/>
      <c r="LLW2" s="83"/>
      <c r="LLX2" s="83"/>
      <c r="LLY2" s="83"/>
      <c r="LLZ2" s="83"/>
      <c r="LMA2" s="83"/>
      <c r="LMB2" s="83"/>
      <c r="LMC2" s="83"/>
      <c r="LMD2" s="83"/>
      <c r="LME2" s="83"/>
      <c r="LMF2" s="83"/>
      <c r="LMG2" s="83"/>
      <c r="LMH2" s="83"/>
      <c r="LMI2" s="83"/>
      <c r="LMJ2" s="83"/>
      <c r="LMK2" s="83"/>
      <c r="LML2" s="83"/>
      <c r="LMM2" s="83"/>
      <c r="LMN2" s="83"/>
      <c r="LMO2" s="83"/>
      <c r="LMP2" s="83"/>
      <c r="LMQ2" s="83"/>
      <c r="LMR2" s="83"/>
      <c r="LMS2" s="83"/>
      <c r="LMT2" s="83"/>
      <c r="LMU2" s="83"/>
      <c r="LMV2" s="83"/>
      <c r="LMW2" s="83"/>
      <c r="LMX2" s="83"/>
      <c r="LMY2" s="83"/>
      <c r="LMZ2" s="83"/>
      <c r="LNA2" s="83"/>
      <c r="LNB2" s="83"/>
      <c r="LNC2" s="83"/>
      <c r="LND2" s="83"/>
      <c r="LNE2" s="83"/>
      <c r="LNF2" s="83"/>
      <c r="LNG2" s="83"/>
      <c r="LNH2" s="83"/>
      <c r="LNI2" s="83"/>
      <c r="LNJ2" s="83"/>
      <c r="LNK2" s="83"/>
      <c r="LNL2" s="83"/>
      <c r="LNM2" s="83"/>
      <c r="LNN2" s="83"/>
      <c r="LNO2" s="83"/>
      <c r="LNP2" s="83"/>
      <c r="LNQ2" s="83"/>
      <c r="LNR2" s="83"/>
      <c r="LNS2" s="83"/>
      <c r="LNT2" s="83"/>
      <c r="LNU2" s="83"/>
      <c r="LNV2" s="83"/>
      <c r="LNW2" s="83"/>
      <c r="LNX2" s="83"/>
      <c r="LNY2" s="83"/>
      <c r="LNZ2" s="83"/>
      <c r="LOA2" s="83"/>
      <c r="LOB2" s="83"/>
      <c r="LOC2" s="83"/>
      <c r="LOD2" s="83"/>
      <c r="LOE2" s="83"/>
      <c r="LOF2" s="83"/>
      <c r="LOG2" s="83"/>
      <c r="LOH2" s="83"/>
      <c r="LOI2" s="83"/>
      <c r="LOJ2" s="83"/>
      <c r="LOK2" s="83"/>
      <c r="LOL2" s="83"/>
      <c r="LOM2" s="83"/>
      <c r="LON2" s="83"/>
      <c r="LOO2" s="83"/>
      <c r="LOP2" s="83"/>
      <c r="LOQ2" s="83"/>
      <c r="LOR2" s="83"/>
      <c r="LOS2" s="83"/>
      <c r="LOT2" s="83"/>
      <c r="LOU2" s="83"/>
      <c r="LOV2" s="83"/>
      <c r="LOW2" s="83"/>
      <c r="LOX2" s="83"/>
      <c r="LOY2" s="83"/>
      <c r="LOZ2" s="83"/>
      <c r="LPA2" s="83"/>
      <c r="LPB2" s="83"/>
      <c r="LPC2" s="83"/>
      <c r="LPD2" s="83"/>
      <c r="LPE2" s="83"/>
      <c r="LPF2" s="83"/>
      <c r="LPG2" s="83"/>
      <c r="LPH2" s="83"/>
      <c r="LPI2" s="83"/>
      <c r="LPJ2" s="83"/>
      <c r="LPK2" s="83"/>
      <c r="LPL2" s="83"/>
      <c r="LPM2" s="83"/>
      <c r="LPN2" s="83"/>
      <c r="LPO2" s="83"/>
      <c r="LPP2" s="83"/>
      <c r="LPQ2" s="83"/>
      <c r="LPR2" s="83"/>
      <c r="LPS2" s="83"/>
      <c r="LPT2" s="83"/>
      <c r="LPU2" s="83"/>
      <c r="LPV2" s="83"/>
      <c r="LPW2" s="83"/>
      <c r="LPX2" s="83"/>
      <c r="LPY2" s="83"/>
      <c r="LPZ2" s="83"/>
      <c r="LQA2" s="83"/>
      <c r="LQB2" s="83"/>
      <c r="LQC2" s="83"/>
      <c r="LQD2" s="83"/>
      <c r="LQE2" s="83"/>
      <c r="LQF2" s="83"/>
      <c r="LQG2" s="83"/>
      <c r="LQH2" s="83"/>
      <c r="LQI2" s="83"/>
      <c r="LQJ2" s="83"/>
      <c r="LQK2" s="83"/>
      <c r="LQL2" s="83"/>
      <c r="LQM2" s="83"/>
      <c r="LQN2" s="83"/>
      <c r="LQO2" s="83"/>
      <c r="LQP2" s="83"/>
      <c r="LQQ2" s="83"/>
      <c r="LQR2" s="83"/>
      <c r="LQS2" s="83"/>
      <c r="LQT2" s="83"/>
      <c r="LQU2" s="83"/>
      <c r="LQV2" s="83"/>
      <c r="LQW2" s="83"/>
      <c r="LQX2" s="83"/>
      <c r="LQY2" s="83"/>
      <c r="LQZ2" s="83"/>
      <c r="LRA2" s="83"/>
      <c r="LRB2" s="83"/>
      <c r="LRC2" s="83"/>
      <c r="LRD2" s="83"/>
      <c r="LRE2" s="83"/>
      <c r="LRF2" s="83"/>
      <c r="LRG2" s="83"/>
      <c r="LRH2" s="83"/>
      <c r="LRI2" s="83"/>
      <c r="LRJ2" s="83"/>
      <c r="LRK2" s="83"/>
      <c r="LRL2" s="83"/>
      <c r="LRM2" s="83"/>
      <c r="LRN2" s="83"/>
      <c r="LRO2" s="83"/>
      <c r="LRP2" s="83"/>
      <c r="LRQ2" s="83"/>
      <c r="LRR2" s="83"/>
      <c r="LRS2" s="83"/>
      <c r="LRT2" s="83"/>
      <c r="LRU2" s="83"/>
      <c r="LRV2" s="83"/>
      <c r="LRW2" s="83"/>
      <c r="LRX2" s="83"/>
      <c r="LRY2" s="83"/>
      <c r="LRZ2" s="83"/>
      <c r="LSA2" s="83"/>
      <c r="LSB2" s="83"/>
      <c r="LSC2" s="83"/>
      <c r="LSD2" s="83"/>
      <c r="LSE2" s="83"/>
      <c r="LSF2" s="83"/>
      <c r="LSG2" s="83"/>
      <c r="LSH2" s="83"/>
      <c r="LSI2" s="83"/>
      <c r="LSJ2" s="83"/>
      <c r="LSK2" s="83"/>
      <c r="LSL2" s="83"/>
      <c r="LSM2" s="83"/>
      <c r="LSN2" s="83"/>
      <c r="LSO2" s="83"/>
      <c r="LSP2" s="83"/>
      <c r="LSQ2" s="83"/>
      <c r="LSR2" s="83"/>
      <c r="LSS2" s="83"/>
      <c r="LST2" s="83"/>
      <c r="LSU2" s="83"/>
      <c r="LSV2" s="83"/>
      <c r="LSW2" s="83"/>
      <c r="LSX2" s="83"/>
      <c r="LSY2" s="83"/>
      <c r="LSZ2" s="83"/>
      <c r="LTA2" s="83"/>
      <c r="LTB2" s="83"/>
      <c r="LTC2" s="83"/>
      <c r="LTD2" s="83"/>
      <c r="LTE2" s="83"/>
      <c r="LTF2" s="83"/>
      <c r="LTG2" s="83"/>
      <c r="LTH2" s="83"/>
      <c r="LTI2" s="83"/>
      <c r="LTJ2" s="83"/>
      <c r="LTK2" s="83"/>
      <c r="LTL2" s="83"/>
      <c r="LTM2" s="83"/>
      <c r="LTN2" s="83"/>
      <c r="LTO2" s="83"/>
      <c r="LTP2" s="83"/>
      <c r="LTQ2" s="83"/>
      <c r="LTR2" s="83"/>
      <c r="LTS2" s="83"/>
      <c r="LTT2" s="83"/>
      <c r="LTU2" s="83"/>
      <c r="LTV2" s="83"/>
      <c r="LTW2" s="83"/>
      <c r="LTX2" s="83"/>
      <c r="LTY2" s="83"/>
      <c r="LTZ2" s="83"/>
      <c r="LUA2" s="83"/>
      <c r="LUB2" s="83"/>
      <c r="LUC2" s="83"/>
      <c r="LUD2" s="83"/>
      <c r="LUE2" s="83"/>
      <c r="LUF2" s="83"/>
      <c r="LUG2" s="83"/>
      <c r="LUH2" s="83"/>
      <c r="LUI2" s="83"/>
      <c r="LUJ2" s="83"/>
      <c r="LUK2" s="83"/>
      <c r="LUL2" s="83"/>
      <c r="LUM2" s="83"/>
      <c r="LUN2" s="83"/>
      <c r="LUO2" s="83"/>
      <c r="LUP2" s="83"/>
      <c r="LUQ2" s="83"/>
      <c r="LUR2" s="83"/>
      <c r="LUS2" s="83"/>
      <c r="LUT2" s="83"/>
      <c r="LUU2" s="83"/>
      <c r="LUV2" s="83"/>
      <c r="LUW2" s="83"/>
      <c r="LUX2" s="83"/>
      <c r="LUY2" s="83"/>
      <c r="LUZ2" s="83"/>
      <c r="LVA2" s="83"/>
      <c r="LVB2" s="83"/>
      <c r="LVC2" s="83"/>
      <c r="LVD2" s="83"/>
      <c r="LVE2" s="83"/>
      <c r="LVF2" s="83"/>
      <c r="LVG2" s="83"/>
      <c r="LVH2" s="83"/>
      <c r="LVI2" s="83"/>
      <c r="LVJ2" s="83"/>
      <c r="LVK2" s="83"/>
      <c r="LVL2" s="83"/>
      <c r="LVM2" s="83"/>
      <c r="LVN2" s="83"/>
      <c r="LVO2" s="83"/>
      <c r="LVP2" s="83"/>
      <c r="LVQ2" s="83"/>
      <c r="LVR2" s="83"/>
      <c r="LVS2" s="83"/>
      <c r="LVT2" s="83"/>
      <c r="LVU2" s="83"/>
      <c r="LVV2" s="83"/>
      <c r="LVW2" s="83"/>
      <c r="LVX2" s="83"/>
      <c r="LVY2" s="83"/>
      <c r="LVZ2" s="83"/>
      <c r="LWA2" s="83"/>
      <c r="LWB2" s="83"/>
      <c r="LWC2" s="83"/>
      <c r="LWD2" s="83"/>
      <c r="LWE2" s="83"/>
      <c r="LWF2" s="83"/>
      <c r="LWG2" s="83"/>
      <c r="LWH2" s="83"/>
      <c r="LWI2" s="83"/>
      <c r="LWJ2" s="83"/>
      <c r="LWK2" s="83"/>
      <c r="LWL2" s="83"/>
      <c r="LWM2" s="83"/>
      <c r="LWN2" s="83"/>
      <c r="LWO2" s="83"/>
      <c r="LWP2" s="83"/>
      <c r="LWQ2" s="83"/>
      <c r="LWR2" s="83"/>
      <c r="LWS2" s="83"/>
      <c r="LWT2" s="83"/>
      <c r="LWU2" s="83"/>
      <c r="LWV2" s="83"/>
      <c r="LWW2" s="83"/>
      <c r="LWX2" s="83"/>
      <c r="LWY2" s="83"/>
      <c r="LWZ2" s="83"/>
      <c r="LXA2" s="83"/>
      <c r="LXB2" s="83"/>
      <c r="LXC2" s="83"/>
      <c r="LXD2" s="83"/>
      <c r="LXE2" s="83"/>
      <c r="LXF2" s="83"/>
      <c r="LXG2" s="83"/>
      <c r="LXH2" s="83"/>
      <c r="LXI2" s="83"/>
      <c r="LXJ2" s="83"/>
      <c r="LXK2" s="83"/>
      <c r="LXL2" s="83"/>
      <c r="LXM2" s="83"/>
      <c r="LXN2" s="83"/>
      <c r="LXO2" s="83"/>
      <c r="LXP2" s="83"/>
      <c r="LXQ2" s="83"/>
      <c r="LXR2" s="83"/>
      <c r="LXS2" s="83"/>
      <c r="LXT2" s="83"/>
      <c r="LXU2" s="83"/>
      <c r="LXV2" s="83"/>
      <c r="LXW2" s="83"/>
      <c r="LXX2" s="83"/>
      <c r="LXY2" s="83"/>
      <c r="LXZ2" s="83"/>
      <c r="LYA2" s="83"/>
      <c r="LYB2" s="83"/>
      <c r="LYC2" s="83"/>
      <c r="LYD2" s="83"/>
      <c r="LYE2" s="83"/>
      <c r="LYF2" s="83"/>
      <c r="LYG2" s="83"/>
      <c r="LYH2" s="83"/>
      <c r="LYI2" s="83"/>
      <c r="LYJ2" s="83"/>
      <c r="LYK2" s="83"/>
      <c r="LYL2" s="83"/>
      <c r="LYM2" s="83"/>
      <c r="LYN2" s="83"/>
      <c r="LYO2" s="83"/>
      <c r="LYP2" s="83"/>
      <c r="LYQ2" s="83"/>
      <c r="LYR2" s="83"/>
      <c r="LYS2" s="83"/>
      <c r="LYT2" s="83"/>
      <c r="LYU2" s="83"/>
      <c r="LYV2" s="83"/>
      <c r="LYW2" s="83"/>
      <c r="LYX2" s="83"/>
      <c r="LYY2" s="83"/>
      <c r="LYZ2" s="83"/>
      <c r="LZA2" s="83"/>
      <c r="LZB2" s="83"/>
      <c r="LZC2" s="83"/>
      <c r="LZD2" s="83"/>
      <c r="LZE2" s="83"/>
      <c r="LZF2" s="83"/>
      <c r="LZG2" s="83"/>
      <c r="LZH2" s="83"/>
      <c r="LZI2" s="83"/>
      <c r="LZJ2" s="83"/>
      <c r="LZK2" s="83"/>
      <c r="LZL2" s="83"/>
      <c r="LZM2" s="83"/>
      <c r="LZN2" s="83"/>
      <c r="LZO2" s="83"/>
      <c r="LZP2" s="83"/>
      <c r="LZQ2" s="83"/>
      <c r="LZR2" s="83"/>
      <c r="LZS2" s="83"/>
      <c r="LZT2" s="83"/>
      <c r="LZU2" s="83"/>
      <c r="LZV2" s="83"/>
      <c r="LZW2" s="83"/>
      <c r="LZX2" s="83"/>
      <c r="LZY2" s="83"/>
      <c r="LZZ2" s="83"/>
      <c r="MAA2" s="83"/>
      <c r="MAB2" s="83"/>
      <c r="MAC2" s="83"/>
      <c r="MAD2" s="83"/>
      <c r="MAE2" s="83"/>
      <c r="MAF2" s="83"/>
      <c r="MAG2" s="83"/>
      <c r="MAH2" s="83"/>
      <c r="MAI2" s="83"/>
      <c r="MAJ2" s="83"/>
      <c r="MAK2" s="83"/>
      <c r="MAL2" s="83"/>
      <c r="MAM2" s="83"/>
      <c r="MAN2" s="83"/>
      <c r="MAO2" s="83"/>
      <c r="MAP2" s="83"/>
      <c r="MAQ2" s="83"/>
      <c r="MAR2" s="83"/>
      <c r="MAS2" s="83"/>
      <c r="MAT2" s="83"/>
      <c r="MAU2" s="83"/>
      <c r="MAV2" s="83"/>
      <c r="MAW2" s="83"/>
      <c r="MAX2" s="83"/>
      <c r="MAY2" s="83"/>
      <c r="MAZ2" s="83"/>
      <c r="MBA2" s="83"/>
      <c r="MBB2" s="83"/>
      <c r="MBC2" s="83"/>
      <c r="MBD2" s="83"/>
      <c r="MBE2" s="83"/>
      <c r="MBF2" s="83"/>
      <c r="MBG2" s="83"/>
      <c r="MBH2" s="83"/>
      <c r="MBI2" s="83"/>
      <c r="MBJ2" s="83"/>
      <c r="MBK2" s="83"/>
      <c r="MBL2" s="83"/>
      <c r="MBM2" s="83"/>
      <c r="MBN2" s="83"/>
      <c r="MBO2" s="83"/>
      <c r="MBP2" s="83"/>
      <c r="MBQ2" s="83"/>
      <c r="MBR2" s="83"/>
      <c r="MBS2" s="83"/>
      <c r="MBT2" s="83"/>
      <c r="MBU2" s="83"/>
      <c r="MBV2" s="83"/>
      <c r="MBW2" s="83"/>
      <c r="MBX2" s="83"/>
      <c r="MBY2" s="83"/>
      <c r="MBZ2" s="83"/>
      <c r="MCA2" s="83"/>
      <c r="MCB2" s="83"/>
      <c r="MCC2" s="83"/>
      <c r="MCD2" s="83"/>
      <c r="MCE2" s="83"/>
      <c r="MCF2" s="83"/>
      <c r="MCG2" s="83"/>
      <c r="MCH2" s="83"/>
      <c r="MCI2" s="83"/>
      <c r="MCJ2" s="83"/>
      <c r="MCK2" s="83"/>
      <c r="MCL2" s="83"/>
      <c r="MCM2" s="83"/>
      <c r="MCN2" s="83"/>
      <c r="MCO2" s="83"/>
      <c r="MCP2" s="83"/>
      <c r="MCQ2" s="83"/>
      <c r="MCR2" s="83"/>
      <c r="MCS2" s="83"/>
      <c r="MCT2" s="83"/>
      <c r="MCU2" s="83"/>
      <c r="MCV2" s="83"/>
      <c r="MCW2" s="83"/>
      <c r="MCX2" s="83"/>
      <c r="MCY2" s="83"/>
      <c r="MCZ2" s="83"/>
      <c r="MDA2" s="83"/>
      <c r="MDB2" s="83"/>
      <c r="MDC2" s="83"/>
      <c r="MDD2" s="83"/>
      <c r="MDE2" s="83"/>
      <c r="MDF2" s="83"/>
      <c r="MDG2" s="83"/>
      <c r="MDH2" s="83"/>
      <c r="MDI2" s="83"/>
      <c r="MDJ2" s="83"/>
      <c r="MDK2" s="83"/>
      <c r="MDL2" s="83"/>
      <c r="MDM2" s="83"/>
      <c r="MDN2" s="83"/>
      <c r="MDO2" s="83"/>
      <c r="MDP2" s="83"/>
      <c r="MDQ2" s="83"/>
      <c r="MDR2" s="83"/>
      <c r="MDS2" s="83"/>
      <c r="MDT2" s="83"/>
      <c r="MDU2" s="83"/>
      <c r="MDV2" s="83"/>
      <c r="MDW2" s="83"/>
      <c r="MDX2" s="83"/>
      <c r="MDY2" s="83"/>
      <c r="MDZ2" s="83"/>
      <c r="MEA2" s="83"/>
      <c r="MEB2" s="83"/>
      <c r="MEC2" s="83"/>
      <c r="MED2" s="83"/>
      <c r="MEE2" s="83"/>
      <c r="MEF2" s="83"/>
      <c r="MEG2" s="83"/>
      <c r="MEH2" s="83"/>
      <c r="MEI2" s="83"/>
      <c r="MEJ2" s="83"/>
      <c r="MEK2" s="83"/>
      <c r="MEL2" s="83"/>
      <c r="MEM2" s="83"/>
      <c r="MEN2" s="83"/>
      <c r="MEO2" s="83"/>
      <c r="MEP2" s="83"/>
      <c r="MEQ2" s="83"/>
      <c r="MER2" s="83"/>
      <c r="MES2" s="83"/>
      <c r="MET2" s="83"/>
      <c r="MEU2" s="83"/>
      <c r="MEV2" s="83"/>
      <c r="MEW2" s="83"/>
      <c r="MEX2" s="83"/>
      <c r="MEY2" s="83"/>
      <c r="MEZ2" s="83"/>
      <c r="MFA2" s="83"/>
      <c r="MFB2" s="83"/>
      <c r="MFC2" s="83"/>
      <c r="MFD2" s="83"/>
      <c r="MFE2" s="83"/>
      <c r="MFF2" s="83"/>
      <c r="MFG2" s="83"/>
      <c r="MFH2" s="83"/>
      <c r="MFI2" s="83"/>
      <c r="MFJ2" s="83"/>
      <c r="MFK2" s="83"/>
      <c r="MFL2" s="83"/>
      <c r="MFM2" s="83"/>
      <c r="MFN2" s="83"/>
      <c r="MFO2" s="83"/>
      <c r="MFP2" s="83"/>
      <c r="MFQ2" s="83"/>
      <c r="MFR2" s="83"/>
      <c r="MFS2" s="83"/>
      <c r="MFT2" s="83"/>
      <c r="MFU2" s="83"/>
      <c r="MFV2" s="83"/>
      <c r="MFW2" s="83"/>
      <c r="MFX2" s="83"/>
      <c r="MFY2" s="83"/>
      <c r="MFZ2" s="83"/>
      <c r="MGA2" s="83"/>
      <c r="MGB2" s="83"/>
      <c r="MGC2" s="83"/>
      <c r="MGD2" s="83"/>
      <c r="MGE2" s="83"/>
      <c r="MGF2" s="83"/>
      <c r="MGG2" s="83"/>
      <c r="MGH2" s="83"/>
      <c r="MGI2" s="83"/>
      <c r="MGJ2" s="83"/>
      <c r="MGK2" s="83"/>
      <c r="MGL2" s="83"/>
      <c r="MGM2" s="83"/>
      <c r="MGN2" s="83"/>
      <c r="MGO2" s="83"/>
      <c r="MGP2" s="83"/>
      <c r="MGQ2" s="83"/>
      <c r="MGR2" s="83"/>
      <c r="MGS2" s="83"/>
      <c r="MGT2" s="83"/>
      <c r="MGU2" s="83"/>
      <c r="MGV2" s="83"/>
      <c r="MGW2" s="83"/>
      <c r="MGX2" s="83"/>
      <c r="MGY2" s="83"/>
      <c r="MGZ2" s="83"/>
      <c r="MHA2" s="83"/>
      <c r="MHB2" s="83"/>
      <c r="MHC2" s="83"/>
      <c r="MHD2" s="83"/>
      <c r="MHE2" s="83"/>
      <c r="MHF2" s="83"/>
      <c r="MHG2" s="83"/>
      <c r="MHH2" s="83"/>
      <c r="MHI2" s="83"/>
      <c r="MHJ2" s="83"/>
      <c r="MHK2" s="83"/>
      <c r="MHL2" s="83"/>
      <c r="MHM2" s="83"/>
      <c r="MHN2" s="83"/>
      <c r="MHO2" s="83"/>
      <c r="MHP2" s="83"/>
      <c r="MHQ2" s="83"/>
      <c r="MHR2" s="83"/>
      <c r="MHS2" s="83"/>
      <c r="MHT2" s="83"/>
      <c r="MHU2" s="83"/>
      <c r="MHV2" s="83"/>
      <c r="MHW2" s="83"/>
      <c r="MHX2" s="83"/>
      <c r="MHY2" s="83"/>
      <c r="MHZ2" s="83"/>
      <c r="MIA2" s="83"/>
      <c r="MIB2" s="83"/>
      <c r="MIC2" s="83"/>
      <c r="MID2" s="83"/>
      <c r="MIE2" s="83"/>
      <c r="MIF2" s="83"/>
      <c r="MIG2" s="83"/>
      <c r="MIH2" s="83"/>
      <c r="MII2" s="83"/>
      <c r="MIJ2" s="83"/>
      <c r="MIK2" s="83"/>
      <c r="MIL2" s="83"/>
      <c r="MIM2" s="83"/>
      <c r="MIN2" s="83"/>
      <c r="MIO2" s="83"/>
      <c r="MIP2" s="83"/>
      <c r="MIQ2" s="83"/>
      <c r="MIR2" s="83"/>
      <c r="MIS2" s="83"/>
      <c r="MIT2" s="83"/>
      <c r="MIU2" s="83"/>
      <c r="MIV2" s="83"/>
      <c r="MIW2" s="83"/>
      <c r="MIX2" s="83"/>
      <c r="MIY2" s="83"/>
      <c r="MIZ2" s="83"/>
      <c r="MJA2" s="83"/>
      <c r="MJB2" s="83"/>
      <c r="MJC2" s="83"/>
      <c r="MJD2" s="83"/>
      <c r="MJE2" s="83"/>
      <c r="MJF2" s="83"/>
      <c r="MJG2" s="83"/>
      <c r="MJH2" s="83"/>
      <c r="MJI2" s="83"/>
      <c r="MJJ2" s="83"/>
      <c r="MJK2" s="83"/>
      <c r="MJL2" s="83"/>
      <c r="MJM2" s="83"/>
      <c r="MJN2" s="83"/>
      <c r="MJO2" s="83"/>
      <c r="MJP2" s="83"/>
      <c r="MJQ2" s="83"/>
      <c r="MJR2" s="83"/>
      <c r="MJS2" s="83"/>
      <c r="MJT2" s="83"/>
      <c r="MJU2" s="83"/>
      <c r="MJV2" s="83"/>
      <c r="MJW2" s="83"/>
      <c r="MJX2" s="83"/>
      <c r="MJY2" s="83"/>
      <c r="MJZ2" s="83"/>
      <c r="MKA2" s="83"/>
      <c r="MKB2" s="83"/>
      <c r="MKC2" s="83"/>
      <c r="MKD2" s="83"/>
      <c r="MKE2" s="83"/>
      <c r="MKF2" s="83"/>
      <c r="MKG2" s="83"/>
      <c r="MKH2" s="83"/>
      <c r="MKI2" s="83"/>
      <c r="MKJ2" s="83"/>
      <c r="MKK2" s="83"/>
      <c r="MKL2" s="83"/>
      <c r="MKM2" s="83"/>
      <c r="MKN2" s="83"/>
      <c r="MKO2" s="83"/>
      <c r="MKP2" s="83"/>
      <c r="MKQ2" s="83"/>
      <c r="MKR2" s="83"/>
      <c r="MKS2" s="83"/>
      <c r="MKT2" s="83"/>
      <c r="MKU2" s="83"/>
      <c r="MKV2" s="83"/>
      <c r="MKW2" s="83"/>
      <c r="MKX2" s="83"/>
      <c r="MKY2" s="83"/>
      <c r="MKZ2" s="83"/>
      <c r="MLA2" s="83"/>
      <c r="MLB2" s="83"/>
      <c r="MLC2" s="83"/>
      <c r="MLD2" s="83"/>
      <c r="MLE2" s="83"/>
      <c r="MLF2" s="83"/>
      <c r="MLG2" s="83"/>
      <c r="MLH2" s="83"/>
      <c r="MLI2" s="83"/>
      <c r="MLJ2" s="83"/>
      <c r="MLK2" s="83"/>
      <c r="MLL2" s="83"/>
      <c r="MLM2" s="83"/>
      <c r="MLN2" s="83"/>
      <c r="MLO2" s="83"/>
      <c r="MLP2" s="83"/>
      <c r="MLQ2" s="83"/>
      <c r="MLR2" s="83"/>
      <c r="MLS2" s="83"/>
      <c r="MLT2" s="83"/>
      <c r="MLU2" s="83"/>
      <c r="MLV2" s="83"/>
      <c r="MLW2" s="83"/>
      <c r="MLX2" s="83"/>
      <c r="MLY2" s="83"/>
      <c r="MLZ2" s="83"/>
      <c r="MMA2" s="83"/>
      <c r="MMB2" s="83"/>
      <c r="MMC2" s="83"/>
      <c r="MMD2" s="83"/>
      <c r="MME2" s="83"/>
      <c r="MMF2" s="83"/>
      <c r="MMG2" s="83"/>
      <c r="MMH2" s="83"/>
      <c r="MMI2" s="83"/>
      <c r="MMJ2" s="83"/>
      <c r="MMK2" s="83"/>
      <c r="MML2" s="83"/>
      <c r="MMM2" s="83"/>
      <c r="MMN2" s="83"/>
      <c r="MMO2" s="83"/>
      <c r="MMP2" s="83"/>
      <c r="MMQ2" s="83"/>
      <c r="MMR2" s="83"/>
      <c r="MMS2" s="83"/>
      <c r="MMT2" s="83"/>
      <c r="MMU2" s="83"/>
      <c r="MMV2" s="83"/>
      <c r="MMW2" s="83"/>
      <c r="MMX2" s="83"/>
      <c r="MMY2" s="83"/>
      <c r="MMZ2" s="83"/>
      <c r="MNA2" s="83"/>
      <c r="MNB2" s="83"/>
      <c r="MNC2" s="83"/>
      <c r="MND2" s="83"/>
      <c r="MNE2" s="83"/>
      <c r="MNF2" s="83"/>
      <c r="MNG2" s="83"/>
      <c r="MNH2" s="83"/>
      <c r="MNI2" s="83"/>
      <c r="MNJ2" s="83"/>
      <c r="MNK2" s="83"/>
      <c r="MNL2" s="83"/>
      <c r="MNM2" s="83"/>
      <c r="MNN2" s="83"/>
      <c r="MNO2" s="83"/>
      <c r="MNP2" s="83"/>
      <c r="MNQ2" s="83"/>
      <c r="MNR2" s="83"/>
      <c r="MNS2" s="83"/>
      <c r="MNT2" s="83"/>
      <c r="MNU2" s="83"/>
      <c r="MNV2" s="83"/>
      <c r="MNW2" s="83"/>
      <c r="MNX2" s="83"/>
      <c r="MNY2" s="83"/>
      <c r="MNZ2" s="83"/>
      <c r="MOA2" s="83"/>
      <c r="MOB2" s="83"/>
      <c r="MOC2" s="83"/>
      <c r="MOD2" s="83"/>
      <c r="MOE2" s="83"/>
      <c r="MOF2" s="83"/>
      <c r="MOG2" s="83"/>
      <c r="MOH2" s="83"/>
      <c r="MOI2" s="83"/>
      <c r="MOJ2" s="83"/>
      <c r="MOK2" s="83"/>
      <c r="MOL2" s="83"/>
      <c r="MOM2" s="83"/>
      <c r="MON2" s="83"/>
      <c r="MOO2" s="83"/>
      <c r="MOP2" s="83"/>
      <c r="MOQ2" s="83"/>
      <c r="MOR2" s="83"/>
      <c r="MOS2" s="83"/>
      <c r="MOT2" s="83"/>
      <c r="MOU2" s="83"/>
      <c r="MOV2" s="83"/>
      <c r="MOW2" s="83"/>
      <c r="MOX2" s="83"/>
      <c r="MOY2" s="83"/>
      <c r="MOZ2" s="83"/>
      <c r="MPA2" s="83"/>
      <c r="MPB2" s="83"/>
      <c r="MPC2" s="83"/>
      <c r="MPD2" s="83"/>
      <c r="MPE2" s="83"/>
      <c r="MPF2" s="83"/>
      <c r="MPG2" s="83"/>
      <c r="MPH2" s="83"/>
      <c r="MPI2" s="83"/>
      <c r="MPJ2" s="83"/>
      <c r="MPK2" s="83"/>
      <c r="MPL2" s="83"/>
      <c r="MPM2" s="83"/>
      <c r="MPN2" s="83"/>
      <c r="MPO2" s="83"/>
      <c r="MPP2" s="83"/>
      <c r="MPQ2" s="83"/>
      <c r="MPR2" s="83"/>
      <c r="MPS2" s="83"/>
      <c r="MPT2" s="83"/>
      <c r="MPU2" s="83"/>
      <c r="MPV2" s="83"/>
      <c r="MPW2" s="83"/>
      <c r="MPX2" s="83"/>
      <c r="MPY2" s="83"/>
      <c r="MPZ2" s="83"/>
      <c r="MQA2" s="83"/>
      <c r="MQB2" s="83"/>
      <c r="MQC2" s="83"/>
      <c r="MQD2" s="83"/>
      <c r="MQE2" s="83"/>
      <c r="MQF2" s="83"/>
      <c r="MQG2" s="83"/>
      <c r="MQH2" s="83"/>
      <c r="MQI2" s="83"/>
      <c r="MQJ2" s="83"/>
      <c r="MQK2" s="83"/>
      <c r="MQL2" s="83"/>
      <c r="MQM2" s="83"/>
      <c r="MQN2" s="83"/>
      <c r="MQO2" s="83"/>
      <c r="MQP2" s="83"/>
      <c r="MQQ2" s="83"/>
      <c r="MQR2" s="83"/>
      <c r="MQS2" s="83"/>
      <c r="MQT2" s="83"/>
      <c r="MQU2" s="83"/>
      <c r="MQV2" s="83"/>
      <c r="MQW2" s="83"/>
      <c r="MQX2" s="83"/>
      <c r="MQY2" s="83"/>
      <c r="MQZ2" s="83"/>
      <c r="MRA2" s="83"/>
      <c r="MRB2" s="83"/>
      <c r="MRC2" s="83"/>
      <c r="MRD2" s="83"/>
      <c r="MRE2" s="83"/>
      <c r="MRF2" s="83"/>
      <c r="MRG2" s="83"/>
      <c r="MRH2" s="83"/>
      <c r="MRI2" s="83"/>
      <c r="MRJ2" s="83"/>
      <c r="MRK2" s="83"/>
      <c r="MRL2" s="83"/>
      <c r="MRM2" s="83"/>
      <c r="MRN2" s="83"/>
      <c r="MRO2" s="83"/>
      <c r="MRP2" s="83"/>
      <c r="MRQ2" s="83"/>
      <c r="MRR2" s="83"/>
      <c r="MRS2" s="83"/>
      <c r="MRT2" s="83"/>
      <c r="MRU2" s="83"/>
      <c r="MRV2" s="83"/>
      <c r="MRW2" s="83"/>
      <c r="MRX2" s="83"/>
      <c r="MRY2" s="83"/>
      <c r="MRZ2" s="83"/>
      <c r="MSA2" s="83"/>
      <c r="MSB2" s="83"/>
      <c r="MSC2" s="83"/>
      <c r="MSD2" s="83"/>
      <c r="MSE2" s="83"/>
      <c r="MSF2" s="83"/>
      <c r="MSG2" s="83"/>
      <c r="MSH2" s="83"/>
      <c r="MSI2" s="83"/>
      <c r="MSJ2" s="83"/>
      <c r="MSK2" s="83"/>
      <c r="MSL2" s="83"/>
      <c r="MSM2" s="83"/>
      <c r="MSN2" s="83"/>
      <c r="MSO2" s="83"/>
      <c r="MSP2" s="83"/>
      <c r="MSQ2" s="83"/>
      <c r="MSR2" s="83"/>
      <c r="MSS2" s="83"/>
      <c r="MST2" s="83"/>
      <c r="MSU2" s="83"/>
      <c r="MSV2" s="83"/>
      <c r="MSW2" s="83"/>
      <c r="MSX2" s="83"/>
      <c r="MSY2" s="83"/>
      <c r="MSZ2" s="83"/>
      <c r="MTA2" s="83"/>
      <c r="MTB2" s="83"/>
      <c r="MTC2" s="83"/>
      <c r="MTD2" s="83"/>
      <c r="MTE2" s="83"/>
      <c r="MTF2" s="83"/>
      <c r="MTG2" s="83"/>
      <c r="MTH2" s="83"/>
      <c r="MTI2" s="83"/>
      <c r="MTJ2" s="83"/>
      <c r="MTK2" s="83"/>
      <c r="MTL2" s="83"/>
      <c r="MTM2" s="83"/>
      <c r="MTN2" s="83"/>
      <c r="MTO2" s="83"/>
      <c r="MTP2" s="83"/>
      <c r="MTQ2" s="83"/>
      <c r="MTR2" s="83"/>
      <c r="MTS2" s="83"/>
      <c r="MTT2" s="83"/>
      <c r="MTU2" s="83"/>
      <c r="MTV2" s="83"/>
      <c r="MTW2" s="83"/>
      <c r="MTX2" s="83"/>
      <c r="MTY2" s="83"/>
      <c r="MTZ2" s="83"/>
      <c r="MUA2" s="83"/>
      <c r="MUB2" s="83"/>
      <c r="MUC2" s="83"/>
      <c r="MUD2" s="83"/>
      <c r="MUE2" s="83"/>
      <c r="MUF2" s="83"/>
      <c r="MUG2" s="83"/>
      <c r="MUH2" s="83"/>
      <c r="MUI2" s="83"/>
      <c r="MUJ2" s="83"/>
      <c r="MUK2" s="83"/>
      <c r="MUL2" s="83"/>
      <c r="MUM2" s="83"/>
      <c r="MUN2" s="83"/>
      <c r="MUO2" s="83"/>
      <c r="MUP2" s="83"/>
      <c r="MUQ2" s="83"/>
      <c r="MUR2" s="83"/>
      <c r="MUS2" s="83"/>
      <c r="MUT2" s="83"/>
      <c r="MUU2" s="83"/>
      <c r="MUV2" s="83"/>
      <c r="MUW2" s="83"/>
      <c r="MUX2" s="83"/>
      <c r="MUY2" s="83"/>
      <c r="MUZ2" s="83"/>
      <c r="MVA2" s="83"/>
      <c r="MVB2" s="83"/>
      <c r="MVC2" s="83"/>
      <c r="MVD2" s="83"/>
      <c r="MVE2" s="83"/>
      <c r="MVF2" s="83"/>
      <c r="MVG2" s="83"/>
      <c r="MVH2" s="83"/>
      <c r="MVI2" s="83"/>
      <c r="MVJ2" s="83"/>
      <c r="MVK2" s="83"/>
      <c r="MVL2" s="83"/>
      <c r="MVM2" s="83"/>
      <c r="MVN2" s="83"/>
      <c r="MVO2" s="83"/>
      <c r="MVP2" s="83"/>
      <c r="MVQ2" s="83"/>
      <c r="MVR2" s="83"/>
      <c r="MVS2" s="83"/>
      <c r="MVT2" s="83"/>
      <c r="MVU2" s="83"/>
      <c r="MVV2" s="83"/>
      <c r="MVW2" s="83"/>
      <c r="MVX2" s="83"/>
      <c r="MVY2" s="83"/>
      <c r="MVZ2" s="83"/>
      <c r="MWA2" s="83"/>
      <c r="MWB2" s="83"/>
      <c r="MWC2" s="83"/>
      <c r="MWD2" s="83"/>
      <c r="MWE2" s="83"/>
      <c r="MWF2" s="83"/>
      <c r="MWG2" s="83"/>
      <c r="MWH2" s="83"/>
      <c r="MWI2" s="83"/>
      <c r="MWJ2" s="83"/>
      <c r="MWK2" s="83"/>
      <c r="MWL2" s="83"/>
      <c r="MWM2" s="83"/>
      <c r="MWN2" s="83"/>
      <c r="MWO2" s="83"/>
      <c r="MWP2" s="83"/>
      <c r="MWQ2" s="83"/>
      <c r="MWR2" s="83"/>
      <c r="MWS2" s="83"/>
      <c r="MWT2" s="83"/>
      <c r="MWU2" s="83"/>
      <c r="MWV2" s="83"/>
      <c r="MWW2" s="83"/>
      <c r="MWX2" s="83"/>
      <c r="MWY2" s="83"/>
      <c r="MWZ2" s="83"/>
      <c r="MXA2" s="83"/>
      <c r="MXB2" s="83"/>
      <c r="MXC2" s="83"/>
      <c r="MXD2" s="83"/>
      <c r="MXE2" s="83"/>
      <c r="MXF2" s="83"/>
      <c r="MXG2" s="83"/>
      <c r="MXH2" s="83"/>
      <c r="MXI2" s="83"/>
      <c r="MXJ2" s="83"/>
      <c r="MXK2" s="83"/>
      <c r="MXL2" s="83"/>
      <c r="MXM2" s="83"/>
      <c r="MXN2" s="83"/>
      <c r="MXO2" s="83"/>
      <c r="MXP2" s="83"/>
      <c r="MXQ2" s="83"/>
      <c r="MXR2" s="83"/>
      <c r="MXS2" s="83"/>
      <c r="MXT2" s="83"/>
      <c r="MXU2" s="83"/>
      <c r="MXV2" s="83"/>
      <c r="MXW2" s="83"/>
      <c r="MXX2" s="83"/>
      <c r="MXY2" s="83"/>
      <c r="MXZ2" s="83"/>
      <c r="MYA2" s="83"/>
      <c r="MYB2" s="83"/>
      <c r="MYC2" s="83"/>
      <c r="MYD2" s="83"/>
      <c r="MYE2" s="83"/>
      <c r="MYF2" s="83"/>
      <c r="MYG2" s="83"/>
      <c r="MYH2" s="83"/>
      <c r="MYI2" s="83"/>
      <c r="MYJ2" s="83"/>
      <c r="MYK2" s="83"/>
      <c r="MYL2" s="83"/>
      <c r="MYM2" s="83"/>
      <c r="MYN2" s="83"/>
      <c r="MYO2" s="83"/>
      <c r="MYP2" s="83"/>
      <c r="MYQ2" s="83"/>
      <c r="MYR2" s="83"/>
      <c r="MYS2" s="83"/>
      <c r="MYT2" s="83"/>
      <c r="MYU2" s="83"/>
      <c r="MYV2" s="83"/>
      <c r="MYW2" s="83"/>
      <c r="MYX2" s="83"/>
      <c r="MYY2" s="83"/>
      <c r="MYZ2" s="83"/>
      <c r="MZA2" s="83"/>
      <c r="MZB2" s="83"/>
      <c r="MZC2" s="83"/>
      <c r="MZD2" s="83"/>
      <c r="MZE2" s="83"/>
      <c r="MZF2" s="83"/>
      <c r="MZG2" s="83"/>
      <c r="MZH2" s="83"/>
      <c r="MZI2" s="83"/>
      <c r="MZJ2" s="83"/>
      <c r="MZK2" s="83"/>
      <c r="MZL2" s="83"/>
      <c r="MZM2" s="83"/>
      <c r="MZN2" s="83"/>
      <c r="MZO2" s="83"/>
      <c r="MZP2" s="83"/>
      <c r="MZQ2" s="83"/>
      <c r="MZR2" s="83"/>
      <c r="MZS2" s="83"/>
      <c r="MZT2" s="83"/>
      <c r="MZU2" s="83"/>
      <c r="MZV2" s="83"/>
      <c r="MZW2" s="83"/>
      <c r="MZX2" s="83"/>
      <c r="MZY2" s="83"/>
      <c r="MZZ2" s="83"/>
      <c r="NAA2" s="83"/>
      <c r="NAB2" s="83"/>
      <c r="NAC2" s="83"/>
      <c r="NAD2" s="83"/>
      <c r="NAE2" s="83"/>
      <c r="NAF2" s="83"/>
      <c r="NAG2" s="83"/>
      <c r="NAH2" s="83"/>
      <c r="NAI2" s="83"/>
      <c r="NAJ2" s="83"/>
      <c r="NAK2" s="83"/>
      <c r="NAL2" s="83"/>
      <c r="NAM2" s="83"/>
      <c r="NAN2" s="83"/>
      <c r="NAO2" s="83"/>
      <c r="NAP2" s="83"/>
      <c r="NAQ2" s="83"/>
      <c r="NAR2" s="83"/>
      <c r="NAS2" s="83"/>
      <c r="NAT2" s="83"/>
      <c r="NAU2" s="83"/>
      <c r="NAV2" s="83"/>
      <c r="NAW2" s="83"/>
      <c r="NAX2" s="83"/>
      <c r="NAY2" s="83"/>
      <c r="NAZ2" s="83"/>
      <c r="NBA2" s="83"/>
      <c r="NBB2" s="83"/>
      <c r="NBC2" s="83"/>
      <c r="NBD2" s="83"/>
      <c r="NBE2" s="83"/>
      <c r="NBF2" s="83"/>
      <c r="NBG2" s="83"/>
      <c r="NBH2" s="83"/>
      <c r="NBI2" s="83"/>
      <c r="NBJ2" s="83"/>
      <c r="NBK2" s="83"/>
      <c r="NBL2" s="83"/>
      <c r="NBM2" s="83"/>
      <c r="NBN2" s="83"/>
      <c r="NBO2" s="83"/>
      <c r="NBP2" s="83"/>
      <c r="NBQ2" s="83"/>
      <c r="NBR2" s="83"/>
      <c r="NBS2" s="83"/>
      <c r="NBT2" s="83"/>
      <c r="NBU2" s="83"/>
      <c r="NBV2" s="83"/>
      <c r="NBW2" s="83"/>
      <c r="NBX2" s="83"/>
      <c r="NBY2" s="83"/>
      <c r="NBZ2" s="83"/>
      <c r="NCA2" s="83"/>
      <c r="NCB2" s="83"/>
      <c r="NCC2" s="83"/>
      <c r="NCD2" s="83"/>
      <c r="NCE2" s="83"/>
      <c r="NCF2" s="83"/>
      <c r="NCG2" s="83"/>
      <c r="NCH2" s="83"/>
      <c r="NCI2" s="83"/>
      <c r="NCJ2" s="83"/>
      <c r="NCK2" s="83"/>
      <c r="NCL2" s="83"/>
      <c r="NCM2" s="83"/>
      <c r="NCN2" s="83"/>
      <c r="NCO2" s="83"/>
      <c r="NCP2" s="83"/>
      <c r="NCQ2" s="83"/>
      <c r="NCR2" s="83"/>
      <c r="NCS2" s="83"/>
      <c r="NCT2" s="83"/>
      <c r="NCU2" s="83"/>
      <c r="NCV2" s="83"/>
      <c r="NCW2" s="83"/>
      <c r="NCX2" s="83"/>
      <c r="NCY2" s="83"/>
      <c r="NCZ2" s="83"/>
      <c r="NDA2" s="83"/>
      <c r="NDB2" s="83"/>
      <c r="NDC2" s="83"/>
      <c r="NDD2" s="83"/>
      <c r="NDE2" s="83"/>
      <c r="NDF2" s="83"/>
      <c r="NDG2" s="83"/>
      <c r="NDH2" s="83"/>
      <c r="NDI2" s="83"/>
      <c r="NDJ2" s="83"/>
      <c r="NDK2" s="83"/>
      <c r="NDL2" s="83"/>
      <c r="NDM2" s="83"/>
      <c r="NDN2" s="83"/>
      <c r="NDO2" s="83"/>
      <c r="NDP2" s="83"/>
      <c r="NDQ2" s="83"/>
      <c r="NDR2" s="83"/>
      <c r="NDS2" s="83"/>
      <c r="NDT2" s="83"/>
      <c r="NDU2" s="83"/>
      <c r="NDV2" s="83"/>
      <c r="NDW2" s="83"/>
      <c r="NDX2" s="83"/>
      <c r="NDY2" s="83"/>
      <c r="NDZ2" s="83"/>
      <c r="NEA2" s="83"/>
      <c r="NEB2" s="83"/>
      <c r="NEC2" s="83"/>
      <c r="NED2" s="83"/>
      <c r="NEE2" s="83"/>
      <c r="NEF2" s="83"/>
      <c r="NEG2" s="83"/>
      <c r="NEH2" s="83"/>
      <c r="NEI2" s="83"/>
      <c r="NEJ2" s="83"/>
      <c r="NEK2" s="83"/>
      <c r="NEL2" s="83"/>
      <c r="NEM2" s="83"/>
      <c r="NEN2" s="83"/>
      <c r="NEO2" s="83"/>
      <c r="NEP2" s="83"/>
      <c r="NEQ2" s="83"/>
      <c r="NER2" s="83"/>
      <c r="NES2" s="83"/>
      <c r="NET2" s="83"/>
      <c r="NEU2" s="83"/>
      <c r="NEV2" s="83"/>
      <c r="NEW2" s="83"/>
      <c r="NEX2" s="83"/>
      <c r="NEY2" s="83"/>
      <c r="NEZ2" s="83"/>
      <c r="NFA2" s="83"/>
      <c r="NFB2" s="83"/>
      <c r="NFC2" s="83"/>
      <c r="NFD2" s="83"/>
      <c r="NFE2" s="83"/>
      <c r="NFF2" s="83"/>
      <c r="NFG2" s="83"/>
      <c r="NFH2" s="83"/>
      <c r="NFI2" s="83"/>
      <c r="NFJ2" s="83"/>
      <c r="NFK2" s="83"/>
      <c r="NFL2" s="83"/>
      <c r="NFM2" s="83"/>
      <c r="NFN2" s="83"/>
      <c r="NFO2" s="83"/>
      <c r="NFP2" s="83"/>
      <c r="NFQ2" s="83"/>
      <c r="NFR2" s="83"/>
      <c r="NFS2" s="83"/>
      <c r="NFT2" s="83"/>
      <c r="NFU2" s="83"/>
      <c r="NFV2" s="83"/>
      <c r="NFW2" s="83"/>
      <c r="NFX2" s="83"/>
      <c r="NFY2" s="83"/>
      <c r="NFZ2" s="83"/>
      <c r="NGA2" s="83"/>
      <c r="NGB2" s="83"/>
      <c r="NGC2" s="83"/>
      <c r="NGD2" s="83"/>
      <c r="NGE2" s="83"/>
      <c r="NGF2" s="83"/>
      <c r="NGG2" s="83"/>
      <c r="NGH2" s="83"/>
      <c r="NGI2" s="83"/>
      <c r="NGJ2" s="83"/>
      <c r="NGK2" s="83"/>
      <c r="NGL2" s="83"/>
      <c r="NGM2" s="83"/>
      <c r="NGN2" s="83"/>
      <c r="NGO2" s="83"/>
      <c r="NGP2" s="83"/>
      <c r="NGQ2" s="83"/>
      <c r="NGR2" s="83"/>
      <c r="NGS2" s="83"/>
      <c r="NGT2" s="83"/>
      <c r="NGU2" s="83"/>
      <c r="NGV2" s="83"/>
      <c r="NGW2" s="83"/>
      <c r="NGX2" s="83"/>
      <c r="NGY2" s="83"/>
      <c r="NGZ2" s="83"/>
      <c r="NHA2" s="83"/>
      <c r="NHB2" s="83"/>
      <c r="NHC2" s="83"/>
      <c r="NHD2" s="83"/>
      <c r="NHE2" s="83"/>
      <c r="NHF2" s="83"/>
      <c r="NHG2" s="83"/>
      <c r="NHH2" s="83"/>
      <c r="NHI2" s="83"/>
      <c r="NHJ2" s="83"/>
      <c r="NHK2" s="83"/>
      <c r="NHL2" s="83"/>
      <c r="NHM2" s="83"/>
      <c r="NHN2" s="83"/>
      <c r="NHO2" s="83"/>
      <c r="NHP2" s="83"/>
      <c r="NHQ2" s="83"/>
      <c r="NHR2" s="83"/>
      <c r="NHS2" s="83"/>
      <c r="NHT2" s="83"/>
      <c r="NHU2" s="83"/>
      <c r="NHV2" s="83"/>
      <c r="NHW2" s="83"/>
      <c r="NHX2" s="83"/>
      <c r="NHY2" s="83"/>
      <c r="NHZ2" s="83"/>
      <c r="NIA2" s="83"/>
      <c r="NIB2" s="83"/>
      <c r="NIC2" s="83"/>
      <c r="NID2" s="83"/>
      <c r="NIE2" s="83"/>
      <c r="NIF2" s="83"/>
      <c r="NIG2" s="83"/>
      <c r="NIH2" s="83"/>
      <c r="NII2" s="83"/>
      <c r="NIJ2" s="83"/>
      <c r="NIK2" s="83"/>
      <c r="NIL2" s="83"/>
      <c r="NIM2" s="83"/>
      <c r="NIN2" s="83"/>
      <c r="NIO2" s="83"/>
      <c r="NIP2" s="83"/>
      <c r="NIQ2" s="83"/>
      <c r="NIR2" s="83"/>
      <c r="NIS2" s="83"/>
      <c r="NIT2" s="83"/>
      <c r="NIU2" s="83"/>
      <c r="NIV2" s="83"/>
      <c r="NIW2" s="83"/>
      <c r="NIX2" s="83"/>
      <c r="NIY2" s="83"/>
      <c r="NIZ2" s="83"/>
      <c r="NJA2" s="83"/>
      <c r="NJB2" s="83"/>
      <c r="NJC2" s="83"/>
      <c r="NJD2" s="83"/>
      <c r="NJE2" s="83"/>
      <c r="NJF2" s="83"/>
      <c r="NJG2" s="83"/>
      <c r="NJH2" s="83"/>
      <c r="NJI2" s="83"/>
      <c r="NJJ2" s="83"/>
      <c r="NJK2" s="83"/>
      <c r="NJL2" s="83"/>
      <c r="NJM2" s="83"/>
      <c r="NJN2" s="83"/>
      <c r="NJO2" s="83"/>
      <c r="NJP2" s="83"/>
      <c r="NJQ2" s="83"/>
      <c r="NJR2" s="83"/>
      <c r="NJS2" s="83"/>
      <c r="NJT2" s="83"/>
      <c r="NJU2" s="83"/>
      <c r="NJV2" s="83"/>
      <c r="NJW2" s="83"/>
      <c r="NJX2" s="83"/>
      <c r="NJY2" s="83"/>
      <c r="NJZ2" s="83"/>
      <c r="NKA2" s="83"/>
      <c r="NKB2" s="83"/>
      <c r="NKC2" s="83"/>
      <c r="NKD2" s="83"/>
      <c r="NKE2" s="83"/>
      <c r="NKF2" s="83"/>
      <c r="NKG2" s="83"/>
      <c r="NKH2" s="83"/>
      <c r="NKI2" s="83"/>
      <c r="NKJ2" s="83"/>
      <c r="NKK2" s="83"/>
      <c r="NKL2" s="83"/>
      <c r="NKM2" s="83"/>
      <c r="NKN2" s="83"/>
      <c r="NKO2" s="83"/>
      <c r="NKP2" s="83"/>
      <c r="NKQ2" s="83"/>
      <c r="NKR2" s="83"/>
      <c r="NKS2" s="83"/>
      <c r="NKT2" s="83"/>
      <c r="NKU2" s="83"/>
      <c r="NKV2" s="83"/>
      <c r="NKW2" s="83"/>
      <c r="NKX2" s="83"/>
      <c r="NKY2" s="83"/>
      <c r="NKZ2" s="83"/>
      <c r="NLA2" s="83"/>
      <c r="NLB2" s="83"/>
      <c r="NLC2" s="83"/>
      <c r="NLD2" s="83"/>
      <c r="NLE2" s="83"/>
      <c r="NLF2" s="83"/>
      <c r="NLG2" s="83"/>
      <c r="NLH2" s="83"/>
      <c r="NLI2" s="83"/>
      <c r="NLJ2" s="83"/>
      <c r="NLK2" s="83"/>
      <c r="NLL2" s="83"/>
      <c r="NLM2" s="83"/>
      <c r="NLN2" s="83"/>
      <c r="NLO2" s="83"/>
      <c r="NLP2" s="83"/>
      <c r="NLQ2" s="83"/>
      <c r="NLR2" s="83"/>
      <c r="NLS2" s="83"/>
      <c r="NLT2" s="83"/>
      <c r="NLU2" s="83"/>
      <c r="NLV2" s="83"/>
      <c r="NLW2" s="83"/>
      <c r="NLX2" s="83"/>
      <c r="NLY2" s="83"/>
      <c r="NLZ2" s="83"/>
      <c r="NMA2" s="83"/>
      <c r="NMB2" s="83"/>
      <c r="NMC2" s="83"/>
      <c r="NMD2" s="83"/>
      <c r="NME2" s="83"/>
      <c r="NMF2" s="83"/>
      <c r="NMG2" s="83"/>
      <c r="NMH2" s="83"/>
      <c r="NMI2" s="83"/>
      <c r="NMJ2" s="83"/>
      <c r="NMK2" s="83"/>
      <c r="NML2" s="83"/>
      <c r="NMM2" s="83"/>
      <c r="NMN2" s="83"/>
      <c r="NMO2" s="83"/>
      <c r="NMP2" s="83"/>
      <c r="NMQ2" s="83"/>
      <c r="NMR2" s="83"/>
      <c r="NMS2" s="83"/>
      <c r="NMT2" s="83"/>
      <c r="NMU2" s="83"/>
      <c r="NMV2" s="83"/>
      <c r="NMW2" s="83"/>
      <c r="NMX2" s="83"/>
      <c r="NMY2" s="83"/>
      <c r="NMZ2" s="83"/>
      <c r="NNA2" s="83"/>
      <c r="NNB2" s="83"/>
      <c r="NNC2" s="83"/>
      <c r="NND2" s="83"/>
      <c r="NNE2" s="83"/>
      <c r="NNF2" s="83"/>
      <c r="NNG2" s="83"/>
      <c r="NNH2" s="83"/>
      <c r="NNI2" s="83"/>
      <c r="NNJ2" s="83"/>
      <c r="NNK2" s="83"/>
      <c r="NNL2" s="83"/>
      <c r="NNM2" s="83"/>
      <c r="NNN2" s="83"/>
      <c r="NNO2" s="83"/>
      <c r="NNP2" s="83"/>
      <c r="NNQ2" s="83"/>
      <c r="NNR2" s="83"/>
      <c r="NNS2" s="83"/>
      <c r="NNT2" s="83"/>
      <c r="NNU2" s="83"/>
      <c r="NNV2" s="83"/>
      <c r="NNW2" s="83"/>
      <c r="NNX2" s="83"/>
      <c r="NNY2" s="83"/>
      <c r="NNZ2" s="83"/>
      <c r="NOA2" s="83"/>
      <c r="NOB2" s="83"/>
      <c r="NOC2" s="83"/>
      <c r="NOD2" s="83"/>
      <c r="NOE2" s="83"/>
      <c r="NOF2" s="83"/>
      <c r="NOG2" s="83"/>
      <c r="NOH2" s="83"/>
      <c r="NOI2" s="83"/>
      <c r="NOJ2" s="83"/>
      <c r="NOK2" s="83"/>
      <c r="NOL2" s="83"/>
      <c r="NOM2" s="83"/>
      <c r="NON2" s="83"/>
      <c r="NOO2" s="83"/>
      <c r="NOP2" s="83"/>
      <c r="NOQ2" s="83"/>
      <c r="NOR2" s="83"/>
      <c r="NOS2" s="83"/>
      <c r="NOT2" s="83"/>
      <c r="NOU2" s="83"/>
      <c r="NOV2" s="83"/>
      <c r="NOW2" s="83"/>
      <c r="NOX2" s="83"/>
      <c r="NOY2" s="83"/>
      <c r="NOZ2" s="83"/>
      <c r="NPA2" s="83"/>
      <c r="NPB2" s="83"/>
      <c r="NPC2" s="83"/>
      <c r="NPD2" s="83"/>
      <c r="NPE2" s="83"/>
      <c r="NPF2" s="83"/>
      <c r="NPG2" s="83"/>
      <c r="NPH2" s="83"/>
      <c r="NPI2" s="83"/>
      <c r="NPJ2" s="83"/>
      <c r="NPK2" s="83"/>
      <c r="NPL2" s="83"/>
      <c r="NPM2" s="83"/>
      <c r="NPN2" s="83"/>
      <c r="NPO2" s="83"/>
      <c r="NPP2" s="83"/>
      <c r="NPQ2" s="83"/>
      <c r="NPR2" s="83"/>
      <c r="NPS2" s="83"/>
      <c r="NPT2" s="83"/>
      <c r="NPU2" s="83"/>
      <c r="NPV2" s="83"/>
      <c r="NPW2" s="83"/>
      <c r="NPX2" s="83"/>
      <c r="NPY2" s="83"/>
      <c r="NPZ2" s="83"/>
      <c r="NQA2" s="83"/>
      <c r="NQB2" s="83"/>
      <c r="NQC2" s="83"/>
      <c r="NQD2" s="83"/>
      <c r="NQE2" s="83"/>
      <c r="NQF2" s="83"/>
      <c r="NQG2" s="83"/>
      <c r="NQH2" s="83"/>
      <c r="NQI2" s="83"/>
      <c r="NQJ2" s="83"/>
      <c r="NQK2" s="83"/>
      <c r="NQL2" s="83"/>
      <c r="NQM2" s="83"/>
      <c r="NQN2" s="83"/>
      <c r="NQO2" s="83"/>
      <c r="NQP2" s="83"/>
      <c r="NQQ2" s="83"/>
      <c r="NQR2" s="83"/>
      <c r="NQS2" s="83"/>
      <c r="NQT2" s="83"/>
      <c r="NQU2" s="83"/>
      <c r="NQV2" s="83"/>
      <c r="NQW2" s="83"/>
      <c r="NQX2" s="83"/>
      <c r="NQY2" s="83"/>
      <c r="NQZ2" s="83"/>
      <c r="NRA2" s="83"/>
      <c r="NRB2" s="83"/>
      <c r="NRC2" s="83"/>
      <c r="NRD2" s="83"/>
      <c r="NRE2" s="83"/>
      <c r="NRF2" s="83"/>
      <c r="NRG2" s="83"/>
      <c r="NRH2" s="83"/>
      <c r="NRI2" s="83"/>
      <c r="NRJ2" s="83"/>
      <c r="NRK2" s="83"/>
      <c r="NRL2" s="83"/>
      <c r="NRM2" s="83"/>
      <c r="NRN2" s="83"/>
      <c r="NRO2" s="83"/>
      <c r="NRP2" s="83"/>
      <c r="NRQ2" s="83"/>
      <c r="NRR2" s="83"/>
      <c r="NRS2" s="83"/>
      <c r="NRT2" s="83"/>
      <c r="NRU2" s="83"/>
      <c r="NRV2" s="83"/>
      <c r="NRW2" s="83"/>
      <c r="NRX2" s="83"/>
      <c r="NRY2" s="83"/>
      <c r="NRZ2" s="83"/>
      <c r="NSA2" s="83"/>
      <c r="NSB2" s="83"/>
      <c r="NSC2" s="83"/>
      <c r="NSD2" s="83"/>
      <c r="NSE2" s="83"/>
      <c r="NSF2" s="83"/>
      <c r="NSG2" s="83"/>
      <c r="NSH2" s="83"/>
      <c r="NSI2" s="83"/>
      <c r="NSJ2" s="83"/>
      <c r="NSK2" s="83"/>
      <c r="NSL2" s="83"/>
      <c r="NSM2" s="83"/>
      <c r="NSN2" s="83"/>
      <c r="NSO2" s="83"/>
      <c r="NSP2" s="83"/>
      <c r="NSQ2" s="83"/>
      <c r="NSR2" s="83"/>
      <c r="NSS2" s="83"/>
      <c r="NST2" s="83"/>
      <c r="NSU2" s="83"/>
      <c r="NSV2" s="83"/>
      <c r="NSW2" s="83"/>
      <c r="NSX2" s="83"/>
      <c r="NSY2" s="83"/>
      <c r="NSZ2" s="83"/>
      <c r="NTA2" s="83"/>
      <c r="NTB2" s="83"/>
      <c r="NTC2" s="83"/>
      <c r="NTD2" s="83"/>
      <c r="NTE2" s="83"/>
      <c r="NTF2" s="83"/>
      <c r="NTG2" s="83"/>
      <c r="NTH2" s="83"/>
      <c r="NTI2" s="83"/>
      <c r="NTJ2" s="83"/>
      <c r="NTK2" s="83"/>
      <c r="NTL2" s="83"/>
      <c r="NTM2" s="83"/>
      <c r="NTN2" s="83"/>
      <c r="NTO2" s="83"/>
      <c r="NTP2" s="83"/>
      <c r="NTQ2" s="83"/>
      <c r="NTR2" s="83"/>
      <c r="NTS2" s="83"/>
      <c r="NTT2" s="83"/>
      <c r="NTU2" s="83"/>
      <c r="NTV2" s="83"/>
      <c r="NTW2" s="83"/>
      <c r="NTX2" s="83"/>
      <c r="NTY2" s="83"/>
      <c r="NTZ2" s="83"/>
      <c r="NUA2" s="83"/>
      <c r="NUB2" s="83"/>
      <c r="NUC2" s="83"/>
      <c r="NUD2" s="83"/>
      <c r="NUE2" s="83"/>
      <c r="NUF2" s="83"/>
      <c r="NUG2" s="83"/>
      <c r="NUH2" s="83"/>
      <c r="NUI2" s="83"/>
      <c r="NUJ2" s="83"/>
      <c r="NUK2" s="83"/>
      <c r="NUL2" s="83"/>
      <c r="NUM2" s="83"/>
      <c r="NUN2" s="83"/>
      <c r="NUO2" s="83"/>
      <c r="NUP2" s="83"/>
      <c r="NUQ2" s="83"/>
      <c r="NUR2" s="83"/>
      <c r="NUS2" s="83"/>
      <c r="NUT2" s="83"/>
      <c r="NUU2" s="83"/>
      <c r="NUV2" s="83"/>
      <c r="NUW2" s="83"/>
      <c r="NUX2" s="83"/>
      <c r="NUY2" s="83"/>
      <c r="NUZ2" s="83"/>
      <c r="NVA2" s="83"/>
      <c r="NVB2" s="83"/>
      <c r="NVC2" s="83"/>
      <c r="NVD2" s="83"/>
      <c r="NVE2" s="83"/>
      <c r="NVF2" s="83"/>
      <c r="NVG2" s="83"/>
      <c r="NVH2" s="83"/>
      <c r="NVI2" s="83"/>
      <c r="NVJ2" s="83"/>
      <c r="NVK2" s="83"/>
      <c r="NVL2" s="83"/>
      <c r="NVM2" s="83"/>
      <c r="NVN2" s="83"/>
      <c r="NVO2" s="83"/>
      <c r="NVP2" s="83"/>
      <c r="NVQ2" s="83"/>
      <c r="NVR2" s="83"/>
      <c r="NVS2" s="83"/>
      <c r="NVT2" s="83"/>
      <c r="NVU2" s="83"/>
      <c r="NVV2" s="83"/>
      <c r="NVW2" s="83"/>
      <c r="NVX2" s="83"/>
      <c r="NVY2" s="83"/>
      <c r="NVZ2" s="83"/>
      <c r="NWA2" s="83"/>
      <c r="NWB2" s="83"/>
      <c r="NWC2" s="83"/>
      <c r="NWD2" s="83"/>
      <c r="NWE2" s="83"/>
      <c r="NWF2" s="83"/>
      <c r="NWG2" s="83"/>
      <c r="NWH2" s="83"/>
      <c r="NWI2" s="83"/>
      <c r="NWJ2" s="83"/>
      <c r="NWK2" s="83"/>
      <c r="NWL2" s="83"/>
      <c r="NWM2" s="83"/>
      <c r="NWN2" s="83"/>
      <c r="NWO2" s="83"/>
      <c r="NWP2" s="83"/>
      <c r="NWQ2" s="83"/>
      <c r="NWR2" s="83"/>
      <c r="NWS2" s="83"/>
      <c r="NWT2" s="83"/>
      <c r="NWU2" s="83"/>
      <c r="NWV2" s="83"/>
      <c r="NWW2" s="83"/>
      <c r="NWX2" s="83"/>
      <c r="NWY2" s="83"/>
      <c r="NWZ2" s="83"/>
      <c r="NXA2" s="83"/>
      <c r="NXB2" s="83"/>
      <c r="NXC2" s="83"/>
      <c r="NXD2" s="83"/>
      <c r="NXE2" s="83"/>
      <c r="NXF2" s="83"/>
      <c r="NXG2" s="83"/>
      <c r="NXH2" s="83"/>
      <c r="NXI2" s="83"/>
      <c r="NXJ2" s="83"/>
      <c r="NXK2" s="83"/>
      <c r="NXL2" s="83"/>
      <c r="NXM2" s="83"/>
      <c r="NXN2" s="83"/>
      <c r="NXO2" s="83"/>
      <c r="NXP2" s="83"/>
      <c r="NXQ2" s="83"/>
      <c r="NXR2" s="83"/>
      <c r="NXS2" s="83"/>
      <c r="NXT2" s="83"/>
      <c r="NXU2" s="83"/>
      <c r="NXV2" s="83"/>
      <c r="NXW2" s="83"/>
      <c r="NXX2" s="83"/>
      <c r="NXY2" s="83"/>
      <c r="NXZ2" s="83"/>
      <c r="NYA2" s="83"/>
      <c r="NYB2" s="83"/>
      <c r="NYC2" s="83"/>
      <c r="NYD2" s="83"/>
      <c r="NYE2" s="83"/>
      <c r="NYF2" s="83"/>
      <c r="NYG2" s="83"/>
      <c r="NYH2" s="83"/>
      <c r="NYI2" s="83"/>
      <c r="NYJ2" s="83"/>
      <c r="NYK2" s="83"/>
      <c r="NYL2" s="83"/>
      <c r="NYM2" s="83"/>
      <c r="NYN2" s="83"/>
      <c r="NYO2" s="83"/>
      <c r="NYP2" s="83"/>
      <c r="NYQ2" s="83"/>
      <c r="NYR2" s="83"/>
      <c r="NYS2" s="83"/>
      <c r="NYT2" s="83"/>
      <c r="NYU2" s="83"/>
      <c r="NYV2" s="83"/>
      <c r="NYW2" s="83"/>
      <c r="NYX2" s="83"/>
      <c r="NYY2" s="83"/>
      <c r="NYZ2" s="83"/>
      <c r="NZA2" s="83"/>
      <c r="NZB2" s="83"/>
      <c r="NZC2" s="83"/>
      <c r="NZD2" s="83"/>
      <c r="NZE2" s="83"/>
      <c r="NZF2" s="83"/>
      <c r="NZG2" s="83"/>
      <c r="NZH2" s="83"/>
      <c r="NZI2" s="83"/>
      <c r="NZJ2" s="83"/>
      <c r="NZK2" s="83"/>
      <c r="NZL2" s="83"/>
      <c r="NZM2" s="83"/>
      <c r="NZN2" s="83"/>
      <c r="NZO2" s="83"/>
      <c r="NZP2" s="83"/>
      <c r="NZQ2" s="83"/>
      <c r="NZR2" s="83"/>
      <c r="NZS2" s="83"/>
      <c r="NZT2" s="83"/>
      <c r="NZU2" s="83"/>
      <c r="NZV2" s="83"/>
      <c r="NZW2" s="83"/>
      <c r="NZX2" s="83"/>
      <c r="NZY2" s="83"/>
      <c r="NZZ2" s="83"/>
      <c r="OAA2" s="83"/>
      <c r="OAB2" s="83"/>
      <c r="OAC2" s="83"/>
      <c r="OAD2" s="83"/>
      <c r="OAE2" s="83"/>
      <c r="OAF2" s="83"/>
      <c r="OAG2" s="83"/>
      <c r="OAH2" s="83"/>
      <c r="OAI2" s="83"/>
      <c r="OAJ2" s="83"/>
      <c r="OAK2" s="83"/>
      <c r="OAL2" s="83"/>
      <c r="OAM2" s="83"/>
      <c r="OAN2" s="83"/>
      <c r="OAO2" s="83"/>
      <c r="OAP2" s="83"/>
      <c r="OAQ2" s="83"/>
      <c r="OAR2" s="83"/>
      <c r="OAS2" s="83"/>
      <c r="OAT2" s="83"/>
      <c r="OAU2" s="83"/>
      <c r="OAV2" s="83"/>
      <c r="OAW2" s="83"/>
      <c r="OAX2" s="83"/>
      <c r="OAY2" s="83"/>
      <c r="OAZ2" s="83"/>
      <c r="OBA2" s="83"/>
      <c r="OBB2" s="83"/>
      <c r="OBC2" s="83"/>
      <c r="OBD2" s="83"/>
      <c r="OBE2" s="83"/>
      <c r="OBF2" s="83"/>
      <c r="OBG2" s="83"/>
      <c r="OBH2" s="83"/>
      <c r="OBI2" s="83"/>
      <c r="OBJ2" s="83"/>
      <c r="OBK2" s="83"/>
      <c r="OBL2" s="83"/>
      <c r="OBM2" s="83"/>
      <c r="OBN2" s="83"/>
      <c r="OBO2" s="83"/>
      <c r="OBP2" s="83"/>
      <c r="OBQ2" s="83"/>
      <c r="OBR2" s="83"/>
      <c r="OBS2" s="83"/>
      <c r="OBT2" s="83"/>
      <c r="OBU2" s="83"/>
      <c r="OBV2" s="83"/>
      <c r="OBW2" s="83"/>
      <c r="OBX2" s="83"/>
      <c r="OBY2" s="83"/>
      <c r="OBZ2" s="83"/>
      <c r="OCA2" s="83"/>
      <c r="OCB2" s="83"/>
      <c r="OCC2" s="83"/>
      <c r="OCD2" s="83"/>
      <c r="OCE2" s="83"/>
      <c r="OCF2" s="83"/>
      <c r="OCG2" s="83"/>
      <c r="OCH2" s="83"/>
      <c r="OCI2" s="83"/>
      <c r="OCJ2" s="83"/>
      <c r="OCK2" s="83"/>
      <c r="OCL2" s="83"/>
      <c r="OCM2" s="83"/>
      <c r="OCN2" s="83"/>
      <c r="OCO2" s="83"/>
      <c r="OCP2" s="83"/>
      <c r="OCQ2" s="83"/>
      <c r="OCR2" s="83"/>
      <c r="OCS2" s="83"/>
      <c r="OCT2" s="83"/>
      <c r="OCU2" s="83"/>
      <c r="OCV2" s="83"/>
      <c r="OCW2" s="83"/>
      <c r="OCX2" s="83"/>
      <c r="OCY2" s="83"/>
      <c r="OCZ2" s="83"/>
      <c r="ODA2" s="83"/>
      <c r="ODB2" s="83"/>
      <c r="ODC2" s="83"/>
      <c r="ODD2" s="83"/>
      <c r="ODE2" s="83"/>
      <c r="ODF2" s="83"/>
      <c r="ODG2" s="83"/>
      <c r="ODH2" s="83"/>
      <c r="ODI2" s="83"/>
      <c r="ODJ2" s="83"/>
      <c r="ODK2" s="83"/>
      <c r="ODL2" s="83"/>
      <c r="ODM2" s="83"/>
      <c r="ODN2" s="83"/>
      <c r="ODO2" s="83"/>
      <c r="ODP2" s="83"/>
      <c r="ODQ2" s="83"/>
      <c r="ODR2" s="83"/>
      <c r="ODS2" s="83"/>
      <c r="ODT2" s="83"/>
      <c r="ODU2" s="83"/>
      <c r="ODV2" s="83"/>
      <c r="ODW2" s="83"/>
      <c r="ODX2" s="83"/>
      <c r="ODY2" s="83"/>
      <c r="ODZ2" s="83"/>
      <c r="OEA2" s="83"/>
      <c r="OEB2" s="83"/>
      <c r="OEC2" s="83"/>
      <c r="OED2" s="83"/>
      <c r="OEE2" s="83"/>
      <c r="OEF2" s="83"/>
      <c r="OEG2" s="83"/>
      <c r="OEH2" s="83"/>
      <c r="OEI2" s="83"/>
      <c r="OEJ2" s="83"/>
      <c r="OEK2" s="83"/>
      <c r="OEL2" s="83"/>
      <c r="OEM2" s="83"/>
      <c r="OEN2" s="83"/>
      <c r="OEO2" s="83"/>
      <c r="OEP2" s="83"/>
      <c r="OEQ2" s="83"/>
      <c r="OER2" s="83"/>
      <c r="OES2" s="83"/>
      <c r="OET2" s="83"/>
      <c r="OEU2" s="83"/>
      <c r="OEV2" s="83"/>
      <c r="OEW2" s="83"/>
      <c r="OEX2" s="83"/>
      <c r="OEY2" s="83"/>
      <c r="OEZ2" s="83"/>
      <c r="OFA2" s="83"/>
      <c r="OFB2" s="83"/>
      <c r="OFC2" s="83"/>
      <c r="OFD2" s="83"/>
      <c r="OFE2" s="83"/>
      <c r="OFF2" s="83"/>
      <c r="OFG2" s="83"/>
      <c r="OFH2" s="83"/>
      <c r="OFI2" s="83"/>
      <c r="OFJ2" s="83"/>
      <c r="OFK2" s="83"/>
      <c r="OFL2" s="83"/>
      <c r="OFM2" s="83"/>
      <c r="OFN2" s="83"/>
      <c r="OFO2" s="83"/>
      <c r="OFP2" s="83"/>
      <c r="OFQ2" s="83"/>
      <c r="OFR2" s="83"/>
      <c r="OFS2" s="83"/>
      <c r="OFT2" s="83"/>
      <c r="OFU2" s="83"/>
      <c r="OFV2" s="83"/>
      <c r="OFW2" s="83"/>
      <c r="OFX2" s="83"/>
      <c r="OFY2" s="83"/>
      <c r="OFZ2" s="83"/>
      <c r="OGA2" s="83"/>
      <c r="OGB2" s="83"/>
      <c r="OGC2" s="83"/>
      <c r="OGD2" s="83"/>
      <c r="OGE2" s="83"/>
      <c r="OGF2" s="83"/>
      <c r="OGG2" s="83"/>
      <c r="OGH2" s="83"/>
      <c r="OGI2" s="83"/>
      <c r="OGJ2" s="83"/>
      <c r="OGK2" s="83"/>
      <c r="OGL2" s="83"/>
      <c r="OGM2" s="83"/>
      <c r="OGN2" s="83"/>
      <c r="OGO2" s="83"/>
      <c r="OGP2" s="83"/>
      <c r="OGQ2" s="83"/>
      <c r="OGR2" s="83"/>
      <c r="OGS2" s="83"/>
      <c r="OGT2" s="83"/>
      <c r="OGU2" s="83"/>
      <c r="OGV2" s="83"/>
      <c r="OGW2" s="83"/>
      <c r="OGX2" s="83"/>
      <c r="OGY2" s="83"/>
      <c r="OGZ2" s="83"/>
      <c r="OHA2" s="83"/>
      <c r="OHB2" s="83"/>
      <c r="OHC2" s="83"/>
      <c r="OHD2" s="83"/>
      <c r="OHE2" s="83"/>
      <c r="OHF2" s="83"/>
      <c r="OHG2" s="83"/>
      <c r="OHH2" s="83"/>
      <c r="OHI2" s="83"/>
      <c r="OHJ2" s="83"/>
      <c r="OHK2" s="83"/>
      <c r="OHL2" s="83"/>
      <c r="OHM2" s="83"/>
      <c r="OHN2" s="83"/>
      <c r="OHO2" s="83"/>
      <c r="OHP2" s="83"/>
      <c r="OHQ2" s="83"/>
      <c r="OHR2" s="83"/>
      <c r="OHS2" s="83"/>
      <c r="OHT2" s="83"/>
      <c r="OHU2" s="83"/>
      <c r="OHV2" s="83"/>
      <c r="OHW2" s="83"/>
      <c r="OHX2" s="83"/>
      <c r="OHY2" s="83"/>
      <c r="OHZ2" s="83"/>
      <c r="OIA2" s="83"/>
      <c r="OIB2" s="83"/>
      <c r="OIC2" s="83"/>
      <c r="OID2" s="83"/>
      <c r="OIE2" s="83"/>
      <c r="OIF2" s="83"/>
      <c r="OIG2" s="83"/>
      <c r="OIH2" s="83"/>
      <c r="OII2" s="83"/>
      <c r="OIJ2" s="83"/>
      <c r="OIK2" s="83"/>
      <c r="OIL2" s="83"/>
      <c r="OIM2" s="83"/>
      <c r="OIN2" s="83"/>
      <c r="OIO2" s="83"/>
      <c r="OIP2" s="83"/>
      <c r="OIQ2" s="83"/>
      <c r="OIR2" s="83"/>
      <c r="OIS2" s="83"/>
      <c r="OIT2" s="83"/>
      <c r="OIU2" s="83"/>
      <c r="OIV2" s="83"/>
      <c r="OIW2" s="83"/>
      <c r="OIX2" s="83"/>
      <c r="OIY2" s="83"/>
      <c r="OIZ2" s="83"/>
      <c r="OJA2" s="83"/>
      <c r="OJB2" s="83"/>
      <c r="OJC2" s="83"/>
      <c r="OJD2" s="83"/>
      <c r="OJE2" s="83"/>
      <c r="OJF2" s="83"/>
      <c r="OJG2" s="83"/>
      <c r="OJH2" s="83"/>
      <c r="OJI2" s="83"/>
      <c r="OJJ2" s="83"/>
      <c r="OJK2" s="83"/>
      <c r="OJL2" s="83"/>
      <c r="OJM2" s="83"/>
      <c r="OJN2" s="83"/>
      <c r="OJO2" s="83"/>
      <c r="OJP2" s="83"/>
      <c r="OJQ2" s="83"/>
      <c r="OJR2" s="83"/>
      <c r="OJS2" s="83"/>
      <c r="OJT2" s="83"/>
      <c r="OJU2" s="83"/>
      <c r="OJV2" s="83"/>
      <c r="OJW2" s="83"/>
      <c r="OJX2" s="83"/>
      <c r="OJY2" s="83"/>
      <c r="OJZ2" s="83"/>
      <c r="OKA2" s="83"/>
      <c r="OKB2" s="83"/>
      <c r="OKC2" s="83"/>
      <c r="OKD2" s="83"/>
      <c r="OKE2" s="83"/>
      <c r="OKF2" s="83"/>
      <c r="OKG2" s="83"/>
      <c r="OKH2" s="83"/>
      <c r="OKI2" s="83"/>
      <c r="OKJ2" s="83"/>
      <c r="OKK2" s="83"/>
      <c r="OKL2" s="83"/>
      <c r="OKM2" s="83"/>
      <c r="OKN2" s="83"/>
      <c r="OKO2" s="83"/>
      <c r="OKP2" s="83"/>
      <c r="OKQ2" s="83"/>
      <c r="OKR2" s="83"/>
      <c r="OKS2" s="83"/>
      <c r="OKT2" s="83"/>
      <c r="OKU2" s="83"/>
      <c r="OKV2" s="83"/>
      <c r="OKW2" s="83"/>
      <c r="OKX2" s="83"/>
      <c r="OKY2" s="83"/>
      <c r="OKZ2" s="83"/>
      <c r="OLA2" s="83"/>
      <c r="OLB2" s="83"/>
      <c r="OLC2" s="83"/>
      <c r="OLD2" s="83"/>
      <c r="OLE2" s="83"/>
      <c r="OLF2" s="83"/>
      <c r="OLG2" s="83"/>
      <c r="OLH2" s="83"/>
      <c r="OLI2" s="83"/>
      <c r="OLJ2" s="83"/>
      <c r="OLK2" s="83"/>
      <c r="OLL2" s="83"/>
      <c r="OLM2" s="83"/>
      <c r="OLN2" s="83"/>
      <c r="OLO2" s="83"/>
      <c r="OLP2" s="83"/>
      <c r="OLQ2" s="83"/>
      <c r="OLR2" s="83"/>
      <c r="OLS2" s="83"/>
      <c r="OLT2" s="83"/>
      <c r="OLU2" s="83"/>
      <c r="OLV2" s="83"/>
      <c r="OLW2" s="83"/>
      <c r="OLX2" s="83"/>
      <c r="OLY2" s="83"/>
      <c r="OLZ2" s="83"/>
      <c r="OMA2" s="83"/>
      <c r="OMB2" s="83"/>
      <c r="OMC2" s="83"/>
      <c r="OMD2" s="83"/>
      <c r="OME2" s="83"/>
      <c r="OMF2" s="83"/>
      <c r="OMG2" s="83"/>
      <c r="OMH2" s="83"/>
      <c r="OMI2" s="83"/>
      <c r="OMJ2" s="83"/>
      <c r="OMK2" s="83"/>
      <c r="OML2" s="83"/>
      <c r="OMM2" s="83"/>
      <c r="OMN2" s="83"/>
      <c r="OMO2" s="83"/>
      <c r="OMP2" s="83"/>
      <c r="OMQ2" s="83"/>
      <c r="OMR2" s="83"/>
      <c r="OMS2" s="83"/>
      <c r="OMT2" s="83"/>
      <c r="OMU2" s="83"/>
      <c r="OMV2" s="83"/>
      <c r="OMW2" s="83"/>
      <c r="OMX2" s="83"/>
      <c r="OMY2" s="83"/>
      <c r="OMZ2" s="83"/>
      <c r="ONA2" s="83"/>
      <c r="ONB2" s="83"/>
      <c r="ONC2" s="83"/>
      <c r="OND2" s="83"/>
      <c r="ONE2" s="83"/>
      <c r="ONF2" s="83"/>
      <c r="ONG2" s="83"/>
      <c r="ONH2" s="83"/>
      <c r="ONI2" s="83"/>
      <c r="ONJ2" s="83"/>
      <c r="ONK2" s="83"/>
      <c r="ONL2" s="83"/>
      <c r="ONM2" s="83"/>
      <c r="ONN2" s="83"/>
      <c r="ONO2" s="83"/>
      <c r="ONP2" s="83"/>
      <c r="ONQ2" s="83"/>
      <c r="ONR2" s="83"/>
      <c r="ONS2" s="83"/>
      <c r="ONT2" s="83"/>
      <c r="ONU2" s="83"/>
      <c r="ONV2" s="83"/>
      <c r="ONW2" s="83"/>
      <c r="ONX2" s="83"/>
      <c r="ONY2" s="83"/>
      <c r="ONZ2" s="83"/>
      <c r="OOA2" s="83"/>
      <c r="OOB2" s="83"/>
      <c r="OOC2" s="83"/>
      <c r="OOD2" s="83"/>
      <c r="OOE2" s="83"/>
      <c r="OOF2" s="83"/>
      <c r="OOG2" s="83"/>
      <c r="OOH2" s="83"/>
      <c r="OOI2" s="83"/>
      <c r="OOJ2" s="83"/>
      <c r="OOK2" s="83"/>
      <c r="OOL2" s="83"/>
      <c r="OOM2" s="83"/>
      <c r="OON2" s="83"/>
      <c r="OOO2" s="83"/>
      <c r="OOP2" s="83"/>
      <c r="OOQ2" s="83"/>
      <c r="OOR2" s="83"/>
      <c r="OOS2" s="83"/>
      <c r="OOT2" s="83"/>
      <c r="OOU2" s="83"/>
      <c r="OOV2" s="83"/>
      <c r="OOW2" s="83"/>
      <c r="OOX2" s="83"/>
      <c r="OOY2" s="83"/>
      <c r="OOZ2" s="83"/>
      <c r="OPA2" s="83"/>
      <c r="OPB2" s="83"/>
      <c r="OPC2" s="83"/>
      <c r="OPD2" s="83"/>
      <c r="OPE2" s="83"/>
      <c r="OPF2" s="83"/>
      <c r="OPG2" s="83"/>
      <c r="OPH2" s="83"/>
      <c r="OPI2" s="83"/>
      <c r="OPJ2" s="83"/>
      <c r="OPK2" s="83"/>
      <c r="OPL2" s="83"/>
      <c r="OPM2" s="83"/>
      <c r="OPN2" s="83"/>
      <c r="OPO2" s="83"/>
      <c r="OPP2" s="83"/>
      <c r="OPQ2" s="83"/>
      <c r="OPR2" s="83"/>
      <c r="OPS2" s="83"/>
      <c r="OPT2" s="83"/>
      <c r="OPU2" s="83"/>
      <c r="OPV2" s="83"/>
      <c r="OPW2" s="83"/>
      <c r="OPX2" s="83"/>
      <c r="OPY2" s="83"/>
      <c r="OPZ2" s="83"/>
      <c r="OQA2" s="83"/>
      <c r="OQB2" s="83"/>
      <c r="OQC2" s="83"/>
      <c r="OQD2" s="83"/>
      <c r="OQE2" s="83"/>
      <c r="OQF2" s="83"/>
      <c r="OQG2" s="83"/>
      <c r="OQH2" s="83"/>
      <c r="OQI2" s="83"/>
      <c r="OQJ2" s="83"/>
      <c r="OQK2" s="83"/>
      <c r="OQL2" s="83"/>
      <c r="OQM2" s="83"/>
      <c r="OQN2" s="83"/>
      <c r="OQO2" s="83"/>
      <c r="OQP2" s="83"/>
      <c r="OQQ2" s="83"/>
      <c r="OQR2" s="83"/>
      <c r="OQS2" s="83"/>
      <c r="OQT2" s="83"/>
      <c r="OQU2" s="83"/>
      <c r="OQV2" s="83"/>
      <c r="OQW2" s="83"/>
      <c r="OQX2" s="83"/>
      <c r="OQY2" s="83"/>
      <c r="OQZ2" s="83"/>
      <c r="ORA2" s="83"/>
      <c r="ORB2" s="83"/>
      <c r="ORC2" s="83"/>
      <c r="ORD2" s="83"/>
      <c r="ORE2" s="83"/>
      <c r="ORF2" s="83"/>
      <c r="ORG2" s="83"/>
      <c r="ORH2" s="83"/>
      <c r="ORI2" s="83"/>
      <c r="ORJ2" s="83"/>
      <c r="ORK2" s="83"/>
      <c r="ORL2" s="83"/>
      <c r="ORM2" s="83"/>
      <c r="ORN2" s="83"/>
      <c r="ORO2" s="83"/>
      <c r="ORP2" s="83"/>
      <c r="ORQ2" s="83"/>
      <c r="ORR2" s="83"/>
      <c r="ORS2" s="83"/>
      <c r="ORT2" s="83"/>
      <c r="ORU2" s="83"/>
      <c r="ORV2" s="83"/>
      <c r="ORW2" s="83"/>
      <c r="ORX2" s="83"/>
      <c r="ORY2" s="83"/>
      <c r="ORZ2" s="83"/>
      <c r="OSA2" s="83"/>
      <c r="OSB2" s="83"/>
      <c r="OSC2" s="83"/>
      <c r="OSD2" s="83"/>
      <c r="OSE2" s="83"/>
      <c r="OSF2" s="83"/>
      <c r="OSG2" s="83"/>
      <c r="OSH2" s="83"/>
      <c r="OSI2" s="83"/>
      <c r="OSJ2" s="83"/>
      <c r="OSK2" s="83"/>
      <c r="OSL2" s="83"/>
      <c r="OSM2" s="83"/>
      <c r="OSN2" s="83"/>
      <c r="OSO2" s="83"/>
      <c r="OSP2" s="83"/>
      <c r="OSQ2" s="83"/>
      <c r="OSR2" s="83"/>
      <c r="OSS2" s="83"/>
      <c r="OST2" s="83"/>
      <c r="OSU2" s="83"/>
      <c r="OSV2" s="83"/>
      <c r="OSW2" s="83"/>
      <c r="OSX2" s="83"/>
      <c r="OSY2" s="83"/>
      <c r="OSZ2" s="83"/>
      <c r="OTA2" s="83"/>
      <c r="OTB2" s="83"/>
      <c r="OTC2" s="83"/>
      <c r="OTD2" s="83"/>
      <c r="OTE2" s="83"/>
      <c r="OTF2" s="83"/>
      <c r="OTG2" s="83"/>
      <c r="OTH2" s="83"/>
      <c r="OTI2" s="83"/>
      <c r="OTJ2" s="83"/>
      <c r="OTK2" s="83"/>
      <c r="OTL2" s="83"/>
      <c r="OTM2" s="83"/>
      <c r="OTN2" s="83"/>
      <c r="OTO2" s="83"/>
      <c r="OTP2" s="83"/>
      <c r="OTQ2" s="83"/>
      <c r="OTR2" s="83"/>
      <c r="OTS2" s="83"/>
      <c r="OTT2" s="83"/>
      <c r="OTU2" s="83"/>
      <c r="OTV2" s="83"/>
      <c r="OTW2" s="83"/>
      <c r="OTX2" s="83"/>
      <c r="OTY2" s="83"/>
      <c r="OTZ2" s="83"/>
      <c r="OUA2" s="83"/>
      <c r="OUB2" s="83"/>
      <c r="OUC2" s="83"/>
      <c r="OUD2" s="83"/>
      <c r="OUE2" s="83"/>
      <c r="OUF2" s="83"/>
      <c r="OUG2" s="83"/>
      <c r="OUH2" s="83"/>
      <c r="OUI2" s="83"/>
      <c r="OUJ2" s="83"/>
      <c r="OUK2" s="83"/>
      <c r="OUL2" s="83"/>
      <c r="OUM2" s="83"/>
      <c r="OUN2" s="83"/>
      <c r="OUO2" s="83"/>
      <c r="OUP2" s="83"/>
      <c r="OUQ2" s="83"/>
      <c r="OUR2" s="83"/>
      <c r="OUS2" s="83"/>
      <c r="OUT2" s="83"/>
      <c r="OUU2" s="83"/>
      <c r="OUV2" s="83"/>
      <c r="OUW2" s="83"/>
      <c r="OUX2" s="83"/>
      <c r="OUY2" s="83"/>
      <c r="OUZ2" s="83"/>
      <c r="OVA2" s="83"/>
      <c r="OVB2" s="83"/>
      <c r="OVC2" s="83"/>
      <c r="OVD2" s="83"/>
      <c r="OVE2" s="83"/>
      <c r="OVF2" s="83"/>
      <c r="OVG2" s="83"/>
      <c r="OVH2" s="83"/>
      <c r="OVI2" s="83"/>
      <c r="OVJ2" s="83"/>
      <c r="OVK2" s="83"/>
      <c r="OVL2" s="83"/>
      <c r="OVM2" s="83"/>
      <c r="OVN2" s="83"/>
      <c r="OVO2" s="83"/>
      <c r="OVP2" s="83"/>
      <c r="OVQ2" s="83"/>
      <c r="OVR2" s="83"/>
      <c r="OVS2" s="83"/>
      <c r="OVT2" s="83"/>
      <c r="OVU2" s="83"/>
      <c r="OVV2" s="83"/>
      <c r="OVW2" s="83"/>
      <c r="OVX2" s="83"/>
      <c r="OVY2" s="83"/>
      <c r="OVZ2" s="83"/>
      <c r="OWA2" s="83"/>
      <c r="OWB2" s="83"/>
      <c r="OWC2" s="83"/>
      <c r="OWD2" s="83"/>
      <c r="OWE2" s="83"/>
      <c r="OWF2" s="83"/>
      <c r="OWG2" s="83"/>
      <c r="OWH2" s="83"/>
      <c r="OWI2" s="83"/>
      <c r="OWJ2" s="83"/>
      <c r="OWK2" s="83"/>
      <c r="OWL2" s="83"/>
      <c r="OWM2" s="83"/>
      <c r="OWN2" s="83"/>
      <c r="OWO2" s="83"/>
      <c r="OWP2" s="83"/>
      <c r="OWQ2" s="83"/>
      <c r="OWR2" s="83"/>
      <c r="OWS2" s="83"/>
      <c r="OWT2" s="83"/>
      <c r="OWU2" s="83"/>
      <c r="OWV2" s="83"/>
      <c r="OWW2" s="83"/>
      <c r="OWX2" s="83"/>
      <c r="OWY2" s="83"/>
      <c r="OWZ2" s="83"/>
      <c r="OXA2" s="83"/>
      <c r="OXB2" s="83"/>
      <c r="OXC2" s="83"/>
      <c r="OXD2" s="83"/>
      <c r="OXE2" s="83"/>
      <c r="OXF2" s="83"/>
      <c r="OXG2" s="83"/>
      <c r="OXH2" s="83"/>
      <c r="OXI2" s="83"/>
      <c r="OXJ2" s="83"/>
      <c r="OXK2" s="83"/>
      <c r="OXL2" s="83"/>
      <c r="OXM2" s="83"/>
      <c r="OXN2" s="83"/>
      <c r="OXO2" s="83"/>
      <c r="OXP2" s="83"/>
      <c r="OXQ2" s="83"/>
      <c r="OXR2" s="83"/>
      <c r="OXS2" s="83"/>
      <c r="OXT2" s="83"/>
      <c r="OXU2" s="83"/>
      <c r="OXV2" s="83"/>
      <c r="OXW2" s="83"/>
      <c r="OXX2" s="83"/>
      <c r="OXY2" s="83"/>
      <c r="OXZ2" s="83"/>
      <c r="OYA2" s="83"/>
      <c r="OYB2" s="83"/>
      <c r="OYC2" s="83"/>
      <c r="OYD2" s="83"/>
      <c r="OYE2" s="83"/>
      <c r="OYF2" s="83"/>
      <c r="OYG2" s="83"/>
      <c r="OYH2" s="83"/>
      <c r="OYI2" s="83"/>
      <c r="OYJ2" s="83"/>
      <c r="OYK2" s="83"/>
      <c r="OYL2" s="83"/>
      <c r="OYM2" s="83"/>
      <c r="OYN2" s="83"/>
      <c r="OYO2" s="83"/>
      <c r="OYP2" s="83"/>
      <c r="OYQ2" s="83"/>
      <c r="OYR2" s="83"/>
      <c r="OYS2" s="83"/>
      <c r="OYT2" s="83"/>
      <c r="OYU2" s="83"/>
      <c r="OYV2" s="83"/>
      <c r="OYW2" s="83"/>
      <c r="OYX2" s="83"/>
      <c r="OYY2" s="83"/>
      <c r="OYZ2" s="83"/>
      <c r="OZA2" s="83"/>
      <c r="OZB2" s="83"/>
      <c r="OZC2" s="83"/>
      <c r="OZD2" s="83"/>
      <c r="OZE2" s="83"/>
      <c r="OZF2" s="83"/>
      <c r="OZG2" s="83"/>
      <c r="OZH2" s="83"/>
      <c r="OZI2" s="83"/>
      <c r="OZJ2" s="83"/>
      <c r="OZK2" s="83"/>
      <c r="OZL2" s="83"/>
      <c r="OZM2" s="83"/>
      <c r="OZN2" s="83"/>
      <c r="OZO2" s="83"/>
      <c r="OZP2" s="83"/>
      <c r="OZQ2" s="83"/>
      <c r="OZR2" s="83"/>
      <c r="OZS2" s="83"/>
      <c r="OZT2" s="83"/>
      <c r="OZU2" s="83"/>
      <c r="OZV2" s="83"/>
      <c r="OZW2" s="83"/>
      <c r="OZX2" s="83"/>
      <c r="OZY2" s="83"/>
      <c r="OZZ2" s="83"/>
      <c r="PAA2" s="83"/>
      <c r="PAB2" s="83"/>
      <c r="PAC2" s="83"/>
      <c r="PAD2" s="83"/>
      <c r="PAE2" s="83"/>
      <c r="PAF2" s="83"/>
      <c r="PAG2" s="83"/>
      <c r="PAH2" s="83"/>
      <c r="PAI2" s="83"/>
      <c r="PAJ2" s="83"/>
      <c r="PAK2" s="83"/>
      <c r="PAL2" s="83"/>
      <c r="PAM2" s="83"/>
      <c r="PAN2" s="83"/>
      <c r="PAO2" s="83"/>
      <c r="PAP2" s="83"/>
      <c r="PAQ2" s="83"/>
      <c r="PAR2" s="83"/>
      <c r="PAS2" s="83"/>
      <c r="PAT2" s="83"/>
      <c r="PAU2" s="83"/>
      <c r="PAV2" s="83"/>
      <c r="PAW2" s="83"/>
      <c r="PAX2" s="83"/>
      <c r="PAY2" s="83"/>
      <c r="PAZ2" s="83"/>
      <c r="PBA2" s="83"/>
      <c r="PBB2" s="83"/>
      <c r="PBC2" s="83"/>
      <c r="PBD2" s="83"/>
      <c r="PBE2" s="83"/>
      <c r="PBF2" s="83"/>
      <c r="PBG2" s="83"/>
      <c r="PBH2" s="83"/>
      <c r="PBI2" s="83"/>
      <c r="PBJ2" s="83"/>
      <c r="PBK2" s="83"/>
      <c r="PBL2" s="83"/>
      <c r="PBM2" s="83"/>
      <c r="PBN2" s="83"/>
      <c r="PBO2" s="83"/>
      <c r="PBP2" s="83"/>
      <c r="PBQ2" s="83"/>
      <c r="PBR2" s="83"/>
      <c r="PBS2" s="83"/>
      <c r="PBT2" s="83"/>
      <c r="PBU2" s="83"/>
      <c r="PBV2" s="83"/>
      <c r="PBW2" s="83"/>
      <c r="PBX2" s="83"/>
      <c r="PBY2" s="83"/>
      <c r="PBZ2" s="83"/>
      <c r="PCA2" s="83"/>
      <c r="PCB2" s="83"/>
      <c r="PCC2" s="83"/>
      <c r="PCD2" s="83"/>
      <c r="PCE2" s="83"/>
      <c r="PCF2" s="83"/>
      <c r="PCG2" s="83"/>
      <c r="PCH2" s="83"/>
      <c r="PCI2" s="83"/>
      <c r="PCJ2" s="83"/>
      <c r="PCK2" s="83"/>
      <c r="PCL2" s="83"/>
      <c r="PCM2" s="83"/>
      <c r="PCN2" s="83"/>
      <c r="PCO2" s="83"/>
      <c r="PCP2" s="83"/>
      <c r="PCQ2" s="83"/>
      <c r="PCR2" s="83"/>
      <c r="PCS2" s="83"/>
      <c r="PCT2" s="83"/>
      <c r="PCU2" s="83"/>
      <c r="PCV2" s="83"/>
      <c r="PCW2" s="83"/>
      <c r="PCX2" s="83"/>
      <c r="PCY2" s="83"/>
      <c r="PCZ2" s="83"/>
      <c r="PDA2" s="83"/>
      <c r="PDB2" s="83"/>
      <c r="PDC2" s="83"/>
      <c r="PDD2" s="83"/>
      <c r="PDE2" s="83"/>
      <c r="PDF2" s="83"/>
      <c r="PDG2" s="83"/>
      <c r="PDH2" s="83"/>
      <c r="PDI2" s="83"/>
      <c r="PDJ2" s="83"/>
      <c r="PDK2" s="83"/>
      <c r="PDL2" s="83"/>
      <c r="PDM2" s="83"/>
      <c r="PDN2" s="83"/>
      <c r="PDO2" s="83"/>
      <c r="PDP2" s="83"/>
      <c r="PDQ2" s="83"/>
      <c r="PDR2" s="83"/>
      <c r="PDS2" s="83"/>
      <c r="PDT2" s="83"/>
      <c r="PDU2" s="83"/>
      <c r="PDV2" s="83"/>
      <c r="PDW2" s="83"/>
      <c r="PDX2" s="83"/>
      <c r="PDY2" s="83"/>
      <c r="PDZ2" s="83"/>
      <c r="PEA2" s="83"/>
      <c r="PEB2" s="83"/>
      <c r="PEC2" s="83"/>
      <c r="PED2" s="83"/>
      <c r="PEE2" s="83"/>
      <c r="PEF2" s="83"/>
      <c r="PEG2" s="83"/>
      <c r="PEH2" s="83"/>
      <c r="PEI2" s="83"/>
      <c r="PEJ2" s="83"/>
      <c r="PEK2" s="83"/>
      <c r="PEL2" s="83"/>
      <c r="PEM2" s="83"/>
      <c r="PEN2" s="83"/>
      <c r="PEO2" s="83"/>
      <c r="PEP2" s="83"/>
      <c r="PEQ2" s="83"/>
      <c r="PER2" s="83"/>
      <c r="PES2" s="83"/>
      <c r="PET2" s="83"/>
      <c r="PEU2" s="83"/>
      <c r="PEV2" s="83"/>
      <c r="PEW2" s="83"/>
      <c r="PEX2" s="83"/>
      <c r="PEY2" s="83"/>
      <c r="PEZ2" s="83"/>
      <c r="PFA2" s="83"/>
      <c r="PFB2" s="83"/>
      <c r="PFC2" s="83"/>
      <c r="PFD2" s="83"/>
      <c r="PFE2" s="83"/>
      <c r="PFF2" s="83"/>
      <c r="PFG2" s="83"/>
      <c r="PFH2" s="83"/>
      <c r="PFI2" s="83"/>
      <c r="PFJ2" s="83"/>
      <c r="PFK2" s="83"/>
      <c r="PFL2" s="83"/>
      <c r="PFM2" s="83"/>
      <c r="PFN2" s="83"/>
      <c r="PFO2" s="83"/>
      <c r="PFP2" s="83"/>
      <c r="PFQ2" s="83"/>
      <c r="PFR2" s="83"/>
      <c r="PFS2" s="83"/>
      <c r="PFT2" s="83"/>
      <c r="PFU2" s="83"/>
      <c r="PFV2" s="83"/>
      <c r="PFW2" s="83"/>
      <c r="PFX2" s="83"/>
      <c r="PFY2" s="83"/>
      <c r="PFZ2" s="83"/>
      <c r="PGA2" s="83"/>
      <c r="PGB2" s="83"/>
      <c r="PGC2" s="83"/>
      <c r="PGD2" s="83"/>
      <c r="PGE2" s="83"/>
      <c r="PGF2" s="83"/>
      <c r="PGG2" s="83"/>
      <c r="PGH2" s="83"/>
      <c r="PGI2" s="83"/>
      <c r="PGJ2" s="83"/>
      <c r="PGK2" s="83"/>
      <c r="PGL2" s="83"/>
      <c r="PGM2" s="83"/>
      <c r="PGN2" s="83"/>
      <c r="PGO2" s="83"/>
      <c r="PGP2" s="83"/>
      <c r="PGQ2" s="83"/>
      <c r="PGR2" s="83"/>
      <c r="PGS2" s="83"/>
      <c r="PGT2" s="83"/>
      <c r="PGU2" s="83"/>
      <c r="PGV2" s="83"/>
      <c r="PGW2" s="83"/>
      <c r="PGX2" s="83"/>
      <c r="PGY2" s="83"/>
      <c r="PGZ2" s="83"/>
      <c r="PHA2" s="83"/>
      <c r="PHB2" s="83"/>
      <c r="PHC2" s="83"/>
      <c r="PHD2" s="83"/>
      <c r="PHE2" s="83"/>
      <c r="PHF2" s="83"/>
      <c r="PHG2" s="83"/>
      <c r="PHH2" s="83"/>
      <c r="PHI2" s="83"/>
      <c r="PHJ2" s="83"/>
      <c r="PHK2" s="83"/>
      <c r="PHL2" s="83"/>
      <c r="PHM2" s="83"/>
      <c r="PHN2" s="83"/>
      <c r="PHO2" s="83"/>
      <c r="PHP2" s="83"/>
      <c r="PHQ2" s="83"/>
      <c r="PHR2" s="83"/>
      <c r="PHS2" s="83"/>
      <c r="PHT2" s="83"/>
      <c r="PHU2" s="83"/>
      <c r="PHV2" s="83"/>
      <c r="PHW2" s="83"/>
      <c r="PHX2" s="83"/>
      <c r="PHY2" s="83"/>
      <c r="PHZ2" s="83"/>
      <c r="PIA2" s="83"/>
      <c r="PIB2" s="83"/>
      <c r="PIC2" s="83"/>
      <c r="PID2" s="83"/>
      <c r="PIE2" s="83"/>
      <c r="PIF2" s="83"/>
      <c r="PIG2" s="83"/>
      <c r="PIH2" s="83"/>
      <c r="PII2" s="83"/>
      <c r="PIJ2" s="83"/>
      <c r="PIK2" s="83"/>
      <c r="PIL2" s="83"/>
      <c r="PIM2" s="83"/>
      <c r="PIN2" s="83"/>
      <c r="PIO2" s="83"/>
      <c r="PIP2" s="83"/>
      <c r="PIQ2" s="83"/>
      <c r="PIR2" s="83"/>
      <c r="PIS2" s="83"/>
      <c r="PIT2" s="83"/>
      <c r="PIU2" s="83"/>
      <c r="PIV2" s="83"/>
      <c r="PIW2" s="83"/>
      <c r="PIX2" s="83"/>
      <c r="PIY2" s="83"/>
      <c r="PIZ2" s="83"/>
      <c r="PJA2" s="83"/>
      <c r="PJB2" s="83"/>
      <c r="PJC2" s="83"/>
      <c r="PJD2" s="83"/>
      <c r="PJE2" s="83"/>
      <c r="PJF2" s="83"/>
      <c r="PJG2" s="83"/>
      <c r="PJH2" s="83"/>
      <c r="PJI2" s="83"/>
      <c r="PJJ2" s="83"/>
      <c r="PJK2" s="83"/>
      <c r="PJL2" s="83"/>
      <c r="PJM2" s="83"/>
      <c r="PJN2" s="83"/>
      <c r="PJO2" s="83"/>
      <c r="PJP2" s="83"/>
      <c r="PJQ2" s="83"/>
      <c r="PJR2" s="83"/>
      <c r="PJS2" s="83"/>
      <c r="PJT2" s="83"/>
      <c r="PJU2" s="83"/>
      <c r="PJV2" s="83"/>
      <c r="PJW2" s="83"/>
      <c r="PJX2" s="83"/>
      <c r="PJY2" s="83"/>
      <c r="PJZ2" s="83"/>
      <c r="PKA2" s="83"/>
      <c r="PKB2" s="83"/>
      <c r="PKC2" s="83"/>
      <c r="PKD2" s="83"/>
      <c r="PKE2" s="83"/>
      <c r="PKF2" s="83"/>
      <c r="PKG2" s="83"/>
      <c r="PKH2" s="83"/>
      <c r="PKI2" s="83"/>
      <c r="PKJ2" s="83"/>
      <c r="PKK2" s="83"/>
      <c r="PKL2" s="83"/>
      <c r="PKM2" s="83"/>
      <c r="PKN2" s="83"/>
      <c r="PKO2" s="83"/>
      <c r="PKP2" s="83"/>
      <c r="PKQ2" s="83"/>
      <c r="PKR2" s="83"/>
      <c r="PKS2" s="83"/>
      <c r="PKT2" s="83"/>
      <c r="PKU2" s="83"/>
      <c r="PKV2" s="83"/>
      <c r="PKW2" s="83"/>
      <c r="PKX2" s="83"/>
      <c r="PKY2" s="83"/>
      <c r="PKZ2" s="83"/>
      <c r="PLA2" s="83"/>
      <c r="PLB2" s="83"/>
      <c r="PLC2" s="83"/>
      <c r="PLD2" s="83"/>
      <c r="PLE2" s="83"/>
      <c r="PLF2" s="83"/>
      <c r="PLG2" s="83"/>
      <c r="PLH2" s="83"/>
      <c r="PLI2" s="83"/>
      <c r="PLJ2" s="83"/>
      <c r="PLK2" s="83"/>
      <c r="PLL2" s="83"/>
      <c r="PLM2" s="83"/>
      <c r="PLN2" s="83"/>
      <c r="PLO2" s="83"/>
      <c r="PLP2" s="83"/>
      <c r="PLQ2" s="83"/>
      <c r="PLR2" s="83"/>
      <c r="PLS2" s="83"/>
      <c r="PLT2" s="83"/>
      <c r="PLU2" s="83"/>
      <c r="PLV2" s="83"/>
      <c r="PLW2" s="83"/>
      <c r="PLX2" s="83"/>
      <c r="PLY2" s="83"/>
      <c r="PLZ2" s="83"/>
      <c r="PMA2" s="83"/>
      <c r="PMB2" s="83"/>
      <c r="PMC2" s="83"/>
      <c r="PMD2" s="83"/>
      <c r="PME2" s="83"/>
      <c r="PMF2" s="83"/>
      <c r="PMG2" s="83"/>
      <c r="PMH2" s="83"/>
      <c r="PMI2" s="83"/>
      <c r="PMJ2" s="83"/>
      <c r="PMK2" s="83"/>
      <c r="PML2" s="83"/>
      <c r="PMM2" s="83"/>
      <c r="PMN2" s="83"/>
      <c r="PMO2" s="83"/>
      <c r="PMP2" s="83"/>
      <c r="PMQ2" s="83"/>
      <c r="PMR2" s="83"/>
      <c r="PMS2" s="83"/>
      <c r="PMT2" s="83"/>
      <c r="PMU2" s="83"/>
      <c r="PMV2" s="83"/>
      <c r="PMW2" s="83"/>
      <c r="PMX2" s="83"/>
      <c r="PMY2" s="83"/>
      <c r="PMZ2" s="83"/>
      <c r="PNA2" s="83"/>
      <c r="PNB2" s="83"/>
      <c r="PNC2" s="83"/>
      <c r="PND2" s="83"/>
      <c r="PNE2" s="83"/>
      <c r="PNF2" s="83"/>
      <c r="PNG2" s="83"/>
      <c r="PNH2" s="83"/>
      <c r="PNI2" s="83"/>
      <c r="PNJ2" s="83"/>
      <c r="PNK2" s="83"/>
      <c r="PNL2" s="83"/>
      <c r="PNM2" s="83"/>
      <c r="PNN2" s="83"/>
      <c r="PNO2" s="83"/>
      <c r="PNP2" s="83"/>
      <c r="PNQ2" s="83"/>
      <c r="PNR2" s="83"/>
      <c r="PNS2" s="83"/>
      <c r="PNT2" s="83"/>
      <c r="PNU2" s="83"/>
      <c r="PNV2" s="83"/>
      <c r="PNW2" s="83"/>
      <c r="PNX2" s="83"/>
      <c r="PNY2" s="83"/>
      <c r="PNZ2" s="83"/>
      <c r="POA2" s="83"/>
      <c r="POB2" s="83"/>
      <c r="POC2" s="83"/>
      <c r="POD2" s="83"/>
      <c r="POE2" s="83"/>
      <c r="POF2" s="83"/>
      <c r="POG2" s="83"/>
      <c r="POH2" s="83"/>
      <c r="POI2" s="83"/>
      <c r="POJ2" s="83"/>
      <c r="POK2" s="83"/>
      <c r="POL2" s="83"/>
      <c r="POM2" s="83"/>
      <c r="PON2" s="83"/>
      <c r="POO2" s="83"/>
      <c r="POP2" s="83"/>
      <c r="POQ2" s="83"/>
      <c r="POR2" s="83"/>
      <c r="POS2" s="83"/>
      <c r="POT2" s="83"/>
      <c r="POU2" s="83"/>
      <c r="POV2" s="83"/>
      <c r="POW2" s="83"/>
      <c r="POX2" s="83"/>
      <c r="POY2" s="83"/>
      <c r="POZ2" s="83"/>
      <c r="PPA2" s="83"/>
      <c r="PPB2" s="83"/>
      <c r="PPC2" s="83"/>
      <c r="PPD2" s="83"/>
      <c r="PPE2" s="83"/>
      <c r="PPF2" s="83"/>
      <c r="PPG2" s="83"/>
      <c r="PPH2" s="83"/>
      <c r="PPI2" s="83"/>
      <c r="PPJ2" s="83"/>
      <c r="PPK2" s="83"/>
      <c r="PPL2" s="83"/>
      <c r="PPM2" s="83"/>
      <c r="PPN2" s="83"/>
      <c r="PPO2" s="83"/>
      <c r="PPP2" s="83"/>
      <c r="PPQ2" s="83"/>
      <c r="PPR2" s="83"/>
      <c r="PPS2" s="83"/>
      <c r="PPT2" s="83"/>
      <c r="PPU2" s="83"/>
      <c r="PPV2" s="83"/>
      <c r="PPW2" s="83"/>
      <c r="PPX2" s="83"/>
      <c r="PPY2" s="83"/>
      <c r="PPZ2" s="83"/>
      <c r="PQA2" s="83"/>
      <c r="PQB2" s="83"/>
      <c r="PQC2" s="83"/>
      <c r="PQD2" s="83"/>
      <c r="PQE2" s="83"/>
      <c r="PQF2" s="83"/>
      <c r="PQG2" s="83"/>
      <c r="PQH2" s="83"/>
      <c r="PQI2" s="83"/>
      <c r="PQJ2" s="83"/>
      <c r="PQK2" s="83"/>
      <c r="PQL2" s="83"/>
      <c r="PQM2" s="83"/>
      <c r="PQN2" s="83"/>
      <c r="PQO2" s="83"/>
      <c r="PQP2" s="83"/>
      <c r="PQQ2" s="83"/>
      <c r="PQR2" s="83"/>
      <c r="PQS2" s="83"/>
      <c r="PQT2" s="83"/>
      <c r="PQU2" s="83"/>
      <c r="PQV2" s="83"/>
      <c r="PQW2" s="83"/>
      <c r="PQX2" s="83"/>
      <c r="PQY2" s="83"/>
      <c r="PQZ2" s="83"/>
      <c r="PRA2" s="83"/>
      <c r="PRB2" s="83"/>
      <c r="PRC2" s="83"/>
      <c r="PRD2" s="83"/>
      <c r="PRE2" s="83"/>
      <c r="PRF2" s="83"/>
      <c r="PRG2" s="83"/>
      <c r="PRH2" s="83"/>
      <c r="PRI2" s="83"/>
      <c r="PRJ2" s="83"/>
      <c r="PRK2" s="83"/>
      <c r="PRL2" s="83"/>
      <c r="PRM2" s="83"/>
      <c r="PRN2" s="83"/>
      <c r="PRO2" s="83"/>
      <c r="PRP2" s="83"/>
      <c r="PRQ2" s="83"/>
      <c r="PRR2" s="83"/>
      <c r="PRS2" s="83"/>
      <c r="PRT2" s="83"/>
      <c r="PRU2" s="83"/>
      <c r="PRV2" s="83"/>
      <c r="PRW2" s="83"/>
      <c r="PRX2" s="83"/>
      <c r="PRY2" s="83"/>
      <c r="PRZ2" s="83"/>
      <c r="PSA2" s="83"/>
      <c r="PSB2" s="83"/>
      <c r="PSC2" s="83"/>
      <c r="PSD2" s="83"/>
      <c r="PSE2" s="83"/>
      <c r="PSF2" s="83"/>
      <c r="PSG2" s="83"/>
      <c r="PSH2" s="83"/>
      <c r="PSI2" s="83"/>
      <c r="PSJ2" s="83"/>
      <c r="PSK2" s="83"/>
      <c r="PSL2" s="83"/>
      <c r="PSM2" s="83"/>
      <c r="PSN2" s="83"/>
      <c r="PSO2" s="83"/>
      <c r="PSP2" s="83"/>
      <c r="PSQ2" s="83"/>
      <c r="PSR2" s="83"/>
      <c r="PSS2" s="83"/>
      <c r="PST2" s="83"/>
      <c r="PSU2" s="83"/>
      <c r="PSV2" s="83"/>
      <c r="PSW2" s="83"/>
      <c r="PSX2" s="83"/>
      <c r="PSY2" s="83"/>
      <c r="PSZ2" s="83"/>
      <c r="PTA2" s="83"/>
      <c r="PTB2" s="83"/>
      <c r="PTC2" s="83"/>
      <c r="PTD2" s="83"/>
      <c r="PTE2" s="83"/>
      <c r="PTF2" s="83"/>
      <c r="PTG2" s="83"/>
      <c r="PTH2" s="83"/>
      <c r="PTI2" s="83"/>
      <c r="PTJ2" s="83"/>
      <c r="PTK2" s="83"/>
      <c r="PTL2" s="83"/>
      <c r="PTM2" s="83"/>
      <c r="PTN2" s="83"/>
      <c r="PTO2" s="83"/>
      <c r="PTP2" s="83"/>
      <c r="PTQ2" s="83"/>
      <c r="PTR2" s="83"/>
      <c r="PTS2" s="83"/>
      <c r="PTT2" s="83"/>
      <c r="PTU2" s="83"/>
      <c r="PTV2" s="83"/>
      <c r="PTW2" s="83"/>
      <c r="PTX2" s="83"/>
      <c r="PTY2" s="83"/>
      <c r="PTZ2" s="83"/>
      <c r="PUA2" s="83"/>
      <c r="PUB2" s="83"/>
      <c r="PUC2" s="83"/>
      <c r="PUD2" s="83"/>
      <c r="PUE2" s="83"/>
      <c r="PUF2" s="83"/>
      <c r="PUG2" s="83"/>
      <c r="PUH2" s="83"/>
      <c r="PUI2" s="83"/>
      <c r="PUJ2" s="83"/>
      <c r="PUK2" s="83"/>
      <c r="PUL2" s="83"/>
      <c r="PUM2" s="83"/>
      <c r="PUN2" s="83"/>
      <c r="PUO2" s="83"/>
      <c r="PUP2" s="83"/>
      <c r="PUQ2" s="83"/>
      <c r="PUR2" s="83"/>
      <c r="PUS2" s="83"/>
      <c r="PUT2" s="83"/>
      <c r="PUU2" s="83"/>
      <c r="PUV2" s="83"/>
      <c r="PUW2" s="83"/>
      <c r="PUX2" s="83"/>
      <c r="PUY2" s="83"/>
      <c r="PUZ2" s="83"/>
      <c r="PVA2" s="83"/>
      <c r="PVB2" s="83"/>
      <c r="PVC2" s="83"/>
      <c r="PVD2" s="83"/>
      <c r="PVE2" s="83"/>
      <c r="PVF2" s="83"/>
      <c r="PVG2" s="83"/>
      <c r="PVH2" s="83"/>
      <c r="PVI2" s="83"/>
      <c r="PVJ2" s="83"/>
      <c r="PVK2" s="83"/>
      <c r="PVL2" s="83"/>
      <c r="PVM2" s="83"/>
      <c r="PVN2" s="83"/>
      <c r="PVO2" s="83"/>
      <c r="PVP2" s="83"/>
      <c r="PVQ2" s="83"/>
      <c r="PVR2" s="83"/>
      <c r="PVS2" s="83"/>
      <c r="PVT2" s="83"/>
      <c r="PVU2" s="83"/>
      <c r="PVV2" s="83"/>
      <c r="PVW2" s="83"/>
      <c r="PVX2" s="83"/>
      <c r="PVY2" s="83"/>
      <c r="PVZ2" s="83"/>
      <c r="PWA2" s="83"/>
      <c r="PWB2" s="83"/>
      <c r="PWC2" s="83"/>
      <c r="PWD2" s="83"/>
      <c r="PWE2" s="83"/>
      <c r="PWF2" s="83"/>
      <c r="PWG2" s="83"/>
      <c r="PWH2" s="83"/>
      <c r="PWI2" s="83"/>
      <c r="PWJ2" s="83"/>
      <c r="PWK2" s="83"/>
      <c r="PWL2" s="83"/>
      <c r="PWM2" s="83"/>
      <c r="PWN2" s="83"/>
      <c r="PWO2" s="83"/>
      <c r="PWP2" s="83"/>
      <c r="PWQ2" s="83"/>
      <c r="PWR2" s="83"/>
      <c r="PWS2" s="83"/>
      <c r="PWT2" s="83"/>
      <c r="PWU2" s="83"/>
      <c r="PWV2" s="83"/>
      <c r="PWW2" s="83"/>
      <c r="PWX2" s="83"/>
      <c r="PWY2" s="83"/>
      <c r="PWZ2" s="83"/>
      <c r="PXA2" s="83"/>
      <c r="PXB2" s="83"/>
      <c r="PXC2" s="83"/>
      <c r="PXD2" s="83"/>
      <c r="PXE2" s="83"/>
      <c r="PXF2" s="83"/>
      <c r="PXG2" s="83"/>
      <c r="PXH2" s="83"/>
      <c r="PXI2" s="83"/>
      <c r="PXJ2" s="83"/>
      <c r="PXK2" s="83"/>
      <c r="PXL2" s="83"/>
      <c r="PXM2" s="83"/>
      <c r="PXN2" s="83"/>
      <c r="PXO2" s="83"/>
      <c r="PXP2" s="83"/>
      <c r="PXQ2" s="83"/>
      <c r="PXR2" s="83"/>
      <c r="PXS2" s="83"/>
      <c r="PXT2" s="83"/>
      <c r="PXU2" s="83"/>
      <c r="PXV2" s="83"/>
      <c r="PXW2" s="83"/>
      <c r="PXX2" s="83"/>
      <c r="PXY2" s="83"/>
      <c r="PXZ2" s="83"/>
      <c r="PYA2" s="83"/>
      <c r="PYB2" s="83"/>
      <c r="PYC2" s="83"/>
      <c r="PYD2" s="83"/>
      <c r="PYE2" s="83"/>
      <c r="PYF2" s="83"/>
      <c r="PYG2" s="83"/>
      <c r="PYH2" s="83"/>
      <c r="PYI2" s="83"/>
      <c r="PYJ2" s="83"/>
      <c r="PYK2" s="83"/>
      <c r="PYL2" s="83"/>
      <c r="PYM2" s="83"/>
      <c r="PYN2" s="83"/>
      <c r="PYO2" s="83"/>
      <c r="PYP2" s="83"/>
      <c r="PYQ2" s="83"/>
      <c r="PYR2" s="83"/>
      <c r="PYS2" s="83"/>
      <c r="PYT2" s="83"/>
      <c r="PYU2" s="83"/>
      <c r="PYV2" s="83"/>
      <c r="PYW2" s="83"/>
      <c r="PYX2" s="83"/>
      <c r="PYY2" s="83"/>
      <c r="PYZ2" s="83"/>
      <c r="PZA2" s="83"/>
      <c r="PZB2" s="83"/>
      <c r="PZC2" s="83"/>
      <c r="PZD2" s="83"/>
      <c r="PZE2" s="83"/>
      <c r="PZF2" s="83"/>
      <c r="PZG2" s="83"/>
      <c r="PZH2" s="83"/>
      <c r="PZI2" s="83"/>
      <c r="PZJ2" s="83"/>
      <c r="PZK2" s="83"/>
      <c r="PZL2" s="83"/>
      <c r="PZM2" s="83"/>
      <c r="PZN2" s="83"/>
      <c r="PZO2" s="83"/>
      <c r="PZP2" s="83"/>
      <c r="PZQ2" s="83"/>
      <c r="PZR2" s="83"/>
      <c r="PZS2" s="83"/>
      <c r="PZT2" s="83"/>
      <c r="PZU2" s="83"/>
      <c r="PZV2" s="83"/>
      <c r="PZW2" s="83"/>
      <c r="PZX2" s="83"/>
      <c r="PZY2" s="83"/>
      <c r="PZZ2" s="83"/>
      <c r="QAA2" s="83"/>
      <c r="QAB2" s="83"/>
      <c r="QAC2" s="83"/>
      <c r="QAD2" s="83"/>
      <c r="QAE2" s="83"/>
      <c r="QAF2" s="83"/>
      <c r="QAG2" s="83"/>
      <c r="QAH2" s="83"/>
      <c r="QAI2" s="83"/>
      <c r="QAJ2" s="83"/>
      <c r="QAK2" s="83"/>
      <c r="QAL2" s="83"/>
      <c r="QAM2" s="83"/>
      <c r="QAN2" s="83"/>
      <c r="QAO2" s="83"/>
      <c r="QAP2" s="83"/>
      <c r="QAQ2" s="83"/>
      <c r="QAR2" s="83"/>
      <c r="QAS2" s="83"/>
      <c r="QAT2" s="83"/>
      <c r="QAU2" s="83"/>
      <c r="QAV2" s="83"/>
      <c r="QAW2" s="83"/>
      <c r="QAX2" s="83"/>
      <c r="QAY2" s="83"/>
      <c r="QAZ2" s="83"/>
      <c r="QBA2" s="83"/>
      <c r="QBB2" s="83"/>
      <c r="QBC2" s="83"/>
      <c r="QBD2" s="83"/>
      <c r="QBE2" s="83"/>
      <c r="QBF2" s="83"/>
      <c r="QBG2" s="83"/>
      <c r="QBH2" s="83"/>
      <c r="QBI2" s="83"/>
      <c r="QBJ2" s="83"/>
      <c r="QBK2" s="83"/>
      <c r="QBL2" s="83"/>
      <c r="QBM2" s="83"/>
      <c r="QBN2" s="83"/>
      <c r="QBO2" s="83"/>
      <c r="QBP2" s="83"/>
      <c r="QBQ2" s="83"/>
      <c r="QBR2" s="83"/>
      <c r="QBS2" s="83"/>
      <c r="QBT2" s="83"/>
      <c r="QBU2" s="83"/>
      <c r="QBV2" s="83"/>
      <c r="QBW2" s="83"/>
      <c r="QBX2" s="83"/>
      <c r="QBY2" s="83"/>
      <c r="QBZ2" s="83"/>
      <c r="QCA2" s="83"/>
      <c r="QCB2" s="83"/>
      <c r="QCC2" s="83"/>
      <c r="QCD2" s="83"/>
      <c r="QCE2" s="83"/>
      <c r="QCF2" s="83"/>
      <c r="QCG2" s="83"/>
      <c r="QCH2" s="83"/>
      <c r="QCI2" s="83"/>
      <c r="QCJ2" s="83"/>
      <c r="QCK2" s="83"/>
      <c r="QCL2" s="83"/>
      <c r="QCM2" s="83"/>
      <c r="QCN2" s="83"/>
      <c r="QCO2" s="83"/>
      <c r="QCP2" s="83"/>
      <c r="QCQ2" s="83"/>
      <c r="QCR2" s="83"/>
      <c r="QCS2" s="83"/>
      <c r="QCT2" s="83"/>
      <c r="QCU2" s="83"/>
      <c r="QCV2" s="83"/>
      <c r="QCW2" s="83"/>
      <c r="QCX2" s="83"/>
      <c r="QCY2" s="83"/>
      <c r="QCZ2" s="83"/>
      <c r="QDA2" s="83"/>
      <c r="QDB2" s="83"/>
      <c r="QDC2" s="83"/>
      <c r="QDD2" s="83"/>
      <c r="QDE2" s="83"/>
      <c r="QDF2" s="83"/>
      <c r="QDG2" s="83"/>
      <c r="QDH2" s="83"/>
      <c r="QDI2" s="83"/>
      <c r="QDJ2" s="83"/>
      <c r="QDK2" s="83"/>
      <c r="QDL2" s="83"/>
      <c r="QDM2" s="83"/>
      <c r="QDN2" s="83"/>
      <c r="QDO2" s="83"/>
      <c r="QDP2" s="83"/>
      <c r="QDQ2" s="83"/>
      <c r="QDR2" s="83"/>
      <c r="QDS2" s="83"/>
      <c r="QDT2" s="83"/>
      <c r="QDU2" s="83"/>
      <c r="QDV2" s="83"/>
      <c r="QDW2" s="83"/>
      <c r="QDX2" s="83"/>
      <c r="QDY2" s="83"/>
      <c r="QDZ2" s="83"/>
      <c r="QEA2" s="83"/>
      <c r="QEB2" s="83"/>
      <c r="QEC2" s="83"/>
      <c r="QED2" s="83"/>
      <c r="QEE2" s="83"/>
      <c r="QEF2" s="83"/>
      <c r="QEG2" s="83"/>
      <c r="QEH2" s="83"/>
      <c r="QEI2" s="83"/>
      <c r="QEJ2" s="83"/>
      <c r="QEK2" s="83"/>
      <c r="QEL2" s="83"/>
      <c r="QEM2" s="83"/>
      <c r="QEN2" s="83"/>
      <c r="QEO2" s="83"/>
      <c r="QEP2" s="83"/>
      <c r="QEQ2" s="83"/>
      <c r="QER2" s="83"/>
      <c r="QES2" s="83"/>
      <c r="QET2" s="83"/>
      <c r="QEU2" s="83"/>
      <c r="QEV2" s="83"/>
      <c r="QEW2" s="83"/>
      <c r="QEX2" s="83"/>
      <c r="QEY2" s="83"/>
      <c r="QEZ2" s="83"/>
      <c r="QFA2" s="83"/>
      <c r="QFB2" s="83"/>
      <c r="QFC2" s="83"/>
      <c r="QFD2" s="83"/>
      <c r="QFE2" s="83"/>
      <c r="QFF2" s="83"/>
      <c r="QFG2" s="83"/>
      <c r="QFH2" s="83"/>
      <c r="QFI2" s="83"/>
      <c r="QFJ2" s="83"/>
      <c r="QFK2" s="83"/>
      <c r="QFL2" s="83"/>
      <c r="QFM2" s="83"/>
      <c r="QFN2" s="83"/>
      <c r="QFO2" s="83"/>
      <c r="QFP2" s="83"/>
      <c r="QFQ2" s="83"/>
      <c r="QFR2" s="83"/>
      <c r="QFS2" s="83"/>
      <c r="QFT2" s="83"/>
      <c r="QFU2" s="83"/>
      <c r="QFV2" s="83"/>
      <c r="QFW2" s="83"/>
      <c r="QFX2" s="83"/>
      <c r="QFY2" s="83"/>
      <c r="QFZ2" s="83"/>
      <c r="QGA2" s="83"/>
      <c r="QGB2" s="83"/>
      <c r="QGC2" s="83"/>
      <c r="QGD2" s="83"/>
      <c r="QGE2" s="83"/>
      <c r="QGF2" s="83"/>
      <c r="QGG2" s="83"/>
      <c r="QGH2" s="83"/>
      <c r="QGI2" s="83"/>
      <c r="QGJ2" s="83"/>
      <c r="QGK2" s="83"/>
      <c r="QGL2" s="83"/>
      <c r="QGM2" s="83"/>
      <c r="QGN2" s="83"/>
      <c r="QGO2" s="83"/>
      <c r="QGP2" s="83"/>
      <c r="QGQ2" s="83"/>
      <c r="QGR2" s="83"/>
      <c r="QGS2" s="83"/>
      <c r="QGT2" s="83"/>
      <c r="QGU2" s="83"/>
      <c r="QGV2" s="83"/>
      <c r="QGW2" s="83"/>
      <c r="QGX2" s="83"/>
      <c r="QGY2" s="83"/>
      <c r="QGZ2" s="83"/>
      <c r="QHA2" s="83"/>
      <c r="QHB2" s="83"/>
      <c r="QHC2" s="83"/>
      <c r="QHD2" s="83"/>
      <c r="QHE2" s="83"/>
      <c r="QHF2" s="83"/>
      <c r="QHG2" s="83"/>
      <c r="QHH2" s="83"/>
      <c r="QHI2" s="83"/>
      <c r="QHJ2" s="83"/>
      <c r="QHK2" s="83"/>
      <c r="QHL2" s="83"/>
      <c r="QHM2" s="83"/>
      <c r="QHN2" s="83"/>
      <c r="QHO2" s="83"/>
      <c r="QHP2" s="83"/>
      <c r="QHQ2" s="83"/>
      <c r="QHR2" s="83"/>
      <c r="QHS2" s="83"/>
      <c r="QHT2" s="83"/>
      <c r="QHU2" s="83"/>
      <c r="QHV2" s="83"/>
      <c r="QHW2" s="83"/>
      <c r="QHX2" s="83"/>
      <c r="QHY2" s="83"/>
      <c r="QHZ2" s="83"/>
      <c r="QIA2" s="83"/>
      <c r="QIB2" s="83"/>
      <c r="QIC2" s="83"/>
      <c r="QID2" s="83"/>
      <c r="QIE2" s="83"/>
      <c r="QIF2" s="83"/>
      <c r="QIG2" s="83"/>
      <c r="QIH2" s="83"/>
      <c r="QII2" s="83"/>
      <c r="QIJ2" s="83"/>
      <c r="QIK2" s="83"/>
      <c r="QIL2" s="83"/>
      <c r="QIM2" s="83"/>
      <c r="QIN2" s="83"/>
      <c r="QIO2" s="83"/>
      <c r="QIP2" s="83"/>
      <c r="QIQ2" s="83"/>
      <c r="QIR2" s="83"/>
      <c r="QIS2" s="83"/>
      <c r="QIT2" s="83"/>
      <c r="QIU2" s="83"/>
      <c r="QIV2" s="83"/>
      <c r="QIW2" s="83"/>
      <c r="QIX2" s="83"/>
      <c r="QIY2" s="83"/>
      <c r="QIZ2" s="83"/>
      <c r="QJA2" s="83"/>
      <c r="QJB2" s="83"/>
      <c r="QJC2" s="83"/>
      <c r="QJD2" s="83"/>
      <c r="QJE2" s="83"/>
      <c r="QJF2" s="83"/>
      <c r="QJG2" s="83"/>
      <c r="QJH2" s="83"/>
      <c r="QJI2" s="83"/>
      <c r="QJJ2" s="83"/>
      <c r="QJK2" s="83"/>
      <c r="QJL2" s="83"/>
      <c r="QJM2" s="83"/>
      <c r="QJN2" s="83"/>
      <c r="QJO2" s="83"/>
      <c r="QJP2" s="83"/>
      <c r="QJQ2" s="83"/>
      <c r="QJR2" s="83"/>
      <c r="QJS2" s="83"/>
      <c r="QJT2" s="83"/>
      <c r="QJU2" s="83"/>
      <c r="QJV2" s="83"/>
      <c r="QJW2" s="83"/>
      <c r="QJX2" s="83"/>
      <c r="QJY2" s="83"/>
      <c r="QJZ2" s="83"/>
      <c r="QKA2" s="83"/>
      <c r="QKB2" s="83"/>
      <c r="QKC2" s="83"/>
      <c r="QKD2" s="83"/>
      <c r="QKE2" s="83"/>
      <c r="QKF2" s="83"/>
      <c r="QKG2" s="83"/>
      <c r="QKH2" s="83"/>
      <c r="QKI2" s="83"/>
      <c r="QKJ2" s="83"/>
      <c r="QKK2" s="83"/>
      <c r="QKL2" s="83"/>
      <c r="QKM2" s="83"/>
      <c r="QKN2" s="83"/>
      <c r="QKO2" s="83"/>
      <c r="QKP2" s="83"/>
      <c r="QKQ2" s="83"/>
      <c r="QKR2" s="83"/>
      <c r="QKS2" s="83"/>
      <c r="QKT2" s="83"/>
      <c r="QKU2" s="83"/>
      <c r="QKV2" s="83"/>
      <c r="QKW2" s="83"/>
      <c r="QKX2" s="83"/>
      <c r="QKY2" s="83"/>
      <c r="QKZ2" s="83"/>
      <c r="QLA2" s="83"/>
      <c r="QLB2" s="83"/>
      <c r="QLC2" s="83"/>
      <c r="QLD2" s="83"/>
      <c r="QLE2" s="83"/>
      <c r="QLF2" s="83"/>
      <c r="QLG2" s="83"/>
      <c r="QLH2" s="83"/>
      <c r="QLI2" s="83"/>
      <c r="QLJ2" s="83"/>
      <c r="QLK2" s="83"/>
      <c r="QLL2" s="83"/>
      <c r="QLM2" s="83"/>
      <c r="QLN2" s="83"/>
      <c r="QLO2" s="83"/>
      <c r="QLP2" s="83"/>
      <c r="QLQ2" s="83"/>
      <c r="QLR2" s="83"/>
      <c r="QLS2" s="83"/>
      <c r="QLT2" s="83"/>
      <c r="QLU2" s="83"/>
      <c r="QLV2" s="83"/>
      <c r="QLW2" s="83"/>
      <c r="QLX2" s="83"/>
      <c r="QLY2" s="83"/>
      <c r="QLZ2" s="83"/>
      <c r="QMA2" s="83"/>
      <c r="QMB2" s="83"/>
      <c r="QMC2" s="83"/>
      <c r="QMD2" s="83"/>
      <c r="QME2" s="83"/>
      <c r="QMF2" s="83"/>
      <c r="QMG2" s="83"/>
      <c r="QMH2" s="83"/>
      <c r="QMI2" s="83"/>
      <c r="QMJ2" s="83"/>
      <c r="QMK2" s="83"/>
      <c r="QML2" s="83"/>
      <c r="QMM2" s="83"/>
      <c r="QMN2" s="83"/>
      <c r="QMO2" s="83"/>
      <c r="QMP2" s="83"/>
      <c r="QMQ2" s="83"/>
      <c r="QMR2" s="83"/>
      <c r="QMS2" s="83"/>
      <c r="QMT2" s="83"/>
      <c r="QMU2" s="83"/>
      <c r="QMV2" s="83"/>
      <c r="QMW2" s="83"/>
      <c r="QMX2" s="83"/>
      <c r="QMY2" s="83"/>
      <c r="QMZ2" s="83"/>
      <c r="QNA2" s="83"/>
      <c r="QNB2" s="83"/>
      <c r="QNC2" s="83"/>
      <c r="QND2" s="83"/>
      <c r="QNE2" s="83"/>
      <c r="QNF2" s="83"/>
      <c r="QNG2" s="83"/>
      <c r="QNH2" s="83"/>
      <c r="QNI2" s="83"/>
      <c r="QNJ2" s="83"/>
      <c r="QNK2" s="83"/>
      <c r="QNL2" s="83"/>
      <c r="QNM2" s="83"/>
      <c r="QNN2" s="83"/>
      <c r="QNO2" s="83"/>
      <c r="QNP2" s="83"/>
      <c r="QNQ2" s="83"/>
      <c r="QNR2" s="83"/>
      <c r="QNS2" s="83"/>
      <c r="QNT2" s="83"/>
      <c r="QNU2" s="83"/>
      <c r="QNV2" s="83"/>
      <c r="QNW2" s="83"/>
      <c r="QNX2" s="83"/>
      <c r="QNY2" s="83"/>
      <c r="QNZ2" s="83"/>
      <c r="QOA2" s="83"/>
      <c r="QOB2" s="83"/>
      <c r="QOC2" s="83"/>
      <c r="QOD2" s="83"/>
      <c r="QOE2" s="83"/>
      <c r="QOF2" s="83"/>
      <c r="QOG2" s="83"/>
      <c r="QOH2" s="83"/>
      <c r="QOI2" s="83"/>
      <c r="QOJ2" s="83"/>
      <c r="QOK2" s="83"/>
      <c r="QOL2" s="83"/>
      <c r="QOM2" s="83"/>
      <c r="QON2" s="83"/>
      <c r="QOO2" s="83"/>
      <c r="QOP2" s="83"/>
      <c r="QOQ2" s="83"/>
      <c r="QOR2" s="83"/>
      <c r="QOS2" s="83"/>
      <c r="QOT2" s="83"/>
      <c r="QOU2" s="83"/>
      <c r="QOV2" s="83"/>
      <c r="QOW2" s="83"/>
      <c r="QOX2" s="83"/>
      <c r="QOY2" s="83"/>
      <c r="QOZ2" s="83"/>
      <c r="QPA2" s="83"/>
      <c r="QPB2" s="83"/>
      <c r="QPC2" s="83"/>
      <c r="QPD2" s="83"/>
      <c r="QPE2" s="83"/>
      <c r="QPF2" s="83"/>
      <c r="QPG2" s="83"/>
      <c r="QPH2" s="83"/>
      <c r="QPI2" s="83"/>
      <c r="QPJ2" s="83"/>
      <c r="QPK2" s="83"/>
      <c r="QPL2" s="83"/>
      <c r="QPM2" s="83"/>
      <c r="QPN2" s="83"/>
      <c r="QPO2" s="83"/>
      <c r="QPP2" s="83"/>
      <c r="QPQ2" s="83"/>
      <c r="QPR2" s="83"/>
      <c r="QPS2" s="83"/>
      <c r="QPT2" s="83"/>
      <c r="QPU2" s="83"/>
      <c r="QPV2" s="83"/>
      <c r="QPW2" s="83"/>
      <c r="QPX2" s="83"/>
      <c r="QPY2" s="83"/>
      <c r="QPZ2" s="83"/>
      <c r="QQA2" s="83"/>
      <c r="QQB2" s="83"/>
      <c r="QQC2" s="83"/>
      <c r="QQD2" s="83"/>
      <c r="QQE2" s="83"/>
      <c r="QQF2" s="83"/>
      <c r="QQG2" s="83"/>
      <c r="QQH2" s="83"/>
      <c r="QQI2" s="83"/>
      <c r="QQJ2" s="83"/>
      <c r="QQK2" s="83"/>
      <c r="QQL2" s="83"/>
      <c r="QQM2" s="83"/>
      <c r="QQN2" s="83"/>
      <c r="QQO2" s="83"/>
      <c r="QQP2" s="83"/>
      <c r="QQQ2" s="83"/>
      <c r="QQR2" s="83"/>
      <c r="QQS2" s="83"/>
      <c r="QQT2" s="83"/>
      <c r="QQU2" s="83"/>
      <c r="QQV2" s="83"/>
      <c r="QQW2" s="83"/>
      <c r="QQX2" s="83"/>
      <c r="QQY2" s="83"/>
      <c r="QQZ2" s="83"/>
      <c r="QRA2" s="83"/>
      <c r="QRB2" s="83"/>
      <c r="QRC2" s="83"/>
      <c r="QRD2" s="83"/>
      <c r="QRE2" s="83"/>
      <c r="QRF2" s="83"/>
      <c r="QRG2" s="83"/>
      <c r="QRH2" s="83"/>
      <c r="QRI2" s="83"/>
      <c r="QRJ2" s="83"/>
      <c r="QRK2" s="83"/>
      <c r="QRL2" s="83"/>
      <c r="QRM2" s="83"/>
      <c r="QRN2" s="83"/>
      <c r="QRO2" s="83"/>
      <c r="QRP2" s="83"/>
      <c r="QRQ2" s="83"/>
      <c r="QRR2" s="83"/>
      <c r="QRS2" s="83"/>
      <c r="QRT2" s="83"/>
      <c r="QRU2" s="83"/>
      <c r="QRV2" s="83"/>
      <c r="QRW2" s="83"/>
      <c r="QRX2" s="83"/>
      <c r="QRY2" s="83"/>
      <c r="QRZ2" s="83"/>
      <c r="QSA2" s="83"/>
      <c r="QSB2" s="83"/>
      <c r="QSC2" s="83"/>
      <c r="QSD2" s="83"/>
      <c r="QSE2" s="83"/>
      <c r="QSF2" s="83"/>
      <c r="QSG2" s="83"/>
      <c r="QSH2" s="83"/>
      <c r="QSI2" s="83"/>
      <c r="QSJ2" s="83"/>
      <c r="QSK2" s="83"/>
      <c r="QSL2" s="83"/>
      <c r="QSM2" s="83"/>
      <c r="QSN2" s="83"/>
      <c r="QSO2" s="83"/>
      <c r="QSP2" s="83"/>
      <c r="QSQ2" s="83"/>
      <c r="QSR2" s="83"/>
      <c r="QSS2" s="83"/>
      <c r="QST2" s="83"/>
      <c r="QSU2" s="83"/>
      <c r="QSV2" s="83"/>
      <c r="QSW2" s="83"/>
      <c r="QSX2" s="83"/>
      <c r="QSY2" s="83"/>
      <c r="QSZ2" s="83"/>
      <c r="QTA2" s="83"/>
      <c r="QTB2" s="83"/>
      <c r="QTC2" s="83"/>
      <c r="QTD2" s="83"/>
      <c r="QTE2" s="83"/>
      <c r="QTF2" s="83"/>
      <c r="QTG2" s="83"/>
      <c r="QTH2" s="83"/>
      <c r="QTI2" s="83"/>
      <c r="QTJ2" s="83"/>
      <c r="QTK2" s="83"/>
      <c r="QTL2" s="83"/>
      <c r="QTM2" s="83"/>
      <c r="QTN2" s="83"/>
      <c r="QTO2" s="83"/>
      <c r="QTP2" s="83"/>
      <c r="QTQ2" s="83"/>
      <c r="QTR2" s="83"/>
      <c r="QTS2" s="83"/>
      <c r="QTT2" s="83"/>
      <c r="QTU2" s="83"/>
      <c r="QTV2" s="83"/>
      <c r="QTW2" s="83"/>
      <c r="QTX2" s="83"/>
      <c r="QTY2" s="83"/>
      <c r="QTZ2" s="83"/>
      <c r="QUA2" s="83"/>
      <c r="QUB2" s="83"/>
      <c r="QUC2" s="83"/>
      <c r="QUD2" s="83"/>
      <c r="QUE2" s="83"/>
      <c r="QUF2" s="83"/>
      <c r="QUG2" s="83"/>
      <c r="QUH2" s="83"/>
      <c r="QUI2" s="83"/>
      <c r="QUJ2" s="83"/>
      <c r="QUK2" s="83"/>
      <c r="QUL2" s="83"/>
      <c r="QUM2" s="83"/>
      <c r="QUN2" s="83"/>
      <c r="QUO2" s="83"/>
      <c r="QUP2" s="83"/>
      <c r="QUQ2" s="83"/>
      <c r="QUR2" s="83"/>
      <c r="QUS2" s="83"/>
      <c r="QUT2" s="83"/>
      <c r="QUU2" s="83"/>
      <c r="QUV2" s="83"/>
      <c r="QUW2" s="83"/>
      <c r="QUX2" s="83"/>
      <c r="QUY2" s="83"/>
      <c r="QUZ2" s="83"/>
      <c r="QVA2" s="83"/>
      <c r="QVB2" s="83"/>
      <c r="QVC2" s="83"/>
      <c r="QVD2" s="83"/>
      <c r="QVE2" s="83"/>
      <c r="QVF2" s="83"/>
      <c r="QVG2" s="83"/>
      <c r="QVH2" s="83"/>
      <c r="QVI2" s="83"/>
      <c r="QVJ2" s="83"/>
      <c r="QVK2" s="83"/>
      <c r="QVL2" s="83"/>
      <c r="QVM2" s="83"/>
      <c r="QVN2" s="83"/>
      <c r="QVO2" s="83"/>
      <c r="QVP2" s="83"/>
      <c r="QVQ2" s="83"/>
      <c r="QVR2" s="83"/>
      <c r="QVS2" s="83"/>
      <c r="QVT2" s="83"/>
      <c r="QVU2" s="83"/>
      <c r="QVV2" s="83"/>
      <c r="QVW2" s="83"/>
      <c r="QVX2" s="83"/>
      <c r="QVY2" s="83"/>
      <c r="QVZ2" s="83"/>
      <c r="QWA2" s="83"/>
      <c r="QWB2" s="83"/>
      <c r="QWC2" s="83"/>
      <c r="QWD2" s="83"/>
      <c r="QWE2" s="83"/>
      <c r="QWF2" s="83"/>
      <c r="QWG2" s="83"/>
      <c r="QWH2" s="83"/>
      <c r="QWI2" s="83"/>
      <c r="QWJ2" s="83"/>
      <c r="QWK2" s="83"/>
      <c r="QWL2" s="83"/>
      <c r="QWM2" s="83"/>
      <c r="QWN2" s="83"/>
      <c r="QWO2" s="83"/>
      <c r="QWP2" s="83"/>
      <c r="QWQ2" s="83"/>
      <c r="QWR2" s="83"/>
      <c r="QWS2" s="83"/>
      <c r="QWT2" s="83"/>
      <c r="QWU2" s="83"/>
      <c r="QWV2" s="83"/>
      <c r="QWW2" s="83"/>
      <c r="QWX2" s="83"/>
      <c r="QWY2" s="83"/>
      <c r="QWZ2" s="83"/>
      <c r="QXA2" s="83"/>
      <c r="QXB2" s="83"/>
      <c r="QXC2" s="83"/>
      <c r="QXD2" s="83"/>
      <c r="QXE2" s="83"/>
      <c r="QXF2" s="83"/>
      <c r="QXG2" s="83"/>
      <c r="QXH2" s="83"/>
      <c r="QXI2" s="83"/>
      <c r="QXJ2" s="83"/>
      <c r="QXK2" s="83"/>
      <c r="QXL2" s="83"/>
      <c r="QXM2" s="83"/>
      <c r="QXN2" s="83"/>
      <c r="QXO2" s="83"/>
      <c r="QXP2" s="83"/>
      <c r="QXQ2" s="83"/>
      <c r="QXR2" s="83"/>
      <c r="QXS2" s="83"/>
      <c r="QXT2" s="83"/>
      <c r="QXU2" s="83"/>
      <c r="QXV2" s="83"/>
      <c r="QXW2" s="83"/>
      <c r="QXX2" s="83"/>
      <c r="QXY2" s="83"/>
      <c r="QXZ2" s="83"/>
      <c r="QYA2" s="83"/>
      <c r="QYB2" s="83"/>
      <c r="QYC2" s="83"/>
      <c r="QYD2" s="83"/>
      <c r="QYE2" s="83"/>
      <c r="QYF2" s="83"/>
      <c r="QYG2" s="83"/>
      <c r="QYH2" s="83"/>
      <c r="QYI2" s="83"/>
      <c r="QYJ2" s="83"/>
      <c r="QYK2" s="83"/>
      <c r="QYL2" s="83"/>
      <c r="QYM2" s="83"/>
      <c r="QYN2" s="83"/>
      <c r="QYO2" s="83"/>
      <c r="QYP2" s="83"/>
      <c r="QYQ2" s="83"/>
      <c r="QYR2" s="83"/>
      <c r="QYS2" s="83"/>
      <c r="QYT2" s="83"/>
      <c r="QYU2" s="83"/>
      <c r="QYV2" s="83"/>
      <c r="QYW2" s="83"/>
      <c r="QYX2" s="83"/>
      <c r="QYY2" s="83"/>
      <c r="QYZ2" s="83"/>
      <c r="QZA2" s="83"/>
      <c r="QZB2" s="83"/>
      <c r="QZC2" s="83"/>
      <c r="QZD2" s="83"/>
      <c r="QZE2" s="83"/>
      <c r="QZF2" s="83"/>
      <c r="QZG2" s="83"/>
      <c r="QZH2" s="83"/>
      <c r="QZI2" s="83"/>
      <c r="QZJ2" s="83"/>
      <c r="QZK2" s="83"/>
      <c r="QZL2" s="83"/>
      <c r="QZM2" s="83"/>
      <c r="QZN2" s="83"/>
      <c r="QZO2" s="83"/>
      <c r="QZP2" s="83"/>
      <c r="QZQ2" s="83"/>
      <c r="QZR2" s="83"/>
      <c r="QZS2" s="83"/>
      <c r="QZT2" s="83"/>
      <c r="QZU2" s="83"/>
      <c r="QZV2" s="83"/>
      <c r="QZW2" s="83"/>
      <c r="QZX2" s="83"/>
      <c r="QZY2" s="83"/>
      <c r="QZZ2" s="83"/>
      <c r="RAA2" s="83"/>
      <c r="RAB2" s="83"/>
      <c r="RAC2" s="83"/>
      <c r="RAD2" s="83"/>
      <c r="RAE2" s="83"/>
      <c r="RAF2" s="83"/>
      <c r="RAG2" s="83"/>
      <c r="RAH2" s="83"/>
      <c r="RAI2" s="83"/>
      <c r="RAJ2" s="83"/>
      <c r="RAK2" s="83"/>
      <c r="RAL2" s="83"/>
      <c r="RAM2" s="83"/>
      <c r="RAN2" s="83"/>
      <c r="RAO2" s="83"/>
      <c r="RAP2" s="83"/>
      <c r="RAQ2" s="83"/>
      <c r="RAR2" s="83"/>
      <c r="RAS2" s="83"/>
      <c r="RAT2" s="83"/>
      <c r="RAU2" s="83"/>
      <c r="RAV2" s="83"/>
      <c r="RAW2" s="83"/>
      <c r="RAX2" s="83"/>
      <c r="RAY2" s="83"/>
      <c r="RAZ2" s="83"/>
      <c r="RBA2" s="83"/>
      <c r="RBB2" s="83"/>
      <c r="RBC2" s="83"/>
      <c r="RBD2" s="83"/>
      <c r="RBE2" s="83"/>
      <c r="RBF2" s="83"/>
      <c r="RBG2" s="83"/>
      <c r="RBH2" s="83"/>
      <c r="RBI2" s="83"/>
      <c r="RBJ2" s="83"/>
      <c r="RBK2" s="83"/>
      <c r="RBL2" s="83"/>
      <c r="RBM2" s="83"/>
      <c r="RBN2" s="83"/>
      <c r="RBO2" s="83"/>
      <c r="RBP2" s="83"/>
      <c r="RBQ2" s="83"/>
      <c r="RBR2" s="83"/>
      <c r="RBS2" s="83"/>
      <c r="RBT2" s="83"/>
      <c r="RBU2" s="83"/>
      <c r="RBV2" s="83"/>
      <c r="RBW2" s="83"/>
      <c r="RBX2" s="83"/>
      <c r="RBY2" s="83"/>
      <c r="RBZ2" s="83"/>
      <c r="RCA2" s="83"/>
      <c r="RCB2" s="83"/>
      <c r="RCC2" s="83"/>
      <c r="RCD2" s="83"/>
      <c r="RCE2" s="83"/>
      <c r="RCF2" s="83"/>
      <c r="RCG2" s="83"/>
      <c r="RCH2" s="83"/>
      <c r="RCI2" s="83"/>
      <c r="RCJ2" s="83"/>
      <c r="RCK2" s="83"/>
      <c r="RCL2" s="83"/>
      <c r="RCM2" s="83"/>
      <c r="RCN2" s="83"/>
      <c r="RCO2" s="83"/>
      <c r="RCP2" s="83"/>
      <c r="RCQ2" s="83"/>
      <c r="RCR2" s="83"/>
      <c r="RCS2" s="83"/>
      <c r="RCT2" s="83"/>
      <c r="RCU2" s="83"/>
      <c r="RCV2" s="83"/>
      <c r="RCW2" s="83"/>
      <c r="RCX2" s="83"/>
      <c r="RCY2" s="83"/>
      <c r="RCZ2" s="83"/>
      <c r="RDA2" s="83"/>
      <c r="RDB2" s="83"/>
      <c r="RDC2" s="83"/>
      <c r="RDD2" s="83"/>
      <c r="RDE2" s="83"/>
      <c r="RDF2" s="83"/>
      <c r="RDG2" s="83"/>
      <c r="RDH2" s="83"/>
      <c r="RDI2" s="83"/>
      <c r="RDJ2" s="83"/>
      <c r="RDK2" s="83"/>
      <c r="RDL2" s="83"/>
      <c r="RDM2" s="83"/>
      <c r="RDN2" s="83"/>
      <c r="RDO2" s="83"/>
      <c r="RDP2" s="83"/>
      <c r="RDQ2" s="83"/>
      <c r="RDR2" s="83"/>
      <c r="RDS2" s="83"/>
      <c r="RDT2" s="83"/>
      <c r="RDU2" s="83"/>
      <c r="RDV2" s="83"/>
      <c r="RDW2" s="83"/>
      <c r="RDX2" s="83"/>
      <c r="RDY2" s="83"/>
      <c r="RDZ2" s="83"/>
      <c r="REA2" s="83"/>
      <c r="REB2" s="83"/>
      <c r="REC2" s="83"/>
      <c r="RED2" s="83"/>
      <c r="REE2" s="83"/>
      <c r="REF2" s="83"/>
      <c r="REG2" s="83"/>
      <c r="REH2" s="83"/>
      <c r="REI2" s="83"/>
      <c r="REJ2" s="83"/>
      <c r="REK2" s="83"/>
      <c r="REL2" s="83"/>
      <c r="REM2" s="83"/>
      <c r="REN2" s="83"/>
      <c r="REO2" s="83"/>
      <c r="REP2" s="83"/>
      <c r="REQ2" s="83"/>
      <c r="RER2" s="83"/>
      <c r="RES2" s="83"/>
      <c r="RET2" s="83"/>
      <c r="REU2" s="83"/>
      <c r="REV2" s="83"/>
      <c r="REW2" s="83"/>
      <c r="REX2" s="83"/>
      <c r="REY2" s="83"/>
      <c r="REZ2" s="83"/>
      <c r="RFA2" s="83"/>
      <c r="RFB2" s="83"/>
      <c r="RFC2" s="83"/>
      <c r="RFD2" s="83"/>
      <c r="RFE2" s="83"/>
      <c r="RFF2" s="83"/>
      <c r="RFG2" s="83"/>
      <c r="RFH2" s="83"/>
      <c r="RFI2" s="83"/>
      <c r="RFJ2" s="83"/>
      <c r="RFK2" s="83"/>
      <c r="RFL2" s="83"/>
      <c r="RFM2" s="83"/>
      <c r="RFN2" s="83"/>
      <c r="RFO2" s="83"/>
      <c r="RFP2" s="83"/>
      <c r="RFQ2" s="83"/>
      <c r="RFR2" s="83"/>
      <c r="RFS2" s="83"/>
      <c r="RFT2" s="83"/>
      <c r="RFU2" s="83"/>
      <c r="RFV2" s="83"/>
      <c r="RFW2" s="83"/>
      <c r="RFX2" s="83"/>
      <c r="RFY2" s="83"/>
      <c r="RFZ2" s="83"/>
      <c r="RGA2" s="83"/>
      <c r="RGB2" s="83"/>
      <c r="RGC2" s="83"/>
      <c r="RGD2" s="83"/>
      <c r="RGE2" s="83"/>
      <c r="RGF2" s="83"/>
      <c r="RGG2" s="83"/>
      <c r="RGH2" s="83"/>
      <c r="RGI2" s="83"/>
      <c r="RGJ2" s="83"/>
      <c r="RGK2" s="83"/>
      <c r="RGL2" s="83"/>
      <c r="RGM2" s="83"/>
      <c r="RGN2" s="83"/>
      <c r="RGO2" s="83"/>
      <c r="RGP2" s="83"/>
      <c r="RGQ2" s="83"/>
      <c r="RGR2" s="83"/>
      <c r="RGS2" s="83"/>
      <c r="RGT2" s="83"/>
      <c r="RGU2" s="83"/>
      <c r="RGV2" s="83"/>
      <c r="RGW2" s="83"/>
      <c r="RGX2" s="83"/>
      <c r="RGY2" s="83"/>
      <c r="RGZ2" s="83"/>
      <c r="RHA2" s="83"/>
      <c r="RHB2" s="83"/>
      <c r="RHC2" s="83"/>
      <c r="RHD2" s="83"/>
      <c r="RHE2" s="83"/>
      <c r="RHF2" s="83"/>
      <c r="RHG2" s="83"/>
      <c r="RHH2" s="83"/>
      <c r="RHI2" s="83"/>
      <c r="RHJ2" s="83"/>
      <c r="RHK2" s="83"/>
      <c r="RHL2" s="83"/>
      <c r="RHM2" s="83"/>
      <c r="RHN2" s="83"/>
      <c r="RHO2" s="83"/>
      <c r="RHP2" s="83"/>
      <c r="RHQ2" s="83"/>
      <c r="RHR2" s="83"/>
      <c r="RHS2" s="83"/>
      <c r="RHT2" s="83"/>
      <c r="RHU2" s="83"/>
      <c r="RHV2" s="83"/>
      <c r="RHW2" s="83"/>
      <c r="RHX2" s="83"/>
      <c r="RHY2" s="83"/>
      <c r="RHZ2" s="83"/>
      <c r="RIA2" s="83"/>
      <c r="RIB2" s="83"/>
      <c r="RIC2" s="83"/>
      <c r="RID2" s="83"/>
      <c r="RIE2" s="83"/>
      <c r="RIF2" s="83"/>
      <c r="RIG2" s="83"/>
      <c r="RIH2" s="83"/>
      <c r="RII2" s="83"/>
      <c r="RIJ2" s="83"/>
      <c r="RIK2" s="83"/>
      <c r="RIL2" s="83"/>
      <c r="RIM2" s="83"/>
      <c r="RIN2" s="83"/>
      <c r="RIO2" s="83"/>
      <c r="RIP2" s="83"/>
      <c r="RIQ2" s="83"/>
      <c r="RIR2" s="83"/>
      <c r="RIS2" s="83"/>
      <c r="RIT2" s="83"/>
      <c r="RIU2" s="83"/>
      <c r="RIV2" s="83"/>
      <c r="RIW2" s="83"/>
      <c r="RIX2" s="83"/>
      <c r="RIY2" s="83"/>
      <c r="RIZ2" s="83"/>
      <c r="RJA2" s="83"/>
      <c r="RJB2" s="83"/>
      <c r="RJC2" s="83"/>
      <c r="RJD2" s="83"/>
      <c r="RJE2" s="83"/>
      <c r="RJF2" s="83"/>
      <c r="RJG2" s="83"/>
      <c r="RJH2" s="83"/>
      <c r="RJI2" s="83"/>
      <c r="RJJ2" s="83"/>
      <c r="RJK2" s="83"/>
      <c r="RJL2" s="83"/>
      <c r="RJM2" s="83"/>
      <c r="RJN2" s="83"/>
      <c r="RJO2" s="83"/>
      <c r="RJP2" s="83"/>
      <c r="RJQ2" s="83"/>
      <c r="RJR2" s="83"/>
      <c r="RJS2" s="83"/>
      <c r="RJT2" s="83"/>
      <c r="RJU2" s="83"/>
      <c r="RJV2" s="83"/>
      <c r="RJW2" s="83"/>
      <c r="RJX2" s="83"/>
      <c r="RJY2" s="83"/>
      <c r="RJZ2" s="83"/>
      <c r="RKA2" s="83"/>
      <c r="RKB2" s="83"/>
      <c r="RKC2" s="83"/>
      <c r="RKD2" s="83"/>
      <c r="RKE2" s="83"/>
      <c r="RKF2" s="83"/>
      <c r="RKG2" s="83"/>
      <c r="RKH2" s="83"/>
      <c r="RKI2" s="83"/>
      <c r="RKJ2" s="83"/>
      <c r="RKK2" s="83"/>
      <c r="RKL2" s="83"/>
      <c r="RKM2" s="83"/>
      <c r="RKN2" s="83"/>
      <c r="RKO2" s="83"/>
      <c r="RKP2" s="83"/>
      <c r="RKQ2" s="83"/>
      <c r="RKR2" s="83"/>
      <c r="RKS2" s="83"/>
      <c r="RKT2" s="83"/>
      <c r="RKU2" s="83"/>
      <c r="RKV2" s="83"/>
      <c r="RKW2" s="83"/>
      <c r="RKX2" s="83"/>
      <c r="RKY2" s="83"/>
      <c r="RKZ2" s="83"/>
      <c r="RLA2" s="83"/>
      <c r="RLB2" s="83"/>
      <c r="RLC2" s="83"/>
      <c r="RLD2" s="83"/>
      <c r="RLE2" s="83"/>
      <c r="RLF2" s="83"/>
      <c r="RLG2" s="83"/>
      <c r="RLH2" s="83"/>
      <c r="RLI2" s="83"/>
      <c r="RLJ2" s="83"/>
      <c r="RLK2" s="83"/>
      <c r="RLL2" s="83"/>
      <c r="RLM2" s="83"/>
      <c r="RLN2" s="83"/>
      <c r="RLO2" s="83"/>
      <c r="RLP2" s="83"/>
      <c r="RLQ2" s="83"/>
      <c r="RLR2" s="83"/>
      <c r="RLS2" s="83"/>
      <c r="RLT2" s="83"/>
      <c r="RLU2" s="83"/>
      <c r="RLV2" s="83"/>
      <c r="RLW2" s="83"/>
      <c r="RLX2" s="83"/>
      <c r="RLY2" s="83"/>
      <c r="RLZ2" s="83"/>
      <c r="RMA2" s="83"/>
      <c r="RMB2" s="83"/>
      <c r="RMC2" s="83"/>
      <c r="RMD2" s="83"/>
      <c r="RME2" s="83"/>
      <c r="RMF2" s="83"/>
      <c r="RMG2" s="83"/>
      <c r="RMH2" s="83"/>
      <c r="RMI2" s="83"/>
      <c r="RMJ2" s="83"/>
      <c r="RMK2" s="83"/>
      <c r="RML2" s="83"/>
      <c r="RMM2" s="83"/>
      <c r="RMN2" s="83"/>
      <c r="RMO2" s="83"/>
      <c r="RMP2" s="83"/>
      <c r="RMQ2" s="83"/>
      <c r="RMR2" s="83"/>
      <c r="RMS2" s="83"/>
      <c r="RMT2" s="83"/>
      <c r="RMU2" s="83"/>
      <c r="RMV2" s="83"/>
      <c r="RMW2" s="83"/>
      <c r="RMX2" s="83"/>
      <c r="RMY2" s="83"/>
      <c r="RMZ2" s="83"/>
      <c r="RNA2" s="83"/>
      <c r="RNB2" s="83"/>
      <c r="RNC2" s="83"/>
      <c r="RND2" s="83"/>
      <c r="RNE2" s="83"/>
      <c r="RNF2" s="83"/>
      <c r="RNG2" s="83"/>
      <c r="RNH2" s="83"/>
      <c r="RNI2" s="83"/>
      <c r="RNJ2" s="83"/>
      <c r="RNK2" s="83"/>
      <c r="RNL2" s="83"/>
      <c r="RNM2" s="83"/>
      <c r="RNN2" s="83"/>
      <c r="RNO2" s="83"/>
      <c r="RNP2" s="83"/>
      <c r="RNQ2" s="83"/>
      <c r="RNR2" s="83"/>
      <c r="RNS2" s="83"/>
      <c r="RNT2" s="83"/>
      <c r="RNU2" s="83"/>
      <c r="RNV2" s="83"/>
      <c r="RNW2" s="83"/>
      <c r="RNX2" s="83"/>
      <c r="RNY2" s="83"/>
      <c r="RNZ2" s="83"/>
      <c r="ROA2" s="83"/>
      <c r="ROB2" s="83"/>
      <c r="ROC2" s="83"/>
      <c r="ROD2" s="83"/>
      <c r="ROE2" s="83"/>
      <c r="ROF2" s="83"/>
      <c r="ROG2" s="83"/>
      <c r="ROH2" s="83"/>
      <c r="ROI2" s="83"/>
      <c r="ROJ2" s="83"/>
      <c r="ROK2" s="83"/>
      <c r="ROL2" s="83"/>
      <c r="ROM2" s="83"/>
      <c r="RON2" s="83"/>
      <c r="ROO2" s="83"/>
      <c r="ROP2" s="83"/>
      <c r="ROQ2" s="83"/>
      <c r="ROR2" s="83"/>
      <c r="ROS2" s="83"/>
      <c r="ROT2" s="83"/>
      <c r="ROU2" s="83"/>
      <c r="ROV2" s="83"/>
      <c r="ROW2" s="83"/>
      <c r="ROX2" s="83"/>
      <c r="ROY2" s="83"/>
      <c r="ROZ2" s="83"/>
      <c r="RPA2" s="83"/>
      <c r="RPB2" s="83"/>
      <c r="RPC2" s="83"/>
      <c r="RPD2" s="83"/>
      <c r="RPE2" s="83"/>
      <c r="RPF2" s="83"/>
      <c r="RPG2" s="83"/>
      <c r="RPH2" s="83"/>
      <c r="RPI2" s="83"/>
      <c r="RPJ2" s="83"/>
      <c r="RPK2" s="83"/>
      <c r="RPL2" s="83"/>
      <c r="RPM2" s="83"/>
      <c r="RPN2" s="83"/>
      <c r="RPO2" s="83"/>
      <c r="RPP2" s="83"/>
      <c r="RPQ2" s="83"/>
      <c r="RPR2" s="83"/>
      <c r="RPS2" s="83"/>
      <c r="RPT2" s="83"/>
      <c r="RPU2" s="83"/>
      <c r="RPV2" s="83"/>
      <c r="RPW2" s="83"/>
      <c r="RPX2" s="83"/>
      <c r="RPY2" s="83"/>
      <c r="RPZ2" s="83"/>
      <c r="RQA2" s="83"/>
      <c r="RQB2" s="83"/>
      <c r="RQC2" s="83"/>
      <c r="RQD2" s="83"/>
      <c r="RQE2" s="83"/>
      <c r="RQF2" s="83"/>
      <c r="RQG2" s="83"/>
      <c r="RQH2" s="83"/>
      <c r="RQI2" s="83"/>
      <c r="RQJ2" s="83"/>
      <c r="RQK2" s="83"/>
      <c r="RQL2" s="83"/>
      <c r="RQM2" s="83"/>
      <c r="RQN2" s="83"/>
      <c r="RQO2" s="83"/>
      <c r="RQP2" s="83"/>
      <c r="RQQ2" s="83"/>
      <c r="RQR2" s="83"/>
      <c r="RQS2" s="83"/>
      <c r="RQT2" s="83"/>
      <c r="RQU2" s="83"/>
      <c r="RQV2" s="83"/>
      <c r="RQW2" s="83"/>
      <c r="RQX2" s="83"/>
      <c r="RQY2" s="83"/>
      <c r="RQZ2" s="83"/>
      <c r="RRA2" s="83"/>
      <c r="RRB2" s="83"/>
      <c r="RRC2" s="83"/>
      <c r="RRD2" s="83"/>
      <c r="RRE2" s="83"/>
      <c r="RRF2" s="83"/>
      <c r="RRG2" s="83"/>
      <c r="RRH2" s="83"/>
      <c r="RRI2" s="83"/>
      <c r="RRJ2" s="83"/>
      <c r="RRK2" s="83"/>
      <c r="RRL2" s="83"/>
      <c r="RRM2" s="83"/>
      <c r="RRN2" s="83"/>
      <c r="RRO2" s="83"/>
      <c r="RRP2" s="83"/>
      <c r="RRQ2" s="83"/>
      <c r="RRR2" s="83"/>
      <c r="RRS2" s="83"/>
      <c r="RRT2" s="83"/>
      <c r="RRU2" s="83"/>
      <c r="RRV2" s="83"/>
      <c r="RRW2" s="83"/>
      <c r="RRX2" s="83"/>
      <c r="RRY2" s="83"/>
      <c r="RRZ2" s="83"/>
      <c r="RSA2" s="83"/>
      <c r="RSB2" s="83"/>
      <c r="RSC2" s="83"/>
      <c r="RSD2" s="83"/>
      <c r="RSE2" s="83"/>
      <c r="RSF2" s="83"/>
      <c r="RSG2" s="83"/>
      <c r="RSH2" s="83"/>
      <c r="RSI2" s="83"/>
      <c r="RSJ2" s="83"/>
      <c r="RSK2" s="83"/>
      <c r="RSL2" s="83"/>
      <c r="RSM2" s="83"/>
      <c r="RSN2" s="83"/>
      <c r="RSO2" s="83"/>
      <c r="RSP2" s="83"/>
      <c r="RSQ2" s="83"/>
      <c r="RSR2" s="83"/>
      <c r="RSS2" s="83"/>
      <c r="RST2" s="83"/>
      <c r="RSU2" s="83"/>
      <c r="RSV2" s="83"/>
      <c r="RSW2" s="83"/>
      <c r="RSX2" s="83"/>
      <c r="RSY2" s="83"/>
      <c r="RSZ2" s="83"/>
      <c r="RTA2" s="83"/>
      <c r="RTB2" s="83"/>
      <c r="RTC2" s="83"/>
      <c r="RTD2" s="83"/>
      <c r="RTE2" s="83"/>
      <c r="RTF2" s="83"/>
      <c r="RTG2" s="83"/>
      <c r="RTH2" s="83"/>
      <c r="RTI2" s="83"/>
      <c r="RTJ2" s="83"/>
      <c r="RTK2" s="83"/>
      <c r="RTL2" s="83"/>
      <c r="RTM2" s="83"/>
      <c r="RTN2" s="83"/>
      <c r="RTO2" s="83"/>
      <c r="RTP2" s="83"/>
      <c r="RTQ2" s="83"/>
      <c r="RTR2" s="83"/>
      <c r="RTS2" s="83"/>
      <c r="RTT2" s="83"/>
      <c r="RTU2" s="83"/>
      <c r="RTV2" s="83"/>
      <c r="RTW2" s="83"/>
      <c r="RTX2" s="83"/>
      <c r="RTY2" s="83"/>
      <c r="RTZ2" s="83"/>
      <c r="RUA2" s="83"/>
      <c r="RUB2" s="83"/>
      <c r="RUC2" s="83"/>
      <c r="RUD2" s="83"/>
      <c r="RUE2" s="83"/>
      <c r="RUF2" s="83"/>
      <c r="RUG2" s="83"/>
      <c r="RUH2" s="83"/>
      <c r="RUI2" s="83"/>
      <c r="RUJ2" s="83"/>
      <c r="RUK2" s="83"/>
      <c r="RUL2" s="83"/>
      <c r="RUM2" s="83"/>
      <c r="RUN2" s="83"/>
      <c r="RUO2" s="83"/>
      <c r="RUP2" s="83"/>
      <c r="RUQ2" s="83"/>
      <c r="RUR2" s="83"/>
      <c r="RUS2" s="83"/>
      <c r="RUT2" s="83"/>
      <c r="RUU2" s="83"/>
      <c r="RUV2" s="83"/>
      <c r="RUW2" s="83"/>
      <c r="RUX2" s="83"/>
      <c r="RUY2" s="83"/>
      <c r="RUZ2" s="83"/>
      <c r="RVA2" s="83"/>
      <c r="RVB2" s="83"/>
      <c r="RVC2" s="83"/>
      <c r="RVD2" s="83"/>
      <c r="RVE2" s="83"/>
      <c r="RVF2" s="83"/>
      <c r="RVG2" s="83"/>
      <c r="RVH2" s="83"/>
      <c r="RVI2" s="83"/>
      <c r="RVJ2" s="83"/>
      <c r="RVK2" s="83"/>
      <c r="RVL2" s="83"/>
      <c r="RVM2" s="83"/>
      <c r="RVN2" s="83"/>
      <c r="RVO2" s="83"/>
      <c r="RVP2" s="83"/>
      <c r="RVQ2" s="83"/>
      <c r="RVR2" s="83"/>
      <c r="RVS2" s="83"/>
      <c r="RVT2" s="83"/>
      <c r="RVU2" s="83"/>
      <c r="RVV2" s="83"/>
      <c r="RVW2" s="83"/>
      <c r="RVX2" s="83"/>
      <c r="RVY2" s="83"/>
      <c r="RVZ2" s="83"/>
      <c r="RWA2" s="83"/>
      <c r="RWB2" s="83"/>
      <c r="RWC2" s="83"/>
      <c r="RWD2" s="83"/>
      <c r="RWE2" s="83"/>
      <c r="RWF2" s="83"/>
      <c r="RWG2" s="83"/>
      <c r="RWH2" s="83"/>
      <c r="RWI2" s="83"/>
      <c r="RWJ2" s="83"/>
      <c r="RWK2" s="83"/>
      <c r="RWL2" s="83"/>
      <c r="RWM2" s="83"/>
      <c r="RWN2" s="83"/>
      <c r="RWO2" s="83"/>
      <c r="RWP2" s="83"/>
      <c r="RWQ2" s="83"/>
      <c r="RWR2" s="83"/>
      <c r="RWS2" s="83"/>
      <c r="RWT2" s="83"/>
      <c r="RWU2" s="83"/>
      <c r="RWV2" s="83"/>
      <c r="RWW2" s="83"/>
      <c r="RWX2" s="83"/>
      <c r="RWY2" s="83"/>
      <c r="RWZ2" s="83"/>
      <c r="RXA2" s="83"/>
      <c r="RXB2" s="83"/>
      <c r="RXC2" s="83"/>
      <c r="RXD2" s="83"/>
      <c r="RXE2" s="83"/>
      <c r="RXF2" s="83"/>
      <c r="RXG2" s="83"/>
      <c r="RXH2" s="83"/>
      <c r="RXI2" s="83"/>
      <c r="RXJ2" s="83"/>
      <c r="RXK2" s="83"/>
      <c r="RXL2" s="83"/>
      <c r="RXM2" s="83"/>
      <c r="RXN2" s="83"/>
      <c r="RXO2" s="83"/>
      <c r="RXP2" s="83"/>
      <c r="RXQ2" s="83"/>
      <c r="RXR2" s="83"/>
      <c r="RXS2" s="83"/>
      <c r="RXT2" s="83"/>
      <c r="RXU2" s="83"/>
      <c r="RXV2" s="83"/>
      <c r="RXW2" s="83"/>
      <c r="RXX2" s="83"/>
      <c r="RXY2" s="83"/>
      <c r="RXZ2" s="83"/>
      <c r="RYA2" s="83"/>
      <c r="RYB2" s="83"/>
      <c r="RYC2" s="83"/>
      <c r="RYD2" s="83"/>
      <c r="RYE2" s="83"/>
      <c r="RYF2" s="83"/>
      <c r="RYG2" s="83"/>
      <c r="RYH2" s="83"/>
      <c r="RYI2" s="83"/>
      <c r="RYJ2" s="83"/>
      <c r="RYK2" s="83"/>
      <c r="RYL2" s="83"/>
      <c r="RYM2" s="83"/>
      <c r="RYN2" s="83"/>
      <c r="RYO2" s="83"/>
      <c r="RYP2" s="83"/>
      <c r="RYQ2" s="83"/>
      <c r="RYR2" s="83"/>
      <c r="RYS2" s="83"/>
      <c r="RYT2" s="83"/>
      <c r="RYU2" s="83"/>
      <c r="RYV2" s="83"/>
      <c r="RYW2" s="83"/>
      <c r="RYX2" s="83"/>
      <c r="RYY2" s="83"/>
      <c r="RYZ2" s="83"/>
      <c r="RZA2" s="83"/>
      <c r="RZB2" s="83"/>
      <c r="RZC2" s="83"/>
      <c r="RZD2" s="83"/>
      <c r="RZE2" s="83"/>
      <c r="RZF2" s="83"/>
      <c r="RZG2" s="83"/>
      <c r="RZH2" s="83"/>
      <c r="RZI2" s="83"/>
      <c r="RZJ2" s="83"/>
      <c r="RZK2" s="83"/>
      <c r="RZL2" s="83"/>
      <c r="RZM2" s="83"/>
      <c r="RZN2" s="83"/>
      <c r="RZO2" s="83"/>
      <c r="RZP2" s="83"/>
      <c r="RZQ2" s="83"/>
      <c r="RZR2" s="83"/>
      <c r="RZS2" s="83"/>
      <c r="RZT2" s="83"/>
      <c r="RZU2" s="83"/>
      <c r="RZV2" s="83"/>
      <c r="RZW2" s="83"/>
      <c r="RZX2" s="83"/>
      <c r="RZY2" s="83"/>
      <c r="RZZ2" s="83"/>
      <c r="SAA2" s="83"/>
      <c r="SAB2" s="83"/>
      <c r="SAC2" s="83"/>
      <c r="SAD2" s="83"/>
      <c r="SAE2" s="83"/>
      <c r="SAF2" s="83"/>
      <c r="SAG2" s="83"/>
      <c r="SAH2" s="83"/>
      <c r="SAI2" s="83"/>
      <c r="SAJ2" s="83"/>
      <c r="SAK2" s="83"/>
      <c r="SAL2" s="83"/>
      <c r="SAM2" s="83"/>
      <c r="SAN2" s="83"/>
      <c r="SAO2" s="83"/>
      <c r="SAP2" s="83"/>
      <c r="SAQ2" s="83"/>
      <c r="SAR2" s="83"/>
      <c r="SAS2" s="83"/>
      <c r="SAT2" s="83"/>
      <c r="SAU2" s="83"/>
      <c r="SAV2" s="83"/>
      <c r="SAW2" s="83"/>
      <c r="SAX2" s="83"/>
      <c r="SAY2" s="83"/>
      <c r="SAZ2" s="83"/>
      <c r="SBA2" s="83"/>
      <c r="SBB2" s="83"/>
      <c r="SBC2" s="83"/>
      <c r="SBD2" s="83"/>
      <c r="SBE2" s="83"/>
      <c r="SBF2" s="83"/>
      <c r="SBG2" s="83"/>
      <c r="SBH2" s="83"/>
      <c r="SBI2" s="83"/>
      <c r="SBJ2" s="83"/>
      <c r="SBK2" s="83"/>
      <c r="SBL2" s="83"/>
      <c r="SBM2" s="83"/>
      <c r="SBN2" s="83"/>
      <c r="SBO2" s="83"/>
      <c r="SBP2" s="83"/>
      <c r="SBQ2" s="83"/>
      <c r="SBR2" s="83"/>
      <c r="SBS2" s="83"/>
      <c r="SBT2" s="83"/>
      <c r="SBU2" s="83"/>
      <c r="SBV2" s="83"/>
      <c r="SBW2" s="83"/>
      <c r="SBX2" s="83"/>
      <c r="SBY2" s="83"/>
      <c r="SBZ2" s="83"/>
      <c r="SCA2" s="83"/>
      <c r="SCB2" s="83"/>
      <c r="SCC2" s="83"/>
      <c r="SCD2" s="83"/>
      <c r="SCE2" s="83"/>
      <c r="SCF2" s="83"/>
      <c r="SCG2" s="83"/>
      <c r="SCH2" s="83"/>
      <c r="SCI2" s="83"/>
      <c r="SCJ2" s="83"/>
      <c r="SCK2" s="83"/>
      <c r="SCL2" s="83"/>
      <c r="SCM2" s="83"/>
      <c r="SCN2" s="83"/>
      <c r="SCO2" s="83"/>
      <c r="SCP2" s="83"/>
      <c r="SCQ2" s="83"/>
      <c r="SCR2" s="83"/>
      <c r="SCS2" s="83"/>
      <c r="SCT2" s="83"/>
      <c r="SCU2" s="83"/>
      <c r="SCV2" s="83"/>
      <c r="SCW2" s="83"/>
      <c r="SCX2" s="83"/>
      <c r="SCY2" s="83"/>
      <c r="SCZ2" s="83"/>
      <c r="SDA2" s="83"/>
      <c r="SDB2" s="83"/>
      <c r="SDC2" s="83"/>
      <c r="SDD2" s="83"/>
      <c r="SDE2" s="83"/>
      <c r="SDF2" s="83"/>
      <c r="SDG2" s="83"/>
      <c r="SDH2" s="83"/>
      <c r="SDI2" s="83"/>
      <c r="SDJ2" s="83"/>
      <c r="SDK2" s="83"/>
      <c r="SDL2" s="83"/>
      <c r="SDM2" s="83"/>
      <c r="SDN2" s="83"/>
      <c r="SDO2" s="83"/>
      <c r="SDP2" s="83"/>
      <c r="SDQ2" s="83"/>
      <c r="SDR2" s="83"/>
      <c r="SDS2" s="83"/>
      <c r="SDT2" s="83"/>
      <c r="SDU2" s="83"/>
      <c r="SDV2" s="83"/>
      <c r="SDW2" s="83"/>
      <c r="SDX2" s="83"/>
      <c r="SDY2" s="83"/>
      <c r="SDZ2" s="83"/>
      <c r="SEA2" s="83"/>
      <c r="SEB2" s="83"/>
      <c r="SEC2" s="83"/>
      <c r="SED2" s="83"/>
      <c r="SEE2" s="83"/>
      <c r="SEF2" s="83"/>
      <c r="SEG2" s="83"/>
      <c r="SEH2" s="83"/>
      <c r="SEI2" s="83"/>
      <c r="SEJ2" s="83"/>
      <c r="SEK2" s="83"/>
      <c r="SEL2" s="83"/>
      <c r="SEM2" s="83"/>
      <c r="SEN2" s="83"/>
      <c r="SEO2" s="83"/>
      <c r="SEP2" s="83"/>
      <c r="SEQ2" s="83"/>
      <c r="SER2" s="83"/>
      <c r="SES2" s="83"/>
      <c r="SET2" s="83"/>
      <c r="SEU2" s="83"/>
      <c r="SEV2" s="83"/>
      <c r="SEW2" s="83"/>
      <c r="SEX2" s="83"/>
      <c r="SEY2" s="83"/>
      <c r="SEZ2" s="83"/>
      <c r="SFA2" s="83"/>
      <c r="SFB2" s="83"/>
      <c r="SFC2" s="83"/>
      <c r="SFD2" s="83"/>
      <c r="SFE2" s="83"/>
      <c r="SFF2" s="83"/>
      <c r="SFG2" s="83"/>
      <c r="SFH2" s="83"/>
      <c r="SFI2" s="83"/>
      <c r="SFJ2" s="83"/>
      <c r="SFK2" s="83"/>
      <c r="SFL2" s="83"/>
      <c r="SFM2" s="83"/>
      <c r="SFN2" s="83"/>
      <c r="SFO2" s="83"/>
      <c r="SFP2" s="83"/>
      <c r="SFQ2" s="83"/>
      <c r="SFR2" s="83"/>
      <c r="SFS2" s="83"/>
      <c r="SFT2" s="83"/>
      <c r="SFU2" s="83"/>
      <c r="SFV2" s="83"/>
      <c r="SFW2" s="83"/>
      <c r="SFX2" s="83"/>
      <c r="SFY2" s="83"/>
      <c r="SFZ2" s="83"/>
      <c r="SGA2" s="83"/>
      <c r="SGB2" s="83"/>
      <c r="SGC2" s="83"/>
      <c r="SGD2" s="83"/>
      <c r="SGE2" s="83"/>
      <c r="SGF2" s="83"/>
      <c r="SGG2" s="83"/>
      <c r="SGH2" s="83"/>
      <c r="SGI2" s="83"/>
      <c r="SGJ2" s="83"/>
      <c r="SGK2" s="83"/>
      <c r="SGL2" s="83"/>
      <c r="SGM2" s="83"/>
      <c r="SGN2" s="83"/>
      <c r="SGO2" s="83"/>
      <c r="SGP2" s="83"/>
      <c r="SGQ2" s="83"/>
      <c r="SGR2" s="83"/>
      <c r="SGS2" s="83"/>
      <c r="SGT2" s="83"/>
      <c r="SGU2" s="83"/>
      <c r="SGV2" s="83"/>
      <c r="SGW2" s="83"/>
      <c r="SGX2" s="83"/>
      <c r="SGY2" s="83"/>
      <c r="SGZ2" s="83"/>
      <c r="SHA2" s="83"/>
      <c r="SHB2" s="83"/>
      <c r="SHC2" s="83"/>
      <c r="SHD2" s="83"/>
      <c r="SHE2" s="83"/>
      <c r="SHF2" s="83"/>
      <c r="SHG2" s="83"/>
      <c r="SHH2" s="83"/>
      <c r="SHI2" s="83"/>
      <c r="SHJ2" s="83"/>
      <c r="SHK2" s="83"/>
      <c r="SHL2" s="83"/>
      <c r="SHM2" s="83"/>
      <c r="SHN2" s="83"/>
      <c r="SHO2" s="83"/>
      <c r="SHP2" s="83"/>
      <c r="SHQ2" s="83"/>
      <c r="SHR2" s="83"/>
      <c r="SHS2" s="83"/>
      <c r="SHT2" s="83"/>
      <c r="SHU2" s="83"/>
      <c r="SHV2" s="83"/>
      <c r="SHW2" s="83"/>
      <c r="SHX2" s="83"/>
      <c r="SHY2" s="83"/>
      <c r="SHZ2" s="83"/>
      <c r="SIA2" s="83"/>
      <c r="SIB2" s="83"/>
      <c r="SIC2" s="83"/>
      <c r="SID2" s="83"/>
      <c r="SIE2" s="83"/>
      <c r="SIF2" s="83"/>
      <c r="SIG2" s="83"/>
      <c r="SIH2" s="83"/>
      <c r="SII2" s="83"/>
      <c r="SIJ2" s="83"/>
      <c r="SIK2" s="83"/>
      <c r="SIL2" s="83"/>
      <c r="SIM2" s="83"/>
      <c r="SIN2" s="83"/>
      <c r="SIO2" s="83"/>
      <c r="SIP2" s="83"/>
      <c r="SIQ2" s="83"/>
      <c r="SIR2" s="83"/>
      <c r="SIS2" s="83"/>
      <c r="SIT2" s="83"/>
      <c r="SIU2" s="83"/>
      <c r="SIV2" s="83"/>
      <c r="SIW2" s="83"/>
      <c r="SIX2" s="83"/>
      <c r="SIY2" s="83"/>
      <c r="SIZ2" s="83"/>
      <c r="SJA2" s="83"/>
      <c r="SJB2" s="83"/>
      <c r="SJC2" s="83"/>
      <c r="SJD2" s="83"/>
      <c r="SJE2" s="83"/>
      <c r="SJF2" s="83"/>
      <c r="SJG2" s="83"/>
      <c r="SJH2" s="83"/>
      <c r="SJI2" s="83"/>
      <c r="SJJ2" s="83"/>
      <c r="SJK2" s="83"/>
      <c r="SJL2" s="83"/>
      <c r="SJM2" s="83"/>
      <c r="SJN2" s="83"/>
      <c r="SJO2" s="83"/>
      <c r="SJP2" s="83"/>
      <c r="SJQ2" s="83"/>
      <c r="SJR2" s="83"/>
      <c r="SJS2" s="83"/>
      <c r="SJT2" s="83"/>
      <c r="SJU2" s="83"/>
      <c r="SJV2" s="83"/>
      <c r="SJW2" s="83"/>
      <c r="SJX2" s="83"/>
      <c r="SJY2" s="83"/>
      <c r="SJZ2" s="83"/>
      <c r="SKA2" s="83"/>
      <c r="SKB2" s="83"/>
      <c r="SKC2" s="83"/>
      <c r="SKD2" s="83"/>
      <c r="SKE2" s="83"/>
      <c r="SKF2" s="83"/>
      <c r="SKG2" s="83"/>
      <c r="SKH2" s="83"/>
      <c r="SKI2" s="83"/>
      <c r="SKJ2" s="83"/>
      <c r="SKK2" s="83"/>
      <c r="SKL2" s="83"/>
      <c r="SKM2" s="83"/>
      <c r="SKN2" s="83"/>
      <c r="SKO2" s="83"/>
      <c r="SKP2" s="83"/>
      <c r="SKQ2" s="83"/>
      <c r="SKR2" s="83"/>
      <c r="SKS2" s="83"/>
      <c r="SKT2" s="83"/>
      <c r="SKU2" s="83"/>
      <c r="SKV2" s="83"/>
      <c r="SKW2" s="83"/>
      <c r="SKX2" s="83"/>
      <c r="SKY2" s="83"/>
      <c r="SKZ2" s="83"/>
      <c r="SLA2" s="83"/>
      <c r="SLB2" s="83"/>
      <c r="SLC2" s="83"/>
      <c r="SLD2" s="83"/>
      <c r="SLE2" s="83"/>
      <c r="SLF2" s="83"/>
      <c r="SLG2" s="83"/>
      <c r="SLH2" s="83"/>
      <c r="SLI2" s="83"/>
      <c r="SLJ2" s="83"/>
      <c r="SLK2" s="83"/>
      <c r="SLL2" s="83"/>
      <c r="SLM2" s="83"/>
      <c r="SLN2" s="83"/>
      <c r="SLO2" s="83"/>
      <c r="SLP2" s="83"/>
      <c r="SLQ2" s="83"/>
      <c r="SLR2" s="83"/>
      <c r="SLS2" s="83"/>
      <c r="SLT2" s="83"/>
      <c r="SLU2" s="83"/>
      <c r="SLV2" s="83"/>
      <c r="SLW2" s="83"/>
      <c r="SLX2" s="83"/>
      <c r="SLY2" s="83"/>
      <c r="SLZ2" s="83"/>
      <c r="SMA2" s="83"/>
      <c r="SMB2" s="83"/>
      <c r="SMC2" s="83"/>
      <c r="SMD2" s="83"/>
      <c r="SME2" s="83"/>
      <c r="SMF2" s="83"/>
      <c r="SMG2" s="83"/>
      <c r="SMH2" s="83"/>
      <c r="SMI2" s="83"/>
      <c r="SMJ2" s="83"/>
      <c r="SMK2" s="83"/>
      <c r="SML2" s="83"/>
      <c r="SMM2" s="83"/>
      <c r="SMN2" s="83"/>
      <c r="SMO2" s="83"/>
      <c r="SMP2" s="83"/>
      <c r="SMQ2" s="83"/>
      <c r="SMR2" s="83"/>
      <c r="SMS2" s="83"/>
      <c r="SMT2" s="83"/>
      <c r="SMU2" s="83"/>
      <c r="SMV2" s="83"/>
      <c r="SMW2" s="83"/>
      <c r="SMX2" s="83"/>
      <c r="SMY2" s="83"/>
      <c r="SMZ2" s="83"/>
      <c r="SNA2" s="83"/>
      <c r="SNB2" s="83"/>
      <c r="SNC2" s="83"/>
      <c r="SND2" s="83"/>
      <c r="SNE2" s="83"/>
      <c r="SNF2" s="83"/>
      <c r="SNG2" s="83"/>
      <c r="SNH2" s="83"/>
      <c r="SNI2" s="83"/>
      <c r="SNJ2" s="83"/>
      <c r="SNK2" s="83"/>
      <c r="SNL2" s="83"/>
      <c r="SNM2" s="83"/>
      <c r="SNN2" s="83"/>
      <c r="SNO2" s="83"/>
      <c r="SNP2" s="83"/>
      <c r="SNQ2" s="83"/>
      <c r="SNR2" s="83"/>
      <c r="SNS2" s="83"/>
      <c r="SNT2" s="83"/>
      <c r="SNU2" s="83"/>
      <c r="SNV2" s="83"/>
      <c r="SNW2" s="83"/>
      <c r="SNX2" s="83"/>
      <c r="SNY2" s="83"/>
      <c r="SNZ2" s="83"/>
      <c r="SOA2" s="83"/>
      <c r="SOB2" s="83"/>
      <c r="SOC2" s="83"/>
      <c r="SOD2" s="83"/>
      <c r="SOE2" s="83"/>
      <c r="SOF2" s="83"/>
      <c r="SOG2" s="83"/>
      <c r="SOH2" s="83"/>
      <c r="SOI2" s="83"/>
      <c r="SOJ2" s="83"/>
      <c r="SOK2" s="83"/>
      <c r="SOL2" s="83"/>
      <c r="SOM2" s="83"/>
      <c r="SON2" s="83"/>
      <c r="SOO2" s="83"/>
      <c r="SOP2" s="83"/>
      <c r="SOQ2" s="83"/>
      <c r="SOR2" s="83"/>
      <c r="SOS2" s="83"/>
      <c r="SOT2" s="83"/>
      <c r="SOU2" s="83"/>
      <c r="SOV2" s="83"/>
      <c r="SOW2" s="83"/>
      <c r="SOX2" s="83"/>
      <c r="SOY2" s="83"/>
      <c r="SOZ2" s="83"/>
      <c r="SPA2" s="83"/>
      <c r="SPB2" s="83"/>
      <c r="SPC2" s="83"/>
      <c r="SPD2" s="83"/>
      <c r="SPE2" s="83"/>
      <c r="SPF2" s="83"/>
      <c r="SPG2" s="83"/>
      <c r="SPH2" s="83"/>
      <c r="SPI2" s="83"/>
      <c r="SPJ2" s="83"/>
      <c r="SPK2" s="83"/>
      <c r="SPL2" s="83"/>
      <c r="SPM2" s="83"/>
      <c r="SPN2" s="83"/>
      <c r="SPO2" s="83"/>
      <c r="SPP2" s="83"/>
      <c r="SPQ2" s="83"/>
      <c r="SPR2" s="83"/>
      <c r="SPS2" s="83"/>
      <c r="SPT2" s="83"/>
      <c r="SPU2" s="83"/>
      <c r="SPV2" s="83"/>
      <c r="SPW2" s="83"/>
      <c r="SPX2" s="83"/>
      <c r="SPY2" s="83"/>
      <c r="SPZ2" s="83"/>
      <c r="SQA2" s="83"/>
      <c r="SQB2" s="83"/>
      <c r="SQC2" s="83"/>
      <c r="SQD2" s="83"/>
      <c r="SQE2" s="83"/>
      <c r="SQF2" s="83"/>
      <c r="SQG2" s="83"/>
      <c r="SQH2" s="83"/>
      <c r="SQI2" s="83"/>
      <c r="SQJ2" s="83"/>
      <c r="SQK2" s="83"/>
      <c r="SQL2" s="83"/>
      <c r="SQM2" s="83"/>
      <c r="SQN2" s="83"/>
      <c r="SQO2" s="83"/>
      <c r="SQP2" s="83"/>
      <c r="SQQ2" s="83"/>
      <c r="SQR2" s="83"/>
      <c r="SQS2" s="83"/>
      <c r="SQT2" s="83"/>
      <c r="SQU2" s="83"/>
      <c r="SQV2" s="83"/>
      <c r="SQW2" s="83"/>
      <c r="SQX2" s="83"/>
      <c r="SQY2" s="83"/>
      <c r="SQZ2" s="83"/>
      <c r="SRA2" s="83"/>
      <c r="SRB2" s="83"/>
      <c r="SRC2" s="83"/>
      <c r="SRD2" s="83"/>
      <c r="SRE2" s="83"/>
      <c r="SRF2" s="83"/>
      <c r="SRG2" s="83"/>
      <c r="SRH2" s="83"/>
      <c r="SRI2" s="83"/>
      <c r="SRJ2" s="83"/>
      <c r="SRK2" s="83"/>
      <c r="SRL2" s="83"/>
      <c r="SRM2" s="83"/>
      <c r="SRN2" s="83"/>
      <c r="SRO2" s="83"/>
      <c r="SRP2" s="83"/>
      <c r="SRQ2" s="83"/>
      <c r="SRR2" s="83"/>
      <c r="SRS2" s="83"/>
      <c r="SRT2" s="83"/>
      <c r="SRU2" s="83"/>
      <c r="SRV2" s="83"/>
      <c r="SRW2" s="83"/>
      <c r="SRX2" s="83"/>
      <c r="SRY2" s="83"/>
      <c r="SRZ2" s="83"/>
      <c r="SSA2" s="83"/>
      <c r="SSB2" s="83"/>
      <c r="SSC2" s="83"/>
      <c r="SSD2" s="83"/>
      <c r="SSE2" s="83"/>
      <c r="SSF2" s="83"/>
      <c r="SSG2" s="83"/>
      <c r="SSH2" s="83"/>
      <c r="SSI2" s="83"/>
      <c r="SSJ2" s="83"/>
      <c r="SSK2" s="83"/>
      <c r="SSL2" s="83"/>
      <c r="SSM2" s="83"/>
      <c r="SSN2" s="83"/>
      <c r="SSO2" s="83"/>
      <c r="SSP2" s="83"/>
      <c r="SSQ2" s="83"/>
      <c r="SSR2" s="83"/>
      <c r="SSS2" s="83"/>
      <c r="SST2" s="83"/>
      <c r="SSU2" s="83"/>
      <c r="SSV2" s="83"/>
      <c r="SSW2" s="83"/>
      <c r="SSX2" s="83"/>
      <c r="SSY2" s="83"/>
      <c r="SSZ2" s="83"/>
      <c r="STA2" s="83"/>
      <c r="STB2" s="83"/>
      <c r="STC2" s="83"/>
      <c r="STD2" s="83"/>
      <c r="STE2" s="83"/>
      <c r="STF2" s="83"/>
      <c r="STG2" s="83"/>
      <c r="STH2" s="83"/>
      <c r="STI2" s="83"/>
      <c r="STJ2" s="83"/>
      <c r="STK2" s="83"/>
      <c r="STL2" s="83"/>
      <c r="STM2" s="83"/>
      <c r="STN2" s="83"/>
      <c r="STO2" s="83"/>
      <c r="STP2" s="83"/>
      <c r="STQ2" s="83"/>
      <c r="STR2" s="83"/>
      <c r="STS2" s="83"/>
      <c r="STT2" s="83"/>
      <c r="STU2" s="83"/>
      <c r="STV2" s="83"/>
      <c r="STW2" s="83"/>
      <c r="STX2" s="83"/>
      <c r="STY2" s="83"/>
      <c r="STZ2" s="83"/>
      <c r="SUA2" s="83"/>
      <c r="SUB2" s="83"/>
      <c r="SUC2" s="83"/>
      <c r="SUD2" s="83"/>
      <c r="SUE2" s="83"/>
      <c r="SUF2" s="83"/>
      <c r="SUG2" s="83"/>
      <c r="SUH2" s="83"/>
      <c r="SUI2" s="83"/>
      <c r="SUJ2" s="83"/>
      <c r="SUK2" s="83"/>
      <c r="SUL2" s="83"/>
      <c r="SUM2" s="83"/>
      <c r="SUN2" s="83"/>
      <c r="SUO2" s="83"/>
      <c r="SUP2" s="83"/>
      <c r="SUQ2" s="83"/>
      <c r="SUR2" s="83"/>
      <c r="SUS2" s="83"/>
      <c r="SUT2" s="83"/>
      <c r="SUU2" s="83"/>
      <c r="SUV2" s="83"/>
      <c r="SUW2" s="83"/>
      <c r="SUX2" s="83"/>
      <c r="SUY2" s="83"/>
      <c r="SUZ2" s="83"/>
      <c r="SVA2" s="83"/>
      <c r="SVB2" s="83"/>
      <c r="SVC2" s="83"/>
      <c r="SVD2" s="83"/>
      <c r="SVE2" s="83"/>
      <c r="SVF2" s="83"/>
      <c r="SVG2" s="83"/>
      <c r="SVH2" s="83"/>
      <c r="SVI2" s="83"/>
      <c r="SVJ2" s="83"/>
      <c r="SVK2" s="83"/>
      <c r="SVL2" s="83"/>
      <c r="SVM2" s="83"/>
      <c r="SVN2" s="83"/>
      <c r="SVO2" s="83"/>
      <c r="SVP2" s="83"/>
      <c r="SVQ2" s="83"/>
      <c r="SVR2" s="83"/>
      <c r="SVS2" s="83"/>
      <c r="SVT2" s="83"/>
      <c r="SVU2" s="83"/>
      <c r="SVV2" s="83"/>
      <c r="SVW2" s="83"/>
      <c r="SVX2" s="83"/>
      <c r="SVY2" s="83"/>
      <c r="SVZ2" s="83"/>
      <c r="SWA2" s="83"/>
      <c r="SWB2" s="83"/>
      <c r="SWC2" s="83"/>
      <c r="SWD2" s="83"/>
      <c r="SWE2" s="83"/>
      <c r="SWF2" s="83"/>
      <c r="SWG2" s="83"/>
      <c r="SWH2" s="83"/>
      <c r="SWI2" s="83"/>
      <c r="SWJ2" s="83"/>
      <c r="SWK2" s="83"/>
      <c r="SWL2" s="83"/>
      <c r="SWM2" s="83"/>
      <c r="SWN2" s="83"/>
      <c r="SWO2" s="83"/>
      <c r="SWP2" s="83"/>
      <c r="SWQ2" s="83"/>
      <c r="SWR2" s="83"/>
      <c r="SWS2" s="83"/>
      <c r="SWT2" s="83"/>
      <c r="SWU2" s="83"/>
      <c r="SWV2" s="83"/>
      <c r="SWW2" s="83"/>
      <c r="SWX2" s="83"/>
      <c r="SWY2" s="83"/>
      <c r="SWZ2" s="83"/>
      <c r="SXA2" s="83"/>
      <c r="SXB2" s="83"/>
      <c r="SXC2" s="83"/>
      <c r="SXD2" s="83"/>
      <c r="SXE2" s="83"/>
      <c r="SXF2" s="83"/>
      <c r="SXG2" s="83"/>
      <c r="SXH2" s="83"/>
      <c r="SXI2" s="83"/>
      <c r="SXJ2" s="83"/>
      <c r="SXK2" s="83"/>
      <c r="SXL2" s="83"/>
      <c r="SXM2" s="83"/>
      <c r="SXN2" s="83"/>
      <c r="SXO2" s="83"/>
      <c r="SXP2" s="83"/>
      <c r="SXQ2" s="83"/>
      <c r="SXR2" s="83"/>
      <c r="SXS2" s="83"/>
      <c r="SXT2" s="83"/>
      <c r="SXU2" s="83"/>
      <c r="SXV2" s="83"/>
      <c r="SXW2" s="83"/>
      <c r="SXX2" s="83"/>
      <c r="SXY2" s="83"/>
      <c r="SXZ2" s="83"/>
      <c r="SYA2" s="83"/>
      <c r="SYB2" s="83"/>
      <c r="SYC2" s="83"/>
      <c r="SYD2" s="83"/>
      <c r="SYE2" s="83"/>
      <c r="SYF2" s="83"/>
      <c r="SYG2" s="83"/>
      <c r="SYH2" s="83"/>
      <c r="SYI2" s="83"/>
      <c r="SYJ2" s="83"/>
      <c r="SYK2" s="83"/>
      <c r="SYL2" s="83"/>
      <c r="SYM2" s="83"/>
      <c r="SYN2" s="83"/>
      <c r="SYO2" s="83"/>
      <c r="SYP2" s="83"/>
      <c r="SYQ2" s="83"/>
      <c r="SYR2" s="83"/>
      <c r="SYS2" s="83"/>
      <c r="SYT2" s="83"/>
      <c r="SYU2" s="83"/>
      <c r="SYV2" s="83"/>
      <c r="SYW2" s="83"/>
      <c r="SYX2" s="83"/>
      <c r="SYY2" s="83"/>
      <c r="SYZ2" s="83"/>
      <c r="SZA2" s="83"/>
      <c r="SZB2" s="83"/>
      <c r="SZC2" s="83"/>
      <c r="SZD2" s="83"/>
      <c r="SZE2" s="83"/>
      <c r="SZF2" s="83"/>
      <c r="SZG2" s="83"/>
      <c r="SZH2" s="83"/>
      <c r="SZI2" s="83"/>
      <c r="SZJ2" s="83"/>
      <c r="SZK2" s="83"/>
      <c r="SZL2" s="83"/>
      <c r="SZM2" s="83"/>
      <c r="SZN2" s="83"/>
      <c r="SZO2" s="83"/>
      <c r="SZP2" s="83"/>
      <c r="SZQ2" s="83"/>
      <c r="SZR2" s="83"/>
      <c r="SZS2" s="83"/>
      <c r="SZT2" s="83"/>
      <c r="SZU2" s="83"/>
      <c r="SZV2" s="83"/>
      <c r="SZW2" s="83"/>
      <c r="SZX2" s="83"/>
      <c r="SZY2" s="83"/>
      <c r="SZZ2" s="83"/>
      <c r="TAA2" s="83"/>
      <c r="TAB2" s="83"/>
      <c r="TAC2" s="83"/>
      <c r="TAD2" s="83"/>
      <c r="TAE2" s="83"/>
      <c r="TAF2" s="83"/>
      <c r="TAG2" s="83"/>
      <c r="TAH2" s="83"/>
      <c r="TAI2" s="83"/>
      <c r="TAJ2" s="83"/>
      <c r="TAK2" s="83"/>
      <c r="TAL2" s="83"/>
      <c r="TAM2" s="83"/>
      <c r="TAN2" s="83"/>
      <c r="TAO2" s="83"/>
      <c r="TAP2" s="83"/>
      <c r="TAQ2" s="83"/>
      <c r="TAR2" s="83"/>
      <c r="TAS2" s="83"/>
      <c r="TAT2" s="83"/>
      <c r="TAU2" s="83"/>
      <c r="TAV2" s="83"/>
      <c r="TAW2" s="83"/>
      <c r="TAX2" s="83"/>
      <c r="TAY2" s="83"/>
      <c r="TAZ2" s="83"/>
      <c r="TBA2" s="83"/>
      <c r="TBB2" s="83"/>
      <c r="TBC2" s="83"/>
      <c r="TBD2" s="83"/>
      <c r="TBE2" s="83"/>
      <c r="TBF2" s="83"/>
      <c r="TBG2" s="83"/>
      <c r="TBH2" s="83"/>
      <c r="TBI2" s="83"/>
      <c r="TBJ2" s="83"/>
      <c r="TBK2" s="83"/>
      <c r="TBL2" s="83"/>
      <c r="TBM2" s="83"/>
      <c r="TBN2" s="83"/>
      <c r="TBO2" s="83"/>
      <c r="TBP2" s="83"/>
      <c r="TBQ2" s="83"/>
      <c r="TBR2" s="83"/>
      <c r="TBS2" s="83"/>
      <c r="TBT2" s="83"/>
      <c r="TBU2" s="83"/>
      <c r="TBV2" s="83"/>
      <c r="TBW2" s="83"/>
      <c r="TBX2" s="83"/>
      <c r="TBY2" s="83"/>
      <c r="TBZ2" s="83"/>
      <c r="TCA2" s="83"/>
      <c r="TCB2" s="83"/>
      <c r="TCC2" s="83"/>
      <c r="TCD2" s="83"/>
      <c r="TCE2" s="83"/>
      <c r="TCF2" s="83"/>
      <c r="TCG2" s="83"/>
      <c r="TCH2" s="83"/>
      <c r="TCI2" s="83"/>
      <c r="TCJ2" s="83"/>
      <c r="TCK2" s="83"/>
      <c r="TCL2" s="83"/>
      <c r="TCM2" s="83"/>
      <c r="TCN2" s="83"/>
      <c r="TCO2" s="83"/>
      <c r="TCP2" s="83"/>
      <c r="TCQ2" s="83"/>
      <c r="TCR2" s="83"/>
      <c r="TCS2" s="83"/>
      <c r="TCT2" s="83"/>
      <c r="TCU2" s="83"/>
      <c r="TCV2" s="83"/>
      <c r="TCW2" s="83"/>
      <c r="TCX2" s="83"/>
      <c r="TCY2" s="83"/>
      <c r="TCZ2" s="83"/>
      <c r="TDA2" s="83"/>
      <c r="TDB2" s="83"/>
      <c r="TDC2" s="83"/>
      <c r="TDD2" s="83"/>
      <c r="TDE2" s="83"/>
      <c r="TDF2" s="83"/>
      <c r="TDG2" s="83"/>
      <c r="TDH2" s="83"/>
      <c r="TDI2" s="83"/>
      <c r="TDJ2" s="83"/>
      <c r="TDK2" s="83"/>
      <c r="TDL2" s="83"/>
      <c r="TDM2" s="83"/>
      <c r="TDN2" s="83"/>
      <c r="TDO2" s="83"/>
      <c r="TDP2" s="83"/>
      <c r="TDQ2" s="83"/>
      <c r="TDR2" s="83"/>
      <c r="TDS2" s="83"/>
      <c r="TDT2" s="83"/>
      <c r="TDU2" s="83"/>
      <c r="TDV2" s="83"/>
      <c r="TDW2" s="83"/>
      <c r="TDX2" s="83"/>
      <c r="TDY2" s="83"/>
      <c r="TDZ2" s="83"/>
      <c r="TEA2" s="83"/>
      <c r="TEB2" s="83"/>
      <c r="TEC2" s="83"/>
      <c r="TED2" s="83"/>
      <c r="TEE2" s="83"/>
      <c r="TEF2" s="83"/>
      <c r="TEG2" s="83"/>
      <c r="TEH2" s="83"/>
      <c r="TEI2" s="83"/>
      <c r="TEJ2" s="83"/>
      <c r="TEK2" s="83"/>
      <c r="TEL2" s="83"/>
      <c r="TEM2" s="83"/>
      <c r="TEN2" s="83"/>
      <c r="TEO2" s="83"/>
      <c r="TEP2" s="83"/>
      <c r="TEQ2" s="83"/>
      <c r="TER2" s="83"/>
      <c r="TES2" s="83"/>
      <c r="TET2" s="83"/>
      <c r="TEU2" s="83"/>
      <c r="TEV2" s="83"/>
      <c r="TEW2" s="83"/>
      <c r="TEX2" s="83"/>
      <c r="TEY2" s="83"/>
      <c r="TEZ2" s="83"/>
      <c r="TFA2" s="83"/>
      <c r="TFB2" s="83"/>
      <c r="TFC2" s="83"/>
      <c r="TFD2" s="83"/>
      <c r="TFE2" s="83"/>
      <c r="TFF2" s="83"/>
      <c r="TFG2" s="83"/>
      <c r="TFH2" s="83"/>
      <c r="TFI2" s="83"/>
      <c r="TFJ2" s="83"/>
      <c r="TFK2" s="83"/>
      <c r="TFL2" s="83"/>
      <c r="TFM2" s="83"/>
      <c r="TFN2" s="83"/>
      <c r="TFO2" s="83"/>
      <c r="TFP2" s="83"/>
      <c r="TFQ2" s="83"/>
      <c r="TFR2" s="83"/>
      <c r="TFS2" s="83"/>
      <c r="TFT2" s="83"/>
      <c r="TFU2" s="83"/>
      <c r="TFV2" s="83"/>
      <c r="TFW2" s="83"/>
      <c r="TFX2" s="83"/>
      <c r="TFY2" s="83"/>
      <c r="TFZ2" s="83"/>
      <c r="TGA2" s="83"/>
      <c r="TGB2" s="83"/>
      <c r="TGC2" s="83"/>
      <c r="TGD2" s="83"/>
      <c r="TGE2" s="83"/>
      <c r="TGF2" s="83"/>
      <c r="TGG2" s="83"/>
      <c r="TGH2" s="83"/>
      <c r="TGI2" s="83"/>
      <c r="TGJ2" s="83"/>
      <c r="TGK2" s="83"/>
      <c r="TGL2" s="83"/>
      <c r="TGM2" s="83"/>
      <c r="TGN2" s="83"/>
      <c r="TGO2" s="83"/>
      <c r="TGP2" s="83"/>
      <c r="TGQ2" s="83"/>
      <c r="TGR2" s="83"/>
      <c r="TGS2" s="83"/>
      <c r="TGT2" s="83"/>
      <c r="TGU2" s="83"/>
      <c r="TGV2" s="83"/>
      <c r="TGW2" s="83"/>
      <c r="TGX2" s="83"/>
      <c r="TGY2" s="83"/>
      <c r="TGZ2" s="83"/>
      <c r="THA2" s="83"/>
      <c r="THB2" s="83"/>
      <c r="THC2" s="83"/>
      <c r="THD2" s="83"/>
      <c r="THE2" s="83"/>
      <c r="THF2" s="83"/>
      <c r="THG2" s="83"/>
      <c r="THH2" s="83"/>
      <c r="THI2" s="83"/>
      <c r="THJ2" s="83"/>
      <c r="THK2" s="83"/>
      <c r="THL2" s="83"/>
      <c r="THM2" s="83"/>
      <c r="THN2" s="83"/>
      <c r="THO2" s="83"/>
      <c r="THP2" s="83"/>
      <c r="THQ2" s="83"/>
      <c r="THR2" s="83"/>
      <c r="THS2" s="83"/>
      <c r="THT2" s="83"/>
      <c r="THU2" s="83"/>
      <c r="THV2" s="83"/>
      <c r="THW2" s="83"/>
      <c r="THX2" s="83"/>
      <c r="THY2" s="83"/>
      <c r="THZ2" s="83"/>
      <c r="TIA2" s="83"/>
      <c r="TIB2" s="83"/>
      <c r="TIC2" s="83"/>
      <c r="TID2" s="83"/>
      <c r="TIE2" s="83"/>
      <c r="TIF2" s="83"/>
      <c r="TIG2" s="83"/>
      <c r="TIH2" s="83"/>
      <c r="TII2" s="83"/>
      <c r="TIJ2" s="83"/>
      <c r="TIK2" s="83"/>
      <c r="TIL2" s="83"/>
      <c r="TIM2" s="83"/>
      <c r="TIN2" s="83"/>
      <c r="TIO2" s="83"/>
      <c r="TIP2" s="83"/>
      <c r="TIQ2" s="83"/>
      <c r="TIR2" s="83"/>
      <c r="TIS2" s="83"/>
      <c r="TIT2" s="83"/>
      <c r="TIU2" s="83"/>
      <c r="TIV2" s="83"/>
      <c r="TIW2" s="83"/>
      <c r="TIX2" s="83"/>
      <c r="TIY2" s="83"/>
      <c r="TIZ2" s="83"/>
      <c r="TJA2" s="83"/>
      <c r="TJB2" s="83"/>
      <c r="TJC2" s="83"/>
      <c r="TJD2" s="83"/>
      <c r="TJE2" s="83"/>
      <c r="TJF2" s="83"/>
      <c r="TJG2" s="83"/>
      <c r="TJH2" s="83"/>
      <c r="TJI2" s="83"/>
      <c r="TJJ2" s="83"/>
      <c r="TJK2" s="83"/>
      <c r="TJL2" s="83"/>
      <c r="TJM2" s="83"/>
      <c r="TJN2" s="83"/>
      <c r="TJO2" s="83"/>
      <c r="TJP2" s="83"/>
      <c r="TJQ2" s="83"/>
      <c r="TJR2" s="83"/>
      <c r="TJS2" s="83"/>
      <c r="TJT2" s="83"/>
      <c r="TJU2" s="83"/>
      <c r="TJV2" s="83"/>
      <c r="TJW2" s="83"/>
      <c r="TJX2" s="83"/>
      <c r="TJY2" s="83"/>
      <c r="TJZ2" s="83"/>
      <c r="TKA2" s="83"/>
      <c r="TKB2" s="83"/>
      <c r="TKC2" s="83"/>
      <c r="TKD2" s="83"/>
      <c r="TKE2" s="83"/>
      <c r="TKF2" s="83"/>
      <c r="TKG2" s="83"/>
      <c r="TKH2" s="83"/>
      <c r="TKI2" s="83"/>
      <c r="TKJ2" s="83"/>
      <c r="TKK2" s="83"/>
      <c r="TKL2" s="83"/>
      <c r="TKM2" s="83"/>
      <c r="TKN2" s="83"/>
      <c r="TKO2" s="83"/>
      <c r="TKP2" s="83"/>
      <c r="TKQ2" s="83"/>
      <c r="TKR2" s="83"/>
      <c r="TKS2" s="83"/>
      <c r="TKT2" s="83"/>
      <c r="TKU2" s="83"/>
      <c r="TKV2" s="83"/>
      <c r="TKW2" s="83"/>
      <c r="TKX2" s="83"/>
      <c r="TKY2" s="83"/>
      <c r="TKZ2" s="83"/>
      <c r="TLA2" s="83"/>
      <c r="TLB2" s="83"/>
      <c r="TLC2" s="83"/>
      <c r="TLD2" s="83"/>
      <c r="TLE2" s="83"/>
      <c r="TLF2" s="83"/>
      <c r="TLG2" s="83"/>
      <c r="TLH2" s="83"/>
      <c r="TLI2" s="83"/>
      <c r="TLJ2" s="83"/>
      <c r="TLK2" s="83"/>
      <c r="TLL2" s="83"/>
      <c r="TLM2" s="83"/>
      <c r="TLN2" s="83"/>
      <c r="TLO2" s="83"/>
      <c r="TLP2" s="83"/>
      <c r="TLQ2" s="83"/>
      <c r="TLR2" s="83"/>
      <c r="TLS2" s="83"/>
      <c r="TLT2" s="83"/>
      <c r="TLU2" s="83"/>
      <c r="TLV2" s="83"/>
      <c r="TLW2" s="83"/>
      <c r="TLX2" s="83"/>
      <c r="TLY2" s="83"/>
      <c r="TLZ2" s="83"/>
      <c r="TMA2" s="83"/>
      <c r="TMB2" s="83"/>
      <c r="TMC2" s="83"/>
      <c r="TMD2" s="83"/>
      <c r="TME2" s="83"/>
      <c r="TMF2" s="83"/>
      <c r="TMG2" s="83"/>
      <c r="TMH2" s="83"/>
      <c r="TMI2" s="83"/>
      <c r="TMJ2" s="83"/>
      <c r="TMK2" s="83"/>
      <c r="TML2" s="83"/>
      <c r="TMM2" s="83"/>
      <c r="TMN2" s="83"/>
      <c r="TMO2" s="83"/>
      <c r="TMP2" s="83"/>
      <c r="TMQ2" s="83"/>
      <c r="TMR2" s="83"/>
      <c r="TMS2" s="83"/>
      <c r="TMT2" s="83"/>
      <c r="TMU2" s="83"/>
      <c r="TMV2" s="83"/>
      <c r="TMW2" s="83"/>
      <c r="TMX2" s="83"/>
      <c r="TMY2" s="83"/>
      <c r="TMZ2" s="83"/>
      <c r="TNA2" s="83"/>
      <c r="TNB2" s="83"/>
      <c r="TNC2" s="83"/>
      <c r="TND2" s="83"/>
      <c r="TNE2" s="83"/>
      <c r="TNF2" s="83"/>
      <c r="TNG2" s="83"/>
      <c r="TNH2" s="83"/>
      <c r="TNI2" s="83"/>
      <c r="TNJ2" s="83"/>
      <c r="TNK2" s="83"/>
      <c r="TNL2" s="83"/>
      <c r="TNM2" s="83"/>
      <c r="TNN2" s="83"/>
      <c r="TNO2" s="83"/>
      <c r="TNP2" s="83"/>
      <c r="TNQ2" s="83"/>
      <c r="TNR2" s="83"/>
      <c r="TNS2" s="83"/>
      <c r="TNT2" s="83"/>
      <c r="TNU2" s="83"/>
      <c r="TNV2" s="83"/>
      <c r="TNW2" s="83"/>
      <c r="TNX2" s="83"/>
      <c r="TNY2" s="83"/>
      <c r="TNZ2" s="83"/>
      <c r="TOA2" s="83"/>
      <c r="TOB2" s="83"/>
      <c r="TOC2" s="83"/>
      <c r="TOD2" s="83"/>
      <c r="TOE2" s="83"/>
      <c r="TOF2" s="83"/>
      <c r="TOG2" s="83"/>
      <c r="TOH2" s="83"/>
      <c r="TOI2" s="83"/>
      <c r="TOJ2" s="83"/>
      <c r="TOK2" s="83"/>
      <c r="TOL2" s="83"/>
      <c r="TOM2" s="83"/>
      <c r="TON2" s="83"/>
      <c r="TOO2" s="83"/>
      <c r="TOP2" s="83"/>
      <c r="TOQ2" s="83"/>
      <c r="TOR2" s="83"/>
      <c r="TOS2" s="83"/>
      <c r="TOT2" s="83"/>
      <c r="TOU2" s="83"/>
      <c r="TOV2" s="83"/>
      <c r="TOW2" s="83"/>
      <c r="TOX2" s="83"/>
      <c r="TOY2" s="83"/>
      <c r="TOZ2" s="83"/>
      <c r="TPA2" s="83"/>
      <c r="TPB2" s="83"/>
      <c r="TPC2" s="83"/>
      <c r="TPD2" s="83"/>
      <c r="TPE2" s="83"/>
      <c r="TPF2" s="83"/>
      <c r="TPG2" s="83"/>
      <c r="TPH2" s="83"/>
      <c r="TPI2" s="83"/>
      <c r="TPJ2" s="83"/>
      <c r="TPK2" s="83"/>
      <c r="TPL2" s="83"/>
      <c r="TPM2" s="83"/>
      <c r="TPN2" s="83"/>
      <c r="TPO2" s="83"/>
      <c r="TPP2" s="83"/>
      <c r="TPQ2" s="83"/>
      <c r="TPR2" s="83"/>
      <c r="TPS2" s="83"/>
      <c r="TPT2" s="83"/>
      <c r="TPU2" s="83"/>
      <c r="TPV2" s="83"/>
      <c r="TPW2" s="83"/>
      <c r="TPX2" s="83"/>
      <c r="TPY2" s="83"/>
      <c r="TPZ2" s="83"/>
      <c r="TQA2" s="83"/>
      <c r="TQB2" s="83"/>
      <c r="TQC2" s="83"/>
      <c r="TQD2" s="83"/>
      <c r="TQE2" s="83"/>
      <c r="TQF2" s="83"/>
      <c r="TQG2" s="83"/>
      <c r="TQH2" s="83"/>
      <c r="TQI2" s="83"/>
      <c r="TQJ2" s="83"/>
      <c r="TQK2" s="83"/>
      <c r="TQL2" s="83"/>
      <c r="TQM2" s="83"/>
      <c r="TQN2" s="83"/>
      <c r="TQO2" s="83"/>
      <c r="TQP2" s="83"/>
      <c r="TQQ2" s="83"/>
      <c r="TQR2" s="83"/>
      <c r="TQS2" s="83"/>
      <c r="TQT2" s="83"/>
      <c r="TQU2" s="83"/>
      <c r="TQV2" s="83"/>
      <c r="TQW2" s="83"/>
      <c r="TQX2" s="83"/>
      <c r="TQY2" s="83"/>
      <c r="TQZ2" s="83"/>
      <c r="TRA2" s="83"/>
      <c r="TRB2" s="83"/>
      <c r="TRC2" s="83"/>
      <c r="TRD2" s="83"/>
      <c r="TRE2" s="83"/>
      <c r="TRF2" s="83"/>
      <c r="TRG2" s="83"/>
      <c r="TRH2" s="83"/>
      <c r="TRI2" s="83"/>
      <c r="TRJ2" s="83"/>
      <c r="TRK2" s="83"/>
      <c r="TRL2" s="83"/>
      <c r="TRM2" s="83"/>
      <c r="TRN2" s="83"/>
      <c r="TRO2" s="83"/>
      <c r="TRP2" s="83"/>
      <c r="TRQ2" s="83"/>
      <c r="TRR2" s="83"/>
      <c r="TRS2" s="83"/>
      <c r="TRT2" s="83"/>
      <c r="TRU2" s="83"/>
      <c r="TRV2" s="83"/>
      <c r="TRW2" s="83"/>
      <c r="TRX2" s="83"/>
      <c r="TRY2" s="83"/>
      <c r="TRZ2" s="83"/>
      <c r="TSA2" s="83"/>
      <c r="TSB2" s="83"/>
      <c r="TSC2" s="83"/>
      <c r="TSD2" s="83"/>
      <c r="TSE2" s="83"/>
      <c r="TSF2" s="83"/>
      <c r="TSG2" s="83"/>
      <c r="TSH2" s="83"/>
      <c r="TSI2" s="83"/>
      <c r="TSJ2" s="83"/>
      <c r="TSK2" s="83"/>
      <c r="TSL2" s="83"/>
      <c r="TSM2" s="83"/>
      <c r="TSN2" s="83"/>
      <c r="TSO2" s="83"/>
      <c r="TSP2" s="83"/>
      <c r="TSQ2" s="83"/>
      <c r="TSR2" s="83"/>
      <c r="TSS2" s="83"/>
      <c r="TST2" s="83"/>
      <c r="TSU2" s="83"/>
      <c r="TSV2" s="83"/>
      <c r="TSW2" s="83"/>
      <c r="TSX2" s="83"/>
      <c r="TSY2" s="83"/>
      <c r="TSZ2" s="83"/>
      <c r="TTA2" s="83"/>
      <c r="TTB2" s="83"/>
      <c r="TTC2" s="83"/>
      <c r="TTD2" s="83"/>
      <c r="TTE2" s="83"/>
      <c r="TTF2" s="83"/>
      <c r="TTG2" s="83"/>
      <c r="TTH2" s="83"/>
      <c r="TTI2" s="83"/>
      <c r="TTJ2" s="83"/>
      <c r="TTK2" s="83"/>
      <c r="TTL2" s="83"/>
      <c r="TTM2" s="83"/>
      <c r="TTN2" s="83"/>
      <c r="TTO2" s="83"/>
      <c r="TTP2" s="83"/>
      <c r="TTQ2" s="83"/>
      <c r="TTR2" s="83"/>
      <c r="TTS2" s="83"/>
      <c r="TTT2" s="83"/>
      <c r="TTU2" s="83"/>
      <c r="TTV2" s="83"/>
      <c r="TTW2" s="83"/>
      <c r="TTX2" s="83"/>
      <c r="TTY2" s="83"/>
      <c r="TTZ2" s="83"/>
      <c r="TUA2" s="83"/>
      <c r="TUB2" s="83"/>
      <c r="TUC2" s="83"/>
      <c r="TUD2" s="83"/>
      <c r="TUE2" s="83"/>
      <c r="TUF2" s="83"/>
      <c r="TUG2" s="83"/>
      <c r="TUH2" s="83"/>
      <c r="TUI2" s="83"/>
      <c r="TUJ2" s="83"/>
      <c r="TUK2" s="83"/>
      <c r="TUL2" s="83"/>
      <c r="TUM2" s="83"/>
      <c r="TUN2" s="83"/>
      <c r="TUO2" s="83"/>
      <c r="TUP2" s="83"/>
      <c r="TUQ2" s="83"/>
      <c r="TUR2" s="83"/>
      <c r="TUS2" s="83"/>
      <c r="TUT2" s="83"/>
      <c r="TUU2" s="83"/>
      <c r="TUV2" s="83"/>
      <c r="TUW2" s="83"/>
      <c r="TUX2" s="83"/>
      <c r="TUY2" s="83"/>
      <c r="TUZ2" s="83"/>
      <c r="TVA2" s="83"/>
      <c r="TVB2" s="83"/>
      <c r="TVC2" s="83"/>
      <c r="TVD2" s="83"/>
      <c r="TVE2" s="83"/>
      <c r="TVF2" s="83"/>
      <c r="TVG2" s="83"/>
      <c r="TVH2" s="83"/>
      <c r="TVI2" s="83"/>
      <c r="TVJ2" s="83"/>
      <c r="TVK2" s="83"/>
      <c r="TVL2" s="83"/>
      <c r="TVM2" s="83"/>
      <c r="TVN2" s="83"/>
      <c r="TVO2" s="83"/>
      <c r="TVP2" s="83"/>
      <c r="TVQ2" s="83"/>
      <c r="TVR2" s="83"/>
      <c r="TVS2" s="83"/>
      <c r="TVT2" s="83"/>
      <c r="TVU2" s="83"/>
      <c r="TVV2" s="83"/>
      <c r="TVW2" s="83"/>
      <c r="TVX2" s="83"/>
      <c r="TVY2" s="83"/>
      <c r="TVZ2" s="83"/>
      <c r="TWA2" s="83"/>
      <c r="TWB2" s="83"/>
      <c r="TWC2" s="83"/>
      <c r="TWD2" s="83"/>
      <c r="TWE2" s="83"/>
      <c r="TWF2" s="83"/>
      <c r="TWG2" s="83"/>
      <c r="TWH2" s="83"/>
      <c r="TWI2" s="83"/>
      <c r="TWJ2" s="83"/>
      <c r="TWK2" s="83"/>
      <c r="TWL2" s="83"/>
      <c r="TWM2" s="83"/>
      <c r="TWN2" s="83"/>
      <c r="TWO2" s="83"/>
      <c r="TWP2" s="83"/>
      <c r="TWQ2" s="83"/>
      <c r="TWR2" s="83"/>
      <c r="TWS2" s="83"/>
      <c r="TWT2" s="83"/>
      <c r="TWU2" s="83"/>
      <c r="TWV2" s="83"/>
      <c r="TWW2" s="83"/>
      <c r="TWX2" s="83"/>
      <c r="TWY2" s="83"/>
      <c r="TWZ2" s="83"/>
      <c r="TXA2" s="83"/>
      <c r="TXB2" s="83"/>
      <c r="TXC2" s="83"/>
      <c r="TXD2" s="83"/>
      <c r="TXE2" s="83"/>
      <c r="TXF2" s="83"/>
      <c r="TXG2" s="83"/>
      <c r="TXH2" s="83"/>
      <c r="TXI2" s="83"/>
      <c r="TXJ2" s="83"/>
      <c r="TXK2" s="83"/>
      <c r="TXL2" s="83"/>
      <c r="TXM2" s="83"/>
      <c r="TXN2" s="83"/>
      <c r="TXO2" s="83"/>
      <c r="TXP2" s="83"/>
      <c r="TXQ2" s="83"/>
      <c r="TXR2" s="83"/>
      <c r="TXS2" s="83"/>
      <c r="TXT2" s="83"/>
      <c r="TXU2" s="83"/>
      <c r="TXV2" s="83"/>
      <c r="TXW2" s="83"/>
      <c r="TXX2" s="83"/>
      <c r="TXY2" s="83"/>
      <c r="TXZ2" s="83"/>
      <c r="TYA2" s="83"/>
      <c r="TYB2" s="83"/>
      <c r="TYC2" s="83"/>
      <c r="TYD2" s="83"/>
      <c r="TYE2" s="83"/>
      <c r="TYF2" s="83"/>
      <c r="TYG2" s="83"/>
      <c r="TYH2" s="83"/>
      <c r="TYI2" s="83"/>
      <c r="TYJ2" s="83"/>
      <c r="TYK2" s="83"/>
      <c r="TYL2" s="83"/>
      <c r="TYM2" s="83"/>
      <c r="TYN2" s="83"/>
      <c r="TYO2" s="83"/>
      <c r="TYP2" s="83"/>
      <c r="TYQ2" s="83"/>
      <c r="TYR2" s="83"/>
      <c r="TYS2" s="83"/>
      <c r="TYT2" s="83"/>
      <c r="TYU2" s="83"/>
      <c r="TYV2" s="83"/>
      <c r="TYW2" s="83"/>
      <c r="TYX2" s="83"/>
      <c r="TYY2" s="83"/>
      <c r="TYZ2" s="83"/>
      <c r="TZA2" s="83"/>
      <c r="TZB2" s="83"/>
      <c r="TZC2" s="83"/>
      <c r="TZD2" s="83"/>
      <c r="TZE2" s="83"/>
      <c r="TZF2" s="83"/>
      <c r="TZG2" s="83"/>
      <c r="TZH2" s="83"/>
      <c r="TZI2" s="83"/>
      <c r="TZJ2" s="83"/>
      <c r="TZK2" s="83"/>
      <c r="TZL2" s="83"/>
      <c r="TZM2" s="83"/>
      <c r="TZN2" s="83"/>
      <c r="TZO2" s="83"/>
      <c r="TZP2" s="83"/>
      <c r="TZQ2" s="83"/>
      <c r="TZR2" s="83"/>
      <c r="TZS2" s="83"/>
      <c r="TZT2" s="83"/>
      <c r="TZU2" s="83"/>
      <c r="TZV2" s="83"/>
      <c r="TZW2" s="83"/>
      <c r="TZX2" s="83"/>
      <c r="TZY2" s="83"/>
      <c r="TZZ2" s="83"/>
      <c r="UAA2" s="83"/>
      <c r="UAB2" s="83"/>
      <c r="UAC2" s="83"/>
      <c r="UAD2" s="83"/>
      <c r="UAE2" s="83"/>
      <c r="UAF2" s="83"/>
      <c r="UAG2" s="83"/>
      <c r="UAH2" s="83"/>
      <c r="UAI2" s="83"/>
      <c r="UAJ2" s="83"/>
      <c r="UAK2" s="83"/>
      <c r="UAL2" s="83"/>
      <c r="UAM2" s="83"/>
      <c r="UAN2" s="83"/>
      <c r="UAO2" s="83"/>
      <c r="UAP2" s="83"/>
      <c r="UAQ2" s="83"/>
      <c r="UAR2" s="83"/>
      <c r="UAS2" s="83"/>
      <c r="UAT2" s="83"/>
      <c r="UAU2" s="83"/>
      <c r="UAV2" s="83"/>
      <c r="UAW2" s="83"/>
      <c r="UAX2" s="83"/>
      <c r="UAY2" s="83"/>
      <c r="UAZ2" s="83"/>
      <c r="UBA2" s="83"/>
      <c r="UBB2" s="83"/>
      <c r="UBC2" s="83"/>
      <c r="UBD2" s="83"/>
      <c r="UBE2" s="83"/>
      <c r="UBF2" s="83"/>
      <c r="UBG2" s="83"/>
      <c r="UBH2" s="83"/>
      <c r="UBI2" s="83"/>
      <c r="UBJ2" s="83"/>
      <c r="UBK2" s="83"/>
      <c r="UBL2" s="83"/>
      <c r="UBM2" s="83"/>
      <c r="UBN2" s="83"/>
      <c r="UBO2" s="83"/>
      <c r="UBP2" s="83"/>
      <c r="UBQ2" s="83"/>
      <c r="UBR2" s="83"/>
      <c r="UBS2" s="83"/>
      <c r="UBT2" s="83"/>
      <c r="UBU2" s="83"/>
      <c r="UBV2" s="83"/>
      <c r="UBW2" s="83"/>
      <c r="UBX2" s="83"/>
      <c r="UBY2" s="83"/>
      <c r="UBZ2" s="83"/>
      <c r="UCA2" s="83"/>
      <c r="UCB2" s="83"/>
      <c r="UCC2" s="83"/>
      <c r="UCD2" s="83"/>
      <c r="UCE2" s="83"/>
      <c r="UCF2" s="83"/>
      <c r="UCG2" s="83"/>
      <c r="UCH2" s="83"/>
      <c r="UCI2" s="83"/>
      <c r="UCJ2" s="83"/>
      <c r="UCK2" s="83"/>
      <c r="UCL2" s="83"/>
      <c r="UCM2" s="83"/>
      <c r="UCN2" s="83"/>
      <c r="UCO2" s="83"/>
      <c r="UCP2" s="83"/>
      <c r="UCQ2" s="83"/>
      <c r="UCR2" s="83"/>
      <c r="UCS2" s="83"/>
      <c r="UCT2" s="83"/>
      <c r="UCU2" s="83"/>
      <c r="UCV2" s="83"/>
      <c r="UCW2" s="83"/>
      <c r="UCX2" s="83"/>
      <c r="UCY2" s="83"/>
      <c r="UCZ2" s="83"/>
      <c r="UDA2" s="83"/>
      <c r="UDB2" s="83"/>
      <c r="UDC2" s="83"/>
      <c r="UDD2" s="83"/>
      <c r="UDE2" s="83"/>
      <c r="UDF2" s="83"/>
      <c r="UDG2" s="83"/>
      <c r="UDH2" s="83"/>
      <c r="UDI2" s="83"/>
      <c r="UDJ2" s="83"/>
      <c r="UDK2" s="83"/>
      <c r="UDL2" s="83"/>
      <c r="UDM2" s="83"/>
      <c r="UDN2" s="83"/>
      <c r="UDO2" s="83"/>
      <c r="UDP2" s="83"/>
      <c r="UDQ2" s="83"/>
      <c r="UDR2" s="83"/>
      <c r="UDS2" s="83"/>
      <c r="UDT2" s="83"/>
      <c r="UDU2" s="83"/>
      <c r="UDV2" s="83"/>
      <c r="UDW2" s="83"/>
      <c r="UDX2" s="83"/>
      <c r="UDY2" s="83"/>
      <c r="UDZ2" s="83"/>
      <c r="UEA2" s="83"/>
      <c r="UEB2" s="83"/>
      <c r="UEC2" s="83"/>
      <c r="UED2" s="83"/>
      <c r="UEE2" s="83"/>
      <c r="UEF2" s="83"/>
      <c r="UEG2" s="83"/>
      <c r="UEH2" s="83"/>
      <c r="UEI2" s="83"/>
      <c r="UEJ2" s="83"/>
      <c r="UEK2" s="83"/>
      <c r="UEL2" s="83"/>
      <c r="UEM2" s="83"/>
      <c r="UEN2" s="83"/>
      <c r="UEO2" s="83"/>
      <c r="UEP2" s="83"/>
      <c r="UEQ2" s="83"/>
      <c r="UER2" s="83"/>
      <c r="UES2" s="83"/>
      <c r="UET2" s="83"/>
      <c r="UEU2" s="83"/>
      <c r="UEV2" s="83"/>
      <c r="UEW2" s="83"/>
      <c r="UEX2" s="83"/>
      <c r="UEY2" s="83"/>
      <c r="UEZ2" s="83"/>
      <c r="UFA2" s="83"/>
      <c r="UFB2" s="83"/>
      <c r="UFC2" s="83"/>
      <c r="UFD2" s="83"/>
      <c r="UFE2" s="83"/>
      <c r="UFF2" s="83"/>
      <c r="UFG2" s="83"/>
      <c r="UFH2" s="83"/>
      <c r="UFI2" s="83"/>
      <c r="UFJ2" s="83"/>
      <c r="UFK2" s="83"/>
      <c r="UFL2" s="83"/>
      <c r="UFM2" s="83"/>
      <c r="UFN2" s="83"/>
      <c r="UFO2" s="83"/>
      <c r="UFP2" s="83"/>
      <c r="UFQ2" s="83"/>
      <c r="UFR2" s="83"/>
      <c r="UFS2" s="83"/>
      <c r="UFT2" s="83"/>
      <c r="UFU2" s="83"/>
      <c r="UFV2" s="83"/>
      <c r="UFW2" s="83"/>
      <c r="UFX2" s="83"/>
      <c r="UFY2" s="83"/>
      <c r="UFZ2" s="83"/>
      <c r="UGA2" s="83"/>
      <c r="UGB2" s="83"/>
      <c r="UGC2" s="83"/>
      <c r="UGD2" s="83"/>
      <c r="UGE2" s="83"/>
      <c r="UGF2" s="83"/>
      <c r="UGG2" s="83"/>
      <c r="UGH2" s="83"/>
      <c r="UGI2" s="83"/>
      <c r="UGJ2" s="83"/>
      <c r="UGK2" s="83"/>
      <c r="UGL2" s="83"/>
      <c r="UGM2" s="83"/>
      <c r="UGN2" s="83"/>
      <c r="UGO2" s="83"/>
      <c r="UGP2" s="83"/>
      <c r="UGQ2" s="83"/>
      <c r="UGR2" s="83"/>
      <c r="UGS2" s="83"/>
      <c r="UGT2" s="83"/>
      <c r="UGU2" s="83"/>
      <c r="UGV2" s="83"/>
      <c r="UGW2" s="83"/>
      <c r="UGX2" s="83"/>
      <c r="UGY2" s="83"/>
      <c r="UGZ2" s="83"/>
      <c r="UHA2" s="83"/>
      <c r="UHB2" s="83"/>
      <c r="UHC2" s="83"/>
      <c r="UHD2" s="83"/>
      <c r="UHE2" s="83"/>
      <c r="UHF2" s="83"/>
      <c r="UHG2" s="83"/>
      <c r="UHH2" s="83"/>
      <c r="UHI2" s="83"/>
      <c r="UHJ2" s="83"/>
      <c r="UHK2" s="83"/>
      <c r="UHL2" s="83"/>
      <c r="UHM2" s="83"/>
      <c r="UHN2" s="83"/>
      <c r="UHO2" s="83"/>
      <c r="UHP2" s="83"/>
      <c r="UHQ2" s="83"/>
      <c r="UHR2" s="83"/>
      <c r="UHS2" s="83"/>
      <c r="UHT2" s="83"/>
      <c r="UHU2" s="83"/>
      <c r="UHV2" s="83"/>
      <c r="UHW2" s="83"/>
      <c r="UHX2" s="83"/>
      <c r="UHY2" s="83"/>
      <c r="UHZ2" s="83"/>
      <c r="UIA2" s="83"/>
      <c r="UIB2" s="83"/>
      <c r="UIC2" s="83"/>
      <c r="UID2" s="83"/>
      <c r="UIE2" s="83"/>
      <c r="UIF2" s="83"/>
      <c r="UIG2" s="83"/>
      <c r="UIH2" s="83"/>
      <c r="UII2" s="83"/>
      <c r="UIJ2" s="83"/>
      <c r="UIK2" s="83"/>
      <c r="UIL2" s="83"/>
      <c r="UIM2" s="83"/>
      <c r="UIN2" s="83"/>
      <c r="UIO2" s="83"/>
      <c r="UIP2" s="83"/>
      <c r="UIQ2" s="83"/>
      <c r="UIR2" s="83"/>
      <c r="UIS2" s="83"/>
      <c r="UIT2" s="83"/>
      <c r="UIU2" s="83"/>
      <c r="UIV2" s="83"/>
      <c r="UIW2" s="83"/>
      <c r="UIX2" s="83"/>
      <c r="UIY2" s="83"/>
      <c r="UIZ2" s="83"/>
      <c r="UJA2" s="83"/>
      <c r="UJB2" s="83"/>
      <c r="UJC2" s="83"/>
      <c r="UJD2" s="83"/>
      <c r="UJE2" s="83"/>
      <c r="UJF2" s="83"/>
      <c r="UJG2" s="83"/>
      <c r="UJH2" s="83"/>
      <c r="UJI2" s="83"/>
      <c r="UJJ2" s="83"/>
      <c r="UJK2" s="83"/>
      <c r="UJL2" s="83"/>
      <c r="UJM2" s="83"/>
      <c r="UJN2" s="83"/>
      <c r="UJO2" s="83"/>
      <c r="UJP2" s="83"/>
      <c r="UJQ2" s="83"/>
      <c r="UJR2" s="83"/>
      <c r="UJS2" s="83"/>
      <c r="UJT2" s="83"/>
      <c r="UJU2" s="83"/>
      <c r="UJV2" s="83"/>
      <c r="UJW2" s="83"/>
      <c r="UJX2" s="83"/>
      <c r="UJY2" s="83"/>
      <c r="UJZ2" s="83"/>
      <c r="UKA2" s="83"/>
      <c r="UKB2" s="83"/>
      <c r="UKC2" s="83"/>
      <c r="UKD2" s="83"/>
      <c r="UKE2" s="83"/>
      <c r="UKF2" s="83"/>
      <c r="UKG2" s="83"/>
      <c r="UKH2" s="83"/>
      <c r="UKI2" s="83"/>
      <c r="UKJ2" s="83"/>
      <c r="UKK2" s="83"/>
      <c r="UKL2" s="83"/>
      <c r="UKM2" s="83"/>
      <c r="UKN2" s="83"/>
      <c r="UKO2" s="83"/>
      <c r="UKP2" s="83"/>
      <c r="UKQ2" s="83"/>
      <c r="UKR2" s="83"/>
      <c r="UKS2" s="83"/>
      <c r="UKT2" s="83"/>
      <c r="UKU2" s="83"/>
      <c r="UKV2" s="83"/>
      <c r="UKW2" s="83"/>
      <c r="UKX2" s="83"/>
      <c r="UKY2" s="83"/>
      <c r="UKZ2" s="83"/>
      <c r="ULA2" s="83"/>
      <c r="ULB2" s="83"/>
      <c r="ULC2" s="83"/>
      <c r="ULD2" s="83"/>
      <c r="ULE2" s="83"/>
      <c r="ULF2" s="83"/>
      <c r="ULG2" s="83"/>
      <c r="ULH2" s="83"/>
      <c r="ULI2" s="83"/>
      <c r="ULJ2" s="83"/>
      <c r="ULK2" s="83"/>
      <c r="ULL2" s="83"/>
      <c r="ULM2" s="83"/>
      <c r="ULN2" s="83"/>
      <c r="ULO2" s="83"/>
      <c r="ULP2" s="83"/>
      <c r="ULQ2" s="83"/>
      <c r="ULR2" s="83"/>
      <c r="ULS2" s="83"/>
      <c r="ULT2" s="83"/>
      <c r="ULU2" s="83"/>
      <c r="ULV2" s="83"/>
      <c r="ULW2" s="83"/>
      <c r="ULX2" s="83"/>
      <c r="ULY2" s="83"/>
      <c r="ULZ2" s="83"/>
      <c r="UMA2" s="83"/>
      <c r="UMB2" s="83"/>
      <c r="UMC2" s="83"/>
      <c r="UMD2" s="83"/>
      <c r="UME2" s="83"/>
      <c r="UMF2" s="83"/>
      <c r="UMG2" s="83"/>
      <c r="UMH2" s="83"/>
      <c r="UMI2" s="83"/>
      <c r="UMJ2" s="83"/>
      <c r="UMK2" s="83"/>
      <c r="UML2" s="83"/>
      <c r="UMM2" s="83"/>
      <c r="UMN2" s="83"/>
      <c r="UMO2" s="83"/>
      <c r="UMP2" s="83"/>
      <c r="UMQ2" s="83"/>
      <c r="UMR2" s="83"/>
      <c r="UMS2" s="83"/>
      <c r="UMT2" s="83"/>
      <c r="UMU2" s="83"/>
      <c r="UMV2" s="83"/>
      <c r="UMW2" s="83"/>
      <c r="UMX2" s="83"/>
      <c r="UMY2" s="83"/>
      <c r="UMZ2" s="83"/>
      <c r="UNA2" s="83"/>
      <c r="UNB2" s="83"/>
      <c r="UNC2" s="83"/>
      <c r="UND2" s="83"/>
      <c r="UNE2" s="83"/>
      <c r="UNF2" s="83"/>
      <c r="UNG2" s="83"/>
      <c r="UNH2" s="83"/>
      <c r="UNI2" s="83"/>
      <c r="UNJ2" s="83"/>
      <c r="UNK2" s="83"/>
      <c r="UNL2" s="83"/>
      <c r="UNM2" s="83"/>
      <c r="UNN2" s="83"/>
      <c r="UNO2" s="83"/>
      <c r="UNP2" s="83"/>
      <c r="UNQ2" s="83"/>
      <c r="UNR2" s="83"/>
      <c r="UNS2" s="83"/>
      <c r="UNT2" s="83"/>
      <c r="UNU2" s="83"/>
      <c r="UNV2" s="83"/>
      <c r="UNW2" s="83"/>
      <c r="UNX2" s="83"/>
      <c r="UNY2" s="83"/>
      <c r="UNZ2" s="83"/>
      <c r="UOA2" s="83"/>
      <c r="UOB2" s="83"/>
      <c r="UOC2" s="83"/>
      <c r="UOD2" s="83"/>
      <c r="UOE2" s="83"/>
      <c r="UOF2" s="83"/>
      <c r="UOG2" s="83"/>
      <c r="UOH2" s="83"/>
      <c r="UOI2" s="83"/>
      <c r="UOJ2" s="83"/>
      <c r="UOK2" s="83"/>
      <c r="UOL2" s="83"/>
      <c r="UOM2" s="83"/>
      <c r="UON2" s="83"/>
      <c r="UOO2" s="83"/>
      <c r="UOP2" s="83"/>
      <c r="UOQ2" s="83"/>
      <c r="UOR2" s="83"/>
      <c r="UOS2" s="83"/>
      <c r="UOT2" s="83"/>
      <c r="UOU2" s="83"/>
      <c r="UOV2" s="83"/>
      <c r="UOW2" s="83"/>
      <c r="UOX2" s="83"/>
      <c r="UOY2" s="83"/>
      <c r="UOZ2" s="83"/>
      <c r="UPA2" s="83"/>
      <c r="UPB2" s="83"/>
      <c r="UPC2" s="83"/>
      <c r="UPD2" s="83"/>
      <c r="UPE2" s="83"/>
      <c r="UPF2" s="83"/>
      <c r="UPG2" s="83"/>
      <c r="UPH2" s="83"/>
      <c r="UPI2" s="83"/>
      <c r="UPJ2" s="83"/>
      <c r="UPK2" s="83"/>
      <c r="UPL2" s="83"/>
      <c r="UPM2" s="83"/>
      <c r="UPN2" s="83"/>
      <c r="UPO2" s="83"/>
      <c r="UPP2" s="83"/>
      <c r="UPQ2" s="83"/>
      <c r="UPR2" s="83"/>
      <c r="UPS2" s="83"/>
      <c r="UPT2" s="83"/>
      <c r="UPU2" s="83"/>
      <c r="UPV2" s="83"/>
      <c r="UPW2" s="83"/>
      <c r="UPX2" s="83"/>
      <c r="UPY2" s="83"/>
      <c r="UPZ2" s="83"/>
      <c r="UQA2" s="83"/>
      <c r="UQB2" s="83"/>
      <c r="UQC2" s="83"/>
      <c r="UQD2" s="83"/>
      <c r="UQE2" s="83"/>
      <c r="UQF2" s="83"/>
      <c r="UQG2" s="83"/>
      <c r="UQH2" s="83"/>
      <c r="UQI2" s="83"/>
      <c r="UQJ2" s="83"/>
      <c r="UQK2" s="83"/>
      <c r="UQL2" s="83"/>
      <c r="UQM2" s="83"/>
      <c r="UQN2" s="83"/>
      <c r="UQO2" s="83"/>
      <c r="UQP2" s="83"/>
      <c r="UQQ2" s="83"/>
      <c r="UQR2" s="83"/>
      <c r="UQS2" s="83"/>
      <c r="UQT2" s="83"/>
      <c r="UQU2" s="83"/>
      <c r="UQV2" s="83"/>
      <c r="UQW2" s="83"/>
      <c r="UQX2" s="83"/>
      <c r="UQY2" s="83"/>
      <c r="UQZ2" s="83"/>
      <c r="URA2" s="83"/>
      <c r="URB2" s="83"/>
      <c r="URC2" s="83"/>
      <c r="URD2" s="83"/>
      <c r="URE2" s="83"/>
      <c r="URF2" s="83"/>
      <c r="URG2" s="83"/>
      <c r="URH2" s="83"/>
      <c r="URI2" s="83"/>
      <c r="URJ2" s="83"/>
      <c r="URK2" s="83"/>
      <c r="URL2" s="83"/>
      <c r="URM2" s="83"/>
      <c r="URN2" s="83"/>
      <c r="URO2" s="83"/>
      <c r="URP2" s="83"/>
      <c r="URQ2" s="83"/>
      <c r="URR2" s="83"/>
      <c r="URS2" s="83"/>
      <c r="URT2" s="83"/>
      <c r="URU2" s="83"/>
      <c r="URV2" s="83"/>
      <c r="URW2" s="83"/>
      <c r="URX2" s="83"/>
      <c r="URY2" s="83"/>
      <c r="URZ2" s="83"/>
      <c r="USA2" s="83"/>
      <c r="USB2" s="83"/>
      <c r="USC2" s="83"/>
      <c r="USD2" s="83"/>
      <c r="USE2" s="83"/>
      <c r="USF2" s="83"/>
      <c r="USG2" s="83"/>
      <c r="USH2" s="83"/>
      <c r="USI2" s="83"/>
      <c r="USJ2" s="83"/>
      <c r="USK2" s="83"/>
      <c r="USL2" s="83"/>
      <c r="USM2" s="83"/>
      <c r="USN2" s="83"/>
      <c r="USO2" s="83"/>
      <c r="USP2" s="83"/>
      <c r="USQ2" s="83"/>
      <c r="USR2" s="83"/>
      <c r="USS2" s="83"/>
      <c r="UST2" s="83"/>
      <c r="USU2" s="83"/>
      <c r="USV2" s="83"/>
      <c r="USW2" s="83"/>
      <c r="USX2" s="83"/>
      <c r="USY2" s="83"/>
      <c r="USZ2" s="83"/>
      <c r="UTA2" s="83"/>
      <c r="UTB2" s="83"/>
      <c r="UTC2" s="83"/>
      <c r="UTD2" s="83"/>
      <c r="UTE2" s="83"/>
      <c r="UTF2" s="83"/>
      <c r="UTG2" s="83"/>
      <c r="UTH2" s="83"/>
      <c r="UTI2" s="83"/>
      <c r="UTJ2" s="83"/>
      <c r="UTK2" s="83"/>
      <c r="UTL2" s="83"/>
      <c r="UTM2" s="83"/>
      <c r="UTN2" s="83"/>
      <c r="UTO2" s="83"/>
      <c r="UTP2" s="83"/>
      <c r="UTQ2" s="83"/>
      <c r="UTR2" s="83"/>
      <c r="UTS2" s="83"/>
      <c r="UTT2" s="83"/>
      <c r="UTU2" s="83"/>
      <c r="UTV2" s="83"/>
      <c r="UTW2" s="83"/>
      <c r="UTX2" s="83"/>
      <c r="UTY2" s="83"/>
      <c r="UTZ2" s="83"/>
      <c r="UUA2" s="83"/>
      <c r="UUB2" s="83"/>
      <c r="UUC2" s="83"/>
      <c r="UUD2" s="83"/>
      <c r="UUE2" s="83"/>
      <c r="UUF2" s="83"/>
      <c r="UUG2" s="83"/>
      <c r="UUH2" s="83"/>
      <c r="UUI2" s="83"/>
      <c r="UUJ2" s="83"/>
      <c r="UUK2" s="83"/>
      <c r="UUL2" s="83"/>
      <c r="UUM2" s="83"/>
      <c r="UUN2" s="83"/>
      <c r="UUO2" s="83"/>
      <c r="UUP2" s="83"/>
      <c r="UUQ2" s="83"/>
      <c r="UUR2" s="83"/>
      <c r="UUS2" s="83"/>
      <c r="UUT2" s="83"/>
      <c r="UUU2" s="83"/>
      <c r="UUV2" s="83"/>
      <c r="UUW2" s="83"/>
      <c r="UUX2" s="83"/>
      <c r="UUY2" s="83"/>
      <c r="UUZ2" s="83"/>
      <c r="UVA2" s="83"/>
      <c r="UVB2" s="83"/>
      <c r="UVC2" s="83"/>
      <c r="UVD2" s="83"/>
      <c r="UVE2" s="83"/>
      <c r="UVF2" s="83"/>
      <c r="UVG2" s="83"/>
      <c r="UVH2" s="83"/>
      <c r="UVI2" s="83"/>
      <c r="UVJ2" s="83"/>
      <c r="UVK2" s="83"/>
      <c r="UVL2" s="83"/>
      <c r="UVM2" s="83"/>
      <c r="UVN2" s="83"/>
      <c r="UVO2" s="83"/>
      <c r="UVP2" s="83"/>
      <c r="UVQ2" s="83"/>
      <c r="UVR2" s="83"/>
      <c r="UVS2" s="83"/>
      <c r="UVT2" s="83"/>
      <c r="UVU2" s="83"/>
      <c r="UVV2" s="83"/>
      <c r="UVW2" s="83"/>
      <c r="UVX2" s="83"/>
      <c r="UVY2" s="83"/>
      <c r="UVZ2" s="83"/>
      <c r="UWA2" s="83"/>
      <c r="UWB2" s="83"/>
      <c r="UWC2" s="83"/>
      <c r="UWD2" s="83"/>
      <c r="UWE2" s="83"/>
      <c r="UWF2" s="83"/>
      <c r="UWG2" s="83"/>
      <c r="UWH2" s="83"/>
      <c r="UWI2" s="83"/>
      <c r="UWJ2" s="83"/>
      <c r="UWK2" s="83"/>
      <c r="UWL2" s="83"/>
      <c r="UWM2" s="83"/>
      <c r="UWN2" s="83"/>
      <c r="UWO2" s="83"/>
      <c r="UWP2" s="83"/>
      <c r="UWQ2" s="83"/>
      <c r="UWR2" s="83"/>
      <c r="UWS2" s="83"/>
      <c r="UWT2" s="83"/>
      <c r="UWU2" s="83"/>
      <c r="UWV2" s="83"/>
      <c r="UWW2" s="83"/>
      <c r="UWX2" s="83"/>
      <c r="UWY2" s="83"/>
      <c r="UWZ2" s="83"/>
      <c r="UXA2" s="83"/>
      <c r="UXB2" s="83"/>
      <c r="UXC2" s="83"/>
      <c r="UXD2" s="83"/>
      <c r="UXE2" s="83"/>
      <c r="UXF2" s="83"/>
      <c r="UXG2" s="83"/>
      <c r="UXH2" s="83"/>
      <c r="UXI2" s="83"/>
      <c r="UXJ2" s="83"/>
      <c r="UXK2" s="83"/>
      <c r="UXL2" s="83"/>
      <c r="UXM2" s="83"/>
      <c r="UXN2" s="83"/>
      <c r="UXO2" s="83"/>
      <c r="UXP2" s="83"/>
      <c r="UXQ2" s="83"/>
      <c r="UXR2" s="83"/>
      <c r="UXS2" s="83"/>
      <c r="UXT2" s="83"/>
      <c r="UXU2" s="83"/>
      <c r="UXV2" s="83"/>
      <c r="UXW2" s="83"/>
      <c r="UXX2" s="83"/>
      <c r="UXY2" s="83"/>
      <c r="UXZ2" s="83"/>
      <c r="UYA2" s="83"/>
      <c r="UYB2" s="83"/>
      <c r="UYC2" s="83"/>
      <c r="UYD2" s="83"/>
      <c r="UYE2" s="83"/>
      <c r="UYF2" s="83"/>
      <c r="UYG2" s="83"/>
      <c r="UYH2" s="83"/>
      <c r="UYI2" s="83"/>
      <c r="UYJ2" s="83"/>
      <c r="UYK2" s="83"/>
      <c r="UYL2" s="83"/>
      <c r="UYM2" s="83"/>
      <c r="UYN2" s="83"/>
      <c r="UYO2" s="83"/>
      <c r="UYP2" s="83"/>
      <c r="UYQ2" s="83"/>
      <c r="UYR2" s="83"/>
      <c r="UYS2" s="83"/>
      <c r="UYT2" s="83"/>
      <c r="UYU2" s="83"/>
      <c r="UYV2" s="83"/>
      <c r="UYW2" s="83"/>
      <c r="UYX2" s="83"/>
      <c r="UYY2" s="83"/>
      <c r="UYZ2" s="83"/>
      <c r="UZA2" s="83"/>
      <c r="UZB2" s="83"/>
      <c r="UZC2" s="83"/>
      <c r="UZD2" s="83"/>
      <c r="UZE2" s="83"/>
      <c r="UZF2" s="83"/>
      <c r="UZG2" s="83"/>
      <c r="UZH2" s="83"/>
      <c r="UZI2" s="83"/>
      <c r="UZJ2" s="83"/>
      <c r="UZK2" s="83"/>
      <c r="UZL2" s="83"/>
      <c r="UZM2" s="83"/>
      <c r="UZN2" s="83"/>
      <c r="UZO2" s="83"/>
      <c r="UZP2" s="83"/>
      <c r="UZQ2" s="83"/>
      <c r="UZR2" s="83"/>
      <c r="UZS2" s="83"/>
      <c r="UZT2" s="83"/>
      <c r="UZU2" s="83"/>
      <c r="UZV2" s="83"/>
      <c r="UZW2" s="83"/>
      <c r="UZX2" s="83"/>
      <c r="UZY2" s="83"/>
      <c r="UZZ2" s="83"/>
      <c r="VAA2" s="83"/>
      <c r="VAB2" s="83"/>
      <c r="VAC2" s="83"/>
      <c r="VAD2" s="83"/>
      <c r="VAE2" s="83"/>
      <c r="VAF2" s="83"/>
      <c r="VAG2" s="83"/>
      <c r="VAH2" s="83"/>
      <c r="VAI2" s="83"/>
      <c r="VAJ2" s="83"/>
      <c r="VAK2" s="83"/>
      <c r="VAL2" s="83"/>
      <c r="VAM2" s="83"/>
      <c r="VAN2" s="83"/>
      <c r="VAO2" s="83"/>
      <c r="VAP2" s="83"/>
      <c r="VAQ2" s="83"/>
      <c r="VAR2" s="83"/>
      <c r="VAS2" s="83"/>
      <c r="VAT2" s="83"/>
      <c r="VAU2" s="83"/>
      <c r="VAV2" s="83"/>
      <c r="VAW2" s="83"/>
      <c r="VAX2" s="83"/>
      <c r="VAY2" s="83"/>
      <c r="VAZ2" s="83"/>
      <c r="VBA2" s="83"/>
      <c r="VBB2" s="83"/>
      <c r="VBC2" s="83"/>
      <c r="VBD2" s="83"/>
      <c r="VBE2" s="83"/>
      <c r="VBF2" s="83"/>
      <c r="VBG2" s="83"/>
      <c r="VBH2" s="83"/>
      <c r="VBI2" s="83"/>
      <c r="VBJ2" s="83"/>
      <c r="VBK2" s="83"/>
      <c r="VBL2" s="83"/>
      <c r="VBM2" s="83"/>
      <c r="VBN2" s="83"/>
      <c r="VBO2" s="83"/>
      <c r="VBP2" s="83"/>
      <c r="VBQ2" s="83"/>
      <c r="VBR2" s="83"/>
      <c r="VBS2" s="83"/>
      <c r="VBT2" s="83"/>
      <c r="VBU2" s="83"/>
      <c r="VBV2" s="83"/>
      <c r="VBW2" s="83"/>
      <c r="VBX2" s="83"/>
      <c r="VBY2" s="83"/>
      <c r="VBZ2" s="83"/>
      <c r="VCA2" s="83"/>
      <c r="VCB2" s="83"/>
      <c r="VCC2" s="83"/>
      <c r="VCD2" s="83"/>
      <c r="VCE2" s="83"/>
      <c r="VCF2" s="83"/>
      <c r="VCG2" s="83"/>
      <c r="VCH2" s="83"/>
      <c r="VCI2" s="83"/>
      <c r="VCJ2" s="83"/>
      <c r="VCK2" s="83"/>
      <c r="VCL2" s="83"/>
      <c r="VCM2" s="83"/>
      <c r="VCN2" s="83"/>
      <c r="VCO2" s="83"/>
      <c r="VCP2" s="83"/>
      <c r="VCQ2" s="83"/>
      <c r="VCR2" s="83"/>
      <c r="VCS2" s="83"/>
      <c r="VCT2" s="83"/>
      <c r="VCU2" s="83"/>
      <c r="VCV2" s="83"/>
      <c r="VCW2" s="83"/>
      <c r="VCX2" s="83"/>
      <c r="VCY2" s="83"/>
      <c r="VCZ2" s="83"/>
      <c r="VDA2" s="83"/>
      <c r="VDB2" s="83"/>
      <c r="VDC2" s="83"/>
      <c r="VDD2" s="83"/>
      <c r="VDE2" s="83"/>
      <c r="VDF2" s="83"/>
      <c r="VDG2" s="83"/>
      <c r="VDH2" s="83"/>
      <c r="VDI2" s="83"/>
      <c r="VDJ2" s="83"/>
      <c r="VDK2" s="83"/>
      <c r="VDL2" s="83"/>
      <c r="VDM2" s="83"/>
      <c r="VDN2" s="83"/>
      <c r="VDO2" s="83"/>
      <c r="VDP2" s="83"/>
      <c r="VDQ2" s="83"/>
      <c r="VDR2" s="83"/>
      <c r="VDS2" s="83"/>
      <c r="VDT2" s="83"/>
      <c r="VDU2" s="83"/>
      <c r="VDV2" s="83"/>
      <c r="VDW2" s="83"/>
      <c r="VDX2" s="83"/>
      <c r="VDY2" s="83"/>
      <c r="VDZ2" s="83"/>
      <c r="VEA2" s="83"/>
      <c r="VEB2" s="83"/>
      <c r="VEC2" s="83"/>
      <c r="VED2" s="83"/>
      <c r="VEE2" s="83"/>
      <c r="VEF2" s="83"/>
      <c r="VEG2" s="83"/>
      <c r="VEH2" s="83"/>
      <c r="VEI2" s="83"/>
      <c r="VEJ2" s="83"/>
      <c r="VEK2" s="83"/>
      <c r="VEL2" s="83"/>
      <c r="VEM2" s="83"/>
      <c r="VEN2" s="83"/>
      <c r="VEO2" s="83"/>
      <c r="VEP2" s="83"/>
      <c r="VEQ2" s="83"/>
      <c r="VER2" s="83"/>
      <c r="VES2" s="83"/>
      <c r="VET2" s="83"/>
      <c r="VEU2" s="83"/>
      <c r="VEV2" s="83"/>
      <c r="VEW2" s="83"/>
      <c r="VEX2" s="83"/>
      <c r="VEY2" s="83"/>
      <c r="VEZ2" s="83"/>
      <c r="VFA2" s="83"/>
      <c r="VFB2" s="83"/>
      <c r="VFC2" s="83"/>
      <c r="VFD2" s="83"/>
      <c r="VFE2" s="83"/>
      <c r="VFF2" s="83"/>
      <c r="VFG2" s="83"/>
      <c r="VFH2" s="83"/>
      <c r="VFI2" s="83"/>
      <c r="VFJ2" s="83"/>
      <c r="VFK2" s="83"/>
      <c r="VFL2" s="83"/>
      <c r="VFM2" s="83"/>
      <c r="VFN2" s="83"/>
      <c r="VFO2" s="83"/>
      <c r="VFP2" s="83"/>
      <c r="VFQ2" s="83"/>
      <c r="VFR2" s="83"/>
      <c r="VFS2" s="83"/>
      <c r="VFT2" s="83"/>
      <c r="VFU2" s="83"/>
      <c r="VFV2" s="83"/>
      <c r="VFW2" s="83"/>
      <c r="VFX2" s="83"/>
      <c r="VFY2" s="83"/>
      <c r="VFZ2" s="83"/>
      <c r="VGA2" s="83"/>
      <c r="VGB2" s="83"/>
      <c r="VGC2" s="83"/>
      <c r="VGD2" s="83"/>
      <c r="VGE2" s="83"/>
      <c r="VGF2" s="83"/>
      <c r="VGG2" s="83"/>
      <c r="VGH2" s="83"/>
      <c r="VGI2" s="83"/>
      <c r="VGJ2" s="83"/>
      <c r="VGK2" s="83"/>
      <c r="VGL2" s="83"/>
      <c r="VGM2" s="83"/>
      <c r="VGN2" s="83"/>
      <c r="VGO2" s="83"/>
      <c r="VGP2" s="83"/>
      <c r="VGQ2" s="83"/>
      <c r="VGR2" s="83"/>
      <c r="VGS2" s="83"/>
      <c r="VGT2" s="83"/>
      <c r="VGU2" s="83"/>
      <c r="VGV2" s="83"/>
      <c r="VGW2" s="83"/>
      <c r="VGX2" s="83"/>
      <c r="VGY2" s="83"/>
      <c r="VGZ2" s="83"/>
      <c r="VHA2" s="83"/>
      <c r="VHB2" s="83"/>
      <c r="VHC2" s="83"/>
      <c r="VHD2" s="83"/>
      <c r="VHE2" s="83"/>
      <c r="VHF2" s="83"/>
      <c r="VHG2" s="83"/>
      <c r="VHH2" s="83"/>
      <c r="VHI2" s="83"/>
      <c r="VHJ2" s="83"/>
      <c r="VHK2" s="83"/>
      <c r="VHL2" s="83"/>
      <c r="VHM2" s="83"/>
      <c r="VHN2" s="83"/>
      <c r="VHO2" s="83"/>
      <c r="VHP2" s="83"/>
      <c r="VHQ2" s="83"/>
      <c r="VHR2" s="83"/>
      <c r="VHS2" s="83"/>
      <c r="VHT2" s="83"/>
      <c r="VHU2" s="83"/>
      <c r="VHV2" s="83"/>
      <c r="VHW2" s="83"/>
      <c r="VHX2" s="83"/>
      <c r="VHY2" s="83"/>
      <c r="VHZ2" s="83"/>
      <c r="VIA2" s="83"/>
      <c r="VIB2" s="83"/>
      <c r="VIC2" s="83"/>
      <c r="VID2" s="83"/>
      <c r="VIE2" s="83"/>
      <c r="VIF2" s="83"/>
      <c r="VIG2" s="83"/>
      <c r="VIH2" s="83"/>
      <c r="VII2" s="83"/>
      <c r="VIJ2" s="83"/>
      <c r="VIK2" s="83"/>
      <c r="VIL2" s="83"/>
      <c r="VIM2" s="83"/>
      <c r="VIN2" s="83"/>
      <c r="VIO2" s="83"/>
      <c r="VIP2" s="83"/>
      <c r="VIQ2" s="83"/>
      <c r="VIR2" s="83"/>
      <c r="VIS2" s="83"/>
      <c r="VIT2" s="83"/>
      <c r="VIU2" s="83"/>
      <c r="VIV2" s="83"/>
      <c r="VIW2" s="83"/>
      <c r="VIX2" s="83"/>
      <c r="VIY2" s="83"/>
      <c r="VIZ2" s="83"/>
      <c r="VJA2" s="83"/>
      <c r="VJB2" s="83"/>
      <c r="VJC2" s="83"/>
      <c r="VJD2" s="83"/>
      <c r="VJE2" s="83"/>
      <c r="VJF2" s="83"/>
      <c r="VJG2" s="83"/>
      <c r="VJH2" s="83"/>
      <c r="VJI2" s="83"/>
      <c r="VJJ2" s="83"/>
      <c r="VJK2" s="83"/>
      <c r="VJL2" s="83"/>
      <c r="VJM2" s="83"/>
      <c r="VJN2" s="83"/>
      <c r="VJO2" s="83"/>
      <c r="VJP2" s="83"/>
      <c r="VJQ2" s="83"/>
      <c r="VJR2" s="83"/>
      <c r="VJS2" s="83"/>
      <c r="VJT2" s="83"/>
      <c r="VJU2" s="83"/>
      <c r="VJV2" s="83"/>
      <c r="VJW2" s="83"/>
      <c r="VJX2" s="83"/>
      <c r="VJY2" s="83"/>
      <c r="VJZ2" s="83"/>
      <c r="VKA2" s="83"/>
      <c r="VKB2" s="83"/>
      <c r="VKC2" s="83"/>
      <c r="VKD2" s="83"/>
      <c r="VKE2" s="83"/>
      <c r="VKF2" s="83"/>
      <c r="VKG2" s="83"/>
      <c r="VKH2" s="83"/>
      <c r="VKI2" s="83"/>
      <c r="VKJ2" s="83"/>
      <c r="VKK2" s="83"/>
      <c r="VKL2" s="83"/>
      <c r="VKM2" s="83"/>
      <c r="VKN2" s="83"/>
      <c r="VKO2" s="83"/>
      <c r="VKP2" s="83"/>
      <c r="VKQ2" s="83"/>
      <c r="VKR2" s="83"/>
      <c r="VKS2" s="83"/>
      <c r="VKT2" s="83"/>
      <c r="VKU2" s="83"/>
      <c r="VKV2" s="83"/>
      <c r="VKW2" s="83"/>
      <c r="VKX2" s="83"/>
      <c r="VKY2" s="83"/>
      <c r="VKZ2" s="83"/>
      <c r="VLA2" s="83"/>
      <c r="VLB2" s="83"/>
      <c r="VLC2" s="83"/>
      <c r="VLD2" s="83"/>
      <c r="VLE2" s="83"/>
      <c r="VLF2" s="83"/>
      <c r="VLG2" s="83"/>
      <c r="VLH2" s="83"/>
      <c r="VLI2" s="83"/>
      <c r="VLJ2" s="83"/>
      <c r="VLK2" s="83"/>
      <c r="VLL2" s="83"/>
      <c r="VLM2" s="83"/>
      <c r="VLN2" s="83"/>
      <c r="VLO2" s="83"/>
      <c r="VLP2" s="83"/>
      <c r="VLQ2" s="83"/>
      <c r="VLR2" s="83"/>
      <c r="VLS2" s="83"/>
      <c r="VLT2" s="83"/>
      <c r="VLU2" s="83"/>
      <c r="VLV2" s="83"/>
      <c r="VLW2" s="83"/>
      <c r="VLX2" s="83"/>
      <c r="VLY2" s="83"/>
      <c r="VLZ2" s="83"/>
      <c r="VMA2" s="83"/>
      <c r="VMB2" s="83"/>
      <c r="VMC2" s="83"/>
      <c r="VMD2" s="83"/>
      <c r="VME2" s="83"/>
      <c r="VMF2" s="83"/>
      <c r="VMG2" s="83"/>
      <c r="VMH2" s="83"/>
      <c r="VMI2" s="83"/>
      <c r="VMJ2" s="83"/>
      <c r="VMK2" s="83"/>
      <c r="VML2" s="83"/>
      <c r="VMM2" s="83"/>
      <c r="VMN2" s="83"/>
      <c r="VMO2" s="83"/>
      <c r="VMP2" s="83"/>
      <c r="VMQ2" s="83"/>
      <c r="VMR2" s="83"/>
      <c r="VMS2" s="83"/>
      <c r="VMT2" s="83"/>
      <c r="VMU2" s="83"/>
      <c r="VMV2" s="83"/>
      <c r="VMW2" s="83"/>
      <c r="VMX2" s="83"/>
      <c r="VMY2" s="83"/>
      <c r="VMZ2" s="83"/>
      <c r="VNA2" s="83"/>
      <c r="VNB2" s="83"/>
      <c r="VNC2" s="83"/>
      <c r="VND2" s="83"/>
      <c r="VNE2" s="83"/>
      <c r="VNF2" s="83"/>
      <c r="VNG2" s="83"/>
      <c r="VNH2" s="83"/>
      <c r="VNI2" s="83"/>
      <c r="VNJ2" s="83"/>
      <c r="VNK2" s="83"/>
      <c r="VNL2" s="83"/>
      <c r="VNM2" s="83"/>
      <c r="VNN2" s="83"/>
      <c r="VNO2" s="83"/>
      <c r="VNP2" s="83"/>
      <c r="VNQ2" s="83"/>
      <c r="VNR2" s="83"/>
      <c r="VNS2" s="83"/>
      <c r="VNT2" s="83"/>
      <c r="VNU2" s="83"/>
      <c r="VNV2" s="83"/>
      <c r="VNW2" s="83"/>
      <c r="VNX2" s="83"/>
      <c r="VNY2" s="83"/>
      <c r="VNZ2" s="83"/>
      <c r="VOA2" s="83"/>
      <c r="VOB2" s="83"/>
      <c r="VOC2" s="83"/>
      <c r="VOD2" s="83"/>
      <c r="VOE2" s="83"/>
      <c r="VOF2" s="83"/>
      <c r="VOG2" s="83"/>
      <c r="VOH2" s="83"/>
      <c r="VOI2" s="83"/>
      <c r="VOJ2" s="83"/>
      <c r="VOK2" s="83"/>
      <c r="VOL2" s="83"/>
      <c r="VOM2" s="83"/>
      <c r="VON2" s="83"/>
      <c r="VOO2" s="83"/>
      <c r="VOP2" s="83"/>
      <c r="VOQ2" s="83"/>
      <c r="VOR2" s="83"/>
      <c r="VOS2" s="83"/>
      <c r="VOT2" s="83"/>
      <c r="VOU2" s="83"/>
      <c r="VOV2" s="83"/>
      <c r="VOW2" s="83"/>
      <c r="VOX2" s="83"/>
      <c r="VOY2" s="83"/>
      <c r="VOZ2" s="83"/>
      <c r="VPA2" s="83"/>
      <c r="VPB2" s="83"/>
      <c r="VPC2" s="83"/>
      <c r="VPD2" s="83"/>
      <c r="VPE2" s="83"/>
      <c r="VPF2" s="83"/>
      <c r="VPG2" s="83"/>
      <c r="VPH2" s="83"/>
      <c r="VPI2" s="83"/>
      <c r="VPJ2" s="83"/>
      <c r="VPK2" s="83"/>
      <c r="VPL2" s="83"/>
      <c r="VPM2" s="83"/>
      <c r="VPN2" s="83"/>
      <c r="VPO2" s="83"/>
      <c r="VPP2" s="83"/>
      <c r="VPQ2" s="83"/>
      <c r="VPR2" s="83"/>
      <c r="VPS2" s="83"/>
      <c r="VPT2" s="83"/>
      <c r="VPU2" s="83"/>
      <c r="VPV2" s="83"/>
      <c r="VPW2" s="83"/>
      <c r="VPX2" s="83"/>
      <c r="VPY2" s="83"/>
      <c r="VPZ2" s="83"/>
      <c r="VQA2" s="83"/>
      <c r="VQB2" s="83"/>
      <c r="VQC2" s="83"/>
      <c r="VQD2" s="83"/>
      <c r="VQE2" s="83"/>
      <c r="VQF2" s="83"/>
      <c r="VQG2" s="83"/>
      <c r="VQH2" s="83"/>
      <c r="VQI2" s="83"/>
      <c r="VQJ2" s="83"/>
      <c r="VQK2" s="83"/>
      <c r="VQL2" s="83"/>
      <c r="VQM2" s="83"/>
      <c r="VQN2" s="83"/>
      <c r="VQO2" s="83"/>
      <c r="VQP2" s="83"/>
      <c r="VQQ2" s="83"/>
      <c r="VQR2" s="83"/>
      <c r="VQS2" s="83"/>
      <c r="VQT2" s="83"/>
      <c r="VQU2" s="83"/>
      <c r="VQV2" s="83"/>
      <c r="VQW2" s="83"/>
      <c r="VQX2" s="83"/>
      <c r="VQY2" s="83"/>
      <c r="VQZ2" s="83"/>
      <c r="VRA2" s="83"/>
      <c r="VRB2" s="83"/>
      <c r="VRC2" s="83"/>
      <c r="VRD2" s="83"/>
      <c r="VRE2" s="83"/>
      <c r="VRF2" s="83"/>
      <c r="VRG2" s="83"/>
      <c r="VRH2" s="83"/>
      <c r="VRI2" s="83"/>
      <c r="VRJ2" s="83"/>
      <c r="VRK2" s="83"/>
      <c r="VRL2" s="83"/>
      <c r="VRM2" s="83"/>
      <c r="VRN2" s="83"/>
      <c r="VRO2" s="83"/>
      <c r="VRP2" s="83"/>
      <c r="VRQ2" s="83"/>
      <c r="VRR2" s="83"/>
      <c r="VRS2" s="83"/>
      <c r="VRT2" s="83"/>
      <c r="VRU2" s="83"/>
      <c r="VRV2" s="83"/>
      <c r="VRW2" s="83"/>
      <c r="VRX2" s="83"/>
      <c r="VRY2" s="83"/>
      <c r="VRZ2" s="83"/>
      <c r="VSA2" s="83"/>
      <c r="VSB2" s="83"/>
      <c r="VSC2" s="83"/>
      <c r="VSD2" s="83"/>
      <c r="VSE2" s="83"/>
      <c r="VSF2" s="83"/>
      <c r="VSG2" s="83"/>
      <c r="VSH2" s="83"/>
      <c r="VSI2" s="83"/>
      <c r="VSJ2" s="83"/>
      <c r="VSK2" s="83"/>
      <c r="VSL2" s="83"/>
      <c r="VSM2" s="83"/>
      <c r="VSN2" s="83"/>
      <c r="VSO2" s="83"/>
      <c r="VSP2" s="83"/>
      <c r="VSQ2" s="83"/>
      <c r="VSR2" s="83"/>
      <c r="VSS2" s="83"/>
      <c r="VST2" s="83"/>
      <c r="VSU2" s="83"/>
      <c r="VSV2" s="83"/>
      <c r="VSW2" s="83"/>
      <c r="VSX2" s="83"/>
      <c r="VSY2" s="83"/>
      <c r="VSZ2" s="83"/>
      <c r="VTA2" s="83"/>
      <c r="VTB2" s="83"/>
      <c r="VTC2" s="83"/>
      <c r="VTD2" s="83"/>
      <c r="VTE2" s="83"/>
      <c r="VTF2" s="83"/>
      <c r="VTG2" s="83"/>
      <c r="VTH2" s="83"/>
      <c r="VTI2" s="83"/>
      <c r="VTJ2" s="83"/>
      <c r="VTK2" s="83"/>
      <c r="VTL2" s="83"/>
      <c r="VTM2" s="83"/>
      <c r="VTN2" s="83"/>
      <c r="VTO2" s="83"/>
      <c r="VTP2" s="83"/>
      <c r="VTQ2" s="83"/>
      <c r="VTR2" s="83"/>
      <c r="VTS2" s="83"/>
      <c r="VTT2" s="83"/>
      <c r="VTU2" s="83"/>
      <c r="VTV2" s="83"/>
      <c r="VTW2" s="83"/>
      <c r="VTX2" s="83"/>
      <c r="VTY2" s="83"/>
      <c r="VTZ2" s="83"/>
      <c r="VUA2" s="83"/>
      <c r="VUB2" s="83"/>
      <c r="VUC2" s="83"/>
      <c r="VUD2" s="83"/>
      <c r="VUE2" s="83"/>
      <c r="VUF2" s="83"/>
      <c r="VUG2" s="83"/>
      <c r="VUH2" s="83"/>
      <c r="VUI2" s="83"/>
      <c r="VUJ2" s="83"/>
      <c r="VUK2" s="83"/>
      <c r="VUL2" s="83"/>
      <c r="VUM2" s="83"/>
      <c r="VUN2" s="83"/>
      <c r="VUO2" s="83"/>
      <c r="VUP2" s="83"/>
      <c r="VUQ2" s="83"/>
      <c r="VUR2" s="83"/>
      <c r="VUS2" s="83"/>
      <c r="VUT2" s="83"/>
      <c r="VUU2" s="83"/>
      <c r="VUV2" s="83"/>
      <c r="VUW2" s="83"/>
      <c r="VUX2" s="83"/>
      <c r="VUY2" s="83"/>
      <c r="VUZ2" s="83"/>
      <c r="VVA2" s="83"/>
      <c r="VVB2" s="83"/>
      <c r="VVC2" s="83"/>
      <c r="VVD2" s="83"/>
      <c r="VVE2" s="83"/>
      <c r="VVF2" s="83"/>
      <c r="VVG2" s="83"/>
      <c r="VVH2" s="83"/>
      <c r="VVI2" s="83"/>
      <c r="VVJ2" s="83"/>
      <c r="VVK2" s="83"/>
      <c r="VVL2" s="83"/>
      <c r="VVM2" s="83"/>
      <c r="VVN2" s="83"/>
      <c r="VVO2" s="83"/>
      <c r="VVP2" s="83"/>
      <c r="VVQ2" s="83"/>
      <c r="VVR2" s="83"/>
      <c r="VVS2" s="83"/>
      <c r="VVT2" s="83"/>
      <c r="VVU2" s="83"/>
      <c r="VVV2" s="83"/>
      <c r="VVW2" s="83"/>
      <c r="VVX2" s="83"/>
      <c r="VVY2" s="83"/>
      <c r="VVZ2" s="83"/>
      <c r="VWA2" s="83"/>
      <c r="VWB2" s="83"/>
      <c r="VWC2" s="83"/>
      <c r="VWD2" s="83"/>
      <c r="VWE2" s="83"/>
      <c r="VWF2" s="83"/>
      <c r="VWG2" s="83"/>
      <c r="VWH2" s="83"/>
      <c r="VWI2" s="83"/>
      <c r="VWJ2" s="83"/>
      <c r="VWK2" s="83"/>
      <c r="VWL2" s="83"/>
      <c r="VWM2" s="83"/>
      <c r="VWN2" s="83"/>
      <c r="VWO2" s="83"/>
      <c r="VWP2" s="83"/>
      <c r="VWQ2" s="83"/>
      <c r="VWR2" s="83"/>
      <c r="VWS2" s="83"/>
      <c r="VWT2" s="83"/>
      <c r="VWU2" s="83"/>
      <c r="VWV2" s="83"/>
      <c r="VWW2" s="83"/>
      <c r="VWX2" s="83"/>
      <c r="VWY2" s="83"/>
      <c r="VWZ2" s="83"/>
      <c r="VXA2" s="83"/>
      <c r="VXB2" s="83"/>
      <c r="VXC2" s="83"/>
      <c r="VXD2" s="83"/>
      <c r="VXE2" s="83"/>
      <c r="VXF2" s="83"/>
      <c r="VXG2" s="83"/>
      <c r="VXH2" s="83"/>
      <c r="VXI2" s="83"/>
      <c r="VXJ2" s="83"/>
      <c r="VXK2" s="83"/>
      <c r="VXL2" s="83"/>
      <c r="VXM2" s="83"/>
      <c r="VXN2" s="83"/>
      <c r="VXO2" s="83"/>
      <c r="VXP2" s="83"/>
      <c r="VXQ2" s="83"/>
      <c r="VXR2" s="83"/>
      <c r="VXS2" s="83"/>
      <c r="VXT2" s="83"/>
      <c r="VXU2" s="83"/>
      <c r="VXV2" s="83"/>
      <c r="VXW2" s="83"/>
      <c r="VXX2" s="83"/>
      <c r="VXY2" s="83"/>
      <c r="VXZ2" s="83"/>
      <c r="VYA2" s="83"/>
      <c r="VYB2" s="83"/>
      <c r="VYC2" s="83"/>
      <c r="VYD2" s="83"/>
      <c r="VYE2" s="83"/>
      <c r="VYF2" s="83"/>
      <c r="VYG2" s="83"/>
      <c r="VYH2" s="83"/>
      <c r="VYI2" s="83"/>
      <c r="VYJ2" s="83"/>
      <c r="VYK2" s="83"/>
      <c r="VYL2" s="83"/>
      <c r="VYM2" s="83"/>
      <c r="VYN2" s="83"/>
      <c r="VYO2" s="83"/>
      <c r="VYP2" s="83"/>
      <c r="VYQ2" s="83"/>
      <c r="VYR2" s="83"/>
      <c r="VYS2" s="83"/>
      <c r="VYT2" s="83"/>
      <c r="VYU2" s="83"/>
      <c r="VYV2" s="83"/>
      <c r="VYW2" s="83"/>
      <c r="VYX2" s="83"/>
      <c r="VYY2" s="83"/>
      <c r="VYZ2" s="83"/>
      <c r="VZA2" s="83"/>
      <c r="VZB2" s="83"/>
      <c r="VZC2" s="83"/>
      <c r="VZD2" s="83"/>
      <c r="VZE2" s="83"/>
      <c r="VZF2" s="83"/>
      <c r="VZG2" s="83"/>
      <c r="VZH2" s="83"/>
      <c r="VZI2" s="83"/>
      <c r="VZJ2" s="83"/>
      <c r="VZK2" s="83"/>
      <c r="VZL2" s="83"/>
      <c r="VZM2" s="83"/>
      <c r="VZN2" s="83"/>
      <c r="VZO2" s="83"/>
      <c r="VZP2" s="83"/>
      <c r="VZQ2" s="83"/>
      <c r="VZR2" s="83"/>
      <c r="VZS2" s="83"/>
      <c r="VZT2" s="83"/>
      <c r="VZU2" s="83"/>
      <c r="VZV2" s="83"/>
      <c r="VZW2" s="83"/>
      <c r="VZX2" s="83"/>
      <c r="VZY2" s="83"/>
      <c r="VZZ2" s="83"/>
      <c r="WAA2" s="83"/>
      <c r="WAB2" s="83"/>
      <c r="WAC2" s="83"/>
      <c r="WAD2" s="83"/>
      <c r="WAE2" s="83"/>
      <c r="WAF2" s="83"/>
      <c r="WAG2" s="83"/>
      <c r="WAH2" s="83"/>
      <c r="WAI2" s="83"/>
      <c r="WAJ2" s="83"/>
      <c r="WAK2" s="83"/>
      <c r="WAL2" s="83"/>
      <c r="WAM2" s="83"/>
      <c r="WAN2" s="83"/>
      <c r="WAO2" s="83"/>
      <c r="WAP2" s="83"/>
      <c r="WAQ2" s="83"/>
      <c r="WAR2" s="83"/>
      <c r="WAS2" s="83"/>
      <c r="WAT2" s="83"/>
      <c r="WAU2" s="83"/>
      <c r="WAV2" s="83"/>
      <c r="WAW2" s="83"/>
      <c r="WAX2" s="83"/>
      <c r="WAY2" s="83"/>
      <c r="WAZ2" s="83"/>
      <c r="WBA2" s="83"/>
      <c r="WBB2" s="83"/>
      <c r="WBC2" s="83"/>
      <c r="WBD2" s="83"/>
      <c r="WBE2" s="83"/>
      <c r="WBF2" s="83"/>
      <c r="WBG2" s="83"/>
      <c r="WBH2" s="83"/>
      <c r="WBI2" s="83"/>
      <c r="WBJ2" s="83"/>
      <c r="WBK2" s="83"/>
      <c r="WBL2" s="83"/>
      <c r="WBM2" s="83"/>
      <c r="WBN2" s="83"/>
      <c r="WBO2" s="83"/>
      <c r="WBP2" s="83"/>
      <c r="WBQ2" s="83"/>
      <c r="WBR2" s="83"/>
      <c r="WBS2" s="83"/>
      <c r="WBT2" s="83"/>
      <c r="WBU2" s="83"/>
      <c r="WBV2" s="83"/>
      <c r="WBW2" s="83"/>
      <c r="WBX2" s="83"/>
      <c r="WBY2" s="83"/>
      <c r="WBZ2" s="83"/>
      <c r="WCA2" s="83"/>
      <c r="WCB2" s="83"/>
      <c r="WCC2" s="83"/>
      <c r="WCD2" s="83"/>
      <c r="WCE2" s="83"/>
      <c r="WCF2" s="83"/>
      <c r="WCG2" s="83"/>
      <c r="WCH2" s="83"/>
      <c r="WCI2" s="83"/>
      <c r="WCJ2" s="83"/>
      <c r="WCK2" s="83"/>
      <c r="WCL2" s="83"/>
      <c r="WCM2" s="83"/>
      <c r="WCN2" s="83"/>
      <c r="WCO2" s="83"/>
      <c r="WCP2" s="83"/>
      <c r="WCQ2" s="83"/>
      <c r="WCR2" s="83"/>
      <c r="WCS2" s="83"/>
      <c r="WCT2" s="83"/>
      <c r="WCU2" s="83"/>
      <c r="WCV2" s="83"/>
      <c r="WCW2" s="83"/>
      <c r="WCX2" s="83"/>
      <c r="WCY2" s="83"/>
      <c r="WCZ2" s="83"/>
      <c r="WDA2" s="83"/>
      <c r="WDB2" s="83"/>
      <c r="WDC2" s="83"/>
      <c r="WDD2" s="83"/>
      <c r="WDE2" s="83"/>
      <c r="WDF2" s="83"/>
      <c r="WDG2" s="83"/>
      <c r="WDH2" s="83"/>
      <c r="WDI2" s="83"/>
      <c r="WDJ2" s="83"/>
      <c r="WDK2" s="83"/>
      <c r="WDL2" s="83"/>
      <c r="WDM2" s="83"/>
      <c r="WDN2" s="83"/>
      <c r="WDO2" s="83"/>
      <c r="WDP2" s="83"/>
      <c r="WDQ2" s="83"/>
      <c r="WDR2" s="83"/>
      <c r="WDS2" s="83"/>
      <c r="WDT2" s="83"/>
      <c r="WDU2" s="83"/>
      <c r="WDV2" s="83"/>
      <c r="WDW2" s="83"/>
      <c r="WDX2" s="83"/>
      <c r="WDY2" s="83"/>
      <c r="WDZ2" s="83"/>
      <c r="WEA2" s="83"/>
      <c r="WEB2" s="83"/>
      <c r="WEC2" s="83"/>
      <c r="WED2" s="83"/>
      <c r="WEE2" s="83"/>
      <c r="WEF2" s="83"/>
      <c r="WEG2" s="83"/>
      <c r="WEH2" s="83"/>
      <c r="WEI2" s="83"/>
      <c r="WEJ2" s="83"/>
      <c r="WEK2" s="83"/>
      <c r="WEL2" s="83"/>
      <c r="WEM2" s="83"/>
      <c r="WEN2" s="83"/>
      <c r="WEO2" s="83"/>
      <c r="WEP2" s="83"/>
      <c r="WEQ2" s="83"/>
      <c r="WER2" s="83"/>
      <c r="WES2" s="83"/>
      <c r="WET2" s="83"/>
      <c r="WEU2" s="83"/>
      <c r="WEV2" s="83"/>
      <c r="WEW2" s="83"/>
      <c r="WEX2" s="83"/>
      <c r="WEY2" s="83"/>
      <c r="WEZ2" s="83"/>
      <c r="WFA2" s="83"/>
      <c r="WFB2" s="83"/>
      <c r="WFC2" s="83"/>
      <c r="WFD2" s="83"/>
      <c r="WFE2" s="83"/>
      <c r="WFF2" s="83"/>
      <c r="WFG2" s="83"/>
      <c r="WFH2" s="83"/>
      <c r="WFI2" s="83"/>
      <c r="WFJ2" s="83"/>
      <c r="WFK2" s="83"/>
      <c r="WFL2" s="83"/>
      <c r="WFM2" s="83"/>
      <c r="WFN2" s="83"/>
      <c r="WFO2" s="83"/>
      <c r="WFP2" s="83"/>
      <c r="WFQ2" s="83"/>
      <c r="WFR2" s="83"/>
      <c r="WFS2" s="83"/>
      <c r="WFT2" s="83"/>
      <c r="WFU2" s="83"/>
      <c r="WFV2" s="83"/>
      <c r="WFW2" s="83"/>
      <c r="WFX2" s="83"/>
      <c r="WFY2" s="83"/>
      <c r="WFZ2" s="83"/>
      <c r="WGA2" s="83"/>
      <c r="WGB2" s="83"/>
      <c r="WGC2" s="83"/>
      <c r="WGD2" s="83"/>
      <c r="WGE2" s="83"/>
      <c r="WGF2" s="83"/>
      <c r="WGG2" s="83"/>
      <c r="WGH2" s="83"/>
      <c r="WGI2" s="83"/>
      <c r="WGJ2" s="83"/>
      <c r="WGK2" s="83"/>
      <c r="WGL2" s="83"/>
      <c r="WGM2" s="83"/>
      <c r="WGN2" s="83"/>
      <c r="WGO2" s="83"/>
      <c r="WGP2" s="83"/>
      <c r="WGQ2" s="83"/>
      <c r="WGR2" s="83"/>
      <c r="WGS2" s="83"/>
      <c r="WGT2" s="83"/>
      <c r="WGU2" s="83"/>
      <c r="WGV2" s="83"/>
      <c r="WGW2" s="83"/>
      <c r="WGX2" s="83"/>
      <c r="WGY2" s="83"/>
      <c r="WGZ2" s="83"/>
      <c r="WHA2" s="83"/>
      <c r="WHB2" s="83"/>
      <c r="WHC2" s="83"/>
      <c r="WHD2" s="83"/>
      <c r="WHE2" s="83"/>
      <c r="WHF2" s="83"/>
      <c r="WHG2" s="83"/>
      <c r="WHH2" s="83"/>
      <c r="WHI2" s="83"/>
      <c r="WHJ2" s="83"/>
      <c r="WHK2" s="83"/>
      <c r="WHL2" s="83"/>
      <c r="WHM2" s="83"/>
      <c r="WHN2" s="83"/>
      <c r="WHO2" s="83"/>
      <c r="WHP2" s="83"/>
      <c r="WHQ2" s="83"/>
      <c r="WHR2" s="83"/>
      <c r="WHS2" s="83"/>
      <c r="WHT2" s="83"/>
      <c r="WHU2" s="83"/>
      <c r="WHV2" s="83"/>
      <c r="WHW2" s="83"/>
      <c r="WHX2" s="83"/>
      <c r="WHY2" s="83"/>
      <c r="WHZ2" s="83"/>
      <c r="WIA2" s="83"/>
      <c r="WIB2" s="83"/>
      <c r="WIC2" s="83"/>
      <c r="WID2" s="83"/>
      <c r="WIE2" s="83"/>
      <c r="WIF2" s="83"/>
      <c r="WIG2" s="83"/>
      <c r="WIH2" s="83"/>
      <c r="WII2" s="83"/>
      <c r="WIJ2" s="83"/>
      <c r="WIK2" s="83"/>
      <c r="WIL2" s="83"/>
      <c r="WIM2" s="83"/>
      <c r="WIN2" s="83"/>
      <c r="WIO2" s="83"/>
      <c r="WIP2" s="83"/>
      <c r="WIQ2" s="83"/>
      <c r="WIR2" s="83"/>
      <c r="WIS2" s="83"/>
      <c r="WIT2" s="83"/>
      <c r="WIU2" s="83"/>
      <c r="WIV2" s="83"/>
      <c r="WIW2" s="83"/>
      <c r="WIX2" s="83"/>
      <c r="WIY2" s="83"/>
      <c r="WIZ2" s="83"/>
      <c r="WJA2" s="83"/>
      <c r="WJB2" s="83"/>
      <c r="WJC2" s="83"/>
      <c r="WJD2" s="83"/>
      <c r="WJE2" s="83"/>
      <c r="WJF2" s="83"/>
      <c r="WJG2" s="83"/>
      <c r="WJH2" s="83"/>
      <c r="WJI2" s="83"/>
      <c r="WJJ2" s="83"/>
      <c r="WJK2" s="83"/>
      <c r="WJL2" s="83"/>
      <c r="WJM2" s="83"/>
      <c r="WJN2" s="83"/>
      <c r="WJO2" s="83"/>
      <c r="WJP2" s="83"/>
      <c r="WJQ2" s="83"/>
      <c r="WJR2" s="83"/>
      <c r="WJS2" s="83"/>
      <c r="WJT2" s="83"/>
      <c r="WJU2" s="83"/>
      <c r="WJV2" s="83"/>
      <c r="WJW2" s="83"/>
      <c r="WJX2" s="83"/>
      <c r="WJY2" s="83"/>
      <c r="WJZ2" s="83"/>
      <c r="WKA2" s="83"/>
      <c r="WKB2" s="83"/>
      <c r="WKC2" s="83"/>
      <c r="WKD2" s="83"/>
      <c r="WKE2" s="83"/>
      <c r="WKF2" s="83"/>
      <c r="WKG2" s="83"/>
      <c r="WKH2" s="83"/>
      <c r="WKI2" s="83"/>
      <c r="WKJ2" s="83"/>
      <c r="WKK2" s="83"/>
      <c r="WKL2" s="83"/>
      <c r="WKM2" s="83"/>
      <c r="WKN2" s="83"/>
      <c r="WKO2" s="83"/>
      <c r="WKP2" s="83"/>
      <c r="WKQ2" s="83"/>
      <c r="WKR2" s="83"/>
      <c r="WKS2" s="83"/>
      <c r="WKT2" s="83"/>
      <c r="WKU2" s="83"/>
      <c r="WKV2" s="83"/>
      <c r="WKW2" s="83"/>
      <c r="WKX2" s="83"/>
      <c r="WKY2" s="83"/>
      <c r="WKZ2" s="83"/>
      <c r="WLA2" s="83"/>
      <c r="WLB2" s="83"/>
      <c r="WLC2" s="83"/>
      <c r="WLD2" s="83"/>
      <c r="WLE2" s="83"/>
      <c r="WLF2" s="83"/>
      <c r="WLG2" s="83"/>
      <c r="WLH2" s="83"/>
      <c r="WLI2" s="83"/>
      <c r="WLJ2" s="83"/>
      <c r="WLK2" s="83"/>
      <c r="WLL2" s="83"/>
      <c r="WLM2" s="83"/>
      <c r="WLN2" s="83"/>
      <c r="WLO2" s="83"/>
      <c r="WLP2" s="83"/>
      <c r="WLQ2" s="83"/>
      <c r="WLR2" s="83"/>
      <c r="WLS2" s="83"/>
      <c r="WLT2" s="83"/>
      <c r="WLU2" s="83"/>
      <c r="WLV2" s="83"/>
      <c r="WLW2" s="83"/>
      <c r="WLX2" s="83"/>
      <c r="WLY2" s="83"/>
      <c r="WLZ2" s="83"/>
      <c r="WMA2" s="83"/>
      <c r="WMB2" s="83"/>
      <c r="WMC2" s="83"/>
      <c r="WMD2" s="83"/>
      <c r="WME2" s="83"/>
      <c r="WMF2" s="83"/>
      <c r="WMG2" s="83"/>
      <c r="WMH2" s="83"/>
      <c r="WMI2" s="83"/>
      <c r="WMJ2" s="83"/>
      <c r="WMK2" s="83"/>
      <c r="WML2" s="83"/>
      <c r="WMM2" s="83"/>
      <c r="WMN2" s="83"/>
      <c r="WMO2" s="83"/>
      <c r="WMP2" s="83"/>
      <c r="WMQ2" s="83"/>
      <c r="WMR2" s="83"/>
      <c r="WMS2" s="83"/>
      <c r="WMT2" s="83"/>
      <c r="WMU2" s="83"/>
      <c r="WMV2" s="83"/>
      <c r="WMW2" s="83"/>
      <c r="WMX2" s="83"/>
      <c r="WMY2" s="83"/>
      <c r="WMZ2" s="83"/>
      <c r="WNA2" s="83"/>
      <c r="WNB2" s="83"/>
      <c r="WNC2" s="83"/>
      <c r="WND2" s="83"/>
      <c r="WNE2" s="83"/>
      <c r="WNF2" s="83"/>
      <c r="WNG2" s="83"/>
      <c r="WNH2" s="83"/>
      <c r="WNI2" s="83"/>
      <c r="WNJ2" s="83"/>
      <c r="WNK2" s="83"/>
      <c r="WNL2" s="83"/>
      <c r="WNM2" s="83"/>
      <c r="WNN2" s="83"/>
      <c r="WNO2" s="83"/>
      <c r="WNP2" s="83"/>
      <c r="WNQ2" s="83"/>
      <c r="WNR2" s="83"/>
      <c r="WNS2" s="83"/>
      <c r="WNT2" s="83"/>
      <c r="WNU2" s="83"/>
      <c r="WNV2" s="83"/>
      <c r="WNW2" s="83"/>
      <c r="WNX2" s="83"/>
      <c r="WNY2" s="83"/>
      <c r="WNZ2" s="83"/>
      <c r="WOA2" s="83"/>
      <c r="WOB2" s="83"/>
      <c r="WOC2" s="83"/>
      <c r="WOD2" s="83"/>
      <c r="WOE2" s="83"/>
      <c r="WOF2" s="83"/>
      <c r="WOG2" s="83"/>
      <c r="WOH2" s="83"/>
      <c r="WOI2" s="83"/>
      <c r="WOJ2" s="83"/>
      <c r="WOK2" s="83"/>
      <c r="WOL2" s="83"/>
      <c r="WOM2" s="83"/>
      <c r="WON2" s="83"/>
      <c r="WOO2" s="83"/>
      <c r="WOP2" s="83"/>
      <c r="WOQ2" s="83"/>
      <c r="WOR2" s="83"/>
      <c r="WOS2" s="83"/>
      <c r="WOT2" s="83"/>
      <c r="WOU2" s="83"/>
      <c r="WOV2" s="83"/>
      <c r="WOW2" s="83"/>
      <c r="WOX2" s="83"/>
      <c r="WOY2" s="83"/>
      <c r="WOZ2" s="83"/>
      <c r="WPA2" s="83"/>
      <c r="WPB2" s="83"/>
      <c r="WPC2" s="83"/>
      <c r="WPD2" s="83"/>
      <c r="WPE2" s="83"/>
      <c r="WPF2" s="83"/>
      <c r="WPG2" s="83"/>
      <c r="WPH2" s="83"/>
      <c r="WPI2" s="83"/>
      <c r="WPJ2" s="83"/>
      <c r="WPK2" s="83"/>
      <c r="WPL2" s="83"/>
      <c r="WPM2" s="83"/>
      <c r="WPN2" s="83"/>
      <c r="WPO2" s="83"/>
      <c r="WPP2" s="83"/>
      <c r="WPQ2" s="83"/>
      <c r="WPR2" s="83"/>
      <c r="WPS2" s="83"/>
      <c r="WPT2" s="83"/>
      <c r="WPU2" s="83"/>
      <c r="WPV2" s="83"/>
      <c r="WPW2" s="83"/>
      <c r="WPX2" s="83"/>
      <c r="WPY2" s="83"/>
      <c r="WPZ2" s="83"/>
      <c r="WQA2" s="83"/>
      <c r="WQB2" s="83"/>
      <c r="WQC2" s="83"/>
      <c r="WQD2" s="83"/>
      <c r="WQE2" s="83"/>
      <c r="WQF2" s="83"/>
      <c r="WQG2" s="83"/>
      <c r="WQH2" s="83"/>
      <c r="WQI2" s="83"/>
      <c r="WQJ2" s="83"/>
      <c r="WQK2" s="83"/>
      <c r="WQL2" s="83"/>
      <c r="WQM2" s="83"/>
      <c r="WQN2" s="83"/>
      <c r="WQO2" s="83"/>
      <c r="WQP2" s="83"/>
      <c r="WQQ2" s="83"/>
      <c r="WQR2" s="83"/>
      <c r="WQS2" s="83"/>
      <c r="WQT2" s="83"/>
      <c r="WQU2" s="83"/>
      <c r="WQV2" s="83"/>
      <c r="WQW2" s="83"/>
      <c r="WQX2" s="83"/>
      <c r="WQY2" s="83"/>
      <c r="WQZ2" s="83"/>
      <c r="WRA2" s="83"/>
      <c r="WRB2" s="83"/>
      <c r="WRC2" s="83"/>
      <c r="WRD2" s="83"/>
      <c r="WRE2" s="83"/>
      <c r="WRF2" s="83"/>
      <c r="WRG2" s="83"/>
      <c r="WRH2" s="83"/>
      <c r="WRI2" s="83"/>
      <c r="WRJ2" s="83"/>
      <c r="WRK2" s="83"/>
      <c r="WRL2" s="83"/>
      <c r="WRM2" s="83"/>
      <c r="WRN2" s="83"/>
      <c r="WRO2" s="83"/>
      <c r="WRP2" s="83"/>
      <c r="WRQ2" s="83"/>
      <c r="WRR2" s="83"/>
      <c r="WRS2" s="83"/>
      <c r="WRT2" s="83"/>
      <c r="WRU2" s="83"/>
      <c r="WRV2" s="83"/>
      <c r="WRW2" s="83"/>
      <c r="WRX2" s="83"/>
      <c r="WRY2" s="83"/>
      <c r="WRZ2" s="83"/>
      <c r="WSA2" s="83"/>
      <c r="WSB2" s="83"/>
      <c r="WSC2" s="83"/>
      <c r="WSD2" s="83"/>
      <c r="WSE2" s="83"/>
      <c r="WSF2" s="83"/>
      <c r="WSG2" s="83"/>
      <c r="WSH2" s="83"/>
      <c r="WSI2" s="83"/>
      <c r="WSJ2" s="83"/>
      <c r="WSK2" s="83"/>
      <c r="WSL2" s="83"/>
      <c r="WSM2" s="83"/>
      <c r="WSN2" s="83"/>
      <c r="WSO2" s="83"/>
      <c r="WSP2" s="83"/>
      <c r="WSQ2" s="83"/>
      <c r="WSR2" s="83"/>
      <c r="WSS2" s="83"/>
      <c r="WST2" s="83"/>
      <c r="WSU2" s="83"/>
      <c r="WSV2" s="83"/>
      <c r="WSW2" s="83"/>
      <c r="WSX2" s="83"/>
      <c r="WSY2" s="83"/>
      <c r="WSZ2" s="83"/>
      <c r="WTA2" s="83"/>
      <c r="WTB2" s="83"/>
      <c r="WTC2" s="83"/>
      <c r="WTD2" s="83"/>
      <c r="WTE2" s="83"/>
      <c r="WTF2" s="83"/>
      <c r="WTG2" s="83"/>
      <c r="WTH2" s="83"/>
      <c r="WTI2" s="83"/>
      <c r="WTJ2" s="83"/>
      <c r="WTK2" s="83"/>
      <c r="WTL2" s="83"/>
      <c r="WTM2" s="83"/>
      <c r="WTN2" s="83"/>
      <c r="WTO2" s="83"/>
      <c r="WTP2" s="83"/>
      <c r="WTQ2" s="83"/>
      <c r="WTR2" s="83"/>
      <c r="WTS2" s="83"/>
      <c r="WTT2" s="83"/>
      <c r="WTU2" s="83"/>
      <c r="WTV2" s="83"/>
      <c r="WTW2" s="83"/>
      <c r="WTX2" s="83"/>
      <c r="WTY2" s="83"/>
      <c r="WTZ2" s="83"/>
      <c r="WUA2" s="83"/>
      <c r="WUB2" s="83"/>
      <c r="WUC2" s="83"/>
      <c r="WUD2" s="83"/>
      <c r="WUE2" s="83"/>
      <c r="WUF2" s="83"/>
      <c r="WUG2" s="83"/>
      <c r="WUH2" s="83"/>
      <c r="WUI2" s="83"/>
      <c r="WUJ2" s="83"/>
      <c r="WUK2" s="83"/>
      <c r="WUL2" s="83"/>
      <c r="WUM2" s="83"/>
      <c r="WUN2" s="83"/>
      <c r="WUO2" s="83"/>
      <c r="WUP2" s="83"/>
      <c r="WUQ2" s="83"/>
      <c r="WUR2" s="83"/>
      <c r="WUS2" s="83"/>
      <c r="WUT2" s="83"/>
      <c r="WUU2" s="83"/>
      <c r="WUV2" s="83"/>
      <c r="WUW2" s="83"/>
      <c r="WUX2" s="83"/>
      <c r="WUY2" s="83"/>
      <c r="WUZ2" s="83"/>
      <c r="WVA2" s="83"/>
      <c r="WVB2" s="83"/>
      <c r="WVC2" s="83"/>
      <c r="WVD2" s="83"/>
      <c r="WVE2" s="83"/>
      <c r="WVF2" s="83"/>
      <c r="WVG2" s="83"/>
      <c r="WVH2" s="83"/>
      <c r="WVI2" s="83"/>
      <c r="WVJ2" s="83"/>
      <c r="WVK2" s="83"/>
      <c r="WVL2" s="83"/>
      <c r="WVM2" s="83"/>
      <c r="WVN2" s="83"/>
      <c r="WVO2" s="83"/>
      <c r="WVP2" s="83"/>
      <c r="WVQ2" s="83"/>
      <c r="WVR2" s="83"/>
      <c r="WVS2" s="83"/>
      <c r="WVT2" s="83"/>
      <c r="WVU2" s="83"/>
      <c r="WVV2" s="83"/>
      <c r="WVW2" s="83"/>
      <c r="WVX2" s="83"/>
      <c r="WVY2" s="83"/>
      <c r="WVZ2" s="83"/>
      <c r="WWA2" s="83"/>
      <c r="WWB2" s="83"/>
      <c r="WWC2" s="83"/>
      <c r="WWD2" s="83"/>
      <c r="WWE2" s="83"/>
      <c r="WWF2" s="83"/>
      <c r="WWG2" s="83"/>
      <c r="WWH2" s="83"/>
      <c r="WWI2" s="83"/>
      <c r="WWJ2" s="83"/>
      <c r="WWK2" s="83"/>
      <c r="WWL2" s="83"/>
      <c r="WWM2" s="83"/>
      <c r="WWN2" s="83"/>
      <c r="WWO2" s="83"/>
      <c r="WWP2" s="83"/>
      <c r="WWQ2" s="83"/>
      <c r="WWR2" s="83"/>
      <c r="WWS2" s="83"/>
      <c r="WWT2" s="83"/>
      <c r="WWU2" s="83"/>
      <c r="WWV2" s="83"/>
      <c r="WWW2" s="83"/>
      <c r="WWX2" s="83"/>
      <c r="WWY2" s="83"/>
      <c r="WWZ2" s="83"/>
      <c r="WXA2" s="83"/>
      <c r="WXB2" s="83"/>
      <c r="WXC2" s="83"/>
      <c r="WXD2" s="83"/>
      <c r="WXE2" s="83"/>
      <c r="WXF2" s="83"/>
      <c r="WXG2" s="83"/>
      <c r="WXH2" s="83"/>
      <c r="WXI2" s="83"/>
      <c r="WXJ2" s="83"/>
      <c r="WXK2" s="83"/>
      <c r="WXL2" s="83"/>
      <c r="WXM2" s="83"/>
      <c r="WXN2" s="83"/>
      <c r="WXO2" s="83"/>
      <c r="WXP2" s="83"/>
      <c r="WXQ2" s="83"/>
      <c r="WXR2" s="83"/>
      <c r="WXS2" s="83"/>
      <c r="WXT2" s="83"/>
      <c r="WXU2" s="83"/>
      <c r="WXV2" s="83"/>
      <c r="WXW2" s="83"/>
      <c r="WXX2" s="83"/>
      <c r="WXY2" s="83"/>
      <c r="WXZ2" s="83"/>
      <c r="WYA2" s="83"/>
      <c r="WYB2" s="83"/>
      <c r="WYC2" s="83"/>
      <c r="WYD2" s="83"/>
      <c r="WYE2" s="83"/>
      <c r="WYF2" s="83"/>
      <c r="WYG2" s="83"/>
      <c r="WYH2" s="83"/>
      <c r="WYI2" s="83"/>
      <c r="WYJ2" s="83"/>
      <c r="WYK2" s="83"/>
      <c r="WYL2" s="83"/>
      <c r="WYM2" s="83"/>
      <c r="WYN2" s="83"/>
      <c r="WYO2" s="83"/>
      <c r="WYP2" s="83"/>
      <c r="WYQ2" s="83"/>
      <c r="WYR2" s="83"/>
      <c r="WYS2" s="83"/>
      <c r="WYT2" s="83"/>
      <c r="WYU2" s="83"/>
      <c r="WYV2" s="83"/>
      <c r="WYW2" s="83"/>
      <c r="WYX2" s="83"/>
      <c r="WYY2" s="83"/>
      <c r="WYZ2" s="83"/>
      <c r="WZA2" s="83"/>
      <c r="WZB2" s="83"/>
      <c r="WZC2" s="83"/>
      <c r="WZD2" s="83"/>
      <c r="WZE2" s="83"/>
      <c r="WZF2" s="83"/>
      <c r="WZG2" s="83"/>
      <c r="WZH2" s="83"/>
      <c r="WZI2" s="83"/>
      <c r="WZJ2" s="83"/>
      <c r="WZK2" s="83"/>
      <c r="WZL2" s="83"/>
      <c r="WZM2" s="83"/>
      <c r="WZN2" s="83"/>
      <c r="WZO2" s="83"/>
      <c r="WZP2" s="83"/>
      <c r="WZQ2" s="83"/>
      <c r="WZR2" s="83"/>
      <c r="WZS2" s="83"/>
      <c r="WZT2" s="83"/>
      <c r="WZU2" s="83"/>
      <c r="WZV2" s="83"/>
      <c r="WZW2" s="83"/>
      <c r="WZX2" s="83"/>
      <c r="WZY2" s="83"/>
      <c r="WZZ2" s="83"/>
      <c r="XAA2" s="83"/>
      <c r="XAB2" s="83"/>
      <c r="XAC2" s="83"/>
      <c r="XAD2" s="83"/>
      <c r="XAE2" s="83"/>
      <c r="XAF2" s="83"/>
      <c r="XAG2" s="83"/>
      <c r="XAH2" s="83"/>
      <c r="XAI2" s="83"/>
      <c r="XAJ2" s="83"/>
      <c r="XAK2" s="83"/>
      <c r="XAL2" s="83"/>
      <c r="XAM2" s="83"/>
      <c r="XAN2" s="83"/>
      <c r="XAO2" s="83"/>
      <c r="XAP2" s="83"/>
      <c r="XAQ2" s="83"/>
      <c r="XAR2" s="83"/>
      <c r="XAS2" s="83"/>
      <c r="XAT2" s="83"/>
      <c r="XAU2" s="83"/>
      <c r="XAV2" s="83"/>
      <c r="XAW2" s="83"/>
      <c r="XAX2" s="83"/>
      <c r="XAY2" s="83"/>
      <c r="XAZ2" s="83"/>
      <c r="XBA2" s="83"/>
      <c r="XBB2" s="83"/>
      <c r="XBC2" s="83"/>
      <c r="XBD2" s="83"/>
      <c r="XBE2" s="83"/>
      <c r="XBF2" s="83"/>
      <c r="XBG2" s="83"/>
      <c r="XBH2" s="83"/>
      <c r="XBI2" s="83"/>
      <c r="XBJ2" s="83"/>
      <c r="XBK2" s="83"/>
      <c r="XBL2" s="83"/>
      <c r="XBM2" s="83"/>
      <c r="XBN2" s="83"/>
      <c r="XBO2" s="83"/>
      <c r="XBP2" s="83"/>
      <c r="XBQ2" s="83"/>
      <c r="XBR2" s="83"/>
      <c r="XBS2" s="83"/>
      <c r="XBT2" s="83"/>
      <c r="XBU2" s="83"/>
      <c r="XBV2" s="83"/>
      <c r="XBW2" s="83"/>
      <c r="XBX2" s="83"/>
      <c r="XBY2" s="83"/>
      <c r="XBZ2" s="83"/>
      <c r="XCA2" s="83"/>
      <c r="XCB2" s="83"/>
      <c r="XCC2" s="83"/>
      <c r="XCD2" s="83"/>
      <c r="XCE2" s="83"/>
      <c r="XCF2" s="83"/>
      <c r="XCG2" s="83"/>
      <c r="XCH2" s="83"/>
      <c r="XCI2" s="83"/>
      <c r="XCJ2" s="83"/>
      <c r="XCK2" s="83"/>
      <c r="XCL2" s="83"/>
      <c r="XCM2" s="83"/>
      <c r="XCN2" s="83"/>
      <c r="XCO2" s="83"/>
      <c r="XCP2" s="83"/>
      <c r="XCQ2" s="83"/>
      <c r="XCR2" s="83"/>
      <c r="XCS2" s="83"/>
      <c r="XCT2" s="83"/>
      <c r="XCU2" s="83"/>
      <c r="XCV2" s="83"/>
      <c r="XCW2" s="83"/>
      <c r="XCX2" s="83"/>
      <c r="XCY2" s="83"/>
      <c r="XCZ2" s="83"/>
      <c r="XDA2" s="83"/>
      <c r="XDB2" s="83"/>
      <c r="XDC2" s="83"/>
      <c r="XDD2" s="83"/>
      <c r="XDE2" s="83"/>
      <c r="XDF2" s="83"/>
      <c r="XDG2" s="83"/>
      <c r="XDH2" s="83"/>
      <c r="XDI2" s="83"/>
      <c r="XDJ2" s="83"/>
      <c r="XDK2" s="83"/>
      <c r="XDL2" s="83"/>
      <c r="XDM2" s="83"/>
      <c r="XDN2" s="83"/>
      <c r="XDO2" s="83"/>
      <c r="XDP2" s="83"/>
      <c r="XDQ2" s="83"/>
      <c r="XDR2" s="83"/>
      <c r="XDS2" s="83"/>
      <c r="XDT2" s="83"/>
      <c r="XDU2" s="83"/>
      <c r="XDV2" s="83"/>
      <c r="XDW2" s="83"/>
      <c r="XDX2" s="83"/>
      <c r="XDY2" s="83"/>
      <c r="XDZ2" s="83"/>
      <c r="XEA2" s="83"/>
      <c r="XEB2" s="83"/>
      <c r="XEC2" s="83"/>
      <c r="XED2" s="83"/>
      <c r="XEE2" s="83"/>
      <c r="XEF2" s="83"/>
      <c r="XEG2" s="83"/>
      <c r="XEH2" s="83"/>
      <c r="XEI2" s="83"/>
      <c r="XEJ2" s="83"/>
      <c r="XEK2" s="83"/>
      <c r="XEL2" s="83"/>
      <c r="XEM2" s="83"/>
      <c r="XEN2" s="83"/>
      <c r="XEO2" s="83"/>
      <c r="XEP2" s="83"/>
      <c r="XEQ2" s="83"/>
      <c r="XER2" s="83"/>
      <c r="XES2" s="83"/>
      <c r="XET2" s="83"/>
      <c r="XEU2" s="83"/>
      <c r="XEV2" s="83"/>
      <c r="XEW2" s="83"/>
      <c r="XEX2" s="83"/>
      <c r="XEY2" s="83"/>
      <c r="XEZ2" s="83"/>
      <c r="XFA2" s="83"/>
      <c r="XFB2" s="83"/>
      <c r="XFC2" s="83"/>
      <c r="XFD2" s="83"/>
    </row>
    <row r="3" s="76" customFormat="1" spans="1:17">
      <c r="A3" s="83" t="s">
        <v>1118</v>
      </c>
      <c r="B3" s="83" t="s">
        <v>1119</v>
      </c>
      <c r="C3" s="83" t="s">
        <v>1120</v>
      </c>
      <c r="D3" s="83" t="s">
        <v>1121</v>
      </c>
      <c r="E3" s="83" t="s">
        <v>1122</v>
      </c>
      <c r="F3" s="83" t="s">
        <v>1123</v>
      </c>
      <c r="G3" s="83" t="s">
        <v>1124</v>
      </c>
      <c r="H3" s="83" t="s">
        <v>1125</v>
      </c>
      <c r="I3" s="83" t="s">
        <v>1126</v>
      </c>
      <c r="J3" s="83" t="s">
        <v>1127</v>
      </c>
      <c r="K3" s="83" t="s">
        <v>1128</v>
      </c>
      <c r="L3" s="83" t="s">
        <v>1129</v>
      </c>
      <c r="M3" s="83" t="s">
        <v>1130</v>
      </c>
      <c r="N3" s="83" t="s">
        <v>1131</v>
      </c>
      <c r="O3" s="83" t="s">
        <v>1132</v>
      </c>
      <c r="P3" s="108" t="s">
        <v>1133</v>
      </c>
      <c r="Q3" s="108" t="s">
        <v>1134</v>
      </c>
    </row>
    <row r="4" s="76" customFormat="1" ht="17.5" spans="1:17">
      <c r="A4" s="84" t="s">
        <v>1135</v>
      </c>
      <c r="B4" s="85">
        <v>5</v>
      </c>
      <c r="C4" s="86">
        <v>10</v>
      </c>
      <c r="D4" s="86">
        <f t="shared" ref="D4:G4" si="0">D7+D9</f>
        <v>14</v>
      </c>
      <c r="E4" s="86">
        <f t="shared" si="0"/>
        <v>14</v>
      </c>
      <c r="F4" s="86">
        <f t="shared" si="0"/>
        <v>14</v>
      </c>
      <c r="G4" s="86">
        <f t="shared" si="0"/>
        <v>21</v>
      </c>
      <c r="H4" s="86"/>
      <c r="I4" s="86"/>
      <c r="J4" s="86"/>
      <c r="K4" s="86"/>
      <c r="L4" s="86"/>
      <c r="M4" s="86"/>
      <c r="N4" s="86"/>
      <c r="O4" s="86"/>
      <c r="P4" s="86"/>
      <c r="Q4" s="86"/>
    </row>
    <row r="5" s="76" customFormat="1" ht="17.5" spans="1:17">
      <c r="A5" s="84" t="s">
        <v>1136</v>
      </c>
      <c r="B5" s="85"/>
      <c r="C5" s="86">
        <v>1</v>
      </c>
      <c r="D5" s="86">
        <v>1</v>
      </c>
      <c r="E5" s="86"/>
      <c r="F5" s="86"/>
      <c r="G5" s="86"/>
      <c r="H5" s="86"/>
      <c r="I5" s="86"/>
      <c r="J5" s="86"/>
      <c r="K5" s="86"/>
      <c r="L5" s="86"/>
      <c r="M5" s="86"/>
      <c r="N5" s="86"/>
      <c r="O5" s="86"/>
      <c r="P5" s="109"/>
      <c r="Q5" s="109"/>
    </row>
    <row r="6" s="77" customFormat="1" ht="15" spans="1:17">
      <c r="A6" s="87" t="s">
        <v>28</v>
      </c>
      <c r="B6" s="88">
        <v>4</v>
      </c>
      <c r="C6" s="89">
        <v>1</v>
      </c>
      <c r="D6" s="88">
        <v>3</v>
      </c>
      <c r="E6" s="88"/>
      <c r="F6" s="88"/>
      <c r="G6" s="88"/>
      <c r="H6" s="88"/>
      <c r="I6" s="88"/>
      <c r="J6" s="88"/>
      <c r="K6" s="88"/>
      <c r="L6" s="88"/>
      <c r="M6" s="88"/>
      <c r="N6" s="88"/>
      <c r="O6" s="88"/>
      <c r="P6" s="88"/>
      <c r="Q6" s="88"/>
    </row>
    <row r="7" s="78" customFormat="1" ht="15" spans="1:16384">
      <c r="A7" s="90" t="s">
        <v>1137</v>
      </c>
      <c r="B7" s="91"/>
      <c r="C7" s="91"/>
      <c r="D7" s="91">
        <f t="shared" ref="D7:G7" si="1">1*7</f>
        <v>7</v>
      </c>
      <c r="E7" s="91">
        <f t="shared" si="1"/>
        <v>7</v>
      </c>
      <c r="F7" s="91">
        <f t="shared" si="1"/>
        <v>7</v>
      </c>
      <c r="G7" s="91">
        <f t="shared" si="1"/>
        <v>7</v>
      </c>
      <c r="H7" s="91"/>
      <c r="I7" s="91"/>
      <c r="J7" s="91"/>
      <c r="K7" s="91"/>
      <c r="L7" s="91"/>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1"/>
      <c r="BK7" s="91"/>
      <c r="BL7" s="91"/>
      <c r="BM7" s="91"/>
      <c r="BN7" s="91"/>
      <c r="BO7" s="91"/>
      <c r="BP7" s="91"/>
      <c r="BQ7" s="91"/>
      <c r="BR7" s="91"/>
      <c r="BS7" s="91"/>
      <c r="BT7" s="91"/>
      <c r="BU7" s="91"/>
      <c r="BV7" s="91"/>
      <c r="BW7" s="91"/>
      <c r="BX7" s="91"/>
      <c r="BY7" s="91"/>
      <c r="BZ7" s="91"/>
      <c r="CA7" s="91"/>
      <c r="CB7" s="91"/>
      <c r="CC7" s="91"/>
      <c r="CD7" s="91"/>
      <c r="CE7" s="91"/>
      <c r="CF7" s="91"/>
      <c r="CG7" s="91"/>
      <c r="CH7" s="91"/>
      <c r="CI7" s="91"/>
      <c r="CJ7" s="91"/>
      <c r="CK7" s="91"/>
      <c r="CL7" s="91"/>
      <c r="CM7" s="91"/>
      <c r="CN7" s="91"/>
      <c r="CO7" s="91"/>
      <c r="CP7" s="91"/>
      <c r="CQ7" s="91"/>
      <c r="CR7" s="91"/>
      <c r="CS7" s="91"/>
      <c r="CT7" s="91"/>
      <c r="CU7" s="91"/>
      <c r="CV7" s="91"/>
      <c r="CW7" s="91"/>
      <c r="CX7" s="91"/>
      <c r="CY7" s="91"/>
      <c r="CZ7" s="91"/>
      <c r="DA7" s="91"/>
      <c r="DB7" s="91"/>
      <c r="DC7" s="91"/>
      <c r="DD7" s="91"/>
      <c r="DE7" s="91"/>
      <c r="DF7" s="91"/>
      <c r="DG7" s="91"/>
      <c r="DH7" s="91"/>
      <c r="DI7" s="91"/>
      <c r="DJ7" s="91"/>
      <c r="DK7" s="91"/>
      <c r="DL7" s="91"/>
      <c r="DM7" s="91"/>
      <c r="DN7" s="91"/>
      <c r="DO7" s="91"/>
      <c r="DP7" s="91"/>
      <c r="DQ7" s="91"/>
      <c r="DR7" s="91"/>
      <c r="DS7" s="91"/>
      <c r="DT7" s="91"/>
      <c r="DU7" s="91"/>
      <c r="DV7" s="91"/>
      <c r="DW7" s="91"/>
      <c r="DX7" s="91"/>
      <c r="DY7" s="91"/>
      <c r="DZ7" s="91"/>
      <c r="EA7" s="91"/>
      <c r="EB7" s="91"/>
      <c r="EC7" s="91"/>
      <c r="ED7" s="91"/>
      <c r="EE7" s="91"/>
      <c r="EF7" s="91"/>
      <c r="EG7" s="91"/>
      <c r="EH7" s="91"/>
      <c r="EI7" s="91"/>
      <c r="EJ7" s="91"/>
      <c r="EK7" s="91"/>
      <c r="EL7" s="91"/>
      <c r="EM7" s="91"/>
      <c r="EN7" s="91"/>
      <c r="EO7" s="91"/>
      <c r="EP7" s="91"/>
      <c r="EQ7" s="91"/>
      <c r="ER7" s="91"/>
      <c r="ES7" s="91"/>
      <c r="ET7" s="91"/>
      <c r="EU7" s="91"/>
      <c r="EV7" s="91"/>
      <c r="EW7" s="91"/>
      <c r="EX7" s="91"/>
      <c r="EY7" s="91"/>
      <c r="EZ7" s="91"/>
      <c r="FA7" s="91"/>
      <c r="FB7" s="91"/>
      <c r="FC7" s="91"/>
      <c r="FD7" s="91"/>
      <c r="FE7" s="91"/>
      <c r="FF7" s="91"/>
      <c r="FG7" s="91"/>
      <c r="FH7" s="91"/>
      <c r="FI7" s="91"/>
      <c r="FJ7" s="91"/>
      <c r="FK7" s="91"/>
      <c r="FL7" s="91"/>
      <c r="FM7" s="91"/>
      <c r="FN7" s="91"/>
      <c r="FO7" s="91"/>
      <c r="FP7" s="91"/>
      <c r="FQ7" s="91"/>
      <c r="FR7" s="91"/>
      <c r="FS7" s="91"/>
      <c r="FT7" s="91"/>
      <c r="FU7" s="91"/>
      <c r="FV7" s="91"/>
      <c r="FW7" s="91"/>
      <c r="FX7" s="91"/>
      <c r="FY7" s="91"/>
      <c r="FZ7" s="91"/>
      <c r="GA7" s="91"/>
      <c r="GB7" s="91"/>
      <c r="GC7" s="91"/>
      <c r="GD7" s="91"/>
      <c r="GE7" s="91"/>
      <c r="GF7" s="91"/>
      <c r="GG7" s="91"/>
      <c r="GH7" s="91"/>
      <c r="GI7" s="91"/>
      <c r="GJ7" s="91"/>
      <c r="GK7" s="91"/>
      <c r="GL7" s="91"/>
      <c r="GM7" s="91"/>
      <c r="GN7" s="91"/>
      <c r="GO7" s="91"/>
      <c r="GP7" s="91"/>
      <c r="GQ7" s="91"/>
      <c r="GR7" s="91"/>
      <c r="GS7" s="91"/>
      <c r="GT7" s="91"/>
      <c r="GU7" s="91"/>
      <c r="GV7" s="91"/>
      <c r="GW7" s="91"/>
      <c r="GX7" s="91"/>
      <c r="GY7" s="91"/>
      <c r="GZ7" s="91"/>
      <c r="HA7" s="91"/>
      <c r="HB7" s="91"/>
      <c r="HC7" s="91"/>
      <c r="HD7" s="91"/>
      <c r="HE7" s="91"/>
      <c r="HF7" s="91"/>
      <c r="HG7" s="91"/>
      <c r="HH7" s="91"/>
      <c r="HI7" s="91"/>
      <c r="HJ7" s="91"/>
      <c r="HK7" s="91"/>
      <c r="HL7" s="91"/>
      <c r="HM7" s="91"/>
      <c r="HN7" s="91"/>
      <c r="HO7" s="91"/>
      <c r="HP7" s="91"/>
      <c r="HQ7" s="91"/>
      <c r="HR7" s="91"/>
      <c r="HS7" s="91"/>
      <c r="HT7" s="91"/>
      <c r="HU7" s="91"/>
      <c r="HV7" s="91"/>
      <c r="HW7" s="91"/>
      <c r="HX7" s="91"/>
      <c r="HY7" s="91"/>
      <c r="HZ7" s="91"/>
      <c r="IA7" s="91"/>
      <c r="IB7" s="91"/>
      <c r="IC7" s="91"/>
      <c r="ID7" s="91"/>
      <c r="IE7" s="91"/>
      <c r="IF7" s="91"/>
      <c r="IG7" s="91"/>
      <c r="IH7" s="91"/>
      <c r="II7" s="91"/>
      <c r="IJ7" s="91"/>
      <c r="IK7" s="91"/>
      <c r="IL7" s="91"/>
      <c r="IM7" s="91"/>
      <c r="IN7" s="91"/>
      <c r="IO7" s="91"/>
      <c r="IP7" s="91"/>
      <c r="IQ7" s="91"/>
      <c r="IR7" s="91"/>
      <c r="IS7" s="91"/>
      <c r="IT7" s="91"/>
      <c r="IU7" s="91"/>
      <c r="IV7" s="91"/>
      <c r="IW7" s="91"/>
      <c r="IX7" s="91"/>
      <c r="IY7" s="91"/>
      <c r="IZ7" s="91"/>
      <c r="JA7" s="91"/>
      <c r="JB7" s="91"/>
      <c r="JC7" s="91"/>
      <c r="JD7" s="91"/>
      <c r="JE7" s="91"/>
      <c r="JF7" s="91"/>
      <c r="JG7" s="91"/>
      <c r="JH7" s="91"/>
      <c r="JI7" s="91"/>
      <c r="JJ7" s="91"/>
      <c r="JK7" s="91"/>
      <c r="JL7" s="91"/>
      <c r="JM7" s="91"/>
      <c r="JN7" s="91"/>
      <c r="JO7" s="91"/>
      <c r="JP7" s="91"/>
      <c r="JQ7" s="91"/>
      <c r="JR7" s="91"/>
      <c r="JS7" s="91"/>
      <c r="JT7" s="91"/>
      <c r="JU7" s="91"/>
      <c r="JV7" s="91"/>
      <c r="JW7" s="91"/>
      <c r="JX7" s="91"/>
      <c r="JY7" s="91"/>
      <c r="JZ7" s="91"/>
      <c r="KA7" s="91"/>
      <c r="KB7" s="91"/>
      <c r="KC7" s="91"/>
      <c r="KD7" s="91"/>
      <c r="KE7" s="91"/>
      <c r="KF7" s="91"/>
      <c r="KG7" s="91"/>
      <c r="KH7" s="91"/>
      <c r="KI7" s="91"/>
      <c r="KJ7" s="91"/>
      <c r="KK7" s="91"/>
      <c r="KL7" s="91"/>
      <c r="KM7" s="91"/>
      <c r="KN7" s="91"/>
      <c r="KO7" s="91"/>
      <c r="KP7" s="91"/>
      <c r="KQ7" s="91"/>
      <c r="KR7" s="91"/>
      <c r="KS7" s="91"/>
      <c r="KT7" s="91"/>
      <c r="KU7" s="91"/>
      <c r="KV7" s="91"/>
      <c r="KW7" s="91"/>
      <c r="KX7" s="91"/>
      <c r="KY7" s="91"/>
      <c r="KZ7" s="91"/>
      <c r="LA7" s="91"/>
      <c r="LB7" s="91"/>
      <c r="LC7" s="91"/>
      <c r="LD7" s="91"/>
      <c r="LE7" s="91"/>
      <c r="LF7" s="91"/>
      <c r="LG7" s="91"/>
      <c r="LH7" s="91"/>
      <c r="LI7" s="91"/>
      <c r="LJ7" s="91"/>
      <c r="LK7" s="91"/>
      <c r="LL7" s="91"/>
      <c r="LM7" s="91"/>
      <c r="LN7" s="91"/>
      <c r="LO7" s="91"/>
      <c r="LP7" s="91"/>
      <c r="LQ7" s="91"/>
      <c r="LR7" s="91"/>
      <c r="LS7" s="91"/>
      <c r="LT7" s="91"/>
      <c r="LU7" s="91"/>
      <c r="LV7" s="91"/>
      <c r="LW7" s="91"/>
      <c r="LX7" s="91"/>
      <c r="LY7" s="91"/>
      <c r="LZ7" s="91"/>
      <c r="MA7" s="91"/>
      <c r="MB7" s="91"/>
      <c r="MC7" s="91"/>
      <c r="MD7" s="91"/>
      <c r="ME7" s="91"/>
      <c r="MF7" s="91"/>
      <c r="MG7" s="91"/>
      <c r="MH7" s="91"/>
      <c r="MI7" s="91"/>
      <c r="MJ7" s="91"/>
      <c r="MK7" s="91"/>
      <c r="ML7" s="91"/>
      <c r="MM7" s="91"/>
      <c r="MN7" s="91"/>
      <c r="MO7" s="91"/>
      <c r="MP7" s="91"/>
      <c r="MQ7" s="91"/>
      <c r="MR7" s="91"/>
      <c r="MS7" s="91"/>
      <c r="MT7" s="91"/>
      <c r="MU7" s="91"/>
      <c r="MV7" s="91"/>
      <c r="MW7" s="91"/>
      <c r="MX7" s="91"/>
      <c r="MY7" s="91"/>
      <c r="MZ7" s="91"/>
      <c r="NA7" s="91"/>
      <c r="NB7" s="91"/>
      <c r="NC7" s="91"/>
      <c r="ND7" s="91"/>
      <c r="NE7" s="91"/>
      <c r="NF7" s="91"/>
      <c r="NG7" s="91"/>
      <c r="NH7" s="91"/>
      <c r="NI7" s="91"/>
      <c r="NJ7" s="91"/>
      <c r="NK7" s="91"/>
      <c r="NL7" s="91"/>
      <c r="NM7" s="91"/>
      <c r="NN7" s="91"/>
      <c r="NO7" s="91"/>
      <c r="NP7" s="91"/>
      <c r="NQ7" s="91"/>
      <c r="NR7" s="91"/>
      <c r="NS7" s="91"/>
      <c r="NT7" s="91"/>
      <c r="NU7" s="91"/>
      <c r="NV7" s="91"/>
      <c r="NW7" s="91"/>
      <c r="NX7" s="91"/>
      <c r="NY7" s="91"/>
      <c r="NZ7" s="91"/>
      <c r="OA7" s="91"/>
      <c r="OB7" s="91"/>
      <c r="OC7" s="91"/>
      <c r="OD7" s="91"/>
      <c r="OE7" s="91"/>
      <c r="OF7" s="91"/>
      <c r="OG7" s="91"/>
      <c r="OH7" s="91"/>
      <c r="OI7" s="91"/>
      <c r="OJ7" s="91"/>
      <c r="OK7" s="91"/>
      <c r="OL7" s="91"/>
      <c r="OM7" s="91"/>
      <c r="ON7" s="91"/>
      <c r="OO7" s="91"/>
      <c r="OP7" s="91"/>
      <c r="OQ7" s="91"/>
      <c r="OR7" s="91"/>
      <c r="OS7" s="91"/>
      <c r="OT7" s="91"/>
      <c r="OU7" s="91"/>
      <c r="OV7" s="91"/>
      <c r="OW7" s="91"/>
      <c r="OX7" s="91"/>
      <c r="OY7" s="91"/>
      <c r="OZ7" s="91"/>
      <c r="PA7" s="91"/>
      <c r="PB7" s="91"/>
      <c r="PC7" s="91"/>
      <c r="PD7" s="91"/>
      <c r="PE7" s="91"/>
      <c r="PF7" s="91"/>
      <c r="PG7" s="91"/>
      <c r="PH7" s="91"/>
      <c r="PI7" s="91"/>
      <c r="PJ7" s="91"/>
      <c r="PK7" s="91"/>
      <c r="PL7" s="91"/>
      <c r="PM7" s="91"/>
      <c r="PN7" s="91"/>
      <c r="PO7" s="91"/>
      <c r="PP7" s="91"/>
      <c r="PQ7" s="91"/>
      <c r="PR7" s="91"/>
      <c r="PS7" s="91"/>
      <c r="PT7" s="91"/>
      <c r="PU7" s="91"/>
      <c r="PV7" s="91"/>
      <c r="PW7" s="91"/>
      <c r="PX7" s="91"/>
      <c r="PY7" s="91"/>
      <c r="PZ7" s="91"/>
      <c r="QA7" s="91"/>
      <c r="QB7" s="91"/>
      <c r="QC7" s="91"/>
      <c r="QD7" s="91"/>
      <c r="QE7" s="91"/>
      <c r="QF7" s="91"/>
      <c r="QG7" s="91"/>
      <c r="QH7" s="91"/>
      <c r="QI7" s="91"/>
      <c r="QJ7" s="91"/>
      <c r="QK7" s="91"/>
      <c r="QL7" s="91"/>
      <c r="QM7" s="91"/>
      <c r="QN7" s="91"/>
      <c r="QO7" s="91"/>
      <c r="QP7" s="91"/>
      <c r="QQ7" s="91"/>
      <c r="QR7" s="91"/>
      <c r="QS7" s="91"/>
      <c r="QT7" s="91"/>
      <c r="QU7" s="91"/>
      <c r="QV7" s="91"/>
      <c r="QW7" s="91"/>
      <c r="QX7" s="91"/>
      <c r="QY7" s="91"/>
      <c r="QZ7" s="91"/>
      <c r="RA7" s="91"/>
      <c r="RB7" s="91"/>
      <c r="RC7" s="91"/>
      <c r="RD7" s="91"/>
      <c r="RE7" s="91"/>
      <c r="RF7" s="91"/>
      <c r="RG7" s="91"/>
      <c r="RH7" s="91"/>
      <c r="RI7" s="91"/>
      <c r="RJ7" s="91"/>
      <c r="RK7" s="91"/>
      <c r="RL7" s="91"/>
      <c r="RM7" s="91"/>
      <c r="RN7" s="91"/>
      <c r="RO7" s="91"/>
      <c r="RP7" s="91"/>
      <c r="RQ7" s="91"/>
      <c r="RR7" s="91"/>
      <c r="RS7" s="91"/>
      <c r="RT7" s="91"/>
      <c r="RU7" s="91"/>
      <c r="RV7" s="91"/>
      <c r="RW7" s="91"/>
      <c r="RX7" s="91"/>
      <c r="RY7" s="91"/>
      <c r="RZ7" s="91"/>
      <c r="SA7" s="91"/>
      <c r="SB7" s="91"/>
      <c r="SC7" s="91"/>
      <c r="SD7" s="91"/>
      <c r="SE7" s="91"/>
      <c r="SF7" s="91"/>
      <c r="SG7" s="91"/>
      <c r="SH7" s="91"/>
      <c r="SI7" s="91"/>
      <c r="SJ7" s="91"/>
      <c r="SK7" s="91"/>
      <c r="SL7" s="91"/>
      <c r="SM7" s="91"/>
      <c r="SN7" s="91"/>
      <c r="SO7" s="91"/>
      <c r="SP7" s="91"/>
      <c r="SQ7" s="91"/>
      <c r="SR7" s="91"/>
      <c r="SS7" s="91"/>
      <c r="ST7" s="91"/>
      <c r="SU7" s="91"/>
      <c r="SV7" s="91"/>
      <c r="SW7" s="91"/>
      <c r="SX7" s="91"/>
      <c r="SY7" s="91"/>
      <c r="SZ7" s="91"/>
      <c r="TA7" s="91"/>
      <c r="TB7" s="91"/>
      <c r="TC7" s="91"/>
      <c r="TD7" s="91"/>
      <c r="TE7" s="91"/>
      <c r="TF7" s="91"/>
      <c r="TG7" s="91"/>
      <c r="TH7" s="91"/>
      <c r="TI7" s="91"/>
      <c r="TJ7" s="91"/>
      <c r="TK7" s="91"/>
      <c r="TL7" s="91"/>
      <c r="TM7" s="91"/>
      <c r="TN7" s="91"/>
      <c r="TO7" s="91"/>
      <c r="TP7" s="91"/>
      <c r="TQ7" s="91"/>
      <c r="TR7" s="91"/>
      <c r="TS7" s="91"/>
      <c r="TT7" s="91"/>
      <c r="TU7" s="91"/>
      <c r="TV7" s="91"/>
      <c r="TW7" s="91"/>
      <c r="TX7" s="91"/>
      <c r="TY7" s="91"/>
      <c r="TZ7" s="91"/>
      <c r="UA7" s="91"/>
      <c r="UB7" s="91"/>
      <c r="UC7" s="91"/>
      <c r="UD7" s="91"/>
      <c r="UE7" s="91"/>
      <c r="UF7" s="91"/>
      <c r="UG7" s="91"/>
      <c r="UH7" s="91"/>
      <c r="UI7" s="91"/>
      <c r="UJ7" s="91"/>
      <c r="UK7" s="91"/>
      <c r="UL7" s="91"/>
      <c r="UM7" s="91"/>
      <c r="UN7" s="91"/>
      <c r="UO7" s="91"/>
      <c r="UP7" s="91"/>
      <c r="UQ7" s="91"/>
      <c r="UR7" s="91"/>
      <c r="US7" s="91"/>
      <c r="UT7" s="91"/>
      <c r="UU7" s="91"/>
      <c r="UV7" s="91"/>
      <c r="UW7" s="91"/>
      <c r="UX7" s="91"/>
      <c r="UY7" s="91"/>
      <c r="UZ7" s="91"/>
      <c r="VA7" s="91"/>
      <c r="VB7" s="91"/>
      <c r="VC7" s="91"/>
      <c r="VD7" s="91"/>
      <c r="VE7" s="91"/>
      <c r="VF7" s="91"/>
      <c r="VG7" s="91"/>
      <c r="VH7" s="91"/>
      <c r="VI7" s="91"/>
      <c r="VJ7" s="91"/>
      <c r="VK7" s="91"/>
      <c r="VL7" s="91"/>
      <c r="VM7" s="91"/>
      <c r="VN7" s="91"/>
      <c r="VO7" s="91"/>
      <c r="VP7" s="91"/>
      <c r="VQ7" s="91"/>
      <c r="VR7" s="91"/>
      <c r="VS7" s="91"/>
      <c r="VT7" s="91"/>
      <c r="VU7" s="91"/>
      <c r="VV7" s="91"/>
      <c r="VW7" s="91"/>
      <c r="VX7" s="91"/>
      <c r="VY7" s="91"/>
      <c r="VZ7" s="91"/>
      <c r="WA7" s="91"/>
      <c r="WB7" s="91"/>
      <c r="WC7" s="91"/>
      <c r="WD7" s="91"/>
      <c r="WE7" s="91"/>
      <c r="WF7" s="91"/>
      <c r="WG7" s="91"/>
      <c r="WH7" s="91"/>
      <c r="WI7" s="91"/>
      <c r="WJ7" s="91"/>
      <c r="WK7" s="91"/>
      <c r="WL7" s="91"/>
      <c r="WM7" s="91"/>
      <c r="WN7" s="91"/>
      <c r="WO7" s="91"/>
      <c r="WP7" s="91"/>
      <c r="WQ7" s="91"/>
      <c r="WR7" s="91"/>
      <c r="WS7" s="91"/>
      <c r="WT7" s="91"/>
      <c r="WU7" s="91"/>
      <c r="WV7" s="91"/>
      <c r="WW7" s="91"/>
      <c r="WX7" s="91"/>
      <c r="WY7" s="91"/>
      <c r="WZ7" s="91"/>
      <c r="XA7" s="91"/>
      <c r="XB7" s="91"/>
      <c r="XC7" s="91"/>
      <c r="XD7" s="91"/>
      <c r="XE7" s="91"/>
      <c r="XF7" s="91"/>
      <c r="XG7" s="91"/>
      <c r="XH7" s="91"/>
      <c r="XI7" s="91"/>
      <c r="XJ7" s="91"/>
      <c r="XK7" s="91"/>
      <c r="XL7" s="91"/>
      <c r="XM7" s="91"/>
      <c r="XN7" s="91"/>
      <c r="XO7" s="91"/>
      <c r="XP7" s="91"/>
      <c r="XQ7" s="91"/>
      <c r="XR7" s="91"/>
      <c r="XS7" s="91"/>
      <c r="XT7" s="91"/>
      <c r="XU7" s="91"/>
      <c r="XV7" s="91"/>
      <c r="XW7" s="91"/>
      <c r="XX7" s="91"/>
      <c r="XY7" s="91"/>
      <c r="XZ7" s="91"/>
      <c r="YA7" s="91"/>
      <c r="YB7" s="91"/>
      <c r="YC7" s="91"/>
      <c r="YD7" s="91"/>
      <c r="YE7" s="91"/>
      <c r="YF7" s="91"/>
      <c r="YG7" s="91"/>
      <c r="YH7" s="91"/>
      <c r="YI7" s="91"/>
      <c r="YJ7" s="91"/>
      <c r="YK7" s="91"/>
      <c r="YL7" s="91"/>
      <c r="YM7" s="91"/>
      <c r="YN7" s="91"/>
      <c r="YO7" s="91"/>
      <c r="YP7" s="91"/>
      <c r="YQ7" s="91"/>
      <c r="YR7" s="91"/>
      <c r="YS7" s="91"/>
      <c r="YT7" s="91"/>
      <c r="YU7" s="91"/>
      <c r="YV7" s="91"/>
      <c r="YW7" s="91"/>
      <c r="YX7" s="91"/>
      <c r="YY7" s="91"/>
      <c r="YZ7" s="91"/>
      <c r="ZA7" s="91"/>
      <c r="ZB7" s="91"/>
      <c r="ZC7" s="91"/>
      <c r="ZD7" s="91"/>
      <c r="ZE7" s="91"/>
      <c r="ZF7" s="91"/>
      <c r="ZG7" s="91"/>
      <c r="ZH7" s="91"/>
      <c r="ZI7" s="91"/>
      <c r="ZJ7" s="91"/>
      <c r="ZK7" s="91"/>
      <c r="ZL7" s="91"/>
      <c r="ZM7" s="91"/>
      <c r="ZN7" s="91"/>
      <c r="ZO7" s="91"/>
      <c r="ZP7" s="91"/>
      <c r="ZQ7" s="91"/>
      <c r="ZR7" s="91"/>
      <c r="ZS7" s="91"/>
      <c r="ZT7" s="91"/>
      <c r="ZU7" s="91"/>
      <c r="ZV7" s="91"/>
      <c r="ZW7" s="91"/>
      <c r="ZX7" s="91"/>
      <c r="ZY7" s="91"/>
      <c r="ZZ7" s="91"/>
      <c r="AAA7" s="91"/>
      <c r="AAB7" s="91"/>
      <c r="AAC7" s="91"/>
      <c r="AAD7" s="91"/>
      <c r="AAE7" s="91"/>
      <c r="AAF7" s="91"/>
      <c r="AAG7" s="91"/>
      <c r="AAH7" s="91"/>
      <c r="AAI7" s="91"/>
      <c r="AAJ7" s="91"/>
      <c r="AAK7" s="91"/>
      <c r="AAL7" s="91"/>
      <c r="AAM7" s="91"/>
      <c r="AAN7" s="91"/>
      <c r="AAO7" s="91"/>
      <c r="AAP7" s="91"/>
      <c r="AAQ7" s="91"/>
      <c r="AAR7" s="91"/>
      <c r="AAS7" s="91"/>
      <c r="AAT7" s="91"/>
      <c r="AAU7" s="91"/>
      <c r="AAV7" s="91"/>
      <c r="AAW7" s="91"/>
      <c r="AAX7" s="91"/>
      <c r="AAY7" s="91"/>
      <c r="AAZ7" s="91"/>
      <c r="ABA7" s="91"/>
      <c r="ABB7" s="91"/>
      <c r="ABC7" s="91"/>
      <c r="ABD7" s="91"/>
      <c r="ABE7" s="91"/>
      <c r="ABF7" s="91"/>
      <c r="ABG7" s="91"/>
      <c r="ABH7" s="91"/>
      <c r="ABI7" s="91"/>
      <c r="ABJ7" s="91"/>
      <c r="ABK7" s="91"/>
      <c r="ABL7" s="91"/>
      <c r="ABM7" s="91"/>
      <c r="ABN7" s="91"/>
      <c r="ABO7" s="91"/>
      <c r="ABP7" s="91"/>
      <c r="ABQ7" s="91"/>
      <c r="ABR7" s="91"/>
      <c r="ABS7" s="91"/>
      <c r="ABT7" s="91"/>
      <c r="ABU7" s="91"/>
      <c r="ABV7" s="91"/>
      <c r="ABW7" s="91"/>
      <c r="ABX7" s="91"/>
      <c r="ABY7" s="91"/>
      <c r="ABZ7" s="91"/>
      <c r="ACA7" s="91"/>
      <c r="ACB7" s="91"/>
      <c r="ACC7" s="91"/>
      <c r="ACD7" s="91"/>
      <c r="ACE7" s="91"/>
      <c r="ACF7" s="91"/>
      <c r="ACG7" s="91"/>
      <c r="ACH7" s="91"/>
      <c r="ACI7" s="91"/>
      <c r="ACJ7" s="91"/>
      <c r="ACK7" s="91"/>
      <c r="ACL7" s="91"/>
      <c r="ACM7" s="91"/>
      <c r="ACN7" s="91"/>
      <c r="ACO7" s="91"/>
      <c r="ACP7" s="91"/>
      <c r="ACQ7" s="91"/>
      <c r="ACR7" s="91"/>
      <c r="ACS7" s="91"/>
      <c r="ACT7" s="91"/>
      <c r="ACU7" s="91"/>
      <c r="ACV7" s="91"/>
      <c r="ACW7" s="91"/>
      <c r="ACX7" s="91"/>
      <c r="ACY7" s="91"/>
      <c r="ACZ7" s="91"/>
      <c r="ADA7" s="91"/>
      <c r="ADB7" s="91"/>
      <c r="ADC7" s="91"/>
      <c r="ADD7" s="91"/>
      <c r="ADE7" s="91"/>
      <c r="ADF7" s="91"/>
      <c r="ADG7" s="91"/>
      <c r="ADH7" s="91"/>
      <c r="ADI7" s="91"/>
      <c r="ADJ7" s="91"/>
      <c r="ADK7" s="91"/>
      <c r="ADL7" s="91"/>
      <c r="ADM7" s="91"/>
      <c r="ADN7" s="91"/>
      <c r="ADO7" s="91"/>
      <c r="ADP7" s="91"/>
      <c r="ADQ7" s="91"/>
      <c r="ADR7" s="91"/>
      <c r="ADS7" s="91"/>
      <c r="ADT7" s="91"/>
      <c r="ADU7" s="91"/>
      <c r="ADV7" s="91"/>
      <c r="ADW7" s="91"/>
      <c r="ADX7" s="91"/>
      <c r="ADY7" s="91"/>
      <c r="ADZ7" s="91"/>
      <c r="AEA7" s="91"/>
      <c r="AEB7" s="91"/>
      <c r="AEC7" s="91"/>
      <c r="AED7" s="91"/>
      <c r="AEE7" s="91"/>
      <c r="AEF7" s="91"/>
      <c r="AEG7" s="91"/>
      <c r="AEH7" s="91"/>
      <c r="AEI7" s="91"/>
      <c r="AEJ7" s="91"/>
      <c r="AEK7" s="91"/>
      <c r="AEL7" s="91"/>
      <c r="AEM7" s="91"/>
      <c r="AEN7" s="91"/>
      <c r="AEO7" s="91"/>
      <c r="AEP7" s="91"/>
      <c r="AEQ7" s="91"/>
      <c r="AER7" s="91"/>
      <c r="AES7" s="91"/>
      <c r="AET7" s="91"/>
      <c r="AEU7" s="91"/>
      <c r="AEV7" s="91"/>
      <c r="AEW7" s="91"/>
      <c r="AEX7" s="91"/>
      <c r="AEY7" s="91"/>
      <c r="AEZ7" s="91"/>
      <c r="AFA7" s="91"/>
      <c r="AFB7" s="91"/>
      <c r="AFC7" s="91"/>
      <c r="AFD7" s="91"/>
      <c r="AFE7" s="91"/>
      <c r="AFF7" s="91"/>
      <c r="AFG7" s="91"/>
      <c r="AFH7" s="91"/>
      <c r="AFI7" s="91"/>
      <c r="AFJ7" s="91"/>
      <c r="AFK7" s="91"/>
      <c r="AFL7" s="91"/>
      <c r="AFM7" s="91"/>
      <c r="AFN7" s="91"/>
      <c r="AFO7" s="91"/>
      <c r="AFP7" s="91"/>
      <c r="AFQ7" s="91"/>
      <c r="AFR7" s="91"/>
      <c r="AFS7" s="91"/>
      <c r="AFT7" s="91"/>
      <c r="AFU7" s="91"/>
      <c r="AFV7" s="91"/>
      <c r="AFW7" s="91"/>
      <c r="AFX7" s="91"/>
      <c r="AFY7" s="91"/>
      <c r="AFZ7" s="91"/>
      <c r="AGA7" s="91"/>
      <c r="AGB7" s="91"/>
      <c r="AGC7" s="91"/>
      <c r="AGD7" s="91"/>
      <c r="AGE7" s="91"/>
      <c r="AGF7" s="91"/>
      <c r="AGG7" s="91"/>
      <c r="AGH7" s="91"/>
      <c r="AGI7" s="91"/>
      <c r="AGJ7" s="91"/>
      <c r="AGK7" s="91"/>
      <c r="AGL7" s="91"/>
      <c r="AGM7" s="91"/>
      <c r="AGN7" s="91"/>
      <c r="AGO7" s="91"/>
      <c r="AGP7" s="91"/>
      <c r="AGQ7" s="91"/>
      <c r="AGR7" s="91"/>
      <c r="AGS7" s="91"/>
      <c r="AGT7" s="91"/>
      <c r="AGU7" s="91"/>
      <c r="AGV7" s="91"/>
      <c r="AGW7" s="91"/>
      <c r="AGX7" s="91"/>
      <c r="AGY7" s="91"/>
      <c r="AGZ7" s="91"/>
      <c r="AHA7" s="91"/>
      <c r="AHB7" s="91"/>
      <c r="AHC7" s="91"/>
      <c r="AHD7" s="91"/>
      <c r="AHE7" s="91"/>
      <c r="AHF7" s="91"/>
      <c r="AHG7" s="91"/>
      <c r="AHH7" s="91"/>
      <c r="AHI7" s="91"/>
      <c r="AHJ7" s="91"/>
      <c r="AHK7" s="91"/>
      <c r="AHL7" s="91"/>
      <c r="AHM7" s="91"/>
      <c r="AHN7" s="91"/>
      <c r="AHO7" s="91"/>
      <c r="AHP7" s="91"/>
      <c r="AHQ7" s="91"/>
      <c r="AHR7" s="91"/>
      <c r="AHS7" s="91"/>
      <c r="AHT7" s="91"/>
      <c r="AHU7" s="91"/>
      <c r="AHV7" s="91"/>
      <c r="AHW7" s="91"/>
      <c r="AHX7" s="91"/>
      <c r="AHY7" s="91"/>
      <c r="AHZ7" s="91"/>
      <c r="AIA7" s="91"/>
      <c r="AIB7" s="91"/>
      <c r="AIC7" s="91"/>
      <c r="AID7" s="91"/>
      <c r="AIE7" s="91"/>
      <c r="AIF7" s="91"/>
      <c r="AIG7" s="91"/>
      <c r="AIH7" s="91"/>
      <c r="AII7" s="91"/>
      <c r="AIJ7" s="91"/>
      <c r="AIK7" s="91"/>
      <c r="AIL7" s="91"/>
      <c r="AIM7" s="91"/>
      <c r="AIN7" s="91"/>
      <c r="AIO7" s="91"/>
      <c r="AIP7" s="91"/>
      <c r="AIQ7" s="91"/>
      <c r="AIR7" s="91"/>
      <c r="AIS7" s="91"/>
      <c r="AIT7" s="91"/>
      <c r="AIU7" s="91"/>
      <c r="AIV7" s="91"/>
      <c r="AIW7" s="91"/>
      <c r="AIX7" s="91"/>
      <c r="AIY7" s="91"/>
      <c r="AIZ7" s="91"/>
      <c r="AJA7" s="91"/>
      <c r="AJB7" s="91"/>
      <c r="AJC7" s="91"/>
      <c r="AJD7" s="91"/>
      <c r="AJE7" s="91"/>
      <c r="AJF7" s="91"/>
      <c r="AJG7" s="91"/>
      <c r="AJH7" s="91"/>
      <c r="AJI7" s="91"/>
      <c r="AJJ7" s="91"/>
      <c r="AJK7" s="91"/>
      <c r="AJL7" s="91"/>
      <c r="AJM7" s="91"/>
      <c r="AJN7" s="91"/>
      <c r="AJO7" s="91"/>
      <c r="AJP7" s="91"/>
      <c r="AJQ7" s="91"/>
      <c r="AJR7" s="91"/>
      <c r="AJS7" s="91"/>
      <c r="AJT7" s="91"/>
      <c r="AJU7" s="91"/>
      <c r="AJV7" s="91"/>
      <c r="AJW7" s="91"/>
      <c r="AJX7" s="91"/>
      <c r="AJY7" s="91"/>
      <c r="AJZ7" s="91"/>
      <c r="AKA7" s="91"/>
      <c r="AKB7" s="91"/>
      <c r="AKC7" s="91"/>
      <c r="AKD7" s="91"/>
      <c r="AKE7" s="91"/>
      <c r="AKF7" s="91"/>
      <c r="AKG7" s="91"/>
      <c r="AKH7" s="91"/>
      <c r="AKI7" s="91"/>
      <c r="AKJ7" s="91"/>
      <c r="AKK7" s="91"/>
      <c r="AKL7" s="91"/>
      <c r="AKM7" s="91"/>
      <c r="AKN7" s="91"/>
      <c r="AKO7" s="91"/>
      <c r="AKP7" s="91"/>
      <c r="AKQ7" s="91"/>
      <c r="AKR7" s="91"/>
      <c r="AKS7" s="91"/>
      <c r="AKT7" s="91"/>
      <c r="AKU7" s="91"/>
      <c r="AKV7" s="91"/>
      <c r="AKW7" s="91"/>
      <c r="AKX7" s="91"/>
      <c r="AKY7" s="91"/>
      <c r="AKZ7" s="91"/>
      <c r="ALA7" s="91"/>
      <c r="ALB7" s="91"/>
      <c r="ALC7" s="91"/>
      <c r="ALD7" s="91"/>
      <c r="ALE7" s="91"/>
      <c r="ALF7" s="91"/>
      <c r="ALG7" s="91"/>
      <c r="ALH7" s="91"/>
      <c r="ALI7" s="91"/>
      <c r="ALJ7" s="91"/>
      <c r="ALK7" s="91"/>
      <c r="ALL7" s="91"/>
      <c r="ALM7" s="91"/>
      <c r="ALN7" s="91"/>
      <c r="ALO7" s="91"/>
      <c r="ALP7" s="91"/>
      <c r="ALQ7" s="91"/>
      <c r="ALR7" s="91"/>
      <c r="ALS7" s="91"/>
      <c r="ALT7" s="91"/>
      <c r="ALU7" s="91"/>
      <c r="ALV7" s="91"/>
      <c r="ALW7" s="91"/>
      <c r="ALX7" s="91"/>
      <c r="ALY7" s="91"/>
      <c r="ALZ7" s="91"/>
      <c r="AMA7" s="91"/>
      <c r="AMB7" s="91"/>
      <c r="AMC7" s="91"/>
      <c r="AMD7" s="91"/>
      <c r="AME7" s="91"/>
      <c r="AMF7" s="91"/>
      <c r="AMG7" s="91"/>
      <c r="AMH7" s="91"/>
      <c r="AMI7" s="91"/>
      <c r="AMJ7" s="91"/>
      <c r="AMK7" s="91"/>
      <c r="AML7" s="91"/>
      <c r="AMM7" s="91"/>
      <c r="AMN7" s="91"/>
      <c r="AMO7" s="91"/>
      <c r="AMP7" s="91"/>
      <c r="AMQ7" s="91"/>
      <c r="AMR7" s="91"/>
      <c r="AMS7" s="91"/>
      <c r="AMT7" s="91"/>
      <c r="AMU7" s="91"/>
      <c r="AMV7" s="91"/>
      <c r="AMW7" s="91"/>
      <c r="AMX7" s="91"/>
      <c r="AMY7" s="91"/>
      <c r="AMZ7" s="91"/>
      <c r="ANA7" s="91"/>
      <c r="ANB7" s="91"/>
      <c r="ANC7" s="91"/>
      <c r="AND7" s="91"/>
      <c r="ANE7" s="91"/>
      <c r="ANF7" s="91"/>
      <c r="ANG7" s="91"/>
      <c r="ANH7" s="91"/>
      <c r="ANI7" s="91"/>
      <c r="ANJ7" s="91"/>
      <c r="ANK7" s="91"/>
      <c r="ANL7" s="91"/>
      <c r="ANM7" s="91"/>
      <c r="ANN7" s="91"/>
      <c r="ANO7" s="91"/>
      <c r="ANP7" s="91"/>
      <c r="ANQ7" s="91"/>
      <c r="ANR7" s="91"/>
      <c r="ANS7" s="91"/>
      <c r="ANT7" s="91"/>
      <c r="ANU7" s="91"/>
      <c r="ANV7" s="91"/>
      <c r="ANW7" s="91"/>
      <c r="ANX7" s="91"/>
      <c r="ANY7" s="91"/>
      <c r="ANZ7" s="91"/>
      <c r="AOA7" s="91"/>
      <c r="AOB7" s="91"/>
      <c r="AOC7" s="91"/>
      <c r="AOD7" s="91"/>
      <c r="AOE7" s="91"/>
      <c r="AOF7" s="91"/>
      <c r="AOG7" s="91"/>
      <c r="AOH7" s="91"/>
      <c r="AOI7" s="91"/>
      <c r="AOJ7" s="91"/>
      <c r="AOK7" s="91"/>
      <c r="AOL7" s="91"/>
      <c r="AOM7" s="91"/>
      <c r="AON7" s="91"/>
      <c r="AOO7" s="91"/>
      <c r="AOP7" s="91"/>
      <c r="AOQ7" s="91"/>
      <c r="AOR7" s="91"/>
      <c r="AOS7" s="91"/>
      <c r="AOT7" s="91"/>
      <c r="AOU7" s="91"/>
      <c r="AOV7" s="91"/>
      <c r="AOW7" s="91"/>
      <c r="AOX7" s="91"/>
      <c r="AOY7" s="91"/>
      <c r="AOZ7" s="91"/>
      <c r="APA7" s="91"/>
      <c r="APB7" s="91"/>
      <c r="APC7" s="91"/>
      <c r="APD7" s="91"/>
      <c r="APE7" s="91"/>
      <c r="APF7" s="91"/>
      <c r="APG7" s="91"/>
      <c r="APH7" s="91"/>
      <c r="API7" s="91"/>
      <c r="APJ7" s="91"/>
      <c r="APK7" s="91"/>
      <c r="APL7" s="91"/>
      <c r="APM7" s="91"/>
      <c r="APN7" s="91"/>
      <c r="APO7" s="91"/>
      <c r="APP7" s="91"/>
      <c r="APQ7" s="91"/>
      <c r="APR7" s="91"/>
      <c r="APS7" s="91"/>
      <c r="APT7" s="91"/>
      <c r="APU7" s="91"/>
      <c r="APV7" s="91"/>
      <c r="APW7" s="91"/>
      <c r="APX7" s="91"/>
      <c r="APY7" s="91"/>
      <c r="APZ7" s="91"/>
      <c r="AQA7" s="91"/>
      <c r="AQB7" s="91"/>
      <c r="AQC7" s="91"/>
      <c r="AQD7" s="91"/>
      <c r="AQE7" s="91"/>
      <c r="AQF7" s="91"/>
      <c r="AQG7" s="91"/>
      <c r="AQH7" s="91"/>
      <c r="AQI7" s="91"/>
      <c r="AQJ7" s="91"/>
      <c r="AQK7" s="91"/>
      <c r="AQL7" s="91"/>
      <c r="AQM7" s="91"/>
      <c r="AQN7" s="91"/>
      <c r="AQO7" s="91"/>
      <c r="AQP7" s="91"/>
      <c r="AQQ7" s="91"/>
      <c r="AQR7" s="91"/>
      <c r="AQS7" s="91"/>
      <c r="AQT7" s="91"/>
      <c r="AQU7" s="91"/>
      <c r="AQV7" s="91"/>
      <c r="AQW7" s="91"/>
      <c r="AQX7" s="91"/>
      <c r="AQY7" s="91"/>
      <c r="AQZ7" s="91"/>
      <c r="ARA7" s="91"/>
      <c r="ARB7" s="91"/>
      <c r="ARC7" s="91"/>
      <c r="ARD7" s="91"/>
      <c r="ARE7" s="91"/>
      <c r="ARF7" s="91"/>
      <c r="ARG7" s="91"/>
      <c r="ARH7" s="91"/>
      <c r="ARI7" s="91"/>
      <c r="ARJ7" s="91"/>
      <c r="ARK7" s="91"/>
      <c r="ARL7" s="91"/>
      <c r="ARM7" s="91"/>
      <c r="ARN7" s="91"/>
      <c r="ARO7" s="91"/>
      <c r="ARP7" s="91"/>
      <c r="ARQ7" s="91"/>
      <c r="ARR7" s="91"/>
      <c r="ARS7" s="91"/>
      <c r="ART7" s="91"/>
      <c r="ARU7" s="91"/>
      <c r="ARV7" s="91"/>
      <c r="ARW7" s="91"/>
      <c r="ARX7" s="91"/>
      <c r="ARY7" s="91"/>
      <c r="ARZ7" s="91"/>
      <c r="ASA7" s="91"/>
      <c r="ASB7" s="91"/>
      <c r="ASC7" s="91"/>
      <c r="ASD7" s="91"/>
      <c r="ASE7" s="91"/>
      <c r="ASF7" s="91"/>
      <c r="ASG7" s="91"/>
      <c r="ASH7" s="91"/>
      <c r="ASI7" s="91"/>
      <c r="ASJ7" s="91"/>
      <c r="ASK7" s="91"/>
      <c r="ASL7" s="91"/>
      <c r="ASM7" s="91"/>
      <c r="ASN7" s="91"/>
      <c r="ASO7" s="91"/>
      <c r="ASP7" s="91"/>
      <c r="ASQ7" s="91"/>
      <c r="ASR7" s="91"/>
      <c r="ASS7" s="91"/>
      <c r="AST7" s="91"/>
      <c r="ASU7" s="91"/>
      <c r="ASV7" s="91"/>
      <c r="ASW7" s="91"/>
      <c r="ASX7" s="91"/>
      <c r="ASY7" s="91"/>
      <c r="ASZ7" s="91"/>
      <c r="ATA7" s="91"/>
      <c r="ATB7" s="91"/>
      <c r="ATC7" s="91"/>
      <c r="ATD7" s="91"/>
      <c r="ATE7" s="91"/>
      <c r="ATF7" s="91"/>
      <c r="ATG7" s="91"/>
      <c r="ATH7" s="91"/>
      <c r="ATI7" s="91"/>
      <c r="ATJ7" s="91"/>
      <c r="ATK7" s="91"/>
      <c r="ATL7" s="91"/>
      <c r="ATM7" s="91"/>
      <c r="ATN7" s="91"/>
      <c r="ATO7" s="91"/>
      <c r="ATP7" s="91"/>
      <c r="ATQ7" s="91"/>
      <c r="ATR7" s="91"/>
      <c r="ATS7" s="91"/>
      <c r="ATT7" s="91"/>
      <c r="ATU7" s="91"/>
      <c r="ATV7" s="91"/>
      <c r="ATW7" s="91"/>
      <c r="ATX7" s="91"/>
      <c r="ATY7" s="91"/>
      <c r="ATZ7" s="91"/>
      <c r="AUA7" s="91"/>
      <c r="AUB7" s="91"/>
      <c r="AUC7" s="91"/>
      <c r="AUD7" s="91"/>
      <c r="AUE7" s="91"/>
      <c r="AUF7" s="91"/>
      <c r="AUG7" s="91"/>
      <c r="AUH7" s="91"/>
      <c r="AUI7" s="91"/>
      <c r="AUJ7" s="91"/>
      <c r="AUK7" s="91"/>
      <c r="AUL7" s="91"/>
      <c r="AUM7" s="91"/>
      <c r="AUN7" s="91"/>
      <c r="AUO7" s="91"/>
      <c r="AUP7" s="91"/>
      <c r="AUQ7" s="91"/>
      <c r="AUR7" s="91"/>
      <c r="AUS7" s="91"/>
      <c r="AUT7" s="91"/>
      <c r="AUU7" s="91"/>
      <c r="AUV7" s="91"/>
      <c r="AUW7" s="91"/>
      <c r="AUX7" s="91"/>
      <c r="AUY7" s="91"/>
      <c r="AUZ7" s="91"/>
      <c r="AVA7" s="91"/>
      <c r="AVB7" s="91"/>
      <c r="AVC7" s="91"/>
      <c r="AVD7" s="91"/>
      <c r="AVE7" s="91"/>
      <c r="AVF7" s="91"/>
      <c r="AVG7" s="91"/>
      <c r="AVH7" s="91"/>
      <c r="AVI7" s="91"/>
      <c r="AVJ7" s="91"/>
      <c r="AVK7" s="91"/>
      <c r="AVL7" s="91"/>
      <c r="AVM7" s="91"/>
      <c r="AVN7" s="91"/>
      <c r="AVO7" s="91"/>
      <c r="AVP7" s="91"/>
      <c r="AVQ7" s="91"/>
      <c r="AVR7" s="91"/>
      <c r="AVS7" s="91"/>
      <c r="AVT7" s="91"/>
      <c r="AVU7" s="91"/>
      <c r="AVV7" s="91"/>
      <c r="AVW7" s="91"/>
      <c r="AVX7" s="91"/>
      <c r="AVY7" s="91"/>
      <c r="AVZ7" s="91"/>
      <c r="AWA7" s="91"/>
      <c r="AWB7" s="91"/>
      <c r="AWC7" s="91"/>
      <c r="AWD7" s="91"/>
      <c r="AWE7" s="91"/>
      <c r="AWF7" s="91"/>
      <c r="AWG7" s="91"/>
      <c r="AWH7" s="91"/>
      <c r="AWI7" s="91"/>
      <c r="AWJ7" s="91"/>
      <c r="AWK7" s="91"/>
      <c r="AWL7" s="91"/>
      <c r="AWM7" s="91"/>
      <c r="AWN7" s="91"/>
      <c r="AWO7" s="91"/>
      <c r="AWP7" s="91"/>
      <c r="AWQ7" s="91"/>
      <c r="AWR7" s="91"/>
      <c r="AWS7" s="91"/>
      <c r="AWT7" s="91"/>
      <c r="AWU7" s="91"/>
      <c r="AWV7" s="91"/>
      <c r="AWW7" s="91"/>
      <c r="AWX7" s="91"/>
      <c r="AWY7" s="91"/>
      <c r="AWZ7" s="91"/>
      <c r="AXA7" s="91"/>
      <c r="AXB7" s="91"/>
      <c r="AXC7" s="91"/>
      <c r="AXD7" s="91"/>
      <c r="AXE7" s="91"/>
      <c r="AXF7" s="91"/>
      <c r="AXG7" s="91"/>
      <c r="AXH7" s="91"/>
      <c r="AXI7" s="91"/>
      <c r="AXJ7" s="91"/>
      <c r="AXK7" s="91"/>
      <c r="AXL7" s="91"/>
      <c r="AXM7" s="91"/>
      <c r="AXN7" s="91"/>
      <c r="AXO7" s="91"/>
      <c r="AXP7" s="91"/>
      <c r="AXQ7" s="91"/>
      <c r="AXR7" s="91"/>
      <c r="AXS7" s="91"/>
      <c r="AXT7" s="91"/>
      <c r="AXU7" s="91"/>
      <c r="AXV7" s="91"/>
      <c r="AXW7" s="91"/>
      <c r="AXX7" s="91"/>
      <c r="AXY7" s="91"/>
      <c r="AXZ7" s="91"/>
      <c r="AYA7" s="91"/>
      <c r="AYB7" s="91"/>
      <c r="AYC7" s="91"/>
      <c r="AYD7" s="91"/>
      <c r="AYE7" s="91"/>
      <c r="AYF7" s="91"/>
      <c r="AYG7" s="91"/>
      <c r="AYH7" s="91"/>
      <c r="AYI7" s="91"/>
      <c r="AYJ7" s="91"/>
      <c r="AYK7" s="91"/>
      <c r="AYL7" s="91"/>
      <c r="AYM7" s="91"/>
      <c r="AYN7" s="91"/>
      <c r="AYO7" s="91"/>
      <c r="AYP7" s="91"/>
      <c r="AYQ7" s="91"/>
      <c r="AYR7" s="91"/>
      <c r="AYS7" s="91"/>
      <c r="AYT7" s="91"/>
      <c r="AYU7" s="91"/>
      <c r="AYV7" s="91"/>
      <c r="AYW7" s="91"/>
      <c r="AYX7" s="91"/>
      <c r="AYY7" s="91"/>
      <c r="AYZ7" s="91"/>
      <c r="AZA7" s="91"/>
      <c r="AZB7" s="91"/>
      <c r="AZC7" s="91"/>
      <c r="AZD7" s="91"/>
      <c r="AZE7" s="91"/>
      <c r="AZF7" s="91"/>
      <c r="AZG7" s="91"/>
      <c r="AZH7" s="91"/>
      <c r="AZI7" s="91"/>
      <c r="AZJ7" s="91"/>
      <c r="AZK7" s="91"/>
      <c r="AZL7" s="91"/>
      <c r="AZM7" s="91"/>
      <c r="AZN7" s="91"/>
      <c r="AZO7" s="91"/>
      <c r="AZP7" s="91"/>
      <c r="AZQ7" s="91"/>
      <c r="AZR7" s="91"/>
      <c r="AZS7" s="91"/>
      <c r="AZT7" s="91"/>
      <c r="AZU7" s="91"/>
      <c r="AZV7" s="91"/>
      <c r="AZW7" s="91"/>
      <c r="AZX7" s="91"/>
      <c r="AZY7" s="91"/>
      <c r="AZZ7" s="91"/>
      <c r="BAA7" s="91"/>
      <c r="BAB7" s="91"/>
      <c r="BAC7" s="91"/>
      <c r="BAD7" s="91"/>
      <c r="BAE7" s="91"/>
      <c r="BAF7" s="91"/>
      <c r="BAG7" s="91"/>
      <c r="BAH7" s="91"/>
      <c r="BAI7" s="91"/>
      <c r="BAJ7" s="91"/>
      <c r="BAK7" s="91"/>
      <c r="BAL7" s="91"/>
      <c r="BAM7" s="91"/>
      <c r="BAN7" s="91"/>
      <c r="BAO7" s="91"/>
      <c r="BAP7" s="91"/>
      <c r="BAQ7" s="91"/>
      <c r="BAR7" s="91"/>
      <c r="BAS7" s="91"/>
      <c r="BAT7" s="91"/>
      <c r="BAU7" s="91"/>
      <c r="BAV7" s="91"/>
      <c r="BAW7" s="91"/>
      <c r="BAX7" s="91"/>
      <c r="BAY7" s="91"/>
      <c r="BAZ7" s="91"/>
      <c r="BBA7" s="91"/>
      <c r="BBB7" s="91"/>
      <c r="BBC7" s="91"/>
      <c r="BBD7" s="91"/>
      <c r="BBE7" s="91"/>
      <c r="BBF7" s="91"/>
      <c r="BBG7" s="91"/>
      <c r="BBH7" s="91"/>
      <c r="BBI7" s="91"/>
      <c r="BBJ7" s="91"/>
      <c r="BBK7" s="91"/>
      <c r="BBL7" s="91"/>
      <c r="BBM7" s="91"/>
      <c r="BBN7" s="91"/>
      <c r="BBO7" s="91"/>
      <c r="BBP7" s="91"/>
      <c r="BBQ7" s="91"/>
      <c r="BBR7" s="91"/>
      <c r="BBS7" s="91"/>
      <c r="BBT7" s="91"/>
      <c r="BBU7" s="91"/>
      <c r="BBV7" s="91"/>
      <c r="BBW7" s="91"/>
      <c r="BBX7" s="91"/>
      <c r="BBY7" s="91"/>
      <c r="BBZ7" s="91"/>
      <c r="BCA7" s="91"/>
      <c r="BCB7" s="91"/>
      <c r="BCC7" s="91"/>
      <c r="BCD7" s="91"/>
      <c r="BCE7" s="91"/>
      <c r="BCF7" s="91"/>
      <c r="BCG7" s="91"/>
      <c r="BCH7" s="91"/>
      <c r="BCI7" s="91"/>
      <c r="BCJ7" s="91"/>
      <c r="BCK7" s="91"/>
      <c r="BCL7" s="91"/>
      <c r="BCM7" s="91"/>
      <c r="BCN7" s="91"/>
      <c r="BCO7" s="91"/>
      <c r="BCP7" s="91"/>
      <c r="BCQ7" s="91"/>
      <c r="BCR7" s="91"/>
      <c r="BCS7" s="91"/>
      <c r="BCT7" s="91"/>
      <c r="BCU7" s="91"/>
      <c r="BCV7" s="91"/>
      <c r="BCW7" s="91"/>
      <c r="BCX7" s="91"/>
      <c r="BCY7" s="91"/>
      <c r="BCZ7" s="91"/>
      <c r="BDA7" s="91"/>
      <c r="BDB7" s="91"/>
      <c r="BDC7" s="91"/>
      <c r="BDD7" s="91"/>
      <c r="BDE7" s="91"/>
      <c r="BDF7" s="91"/>
      <c r="BDG7" s="91"/>
      <c r="BDH7" s="91"/>
      <c r="BDI7" s="91"/>
      <c r="BDJ7" s="91"/>
      <c r="BDK7" s="91"/>
      <c r="BDL7" s="91"/>
      <c r="BDM7" s="91"/>
      <c r="BDN7" s="91"/>
      <c r="BDO7" s="91"/>
      <c r="BDP7" s="91"/>
      <c r="BDQ7" s="91"/>
      <c r="BDR7" s="91"/>
      <c r="BDS7" s="91"/>
      <c r="BDT7" s="91"/>
      <c r="BDU7" s="91"/>
      <c r="BDV7" s="91"/>
      <c r="BDW7" s="91"/>
      <c r="BDX7" s="91"/>
      <c r="BDY7" s="91"/>
      <c r="BDZ7" s="91"/>
      <c r="BEA7" s="91"/>
      <c r="BEB7" s="91"/>
      <c r="BEC7" s="91"/>
      <c r="BED7" s="91"/>
      <c r="BEE7" s="91"/>
      <c r="BEF7" s="91"/>
      <c r="BEG7" s="91"/>
      <c r="BEH7" s="91"/>
      <c r="BEI7" s="91"/>
      <c r="BEJ7" s="91"/>
      <c r="BEK7" s="91"/>
      <c r="BEL7" s="91"/>
      <c r="BEM7" s="91"/>
      <c r="BEN7" s="91"/>
      <c r="BEO7" s="91"/>
      <c r="BEP7" s="91"/>
      <c r="BEQ7" s="91"/>
      <c r="BER7" s="91"/>
      <c r="BES7" s="91"/>
      <c r="BET7" s="91"/>
      <c r="BEU7" s="91"/>
      <c r="BEV7" s="91"/>
      <c r="BEW7" s="91"/>
      <c r="BEX7" s="91"/>
      <c r="BEY7" s="91"/>
      <c r="BEZ7" s="91"/>
      <c r="BFA7" s="91"/>
      <c r="BFB7" s="91"/>
      <c r="BFC7" s="91"/>
      <c r="BFD7" s="91"/>
      <c r="BFE7" s="91"/>
      <c r="BFF7" s="91"/>
      <c r="BFG7" s="91"/>
      <c r="BFH7" s="91"/>
      <c r="BFI7" s="91"/>
      <c r="BFJ7" s="91"/>
      <c r="BFK7" s="91"/>
      <c r="BFL7" s="91"/>
      <c r="BFM7" s="91"/>
      <c r="BFN7" s="91"/>
      <c r="BFO7" s="91"/>
      <c r="BFP7" s="91"/>
      <c r="BFQ7" s="91"/>
      <c r="BFR7" s="91"/>
      <c r="BFS7" s="91"/>
      <c r="BFT7" s="91"/>
      <c r="BFU7" s="91"/>
      <c r="BFV7" s="91"/>
      <c r="BFW7" s="91"/>
      <c r="BFX7" s="91"/>
      <c r="BFY7" s="91"/>
      <c r="BFZ7" s="91"/>
      <c r="BGA7" s="91"/>
      <c r="BGB7" s="91"/>
      <c r="BGC7" s="91"/>
      <c r="BGD7" s="91"/>
      <c r="BGE7" s="91"/>
      <c r="BGF7" s="91"/>
      <c r="BGG7" s="91"/>
      <c r="BGH7" s="91"/>
      <c r="BGI7" s="91"/>
      <c r="BGJ7" s="91"/>
      <c r="BGK7" s="91"/>
      <c r="BGL7" s="91"/>
      <c r="BGM7" s="91"/>
      <c r="BGN7" s="91"/>
      <c r="BGO7" s="91"/>
      <c r="BGP7" s="91"/>
      <c r="BGQ7" s="91"/>
      <c r="BGR7" s="91"/>
      <c r="BGS7" s="91"/>
      <c r="BGT7" s="91"/>
      <c r="BGU7" s="91"/>
      <c r="BGV7" s="91"/>
      <c r="BGW7" s="91"/>
      <c r="BGX7" s="91"/>
      <c r="BGY7" s="91"/>
      <c r="BGZ7" s="91"/>
      <c r="BHA7" s="91"/>
      <c r="BHB7" s="91"/>
      <c r="BHC7" s="91"/>
      <c r="BHD7" s="91"/>
      <c r="BHE7" s="91"/>
      <c r="BHF7" s="91"/>
      <c r="BHG7" s="91"/>
      <c r="BHH7" s="91"/>
      <c r="BHI7" s="91"/>
      <c r="BHJ7" s="91"/>
      <c r="BHK7" s="91"/>
      <c r="BHL7" s="91"/>
      <c r="BHM7" s="91"/>
      <c r="BHN7" s="91"/>
      <c r="BHO7" s="91"/>
      <c r="BHP7" s="91"/>
      <c r="BHQ7" s="91"/>
      <c r="BHR7" s="91"/>
      <c r="BHS7" s="91"/>
      <c r="BHT7" s="91"/>
      <c r="BHU7" s="91"/>
      <c r="BHV7" s="91"/>
      <c r="BHW7" s="91"/>
      <c r="BHX7" s="91"/>
      <c r="BHY7" s="91"/>
      <c r="BHZ7" s="91"/>
      <c r="BIA7" s="91"/>
      <c r="BIB7" s="91"/>
      <c r="BIC7" s="91"/>
      <c r="BID7" s="91"/>
      <c r="BIE7" s="91"/>
      <c r="BIF7" s="91"/>
      <c r="BIG7" s="91"/>
      <c r="BIH7" s="91"/>
      <c r="BII7" s="91"/>
      <c r="BIJ7" s="91"/>
      <c r="BIK7" s="91"/>
      <c r="BIL7" s="91"/>
      <c r="BIM7" s="91"/>
      <c r="BIN7" s="91"/>
      <c r="BIO7" s="91"/>
      <c r="BIP7" s="91"/>
      <c r="BIQ7" s="91"/>
      <c r="BIR7" s="91"/>
      <c r="BIS7" s="91"/>
      <c r="BIT7" s="91"/>
      <c r="BIU7" s="91"/>
      <c r="BIV7" s="91"/>
      <c r="BIW7" s="91"/>
      <c r="BIX7" s="91"/>
      <c r="BIY7" s="91"/>
      <c r="BIZ7" s="91"/>
      <c r="BJA7" s="91"/>
      <c r="BJB7" s="91"/>
      <c r="BJC7" s="91"/>
      <c r="BJD7" s="91"/>
      <c r="BJE7" s="91"/>
      <c r="BJF7" s="91"/>
      <c r="BJG7" s="91"/>
      <c r="BJH7" s="91"/>
      <c r="BJI7" s="91"/>
      <c r="BJJ7" s="91"/>
      <c r="BJK7" s="91"/>
      <c r="BJL7" s="91"/>
      <c r="BJM7" s="91"/>
      <c r="BJN7" s="91"/>
      <c r="BJO7" s="91"/>
      <c r="BJP7" s="91"/>
      <c r="BJQ7" s="91"/>
      <c r="BJR7" s="91"/>
      <c r="BJS7" s="91"/>
      <c r="BJT7" s="91"/>
      <c r="BJU7" s="91"/>
      <c r="BJV7" s="91"/>
      <c r="BJW7" s="91"/>
      <c r="BJX7" s="91"/>
      <c r="BJY7" s="91"/>
      <c r="BJZ7" s="91"/>
      <c r="BKA7" s="91"/>
      <c r="BKB7" s="91"/>
      <c r="BKC7" s="91"/>
      <c r="BKD7" s="91"/>
      <c r="BKE7" s="91"/>
      <c r="BKF7" s="91"/>
      <c r="BKG7" s="91"/>
      <c r="BKH7" s="91"/>
      <c r="BKI7" s="91"/>
      <c r="BKJ7" s="91"/>
      <c r="BKK7" s="91"/>
      <c r="BKL7" s="91"/>
      <c r="BKM7" s="91"/>
      <c r="BKN7" s="91"/>
      <c r="BKO7" s="91"/>
      <c r="BKP7" s="91"/>
      <c r="BKQ7" s="91"/>
      <c r="BKR7" s="91"/>
      <c r="BKS7" s="91"/>
      <c r="BKT7" s="91"/>
      <c r="BKU7" s="91"/>
      <c r="BKV7" s="91"/>
      <c r="BKW7" s="91"/>
      <c r="BKX7" s="91"/>
      <c r="BKY7" s="91"/>
      <c r="BKZ7" s="91"/>
      <c r="BLA7" s="91"/>
      <c r="BLB7" s="91"/>
      <c r="BLC7" s="91"/>
      <c r="BLD7" s="91"/>
      <c r="BLE7" s="91"/>
      <c r="BLF7" s="91"/>
      <c r="BLG7" s="91"/>
      <c r="BLH7" s="91"/>
      <c r="BLI7" s="91"/>
      <c r="BLJ7" s="91"/>
      <c r="BLK7" s="91"/>
      <c r="BLL7" s="91"/>
      <c r="BLM7" s="91"/>
      <c r="BLN7" s="91"/>
      <c r="BLO7" s="91"/>
      <c r="BLP7" s="91"/>
      <c r="BLQ7" s="91"/>
      <c r="BLR7" s="91"/>
      <c r="BLS7" s="91"/>
      <c r="BLT7" s="91"/>
      <c r="BLU7" s="91"/>
      <c r="BLV7" s="91"/>
      <c r="BLW7" s="91"/>
      <c r="BLX7" s="91"/>
      <c r="BLY7" s="91"/>
      <c r="BLZ7" s="91"/>
      <c r="BMA7" s="91"/>
      <c r="BMB7" s="91"/>
      <c r="BMC7" s="91"/>
      <c r="BMD7" s="91"/>
      <c r="BME7" s="91"/>
      <c r="BMF7" s="91"/>
      <c r="BMG7" s="91"/>
      <c r="BMH7" s="91"/>
      <c r="BMI7" s="91"/>
      <c r="BMJ7" s="91"/>
      <c r="BMK7" s="91"/>
      <c r="BML7" s="91"/>
      <c r="BMM7" s="91"/>
      <c r="BMN7" s="91"/>
      <c r="BMO7" s="91"/>
      <c r="BMP7" s="91"/>
      <c r="BMQ7" s="91"/>
      <c r="BMR7" s="91"/>
      <c r="BMS7" s="91"/>
      <c r="BMT7" s="91"/>
      <c r="BMU7" s="91"/>
      <c r="BMV7" s="91"/>
      <c r="BMW7" s="91"/>
      <c r="BMX7" s="91"/>
      <c r="BMY7" s="91"/>
      <c r="BMZ7" s="91"/>
      <c r="BNA7" s="91"/>
      <c r="BNB7" s="91"/>
      <c r="BNC7" s="91"/>
      <c r="BND7" s="91"/>
      <c r="BNE7" s="91"/>
      <c r="BNF7" s="91"/>
      <c r="BNG7" s="91"/>
      <c r="BNH7" s="91"/>
      <c r="BNI7" s="91"/>
      <c r="BNJ7" s="91"/>
      <c r="BNK7" s="91"/>
      <c r="BNL7" s="91"/>
      <c r="BNM7" s="91"/>
      <c r="BNN7" s="91"/>
      <c r="BNO7" s="91"/>
      <c r="BNP7" s="91"/>
      <c r="BNQ7" s="91"/>
      <c r="BNR7" s="91"/>
      <c r="BNS7" s="91"/>
      <c r="BNT7" s="91"/>
      <c r="BNU7" s="91"/>
      <c r="BNV7" s="91"/>
      <c r="BNW7" s="91"/>
      <c r="BNX7" s="91"/>
      <c r="BNY7" s="91"/>
      <c r="BNZ7" s="91"/>
      <c r="BOA7" s="91"/>
      <c r="BOB7" s="91"/>
      <c r="BOC7" s="91"/>
      <c r="BOD7" s="91"/>
      <c r="BOE7" s="91"/>
      <c r="BOF7" s="91"/>
      <c r="BOG7" s="91"/>
      <c r="BOH7" s="91"/>
      <c r="BOI7" s="91"/>
      <c r="BOJ7" s="91"/>
      <c r="BOK7" s="91"/>
      <c r="BOL7" s="91"/>
      <c r="BOM7" s="91"/>
      <c r="BON7" s="91"/>
      <c r="BOO7" s="91"/>
      <c r="BOP7" s="91"/>
      <c r="BOQ7" s="91"/>
      <c r="BOR7" s="91"/>
      <c r="BOS7" s="91"/>
      <c r="BOT7" s="91"/>
      <c r="BOU7" s="91"/>
      <c r="BOV7" s="91"/>
      <c r="BOW7" s="91"/>
      <c r="BOX7" s="91"/>
      <c r="BOY7" s="91"/>
      <c r="BOZ7" s="91"/>
      <c r="BPA7" s="91"/>
      <c r="BPB7" s="91"/>
      <c r="BPC7" s="91"/>
      <c r="BPD7" s="91"/>
      <c r="BPE7" s="91"/>
      <c r="BPF7" s="91"/>
      <c r="BPG7" s="91"/>
      <c r="BPH7" s="91"/>
      <c r="BPI7" s="91"/>
      <c r="BPJ7" s="91"/>
      <c r="BPK7" s="91"/>
      <c r="BPL7" s="91"/>
      <c r="BPM7" s="91"/>
      <c r="BPN7" s="91"/>
      <c r="BPO7" s="91"/>
      <c r="BPP7" s="91"/>
      <c r="BPQ7" s="91"/>
      <c r="BPR7" s="91"/>
      <c r="BPS7" s="91"/>
      <c r="BPT7" s="91"/>
      <c r="BPU7" s="91"/>
      <c r="BPV7" s="91"/>
      <c r="BPW7" s="91"/>
      <c r="BPX7" s="91"/>
      <c r="BPY7" s="91"/>
      <c r="BPZ7" s="91"/>
      <c r="BQA7" s="91"/>
      <c r="BQB7" s="91"/>
      <c r="BQC7" s="91"/>
      <c r="BQD7" s="91"/>
      <c r="BQE7" s="91"/>
      <c r="BQF7" s="91"/>
      <c r="BQG7" s="91"/>
      <c r="BQH7" s="91"/>
      <c r="BQI7" s="91"/>
      <c r="BQJ7" s="91"/>
      <c r="BQK7" s="91"/>
      <c r="BQL7" s="91"/>
      <c r="BQM7" s="91"/>
      <c r="BQN7" s="91"/>
      <c r="BQO7" s="91"/>
      <c r="BQP7" s="91"/>
      <c r="BQQ7" s="91"/>
      <c r="BQR7" s="91"/>
      <c r="BQS7" s="91"/>
      <c r="BQT7" s="91"/>
      <c r="BQU7" s="91"/>
      <c r="BQV7" s="91"/>
      <c r="BQW7" s="91"/>
      <c r="BQX7" s="91"/>
      <c r="BQY7" s="91"/>
      <c r="BQZ7" s="91"/>
      <c r="BRA7" s="91"/>
      <c r="BRB7" s="91"/>
      <c r="BRC7" s="91"/>
      <c r="BRD7" s="91"/>
      <c r="BRE7" s="91"/>
      <c r="BRF7" s="91"/>
      <c r="BRG7" s="91"/>
      <c r="BRH7" s="91"/>
      <c r="BRI7" s="91"/>
      <c r="BRJ7" s="91"/>
      <c r="BRK7" s="91"/>
      <c r="BRL7" s="91"/>
      <c r="BRM7" s="91"/>
      <c r="BRN7" s="91"/>
      <c r="BRO7" s="91"/>
      <c r="BRP7" s="91"/>
      <c r="BRQ7" s="91"/>
      <c r="BRR7" s="91"/>
      <c r="BRS7" s="91"/>
      <c r="BRT7" s="91"/>
      <c r="BRU7" s="91"/>
      <c r="BRV7" s="91"/>
      <c r="BRW7" s="91"/>
      <c r="BRX7" s="91"/>
      <c r="BRY7" s="91"/>
      <c r="BRZ7" s="91"/>
      <c r="BSA7" s="91"/>
      <c r="BSB7" s="91"/>
      <c r="BSC7" s="91"/>
      <c r="BSD7" s="91"/>
      <c r="BSE7" s="91"/>
      <c r="BSF7" s="91"/>
      <c r="BSG7" s="91"/>
      <c r="BSH7" s="91"/>
      <c r="BSI7" s="91"/>
      <c r="BSJ7" s="91"/>
      <c r="BSK7" s="91"/>
      <c r="BSL7" s="91"/>
      <c r="BSM7" s="91"/>
      <c r="BSN7" s="91"/>
      <c r="BSO7" s="91"/>
      <c r="BSP7" s="91"/>
      <c r="BSQ7" s="91"/>
      <c r="BSR7" s="91"/>
      <c r="BSS7" s="91"/>
      <c r="BST7" s="91"/>
      <c r="BSU7" s="91"/>
      <c r="BSV7" s="91"/>
      <c r="BSW7" s="91"/>
      <c r="BSX7" s="91"/>
      <c r="BSY7" s="91"/>
      <c r="BSZ7" s="91"/>
      <c r="BTA7" s="91"/>
      <c r="BTB7" s="91"/>
      <c r="BTC7" s="91"/>
      <c r="BTD7" s="91"/>
      <c r="BTE7" s="91"/>
      <c r="BTF7" s="91"/>
      <c r="BTG7" s="91"/>
      <c r="BTH7" s="91"/>
      <c r="BTI7" s="91"/>
      <c r="BTJ7" s="91"/>
      <c r="BTK7" s="91"/>
      <c r="BTL7" s="91"/>
      <c r="BTM7" s="91"/>
      <c r="BTN7" s="91"/>
      <c r="BTO7" s="91"/>
      <c r="BTP7" s="91"/>
      <c r="BTQ7" s="91"/>
      <c r="BTR7" s="91"/>
      <c r="BTS7" s="91"/>
      <c r="BTT7" s="91"/>
      <c r="BTU7" s="91"/>
      <c r="BTV7" s="91"/>
      <c r="BTW7" s="91"/>
      <c r="BTX7" s="91"/>
      <c r="BTY7" s="91"/>
      <c r="BTZ7" s="91"/>
      <c r="BUA7" s="91"/>
      <c r="BUB7" s="91"/>
      <c r="BUC7" s="91"/>
      <c r="BUD7" s="91"/>
      <c r="BUE7" s="91"/>
      <c r="BUF7" s="91"/>
      <c r="BUG7" s="91"/>
      <c r="BUH7" s="91"/>
      <c r="BUI7" s="91"/>
      <c r="BUJ7" s="91"/>
      <c r="BUK7" s="91"/>
      <c r="BUL7" s="91"/>
      <c r="BUM7" s="91"/>
      <c r="BUN7" s="91"/>
      <c r="BUO7" s="91"/>
      <c r="BUP7" s="91"/>
      <c r="BUQ7" s="91"/>
      <c r="BUR7" s="91"/>
      <c r="BUS7" s="91"/>
      <c r="BUT7" s="91"/>
      <c r="BUU7" s="91"/>
      <c r="BUV7" s="91"/>
      <c r="BUW7" s="91"/>
      <c r="BUX7" s="91"/>
      <c r="BUY7" s="91"/>
      <c r="BUZ7" s="91"/>
      <c r="BVA7" s="91"/>
      <c r="BVB7" s="91"/>
      <c r="BVC7" s="91"/>
      <c r="BVD7" s="91"/>
      <c r="BVE7" s="91"/>
      <c r="BVF7" s="91"/>
      <c r="BVG7" s="91"/>
      <c r="BVH7" s="91"/>
      <c r="BVI7" s="91"/>
      <c r="BVJ7" s="91"/>
      <c r="BVK7" s="91"/>
      <c r="BVL7" s="91"/>
      <c r="BVM7" s="91"/>
      <c r="BVN7" s="91"/>
      <c r="BVO7" s="91"/>
      <c r="BVP7" s="91"/>
      <c r="BVQ7" s="91"/>
      <c r="BVR7" s="91"/>
      <c r="BVS7" s="91"/>
      <c r="BVT7" s="91"/>
      <c r="BVU7" s="91"/>
      <c r="BVV7" s="91"/>
      <c r="BVW7" s="91"/>
      <c r="BVX7" s="91"/>
      <c r="BVY7" s="91"/>
      <c r="BVZ7" s="91"/>
      <c r="BWA7" s="91"/>
      <c r="BWB7" s="91"/>
      <c r="BWC7" s="91"/>
      <c r="BWD7" s="91"/>
      <c r="BWE7" s="91"/>
      <c r="BWF7" s="91"/>
      <c r="BWG7" s="91"/>
      <c r="BWH7" s="91"/>
      <c r="BWI7" s="91"/>
      <c r="BWJ7" s="91"/>
      <c r="BWK7" s="91"/>
      <c r="BWL7" s="91"/>
      <c r="BWM7" s="91"/>
      <c r="BWN7" s="91"/>
      <c r="BWO7" s="91"/>
      <c r="BWP7" s="91"/>
      <c r="BWQ7" s="91"/>
      <c r="BWR7" s="91"/>
      <c r="BWS7" s="91"/>
      <c r="BWT7" s="91"/>
      <c r="BWU7" s="91"/>
      <c r="BWV7" s="91"/>
      <c r="BWW7" s="91"/>
      <c r="BWX7" s="91"/>
      <c r="BWY7" s="91"/>
      <c r="BWZ7" s="91"/>
      <c r="BXA7" s="91"/>
      <c r="BXB7" s="91"/>
      <c r="BXC7" s="91"/>
      <c r="BXD7" s="91"/>
      <c r="BXE7" s="91"/>
      <c r="BXF7" s="91"/>
      <c r="BXG7" s="91"/>
      <c r="BXH7" s="91"/>
      <c r="BXI7" s="91"/>
      <c r="BXJ7" s="91"/>
      <c r="BXK7" s="91"/>
      <c r="BXL7" s="91"/>
      <c r="BXM7" s="91"/>
      <c r="BXN7" s="91"/>
      <c r="BXO7" s="91"/>
      <c r="BXP7" s="91"/>
      <c r="BXQ7" s="91"/>
      <c r="BXR7" s="91"/>
      <c r="BXS7" s="91"/>
      <c r="BXT7" s="91"/>
      <c r="BXU7" s="91"/>
      <c r="BXV7" s="91"/>
      <c r="BXW7" s="91"/>
      <c r="BXX7" s="91"/>
      <c r="BXY7" s="91"/>
      <c r="BXZ7" s="91"/>
      <c r="BYA7" s="91"/>
      <c r="BYB7" s="91"/>
      <c r="BYC7" s="91"/>
      <c r="BYD7" s="91"/>
      <c r="BYE7" s="91"/>
      <c r="BYF7" s="91"/>
      <c r="BYG7" s="91"/>
      <c r="BYH7" s="91"/>
      <c r="BYI7" s="91"/>
      <c r="BYJ7" s="91"/>
      <c r="BYK7" s="91"/>
      <c r="BYL7" s="91"/>
      <c r="BYM7" s="91"/>
      <c r="BYN7" s="91"/>
      <c r="BYO7" s="91"/>
      <c r="BYP7" s="91"/>
      <c r="BYQ7" s="91"/>
      <c r="BYR7" s="91"/>
      <c r="BYS7" s="91"/>
      <c r="BYT7" s="91"/>
      <c r="BYU7" s="91"/>
      <c r="BYV7" s="91"/>
      <c r="BYW7" s="91"/>
      <c r="BYX7" s="91"/>
      <c r="BYY7" s="91"/>
      <c r="BYZ7" s="91"/>
      <c r="BZA7" s="91"/>
      <c r="BZB7" s="91"/>
      <c r="BZC7" s="91"/>
      <c r="BZD7" s="91"/>
      <c r="BZE7" s="91"/>
      <c r="BZF7" s="91"/>
      <c r="BZG7" s="91"/>
      <c r="BZH7" s="91"/>
      <c r="BZI7" s="91"/>
      <c r="BZJ7" s="91"/>
      <c r="BZK7" s="91"/>
      <c r="BZL7" s="91"/>
      <c r="BZM7" s="91"/>
      <c r="BZN7" s="91"/>
      <c r="BZO7" s="91"/>
      <c r="BZP7" s="91"/>
      <c r="BZQ7" s="91"/>
      <c r="BZR7" s="91"/>
      <c r="BZS7" s="91"/>
      <c r="BZT7" s="91"/>
      <c r="BZU7" s="91"/>
      <c r="BZV7" s="91"/>
      <c r="BZW7" s="91"/>
      <c r="BZX7" s="91"/>
      <c r="BZY7" s="91"/>
      <c r="BZZ7" s="91"/>
      <c r="CAA7" s="91"/>
      <c r="CAB7" s="91"/>
      <c r="CAC7" s="91"/>
      <c r="CAD7" s="91"/>
      <c r="CAE7" s="91"/>
      <c r="CAF7" s="91"/>
      <c r="CAG7" s="91"/>
      <c r="CAH7" s="91"/>
      <c r="CAI7" s="91"/>
      <c r="CAJ7" s="91"/>
      <c r="CAK7" s="91"/>
      <c r="CAL7" s="91"/>
      <c r="CAM7" s="91"/>
      <c r="CAN7" s="91"/>
      <c r="CAO7" s="91"/>
      <c r="CAP7" s="91"/>
      <c r="CAQ7" s="91"/>
      <c r="CAR7" s="91"/>
      <c r="CAS7" s="91"/>
      <c r="CAT7" s="91"/>
      <c r="CAU7" s="91"/>
      <c r="CAV7" s="91"/>
      <c r="CAW7" s="91"/>
      <c r="CAX7" s="91"/>
      <c r="CAY7" s="91"/>
      <c r="CAZ7" s="91"/>
      <c r="CBA7" s="91"/>
      <c r="CBB7" s="91"/>
      <c r="CBC7" s="91"/>
      <c r="CBD7" s="91"/>
      <c r="CBE7" s="91"/>
      <c r="CBF7" s="91"/>
      <c r="CBG7" s="91"/>
      <c r="CBH7" s="91"/>
      <c r="CBI7" s="91"/>
      <c r="CBJ7" s="91"/>
      <c r="CBK7" s="91"/>
      <c r="CBL7" s="91"/>
      <c r="CBM7" s="91"/>
      <c r="CBN7" s="91"/>
      <c r="CBO7" s="91"/>
      <c r="CBP7" s="91"/>
      <c r="CBQ7" s="91"/>
      <c r="CBR7" s="91"/>
      <c r="CBS7" s="91"/>
      <c r="CBT7" s="91"/>
      <c r="CBU7" s="91"/>
      <c r="CBV7" s="91"/>
      <c r="CBW7" s="91"/>
      <c r="CBX7" s="91"/>
      <c r="CBY7" s="91"/>
      <c r="CBZ7" s="91"/>
      <c r="CCA7" s="91"/>
      <c r="CCB7" s="91"/>
      <c r="CCC7" s="91"/>
      <c r="CCD7" s="91"/>
      <c r="CCE7" s="91"/>
      <c r="CCF7" s="91"/>
      <c r="CCG7" s="91"/>
      <c r="CCH7" s="91"/>
      <c r="CCI7" s="91"/>
      <c r="CCJ7" s="91"/>
      <c r="CCK7" s="91"/>
      <c r="CCL7" s="91"/>
      <c r="CCM7" s="91"/>
      <c r="CCN7" s="91"/>
      <c r="CCO7" s="91"/>
      <c r="CCP7" s="91"/>
      <c r="CCQ7" s="91"/>
      <c r="CCR7" s="91"/>
      <c r="CCS7" s="91"/>
      <c r="CCT7" s="91"/>
      <c r="CCU7" s="91"/>
      <c r="CCV7" s="91"/>
      <c r="CCW7" s="91"/>
      <c r="CCX7" s="91"/>
      <c r="CCY7" s="91"/>
      <c r="CCZ7" s="91"/>
      <c r="CDA7" s="91"/>
      <c r="CDB7" s="91"/>
      <c r="CDC7" s="91"/>
      <c r="CDD7" s="91"/>
      <c r="CDE7" s="91"/>
      <c r="CDF7" s="91"/>
      <c r="CDG7" s="91"/>
      <c r="CDH7" s="91"/>
      <c r="CDI7" s="91"/>
      <c r="CDJ7" s="91"/>
      <c r="CDK7" s="91"/>
      <c r="CDL7" s="91"/>
      <c r="CDM7" s="91"/>
      <c r="CDN7" s="91"/>
      <c r="CDO7" s="91"/>
      <c r="CDP7" s="91"/>
      <c r="CDQ7" s="91"/>
      <c r="CDR7" s="91"/>
      <c r="CDS7" s="91"/>
      <c r="CDT7" s="91"/>
      <c r="CDU7" s="91"/>
      <c r="CDV7" s="91"/>
      <c r="CDW7" s="91"/>
      <c r="CDX7" s="91"/>
      <c r="CDY7" s="91"/>
      <c r="CDZ7" s="91"/>
      <c r="CEA7" s="91"/>
      <c r="CEB7" s="91"/>
      <c r="CEC7" s="91"/>
      <c r="CED7" s="91"/>
      <c r="CEE7" s="91"/>
      <c r="CEF7" s="91"/>
      <c r="CEG7" s="91"/>
      <c r="CEH7" s="91"/>
      <c r="CEI7" s="91"/>
      <c r="CEJ7" s="91"/>
      <c r="CEK7" s="91"/>
      <c r="CEL7" s="91"/>
      <c r="CEM7" s="91"/>
      <c r="CEN7" s="91"/>
      <c r="CEO7" s="91"/>
      <c r="CEP7" s="91"/>
      <c r="CEQ7" s="91"/>
      <c r="CER7" s="91"/>
      <c r="CES7" s="91"/>
      <c r="CET7" s="91"/>
      <c r="CEU7" s="91"/>
      <c r="CEV7" s="91"/>
      <c r="CEW7" s="91"/>
      <c r="CEX7" s="91"/>
      <c r="CEY7" s="91"/>
      <c r="CEZ7" s="91"/>
      <c r="CFA7" s="91"/>
      <c r="CFB7" s="91"/>
      <c r="CFC7" s="91"/>
      <c r="CFD7" s="91"/>
      <c r="CFE7" s="91"/>
      <c r="CFF7" s="91"/>
      <c r="CFG7" s="91"/>
      <c r="CFH7" s="91"/>
      <c r="CFI7" s="91"/>
      <c r="CFJ7" s="91"/>
      <c r="CFK7" s="91"/>
      <c r="CFL7" s="91"/>
      <c r="CFM7" s="91"/>
      <c r="CFN7" s="91"/>
      <c r="CFO7" s="91"/>
      <c r="CFP7" s="91"/>
      <c r="CFQ7" s="91"/>
      <c r="CFR7" s="91"/>
      <c r="CFS7" s="91"/>
      <c r="CFT7" s="91"/>
      <c r="CFU7" s="91"/>
      <c r="CFV7" s="91"/>
      <c r="CFW7" s="91"/>
      <c r="CFX7" s="91"/>
      <c r="CFY7" s="91"/>
      <c r="CFZ7" s="91"/>
      <c r="CGA7" s="91"/>
      <c r="CGB7" s="91"/>
      <c r="CGC7" s="91"/>
      <c r="CGD7" s="91"/>
      <c r="CGE7" s="91"/>
      <c r="CGF7" s="91"/>
      <c r="CGG7" s="91"/>
      <c r="CGH7" s="91"/>
      <c r="CGI7" s="91"/>
      <c r="CGJ7" s="91"/>
      <c r="CGK7" s="91"/>
      <c r="CGL7" s="91"/>
      <c r="CGM7" s="91"/>
      <c r="CGN7" s="91"/>
      <c r="CGO7" s="91"/>
      <c r="CGP7" s="91"/>
      <c r="CGQ7" s="91"/>
      <c r="CGR7" s="91"/>
      <c r="CGS7" s="91"/>
      <c r="CGT7" s="91"/>
      <c r="CGU7" s="91"/>
      <c r="CGV7" s="91"/>
      <c r="CGW7" s="91"/>
      <c r="CGX7" s="91"/>
      <c r="CGY7" s="91"/>
      <c r="CGZ7" s="91"/>
      <c r="CHA7" s="91"/>
      <c r="CHB7" s="91"/>
      <c r="CHC7" s="91"/>
      <c r="CHD7" s="91"/>
      <c r="CHE7" s="91"/>
      <c r="CHF7" s="91"/>
      <c r="CHG7" s="91"/>
      <c r="CHH7" s="91"/>
      <c r="CHI7" s="91"/>
      <c r="CHJ7" s="91"/>
      <c r="CHK7" s="91"/>
      <c r="CHL7" s="91"/>
      <c r="CHM7" s="91"/>
      <c r="CHN7" s="91"/>
      <c r="CHO7" s="91"/>
      <c r="CHP7" s="91"/>
      <c r="CHQ7" s="91"/>
      <c r="CHR7" s="91"/>
      <c r="CHS7" s="91"/>
      <c r="CHT7" s="91"/>
      <c r="CHU7" s="91"/>
      <c r="CHV7" s="91"/>
      <c r="CHW7" s="91"/>
      <c r="CHX7" s="91"/>
      <c r="CHY7" s="91"/>
      <c r="CHZ7" s="91"/>
      <c r="CIA7" s="91"/>
      <c r="CIB7" s="91"/>
      <c r="CIC7" s="91"/>
      <c r="CID7" s="91"/>
      <c r="CIE7" s="91"/>
      <c r="CIF7" s="91"/>
      <c r="CIG7" s="91"/>
      <c r="CIH7" s="91"/>
      <c r="CII7" s="91"/>
      <c r="CIJ7" s="91"/>
      <c r="CIK7" s="91"/>
      <c r="CIL7" s="91"/>
      <c r="CIM7" s="91"/>
      <c r="CIN7" s="91"/>
      <c r="CIO7" s="91"/>
      <c r="CIP7" s="91"/>
      <c r="CIQ7" s="91"/>
      <c r="CIR7" s="91"/>
      <c r="CIS7" s="91"/>
      <c r="CIT7" s="91"/>
      <c r="CIU7" s="91"/>
      <c r="CIV7" s="91"/>
      <c r="CIW7" s="91"/>
      <c r="CIX7" s="91"/>
      <c r="CIY7" s="91"/>
      <c r="CIZ7" s="91"/>
      <c r="CJA7" s="91"/>
      <c r="CJB7" s="91"/>
      <c r="CJC7" s="91"/>
      <c r="CJD7" s="91"/>
      <c r="CJE7" s="91"/>
      <c r="CJF7" s="91"/>
      <c r="CJG7" s="91"/>
      <c r="CJH7" s="91"/>
      <c r="CJI7" s="91"/>
      <c r="CJJ7" s="91"/>
      <c r="CJK7" s="91"/>
      <c r="CJL7" s="91"/>
      <c r="CJM7" s="91"/>
      <c r="CJN7" s="91"/>
      <c r="CJO7" s="91"/>
      <c r="CJP7" s="91"/>
      <c r="CJQ7" s="91"/>
      <c r="CJR7" s="91"/>
      <c r="CJS7" s="91"/>
      <c r="CJT7" s="91"/>
      <c r="CJU7" s="91"/>
      <c r="CJV7" s="91"/>
      <c r="CJW7" s="91"/>
      <c r="CJX7" s="91"/>
      <c r="CJY7" s="91"/>
      <c r="CJZ7" s="91"/>
      <c r="CKA7" s="91"/>
      <c r="CKB7" s="91"/>
      <c r="CKC7" s="91"/>
      <c r="CKD7" s="91"/>
      <c r="CKE7" s="91"/>
      <c r="CKF7" s="91"/>
      <c r="CKG7" s="91"/>
      <c r="CKH7" s="91"/>
      <c r="CKI7" s="91"/>
      <c r="CKJ7" s="91"/>
      <c r="CKK7" s="91"/>
      <c r="CKL7" s="91"/>
      <c r="CKM7" s="91"/>
      <c r="CKN7" s="91"/>
      <c r="CKO7" s="91"/>
      <c r="CKP7" s="91"/>
      <c r="CKQ7" s="91"/>
      <c r="CKR7" s="91"/>
      <c r="CKS7" s="91"/>
      <c r="CKT7" s="91"/>
      <c r="CKU7" s="91"/>
      <c r="CKV7" s="91"/>
      <c r="CKW7" s="91"/>
      <c r="CKX7" s="91"/>
      <c r="CKY7" s="91"/>
      <c r="CKZ7" s="91"/>
      <c r="CLA7" s="91"/>
      <c r="CLB7" s="91"/>
      <c r="CLC7" s="91"/>
      <c r="CLD7" s="91"/>
      <c r="CLE7" s="91"/>
      <c r="CLF7" s="91"/>
      <c r="CLG7" s="91"/>
      <c r="CLH7" s="91"/>
      <c r="CLI7" s="91"/>
      <c r="CLJ7" s="91"/>
      <c r="CLK7" s="91"/>
      <c r="CLL7" s="91"/>
      <c r="CLM7" s="91"/>
      <c r="CLN7" s="91"/>
      <c r="CLO7" s="91"/>
      <c r="CLP7" s="91"/>
      <c r="CLQ7" s="91"/>
      <c r="CLR7" s="91"/>
      <c r="CLS7" s="91"/>
      <c r="CLT7" s="91"/>
      <c r="CLU7" s="91"/>
      <c r="CLV7" s="91"/>
      <c r="CLW7" s="91"/>
      <c r="CLX7" s="91"/>
      <c r="CLY7" s="91"/>
      <c r="CLZ7" s="91"/>
      <c r="CMA7" s="91"/>
      <c r="CMB7" s="91"/>
      <c r="CMC7" s="91"/>
      <c r="CMD7" s="91"/>
      <c r="CME7" s="91"/>
      <c r="CMF7" s="91"/>
      <c r="CMG7" s="91"/>
      <c r="CMH7" s="91"/>
      <c r="CMI7" s="91"/>
      <c r="CMJ7" s="91"/>
      <c r="CMK7" s="91"/>
      <c r="CML7" s="91"/>
      <c r="CMM7" s="91"/>
      <c r="CMN7" s="91"/>
      <c r="CMO7" s="91"/>
      <c r="CMP7" s="91"/>
      <c r="CMQ7" s="91"/>
      <c r="CMR7" s="91"/>
      <c r="CMS7" s="91"/>
      <c r="CMT7" s="91"/>
      <c r="CMU7" s="91"/>
      <c r="CMV7" s="91"/>
      <c r="CMW7" s="91"/>
      <c r="CMX7" s="91"/>
      <c r="CMY7" s="91"/>
      <c r="CMZ7" s="91"/>
      <c r="CNA7" s="91"/>
      <c r="CNB7" s="91"/>
      <c r="CNC7" s="91"/>
      <c r="CND7" s="91"/>
      <c r="CNE7" s="91"/>
      <c r="CNF7" s="91"/>
      <c r="CNG7" s="91"/>
      <c r="CNH7" s="91"/>
      <c r="CNI7" s="91"/>
      <c r="CNJ7" s="91"/>
      <c r="CNK7" s="91"/>
      <c r="CNL7" s="91"/>
      <c r="CNM7" s="91"/>
      <c r="CNN7" s="91"/>
      <c r="CNO7" s="91"/>
      <c r="CNP7" s="91"/>
      <c r="CNQ7" s="91"/>
      <c r="CNR7" s="91"/>
      <c r="CNS7" s="91"/>
      <c r="CNT7" s="91"/>
      <c r="CNU7" s="91"/>
      <c r="CNV7" s="91"/>
      <c r="CNW7" s="91"/>
      <c r="CNX7" s="91"/>
      <c r="CNY7" s="91"/>
      <c r="CNZ7" s="91"/>
      <c r="COA7" s="91"/>
      <c r="COB7" s="91"/>
      <c r="COC7" s="91"/>
      <c r="COD7" s="91"/>
      <c r="COE7" s="91"/>
      <c r="COF7" s="91"/>
      <c r="COG7" s="91"/>
      <c r="COH7" s="91"/>
      <c r="COI7" s="91"/>
      <c r="COJ7" s="91"/>
      <c r="COK7" s="91"/>
      <c r="COL7" s="91"/>
      <c r="COM7" s="91"/>
      <c r="CON7" s="91"/>
      <c r="COO7" s="91"/>
      <c r="COP7" s="91"/>
      <c r="COQ7" s="91"/>
      <c r="COR7" s="91"/>
      <c r="COS7" s="91"/>
      <c r="COT7" s="91"/>
      <c r="COU7" s="91"/>
      <c r="COV7" s="91"/>
      <c r="COW7" s="91"/>
      <c r="COX7" s="91"/>
      <c r="COY7" s="91"/>
      <c r="COZ7" s="91"/>
      <c r="CPA7" s="91"/>
      <c r="CPB7" s="91"/>
      <c r="CPC7" s="91"/>
      <c r="CPD7" s="91"/>
      <c r="CPE7" s="91"/>
      <c r="CPF7" s="91"/>
      <c r="CPG7" s="91"/>
      <c r="CPH7" s="91"/>
      <c r="CPI7" s="91"/>
      <c r="CPJ7" s="91"/>
      <c r="CPK7" s="91"/>
      <c r="CPL7" s="91"/>
      <c r="CPM7" s="91"/>
      <c r="CPN7" s="91"/>
      <c r="CPO7" s="91"/>
      <c r="CPP7" s="91"/>
      <c r="CPQ7" s="91"/>
      <c r="CPR7" s="91"/>
      <c r="CPS7" s="91"/>
      <c r="CPT7" s="91"/>
      <c r="CPU7" s="91"/>
      <c r="CPV7" s="91"/>
      <c r="CPW7" s="91"/>
      <c r="CPX7" s="91"/>
      <c r="CPY7" s="91"/>
      <c r="CPZ7" s="91"/>
      <c r="CQA7" s="91"/>
      <c r="CQB7" s="91"/>
      <c r="CQC7" s="91"/>
      <c r="CQD7" s="91"/>
      <c r="CQE7" s="91"/>
      <c r="CQF7" s="91"/>
      <c r="CQG7" s="91"/>
      <c r="CQH7" s="91"/>
      <c r="CQI7" s="91"/>
      <c r="CQJ7" s="91"/>
      <c r="CQK7" s="91"/>
      <c r="CQL7" s="91"/>
      <c r="CQM7" s="91"/>
      <c r="CQN7" s="91"/>
      <c r="CQO7" s="91"/>
      <c r="CQP7" s="91"/>
      <c r="CQQ7" s="91"/>
      <c r="CQR7" s="91"/>
      <c r="CQS7" s="91"/>
      <c r="CQT7" s="91"/>
      <c r="CQU7" s="91"/>
      <c r="CQV7" s="91"/>
      <c r="CQW7" s="91"/>
      <c r="CQX7" s="91"/>
      <c r="CQY7" s="91"/>
      <c r="CQZ7" s="91"/>
      <c r="CRA7" s="91"/>
      <c r="CRB7" s="91"/>
      <c r="CRC7" s="91"/>
      <c r="CRD7" s="91"/>
      <c r="CRE7" s="91"/>
      <c r="CRF7" s="91"/>
      <c r="CRG7" s="91"/>
      <c r="CRH7" s="91"/>
      <c r="CRI7" s="91"/>
      <c r="CRJ7" s="91"/>
      <c r="CRK7" s="91"/>
      <c r="CRL7" s="91"/>
      <c r="CRM7" s="91"/>
      <c r="CRN7" s="91"/>
      <c r="CRO7" s="91"/>
      <c r="CRP7" s="91"/>
      <c r="CRQ7" s="91"/>
      <c r="CRR7" s="91"/>
      <c r="CRS7" s="91"/>
      <c r="CRT7" s="91"/>
      <c r="CRU7" s="91"/>
      <c r="CRV7" s="91"/>
      <c r="CRW7" s="91"/>
      <c r="CRX7" s="91"/>
      <c r="CRY7" s="91"/>
      <c r="CRZ7" s="91"/>
      <c r="CSA7" s="91"/>
      <c r="CSB7" s="91"/>
      <c r="CSC7" s="91"/>
      <c r="CSD7" s="91"/>
      <c r="CSE7" s="91"/>
      <c r="CSF7" s="91"/>
      <c r="CSG7" s="91"/>
      <c r="CSH7" s="91"/>
      <c r="CSI7" s="91"/>
      <c r="CSJ7" s="91"/>
      <c r="CSK7" s="91"/>
      <c r="CSL7" s="91"/>
      <c r="CSM7" s="91"/>
      <c r="CSN7" s="91"/>
      <c r="CSO7" s="91"/>
      <c r="CSP7" s="91"/>
      <c r="CSQ7" s="91"/>
      <c r="CSR7" s="91"/>
      <c r="CSS7" s="91"/>
      <c r="CST7" s="91"/>
      <c r="CSU7" s="91"/>
      <c r="CSV7" s="91"/>
      <c r="CSW7" s="91"/>
      <c r="CSX7" s="91"/>
      <c r="CSY7" s="91"/>
      <c r="CSZ7" s="91"/>
      <c r="CTA7" s="91"/>
      <c r="CTB7" s="91"/>
      <c r="CTC7" s="91"/>
      <c r="CTD7" s="91"/>
      <c r="CTE7" s="91"/>
      <c r="CTF7" s="91"/>
      <c r="CTG7" s="91"/>
      <c r="CTH7" s="91"/>
      <c r="CTI7" s="91"/>
      <c r="CTJ7" s="91"/>
      <c r="CTK7" s="91"/>
      <c r="CTL7" s="91"/>
      <c r="CTM7" s="91"/>
      <c r="CTN7" s="91"/>
      <c r="CTO7" s="91"/>
      <c r="CTP7" s="91"/>
      <c r="CTQ7" s="91"/>
      <c r="CTR7" s="91"/>
      <c r="CTS7" s="91"/>
      <c r="CTT7" s="91"/>
      <c r="CTU7" s="91"/>
      <c r="CTV7" s="91"/>
      <c r="CTW7" s="91"/>
      <c r="CTX7" s="91"/>
      <c r="CTY7" s="91"/>
      <c r="CTZ7" s="91"/>
      <c r="CUA7" s="91"/>
      <c r="CUB7" s="91"/>
      <c r="CUC7" s="91"/>
      <c r="CUD7" s="91"/>
      <c r="CUE7" s="91"/>
      <c r="CUF7" s="91"/>
      <c r="CUG7" s="91"/>
      <c r="CUH7" s="91"/>
      <c r="CUI7" s="91"/>
      <c r="CUJ7" s="91"/>
      <c r="CUK7" s="91"/>
      <c r="CUL7" s="91"/>
      <c r="CUM7" s="91"/>
      <c r="CUN7" s="91"/>
      <c r="CUO7" s="91"/>
      <c r="CUP7" s="91"/>
      <c r="CUQ7" s="91"/>
      <c r="CUR7" s="91"/>
      <c r="CUS7" s="91"/>
      <c r="CUT7" s="91"/>
      <c r="CUU7" s="91"/>
      <c r="CUV7" s="91"/>
      <c r="CUW7" s="91"/>
      <c r="CUX7" s="91"/>
      <c r="CUY7" s="91"/>
      <c r="CUZ7" s="91"/>
      <c r="CVA7" s="91"/>
      <c r="CVB7" s="91"/>
      <c r="CVC7" s="91"/>
      <c r="CVD7" s="91"/>
      <c r="CVE7" s="91"/>
      <c r="CVF7" s="91"/>
      <c r="CVG7" s="91"/>
      <c r="CVH7" s="91"/>
      <c r="CVI7" s="91"/>
      <c r="CVJ7" s="91"/>
      <c r="CVK7" s="91"/>
      <c r="CVL7" s="91"/>
      <c r="CVM7" s="91"/>
      <c r="CVN7" s="91"/>
      <c r="CVO7" s="91"/>
      <c r="CVP7" s="91"/>
      <c r="CVQ7" s="91"/>
      <c r="CVR7" s="91"/>
      <c r="CVS7" s="91"/>
      <c r="CVT7" s="91"/>
      <c r="CVU7" s="91"/>
      <c r="CVV7" s="91"/>
      <c r="CVW7" s="91"/>
      <c r="CVX7" s="91"/>
      <c r="CVY7" s="91"/>
      <c r="CVZ7" s="91"/>
      <c r="CWA7" s="91"/>
      <c r="CWB7" s="91"/>
      <c r="CWC7" s="91"/>
      <c r="CWD7" s="91"/>
      <c r="CWE7" s="91"/>
      <c r="CWF7" s="91"/>
      <c r="CWG7" s="91"/>
      <c r="CWH7" s="91"/>
      <c r="CWI7" s="91"/>
      <c r="CWJ7" s="91"/>
      <c r="CWK7" s="91"/>
      <c r="CWL7" s="91"/>
      <c r="CWM7" s="91"/>
      <c r="CWN7" s="91"/>
      <c r="CWO7" s="91"/>
      <c r="CWP7" s="91"/>
      <c r="CWQ7" s="91"/>
      <c r="CWR7" s="91"/>
      <c r="CWS7" s="91"/>
      <c r="CWT7" s="91"/>
      <c r="CWU7" s="91"/>
      <c r="CWV7" s="91"/>
      <c r="CWW7" s="91"/>
      <c r="CWX7" s="91"/>
      <c r="CWY7" s="91"/>
      <c r="CWZ7" s="91"/>
      <c r="CXA7" s="91"/>
      <c r="CXB7" s="91"/>
      <c r="CXC7" s="91"/>
      <c r="CXD7" s="91"/>
      <c r="CXE7" s="91"/>
      <c r="CXF7" s="91"/>
      <c r="CXG7" s="91"/>
      <c r="CXH7" s="91"/>
      <c r="CXI7" s="91"/>
      <c r="CXJ7" s="91"/>
      <c r="CXK7" s="91"/>
      <c r="CXL7" s="91"/>
      <c r="CXM7" s="91"/>
      <c r="CXN7" s="91"/>
      <c r="CXO7" s="91"/>
      <c r="CXP7" s="91"/>
      <c r="CXQ7" s="91"/>
      <c r="CXR7" s="91"/>
      <c r="CXS7" s="91"/>
      <c r="CXT7" s="91"/>
      <c r="CXU7" s="91"/>
      <c r="CXV7" s="91"/>
      <c r="CXW7" s="91"/>
      <c r="CXX7" s="91"/>
      <c r="CXY7" s="91"/>
      <c r="CXZ7" s="91"/>
      <c r="CYA7" s="91"/>
      <c r="CYB7" s="91"/>
      <c r="CYC7" s="91"/>
      <c r="CYD7" s="91"/>
      <c r="CYE7" s="91"/>
      <c r="CYF7" s="91"/>
      <c r="CYG7" s="91"/>
      <c r="CYH7" s="91"/>
      <c r="CYI7" s="91"/>
      <c r="CYJ7" s="91"/>
      <c r="CYK7" s="91"/>
      <c r="CYL7" s="91"/>
      <c r="CYM7" s="91"/>
      <c r="CYN7" s="91"/>
      <c r="CYO7" s="91"/>
      <c r="CYP7" s="91"/>
      <c r="CYQ7" s="91"/>
      <c r="CYR7" s="91"/>
      <c r="CYS7" s="91"/>
      <c r="CYT7" s="91"/>
      <c r="CYU7" s="91"/>
      <c r="CYV7" s="91"/>
      <c r="CYW7" s="91"/>
      <c r="CYX7" s="91"/>
      <c r="CYY7" s="91"/>
      <c r="CYZ7" s="91"/>
      <c r="CZA7" s="91"/>
      <c r="CZB7" s="91"/>
      <c r="CZC7" s="91"/>
      <c r="CZD7" s="91"/>
      <c r="CZE7" s="91"/>
      <c r="CZF7" s="91"/>
      <c r="CZG7" s="91"/>
      <c r="CZH7" s="91"/>
      <c r="CZI7" s="91"/>
      <c r="CZJ7" s="91"/>
      <c r="CZK7" s="91"/>
      <c r="CZL7" s="91"/>
      <c r="CZM7" s="91"/>
      <c r="CZN7" s="91"/>
      <c r="CZO7" s="91"/>
      <c r="CZP7" s="91"/>
      <c r="CZQ7" s="91"/>
      <c r="CZR7" s="91"/>
      <c r="CZS7" s="91"/>
      <c r="CZT7" s="91"/>
      <c r="CZU7" s="91"/>
      <c r="CZV7" s="91"/>
      <c r="CZW7" s="91"/>
      <c r="CZX7" s="91"/>
      <c r="CZY7" s="91"/>
      <c r="CZZ7" s="91"/>
      <c r="DAA7" s="91"/>
      <c r="DAB7" s="91"/>
      <c r="DAC7" s="91"/>
      <c r="DAD7" s="91"/>
      <c r="DAE7" s="91"/>
      <c r="DAF7" s="91"/>
      <c r="DAG7" s="91"/>
      <c r="DAH7" s="91"/>
      <c r="DAI7" s="91"/>
      <c r="DAJ7" s="91"/>
      <c r="DAK7" s="91"/>
      <c r="DAL7" s="91"/>
      <c r="DAM7" s="91"/>
      <c r="DAN7" s="91"/>
      <c r="DAO7" s="91"/>
      <c r="DAP7" s="91"/>
      <c r="DAQ7" s="91"/>
      <c r="DAR7" s="91"/>
      <c r="DAS7" s="91"/>
      <c r="DAT7" s="91"/>
      <c r="DAU7" s="91"/>
      <c r="DAV7" s="91"/>
      <c r="DAW7" s="91"/>
      <c r="DAX7" s="91"/>
      <c r="DAY7" s="91"/>
      <c r="DAZ7" s="91"/>
      <c r="DBA7" s="91"/>
      <c r="DBB7" s="91"/>
      <c r="DBC7" s="91"/>
      <c r="DBD7" s="91"/>
      <c r="DBE7" s="91"/>
      <c r="DBF7" s="91"/>
      <c r="DBG7" s="91"/>
      <c r="DBH7" s="91"/>
      <c r="DBI7" s="91"/>
      <c r="DBJ7" s="91"/>
      <c r="DBK7" s="91"/>
      <c r="DBL7" s="91"/>
      <c r="DBM7" s="91"/>
      <c r="DBN7" s="91"/>
      <c r="DBO7" s="91"/>
      <c r="DBP7" s="91"/>
      <c r="DBQ7" s="91"/>
      <c r="DBR7" s="91"/>
      <c r="DBS7" s="91"/>
      <c r="DBT7" s="91"/>
      <c r="DBU7" s="91"/>
      <c r="DBV7" s="91"/>
      <c r="DBW7" s="91"/>
      <c r="DBX7" s="91"/>
      <c r="DBY7" s="91"/>
      <c r="DBZ7" s="91"/>
      <c r="DCA7" s="91"/>
      <c r="DCB7" s="91"/>
      <c r="DCC7" s="91"/>
      <c r="DCD7" s="91"/>
      <c r="DCE7" s="91"/>
      <c r="DCF7" s="91"/>
      <c r="DCG7" s="91"/>
      <c r="DCH7" s="91"/>
      <c r="DCI7" s="91"/>
      <c r="DCJ7" s="91"/>
      <c r="DCK7" s="91"/>
      <c r="DCL7" s="91"/>
      <c r="DCM7" s="91"/>
      <c r="DCN7" s="91"/>
      <c r="DCO7" s="91"/>
      <c r="DCP7" s="91"/>
      <c r="DCQ7" s="91"/>
      <c r="DCR7" s="91"/>
      <c r="DCS7" s="91"/>
      <c r="DCT7" s="91"/>
      <c r="DCU7" s="91"/>
      <c r="DCV7" s="91"/>
      <c r="DCW7" s="91"/>
      <c r="DCX7" s="91"/>
      <c r="DCY7" s="91"/>
      <c r="DCZ7" s="91"/>
      <c r="DDA7" s="91"/>
      <c r="DDB7" s="91"/>
      <c r="DDC7" s="91"/>
      <c r="DDD7" s="91"/>
      <c r="DDE7" s="91"/>
      <c r="DDF7" s="91"/>
      <c r="DDG7" s="91"/>
      <c r="DDH7" s="91"/>
      <c r="DDI7" s="91"/>
      <c r="DDJ7" s="91"/>
      <c r="DDK7" s="91"/>
      <c r="DDL7" s="91"/>
      <c r="DDM7" s="91"/>
      <c r="DDN7" s="91"/>
      <c r="DDO7" s="91"/>
      <c r="DDP7" s="91"/>
      <c r="DDQ7" s="91"/>
      <c r="DDR7" s="91"/>
      <c r="DDS7" s="91"/>
      <c r="DDT7" s="91"/>
      <c r="DDU7" s="91"/>
      <c r="DDV7" s="91"/>
      <c r="DDW7" s="91"/>
      <c r="DDX7" s="91"/>
      <c r="DDY7" s="91"/>
      <c r="DDZ7" s="91"/>
      <c r="DEA7" s="91"/>
      <c r="DEB7" s="91"/>
      <c r="DEC7" s="91"/>
      <c r="DED7" s="91"/>
      <c r="DEE7" s="91"/>
      <c r="DEF7" s="91"/>
      <c r="DEG7" s="91"/>
      <c r="DEH7" s="91"/>
      <c r="DEI7" s="91"/>
      <c r="DEJ7" s="91"/>
      <c r="DEK7" s="91"/>
      <c r="DEL7" s="91"/>
      <c r="DEM7" s="91"/>
      <c r="DEN7" s="91"/>
      <c r="DEO7" s="91"/>
      <c r="DEP7" s="91"/>
      <c r="DEQ7" s="91"/>
      <c r="DER7" s="91"/>
      <c r="DES7" s="91"/>
      <c r="DET7" s="91"/>
      <c r="DEU7" s="91"/>
      <c r="DEV7" s="91"/>
      <c r="DEW7" s="91"/>
      <c r="DEX7" s="91"/>
      <c r="DEY7" s="91"/>
      <c r="DEZ7" s="91"/>
      <c r="DFA7" s="91"/>
      <c r="DFB7" s="91"/>
      <c r="DFC7" s="91"/>
      <c r="DFD7" s="91"/>
      <c r="DFE7" s="91"/>
      <c r="DFF7" s="91"/>
      <c r="DFG7" s="91"/>
      <c r="DFH7" s="91"/>
      <c r="DFI7" s="91"/>
      <c r="DFJ7" s="91"/>
      <c r="DFK7" s="91"/>
      <c r="DFL7" s="91"/>
      <c r="DFM7" s="91"/>
      <c r="DFN7" s="91"/>
      <c r="DFO7" s="91"/>
      <c r="DFP7" s="91"/>
      <c r="DFQ7" s="91"/>
      <c r="DFR7" s="91"/>
      <c r="DFS7" s="91"/>
      <c r="DFT7" s="91"/>
      <c r="DFU7" s="91"/>
      <c r="DFV7" s="91"/>
      <c r="DFW7" s="91"/>
      <c r="DFX7" s="91"/>
      <c r="DFY7" s="91"/>
      <c r="DFZ7" s="91"/>
      <c r="DGA7" s="91"/>
      <c r="DGB7" s="91"/>
      <c r="DGC7" s="91"/>
      <c r="DGD7" s="91"/>
      <c r="DGE7" s="91"/>
      <c r="DGF7" s="91"/>
      <c r="DGG7" s="91"/>
      <c r="DGH7" s="91"/>
      <c r="DGI7" s="91"/>
      <c r="DGJ7" s="91"/>
      <c r="DGK7" s="91"/>
      <c r="DGL7" s="91"/>
      <c r="DGM7" s="91"/>
      <c r="DGN7" s="91"/>
      <c r="DGO7" s="91"/>
      <c r="DGP7" s="91"/>
      <c r="DGQ7" s="91"/>
      <c r="DGR7" s="91"/>
      <c r="DGS7" s="91"/>
      <c r="DGT7" s="91"/>
      <c r="DGU7" s="91"/>
      <c r="DGV7" s="91"/>
      <c r="DGW7" s="91"/>
      <c r="DGX7" s="91"/>
      <c r="DGY7" s="91"/>
      <c r="DGZ7" s="91"/>
      <c r="DHA7" s="91"/>
      <c r="DHB7" s="91"/>
      <c r="DHC7" s="91"/>
      <c r="DHD7" s="91"/>
      <c r="DHE7" s="91"/>
      <c r="DHF7" s="91"/>
      <c r="DHG7" s="91"/>
      <c r="DHH7" s="91"/>
      <c r="DHI7" s="91"/>
      <c r="DHJ7" s="91"/>
      <c r="DHK7" s="91"/>
      <c r="DHL7" s="91"/>
      <c r="DHM7" s="91"/>
      <c r="DHN7" s="91"/>
      <c r="DHO7" s="91"/>
      <c r="DHP7" s="91"/>
      <c r="DHQ7" s="91"/>
      <c r="DHR7" s="91"/>
      <c r="DHS7" s="91"/>
      <c r="DHT7" s="91"/>
      <c r="DHU7" s="91"/>
      <c r="DHV7" s="91"/>
      <c r="DHW7" s="91"/>
      <c r="DHX7" s="91"/>
      <c r="DHY7" s="91"/>
      <c r="DHZ7" s="91"/>
      <c r="DIA7" s="91"/>
      <c r="DIB7" s="91"/>
      <c r="DIC7" s="91"/>
      <c r="DID7" s="91"/>
      <c r="DIE7" s="91"/>
      <c r="DIF7" s="91"/>
      <c r="DIG7" s="91"/>
      <c r="DIH7" s="91"/>
      <c r="DII7" s="91"/>
      <c r="DIJ7" s="91"/>
      <c r="DIK7" s="91"/>
      <c r="DIL7" s="91"/>
      <c r="DIM7" s="91"/>
      <c r="DIN7" s="91"/>
      <c r="DIO7" s="91"/>
      <c r="DIP7" s="91"/>
      <c r="DIQ7" s="91"/>
      <c r="DIR7" s="91"/>
      <c r="DIS7" s="91"/>
      <c r="DIT7" s="91"/>
      <c r="DIU7" s="91"/>
      <c r="DIV7" s="91"/>
      <c r="DIW7" s="91"/>
      <c r="DIX7" s="91"/>
      <c r="DIY7" s="91"/>
      <c r="DIZ7" s="91"/>
      <c r="DJA7" s="91"/>
      <c r="DJB7" s="91"/>
      <c r="DJC7" s="91"/>
      <c r="DJD7" s="91"/>
      <c r="DJE7" s="91"/>
      <c r="DJF7" s="91"/>
      <c r="DJG7" s="91"/>
      <c r="DJH7" s="91"/>
      <c r="DJI7" s="91"/>
      <c r="DJJ7" s="91"/>
      <c r="DJK7" s="91"/>
      <c r="DJL7" s="91"/>
      <c r="DJM7" s="91"/>
      <c r="DJN7" s="91"/>
      <c r="DJO7" s="91"/>
      <c r="DJP7" s="91"/>
      <c r="DJQ7" s="91"/>
      <c r="DJR7" s="91"/>
      <c r="DJS7" s="91"/>
      <c r="DJT7" s="91"/>
      <c r="DJU7" s="91"/>
      <c r="DJV7" s="91"/>
      <c r="DJW7" s="91"/>
      <c r="DJX7" s="91"/>
      <c r="DJY7" s="91"/>
      <c r="DJZ7" s="91"/>
      <c r="DKA7" s="91"/>
      <c r="DKB7" s="91"/>
      <c r="DKC7" s="91"/>
      <c r="DKD7" s="91"/>
      <c r="DKE7" s="91"/>
      <c r="DKF7" s="91"/>
      <c r="DKG7" s="91"/>
      <c r="DKH7" s="91"/>
      <c r="DKI7" s="91"/>
      <c r="DKJ7" s="91"/>
      <c r="DKK7" s="91"/>
      <c r="DKL7" s="91"/>
      <c r="DKM7" s="91"/>
      <c r="DKN7" s="91"/>
      <c r="DKO7" s="91"/>
      <c r="DKP7" s="91"/>
      <c r="DKQ7" s="91"/>
      <c r="DKR7" s="91"/>
      <c r="DKS7" s="91"/>
      <c r="DKT7" s="91"/>
      <c r="DKU7" s="91"/>
      <c r="DKV7" s="91"/>
      <c r="DKW7" s="91"/>
      <c r="DKX7" s="91"/>
      <c r="DKY7" s="91"/>
      <c r="DKZ7" s="91"/>
      <c r="DLA7" s="91"/>
      <c r="DLB7" s="91"/>
      <c r="DLC7" s="91"/>
      <c r="DLD7" s="91"/>
      <c r="DLE7" s="91"/>
      <c r="DLF7" s="91"/>
      <c r="DLG7" s="91"/>
      <c r="DLH7" s="91"/>
      <c r="DLI7" s="91"/>
      <c r="DLJ7" s="91"/>
      <c r="DLK7" s="91"/>
      <c r="DLL7" s="91"/>
      <c r="DLM7" s="91"/>
      <c r="DLN7" s="91"/>
      <c r="DLO7" s="91"/>
      <c r="DLP7" s="91"/>
      <c r="DLQ7" s="91"/>
      <c r="DLR7" s="91"/>
      <c r="DLS7" s="91"/>
      <c r="DLT7" s="91"/>
      <c r="DLU7" s="91"/>
      <c r="DLV7" s="91"/>
      <c r="DLW7" s="91"/>
      <c r="DLX7" s="91"/>
      <c r="DLY7" s="91"/>
      <c r="DLZ7" s="91"/>
      <c r="DMA7" s="91"/>
      <c r="DMB7" s="91"/>
      <c r="DMC7" s="91"/>
      <c r="DMD7" s="91"/>
      <c r="DME7" s="91"/>
      <c r="DMF7" s="91"/>
      <c r="DMG7" s="91"/>
      <c r="DMH7" s="91"/>
      <c r="DMI7" s="91"/>
      <c r="DMJ7" s="91"/>
      <c r="DMK7" s="91"/>
      <c r="DML7" s="91"/>
      <c r="DMM7" s="91"/>
      <c r="DMN7" s="91"/>
      <c r="DMO7" s="91"/>
      <c r="DMP7" s="91"/>
      <c r="DMQ7" s="91"/>
      <c r="DMR7" s="91"/>
      <c r="DMS7" s="91"/>
      <c r="DMT7" s="91"/>
      <c r="DMU7" s="91"/>
      <c r="DMV7" s="91"/>
      <c r="DMW7" s="91"/>
      <c r="DMX7" s="91"/>
      <c r="DMY7" s="91"/>
      <c r="DMZ7" s="91"/>
      <c r="DNA7" s="91"/>
      <c r="DNB7" s="91"/>
      <c r="DNC7" s="91"/>
      <c r="DND7" s="91"/>
      <c r="DNE7" s="91"/>
      <c r="DNF7" s="91"/>
      <c r="DNG7" s="91"/>
      <c r="DNH7" s="91"/>
      <c r="DNI7" s="91"/>
      <c r="DNJ7" s="91"/>
      <c r="DNK7" s="91"/>
      <c r="DNL7" s="91"/>
      <c r="DNM7" s="91"/>
      <c r="DNN7" s="91"/>
      <c r="DNO7" s="91"/>
      <c r="DNP7" s="91"/>
      <c r="DNQ7" s="91"/>
      <c r="DNR7" s="91"/>
      <c r="DNS7" s="91"/>
      <c r="DNT7" s="91"/>
      <c r="DNU7" s="91"/>
      <c r="DNV7" s="91"/>
      <c r="DNW7" s="91"/>
      <c r="DNX7" s="91"/>
      <c r="DNY7" s="91"/>
      <c r="DNZ7" s="91"/>
      <c r="DOA7" s="91"/>
      <c r="DOB7" s="91"/>
      <c r="DOC7" s="91"/>
      <c r="DOD7" s="91"/>
      <c r="DOE7" s="91"/>
      <c r="DOF7" s="91"/>
      <c r="DOG7" s="91"/>
      <c r="DOH7" s="91"/>
      <c r="DOI7" s="91"/>
      <c r="DOJ7" s="91"/>
      <c r="DOK7" s="91"/>
      <c r="DOL7" s="91"/>
      <c r="DOM7" s="91"/>
      <c r="DON7" s="91"/>
      <c r="DOO7" s="91"/>
      <c r="DOP7" s="91"/>
      <c r="DOQ7" s="91"/>
      <c r="DOR7" s="91"/>
      <c r="DOS7" s="91"/>
      <c r="DOT7" s="91"/>
      <c r="DOU7" s="91"/>
      <c r="DOV7" s="91"/>
      <c r="DOW7" s="91"/>
      <c r="DOX7" s="91"/>
      <c r="DOY7" s="91"/>
      <c r="DOZ7" s="91"/>
      <c r="DPA7" s="91"/>
      <c r="DPB7" s="91"/>
      <c r="DPC7" s="91"/>
      <c r="DPD7" s="91"/>
      <c r="DPE7" s="91"/>
      <c r="DPF7" s="91"/>
      <c r="DPG7" s="91"/>
      <c r="DPH7" s="91"/>
      <c r="DPI7" s="91"/>
      <c r="DPJ7" s="91"/>
      <c r="DPK7" s="91"/>
      <c r="DPL7" s="91"/>
      <c r="DPM7" s="91"/>
      <c r="DPN7" s="91"/>
      <c r="DPO7" s="91"/>
      <c r="DPP7" s="91"/>
      <c r="DPQ7" s="91"/>
      <c r="DPR7" s="91"/>
      <c r="DPS7" s="91"/>
      <c r="DPT7" s="91"/>
      <c r="DPU7" s="91"/>
      <c r="DPV7" s="91"/>
      <c r="DPW7" s="91"/>
      <c r="DPX7" s="91"/>
      <c r="DPY7" s="91"/>
      <c r="DPZ7" s="91"/>
      <c r="DQA7" s="91"/>
      <c r="DQB7" s="91"/>
      <c r="DQC7" s="91"/>
      <c r="DQD7" s="91"/>
      <c r="DQE7" s="91"/>
      <c r="DQF7" s="91"/>
      <c r="DQG7" s="91"/>
      <c r="DQH7" s="91"/>
      <c r="DQI7" s="91"/>
      <c r="DQJ7" s="91"/>
      <c r="DQK7" s="91"/>
      <c r="DQL7" s="91"/>
      <c r="DQM7" s="91"/>
      <c r="DQN7" s="91"/>
      <c r="DQO7" s="91"/>
      <c r="DQP7" s="91"/>
      <c r="DQQ7" s="91"/>
      <c r="DQR7" s="91"/>
      <c r="DQS7" s="91"/>
      <c r="DQT7" s="91"/>
      <c r="DQU7" s="91"/>
      <c r="DQV7" s="91"/>
      <c r="DQW7" s="91"/>
      <c r="DQX7" s="91"/>
      <c r="DQY7" s="91"/>
      <c r="DQZ7" s="91"/>
      <c r="DRA7" s="91"/>
      <c r="DRB7" s="91"/>
      <c r="DRC7" s="91"/>
      <c r="DRD7" s="91"/>
      <c r="DRE7" s="91"/>
      <c r="DRF7" s="91"/>
      <c r="DRG7" s="91"/>
      <c r="DRH7" s="91"/>
      <c r="DRI7" s="91"/>
      <c r="DRJ7" s="91"/>
      <c r="DRK7" s="91"/>
      <c r="DRL7" s="91"/>
      <c r="DRM7" s="91"/>
      <c r="DRN7" s="91"/>
      <c r="DRO7" s="91"/>
      <c r="DRP7" s="91"/>
      <c r="DRQ7" s="91"/>
      <c r="DRR7" s="91"/>
      <c r="DRS7" s="91"/>
      <c r="DRT7" s="91"/>
      <c r="DRU7" s="91"/>
      <c r="DRV7" s="91"/>
      <c r="DRW7" s="91"/>
      <c r="DRX7" s="91"/>
      <c r="DRY7" s="91"/>
      <c r="DRZ7" s="91"/>
      <c r="DSA7" s="91"/>
      <c r="DSB7" s="91"/>
      <c r="DSC7" s="91"/>
      <c r="DSD7" s="91"/>
      <c r="DSE7" s="91"/>
      <c r="DSF7" s="91"/>
      <c r="DSG7" s="91"/>
      <c r="DSH7" s="91"/>
      <c r="DSI7" s="91"/>
      <c r="DSJ7" s="91"/>
      <c r="DSK7" s="91"/>
      <c r="DSL7" s="91"/>
      <c r="DSM7" s="91"/>
      <c r="DSN7" s="91"/>
      <c r="DSO7" s="91"/>
      <c r="DSP7" s="91"/>
      <c r="DSQ7" s="91"/>
      <c r="DSR7" s="91"/>
      <c r="DSS7" s="91"/>
      <c r="DST7" s="91"/>
      <c r="DSU7" s="91"/>
      <c r="DSV7" s="91"/>
      <c r="DSW7" s="91"/>
      <c r="DSX7" s="91"/>
      <c r="DSY7" s="91"/>
      <c r="DSZ7" s="91"/>
      <c r="DTA7" s="91"/>
      <c r="DTB7" s="91"/>
      <c r="DTC7" s="91"/>
      <c r="DTD7" s="91"/>
      <c r="DTE7" s="91"/>
      <c r="DTF7" s="91"/>
      <c r="DTG7" s="91"/>
      <c r="DTH7" s="91"/>
      <c r="DTI7" s="91"/>
      <c r="DTJ7" s="91"/>
      <c r="DTK7" s="91"/>
      <c r="DTL7" s="91"/>
      <c r="DTM7" s="91"/>
      <c r="DTN7" s="91"/>
      <c r="DTO7" s="91"/>
      <c r="DTP7" s="91"/>
      <c r="DTQ7" s="91"/>
      <c r="DTR7" s="91"/>
      <c r="DTS7" s="91"/>
      <c r="DTT7" s="91"/>
      <c r="DTU7" s="91"/>
      <c r="DTV7" s="91"/>
      <c r="DTW7" s="91"/>
      <c r="DTX7" s="91"/>
      <c r="DTY7" s="91"/>
      <c r="DTZ7" s="91"/>
      <c r="DUA7" s="91"/>
      <c r="DUB7" s="91"/>
      <c r="DUC7" s="91"/>
      <c r="DUD7" s="91"/>
      <c r="DUE7" s="91"/>
      <c r="DUF7" s="91"/>
      <c r="DUG7" s="91"/>
      <c r="DUH7" s="91"/>
      <c r="DUI7" s="91"/>
      <c r="DUJ7" s="91"/>
      <c r="DUK7" s="91"/>
      <c r="DUL7" s="91"/>
      <c r="DUM7" s="91"/>
      <c r="DUN7" s="91"/>
      <c r="DUO7" s="91"/>
      <c r="DUP7" s="91"/>
      <c r="DUQ7" s="91"/>
      <c r="DUR7" s="91"/>
      <c r="DUS7" s="91"/>
      <c r="DUT7" s="91"/>
      <c r="DUU7" s="91"/>
      <c r="DUV7" s="91"/>
      <c r="DUW7" s="91"/>
      <c r="DUX7" s="91"/>
      <c r="DUY7" s="91"/>
      <c r="DUZ7" s="91"/>
      <c r="DVA7" s="91"/>
      <c r="DVB7" s="91"/>
      <c r="DVC7" s="91"/>
      <c r="DVD7" s="91"/>
      <c r="DVE7" s="91"/>
      <c r="DVF7" s="91"/>
      <c r="DVG7" s="91"/>
      <c r="DVH7" s="91"/>
      <c r="DVI7" s="91"/>
      <c r="DVJ7" s="91"/>
      <c r="DVK7" s="91"/>
      <c r="DVL7" s="91"/>
      <c r="DVM7" s="91"/>
      <c r="DVN7" s="91"/>
      <c r="DVO7" s="91"/>
      <c r="DVP7" s="91"/>
      <c r="DVQ7" s="91"/>
      <c r="DVR7" s="91"/>
      <c r="DVS7" s="91"/>
      <c r="DVT7" s="91"/>
      <c r="DVU7" s="91"/>
      <c r="DVV7" s="91"/>
      <c r="DVW7" s="91"/>
      <c r="DVX7" s="91"/>
      <c r="DVY7" s="91"/>
      <c r="DVZ7" s="91"/>
      <c r="DWA7" s="91"/>
      <c r="DWB7" s="91"/>
      <c r="DWC7" s="91"/>
      <c r="DWD7" s="91"/>
      <c r="DWE7" s="91"/>
      <c r="DWF7" s="91"/>
      <c r="DWG7" s="91"/>
      <c r="DWH7" s="91"/>
      <c r="DWI7" s="91"/>
      <c r="DWJ7" s="91"/>
      <c r="DWK7" s="91"/>
      <c r="DWL7" s="91"/>
      <c r="DWM7" s="91"/>
      <c r="DWN7" s="91"/>
      <c r="DWO7" s="91"/>
      <c r="DWP7" s="91"/>
      <c r="DWQ7" s="91"/>
      <c r="DWR7" s="91"/>
      <c r="DWS7" s="91"/>
      <c r="DWT7" s="91"/>
      <c r="DWU7" s="91"/>
      <c r="DWV7" s="91"/>
      <c r="DWW7" s="91"/>
      <c r="DWX7" s="91"/>
      <c r="DWY7" s="91"/>
      <c r="DWZ7" s="91"/>
      <c r="DXA7" s="91"/>
      <c r="DXB7" s="91"/>
      <c r="DXC7" s="91"/>
      <c r="DXD7" s="91"/>
      <c r="DXE7" s="91"/>
      <c r="DXF7" s="91"/>
      <c r="DXG7" s="91"/>
      <c r="DXH7" s="91"/>
      <c r="DXI7" s="91"/>
      <c r="DXJ7" s="91"/>
      <c r="DXK7" s="91"/>
      <c r="DXL7" s="91"/>
      <c r="DXM7" s="91"/>
      <c r="DXN7" s="91"/>
      <c r="DXO7" s="91"/>
      <c r="DXP7" s="91"/>
      <c r="DXQ7" s="91"/>
      <c r="DXR7" s="91"/>
      <c r="DXS7" s="91"/>
      <c r="DXT7" s="91"/>
      <c r="DXU7" s="91"/>
      <c r="DXV7" s="91"/>
      <c r="DXW7" s="91"/>
      <c r="DXX7" s="91"/>
      <c r="DXY7" s="91"/>
      <c r="DXZ7" s="91"/>
      <c r="DYA7" s="91"/>
      <c r="DYB7" s="91"/>
      <c r="DYC7" s="91"/>
      <c r="DYD7" s="91"/>
      <c r="DYE7" s="91"/>
      <c r="DYF7" s="91"/>
      <c r="DYG7" s="91"/>
      <c r="DYH7" s="91"/>
      <c r="DYI7" s="91"/>
      <c r="DYJ7" s="91"/>
      <c r="DYK7" s="91"/>
      <c r="DYL7" s="91"/>
      <c r="DYM7" s="91"/>
      <c r="DYN7" s="91"/>
      <c r="DYO7" s="91"/>
      <c r="DYP7" s="91"/>
      <c r="DYQ7" s="91"/>
      <c r="DYR7" s="91"/>
      <c r="DYS7" s="91"/>
      <c r="DYT7" s="91"/>
      <c r="DYU7" s="91"/>
      <c r="DYV7" s="91"/>
      <c r="DYW7" s="91"/>
      <c r="DYX7" s="91"/>
      <c r="DYY7" s="91"/>
      <c r="DYZ7" s="91"/>
      <c r="DZA7" s="91"/>
      <c r="DZB7" s="91"/>
      <c r="DZC7" s="91"/>
      <c r="DZD7" s="91"/>
      <c r="DZE7" s="91"/>
      <c r="DZF7" s="91"/>
      <c r="DZG7" s="91"/>
      <c r="DZH7" s="91"/>
      <c r="DZI7" s="91"/>
      <c r="DZJ7" s="91"/>
      <c r="DZK7" s="91"/>
      <c r="DZL7" s="91"/>
      <c r="DZM7" s="91"/>
      <c r="DZN7" s="91"/>
      <c r="DZO7" s="91"/>
      <c r="DZP7" s="91"/>
      <c r="DZQ7" s="91"/>
      <c r="DZR7" s="91"/>
      <c r="DZS7" s="91"/>
      <c r="DZT7" s="91"/>
      <c r="DZU7" s="91"/>
      <c r="DZV7" s="91"/>
      <c r="DZW7" s="91"/>
      <c r="DZX7" s="91"/>
      <c r="DZY7" s="91"/>
      <c r="DZZ7" s="91"/>
      <c r="EAA7" s="91"/>
      <c r="EAB7" s="91"/>
      <c r="EAC7" s="91"/>
      <c r="EAD7" s="91"/>
      <c r="EAE7" s="91"/>
      <c r="EAF7" s="91"/>
      <c r="EAG7" s="91"/>
      <c r="EAH7" s="91"/>
      <c r="EAI7" s="91"/>
      <c r="EAJ7" s="91"/>
      <c r="EAK7" s="91"/>
      <c r="EAL7" s="91"/>
      <c r="EAM7" s="91"/>
      <c r="EAN7" s="91"/>
      <c r="EAO7" s="91"/>
      <c r="EAP7" s="91"/>
      <c r="EAQ7" s="91"/>
      <c r="EAR7" s="91"/>
      <c r="EAS7" s="91"/>
      <c r="EAT7" s="91"/>
      <c r="EAU7" s="91"/>
      <c r="EAV7" s="91"/>
      <c r="EAW7" s="91"/>
      <c r="EAX7" s="91"/>
      <c r="EAY7" s="91"/>
      <c r="EAZ7" s="91"/>
      <c r="EBA7" s="91"/>
      <c r="EBB7" s="91"/>
      <c r="EBC7" s="91"/>
      <c r="EBD7" s="91"/>
      <c r="EBE7" s="91"/>
      <c r="EBF7" s="91"/>
      <c r="EBG7" s="91"/>
      <c r="EBH7" s="91"/>
      <c r="EBI7" s="91"/>
      <c r="EBJ7" s="91"/>
      <c r="EBK7" s="91"/>
      <c r="EBL7" s="91"/>
      <c r="EBM7" s="91"/>
      <c r="EBN7" s="91"/>
      <c r="EBO7" s="91"/>
      <c r="EBP7" s="91"/>
      <c r="EBQ7" s="91"/>
      <c r="EBR7" s="91"/>
      <c r="EBS7" s="91"/>
      <c r="EBT7" s="91"/>
      <c r="EBU7" s="91"/>
      <c r="EBV7" s="91"/>
      <c r="EBW7" s="91"/>
      <c r="EBX7" s="91"/>
      <c r="EBY7" s="91"/>
      <c r="EBZ7" s="91"/>
      <c r="ECA7" s="91"/>
      <c r="ECB7" s="91"/>
      <c r="ECC7" s="91"/>
      <c r="ECD7" s="91"/>
      <c r="ECE7" s="91"/>
      <c r="ECF7" s="91"/>
      <c r="ECG7" s="91"/>
      <c r="ECH7" s="91"/>
      <c r="ECI7" s="91"/>
      <c r="ECJ7" s="91"/>
      <c r="ECK7" s="91"/>
      <c r="ECL7" s="91"/>
      <c r="ECM7" s="91"/>
      <c r="ECN7" s="91"/>
      <c r="ECO7" s="91"/>
      <c r="ECP7" s="91"/>
      <c r="ECQ7" s="91"/>
      <c r="ECR7" s="91"/>
      <c r="ECS7" s="91"/>
      <c r="ECT7" s="91"/>
      <c r="ECU7" s="91"/>
      <c r="ECV7" s="91"/>
      <c r="ECW7" s="91"/>
      <c r="ECX7" s="91"/>
      <c r="ECY7" s="91"/>
      <c r="ECZ7" s="91"/>
      <c r="EDA7" s="91"/>
      <c r="EDB7" s="91"/>
      <c r="EDC7" s="91"/>
      <c r="EDD7" s="91"/>
      <c r="EDE7" s="91"/>
      <c r="EDF7" s="91"/>
      <c r="EDG7" s="91"/>
      <c r="EDH7" s="91"/>
      <c r="EDI7" s="91"/>
      <c r="EDJ7" s="91"/>
      <c r="EDK7" s="91"/>
      <c r="EDL7" s="91"/>
      <c r="EDM7" s="91"/>
      <c r="EDN7" s="91"/>
      <c r="EDO7" s="91"/>
      <c r="EDP7" s="91"/>
      <c r="EDQ7" s="91"/>
      <c r="EDR7" s="91"/>
      <c r="EDS7" s="91"/>
      <c r="EDT7" s="91"/>
      <c r="EDU7" s="91"/>
      <c r="EDV7" s="91"/>
      <c r="EDW7" s="91"/>
      <c r="EDX7" s="91"/>
      <c r="EDY7" s="91"/>
      <c r="EDZ7" s="91"/>
      <c r="EEA7" s="91"/>
      <c r="EEB7" s="91"/>
      <c r="EEC7" s="91"/>
      <c r="EED7" s="91"/>
      <c r="EEE7" s="91"/>
      <c r="EEF7" s="91"/>
      <c r="EEG7" s="91"/>
      <c r="EEH7" s="91"/>
      <c r="EEI7" s="91"/>
      <c r="EEJ7" s="91"/>
      <c r="EEK7" s="91"/>
      <c r="EEL7" s="91"/>
      <c r="EEM7" s="91"/>
      <c r="EEN7" s="91"/>
      <c r="EEO7" s="91"/>
      <c r="EEP7" s="91"/>
      <c r="EEQ7" s="91"/>
      <c r="EER7" s="91"/>
      <c r="EES7" s="91"/>
      <c r="EET7" s="91"/>
      <c r="EEU7" s="91"/>
      <c r="EEV7" s="91"/>
      <c r="EEW7" s="91"/>
      <c r="EEX7" s="91"/>
      <c r="EEY7" s="91"/>
      <c r="EEZ7" s="91"/>
      <c r="EFA7" s="91"/>
      <c r="EFB7" s="91"/>
      <c r="EFC7" s="91"/>
      <c r="EFD7" s="91"/>
      <c r="EFE7" s="91"/>
      <c r="EFF7" s="91"/>
      <c r="EFG7" s="91"/>
      <c r="EFH7" s="91"/>
      <c r="EFI7" s="91"/>
      <c r="EFJ7" s="91"/>
      <c r="EFK7" s="91"/>
      <c r="EFL7" s="91"/>
      <c r="EFM7" s="91"/>
      <c r="EFN7" s="91"/>
      <c r="EFO7" s="91"/>
      <c r="EFP7" s="91"/>
      <c r="EFQ7" s="91"/>
      <c r="EFR7" s="91"/>
      <c r="EFS7" s="91"/>
      <c r="EFT7" s="91"/>
      <c r="EFU7" s="91"/>
      <c r="EFV7" s="91"/>
      <c r="EFW7" s="91"/>
      <c r="EFX7" s="91"/>
      <c r="EFY7" s="91"/>
      <c r="EFZ7" s="91"/>
      <c r="EGA7" s="91"/>
      <c r="EGB7" s="91"/>
      <c r="EGC7" s="91"/>
      <c r="EGD7" s="91"/>
      <c r="EGE7" s="91"/>
      <c r="EGF7" s="91"/>
      <c r="EGG7" s="91"/>
      <c r="EGH7" s="91"/>
      <c r="EGI7" s="91"/>
      <c r="EGJ7" s="91"/>
      <c r="EGK7" s="91"/>
      <c r="EGL7" s="91"/>
      <c r="EGM7" s="91"/>
      <c r="EGN7" s="91"/>
      <c r="EGO7" s="91"/>
      <c r="EGP7" s="91"/>
      <c r="EGQ7" s="91"/>
      <c r="EGR7" s="91"/>
      <c r="EGS7" s="91"/>
      <c r="EGT7" s="91"/>
      <c r="EGU7" s="91"/>
      <c r="EGV7" s="91"/>
      <c r="EGW7" s="91"/>
      <c r="EGX7" s="91"/>
      <c r="EGY7" s="91"/>
      <c r="EGZ7" s="91"/>
      <c r="EHA7" s="91"/>
      <c r="EHB7" s="91"/>
      <c r="EHC7" s="91"/>
      <c r="EHD7" s="91"/>
      <c r="EHE7" s="91"/>
      <c r="EHF7" s="91"/>
      <c r="EHG7" s="91"/>
      <c r="EHH7" s="91"/>
      <c r="EHI7" s="91"/>
      <c r="EHJ7" s="91"/>
      <c r="EHK7" s="91"/>
      <c r="EHL7" s="91"/>
      <c r="EHM7" s="91"/>
      <c r="EHN7" s="91"/>
      <c r="EHO7" s="91"/>
      <c r="EHP7" s="91"/>
      <c r="EHQ7" s="91"/>
      <c r="EHR7" s="91"/>
      <c r="EHS7" s="91"/>
      <c r="EHT7" s="91"/>
      <c r="EHU7" s="91"/>
      <c r="EHV7" s="91"/>
      <c r="EHW7" s="91"/>
      <c r="EHX7" s="91"/>
      <c r="EHY7" s="91"/>
      <c r="EHZ7" s="91"/>
      <c r="EIA7" s="91"/>
      <c r="EIB7" s="91"/>
      <c r="EIC7" s="91"/>
      <c r="EID7" s="91"/>
      <c r="EIE7" s="91"/>
      <c r="EIF7" s="91"/>
      <c r="EIG7" s="91"/>
      <c r="EIH7" s="91"/>
      <c r="EII7" s="91"/>
      <c r="EIJ7" s="91"/>
      <c r="EIK7" s="91"/>
      <c r="EIL7" s="91"/>
      <c r="EIM7" s="91"/>
      <c r="EIN7" s="91"/>
      <c r="EIO7" s="91"/>
      <c r="EIP7" s="91"/>
      <c r="EIQ7" s="91"/>
      <c r="EIR7" s="91"/>
      <c r="EIS7" s="91"/>
      <c r="EIT7" s="91"/>
      <c r="EIU7" s="91"/>
      <c r="EIV7" s="91"/>
      <c r="EIW7" s="91"/>
      <c r="EIX7" s="91"/>
      <c r="EIY7" s="91"/>
      <c r="EIZ7" s="91"/>
      <c r="EJA7" s="91"/>
      <c r="EJB7" s="91"/>
      <c r="EJC7" s="91"/>
      <c r="EJD7" s="91"/>
      <c r="EJE7" s="91"/>
      <c r="EJF7" s="91"/>
      <c r="EJG7" s="91"/>
      <c r="EJH7" s="91"/>
      <c r="EJI7" s="91"/>
      <c r="EJJ7" s="91"/>
      <c r="EJK7" s="91"/>
      <c r="EJL7" s="91"/>
      <c r="EJM7" s="91"/>
      <c r="EJN7" s="91"/>
      <c r="EJO7" s="91"/>
      <c r="EJP7" s="91"/>
      <c r="EJQ7" s="91"/>
      <c r="EJR7" s="91"/>
      <c r="EJS7" s="91"/>
      <c r="EJT7" s="91"/>
      <c r="EJU7" s="91"/>
      <c r="EJV7" s="91"/>
      <c r="EJW7" s="91"/>
      <c r="EJX7" s="91"/>
      <c r="EJY7" s="91"/>
      <c r="EJZ7" s="91"/>
      <c r="EKA7" s="91"/>
      <c r="EKB7" s="91"/>
      <c r="EKC7" s="91"/>
      <c r="EKD7" s="91"/>
      <c r="EKE7" s="91"/>
      <c r="EKF7" s="91"/>
      <c r="EKG7" s="91"/>
      <c r="EKH7" s="91"/>
      <c r="EKI7" s="91"/>
      <c r="EKJ7" s="91"/>
      <c r="EKK7" s="91"/>
      <c r="EKL7" s="91"/>
      <c r="EKM7" s="91"/>
      <c r="EKN7" s="91"/>
      <c r="EKO7" s="91"/>
      <c r="EKP7" s="91"/>
      <c r="EKQ7" s="91"/>
      <c r="EKR7" s="91"/>
      <c r="EKS7" s="91"/>
      <c r="EKT7" s="91"/>
      <c r="EKU7" s="91"/>
      <c r="EKV7" s="91"/>
      <c r="EKW7" s="91"/>
      <c r="EKX7" s="91"/>
      <c r="EKY7" s="91"/>
      <c r="EKZ7" s="91"/>
      <c r="ELA7" s="91"/>
      <c r="ELB7" s="91"/>
      <c r="ELC7" s="91"/>
      <c r="ELD7" s="91"/>
      <c r="ELE7" s="91"/>
      <c r="ELF7" s="91"/>
      <c r="ELG7" s="91"/>
      <c r="ELH7" s="91"/>
      <c r="ELI7" s="91"/>
      <c r="ELJ7" s="91"/>
      <c r="ELK7" s="91"/>
      <c r="ELL7" s="91"/>
      <c r="ELM7" s="91"/>
      <c r="ELN7" s="91"/>
      <c r="ELO7" s="91"/>
      <c r="ELP7" s="91"/>
      <c r="ELQ7" s="91"/>
      <c r="ELR7" s="91"/>
      <c r="ELS7" s="91"/>
      <c r="ELT7" s="91"/>
      <c r="ELU7" s="91"/>
      <c r="ELV7" s="91"/>
      <c r="ELW7" s="91"/>
      <c r="ELX7" s="91"/>
      <c r="ELY7" s="91"/>
      <c r="ELZ7" s="91"/>
      <c r="EMA7" s="91"/>
      <c r="EMB7" s="91"/>
      <c r="EMC7" s="91"/>
      <c r="EMD7" s="91"/>
      <c r="EME7" s="91"/>
      <c r="EMF7" s="91"/>
      <c r="EMG7" s="91"/>
      <c r="EMH7" s="91"/>
      <c r="EMI7" s="91"/>
      <c r="EMJ7" s="91"/>
      <c r="EMK7" s="91"/>
      <c r="EML7" s="91"/>
      <c r="EMM7" s="91"/>
      <c r="EMN7" s="91"/>
      <c r="EMO7" s="91"/>
      <c r="EMP7" s="91"/>
      <c r="EMQ7" s="91"/>
      <c r="EMR7" s="91"/>
      <c r="EMS7" s="91"/>
      <c r="EMT7" s="91"/>
      <c r="EMU7" s="91"/>
      <c r="EMV7" s="91"/>
      <c r="EMW7" s="91"/>
      <c r="EMX7" s="91"/>
      <c r="EMY7" s="91"/>
      <c r="EMZ7" s="91"/>
      <c r="ENA7" s="91"/>
      <c r="ENB7" s="91"/>
      <c r="ENC7" s="91"/>
      <c r="END7" s="91"/>
      <c r="ENE7" s="91"/>
      <c r="ENF7" s="91"/>
      <c r="ENG7" s="91"/>
      <c r="ENH7" s="91"/>
      <c r="ENI7" s="91"/>
      <c r="ENJ7" s="91"/>
      <c r="ENK7" s="91"/>
      <c r="ENL7" s="91"/>
      <c r="ENM7" s="91"/>
      <c r="ENN7" s="91"/>
      <c r="ENO7" s="91"/>
      <c r="ENP7" s="91"/>
      <c r="ENQ7" s="91"/>
      <c r="ENR7" s="91"/>
      <c r="ENS7" s="91"/>
      <c r="ENT7" s="91"/>
      <c r="ENU7" s="91"/>
      <c r="ENV7" s="91"/>
      <c r="ENW7" s="91"/>
      <c r="ENX7" s="91"/>
      <c r="ENY7" s="91"/>
      <c r="ENZ7" s="91"/>
      <c r="EOA7" s="91"/>
      <c r="EOB7" s="91"/>
      <c r="EOC7" s="91"/>
      <c r="EOD7" s="91"/>
      <c r="EOE7" s="91"/>
      <c r="EOF7" s="91"/>
      <c r="EOG7" s="91"/>
      <c r="EOH7" s="91"/>
      <c r="EOI7" s="91"/>
      <c r="EOJ7" s="91"/>
      <c r="EOK7" s="91"/>
      <c r="EOL7" s="91"/>
      <c r="EOM7" s="91"/>
      <c r="EON7" s="91"/>
      <c r="EOO7" s="91"/>
      <c r="EOP7" s="91"/>
      <c r="EOQ7" s="91"/>
      <c r="EOR7" s="91"/>
      <c r="EOS7" s="91"/>
      <c r="EOT7" s="91"/>
      <c r="EOU7" s="91"/>
      <c r="EOV7" s="91"/>
      <c r="EOW7" s="91"/>
      <c r="EOX7" s="91"/>
      <c r="EOY7" s="91"/>
      <c r="EOZ7" s="91"/>
      <c r="EPA7" s="91"/>
      <c r="EPB7" s="91"/>
      <c r="EPC7" s="91"/>
      <c r="EPD7" s="91"/>
      <c r="EPE7" s="91"/>
      <c r="EPF7" s="91"/>
      <c r="EPG7" s="91"/>
      <c r="EPH7" s="91"/>
      <c r="EPI7" s="91"/>
      <c r="EPJ7" s="91"/>
      <c r="EPK7" s="91"/>
      <c r="EPL7" s="91"/>
      <c r="EPM7" s="91"/>
      <c r="EPN7" s="91"/>
      <c r="EPO7" s="91"/>
      <c r="EPP7" s="91"/>
      <c r="EPQ7" s="91"/>
      <c r="EPR7" s="91"/>
      <c r="EPS7" s="91"/>
      <c r="EPT7" s="91"/>
      <c r="EPU7" s="91"/>
      <c r="EPV7" s="91"/>
      <c r="EPW7" s="91"/>
      <c r="EPX7" s="91"/>
      <c r="EPY7" s="91"/>
      <c r="EPZ7" s="91"/>
      <c r="EQA7" s="91"/>
      <c r="EQB7" s="91"/>
      <c r="EQC7" s="91"/>
      <c r="EQD7" s="91"/>
      <c r="EQE7" s="91"/>
      <c r="EQF7" s="91"/>
      <c r="EQG7" s="91"/>
      <c r="EQH7" s="91"/>
      <c r="EQI7" s="91"/>
      <c r="EQJ7" s="91"/>
      <c r="EQK7" s="91"/>
      <c r="EQL7" s="91"/>
      <c r="EQM7" s="91"/>
      <c r="EQN7" s="91"/>
      <c r="EQO7" s="91"/>
      <c r="EQP7" s="91"/>
      <c r="EQQ7" s="91"/>
      <c r="EQR7" s="91"/>
      <c r="EQS7" s="91"/>
      <c r="EQT7" s="91"/>
      <c r="EQU7" s="91"/>
      <c r="EQV7" s="91"/>
      <c r="EQW7" s="91"/>
      <c r="EQX7" s="91"/>
      <c r="EQY7" s="91"/>
      <c r="EQZ7" s="91"/>
      <c r="ERA7" s="91"/>
      <c r="ERB7" s="91"/>
      <c r="ERC7" s="91"/>
      <c r="ERD7" s="91"/>
      <c r="ERE7" s="91"/>
      <c r="ERF7" s="91"/>
      <c r="ERG7" s="91"/>
      <c r="ERH7" s="91"/>
      <c r="ERI7" s="91"/>
      <c r="ERJ7" s="91"/>
      <c r="ERK7" s="91"/>
      <c r="ERL7" s="91"/>
      <c r="ERM7" s="91"/>
      <c r="ERN7" s="91"/>
      <c r="ERO7" s="91"/>
      <c r="ERP7" s="91"/>
      <c r="ERQ7" s="91"/>
      <c r="ERR7" s="91"/>
      <c r="ERS7" s="91"/>
      <c r="ERT7" s="91"/>
      <c r="ERU7" s="91"/>
      <c r="ERV7" s="91"/>
      <c r="ERW7" s="91"/>
      <c r="ERX7" s="91"/>
      <c r="ERY7" s="91"/>
      <c r="ERZ7" s="91"/>
      <c r="ESA7" s="91"/>
      <c r="ESB7" s="91"/>
      <c r="ESC7" s="91"/>
      <c r="ESD7" s="91"/>
      <c r="ESE7" s="91"/>
      <c r="ESF7" s="91"/>
      <c r="ESG7" s="91"/>
      <c r="ESH7" s="91"/>
      <c r="ESI7" s="91"/>
      <c r="ESJ7" s="91"/>
      <c r="ESK7" s="91"/>
      <c r="ESL7" s="91"/>
      <c r="ESM7" s="91"/>
      <c r="ESN7" s="91"/>
      <c r="ESO7" s="91"/>
      <c r="ESP7" s="91"/>
      <c r="ESQ7" s="91"/>
      <c r="ESR7" s="91"/>
      <c r="ESS7" s="91"/>
      <c r="EST7" s="91"/>
      <c r="ESU7" s="91"/>
      <c r="ESV7" s="91"/>
      <c r="ESW7" s="91"/>
      <c r="ESX7" s="91"/>
      <c r="ESY7" s="91"/>
      <c r="ESZ7" s="91"/>
      <c r="ETA7" s="91"/>
      <c r="ETB7" s="91"/>
      <c r="ETC7" s="91"/>
      <c r="ETD7" s="91"/>
      <c r="ETE7" s="91"/>
      <c r="ETF7" s="91"/>
      <c r="ETG7" s="91"/>
      <c r="ETH7" s="91"/>
      <c r="ETI7" s="91"/>
      <c r="ETJ7" s="91"/>
      <c r="ETK7" s="91"/>
      <c r="ETL7" s="91"/>
      <c r="ETM7" s="91"/>
      <c r="ETN7" s="91"/>
      <c r="ETO7" s="91"/>
      <c r="ETP7" s="91"/>
      <c r="ETQ7" s="91"/>
      <c r="ETR7" s="91"/>
      <c r="ETS7" s="91"/>
      <c r="ETT7" s="91"/>
      <c r="ETU7" s="91"/>
      <c r="ETV7" s="91"/>
      <c r="ETW7" s="91"/>
      <c r="ETX7" s="91"/>
      <c r="ETY7" s="91"/>
      <c r="ETZ7" s="91"/>
      <c r="EUA7" s="91"/>
      <c r="EUB7" s="91"/>
      <c r="EUC7" s="91"/>
      <c r="EUD7" s="91"/>
      <c r="EUE7" s="91"/>
      <c r="EUF7" s="91"/>
      <c r="EUG7" s="91"/>
      <c r="EUH7" s="91"/>
      <c r="EUI7" s="91"/>
      <c r="EUJ7" s="91"/>
      <c r="EUK7" s="91"/>
      <c r="EUL7" s="91"/>
      <c r="EUM7" s="91"/>
      <c r="EUN7" s="91"/>
      <c r="EUO7" s="91"/>
      <c r="EUP7" s="91"/>
      <c r="EUQ7" s="91"/>
      <c r="EUR7" s="91"/>
      <c r="EUS7" s="91"/>
      <c r="EUT7" s="91"/>
      <c r="EUU7" s="91"/>
      <c r="EUV7" s="91"/>
      <c r="EUW7" s="91"/>
      <c r="EUX7" s="91"/>
      <c r="EUY7" s="91"/>
      <c r="EUZ7" s="91"/>
      <c r="EVA7" s="91"/>
      <c r="EVB7" s="91"/>
      <c r="EVC7" s="91"/>
      <c r="EVD7" s="91"/>
      <c r="EVE7" s="91"/>
      <c r="EVF7" s="91"/>
      <c r="EVG7" s="91"/>
      <c r="EVH7" s="91"/>
      <c r="EVI7" s="91"/>
      <c r="EVJ7" s="91"/>
      <c r="EVK7" s="91"/>
      <c r="EVL7" s="91"/>
      <c r="EVM7" s="91"/>
      <c r="EVN7" s="91"/>
      <c r="EVO7" s="91"/>
      <c r="EVP7" s="91"/>
      <c r="EVQ7" s="91"/>
      <c r="EVR7" s="91"/>
      <c r="EVS7" s="91"/>
      <c r="EVT7" s="91"/>
      <c r="EVU7" s="91"/>
      <c r="EVV7" s="91"/>
      <c r="EVW7" s="91"/>
      <c r="EVX7" s="91"/>
      <c r="EVY7" s="91"/>
      <c r="EVZ7" s="91"/>
      <c r="EWA7" s="91"/>
      <c r="EWB7" s="91"/>
      <c r="EWC7" s="91"/>
      <c r="EWD7" s="91"/>
      <c r="EWE7" s="91"/>
      <c r="EWF7" s="91"/>
      <c r="EWG7" s="91"/>
      <c r="EWH7" s="91"/>
      <c r="EWI7" s="91"/>
      <c r="EWJ7" s="91"/>
      <c r="EWK7" s="91"/>
      <c r="EWL7" s="91"/>
      <c r="EWM7" s="91"/>
      <c r="EWN7" s="91"/>
      <c r="EWO7" s="91"/>
      <c r="EWP7" s="91"/>
      <c r="EWQ7" s="91"/>
      <c r="EWR7" s="91"/>
      <c r="EWS7" s="91"/>
      <c r="EWT7" s="91"/>
      <c r="EWU7" s="91"/>
      <c r="EWV7" s="91"/>
      <c r="EWW7" s="91"/>
      <c r="EWX7" s="91"/>
      <c r="EWY7" s="91"/>
      <c r="EWZ7" s="91"/>
      <c r="EXA7" s="91"/>
      <c r="EXB7" s="91"/>
      <c r="EXC7" s="91"/>
      <c r="EXD7" s="91"/>
      <c r="EXE7" s="91"/>
      <c r="EXF7" s="91"/>
      <c r="EXG7" s="91"/>
      <c r="EXH7" s="91"/>
      <c r="EXI7" s="91"/>
      <c r="EXJ7" s="91"/>
      <c r="EXK7" s="91"/>
      <c r="EXL7" s="91"/>
      <c r="EXM7" s="91"/>
      <c r="EXN7" s="91"/>
      <c r="EXO7" s="91"/>
      <c r="EXP7" s="91"/>
      <c r="EXQ7" s="91"/>
      <c r="EXR7" s="91"/>
      <c r="EXS7" s="91"/>
      <c r="EXT7" s="91"/>
      <c r="EXU7" s="91"/>
      <c r="EXV7" s="91"/>
      <c r="EXW7" s="91"/>
      <c r="EXX7" s="91"/>
      <c r="EXY7" s="91"/>
      <c r="EXZ7" s="91"/>
      <c r="EYA7" s="91"/>
      <c r="EYB7" s="91"/>
      <c r="EYC7" s="91"/>
      <c r="EYD7" s="91"/>
      <c r="EYE7" s="91"/>
      <c r="EYF7" s="91"/>
      <c r="EYG7" s="91"/>
      <c r="EYH7" s="91"/>
      <c r="EYI7" s="91"/>
      <c r="EYJ7" s="91"/>
      <c r="EYK7" s="91"/>
      <c r="EYL7" s="91"/>
      <c r="EYM7" s="91"/>
      <c r="EYN7" s="91"/>
      <c r="EYO7" s="91"/>
      <c r="EYP7" s="91"/>
      <c r="EYQ7" s="91"/>
      <c r="EYR7" s="91"/>
      <c r="EYS7" s="91"/>
      <c r="EYT7" s="91"/>
      <c r="EYU7" s="91"/>
      <c r="EYV7" s="91"/>
      <c r="EYW7" s="91"/>
      <c r="EYX7" s="91"/>
      <c r="EYY7" s="91"/>
      <c r="EYZ7" s="91"/>
      <c r="EZA7" s="91"/>
      <c r="EZB7" s="91"/>
      <c r="EZC7" s="91"/>
      <c r="EZD7" s="91"/>
      <c r="EZE7" s="91"/>
      <c r="EZF7" s="91"/>
      <c r="EZG7" s="91"/>
      <c r="EZH7" s="91"/>
      <c r="EZI7" s="91"/>
      <c r="EZJ7" s="91"/>
      <c r="EZK7" s="91"/>
      <c r="EZL7" s="91"/>
      <c r="EZM7" s="91"/>
      <c r="EZN7" s="91"/>
      <c r="EZO7" s="91"/>
      <c r="EZP7" s="91"/>
      <c r="EZQ7" s="91"/>
      <c r="EZR7" s="91"/>
      <c r="EZS7" s="91"/>
      <c r="EZT7" s="91"/>
      <c r="EZU7" s="91"/>
      <c r="EZV7" s="91"/>
      <c r="EZW7" s="91"/>
      <c r="EZX7" s="91"/>
      <c r="EZY7" s="91"/>
      <c r="EZZ7" s="91"/>
      <c r="FAA7" s="91"/>
      <c r="FAB7" s="91"/>
      <c r="FAC7" s="91"/>
      <c r="FAD7" s="91"/>
      <c r="FAE7" s="91"/>
      <c r="FAF7" s="91"/>
      <c r="FAG7" s="91"/>
      <c r="FAH7" s="91"/>
      <c r="FAI7" s="91"/>
      <c r="FAJ7" s="91"/>
      <c r="FAK7" s="91"/>
      <c r="FAL7" s="91"/>
      <c r="FAM7" s="91"/>
      <c r="FAN7" s="91"/>
      <c r="FAO7" s="91"/>
      <c r="FAP7" s="91"/>
      <c r="FAQ7" s="91"/>
      <c r="FAR7" s="91"/>
      <c r="FAS7" s="91"/>
      <c r="FAT7" s="91"/>
      <c r="FAU7" s="91"/>
      <c r="FAV7" s="91"/>
      <c r="FAW7" s="91"/>
      <c r="FAX7" s="91"/>
      <c r="FAY7" s="91"/>
      <c r="FAZ7" s="91"/>
      <c r="FBA7" s="91"/>
      <c r="FBB7" s="91"/>
      <c r="FBC7" s="91"/>
      <c r="FBD7" s="91"/>
      <c r="FBE7" s="91"/>
      <c r="FBF7" s="91"/>
      <c r="FBG7" s="91"/>
      <c r="FBH7" s="91"/>
      <c r="FBI7" s="91"/>
      <c r="FBJ7" s="91"/>
      <c r="FBK7" s="91"/>
      <c r="FBL7" s="91"/>
      <c r="FBM7" s="91"/>
      <c r="FBN7" s="91"/>
      <c r="FBO7" s="91"/>
      <c r="FBP7" s="91"/>
      <c r="FBQ7" s="91"/>
      <c r="FBR7" s="91"/>
      <c r="FBS7" s="91"/>
      <c r="FBT7" s="91"/>
      <c r="FBU7" s="91"/>
      <c r="FBV7" s="91"/>
      <c r="FBW7" s="91"/>
      <c r="FBX7" s="91"/>
      <c r="FBY7" s="91"/>
      <c r="FBZ7" s="91"/>
      <c r="FCA7" s="91"/>
      <c r="FCB7" s="91"/>
      <c r="FCC7" s="91"/>
      <c r="FCD7" s="91"/>
      <c r="FCE7" s="91"/>
      <c r="FCF7" s="91"/>
      <c r="FCG7" s="91"/>
      <c r="FCH7" s="91"/>
      <c r="FCI7" s="91"/>
      <c r="FCJ7" s="91"/>
      <c r="FCK7" s="91"/>
      <c r="FCL7" s="91"/>
      <c r="FCM7" s="91"/>
      <c r="FCN7" s="91"/>
      <c r="FCO7" s="91"/>
      <c r="FCP7" s="91"/>
      <c r="FCQ7" s="91"/>
      <c r="FCR7" s="91"/>
      <c r="FCS7" s="91"/>
      <c r="FCT7" s="91"/>
      <c r="FCU7" s="91"/>
      <c r="FCV7" s="91"/>
      <c r="FCW7" s="91"/>
      <c r="FCX7" s="91"/>
      <c r="FCY7" s="91"/>
      <c r="FCZ7" s="91"/>
      <c r="FDA7" s="91"/>
      <c r="FDB7" s="91"/>
      <c r="FDC7" s="91"/>
      <c r="FDD7" s="91"/>
      <c r="FDE7" s="91"/>
      <c r="FDF7" s="91"/>
      <c r="FDG7" s="91"/>
      <c r="FDH7" s="91"/>
      <c r="FDI7" s="91"/>
      <c r="FDJ7" s="91"/>
      <c r="FDK7" s="91"/>
      <c r="FDL7" s="91"/>
      <c r="FDM7" s="91"/>
      <c r="FDN7" s="91"/>
      <c r="FDO7" s="91"/>
      <c r="FDP7" s="91"/>
      <c r="FDQ7" s="91"/>
      <c r="FDR7" s="91"/>
      <c r="FDS7" s="91"/>
      <c r="FDT7" s="91"/>
      <c r="FDU7" s="91"/>
      <c r="FDV7" s="91"/>
      <c r="FDW7" s="91"/>
      <c r="FDX7" s="91"/>
      <c r="FDY7" s="91"/>
      <c r="FDZ7" s="91"/>
      <c r="FEA7" s="91"/>
      <c r="FEB7" s="91"/>
      <c r="FEC7" s="91"/>
      <c r="FED7" s="91"/>
      <c r="FEE7" s="91"/>
      <c r="FEF7" s="91"/>
      <c r="FEG7" s="91"/>
      <c r="FEH7" s="91"/>
      <c r="FEI7" s="91"/>
      <c r="FEJ7" s="91"/>
      <c r="FEK7" s="91"/>
      <c r="FEL7" s="91"/>
      <c r="FEM7" s="91"/>
      <c r="FEN7" s="91"/>
      <c r="FEO7" s="91"/>
      <c r="FEP7" s="91"/>
      <c r="FEQ7" s="91"/>
      <c r="FER7" s="91"/>
      <c r="FES7" s="91"/>
      <c r="FET7" s="91"/>
      <c r="FEU7" s="91"/>
      <c r="FEV7" s="91"/>
      <c r="FEW7" s="91"/>
      <c r="FEX7" s="91"/>
      <c r="FEY7" s="91"/>
      <c r="FEZ7" s="91"/>
      <c r="FFA7" s="91"/>
      <c r="FFB7" s="91"/>
      <c r="FFC7" s="91"/>
      <c r="FFD7" s="91"/>
      <c r="FFE7" s="91"/>
      <c r="FFF7" s="91"/>
      <c r="FFG7" s="91"/>
      <c r="FFH7" s="91"/>
      <c r="FFI7" s="91"/>
      <c r="FFJ7" s="91"/>
      <c r="FFK7" s="91"/>
      <c r="FFL7" s="91"/>
      <c r="FFM7" s="91"/>
      <c r="FFN7" s="91"/>
      <c r="FFO7" s="91"/>
      <c r="FFP7" s="91"/>
      <c r="FFQ7" s="91"/>
      <c r="FFR7" s="91"/>
      <c r="FFS7" s="91"/>
      <c r="FFT7" s="91"/>
      <c r="FFU7" s="91"/>
      <c r="FFV7" s="91"/>
      <c r="FFW7" s="91"/>
      <c r="FFX7" s="91"/>
      <c r="FFY7" s="91"/>
      <c r="FFZ7" s="91"/>
      <c r="FGA7" s="91"/>
      <c r="FGB7" s="91"/>
      <c r="FGC7" s="91"/>
      <c r="FGD7" s="91"/>
      <c r="FGE7" s="91"/>
      <c r="FGF7" s="91"/>
      <c r="FGG7" s="91"/>
      <c r="FGH7" s="91"/>
      <c r="FGI7" s="91"/>
      <c r="FGJ7" s="91"/>
      <c r="FGK7" s="91"/>
      <c r="FGL7" s="91"/>
      <c r="FGM7" s="91"/>
      <c r="FGN7" s="91"/>
      <c r="FGO7" s="91"/>
      <c r="FGP7" s="91"/>
      <c r="FGQ7" s="91"/>
      <c r="FGR7" s="91"/>
      <c r="FGS7" s="91"/>
      <c r="FGT7" s="91"/>
      <c r="FGU7" s="91"/>
      <c r="FGV7" s="91"/>
      <c r="FGW7" s="91"/>
      <c r="FGX7" s="91"/>
      <c r="FGY7" s="91"/>
      <c r="FGZ7" s="91"/>
      <c r="FHA7" s="91"/>
      <c r="FHB7" s="91"/>
      <c r="FHC7" s="91"/>
      <c r="FHD7" s="91"/>
      <c r="FHE7" s="91"/>
      <c r="FHF7" s="91"/>
      <c r="FHG7" s="91"/>
      <c r="FHH7" s="91"/>
      <c r="FHI7" s="91"/>
      <c r="FHJ7" s="91"/>
      <c r="FHK7" s="91"/>
      <c r="FHL7" s="91"/>
      <c r="FHM7" s="91"/>
      <c r="FHN7" s="91"/>
      <c r="FHO7" s="91"/>
      <c r="FHP7" s="91"/>
      <c r="FHQ7" s="91"/>
      <c r="FHR7" s="91"/>
      <c r="FHS7" s="91"/>
      <c r="FHT7" s="91"/>
      <c r="FHU7" s="91"/>
      <c r="FHV7" s="91"/>
      <c r="FHW7" s="91"/>
      <c r="FHX7" s="91"/>
      <c r="FHY7" s="91"/>
      <c r="FHZ7" s="91"/>
      <c r="FIA7" s="91"/>
      <c r="FIB7" s="91"/>
      <c r="FIC7" s="91"/>
      <c r="FID7" s="91"/>
      <c r="FIE7" s="91"/>
      <c r="FIF7" s="91"/>
      <c r="FIG7" s="91"/>
      <c r="FIH7" s="91"/>
      <c r="FII7" s="91"/>
      <c r="FIJ7" s="91"/>
      <c r="FIK7" s="91"/>
      <c r="FIL7" s="91"/>
      <c r="FIM7" s="91"/>
      <c r="FIN7" s="91"/>
      <c r="FIO7" s="91"/>
      <c r="FIP7" s="91"/>
      <c r="FIQ7" s="91"/>
      <c r="FIR7" s="91"/>
      <c r="FIS7" s="91"/>
      <c r="FIT7" s="91"/>
      <c r="FIU7" s="91"/>
      <c r="FIV7" s="91"/>
      <c r="FIW7" s="91"/>
      <c r="FIX7" s="91"/>
      <c r="FIY7" s="91"/>
      <c r="FIZ7" s="91"/>
      <c r="FJA7" s="91"/>
      <c r="FJB7" s="91"/>
      <c r="FJC7" s="91"/>
      <c r="FJD7" s="91"/>
      <c r="FJE7" s="91"/>
      <c r="FJF7" s="91"/>
      <c r="FJG7" s="91"/>
      <c r="FJH7" s="91"/>
      <c r="FJI7" s="91"/>
      <c r="FJJ7" s="91"/>
      <c r="FJK7" s="91"/>
      <c r="FJL7" s="91"/>
      <c r="FJM7" s="91"/>
      <c r="FJN7" s="91"/>
      <c r="FJO7" s="91"/>
      <c r="FJP7" s="91"/>
      <c r="FJQ7" s="91"/>
      <c r="FJR7" s="91"/>
      <c r="FJS7" s="91"/>
      <c r="FJT7" s="91"/>
      <c r="FJU7" s="91"/>
      <c r="FJV7" s="91"/>
      <c r="FJW7" s="91"/>
      <c r="FJX7" s="91"/>
      <c r="FJY7" s="91"/>
      <c r="FJZ7" s="91"/>
      <c r="FKA7" s="91"/>
      <c r="FKB7" s="91"/>
      <c r="FKC7" s="91"/>
      <c r="FKD7" s="91"/>
      <c r="FKE7" s="91"/>
      <c r="FKF7" s="91"/>
      <c r="FKG7" s="91"/>
      <c r="FKH7" s="91"/>
      <c r="FKI7" s="91"/>
      <c r="FKJ7" s="91"/>
      <c r="FKK7" s="91"/>
      <c r="FKL7" s="91"/>
      <c r="FKM7" s="91"/>
      <c r="FKN7" s="91"/>
      <c r="FKO7" s="91"/>
      <c r="FKP7" s="91"/>
      <c r="FKQ7" s="91"/>
      <c r="FKR7" s="91"/>
      <c r="FKS7" s="91"/>
      <c r="FKT7" s="91"/>
      <c r="FKU7" s="91"/>
      <c r="FKV7" s="91"/>
      <c r="FKW7" s="91"/>
      <c r="FKX7" s="91"/>
      <c r="FKY7" s="91"/>
      <c r="FKZ7" s="91"/>
      <c r="FLA7" s="91"/>
      <c r="FLB7" s="91"/>
      <c r="FLC7" s="91"/>
      <c r="FLD7" s="91"/>
      <c r="FLE7" s="91"/>
      <c r="FLF7" s="91"/>
      <c r="FLG7" s="91"/>
      <c r="FLH7" s="91"/>
      <c r="FLI7" s="91"/>
      <c r="FLJ7" s="91"/>
      <c r="FLK7" s="91"/>
      <c r="FLL7" s="91"/>
      <c r="FLM7" s="91"/>
      <c r="FLN7" s="91"/>
      <c r="FLO7" s="91"/>
      <c r="FLP7" s="91"/>
      <c r="FLQ7" s="91"/>
      <c r="FLR7" s="91"/>
      <c r="FLS7" s="91"/>
      <c r="FLT7" s="91"/>
      <c r="FLU7" s="91"/>
      <c r="FLV7" s="91"/>
      <c r="FLW7" s="91"/>
      <c r="FLX7" s="91"/>
      <c r="FLY7" s="91"/>
      <c r="FLZ7" s="91"/>
      <c r="FMA7" s="91"/>
      <c r="FMB7" s="91"/>
      <c r="FMC7" s="91"/>
      <c r="FMD7" s="91"/>
      <c r="FME7" s="91"/>
      <c r="FMF7" s="91"/>
      <c r="FMG7" s="91"/>
      <c r="FMH7" s="91"/>
      <c r="FMI7" s="91"/>
      <c r="FMJ7" s="91"/>
      <c r="FMK7" s="91"/>
      <c r="FML7" s="91"/>
      <c r="FMM7" s="91"/>
      <c r="FMN7" s="91"/>
      <c r="FMO7" s="91"/>
      <c r="FMP7" s="91"/>
      <c r="FMQ7" s="91"/>
      <c r="FMR7" s="91"/>
      <c r="FMS7" s="91"/>
      <c r="FMT7" s="91"/>
      <c r="FMU7" s="91"/>
      <c r="FMV7" s="91"/>
      <c r="FMW7" s="91"/>
      <c r="FMX7" s="91"/>
      <c r="FMY7" s="91"/>
      <c r="FMZ7" s="91"/>
      <c r="FNA7" s="91"/>
      <c r="FNB7" s="91"/>
      <c r="FNC7" s="91"/>
      <c r="FND7" s="91"/>
      <c r="FNE7" s="91"/>
      <c r="FNF7" s="91"/>
      <c r="FNG7" s="91"/>
      <c r="FNH7" s="91"/>
      <c r="FNI7" s="91"/>
      <c r="FNJ7" s="91"/>
      <c r="FNK7" s="91"/>
      <c r="FNL7" s="91"/>
      <c r="FNM7" s="91"/>
      <c r="FNN7" s="91"/>
      <c r="FNO7" s="91"/>
      <c r="FNP7" s="91"/>
      <c r="FNQ7" s="91"/>
      <c r="FNR7" s="91"/>
      <c r="FNS7" s="91"/>
      <c r="FNT7" s="91"/>
      <c r="FNU7" s="91"/>
      <c r="FNV7" s="91"/>
      <c r="FNW7" s="91"/>
      <c r="FNX7" s="91"/>
      <c r="FNY7" s="91"/>
      <c r="FNZ7" s="91"/>
      <c r="FOA7" s="91"/>
      <c r="FOB7" s="91"/>
      <c r="FOC7" s="91"/>
      <c r="FOD7" s="91"/>
      <c r="FOE7" s="91"/>
      <c r="FOF7" s="91"/>
      <c r="FOG7" s="91"/>
      <c r="FOH7" s="91"/>
      <c r="FOI7" s="91"/>
      <c r="FOJ7" s="91"/>
      <c r="FOK7" s="91"/>
      <c r="FOL7" s="91"/>
      <c r="FOM7" s="91"/>
      <c r="FON7" s="91"/>
      <c r="FOO7" s="91"/>
      <c r="FOP7" s="91"/>
      <c r="FOQ7" s="91"/>
      <c r="FOR7" s="91"/>
      <c r="FOS7" s="91"/>
      <c r="FOT7" s="91"/>
      <c r="FOU7" s="91"/>
      <c r="FOV7" s="91"/>
      <c r="FOW7" s="91"/>
      <c r="FOX7" s="91"/>
      <c r="FOY7" s="91"/>
      <c r="FOZ7" s="91"/>
      <c r="FPA7" s="91"/>
      <c r="FPB7" s="91"/>
      <c r="FPC7" s="91"/>
      <c r="FPD7" s="91"/>
      <c r="FPE7" s="91"/>
      <c r="FPF7" s="91"/>
      <c r="FPG7" s="91"/>
      <c r="FPH7" s="91"/>
      <c r="FPI7" s="91"/>
      <c r="FPJ7" s="91"/>
      <c r="FPK7" s="91"/>
      <c r="FPL7" s="91"/>
      <c r="FPM7" s="91"/>
      <c r="FPN7" s="91"/>
      <c r="FPO7" s="91"/>
      <c r="FPP7" s="91"/>
      <c r="FPQ7" s="91"/>
      <c r="FPR7" s="91"/>
      <c r="FPS7" s="91"/>
      <c r="FPT7" s="91"/>
      <c r="FPU7" s="91"/>
      <c r="FPV7" s="91"/>
      <c r="FPW7" s="91"/>
      <c r="FPX7" s="91"/>
      <c r="FPY7" s="91"/>
      <c r="FPZ7" s="91"/>
      <c r="FQA7" s="91"/>
      <c r="FQB7" s="91"/>
      <c r="FQC7" s="91"/>
      <c r="FQD7" s="91"/>
      <c r="FQE7" s="91"/>
      <c r="FQF7" s="91"/>
      <c r="FQG7" s="91"/>
      <c r="FQH7" s="91"/>
      <c r="FQI7" s="91"/>
      <c r="FQJ7" s="91"/>
      <c r="FQK7" s="91"/>
      <c r="FQL7" s="91"/>
      <c r="FQM7" s="91"/>
      <c r="FQN7" s="91"/>
      <c r="FQO7" s="91"/>
      <c r="FQP7" s="91"/>
      <c r="FQQ7" s="91"/>
      <c r="FQR7" s="91"/>
      <c r="FQS7" s="91"/>
      <c r="FQT7" s="91"/>
      <c r="FQU7" s="91"/>
      <c r="FQV7" s="91"/>
      <c r="FQW7" s="91"/>
      <c r="FQX7" s="91"/>
      <c r="FQY7" s="91"/>
      <c r="FQZ7" s="91"/>
      <c r="FRA7" s="91"/>
      <c r="FRB7" s="91"/>
      <c r="FRC7" s="91"/>
      <c r="FRD7" s="91"/>
      <c r="FRE7" s="91"/>
      <c r="FRF7" s="91"/>
      <c r="FRG7" s="91"/>
      <c r="FRH7" s="91"/>
      <c r="FRI7" s="91"/>
      <c r="FRJ7" s="91"/>
      <c r="FRK7" s="91"/>
      <c r="FRL7" s="91"/>
      <c r="FRM7" s="91"/>
      <c r="FRN7" s="91"/>
      <c r="FRO7" s="91"/>
      <c r="FRP7" s="91"/>
      <c r="FRQ7" s="91"/>
      <c r="FRR7" s="91"/>
      <c r="FRS7" s="91"/>
      <c r="FRT7" s="91"/>
      <c r="FRU7" s="91"/>
      <c r="FRV7" s="91"/>
      <c r="FRW7" s="91"/>
      <c r="FRX7" s="91"/>
      <c r="FRY7" s="91"/>
      <c r="FRZ7" s="91"/>
      <c r="FSA7" s="91"/>
      <c r="FSB7" s="91"/>
      <c r="FSC7" s="91"/>
      <c r="FSD7" s="91"/>
      <c r="FSE7" s="91"/>
      <c r="FSF7" s="91"/>
      <c r="FSG7" s="91"/>
      <c r="FSH7" s="91"/>
      <c r="FSI7" s="91"/>
      <c r="FSJ7" s="91"/>
      <c r="FSK7" s="91"/>
      <c r="FSL7" s="91"/>
      <c r="FSM7" s="91"/>
      <c r="FSN7" s="91"/>
      <c r="FSO7" s="91"/>
      <c r="FSP7" s="91"/>
      <c r="FSQ7" s="91"/>
      <c r="FSR7" s="91"/>
      <c r="FSS7" s="91"/>
      <c r="FST7" s="91"/>
      <c r="FSU7" s="91"/>
      <c r="FSV7" s="91"/>
      <c r="FSW7" s="91"/>
      <c r="FSX7" s="91"/>
      <c r="FSY7" s="91"/>
      <c r="FSZ7" s="91"/>
      <c r="FTA7" s="91"/>
      <c r="FTB7" s="91"/>
      <c r="FTC7" s="91"/>
      <c r="FTD7" s="91"/>
      <c r="FTE7" s="91"/>
      <c r="FTF7" s="91"/>
      <c r="FTG7" s="91"/>
      <c r="FTH7" s="91"/>
      <c r="FTI7" s="91"/>
      <c r="FTJ7" s="91"/>
      <c r="FTK7" s="91"/>
      <c r="FTL7" s="91"/>
      <c r="FTM7" s="91"/>
      <c r="FTN7" s="91"/>
      <c r="FTO7" s="91"/>
      <c r="FTP7" s="91"/>
      <c r="FTQ7" s="91"/>
      <c r="FTR7" s="91"/>
      <c r="FTS7" s="91"/>
      <c r="FTT7" s="91"/>
      <c r="FTU7" s="91"/>
      <c r="FTV7" s="91"/>
      <c r="FTW7" s="91"/>
      <c r="FTX7" s="91"/>
      <c r="FTY7" s="91"/>
      <c r="FTZ7" s="91"/>
      <c r="FUA7" s="91"/>
      <c r="FUB7" s="91"/>
      <c r="FUC7" s="91"/>
      <c r="FUD7" s="91"/>
      <c r="FUE7" s="91"/>
      <c r="FUF7" s="91"/>
      <c r="FUG7" s="91"/>
      <c r="FUH7" s="91"/>
      <c r="FUI7" s="91"/>
      <c r="FUJ7" s="91"/>
      <c r="FUK7" s="91"/>
      <c r="FUL7" s="91"/>
      <c r="FUM7" s="91"/>
      <c r="FUN7" s="91"/>
      <c r="FUO7" s="91"/>
      <c r="FUP7" s="91"/>
      <c r="FUQ7" s="91"/>
      <c r="FUR7" s="91"/>
      <c r="FUS7" s="91"/>
      <c r="FUT7" s="91"/>
      <c r="FUU7" s="91"/>
      <c r="FUV7" s="91"/>
      <c r="FUW7" s="91"/>
      <c r="FUX7" s="91"/>
      <c r="FUY7" s="91"/>
      <c r="FUZ7" s="91"/>
      <c r="FVA7" s="91"/>
      <c r="FVB7" s="91"/>
      <c r="FVC7" s="91"/>
      <c r="FVD7" s="91"/>
      <c r="FVE7" s="91"/>
      <c r="FVF7" s="91"/>
      <c r="FVG7" s="91"/>
      <c r="FVH7" s="91"/>
      <c r="FVI7" s="91"/>
      <c r="FVJ7" s="91"/>
      <c r="FVK7" s="91"/>
      <c r="FVL7" s="91"/>
      <c r="FVM7" s="91"/>
      <c r="FVN7" s="91"/>
      <c r="FVO7" s="91"/>
      <c r="FVP7" s="91"/>
      <c r="FVQ7" s="91"/>
      <c r="FVR7" s="91"/>
      <c r="FVS7" s="91"/>
      <c r="FVT7" s="91"/>
      <c r="FVU7" s="91"/>
      <c r="FVV7" s="91"/>
      <c r="FVW7" s="91"/>
      <c r="FVX7" s="91"/>
      <c r="FVY7" s="91"/>
      <c r="FVZ7" s="91"/>
      <c r="FWA7" s="91"/>
      <c r="FWB7" s="91"/>
      <c r="FWC7" s="91"/>
      <c r="FWD7" s="91"/>
      <c r="FWE7" s="91"/>
      <c r="FWF7" s="91"/>
      <c r="FWG7" s="91"/>
      <c r="FWH7" s="91"/>
      <c r="FWI7" s="91"/>
      <c r="FWJ7" s="91"/>
      <c r="FWK7" s="91"/>
      <c r="FWL7" s="91"/>
      <c r="FWM7" s="91"/>
      <c r="FWN7" s="91"/>
      <c r="FWO7" s="91"/>
      <c r="FWP7" s="91"/>
      <c r="FWQ7" s="91"/>
      <c r="FWR7" s="91"/>
      <c r="FWS7" s="91"/>
      <c r="FWT7" s="91"/>
      <c r="FWU7" s="91"/>
      <c r="FWV7" s="91"/>
      <c r="FWW7" s="91"/>
      <c r="FWX7" s="91"/>
      <c r="FWY7" s="91"/>
      <c r="FWZ7" s="91"/>
      <c r="FXA7" s="91"/>
      <c r="FXB7" s="91"/>
      <c r="FXC7" s="91"/>
      <c r="FXD7" s="91"/>
      <c r="FXE7" s="91"/>
      <c r="FXF7" s="91"/>
      <c r="FXG7" s="91"/>
      <c r="FXH7" s="91"/>
      <c r="FXI7" s="91"/>
      <c r="FXJ7" s="91"/>
      <c r="FXK7" s="91"/>
      <c r="FXL7" s="91"/>
      <c r="FXM7" s="91"/>
      <c r="FXN7" s="91"/>
      <c r="FXO7" s="91"/>
      <c r="FXP7" s="91"/>
      <c r="FXQ7" s="91"/>
      <c r="FXR7" s="91"/>
      <c r="FXS7" s="91"/>
      <c r="FXT7" s="91"/>
      <c r="FXU7" s="91"/>
      <c r="FXV7" s="91"/>
      <c r="FXW7" s="91"/>
      <c r="FXX7" s="91"/>
      <c r="FXY7" s="91"/>
      <c r="FXZ7" s="91"/>
      <c r="FYA7" s="91"/>
      <c r="FYB7" s="91"/>
      <c r="FYC7" s="91"/>
      <c r="FYD7" s="91"/>
      <c r="FYE7" s="91"/>
      <c r="FYF7" s="91"/>
      <c r="FYG7" s="91"/>
      <c r="FYH7" s="91"/>
      <c r="FYI7" s="91"/>
      <c r="FYJ7" s="91"/>
      <c r="FYK7" s="91"/>
      <c r="FYL7" s="91"/>
      <c r="FYM7" s="91"/>
      <c r="FYN7" s="91"/>
      <c r="FYO7" s="91"/>
      <c r="FYP7" s="91"/>
      <c r="FYQ7" s="91"/>
      <c r="FYR7" s="91"/>
      <c r="FYS7" s="91"/>
      <c r="FYT7" s="91"/>
      <c r="FYU7" s="91"/>
      <c r="FYV7" s="91"/>
      <c r="FYW7" s="91"/>
      <c r="FYX7" s="91"/>
      <c r="FYY7" s="91"/>
      <c r="FYZ7" s="91"/>
      <c r="FZA7" s="91"/>
      <c r="FZB7" s="91"/>
      <c r="FZC7" s="91"/>
      <c r="FZD7" s="91"/>
      <c r="FZE7" s="91"/>
      <c r="FZF7" s="91"/>
      <c r="FZG7" s="91"/>
      <c r="FZH7" s="91"/>
      <c r="FZI7" s="91"/>
      <c r="FZJ7" s="91"/>
      <c r="FZK7" s="91"/>
      <c r="FZL7" s="91"/>
      <c r="FZM7" s="91"/>
      <c r="FZN7" s="91"/>
      <c r="FZO7" s="91"/>
      <c r="FZP7" s="91"/>
      <c r="FZQ7" s="91"/>
      <c r="FZR7" s="91"/>
      <c r="FZS7" s="91"/>
      <c r="FZT7" s="91"/>
      <c r="FZU7" s="91"/>
      <c r="FZV7" s="91"/>
      <c r="FZW7" s="91"/>
      <c r="FZX7" s="91"/>
      <c r="FZY7" s="91"/>
      <c r="FZZ7" s="91"/>
      <c r="GAA7" s="91"/>
      <c r="GAB7" s="91"/>
      <c r="GAC7" s="91"/>
      <c r="GAD7" s="91"/>
      <c r="GAE7" s="91"/>
      <c r="GAF7" s="91"/>
      <c r="GAG7" s="91"/>
      <c r="GAH7" s="91"/>
      <c r="GAI7" s="91"/>
      <c r="GAJ7" s="91"/>
      <c r="GAK7" s="91"/>
      <c r="GAL7" s="91"/>
      <c r="GAM7" s="91"/>
      <c r="GAN7" s="91"/>
      <c r="GAO7" s="91"/>
      <c r="GAP7" s="91"/>
      <c r="GAQ7" s="91"/>
      <c r="GAR7" s="91"/>
      <c r="GAS7" s="91"/>
      <c r="GAT7" s="91"/>
      <c r="GAU7" s="91"/>
      <c r="GAV7" s="91"/>
      <c r="GAW7" s="91"/>
      <c r="GAX7" s="91"/>
      <c r="GAY7" s="91"/>
      <c r="GAZ7" s="91"/>
      <c r="GBA7" s="91"/>
      <c r="GBB7" s="91"/>
      <c r="GBC7" s="91"/>
      <c r="GBD7" s="91"/>
      <c r="GBE7" s="91"/>
      <c r="GBF7" s="91"/>
      <c r="GBG7" s="91"/>
      <c r="GBH7" s="91"/>
      <c r="GBI7" s="91"/>
      <c r="GBJ7" s="91"/>
      <c r="GBK7" s="91"/>
      <c r="GBL7" s="91"/>
      <c r="GBM7" s="91"/>
      <c r="GBN7" s="91"/>
      <c r="GBO7" s="91"/>
      <c r="GBP7" s="91"/>
      <c r="GBQ7" s="91"/>
      <c r="GBR7" s="91"/>
      <c r="GBS7" s="91"/>
      <c r="GBT7" s="91"/>
      <c r="GBU7" s="91"/>
      <c r="GBV7" s="91"/>
      <c r="GBW7" s="91"/>
      <c r="GBX7" s="91"/>
      <c r="GBY7" s="91"/>
      <c r="GBZ7" s="91"/>
      <c r="GCA7" s="91"/>
      <c r="GCB7" s="91"/>
      <c r="GCC7" s="91"/>
      <c r="GCD7" s="91"/>
      <c r="GCE7" s="91"/>
      <c r="GCF7" s="91"/>
      <c r="GCG7" s="91"/>
      <c r="GCH7" s="91"/>
      <c r="GCI7" s="91"/>
      <c r="GCJ7" s="91"/>
      <c r="GCK7" s="91"/>
      <c r="GCL7" s="91"/>
      <c r="GCM7" s="91"/>
      <c r="GCN7" s="91"/>
      <c r="GCO7" s="91"/>
      <c r="GCP7" s="91"/>
      <c r="GCQ7" s="91"/>
      <c r="GCR7" s="91"/>
      <c r="GCS7" s="91"/>
      <c r="GCT7" s="91"/>
      <c r="GCU7" s="91"/>
      <c r="GCV7" s="91"/>
      <c r="GCW7" s="91"/>
      <c r="GCX7" s="91"/>
      <c r="GCY7" s="91"/>
      <c r="GCZ7" s="91"/>
      <c r="GDA7" s="91"/>
      <c r="GDB7" s="91"/>
      <c r="GDC7" s="91"/>
      <c r="GDD7" s="91"/>
      <c r="GDE7" s="91"/>
      <c r="GDF7" s="91"/>
      <c r="GDG7" s="91"/>
      <c r="GDH7" s="91"/>
      <c r="GDI7" s="91"/>
      <c r="GDJ7" s="91"/>
      <c r="GDK7" s="91"/>
      <c r="GDL7" s="91"/>
      <c r="GDM7" s="91"/>
      <c r="GDN7" s="91"/>
      <c r="GDO7" s="91"/>
      <c r="GDP7" s="91"/>
      <c r="GDQ7" s="91"/>
      <c r="GDR7" s="91"/>
      <c r="GDS7" s="91"/>
      <c r="GDT7" s="91"/>
      <c r="GDU7" s="91"/>
      <c r="GDV7" s="91"/>
      <c r="GDW7" s="91"/>
      <c r="GDX7" s="91"/>
      <c r="GDY7" s="91"/>
      <c r="GDZ7" s="91"/>
      <c r="GEA7" s="91"/>
      <c r="GEB7" s="91"/>
      <c r="GEC7" s="91"/>
      <c r="GED7" s="91"/>
      <c r="GEE7" s="91"/>
      <c r="GEF7" s="91"/>
      <c r="GEG7" s="91"/>
      <c r="GEH7" s="91"/>
      <c r="GEI7" s="91"/>
      <c r="GEJ7" s="91"/>
      <c r="GEK7" s="91"/>
      <c r="GEL7" s="91"/>
      <c r="GEM7" s="91"/>
      <c r="GEN7" s="91"/>
      <c r="GEO7" s="91"/>
      <c r="GEP7" s="91"/>
      <c r="GEQ7" s="91"/>
      <c r="GER7" s="91"/>
      <c r="GES7" s="91"/>
      <c r="GET7" s="91"/>
      <c r="GEU7" s="91"/>
      <c r="GEV7" s="91"/>
      <c r="GEW7" s="91"/>
      <c r="GEX7" s="91"/>
      <c r="GEY7" s="91"/>
      <c r="GEZ7" s="91"/>
      <c r="GFA7" s="91"/>
      <c r="GFB7" s="91"/>
      <c r="GFC7" s="91"/>
      <c r="GFD7" s="91"/>
      <c r="GFE7" s="91"/>
      <c r="GFF7" s="91"/>
      <c r="GFG7" s="91"/>
      <c r="GFH7" s="91"/>
      <c r="GFI7" s="91"/>
      <c r="GFJ7" s="91"/>
      <c r="GFK7" s="91"/>
      <c r="GFL7" s="91"/>
      <c r="GFM7" s="91"/>
      <c r="GFN7" s="91"/>
      <c r="GFO7" s="91"/>
      <c r="GFP7" s="91"/>
      <c r="GFQ7" s="91"/>
      <c r="GFR7" s="91"/>
      <c r="GFS7" s="91"/>
      <c r="GFT7" s="91"/>
      <c r="GFU7" s="91"/>
      <c r="GFV7" s="91"/>
      <c r="GFW7" s="91"/>
      <c r="GFX7" s="91"/>
      <c r="GFY7" s="91"/>
      <c r="GFZ7" s="91"/>
      <c r="GGA7" s="91"/>
      <c r="GGB7" s="91"/>
      <c r="GGC7" s="91"/>
      <c r="GGD7" s="91"/>
      <c r="GGE7" s="91"/>
      <c r="GGF7" s="91"/>
      <c r="GGG7" s="91"/>
      <c r="GGH7" s="91"/>
      <c r="GGI7" s="91"/>
      <c r="GGJ7" s="91"/>
      <c r="GGK7" s="91"/>
      <c r="GGL7" s="91"/>
      <c r="GGM7" s="91"/>
      <c r="GGN7" s="91"/>
      <c r="GGO7" s="91"/>
      <c r="GGP7" s="91"/>
      <c r="GGQ7" s="91"/>
      <c r="GGR7" s="91"/>
      <c r="GGS7" s="91"/>
      <c r="GGT7" s="91"/>
      <c r="GGU7" s="91"/>
      <c r="GGV7" s="91"/>
      <c r="GGW7" s="91"/>
      <c r="GGX7" s="91"/>
      <c r="GGY7" s="91"/>
      <c r="GGZ7" s="91"/>
      <c r="GHA7" s="91"/>
      <c r="GHB7" s="91"/>
      <c r="GHC7" s="91"/>
      <c r="GHD7" s="91"/>
      <c r="GHE7" s="91"/>
      <c r="GHF7" s="91"/>
      <c r="GHG7" s="91"/>
      <c r="GHH7" s="91"/>
      <c r="GHI7" s="91"/>
      <c r="GHJ7" s="91"/>
      <c r="GHK7" s="91"/>
      <c r="GHL7" s="91"/>
      <c r="GHM7" s="91"/>
      <c r="GHN7" s="91"/>
      <c r="GHO7" s="91"/>
      <c r="GHP7" s="91"/>
      <c r="GHQ7" s="91"/>
      <c r="GHR7" s="91"/>
      <c r="GHS7" s="91"/>
      <c r="GHT7" s="91"/>
      <c r="GHU7" s="91"/>
      <c r="GHV7" s="91"/>
      <c r="GHW7" s="91"/>
      <c r="GHX7" s="91"/>
      <c r="GHY7" s="91"/>
      <c r="GHZ7" s="91"/>
      <c r="GIA7" s="91"/>
      <c r="GIB7" s="91"/>
      <c r="GIC7" s="91"/>
      <c r="GID7" s="91"/>
      <c r="GIE7" s="91"/>
      <c r="GIF7" s="91"/>
      <c r="GIG7" s="91"/>
      <c r="GIH7" s="91"/>
      <c r="GII7" s="91"/>
      <c r="GIJ7" s="91"/>
      <c r="GIK7" s="91"/>
      <c r="GIL7" s="91"/>
      <c r="GIM7" s="91"/>
      <c r="GIN7" s="91"/>
      <c r="GIO7" s="91"/>
      <c r="GIP7" s="91"/>
      <c r="GIQ7" s="91"/>
      <c r="GIR7" s="91"/>
      <c r="GIS7" s="91"/>
      <c r="GIT7" s="91"/>
      <c r="GIU7" s="91"/>
      <c r="GIV7" s="91"/>
      <c r="GIW7" s="91"/>
      <c r="GIX7" s="91"/>
      <c r="GIY7" s="91"/>
      <c r="GIZ7" s="91"/>
      <c r="GJA7" s="91"/>
      <c r="GJB7" s="91"/>
      <c r="GJC7" s="91"/>
      <c r="GJD7" s="91"/>
      <c r="GJE7" s="91"/>
      <c r="GJF7" s="91"/>
      <c r="GJG7" s="91"/>
      <c r="GJH7" s="91"/>
      <c r="GJI7" s="91"/>
      <c r="GJJ7" s="91"/>
      <c r="GJK7" s="91"/>
      <c r="GJL7" s="91"/>
      <c r="GJM7" s="91"/>
      <c r="GJN7" s="91"/>
      <c r="GJO7" s="91"/>
      <c r="GJP7" s="91"/>
      <c r="GJQ7" s="91"/>
      <c r="GJR7" s="91"/>
      <c r="GJS7" s="91"/>
      <c r="GJT7" s="91"/>
      <c r="GJU7" s="91"/>
      <c r="GJV7" s="91"/>
      <c r="GJW7" s="91"/>
      <c r="GJX7" s="91"/>
      <c r="GJY7" s="91"/>
      <c r="GJZ7" s="91"/>
      <c r="GKA7" s="91"/>
      <c r="GKB7" s="91"/>
      <c r="GKC7" s="91"/>
      <c r="GKD7" s="91"/>
      <c r="GKE7" s="91"/>
      <c r="GKF7" s="91"/>
      <c r="GKG7" s="91"/>
      <c r="GKH7" s="91"/>
      <c r="GKI7" s="91"/>
      <c r="GKJ7" s="91"/>
      <c r="GKK7" s="91"/>
      <c r="GKL7" s="91"/>
      <c r="GKM7" s="91"/>
      <c r="GKN7" s="91"/>
      <c r="GKO7" s="91"/>
      <c r="GKP7" s="91"/>
      <c r="GKQ7" s="91"/>
      <c r="GKR7" s="91"/>
      <c r="GKS7" s="91"/>
      <c r="GKT7" s="91"/>
      <c r="GKU7" s="91"/>
      <c r="GKV7" s="91"/>
      <c r="GKW7" s="91"/>
      <c r="GKX7" s="91"/>
      <c r="GKY7" s="91"/>
      <c r="GKZ7" s="91"/>
      <c r="GLA7" s="91"/>
      <c r="GLB7" s="91"/>
      <c r="GLC7" s="91"/>
      <c r="GLD7" s="91"/>
      <c r="GLE7" s="91"/>
      <c r="GLF7" s="91"/>
      <c r="GLG7" s="91"/>
      <c r="GLH7" s="91"/>
      <c r="GLI7" s="91"/>
      <c r="GLJ7" s="91"/>
      <c r="GLK7" s="91"/>
      <c r="GLL7" s="91"/>
      <c r="GLM7" s="91"/>
      <c r="GLN7" s="91"/>
      <c r="GLO7" s="91"/>
      <c r="GLP7" s="91"/>
      <c r="GLQ7" s="91"/>
      <c r="GLR7" s="91"/>
      <c r="GLS7" s="91"/>
      <c r="GLT7" s="91"/>
      <c r="GLU7" s="91"/>
      <c r="GLV7" s="91"/>
      <c r="GLW7" s="91"/>
      <c r="GLX7" s="91"/>
      <c r="GLY7" s="91"/>
      <c r="GLZ7" s="91"/>
      <c r="GMA7" s="91"/>
      <c r="GMB7" s="91"/>
      <c r="GMC7" s="91"/>
      <c r="GMD7" s="91"/>
      <c r="GME7" s="91"/>
      <c r="GMF7" s="91"/>
      <c r="GMG7" s="91"/>
      <c r="GMH7" s="91"/>
      <c r="GMI7" s="91"/>
      <c r="GMJ7" s="91"/>
      <c r="GMK7" s="91"/>
      <c r="GML7" s="91"/>
      <c r="GMM7" s="91"/>
      <c r="GMN7" s="91"/>
      <c r="GMO7" s="91"/>
      <c r="GMP7" s="91"/>
      <c r="GMQ7" s="91"/>
      <c r="GMR7" s="91"/>
      <c r="GMS7" s="91"/>
      <c r="GMT7" s="91"/>
      <c r="GMU7" s="91"/>
      <c r="GMV7" s="91"/>
      <c r="GMW7" s="91"/>
      <c r="GMX7" s="91"/>
      <c r="GMY7" s="91"/>
      <c r="GMZ7" s="91"/>
      <c r="GNA7" s="91"/>
      <c r="GNB7" s="91"/>
      <c r="GNC7" s="91"/>
      <c r="GND7" s="91"/>
      <c r="GNE7" s="91"/>
      <c r="GNF7" s="91"/>
      <c r="GNG7" s="91"/>
      <c r="GNH7" s="91"/>
      <c r="GNI7" s="91"/>
      <c r="GNJ7" s="91"/>
      <c r="GNK7" s="91"/>
      <c r="GNL7" s="91"/>
      <c r="GNM7" s="91"/>
      <c r="GNN7" s="91"/>
      <c r="GNO7" s="91"/>
      <c r="GNP7" s="91"/>
      <c r="GNQ7" s="91"/>
      <c r="GNR7" s="91"/>
      <c r="GNS7" s="91"/>
      <c r="GNT7" s="91"/>
      <c r="GNU7" s="91"/>
      <c r="GNV7" s="91"/>
      <c r="GNW7" s="91"/>
      <c r="GNX7" s="91"/>
      <c r="GNY7" s="91"/>
      <c r="GNZ7" s="91"/>
      <c r="GOA7" s="91"/>
      <c r="GOB7" s="91"/>
      <c r="GOC7" s="91"/>
      <c r="GOD7" s="91"/>
      <c r="GOE7" s="91"/>
      <c r="GOF7" s="91"/>
      <c r="GOG7" s="91"/>
      <c r="GOH7" s="91"/>
      <c r="GOI7" s="91"/>
      <c r="GOJ7" s="91"/>
      <c r="GOK7" s="91"/>
      <c r="GOL7" s="91"/>
      <c r="GOM7" s="91"/>
      <c r="GON7" s="91"/>
      <c r="GOO7" s="91"/>
      <c r="GOP7" s="91"/>
      <c r="GOQ7" s="91"/>
      <c r="GOR7" s="91"/>
      <c r="GOS7" s="91"/>
      <c r="GOT7" s="91"/>
      <c r="GOU7" s="91"/>
      <c r="GOV7" s="91"/>
      <c r="GOW7" s="91"/>
      <c r="GOX7" s="91"/>
      <c r="GOY7" s="91"/>
      <c r="GOZ7" s="91"/>
      <c r="GPA7" s="91"/>
      <c r="GPB7" s="91"/>
      <c r="GPC7" s="91"/>
      <c r="GPD7" s="91"/>
      <c r="GPE7" s="91"/>
      <c r="GPF7" s="91"/>
      <c r="GPG7" s="91"/>
      <c r="GPH7" s="91"/>
      <c r="GPI7" s="91"/>
      <c r="GPJ7" s="91"/>
      <c r="GPK7" s="91"/>
      <c r="GPL7" s="91"/>
      <c r="GPM7" s="91"/>
      <c r="GPN7" s="91"/>
      <c r="GPO7" s="91"/>
      <c r="GPP7" s="91"/>
      <c r="GPQ7" s="91"/>
      <c r="GPR7" s="91"/>
      <c r="GPS7" s="91"/>
      <c r="GPT7" s="91"/>
      <c r="GPU7" s="91"/>
      <c r="GPV7" s="91"/>
      <c r="GPW7" s="91"/>
      <c r="GPX7" s="91"/>
      <c r="GPY7" s="91"/>
      <c r="GPZ7" s="91"/>
      <c r="GQA7" s="91"/>
      <c r="GQB7" s="91"/>
      <c r="GQC7" s="91"/>
      <c r="GQD7" s="91"/>
      <c r="GQE7" s="91"/>
      <c r="GQF7" s="91"/>
      <c r="GQG7" s="91"/>
      <c r="GQH7" s="91"/>
      <c r="GQI7" s="91"/>
      <c r="GQJ7" s="91"/>
      <c r="GQK7" s="91"/>
      <c r="GQL7" s="91"/>
      <c r="GQM7" s="91"/>
      <c r="GQN7" s="91"/>
      <c r="GQO7" s="91"/>
      <c r="GQP7" s="91"/>
      <c r="GQQ7" s="91"/>
      <c r="GQR7" s="91"/>
      <c r="GQS7" s="91"/>
      <c r="GQT7" s="91"/>
      <c r="GQU7" s="91"/>
      <c r="GQV7" s="91"/>
      <c r="GQW7" s="91"/>
      <c r="GQX7" s="91"/>
      <c r="GQY7" s="91"/>
      <c r="GQZ7" s="91"/>
      <c r="GRA7" s="91"/>
      <c r="GRB7" s="91"/>
      <c r="GRC7" s="91"/>
      <c r="GRD7" s="91"/>
      <c r="GRE7" s="91"/>
      <c r="GRF7" s="91"/>
      <c r="GRG7" s="91"/>
      <c r="GRH7" s="91"/>
      <c r="GRI7" s="91"/>
      <c r="GRJ7" s="91"/>
      <c r="GRK7" s="91"/>
      <c r="GRL7" s="91"/>
      <c r="GRM7" s="91"/>
      <c r="GRN7" s="91"/>
      <c r="GRO7" s="91"/>
      <c r="GRP7" s="91"/>
      <c r="GRQ7" s="91"/>
      <c r="GRR7" s="91"/>
      <c r="GRS7" s="91"/>
      <c r="GRT7" s="91"/>
      <c r="GRU7" s="91"/>
      <c r="GRV7" s="91"/>
      <c r="GRW7" s="91"/>
      <c r="GRX7" s="91"/>
      <c r="GRY7" s="91"/>
      <c r="GRZ7" s="91"/>
      <c r="GSA7" s="91"/>
      <c r="GSB7" s="91"/>
      <c r="GSC7" s="91"/>
      <c r="GSD7" s="91"/>
      <c r="GSE7" s="91"/>
      <c r="GSF7" s="91"/>
      <c r="GSG7" s="91"/>
      <c r="GSH7" s="91"/>
      <c r="GSI7" s="91"/>
      <c r="GSJ7" s="91"/>
      <c r="GSK7" s="91"/>
      <c r="GSL7" s="91"/>
      <c r="GSM7" s="91"/>
      <c r="GSN7" s="91"/>
      <c r="GSO7" s="91"/>
      <c r="GSP7" s="91"/>
      <c r="GSQ7" s="91"/>
      <c r="GSR7" s="91"/>
      <c r="GSS7" s="91"/>
      <c r="GST7" s="91"/>
      <c r="GSU7" s="91"/>
      <c r="GSV7" s="91"/>
      <c r="GSW7" s="91"/>
      <c r="GSX7" s="91"/>
      <c r="GSY7" s="91"/>
      <c r="GSZ7" s="91"/>
      <c r="GTA7" s="91"/>
      <c r="GTB7" s="91"/>
      <c r="GTC7" s="91"/>
      <c r="GTD7" s="91"/>
      <c r="GTE7" s="91"/>
      <c r="GTF7" s="91"/>
      <c r="GTG7" s="91"/>
      <c r="GTH7" s="91"/>
      <c r="GTI7" s="91"/>
      <c r="GTJ7" s="91"/>
      <c r="GTK7" s="91"/>
      <c r="GTL7" s="91"/>
      <c r="GTM7" s="91"/>
      <c r="GTN7" s="91"/>
      <c r="GTO7" s="91"/>
      <c r="GTP7" s="91"/>
      <c r="GTQ7" s="91"/>
      <c r="GTR7" s="91"/>
      <c r="GTS7" s="91"/>
      <c r="GTT7" s="91"/>
      <c r="GTU7" s="91"/>
      <c r="GTV7" s="91"/>
      <c r="GTW7" s="91"/>
      <c r="GTX7" s="91"/>
      <c r="GTY7" s="91"/>
      <c r="GTZ7" s="91"/>
      <c r="GUA7" s="91"/>
      <c r="GUB7" s="91"/>
      <c r="GUC7" s="91"/>
      <c r="GUD7" s="91"/>
      <c r="GUE7" s="91"/>
      <c r="GUF7" s="91"/>
      <c r="GUG7" s="91"/>
      <c r="GUH7" s="91"/>
      <c r="GUI7" s="91"/>
      <c r="GUJ7" s="91"/>
      <c r="GUK7" s="91"/>
      <c r="GUL7" s="91"/>
      <c r="GUM7" s="91"/>
      <c r="GUN7" s="91"/>
      <c r="GUO7" s="91"/>
      <c r="GUP7" s="91"/>
      <c r="GUQ7" s="91"/>
      <c r="GUR7" s="91"/>
      <c r="GUS7" s="91"/>
      <c r="GUT7" s="91"/>
      <c r="GUU7" s="91"/>
      <c r="GUV7" s="91"/>
      <c r="GUW7" s="91"/>
      <c r="GUX7" s="91"/>
      <c r="GUY7" s="91"/>
      <c r="GUZ7" s="91"/>
      <c r="GVA7" s="91"/>
      <c r="GVB7" s="91"/>
      <c r="GVC7" s="91"/>
      <c r="GVD7" s="91"/>
      <c r="GVE7" s="91"/>
      <c r="GVF7" s="91"/>
      <c r="GVG7" s="91"/>
      <c r="GVH7" s="91"/>
      <c r="GVI7" s="91"/>
      <c r="GVJ7" s="91"/>
      <c r="GVK7" s="91"/>
      <c r="GVL7" s="91"/>
      <c r="GVM7" s="91"/>
      <c r="GVN7" s="91"/>
      <c r="GVO7" s="91"/>
      <c r="GVP7" s="91"/>
      <c r="GVQ7" s="91"/>
      <c r="GVR7" s="91"/>
      <c r="GVS7" s="91"/>
      <c r="GVT7" s="91"/>
      <c r="GVU7" s="91"/>
      <c r="GVV7" s="91"/>
      <c r="GVW7" s="91"/>
      <c r="GVX7" s="91"/>
      <c r="GVY7" s="91"/>
      <c r="GVZ7" s="91"/>
      <c r="GWA7" s="91"/>
      <c r="GWB7" s="91"/>
      <c r="GWC7" s="91"/>
      <c r="GWD7" s="91"/>
      <c r="GWE7" s="91"/>
      <c r="GWF7" s="91"/>
      <c r="GWG7" s="91"/>
      <c r="GWH7" s="91"/>
      <c r="GWI7" s="91"/>
      <c r="GWJ7" s="91"/>
      <c r="GWK7" s="91"/>
      <c r="GWL7" s="91"/>
      <c r="GWM7" s="91"/>
      <c r="GWN7" s="91"/>
      <c r="GWO7" s="91"/>
      <c r="GWP7" s="91"/>
      <c r="GWQ7" s="91"/>
      <c r="GWR7" s="91"/>
      <c r="GWS7" s="91"/>
      <c r="GWT7" s="91"/>
      <c r="GWU7" s="91"/>
      <c r="GWV7" s="91"/>
      <c r="GWW7" s="91"/>
      <c r="GWX7" s="91"/>
      <c r="GWY7" s="91"/>
      <c r="GWZ7" s="91"/>
      <c r="GXA7" s="91"/>
      <c r="GXB7" s="91"/>
      <c r="GXC7" s="91"/>
      <c r="GXD7" s="91"/>
      <c r="GXE7" s="91"/>
      <c r="GXF7" s="91"/>
      <c r="GXG7" s="91"/>
      <c r="GXH7" s="91"/>
      <c r="GXI7" s="91"/>
      <c r="GXJ7" s="91"/>
      <c r="GXK7" s="91"/>
      <c r="GXL7" s="91"/>
      <c r="GXM7" s="91"/>
      <c r="GXN7" s="91"/>
      <c r="GXO7" s="91"/>
      <c r="GXP7" s="91"/>
      <c r="GXQ7" s="91"/>
      <c r="GXR7" s="91"/>
      <c r="GXS7" s="91"/>
      <c r="GXT7" s="91"/>
      <c r="GXU7" s="91"/>
      <c r="GXV7" s="91"/>
      <c r="GXW7" s="91"/>
      <c r="GXX7" s="91"/>
      <c r="GXY7" s="91"/>
      <c r="GXZ7" s="91"/>
      <c r="GYA7" s="91"/>
      <c r="GYB7" s="91"/>
      <c r="GYC7" s="91"/>
      <c r="GYD7" s="91"/>
      <c r="GYE7" s="91"/>
      <c r="GYF7" s="91"/>
      <c r="GYG7" s="91"/>
      <c r="GYH7" s="91"/>
      <c r="GYI7" s="91"/>
      <c r="GYJ7" s="91"/>
      <c r="GYK7" s="91"/>
      <c r="GYL7" s="91"/>
      <c r="GYM7" s="91"/>
      <c r="GYN7" s="91"/>
      <c r="GYO7" s="91"/>
      <c r="GYP7" s="91"/>
      <c r="GYQ7" s="91"/>
      <c r="GYR7" s="91"/>
      <c r="GYS7" s="91"/>
      <c r="GYT7" s="91"/>
      <c r="GYU7" s="91"/>
      <c r="GYV7" s="91"/>
      <c r="GYW7" s="91"/>
      <c r="GYX7" s="91"/>
      <c r="GYY7" s="91"/>
      <c r="GYZ7" s="91"/>
      <c r="GZA7" s="91"/>
      <c r="GZB7" s="91"/>
      <c r="GZC7" s="91"/>
      <c r="GZD7" s="91"/>
      <c r="GZE7" s="91"/>
      <c r="GZF7" s="91"/>
      <c r="GZG7" s="91"/>
      <c r="GZH7" s="91"/>
      <c r="GZI7" s="91"/>
      <c r="GZJ7" s="91"/>
      <c r="GZK7" s="91"/>
      <c r="GZL7" s="91"/>
      <c r="GZM7" s="91"/>
      <c r="GZN7" s="91"/>
      <c r="GZO7" s="91"/>
      <c r="GZP7" s="91"/>
      <c r="GZQ7" s="91"/>
      <c r="GZR7" s="91"/>
      <c r="GZS7" s="91"/>
      <c r="GZT7" s="91"/>
      <c r="GZU7" s="91"/>
      <c r="GZV7" s="91"/>
      <c r="GZW7" s="91"/>
      <c r="GZX7" s="91"/>
      <c r="GZY7" s="91"/>
      <c r="GZZ7" s="91"/>
      <c r="HAA7" s="91"/>
      <c r="HAB7" s="91"/>
      <c r="HAC7" s="91"/>
      <c r="HAD7" s="91"/>
      <c r="HAE7" s="91"/>
      <c r="HAF7" s="91"/>
      <c r="HAG7" s="91"/>
      <c r="HAH7" s="91"/>
      <c r="HAI7" s="91"/>
      <c r="HAJ7" s="91"/>
      <c r="HAK7" s="91"/>
      <c r="HAL7" s="91"/>
      <c r="HAM7" s="91"/>
      <c r="HAN7" s="91"/>
      <c r="HAO7" s="91"/>
      <c r="HAP7" s="91"/>
      <c r="HAQ7" s="91"/>
      <c r="HAR7" s="91"/>
      <c r="HAS7" s="91"/>
      <c r="HAT7" s="91"/>
      <c r="HAU7" s="91"/>
      <c r="HAV7" s="91"/>
      <c r="HAW7" s="91"/>
      <c r="HAX7" s="91"/>
      <c r="HAY7" s="91"/>
      <c r="HAZ7" s="91"/>
      <c r="HBA7" s="91"/>
      <c r="HBB7" s="91"/>
      <c r="HBC7" s="91"/>
      <c r="HBD7" s="91"/>
      <c r="HBE7" s="91"/>
      <c r="HBF7" s="91"/>
      <c r="HBG7" s="91"/>
      <c r="HBH7" s="91"/>
      <c r="HBI7" s="91"/>
      <c r="HBJ7" s="91"/>
      <c r="HBK7" s="91"/>
      <c r="HBL7" s="91"/>
      <c r="HBM7" s="91"/>
      <c r="HBN7" s="91"/>
      <c r="HBO7" s="91"/>
      <c r="HBP7" s="91"/>
      <c r="HBQ7" s="91"/>
      <c r="HBR7" s="91"/>
      <c r="HBS7" s="91"/>
      <c r="HBT7" s="91"/>
      <c r="HBU7" s="91"/>
      <c r="HBV7" s="91"/>
      <c r="HBW7" s="91"/>
      <c r="HBX7" s="91"/>
      <c r="HBY7" s="91"/>
      <c r="HBZ7" s="91"/>
      <c r="HCA7" s="91"/>
      <c r="HCB7" s="91"/>
      <c r="HCC7" s="91"/>
      <c r="HCD7" s="91"/>
      <c r="HCE7" s="91"/>
      <c r="HCF7" s="91"/>
      <c r="HCG7" s="91"/>
      <c r="HCH7" s="91"/>
      <c r="HCI7" s="91"/>
      <c r="HCJ7" s="91"/>
      <c r="HCK7" s="91"/>
      <c r="HCL7" s="91"/>
      <c r="HCM7" s="91"/>
      <c r="HCN7" s="91"/>
      <c r="HCO7" s="91"/>
      <c r="HCP7" s="91"/>
      <c r="HCQ7" s="91"/>
      <c r="HCR7" s="91"/>
      <c r="HCS7" s="91"/>
      <c r="HCT7" s="91"/>
      <c r="HCU7" s="91"/>
      <c r="HCV7" s="91"/>
      <c r="HCW7" s="91"/>
      <c r="HCX7" s="91"/>
      <c r="HCY7" s="91"/>
      <c r="HCZ7" s="91"/>
      <c r="HDA7" s="91"/>
      <c r="HDB7" s="91"/>
      <c r="HDC7" s="91"/>
      <c r="HDD7" s="91"/>
      <c r="HDE7" s="91"/>
      <c r="HDF7" s="91"/>
      <c r="HDG7" s="91"/>
      <c r="HDH7" s="91"/>
      <c r="HDI7" s="91"/>
      <c r="HDJ7" s="91"/>
      <c r="HDK7" s="91"/>
      <c r="HDL7" s="91"/>
      <c r="HDM7" s="91"/>
      <c r="HDN7" s="91"/>
      <c r="HDO7" s="91"/>
      <c r="HDP7" s="91"/>
      <c r="HDQ7" s="91"/>
      <c r="HDR7" s="91"/>
      <c r="HDS7" s="91"/>
      <c r="HDT7" s="91"/>
      <c r="HDU7" s="91"/>
      <c r="HDV7" s="91"/>
      <c r="HDW7" s="91"/>
      <c r="HDX7" s="91"/>
      <c r="HDY7" s="91"/>
      <c r="HDZ7" s="91"/>
      <c r="HEA7" s="91"/>
      <c r="HEB7" s="91"/>
      <c r="HEC7" s="91"/>
      <c r="HED7" s="91"/>
      <c r="HEE7" s="91"/>
      <c r="HEF7" s="91"/>
      <c r="HEG7" s="91"/>
      <c r="HEH7" s="91"/>
      <c r="HEI7" s="91"/>
      <c r="HEJ7" s="91"/>
      <c r="HEK7" s="91"/>
      <c r="HEL7" s="91"/>
      <c r="HEM7" s="91"/>
      <c r="HEN7" s="91"/>
      <c r="HEO7" s="91"/>
      <c r="HEP7" s="91"/>
      <c r="HEQ7" s="91"/>
      <c r="HER7" s="91"/>
      <c r="HES7" s="91"/>
      <c r="HET7" s="91"/>
      <c r="HEU7" s="91"/>
      <c r="HEV7" s="91"/>
      <c r="HEW7" s="91"/>
      <c r="HEX7" s="91"/>
      <c r="HEY7" s="91"/>
      <c r="HEZ7" s="91"/>
      <c r="HFA7" s="91"/>
      <c r="HFB7" s="91"/>
      <c r="HFC7" s="91"/>
      <c r="HFD7" s="91"/>
      <c r="HFE7" s="91"/>
      <c r="HFF7" s="91"/>
      <c r="HFG7" s="91"/>
      <c r="HFH7" s="91"/>
      <c r="HFI7" s="91"/>
      <c r="HFJ7" s="91"/>
      <c r="HFK7" s="91"/>
      <c r="HFL7" s="91"/>
      <c r="HFM7" s="91"/>
      <c r="HFN7" s="91"/>
      <c r="HFO7" s="91"/>
      <c r="HFP7" s="91"/>
      <c r="HFQ7" s="91"/>
      <c r="HFR7" s="91"/>
      <c r="HFS7" s="91"/>
      <c r="HFT7" s="91"/>
      <c r="HFU7" s="91"/>
      <c r="HFV7" s="91"/>
      <c r="HFW7" s="91"/>
      <c r="HFX7" s="91"/>
      <c r="HFY7" s="91"/>
      <c r="HFZ7" s="91"/>
      <c r="HGA7" s="91"/>
      <c r="HGB7" s="91"/>
      <c r="HGC7" s="91"/>
      <c r="HGD7" s="91"/>
      <c r="HGE7" s="91"/>
      <c r="HGF7" s="91"/>
      <c r="HGG7" s="91"/>
      <c r="HGH7" s="91"/>
      <c r="HGI7" s="91"/>
      <c r="HGJ7" s="91"/>
      <c r="HGK7" s="91"/>
      <c r="HGL7" s="91"/>
      <c r="HGM7" s="91"/>
      <c r="HGN7" s="91"/>
      <c r="HGO7" s="91"/>
      <c r="HGP7" s="91"/>
      <c r="HGQ7" s="91"/>
      <c r="HGR7" s="91"/>
      <c r="HGS7" s="91"/>
      <c r="HGT7" s="91"/>
      <c r="HGU7" s="91"/>
      <c r="HGV7" s="91"/>
      <c r="HGW7" s="91"/>
      <c r="HGX7" s="91"/>
      <c r="HGY7" s="91"/>
      <c r="HGZ7" s="91"/>
      <c r="HHA7" s="91"/>
      <c r="HHB7" s="91"/>
      <c r="HHC7" s="91"/>
      <c r="HHD7" s="91"/>
      <c r="HHE7" s="91"/>
      <c r="HHF7" s="91"/>
      <c r="HHG7" s="91"/>
      <c r="HHH7" s="91"/>
      <c r="HHI7" s="91"/>
      <c r="HHJ7" s="91"/>
      <c r="HHK7" s="91"/>
      <c r="HHL7" s="91"/>
      <c r="HHM7" s="91"/>
      <c r="HHN7" s="91"/>
      <c r="HHO7" s="91"/>
      <c r="HHP7" s="91"/>
      <c r="HHQ7" s="91"/>
      <c r="HHR7" s="91"/>
      <c r="HHS7" s="91"/>
      <c r="HHT7" s="91"/>
      <c r="HHU7" s="91"/>
      <c r="HHV7" s="91"/>
      <c r="HHW7" s="91"/>
      <c r="HHX7" s="91"/>
      <c r="HHY7" s="91"/>
      <c r="HHZ7" s="91"/>
      <c r="HIA7" s="91"/>
      <c r="HIB7" s="91"/>
      <c r="HIC7" s="91"/>
      <c r="HID7" s="91"/>
      <c r="HIE7" s="91"/>
      <c r="HIF7" s="91"/>
      <c r="HIG7" s="91"/>
      <c r="HIH7" s="91"/>
      <c r="HII7" s="91"/>
      <c r="HIJ7" s="91"/>
      <c r="HIK7" s="91"/>
      <c r="HIL7" s="91"/>
      <c r="HIM7" s="91"/>
      <c r="HIN7" s="91"/>
      <c r="HIO7" s="91"/>
      <c r="HIP7" s="91"/>
      <c r="HIQ7" s="91"/>
      <c r="HIR7" s="91"/>
      <c r="HIS7" s="91"/>
      <c r="HIT7" s="91"/>
      <c r="HIU7" s="91"/>
      <c r="HIV7" s="91"/>
      <c r="HIW7" s="91"/>
      <c r="HIX7" s="91"/>
      <c r="HIY7" s="91"/>
      <c r="HIZ7" s="91"/>
      <c r="HJA7" s="91"/>
      <c r="HJB7" s="91"/>
      <c r="HJC7" s="91"/>
      <c r="HJD7" s="91"/>
      <c r="HJE7" s="91"/>
      <c r="HJF7" s="91"/>
      <c r="HJG7" s="91"/>
      <c r="HJH7" s="91"/>
      <c r="HJI7" s="91"/>
      <c r="HJJ7" s="91"/>
      <c r="HJK7" s="91"/>
      <c r="HJL7" s="91"/>
      <c r="HJM7" s="91"/>
      <c r="HJN7" s="91"/>
      <c r="HJO7" s="91"/>
      <c r="HJP7" s="91"/>
      <c r="HJQ7" s="91"/>
      <c r="HJR7" s="91"/>
      <c r="HJS7" s="91"/>
      <c r="HJT7" s="91"/>
      <c r="HJU7" s="91"/>
      <c r="HJV7" s="91"/>
      <c r="HJW7" s="91"/>
      <c r="HJX7" s="91"/>
      <c r="HJY7" s="91"/>
      <c r="HJZ7" s="91"/>
      <c r="HKA7" s="91"/>
      <c r="HKB7" s="91"/>
      <c r="HKC7" s="91"/>
      <c r="HKD7" s="91"/>
      <c r="HKE7" s="91"/>
      <c r="HKF7" s="91"/>
      <c r="HKG7" s="91"/>
      <c r="HKH7" s="91"/>
      <c r="HKI7" s="91"/>
      <c r="HKJ7" s="91"/>
      <c r="HKK7" s="91"/>
      <c r="HKL7" s="91"/>
      <c r="HKM7" s="91"/>
      <c r="HKN7" s="91"/>
      <c r="HKO7" s="91"/>
      <c r="HKP7" s="91"/>
      <c r="HKQ7" s="91"/>
      <c r="HKR7" s="91"/>
      <c r="HKS7" s="91"/>
      <c r="HKT7" s="91"/>
      <c r="HKU7" s="91"/>
      <c r="HKV7" s="91"/>
      <c r="HKW7" s="91"/>
      <c r="HKX7" s="91"/>
      <c r="HKY7" s="91"/>
      <c r="HKZ7" s="91"/>
      <c r="HLA7" s="91"/>
      <c r="HLB7" s="91"/>
      <c r="HLC7" s="91"/>
      <c r="HLD7" s="91"/>
      <c r="HLE7" s="91"/>
      <c r="HLF7" s="91"/>
      <c r="HLG7" s="91"/>
      <c r="HLH7" s="91"/>
      <c r="HLI7" s="91"/>
      <c r="HLJ7" s="91"/>
      <c r="HLK7" s="91"/>
      <c r="HLL7" s="91"/>
      <c r="HLM7" s="91"/>
      <c r="HLN7" s="91"/>
      <c r="HLO7" s="91"/>
      <c r="HLP7" s="91"/>
      <c r="HLQ7" s="91"/>
      <c r="HLR7" s="91"/>
      <c r="HLS7" s="91"/>
      <c r="HLT7" s="91"/>
      <c r="HLU7" s="91"/>
      <c r="HLV7" s="91"/>
      <c r="HLW7" s="91"/>
      <c r="HLX7" s="91"/>
      <c r="HLY7" s="91"/>
      <c r="HLZ7" s="91"/>
      <c r="HMA7" s="91"/>
      <c r="HMB7" s="91"/>
      <c r="HMC7" s="91"/>
      <c r="HMD7" s="91"/>
      <c r="HME7" s="91"/>
      <c r="HMF7" s="91"/>
      <c r="HMG7" s="91"/>
      <c r="HMH7" s="91"/>
      <c r="HMI7" s="91"/>
      <c r="HMJ7" s="91"/>
      <c r="HMK7" s="91"/>
      <c r="HML7" s="91"/>
      <c r="HMM7" s="91"/>
      <c r="HMN7" s="91"/>
      <c r="HMO7" s="91"/>
      <c r="HMP7" s="91"/>
      <c r="HMQ7" s="91"/>
      <c r="HMR7" s="91"/>
      <c r="HMS7" s="91"/>
      <c r="HMT7" s="91"/>
      <c r="HMU7" s="91"/>
      <c r="HMV7" s="91"/>
      <c r="HMW7" s="91"/>
      <c r="HMX7" s="91"/>
      <c r="HMY7" s="91"/>
      <c r="HMZ7" s="91"/>
      <c r="HNA7" s="91"/>
      <c r="HNB7" s="91"/>
      <c r="HNC7" s="91"/>
      <c r="HND7" s="91"/>
      <c r="HNE7" s="91"/>
      <c r="HNF7" s="91"/>
      <c r="HNG7" s="91"/>
      <c r="HNH7" s="91"/>
      <c r="HNI7" s="91"/>
      <c r="HNJ7" s="91"/>
      <c r="HNK7" s="91"/>
      <c r="HNL7" s="91"/>
      <c r="HNM7" s="91"/>
      <c r="HNN7" s="91"/>
      <c r="HNO7" s="91"/>
      <c r="HNP7" s="91"/>
      <c r="HNQ7" s="91"/>
      <c r="HNR7" s="91"/>
      <c r="HNS7" s="91"/>
      <c r="HNT7" s="91"/>
      <c r="HNU7" s="91"/>
      <c r="HNV7" s="91"/>
      <c r="HNW7" s="91"/>
      <c r="HNX7" s="91"/>
      <c r="HNY7" s="91"/>
      <c r="HNZ7" s="91"/>
      <c r="HOA7" s="91"/>
      <c r="HOB7" s="91"/>
      <c r="HOC7" s="91"/>
      <c r="HOD7" s="91"/>
      <c r="HOE7" s="91"/>
      <c r="HOF7" s="91"/>
      <c r="HOG7" s="91"/>
      <c r="HOH7" s="91"/>
      <c r="HOI7" s="91"/>
      <c r="HOJ7" s="91"/>
      <c r="HOK7" s="91"/>
      <c r="HOL7" s="91"/>
      <c r="HOM7" s="91"/>
      <c r="HON7" s="91"/>
      <c r="HOO7" s="91"/>
      <c r="HOP7" s="91"/>
      <c r="HOQ7" s="91"/>
      <c r="HOR7" s="91"/>
      <c r="HOS7" s="91"/>
      <c r="HOT7" s="91"/>
      <c r="HOU7" s="91"/>
      <c r="HOV7" s="91"/>
      <c r="HOW7" s="91"/>
      <c r="HOX7" s="91"/>
      <c r="HOY7" s="91"/>
      <c r="HOZ7" s="91"/>
      <c r="HPA7" s="91"/>
      <c r="HPB7" s="91"/>
      <c r="HPC7" s="91"/>
      <c r="HPD7" s="91"/>
      <c r="HPE7" s="91"/>
      <c r="HPF7" s="91"/>
      <c r="HPG7" s="91"/>
      <c r="HPH7" s="91"/>
      <c r="HPI7" s="91"/>
      <c r="HPJ7" s="91"/>
      <c r="HPK7" s="91"/>
      <c r="HPL7" s="91"/>
      <c r="HPM7" s="91"/>
      <c r="HPN7" s="91"/>
      <c r="HPO7" s="91"/>
      <c r="HPP7" s="91"/>
      <c r="HPQ7" s="91"/>
      <c r="HPR7" s="91"/>
      <c r="HPS7" s="91"/>
      <c r="HPT7" s="91"/>
      <c r="HPU7" s="91"/>
      <c r="HPV7" s="91"/>
      <c r="HPW7" s="91"/>
      <c r="HPX7" s="91"/>
      <c r="HPY7" s="91"/>
      <c r="HPZ7" s="91"/>
      <c r="HQA7" s="91"/>
      <c r="HQB7" s="91"/>
      <c r="HQC7" s="91"/>
      <c r="HQD7" s="91"/>
      <c r="HQE7" s="91"/>
      <c r="HQF7" s="91"/>
      <c r="HQG7" s="91"/>
      <c r="HQH7" s="91"/>
      <c r="HQI7" s="91"/>
      <c r="HQJ7" s="91"/>
      <c r="HQK7" s="91"/>
      <c r="HQL7" s="91"/>
      <c r="HQM7" s="91"/>
      <c r="HQN7" s="91"/>
      <c r="HQO7" s="91"/>
      <c r="HQP7" s="91"/>
      <c r="HQQ7" s="91"/>
      <c r="HQR7" s="91"/>
      <c r="HQS7" s="91"/>
      <c r="HQT7" s="91"/>
      <c r="HQU7" s="91"/>
      <c r="HQV7" s="91"/>
      <c r="HQW7" s="91"/>
      <c r="HQX7" s="91"/>
      <c r="HQY7" s="91"/>
      <c r="HQZ7" s="91"/>
      <c r="HRA7" s="91"/>
      <c r="HRB7" s="91"/>
      <c r="HRC7" s="91"/>
      <c r="HRD7" s="91"/>
      <c r="HRE7" s="91"/>
      <c r="HRF7" s="91"/>
      <c r="HRG7" s="91"/>
      <c r="HRH7" s="91"/>
      <c r="HRI7" s="91"/>
      <c r="HRJ7" s="91"/>
      <c r="HRK7" s="91"/>
      <c r="HRL7" s="91"/>
      <c r="HRM7" s="91"/>
      <c r="HRN7" s="91"/>
      <c r="HRO7" s="91"/>
      <c r="HRP7" s="91"/>
      <c r="HRQ7" s="91"/>
      <c r="HRR7" s="91"/>
      <c r="HRS7" s="91"/>
      <c r="HRT7" s="91"/>
      <c r="HRU7" s="91"/>
      <c r="HRV7" s="91"/>
      <c r="HRW7" s="91"/>
      <c r="HRX7" s="91"/>
      <c r="HRY7" s="91"/>
      <c r="HRZ7" s="91"/>
      <c r="HSA7" s="91"/>
      <c r="HSB7" s="91"/>
      <c r="HSC7" s="91"/>
      <c r="HSD7" s="91"/>
      <c r="HSE7" s="91"/>
      <c r="HSF7" s="91"/>
      <c r="HSG7" s="91"/>
      <c r="HSH7" s="91"/>
      <c r="HSI7" s="91"/>
      <c r="HSJ7" s="91"/>
      <c r="HSK7" s="91"/>
      <c r="HSL7" s="91"/>
      <c r="HSM7" s="91"/>
      <c r="HSN7" s="91"/>
      <c r="HSO7" s="91"/>
      <c r="HSP7" s="91"/>
      <c r="HSQ7" s="91"/>
      <c r="HSR7" s="91"/>
      <c r="HSS7" s="91"/>
      <c r="HST7" s="91"/>
      <c r="HSU7" s="91"/>
      <c r="HSV7" s="91"/>
      <c r="HSW7" s="91"/>
      <c r="HSX7" s="91"/>
      <c r="HSY7" s="91"/>
      <c r="HSZ7" s="91"/>
      <c r="HTA7" s="91"/>
      <c r="HTB7" s="91"/>
      <c r="HTC7" s="91"/>
      <c r="HTD7" s="91"/>
      <c r="HTE7" s="91"/>
      <c r="HTF7" s="91"/>
      <c r="HTG7" s="91"/>
      <c r="HTH7" s="91"/>
      <c r="HTI7" s="91"/>
      <c r="HTJ7" s="91"/>
      <c r="HTK7" s="91"/>
      <c r="HTL7" s="91"/>
      <c r="HTM7" s="91"/>
      <c r="HTN7" s="91"/>
      <c r="HTO7" s="91"/>
      <c r="HTP7" s="91"/>
      <c r="HTQ7" s="91"/>
      <c r="HTR7" s="91"/>
      <c r="HTS7" s="91"/>
      <c r="HTT7" s="91"/>
      <c r="HTU7" s="91"/>
      <c r="HTV7" s="91"/>
      <c r="HTW7" s="91"/>
      <c r="HTX7" s="91"/>
      <c r="HTY7" s="91"/>
      <c r="HTZ7" s="91"/>
      <c r="HUA7" s="91"/>
      <c r="HUB7" s="91"/>
      <c r="HUC7" s="91"/>
      <c r="HUD7" s="91"/>
      <c r="HUE7" s="91"/>
      <c r="HUF7" s="91"/>
      <c r="HUG7" s="91"/>
      <c r="HUH7" s="91"/>
      <c r="HUI7" s="91"/>
      <c r="HUJ7" s="91"/>
      <c r="HUK7" s="91"/>
      <c r="HUL7" s="91"/>
      <c r="HUM7" s="91"/>
      <c r="HUN7" s="91"/>
      <c r="HUO7" s="91"/>
      <c r="HUP7" s="91"/>
      <c r="HUQ7" s="91"/>
      <c r="HUR7" s="91"/>
      <c r="HUS7" s="91"/>
      <c r="HUT7" s="91"/>
      <c r="HUU7" s="91"/>
      <c r="HUV7" s="91"/>
      <c r="HUW7" s="91"/>
      <c r="HUX7" s="91"/>
      <c r="HUY7" s="91"/>
      <c r="HUZ7" s="91"/>
      <c r="HVA7" s="91"/>
      <c r="HVB7" s="91"/>
      <c r="HVC7" s="91"/>
      <c r="HVD7" s="91"/>
      <c r="HVE7" s="91"/>
      <c r="HVF7" s="91"/>
      <c r="HVG7" s="91"/>
      <c r="HVH7" s="91"/>
      <c r="HVI7" s="91"/>
      <c r="HVJ7" s="91"/>
      <c r="HVK7" s="91"/>
      <c r="HVL7" s="91"/>
      <c r="HVM7" s="91"/>
      <c r="HVN7" s="91"/>
      <c r="HVO7" s="91"/>
      <c r="HVP7" s="91"/>
      <c r="HVQ7" s="91"/>
      <c r="HVR7" s="91"/>
      <c r="HVS7" s="91"/>
      <c r="HVT7" s="91"/>
      <c r="HVU7" s="91"/>
      <c r="HVV7" s="91"/>
      <c r="HVW7" s="91"/>
      <c r="HVX7" s="91"/>
      <c r="HVY7" s="91"/>
      <c r="HVZ7" s="91"/>
      <c r="HWA7" s="91"/>
      <c r="HWB7" s="91"/>
      <c r="HWC7" s="91"/>
      <c r="HWD7" s="91"/>
      <c r="HWE7" s="91"/>
      <c r="HWF7" s="91"/>
      <c r="HWG7" s="91"/>
      <c r="HWH7" s="91"/>
      <c r="HWI7" s="91"/>
      <c r="HWJ7" s="91"/>
      <c r="HWK7" s="91"/>
      <c r="HWL7" s="91"/>
      <c r="HWM7" s="91"/>
      <c r="HWN7" s="91"/>
      <c r="HWO7" s="91"/>
      <c r="HWP7" s="91"/>
      <c r="HWQ7" s="91"/>
      <c r="HWR7" s="91"/>
      <c r="HWS7" s="91"/>
      <c r="HWT7" s="91"/>
      <c r="HWU7" s="91"/>
      <c r="HWV7" s="91"/>
      <c r="HWW7" s="91"/>
      <c r="HWX7" s="91"/>
      <c r="HWY7" s="91"/>
      <c r="HWZ7" s="91"/>
      <c r="HXA7" s="91"/>
      <c r="HXB7" s="91"/>
      <c r="HXC7" s="91"/>
      <c r="HXD7" s="91"/>
      <c r="HXE7" s="91"/>
      <c r="HXF7" s="91"/>
      <c r="HXG7" s="91"/>
      <c r="HXH7" s="91"/>
      <c r="HXI7" s="91"/>
      <c r="HXJ7" s="91"/>
      <c r="HXK7" s="91"/>
      <c r="HXL7" s="91"/>
      <c r="HXM7" s="91"/>
      <c r="HXN7" s="91"/>
      <c r="HXO7" s="91"/>
      <c r="HXP7" s="91"/>
      <c r="HXQ7" s="91"/>
      <c r="HXR7" s="91"/>
      <c r="HXS7" s="91"/>
      <c r="HXT7" s="91"/>
      <c r="HXU7" s="91"/>
      <c r="HXV7" s="91"/>
      <c r="HXW7" s="91"/>
      <c r="HXX7" s="91"/>
      <c r="HXY7" s="91"/>
      <c r="HXZ7" s="91"/>
      <c r="HYA7" s="91"/>
      <c r="HYB7" s="91"/>
      <c r="HYC7" s="91"/>
      <c r="HYD7" s="91"/>
      <c r="HYE7" s="91"/>
      <c r="HYF7" s="91"/>
      <c r="HYG7" s="91"/>
      <c r="HYH7" s="91"/>
      <c r="HYI7" s="91"/>
      <c r="HYJ7" s="91"/>
      <c r="HYK7" s="91"/>
      <c r="HYL7" s="91"/>
      <c r="HYM7" s="91"/>
      <c r="HYN7" s="91"/>
      <c r="HYO7" s="91"/>
      <c r="HYP7" s="91"/>
      <c r="HYQ7" s="91"/>
      <c r="HYR7" s="91"/>
      <c r="HYS7" s="91"/>
      <c r="HYT7" s="91"/>
      <c r="HYU7" s="91"/>
      <c r="HYV7" s="91"/>
      <c r="HYW7" s="91"/>
      <c r="HYX7" s="91"/>
      <c r="HYY7" s="91"/>
      <c r="HYZ7" s="91"/>
      <c r="HZA7" s="91"/>
      <c r="HZB7" s="91"/>
      <c r="HZC7" s="91"/>
      <c r="HZD7" s="91"/>
      <c r="HZE7" s="91"/>
      <c r="HZF7" s="91"/>
      <c r="HZG7" s="91"/>
      <c r="HZH7" s="91"/>
      <c r="HZI7" s="91"/>
      <c r="HZJ7" s="91"/>
      <c r="HZK7" s="91"/>
      <c r="HZL7" s="91"/>
      <c r="HZM7" s="91"/>
      <c r="HZN7" s="91"/>
      <c r="HZO7" s="91"/>
      <c r="HZP7" s="91"/>
      <c r="HZQ7" s="91"/>
      <c r="HZR7" s="91"/>
      <c r="HZS7" s="91"/>
      <c r="HZT7" s="91"/>
      <c r="HZU7" s="91"/>
      <c r="HZV7" s="91"/>
      <c r="HZW7" s="91"/>
      <c r="HZX7" s="91"/>
      <c r="HZY7" s="91"/>
      <c r="HZZ7" s="91"/>
      <c r="IAA7" s="91"/>
      <c r="IAB7" s="91"/>
      <c r="IAC7" s="91"/>
      <c r="IAD7" s="91"/>
      <c r="IAE7" s="91"/>
      <c r="IAF7" s="91"/>
      <c r="IAG7" s="91"/>
      <c r="IAH7" s="91"/>
      <c r="IAI7" s="91"/>
      <c r="IAJ7" s="91"/>
      <c r="IAK7" s="91"/>
      <c r="IAL7" s="91"/>
      <c r="IAM7" s="91"/>
      <c r="IAN7" s="91"/>
      <c r="IAO7" s="91"/>
      <c r="IAP7" s="91"/>
      <c r="IAQ7" s="91"/>
      <c r="IAR7" s="91"/>
      <c r="IAS7" s="91"/>
      <c r="IAT7" s="91"/>
      <c r="IAU7" s="91"/>
      <c r="IAV7" s="91"/>
      <c r="IAW7" s="91"/>
      <c r="IAX7" s="91"/>
      <c r="IAY7" s="91"/>
      <c r="IAZ7" s="91"/>
      <c r="IBA7" s="91"/>
      <c r="IBB7" s="91"/>
      <c r="IBC7" s="91"/>
      <c r="IBD7" s="91"/>
      <c r="IBE7" s="91"/>
      <c r="IBF7" s="91"/>
      <c r="IBG7" s="91"/>
      <c r="IBH7" s="91"/>
      <c r="IBI7" s="91"/>
      <c r="IBJ7" s="91"/>
      <c r="IBK7" s="91"/>
      <c r="IBL7" s="91"/>
      <c r="IBM7" s="91"/>
      <c r="IBN7" s="91"/>
      <c r="IBO7" s="91"/>
      <c r="IBP7" s="91"/>
      <c r="IBQ7" s="91"/>
      <c r="IBR7" s="91"/>
      <c r="IBS7" s="91"/>
      <c r="IBT7" s="91"/>
      <c r="IBU7" s="91"/>
      <c r="IBV7" s="91"/>
      <c r="IBW7" s="91"/>
      <c r="IBX7" s="91"/>
      <c r="IBY7" s="91"/>
      <c r="IBZ7" s="91"/>
      <c r="ICA7" s="91"/>
      <c r="ICB7" s="91"/>
      <c r="ICC7" s="91"/>
      <c r="ICD7" s="91"/>
      <c r="ICE7" s="91"/>
      <c r="ICF7" s="91"/>
      <c r="ICG7" s="91"/>
      <c r="ICH7" s="91"/>
      <c r="ICI7" s="91"/>
      <c r="ICJ7" s="91"/>
      <c r="ICK7" s="91"/>
      <c r="ICL7" s="91"/>
      <c r="ICM7" s="91"/>
      <c r="ICN7" s="91"/>
      <c r="ICO7" s="91"/>
      <c r="ICP7" s="91"/>
      <c r="ICQ7" s="91"/>
      <c r="ICR7" s="91"/>
      <c r="ICS7" s="91"/>
      <c r="ICT7" s="91"/>
      <c r="ICU7" s="91"/>
      <c r="ICV7" s="91"/>
      <c r="ICW7" s="91"/>
      <c r="ICX7" s="91"/>
      <c r="ICY7" s="91"/>
      <c r="ICZ7" s="91"/>
      <c r="IDA7" s="91"/>
      <c r="IDB7" s="91"/>
      <c r="IDC7" s="91"/>
      <c r="IDD7" s="91"/>
      <c r="IDE7" s="91"/>
      <c r="IDF7" s="91"/>
      <c r="IDG7" s="91"/>
      <c r="IDH7" s="91"/>
      <c r="IDI7" s="91"/>
      <c r="IDJ7" s="91"/>
      <c r="IDK7" s="91"/>
      <c r="IDL7" s="91"/>
      <c r="IDM7" s="91"/>
      <c r="IDN7" s="91"/>
      <c r="IDO7" s="91"/>
      <c r="IDP7" s="91"/>
      <c r="IDQ7" s="91"/>
      <c r="IDR7" s="91"/>
      <c r="IDS7" s="91"/>
      <c r="IDT7" s="91"/>
      <c r="IDU7" s="91"/>
      <c r="IDV7" s="91"/>
      <c r="IDW7" s="91"/>
      <c r="IDX7" s="91"/>
      <c r="IDY7" s="91"/>
      <c r="IDZ7" s="91"/>
      <c r="IEA7" s="91"/>
      <c r="IEB7" s="91"/>
      <c r="IEC7" s="91"/>
      <c r="IED7" s="91"/>
      <c r="IEE7" s="91"/>
      <c r="IEF7" s="91"/>
      <c r="IEG7" s="91"/>
      <c r="IEH7" s="91"/>
      <c r="IEI7" s="91"/>
      <c r="IEJ7" s="91"/>
      <c r="IEK7" s="91"/>
      <c r="IEL7" s="91"/>
      <c r="IEM7" s="91"/>
      <c r="IEN7" s="91"/>
      <c r="IEO7" s="91"/>
      <c r="IEP7" s="91"/>
      <c r="IEQ7" s="91"/>
      <c r="IER7" s="91"/>
      <c r="IES7" s="91"/>
      <c r="IET7" s="91"/>
      <c r="IEU7" s="91"/>
      <c r="IEV7" s="91"/>
      <c r="IEW7" s="91"/>
      <c r="IEX7" s="91"/>
      <c r="IEY7" s="91"/>
      <c r="IEZ7" s="91"/>
      <c r="IFA7" s="91"/>
      <c r="IFB7" s="91"/>
      <c r="IFC7" s="91"/>
      <c r="IFD7" s="91"/>
      <c r="IFE7" s="91"/>
      <c r="IFF7" s="91"/>
      <c r="IFG7" s="91"/>
      <c r="IFH7" s="91"/>
      <c r="IFI7" s="91"/>
      <c r="IFJ7" s="91"/>
      <c r="IFK7" s="91"/>
      <c r="IFL7" s="91"/>
      <c r="IFM7" s="91"/>
      <c r="IFN7" s="91"/>
      <c r="IFO7" s="91"/>
      <c r="IFP7" s="91"/>
      <c r="IFQ7" s="91"/>
      <c r="IFR7" s="91"/>
      <c r="IFS7" s="91"/>
      <c r="IFT7" s="91"/>
      <c r="IFU7" s="91"/>
      <c r="IFV7" s="91"/>
      <c r="IFW7" s="91"/>
      <c r="IFX7" s="91"/>
      <c r="IFY7" s="91"/>
      <c r="IFZ7" s="91"/>
      <c r="IGA7" s="91"/>
      <c r="IGB7" s="91"/>
      <c r="IGC7" s="91"/>
      <c r="IGD7" s="91"/>
      <c r="IGE7" s="91"/>
      <c r="IGF7" s="91"/>
      <c r="IGG7" s="91"/>
      <c r="IGH7" s="91"/>
      <c r="IGI7" s="91"/>
      <c r="IGJ7" s="91"/>
      <c r="IGK7" s="91"/>
      <c r="IGL7" s="91"/>
      <c r="IGM7" s="91"/>
      <c r="IGN7" s="91"/>
      <c r="IGO7" s="91"/>
      <c r="IGP7" s="91"/>
      <c r="IGQ7" s="91"/>
      <c r="IGR7" s="91"/>
      <c r="IGS7" s="91"/>
      <c r="IGT7" s="91"/>
      <c r="IGU7" s="91"/>
      <c r="IGV7" s="91"/>
      <c r="IGW7" s="91"/>
      <c r="IGX7" s="91"/>
      <c r="IGY7" s="91"/>
      <c r="IGZ7" s="91"/>
      <c r="IHA7" s="91"/>
      <c r="IHB7" s="91"/>
      <c r="IHC7" s="91"/>
      <c r="IHD7" s="91"/>
      <c r="IHE7" s="91"/>
      <c r="IHF7" s="91"/>
      <c r="IHG7" s="91"/>
      <c r="IHH7" s="91"/>
      <c r="IHI7" s="91"/>
      <c r="IHJ7" s="91"/>
      <c r="IHK7" s="91"/>
      <c r="IHL7" s="91"/>
      <c r="IHM7" s="91"/>
      <c r="IHN7" s="91"/>
      <c r="IHO7" s="91"/>
      <c r="IHP7" s="91"/>
      <c r="IHQ7" s="91"/>
      <c r="IHR7" s="91"/>
      <c r="IHS7" s="91"/>
      <c r="IHT7" s="91"/>
      <c r="IHU7" s="91"/>
      <c r="IHV7" s="91"/>
      <c r="IHW7" s="91"/>
      <c r="IHX7" s="91"/>
      <c r="IHY7" s="91"/>
      <c r="IHZ7" s="91"/>
      <c r="IIA7" s="91"/>
      <c r="IIB7" s="91"/>
      <c r="IIC7" s="91"/>
      <c r="IID7" s="91"/>
      <c r="IIE7" s="91"/>
      <c r="IIF7" s="91"/>
      <c r="IIG7" s="91"/>
      <c r="IIH7" s="91"/>
      <c r="III7" s="91"/>
      <c r="IIJ7" s="91"/>
      <c r="IIK7" s="91"/>
      <c r="IIL7" s="91"/>
      <c r="IIM7" s="91"/>
      <c r="IIN7" s="91"/>
      <c r="IIO7" s="91"/>
      <c r="IIP7" s="91"/>
      <c r="IIQ7" s="91"/>
      <c r="IIR7" s="91"/>
      <c r="IIS7" s="91"/>
      <c r="IIT7" s="91"/>
      <c r="IIU7" s="91"/>
      <c r="IIV7" s="91"/>
      <c r="IIW7" s="91"/>
      <c r="IIX7" s="91"/>
      <c r="IIY7" s="91"/>
      <c r="IIZ7" s="91"/>
      <c r="IJA7" s="91"/>
      <c r="IJB7" s="91"/>
      <c r="IJC7" s="91"/>
      <c r="IJD7" s="91"/>
      <c r="IJE7" s="91"/>
      <c r="IJF7" s="91"/>
      <c r="IJG7" s="91"/>
      <c r="IJH7" s="91"/>
      <c r="IJI7" s="91"/>
      <c r="IJJ7" s="91"/>
      <c r="IJK7" s="91"/>
      <c r="IJL7" s="91"/>
      <c r="IJM7" s="91"/>
      <c r="IJN7" s="91"/>
      <c r="IJO7" s="91"/>
      <c r="IJP7" s="91"/>
      <c r="IJQ7" s="91"/>
      <c r="IJR7" s="91"/>
      <c r="IJS7" s="91"/>
      <c r="IJT7" s="91"/>
      <c r="IJU7" s="91"/>
      <c r="IJV7" s="91"/>
      <c r="IJW7" s="91"/>
      <c r="IJX7" s="91"/>
      <c r="IJY7" s="91"/>
      <c r="IJZ7" s="91"/>
      <c r="IKA7" s="91"/>
      <c r="IKB7" s="91"/>
      <c r="IKC7" s="91"/>
      <c r="IKD7" s="91"/>
      <c r="IKE7" s="91"/>
      <c r="IKF7" s="91"/>
      <c r="IKG7" s="91"/>
      <c r="IKH7" s="91"/>
      <c r="IKI7" s="91"/>
      <c r="IKJ7" s="91"/>
      <c r="IKK7" s="91"/>
      <c r="IKL7" s="91"/>
      <c r="IKM7" s="91"/>
      <c r="IKN7" s="91"/>
      <c r="IKO7" s="91"/>
      <c r="IKP7" s="91"/>
      <c r="IKQ7" s="91"/>
      <c r="IKR7" s="91"/>
      <c r="IKS7" s="91"/>
      <c r="IKT7" s="91"/>
      <c r="IKU7" s="91"/>
      <c r="IKV7" s="91"/>
      <c r="IKW7" s="91"/>
      <c r="IKX7" s="91"/>
      <c r="IKY7" s="91"/>
      <c r="IKZ7" s="91"/>
      <c r="ILA7" s="91"/>
      <c r="ILB7" s="91"/>
      <c r="ILC7" s="91"/>
      <c r="ILD7" s="91"/>
      <c r="ILE7" s="91"/>
      <c r="ILF7" s="91"/>
      <c r="ILG7" s="91"/>
      <c r="ILH7" s="91"/>
      <c r="ILI7" s="91"/>
      <c r="ILJ7" s="91"/>
      <c r="ILK7" s="91"/>
      <c r="ILL7" s="91"/>
      <c r="ILM7" s="91"/>
      <c r="ILN7" s="91"/>
      <c r="ILO7" s="91"/>
      <c r="ILP7" s="91"/>
      <c r="ILQ7" s="91"/>
      <c r="ILR7" s="91"/>
      <c r="ILS7" s="91"/>
      <c r="ILT7" s="91"/>
      <c r="ILU7" s="91"/>
      <c r="ILV7" s="91"/>
      <c r="ILW7" s="91"/>
      <c r="ILX7" s="91"/>
      <c r="ILY7" s="91"/>
      <c r="ILZ7" s="91"/>
      <c r="IMA7" s="91"/>
      <c r="IMB7" s="91"/>
      <c r="IMC7" s="91"/>
      <c r="IMD7" s="91"/>
      <c r="IME7" s="91"/>
      <c r="IMF7" s="91"/>
      <c r="IMG7" s="91"/>
      <c r="IMH7" s="91"/>
      <c r="IMI7" s="91"/>
      <c r="IMJ7" s="91"/>
      <c r="IMK7" s="91"/>
      <c r="IML7" s="91"/>
      <c r="IMM7" s="91"/>
      <c r="IMN7" s="91"/>
      <c r="IMO7" s="91"/>
      <c r="IMP7" s="91"/>
      <c r="IMQ7" s="91"/>
      <c r="IMR7" s="91"/>
      <c r="IMS7" s="91"/>
      <c r="IMT7" s="91"/>
      <c r="IMU7" s="91"/>
      <c r="IMV7" s="91"/>
      <c r="IMW7" s="91"/>
      <c r="IMX7" s="91"/>
      <c r="IMY7" s="91"/>
      <c r="IMZ7" s="91"/>
      <c r="INA7" s="91"/>
      <c r="INB7" s="91"/>
      <c r="INC7" s="91"/>
      <c r="IND7" s="91"/>
      <c r="INE7" s="91"/>
      <c r="INF7" s="91"/>
      <c r="ING7" s="91"/>
      <c r="INH7" s="91"/>
      <c r="INI7" s="91"/>
      <c r="INJ7" s="91"/>
      <c r="INK7" s="91"/>
      <c r="INL7" s="91"/>
      <c r="INM7" s="91"/>
      <c r="INN7" s="91"/>
      <c r="INO7" s="91"/>
      <c r="INP7" s="91"/>
      <c r="INQ7" s="91"/>
      <c r="INR7" s="91"/>
      <c r="INS7" s="91"/>
      <c r="INT7" s="91"/>
      <c r="INU7" s="91"/>
      <c r="INV7" s="91"/>
      <c r="INW7" s="91"/>
      <c r="INX7" s="91"/>
      <c r="INY7" s="91"/>
      <c r="INZ7" s="91"/>
      <c r="IOA7" s="91"/>
      <c r="IOB7" s="91"/>
      <c r="IOC7" s="91"/>
      <c r="IOD7" s="91"/>
      <c r="IOE7" s="91"/>
      <c r="IOF7" s="91"/>
      <c r="IOG7" s="91"/>
      <c r="IOH7" s="91"/>
      <c r="IOI7" s="91"/>
      <c r="IOJ7" s="91"/>
      <c r="IOK7" s="91"/>
      <c r="IOL7" s="91"/>
      <c r="IOM7" s="91"/>
      <c r="ION7" s="91"/>
      <c r="IOO7" s="91"/>
      <c r="IOP7" s="91"/>
      <c r="IOQ7" s="91"/>
      <c r="IOR7" s="91"/>
      <c r="IOS7" s="91"/>
      <c r="IOT7" s="91"/>
      <c r="IOU7" s="91"/>
      <c r="IOV7" s="91"/>
      <c r="IOW7" s="91"/>
      <c r="IOX7" s="91"/>
      <c r="IOY7" s="91"/>
      <c r="IOZ7" s="91"/>
      <c r="IPA7" s="91"/>
      <c r="IPB7" s="91"/>
      <c r="IPC7" s="91"/>
      <c r="IPD7" s="91"/>
      <c r="IPE7" s="91"/>
      <c r="IPF7" s="91"/>
      <c r="IPG7" s="91"/>
      <c r="IPH7" s="91"/>
      <c r="IPI7" s="91"/>
      <c r="IPJ7" s="91"/>
      <c r="IPK7" s="91"/>
      <c r="IPL7" s="91"/>
      <c r="IPM7" s="91"/>
      <c r="IPN7" s="91"/>
      <c r="IPO7" s="91"/>
      <c r="IPP7" s="91"/>
      <c r="IPQ7" s="91"/>
      <c r="IPR7" s="91"/>
      <c r="IPS7" s="91"/>
      <c r="IPT7" s="91"/>
      <c r="IPU7" s="91"/>
      <c r="IPV7" s="91"/>
      <c r="IPW7" s="91"/>
      <c r="IPX7" s="91"/>
      <c r="IPY7" s="91"/>
      <c r="IPZ7" s="91"/>
      <c r="IQA7" s="91"/>
      <c r="IQB7" s="91"/>
      <c r="IQC7" s="91"/>
      <c r="IQD7" s="91"/>
      <c r="IQE7" s="91"/>
      <c r="IQF7" s="91"/>
      <c r="IQG7" s="91"/>
      <c r="IQH7" s="91"/>
      <c r="IQI7" s="91"/>
      <c r="IQJ7" s="91"/>
      <c r="IQK7" s="91"/>
      <c r="IQL7" s="91"/>
      <c r="IQM7" s="91"/>
      <c r="IQN7" s="91"/>
      <c r="IQO7" s="91"/>
      <c r="IQP7" s="91"/>
      <c r="IQQ7" s="91"/>
      <c r="IQR7" s="91"/>
      <c r="IQS7" s="91"/>
      <c r="IQT7" s="91"/>
      <c r="IQU7" s="91"/>
      <c r="IQV7" s="91"/>
      <c r="IQW7" s="91"/>
      <c r="IQX7" s="91"/>
      <c r="IQY7" s="91"/>
      <c r="IQZ7" s="91"/>
      <c r="IRA7" s="91"/>
      <c r="IRB7" s="91"/>
      <c r="IRC7" s="91"/>
      <c r="IRD7" s="91"/>
      <c r="IRE7" s="91"/>
      <c r="IRF7" s="91"/>
      <c r="IRG7" s="91"/>
      <c r="IRH7" s="91"/>
      <c r="IRI7" s="91"/>
      <c r="IRJ7" s="91"/>
      <c r="IRK7" s="91"/>
      <c r="IRL7" s="91"/>
      <c r="IRM7" s="91"/>
      <c r="IRN7" s="91"/>
      <c r="IRO7" s="91"/>
      <c r="IRP7" s="91"/>
      <c r="IRQ7" s="91"/>
      <c r="IRR7" s="91"/>
      <c r="IRS7" s="91"/>
      <c r="IRT7" s="91"/>
      <c r="IRU7" s="91"/>
      <c r="IRV7" s="91"/>
      <c r="IRW7" s="91"/>
      <c r="IRX7" s="91"/>
      <c r="IRY7" s="91"/>
      <c r="IRZ7" s="91"/>
      <c r="ISA7" s="91"/>
      <c r="ISB7" s="91"/>
      <c r="ISC7" s="91"/>
      <c r="ISD7" s="91"/>
      <c r="ISE7" s="91"/>
      <c r="ISF7" s="91"/>
      <c r="ISG7" s="91"/>
      <c r="ISH7" s="91"/>
      <c r="ISI7" s="91"/>
      <c r="ISJ7" s="91"/>
      <c r="ISK7" s="91"/>
      <c r="ISL7" s="91"/>
      <c r="ISM7" s="91"/>
      <c r="ISN7" s="91"/>
      <c r="ISO7" s="91"/>
      <c r="ISP7" s="91"/>
      <c r="ISQ7" s="91"/>
      <c r="ISR7" s="91"/>
      <c r="ISS7" s="91"/>
      <c r="IST7" s="91"/>
      <c r="ISU7" s="91"/>
      <c r="ISV7" s="91"/>
      <c r="ISW7" s="91"/>
      <c r="ISX7" s="91"/>
      <c r="ISY7" s="91"/>
      <c r="ISZ7" s="91"/>
      <c r="ITA7" s="91"/>
      <c r="ITB7" s="91"/>
      <c r="ITC7" s="91"/>
      <c r="ITD7" s="91"/>
      <c r="ITE7" s="91"/>
      <c r="ITF7" s="91"/>
      <c r="ITG7" s="91"/>
      <c r="ITH7" s="91"/>
      <c r="ITI7" s="91"/>
      <c r="ITJ7" s="91"/>
      <c r="ITK7" s="91"/>
      <c r="ITL7" s="91"/>
      <c r="ITM7" s="91"/>
      <c r="ITN7" s="91"/>
      <c r="ITO7" s="91"/>
      <c r="ITP7" s="91"/>
      <c r="ITQ7" s="91"/>
      <c r="ITR7" s="91"/>
      <c r="ITS7" s="91"/>
      <c r="ITT7" s="91"/>
      <c r="ITU7" s="91"/>
      <c r="ITV7" s="91"/>
      <c r="ITW7" s="91"/>
      <c r="ITX7" s="91"/>
      <c r="ITY7" s="91"/>
      <c r="ITZ7" s="91"/>
      <c r="IUA7" s="91"/>
      <c r="IUB7" s="91"/>
      <c r="IUC7" s="91"/>
      <c r="IUD7" s="91"/>
      <c r="IUE7" s="91"/>
      <c r="IUF7" s="91"/>
      <c r="IUG7" s="91"/>
      <c r="IUH7" s="91"/>
      <c r="IUI7" s="91"/>
      <c r="IUJ7" s="91"/>
      <c r="IUK7" s="91"/>
      <c r="IUL7" s="91"/>
      <c r="IUM7" s="91"/>
      <c r="IUN7" s="91"/>
      <c r="IUO7" s="91"/>
      <c r="IUP7" s="91"/>
      <c r="IUQ7" s="91"/>
      <c r="IUR7" s="91"/>
      <c r="IUS7" s="91"/>
      <c r="IUT7" s="91"/>
      <c r="IUU7" s="91"/>
      <c r="IUV7" s="91"/>
      <c r="IUW7" s="91"/>
      <c r="IUX7" s="91"/>
      <c r="IUY7" s="91"/>
      <c r="IUZ7" s="91"/>
      <c r="IVA7" s="91"/>
      <c r="IVB7" s="91"/>
      <c r="IVC7" s="91"/>
      <c r="IVD7" s="91"/>
      <c r="IVE7" s="91"/>
      <c r="IVF7" s="91"/>
      <c r="IVG7" s="91"/>
      <c r="IVH7" s="91"/>
      <c r="IVI7" s="91"/>
      <c r="IVJ7" s="91"/>
      <c r="IVK7" s="91"/>
      <c r="IVL7" s="91"/>
      <c r="IVM7" s="91"/>
      <c r="IVN7" s="91"/>
      <c r="IVO7" s="91"/>
      <c r="IVP7" s="91"/>
      <c r="IVQ7" s="91"/>
      <c r="IVR7" s="91"/>
      <c r="IVS7" s="91"/>
      <c r="IVT7" s="91"/>
      <c r="IVU7" s="91"/>
      <c r="IVV7" s="91"/>
      <c r="IVW7" s="91"/>
      <c r="IVX7" s="91"/>
      <c r="IVY7" s="91"/>
      <c r="IVZ7" s="91"/>
      <c r="IWA7" s="91"/>
      <c r="IWB7" s="91"/>
      <c r="IWC7" s="91"/>
      <c r="IWD7" s="91"/>
      <c r="IWE7" s="91"/>
      <c r="IWF7" s="91"/>
      <c r="IWG7" s="91"/>
      <c r="IWH7" s="91"/>
      <c r="IWI7" s="91"/>
      <c r="IWJ7" s="91"/>
      <c r="IWK7" s="91"/>
      <c r="IWL7" s="91"/>
      <c r="IWM7" s="91"/>
      <c r="IWN7" s="91"/>
      <c r="IWO7" s="91"/>
      <c r="IWP7" s="91"/>
      <c r="IWQ7" s="91"/>
      <c r="IWR7" s="91"/>
      <c r="IWS7" s="91"/>
      <c r="IWT7" s="91"/>
      <c r="IWU7" s="91"/>
      <c r="IWV7" s="91"/>
      <c r="IWW7" s="91"/>
      <c r="IWX7" s="91"/>
      <c r="IWY7" s="91"/>
      <c r="IWZ7" s="91"/>
      <c r="IXA7" s="91"/>
      <c r="IXB7" s="91"/>
      <c r="IXC7" s="91"/>
      <c r="IXD7" s="91"/>
      <c r="IXE7" s="91"/>
      <c r="IXF7" s="91"/>
      <c r="IXG7" s="91"/>
      <c r="IXH7" s="91"/>
      <c r="IXI7" s="91"/>
      <c r="IXJ7" s="91"/>
      <c r="IXK7" s="91"/>
      <c r="IXL7" s="91"/>
      <c r="IXM7" s="91"/>
      <c r="IXN7" s="91"/>
      <c r="IXO7" s="91"/>
      <c r="IXP7" s="91"/>
      <c r="IXQ7" s="91"/>
      <c r="IXR7" s="91"/>
      <c r="IXS7" s="91"/>
      <c r="IXT7" s="91"/>
      <c r="IXU7" s="91"/>
      <c r="IXV7" s="91"/>
      <c r="IXW7" s="91"/>
      <c r="IXX7" s="91"/>
      <c r="IXY7" s="91"/>
      <c r="IXZ7" s="91"/>
      <c r="IYA7" s="91"/>
      <c r="IYB7" s="91"/>
      <c r="IYC7" s="91"/>
      <c r="IYD7" s="91"/>
      <c r="IYE7" s="91"/>
      <c r="IYF7" s="91"/>
      <c r="IYG7" s="91"/>
      <c r="IYH7" s="91"/>
      <c r="IYI7" s="91"/>
      <c r="IYJ7" s="91"/>
      <c r="IYK7" s="91"/>
      <c r="IYL7" s="91"/>
      <c r="IYM7" s="91"/>
      <c r="IYN7" s="91"/>
      <c r="IYO7" s="91"/>
      <c r="IYP7" s="91"/>
      <c r="IYQ7" s="91"/>
      <c r="IYR7" s="91"/>
      <c r="IYS7" s="91"/>
      <c r="IYT7" s="91"/>
      <c r="IYU7" s="91"/>
      <c r="IYV7" s="91"/>
      <c r="IYW7" s="91"/>
      <c r="IYX7" s="91"/>
      <c r="IYY7" s="91"/>
      <c r="IYZ7" s="91"/>
      <c r="IZA7" s="91"/>
      <c r="IZB7" s="91"/>
      <c r="IZC7" s="91"/>
      <c r="IZD7" s="91"/>
      <c r="IZE7" s="91"/>
      <c r="IZF7" s="91"/>
      <c r="IZG7" s="91"/>
      <c r="IZH7" s="91"/>
      <c r="IZI7" s="91"/>
      <c r="IZJ7" s="91"/>
      <c r="IZK7" s="91"/>
      <c r="IZL7" s="91"/>
      <c r="IZM7" s="91"/>
      <c r="IZN7" s="91"/>
      <c r="IZO7" s="91"/>
      <c r="IZP7" s="91"/>
      <c r="IZQ7" s="91"/>
      <c r="IZR7" s="91"/>
      <c r="IZS7" s="91"/>
      <c r="IZT7" s="91"/>
      <c r="IZU7" s="91"/>
      <c r="IZV7" s="91"/>
      <c r="IZW7" s="91"/>
      <c r="IZX7" s="91"/>
      <c r="IZY7" s="91"/>
      <c r="IZZ7" s="91"/>
      <c r="JAA7" s="91"/>
      <c r="JAB7" s="91"/>
      <c r="JAC7" s="91"/>
      <c r="JAD7" s="91"/>
      <c r="JAE7" s="91"/>
      <c r="JAF7" s="91"/>
      <c r="JAG7" s="91"/>
      <c r="JAH7" s="91"/>
      <c r="JAI7" s="91"/>
      <c r="JAJ7" s="91"/>
      <c r="JAK7" s="91"/>
      <c r="JAL7" s="91"/>
      <c r="JAM7" s="91"/>
      <c r="JAN7" s="91"/>
      <c r="JAO7" s="91"/>
      <c r="JAP7" s="91"/>
      <c r="JAQ7" s="91"/>
      <c r="JAR7" s="91"/>
      <c r="JAS7" s="91"/>
      <c r="JAT7" s="91"/>
      <c r="JAU7" s="91"/>
      <c r="JAV7" s="91"/>
      <c r="JAW7" s="91"/>
      <c r="JAX7" s="91"/>
      <c r="JAY7" s="91"/>
      <c r="JAZ7" s="91"/>
      <c r="JBA7" s="91"/>
      <c r="JBB7" s="91"/>
      <c r="JBC7" s="91"/>
      <c r="JBD7" s="91"/>
      <c r="JBE7" s="91"/>
      <c r="JBF7" s="91"/>
      <c r="JBG7" s="91"/>
      <c r="JBH7" s="91"/>
      <c r="JBI7" s="91"/>
      <c r="JBJ7" s="91"/>
      <c r="JBK7" s="91"/>
      <c r="JBL7" s="91"/>
      <c r="JBM7" s="91"/>
      <c r="JBN7" s="91"/>
      <c r="JBO7" s="91"/>
      <c r="JBP7" s="91"/>
      <c r="JBQ7" s="91"/>
      <c r="JBR7" s="91"/>
      <c r="JBS7" s="91"/>
      <c r="JBT7" s="91"/>
      <c r="JBU7" s="91"/>
      <c r="JBV7" s="91"/>
      <c r="JBW7" s="91"/>
      <c r="JBX7" s="91"/>
      <c r="JBY7" s="91"/>
      <c r="JBZ7" s="91"/>
      <c r="JCA7" s="91"/>
      <c r="JCB7" s="91"/>
      <c r="JCC7" s="91"/>
      <c r="JCD7" s="91"/>
      <c r="JCE7" s="91"/>
      <c r="JCF7" s="91"/>
      <c r="JCG7" s="91"/>
      <c r="JCH7" s="91"/>
      <c r="JCI7" s="91"/>
      <c r="JCJ7" s="91"/>
      <c r="JCK7" s="91"/>
      <c r="JCL7" s="91"/>
      <c r="JCM7" s="91"/>
      <c r="JCN7" s="91"/>
      <c r="JCO7" s="91"/>
      <c r="JCP7" s="91"/>
      <c r="JCQ7" s="91"/>
      <c r="JCR7" s="91"/>
      <c r="JCS7" s="91"/>
      <c r="JCT7" s="91"/>
      <c r="JCU7" s="91"/>
      <c r="JCV7" s="91"/>
      <c r="JCW7" s="91"/>
      <c r="JCX7" s="91"/>
      <c r="JCY7" s="91"/>
      <c r="JCZ7" s="91"/>
      <c r="JDA7" s="91"/>
      <c r="JDB7" s="91"/>
      <c r="JDC7" s="91"/>
      <c r="JDD7" s="91"/>
      <c r="JDE7" s="91"/>
      <c r="JDF7" s="91"/>
      <c r="JDG7" s="91"/>
      <c r="JDH7" s="91"/>
      <c r="JDI7" s="91"/>
      <c r="JDJ7" s="91"/>
      <c r="JDK7" s="91"/>
      <c r="JDL7" s="91"/>
      <c r="JDM7" s="91"/>
      <c r="JDN7" s="91"/>
      <c r="JDO7" s="91"/>
      <c r="JDP7" s="91"/>
      <c r="JDQ7" s="91"/>
      <c r="JDR7" s="91"/>
      <c r="JDS7" s="91"/>
      <c r="JDT7" s="91"/>
      <c r="JDU7" s="91"/>
      <c r="JDV7" s="91"/>
      <c r="JDW7" s="91"/>
      <c r="JDX7" s="91"/>
      <c r="JDY7" s="91"/>
      <c r="JDZ7" s="91"/>
      <c r="JEA7" s="91"/>
      <c r="JEB7" s="91"/>
      <c r="JEC7" s="91"/>
      <c r="JED7" s="91"/>
      <c r="JEE7" s="91"/>
      <c r="JEF7" s="91"/>
      <c r="JEG7" s="91"/>
      <c r="JEH7" s="91"/>
      <c r="JEI7" s="91"/>
      <c r="JEJ7" s="91"/>
      <c r="JEK7" s="91"/>
      <c r="JEL7" s="91"/>
      <c r="JEM7" s="91"/>
      <c r="JEN7" s="91"/>
      <c r="JEO7" s="91"/>
      <c r="JEP7" s="91"/>
      <c r="JEQ7" s="91"/>
      <c r="JER7" s="91"/>
      <c r="JES7" s="91"/>
      <c r="JET7" s="91"/>
      <c r="JEU7" s="91"/>
      <c r="JEV7" s="91"/>
      <c r="JEW7" s="91"/>
      <c r="JEX7" s="91"/>
      <c r="JEY7" s="91"/>
      <c r="JEZ7" s="91"/>
      <c r="JFA7" s="91"/>
      <c r="JFB7" s="91"/>
      <c r="JFC7" s="91"/>
      <c r="JFD7" s="91"/>
      <c r="JFE7" s="91"/>
      <c r="JFF7" s="91"/>
      <c r="JFG7" s="91"/>
      <c r="JFH7" s="91"/>
      <c r="JFI7" s="91"/>
      <c r="JFJ7" s="91"/>
      <c r="JFK7" s="91"/>
      <c r="JFL7" s="91"/>
      <c r="JFM7" s="91"/>
      <c r="JFN7" s="91"/>
      <c r="JFO7" s="91"/>
      <c r="JFP7" s="91"/>
      <c r="JFQ7" s="91"/>
      <c r="JFR7" s="91"/>
      <c r="JFS7" s="91"/>
      <c r="JFT7" s="91"/>
      <c r="JFU7" s="91"/>
      <c r="JFV7" s="91"/>
      <c r="JFW7" s="91"/>
      <c r="JFX7" s="91"/>
      <c r="JFY7" s="91"/>
      <c r="JFZ7" s="91"/>
      <c r="JGA7" s="91"/>
      <c r="JGB7" s="91"/>
      <c r="JGC7" s="91"/>
      <c r="JGD7" s="91"/>
      <c r="JGE7" s="91"/>
      <c r="JGF7" s="91"/>
      <c r="JGG7" s="91"/>
      <c r="JGH7" s="91"/>
      <c r="JGI7" s="91"/>
      <c r="JGJ7" s="91"/>
      <c r="JGK7" s="91"/>
      <c r="JGL7" s="91"/>
      <c r="JGM7" s="91"/>
      <c r="JGN7" s="91"/>
      <c r="JGO7" s="91"/>
      <c r="JGP7" s="91"/>
      <c r="JGQ7" s="91"/>
      <c r="JGR7" s="91"/>
      <c r="JGS7" s="91"/>
      <c r="JGT7" s="91"/>
      <c r="JGU7" s="91"/>
      <c r="JGV7" s="91"/>
      <c r="JGW7" s="91"/>
      <c r="JGX7" s="91"/>
      <c r="JGY7" s="91"/>
      <c r="JGZ7" s="91"/>
      <c r="JHA7" s="91"/>
      <c r="JHB7" s="91"/>
      <c r="JHC7" s="91"/>
      <c r="JHD7" s="91"/>
      <c r="JHE7" s="91"/>
      <c r="JHF7" s="91"/>
      <c r="JHG7" s="91"/>
      <c r="JHH7" s="91"/>
      <c r="JHI7" s="91"/>
      <c r="JHJ7" s="91"/>
      <c r="JHK7" s="91"/>
      <c r="JHL7" s="91"/>
      <c r="JHM7" s="91"/>
      <c r="JHN7" s="91"/>
      <c r="JHO7" s="91"/>
      <c r="JHP7" s="91"/>
      <c r="JHQ7" s="91"/>
      <c r="JHR7" s="91"/>
      <c r="JHS7" s="91"/>
      <c r="JHT7" s="91"/>
      <c r="JHU7" s="91"/>
      <c r="JHV7" s="91"/>
      <c r="JHW7" s="91"/>
      <c r="JHX7" s="91"/>
      <c r="JHY7" s="91"/>
      <c r="JHZ7" s="91"/>
      <c r="JIA7" s="91"/>
      <c r="JIB7" s="91"/>
      <c r="JIC7" s="91"/>
      <c r="JID7" s="91"/>
      <c r="JIE7" s="91"/>
      <c r="JIF7" s="91"/>
      <c r="JIG7" s="91"/>
      <c r="JIH7" s="91"/>
      <c r="JII7" s="91"/>
      <c r="JIJ7" s="91"/>
      <c r="JIK7" s="91"/>
      <c r="JIL7" s="91"/>
      <c r="JIM7" s="91"/>
      <c r="JIN7" s="91"/>
      <c r="JIO7" s="91"/>
      <c r="JIP7" s="91"/>
      <c r="JIQ7" s="91"/>
      <c r="JIR7" s="91"/>
      <c r="JIS7" s="91"/>
      <c r="JIT7" s="91"/>
      <c r="JIU7" s="91"/>
      <c r="JIV7" s="91"/>
      <c r="JIW7" s="91"/>
      <c r="JIX7" s="91"/>
      <c r="JIY7" s="91"/>
      <c r="JIZ7" s="91"/>
      <c r="JJA7" s="91"/>
      <c r="JJB7" s="91"/>
      <c r="JJC7" s="91"/>
      <c r="JJD7" s="91"/>
      <c r="JJE7" s="91"/>
      <c r="JJF7" s="91"/>
      <c r="JJG7" s="91"/>
      <c r="JJH7" s="91"/>
      <c r="JJI7" s="91"/>
      <c r="JJJ7" s="91"/>
      <c r="JJK7" s="91"/>
      <c r="JJL7" s="91"/>
      <c r="JJM7" s="91"/>
      <c r="JJN7" s="91"/>
      <c r="JJO7" s="91"/>
      <c r="JJP7" s="91"/>
      <c r="JJQ7" s="91"/>
      <c r="JJR7" s="91"/>
      <c r="JJS7" s="91"/>
      <c r="JJT7" s="91"/>
      <c r="JJU7" s="91"/>
      <c r="JJV7" s="91"/>
      <c r="JJW7" s="91"/>
      <c r="JJX7" s="91"/>
      <c r="JJY7" s="91"/>
      <c r="JJZ7" s="91"/>
      <c r="JKA7" s="91"/>
      <c r="JKB7" s="91"/>
      <c r="JKC7" s="91"/>
      <c r="JKD7" s="91"/>
      <c r="JKE7" s="91"/>
      <c r="JKF7" s="91"/>
      <c r="JKG7" s="91"/>
      <c r="JKH7" s="91"/>
      <c r="JKI7" s="91"/>
      <c r="JKJ7" s="91"/>
      <c r="JKK7" s="91"/>
      <c r="JKL7" s="91"/>
      <c r="JKM7" s="91"/>
      <c r="JKN7" s="91"/>
      <c r="JKO7" s="91"/>
      <c r="JKP7" s="91"/>
      <c r="JKQ7" s="91"/>
      <c r="JKR7" s="91"/>
      <c r="JKS7" s="91"/>
      <c r="JKT7" s="91"/>
      <c r="JKU7" s="91"/>
      <c r="JKV7" s="91"/>
      <c r="JKW7" s="91"/>
      <c r="JKX7" s="91"/>
      <c r="JKY7" s="91"/>
      <c r="JKZ7" s="91"/>
      <c r="JLA7" s="91"/>
      <c r="JLB7" s="91"/>
      <c r="JLC7" s="91"/>
      <c r="JLD7" s="91"/>
      <c r="JLE7" s="91"/>
      <c r="JLF7" s="91"/>
      <c r="JLG7" s="91"/>
      <c r="JLH7" s="91"/>
      <c r="JLI7" s="91"/>
      <c r="JLJ7" s="91"/>
      <c r="JLK7" s="91"/>
      <c r="JLL7" s="91"/>
      <c r="JLM7" s="91"/>
      <c r="JLN7" s="91"/>
      <c r="JLO7" s="91"/>
      <c r="JLP7" s="91"/>
      <c r="JLQ7" s="91"/>
      <c r="JLR7" s="91"/>
      <c r="JLS7" s="91"/>
      <c r="JLT7" s="91"/>
      <c r="JLU7" s="91"/>
      <c r="JLV7" s="91"/>
      <c r="JLW7" s="91"/>
      <c r="JLX7" s="91"/>
      <c r="JLY7" s="91"/>
      <c r="JLZ7" s="91"/>
      <c r="JMA7" s="91"/>
      <c r="JMB7" s="91"/>
      <c r="JMC7" s="91"/>
      <c r="JMD7" s="91"/>
      <c r="JME7" s="91"/>
      <c r="JMF7" s="91"/>
      <c r="JMG7" s="91"/>
      <c r="JMH7" s="91"/>
      <c r="JMI7" s="91"/>
      <c r="JMJ7" s="91"/>
      <c r="JMK7" s="91"/>
      <c r="JML7" s="91"/>
      <c r="JMM7" s="91"/>
      <c r="JMN7" s="91"/>
      <c r="JMO7" s="91"/>
      <c r="JMP7" s="91"/>
      <c r="JMQ7" s="91"/>
      <c r="JMR7" s="91"/>
      <c r="JMS7" s="91"/>
      <c r="JMT7" s="91"/>
      <c r="JMU7" s="91"/>
      <c r="JMV7" s="91"/>
      <c r="JMW7" s="91"/>
      <c r="JMX7" s="91"/>
      <c r="JMY7" s="91"/>
      <c r="JMZ7" s="91"/>
      <c r="JNA7" s="91"/>
      <c r="JNB7" s="91"/>
      <c r="JNC7" s="91"/>
      <c r="JND7" s="91"/>
      <c r="JNE7" s="91"/>
      <c r="JNF7" s="91"/>
      <c r="JNG7" s="91"/>
      <c r="JNH7" s="91"/>
      <c r="JNI7" s="91"/>
      <c r="JNJ7" s="91"/>
      <c r="JNK7" s="91"/>
      <c r="JNL7" s="91"/>
      <c r="JNM7" s="91"/>
      <c r="JNN7" s="91"/>
      <c r="JNO7" s="91"/>
      <c r="JNP7" s="91"/>
      <c r="JNQ7" s="91"/>
      <c r="JNR7" s="91"/>
      <c r="JNS7" s="91"/>
      <c r="JNT7" s="91"/>
      <c r="JNU7" s="91"/>
      <c r="JNV7" s="91"/>
      <c r="JNW7" s="91"/>
      <c r="JNX7" s="91"/>
      <c r="JNY7" s="91"/>
      <c r="JNZ7" s="91"/>
      <c r="JOA7" s="91"/>
      <c r="JOB7" s="91"/>
      <c r="JOC7" s="91"/>
      <c r="JOD7" s="91"/>
      <c r="JOE7" s="91"/>
      <c r="JOF7" s="91"/>
      <c r="JOG7" s="91"/>
      <c r="JOH7" s="91"/>
      <c r="JOI7" s="91"/>
      <c r="JOJ7" s="91"/>
      <c r="JOK7" s="91"/>
      <c r="JOL7" s="91"/>
      <c r="JOM7" s="91"/>
      <c r="JON7" s="91"/>
      <c r="JOO7" s="91"/>
      <c r="JOP7" s="91"/>
      <c r="JOQ7" s="91"/>
      <c r="JOR7" s="91"/>
      <c r="JOS7" s="91"/>
      <c r="JOT7" s="91"/>
      <c r="JOU7" s="91"/>
      <c r="JOV7" s="91"/>
      <c r="JOW7" s="91"/>
      <c r="JOX7" s="91"/>
      <c r="JOY7" s="91"/>
      <c r="JOZ7" s="91"/>
      <c r="JPA7" s="91"/>
      <c r="JPB7" s="91"/>
      <c r="JPC7" s="91"/>
      <c r="JPD7" s="91"/>
      <c r="JPE7" s="91"/>
      <c r="JPF7" s="91"/>
      <c r="JPG7" s="91"/>
      <c r="JPH7" s="91"/>
      <c r="JPI7" s="91"/>
      <c r="JPJ7" s="91"/>
      <c r="JPK7" s="91"/>
      <c r="JPL7" s="91"/>
      <c r="JPM7" s="91"/>
      <c r="JPN7" s="91"/>
      <c r="JPO7" s="91"/>
      <c r="JPP7" s="91"/>
      <c r="JPQ7" s="91"/>
      <c r="JPR7" s="91"/>
      <c r="JPS7" s="91"/>
      <c r="JPT7" s="91"/>
      <c r="JPU7" s="91"/>
      <c r="JPV7" s="91"/>
      <c r="JPW7" s="91"/>
      <c r="JPX7" s="91"/>
      <c r="JPY7" s="91"/>
      <c r="JPZ7" s="91"/>
      <c r="JQA7" s="91"/>
      <c r="JQB7" s="91"/>
      <c r="JQC7" s="91"/>
      <c r="JQD7" s="91"/>
      <c r="JQE7" s="91"/>
      <c r="JQF7" s="91"/>
      <c r="JQG7" s="91"/>
      <c r="JQH7" s="91"/>
      <c r="JQI7" s="91"/>
      <c r="JQJ7" s="91"/>
      <c r="JQK7" s="91"/>
      <c r="JQL7" s="91"/>
      <c r="JQM7" s="91"/>
      <c r="JQN7" s="91"/>
      <c r="JQO7" s="91"/>
      <c r="JQP7" s="91"/>
      <c r="JQQ7" s="91"/>
      <c r="JQR7" s="91"/>
      <c r="JQS7" s="91"/>
      <c r="JQT7" s="91"/>
      <c r="JQU7" s="91"/>
      <c r="JQV7" s="91"/>
      <c r="JQW7" s="91"/>
      <c r="JQX7" s="91"/>
      <c r="JQY7" s="91"/>
      <c r="JQZ7" s="91"/>
      <c r="JRA7" s="91"/>
      <c r="JRB7" s="91"/>
      <c r="JRC7" s="91"/>
      <c r="JRD7" s="91"/>
      <c r="JRE7" s="91"/>
      <c r="JRF7" s="91"/>
      <c r="JRG7" s="91"/>
      <c r="JRH7" s="91"/>
      <c r="JRI7" s="91"/>
      <c r="JRJ7" s="91"/>
      <c r="JRK7" s="91"/>
      <c r="JRL7" s="91"/>
      <c r="JRM7" s="91"/>
      <c r="JRN7" s="91"/>
      <c r="JRO7" s="91"/>
      <c r="JRP7" s="91"/>
      <c r="JRQ7" s="91"/>
      <c r="JRR7" s="91"/>
      <c r="JRS7" s="91"/>
      <c r="JRT7" s="91"/>
      <c r="JRU7" s="91"/>
      <c r="JRV7" s="91"/>
      <c r="JRW7" s="91"/>
      <c r="JRX7" s="91"/>
      <c r="JRY7" s="91"/>
      <c r="JRZ7" s="91"/>
      <c r="JSA7" s="91"/>
      <c r="JSB7" s="91"/>
      <c r="JSC7" s="91"/>
      <c r="JSD7" s="91"/>
      <c r="JSE7" s="91"/>
      <c r="JSF7" s="91"/>
      <c r="JSG7" s="91"/>
      <c r="JSH7" s="91"/>
      <c r="JSI7" s="91"/>
      <c r="JSJ7" s="91"/>
      <c r="JSK7" s="91"/>
      <c r="JSL7" s="91"/>
      <c r="JSM7" s="91"/>
      <c r="JSN7" s="91"/>
      <c r="JSO7" s="91"/>
      <c r="JSP7" s="91"/>
      <c r="JSQ7" s="91"/>
      <c r="JSR7" s="91"/>
      <c r="JSS7" s="91"/>
      <c r="JST7" s="91"/>
      <c r="JSU7" s="91"/>
      <c r="JSV7" s="91"/>
      <c r="JSW7" s="91"/>
      <c r="JSX7" s="91"/>
      <c r="JSY7" s="91"/>
      <c r="JSZ7" s="91"/>
      <c r="JTA7" s="91"/>
      <c r="JTB7" s="91"/>
      <c r="JTC7" s="91"/>
      <c r="JTD7" s="91"/>
      <c r="JTE7" s="91"/>
      <c r="JTF7" s="91"/>
      <c r="JTG7" s="91"/>
      <c r="JTH7" s="91"/>
      <c r="JTI7" s="91"/>
      <c r="JTJ7" s="91"/>
      <c r="JTK7" s="91"/>
      <c r="JTL7" s="91"/>
      <c r="JTM7" s="91"/>
      <c r="JTN7" s="91"/>
      <c r="JTO7" s="91"/>
      <c r="JTP7" s="91"/>
      <c r="JTQ7" s="91"/>
      <c r="JTR7" s="91"/>
      <c r="JTS7" s="91"/>
      <c r="JTT7" s="91"/>
      <c r="JTU7" s="91"/>
      <c r="JTV7" s="91"/>
      <c r="JTW7" s="91"/>
      <c r="JTX7" s="91"/>
      <c r="JTY7" s="91"/>
      <c r="JTZ7" s="91"/>
      <c r="JUA7" s="91"/>
      <c r="JUB7" s="91"/>
      <c r="JUC7" s="91"/>
      <c r="JUD7" s="91"/>
      <c r="JUE7" s="91"/>
      <c r="JUF7" s="91"/>
      <c r="JUG7" s="91"/>
      <c r="JUH7" s="91"/>
      <c r="JUI7" s="91"/>
      <c r="JUJ7" s="91"/>
      <c r="JUK7" s="91"/>
      <c r="JUL7" s="91"/>
      <c r="JUM7" s="91"/>
      <c r="JUN7" s="91"/>
      <c r="JUO7" s="91"/>
      <c r="JUP7" s="91"/>
      <c r="JUQ7" s="91"/>
      <c r="JUR7" s="91"/>
      <c r="JUS7" s="91"/>
      <c r="JUT7" s="91"/>
      <c r="JUU7" s="91"/>
      <c r="JUV7" s="91"/>
      <c r="JUW7" s="91"/>
      <c r="JUX7" s="91"/>
      <c r="JUY7" s="91"/>
      <c r="JUZ7" s="91"/>
      <c r="JVA7" s="91"/>
      <c r="JVB7" s="91"/>
      <c r="JVC7" s="91"/>
      <c r="JVD7" s="91"/>
      <c r="JVE7" s="91"/>
      <c r="JVF7" s="91"/>
      <c r="JVG7" s="91"/>
      <c r="JVH7" s="91"/>
      <c r="JVI7" s="91"/>
      <c r="JVJ7" s="91"/>
      <c r="JVK7" s="91"/>
      <c r="JVL7" s="91"/>
      <c r="JVM7" s="91"/>
      <c r="JVN7" s="91"/>
      <c r="JVO7" s="91"/>
      <c r="JVP7" s="91"/>
      <c r="JVQ7" s="91"/>
      <c r="JVR7" s="91"/>
      <c r="JVS7" s="91"/>
      <c r="JVT7" s="91"/>
      <c r="JVU7" s="91"/>
      <c r="JVV7" s="91"/>
      <c r="JVW7" s="91"/>
      <c r="JVX7" s="91"/>
      <c r="JVY7" s="91"/>
      <c r="JVZ7" s="91"/>
      <c r="JWA7" s="91"/>
      <c r="JWB7" s="91"/>
      <c r="JWC7" s="91"/>
      <c r="JWD7" s="91"/>
      <c r="JWE7" s="91"/>
      <c r="JWF7" s="91"/>
      <c r="JWG7" s="91"/>
      <c r="JWH7" s="91"/>
      <c r="JWI7" s="91"/>
      <c r="JWJ7" s="91"/>
      <c r="JWK7" s="91"/>
      <c r="JWL7" s="91"/>
      <c r="JWM7" s="91"/>
      <c r="JWN7" s="91"/>
      <c r="JWO7" s="91"/>
      <c r="JWP7" s="91"/>
      <c r="JWQ7" s="91"/>
      <c r="JWR7" s="91"/>
      <c r="JWS7" s="91"/>
      <c r="JWT7" s="91"/>
      <c r="JWU7" s="91"/>
      <c r="JWV7" s="91"/>
      <c r="JWW7" s="91"/>
      <c r="JWX7" s="91"/>
      <c r="JWY7" s="91"/>
      <c r="JWZ7" s="91"/>
      <c r="JXA7" s="91"/>
      <c r="JXB7" s="91"/>
      <c r="JXC7" s="91"/>
      <c r="JXD7" s="91"/>
      <c r="JXE7" s="91"/>
      <c r="JXF7" s="91"/>
      <c r="JXG7" s="91"/>
      <c r="JXH7" s="91"/>
      <c r="JXI7" s="91"/>
      <c r="JXJ7" s="91"/>
      <c r="JXK7" s="91"/>
      <c r="JXL7" s="91"/>
      <c r="JXM7" s="91"/>
      <c r="JXN7" s="91"/>
      <c r="JXO7" s="91"/>
      <c r="JXP7" s="91"/>
      <c r="JXQ7" s="91"/>
      <c r="JXR7" s="91"/>
      <c r="JXS7" s="91"/>
      <c r="JXT7" s="91"/>
      <c r="JXU7" s="91"/>
      <c r="JXV7" s="91"/>
      <c r="JXW7" s="91"/>
      <c r="JXX7" s="91"/>
      <c r="JXY7" s="91"/>
      <c r="JXZ7" s="91"/>
      <c r="JYA7" s="91"/>
      <c r="JYB7" s="91"/>
      <c r="JYC7" s="91"/>
      <c r="JYD7" s="91"/>
      <c r="JYE7" s="91"/>
      <c r="JYF7" s="91"/>
      <c r="JYG7" s="91"/>
      <c r="JYH7" s="91"/>
      <c r="JYI7" s="91"/>
      <c r="JYJ7" s="91"/>
      <c r="JYK7" s="91"/>
      <c r="JYL7" s="91"/>
      <c r="JYM7" s="91"/>
      <c r="JYN7" s="91"/>
      <c r="JYO7" s="91"/>
      <c r="JYP7" s="91"/>
      <c r="JYQ7" s="91"/>
      <c r="JYR7" s="91"/>
      <c r="JYS7" s="91"/>
      <c r="JYT7" s="91"/>
      <c r="JYU7" s="91"/>
      <c r="JYV7" s="91"/>
      <c r="JYW7" s="91"/>
      <c r="JYX7" s="91"/>
      <c r="JYY7" s="91"/>
      <c r="JYZ7" s="91"/>
      <c r="JZA7" s="91"/>
      <c r="JZB7" s="91"/>
      <c r="JZC7" s="91"/>
      <c r="JZD7" s="91"/>
      <c r="JZE7" s="91"/>
      <c r="JZF7" s="91"/>
      <c r="JZG7" s="91"/>
      <c r="JZH7" s="91"/>
      <c r="JZI7" s="91"/>
      <c r="JZJ7" s="91"/>
      <c r="JZK7" s="91"/>
      <c r="JZL7" s="91"/>
      <c r="JZM7" s="91"/>
      <c r="JZN7" s="91"/>
      <c r="JZO7" s="91"/>
      <c r="JZP7" s="91"/>
      <c r="JZQ7" s="91"/>
      <c r="JZR7" s="91"/>
      <c r="JZS7" s="91"/>
      <c r="JZT7" s="91"/>
      <c r="JZU7" s="91"/>
      <c r="JZV7" s="91"/>
      <c r="JZW7" s="91"/>
      <c r="JZX7" s="91"/>
      <c r="JZY7" s="91"/>
      <c r="JZZ7" s="91"/>
      <c r="KAA7" s="91"/>
      <c r="KAB7" s="91"/>
      <c r="KAC7" s="91"/>
      <c r="KAD7" s="91"/>
      <c r="KAE7" s="91"/>
      <c r="KAF7" s="91"/>
      <c r="KAG7" s="91"/>
      <c r="KAH7" s="91"/>
      <c r="KAI7" s="91"/>
      <c r="KAJ7" s="91"/>
      <c r="KAK7" s="91"/>
      <c r="KAL7" s="91"/>
      <c r="KAM7" s="91"/>
      <c r="KAN7" s="91"/>
      <c r="KAO7" s="91"/>
      <c r="KAP7" s="91"/>
      <c r="KAQ7" s="91"/>
      <c r="KAR7" s="91"/>
      <c r="KAS7" s="91"/>
      <c r="KAT7" s="91"/>
      <c r="KAU7" s="91"/>
      <c r="KAV7" s="91"/>
      <c r="KAW7" s="91"/>
      <c r="KAX7" s="91"/>
      <c r="KAY7" s="91"/>
      <c r="KAZ7" s="91"/>
      <c r="KBA7" s="91"/>
      <c r="KBB7" s="91"/>
      <c r="KBC7" s="91"/>
      <c r="KBD7" s="91"/>
      <c r="KBE7" s="91"/>
      <c r="KBF7" s="91"/>
      <c r="KBG7" s="91"/>
      <c r="KBH7" s="91"/>
      <c r="KBI7" s="91"/>
      <c r="KBJ7" s="91"/>
      <c r="KBK7" s="91"/>
      <c r="KBL7" s="91"/>
      <c r="KBM7" s="91"/>
      <c r="KBN7" s="91"/>
      <c r="KBO7" s="91"/>
      <c r="KBP7" s="91"/>
      <c r="KBQ7" s="91"/>
      <c r="KBR7" s="91"/>
      <c r="KBS7" s="91"/>
      <c r="KBT7" s="91"/>
      <c r="KBU7" s="91"/>
      <c r="KBV7" s="91"/>
      <c r="KBW7" s="91"/>
      <c r="KBX7" s="91"/>
      <c r="KBY7" s="91"/>
      <c r="KBZ7" s="91"/>
      <c r="KCA7" s="91"/>
      <c r="KCB7" s="91"/>
      <c r="KCC7" s="91"/>
      <c r="KCD7" s="91"/>
      <c r="KCE7" s="91"/>
      <c r="KCF7" s="91"/>
      <c r="KCG7" s="91"/>
      <c r="KCH7" s="91"/>
      <c r="KCI7" s="91"/>
      <c r="KCJ7" s="91"/>
      <c r="KCK7" s="91"/>
      <c r="KCL7" s="91"/>
      <c r="KCM7" s="91"/>
      <c r="KCN7" s="91"/>
      <c r="KCO7" s="91"/>
      <c r="KCP7" s="91"/>
      <c r="KCQ7" s="91"/>
      <c r="KCR7" s="91"/>
      <c r="KCS7" s="91"/>
      <c r="KCT7" s="91"/>
      <c r="KCU7" s="91"/>
      <c r="KCV7" s="91"/>
      <c r="KCW7" s="91"/>
      <c r="KCX7" s="91"/>
      <c r="KCY7" s="91"/>
      <c r="KCZ7" s="91"/>
      <c r="KDA7" s="91"/>
      <c r="KDB7" s="91"/>
      <c r="KDC7" s="91"/>
      <c r="KDD7" s="91"/>
      <c r="KDE7" s="91"/>
      <c r="KDF7" s="91"/>
      <c r="KDG7" s="91"/>
      <c r="KDH7" s="91"/>
      <c r="KDI7" s="91"/>
      <c r="KDJ7" s="91"/>
      <c r="KDK7" s="91"/>
      <c r="KDL7" s="91"/>
      <c r="KDM7" s="91"/>
      <c r="KDN7" s="91"/>
      <c r="KDO7" s="91"/>
      <c r="KDP7" s="91"/>
      <c r="KDQ7" s="91"/>
      <c r="KDR7" s="91"/>
      <c r="KDS7" s="91"/>
      <c r="KDT7" s="91"/>
      <c r="KDU7" s="91"/>
      <c r="KDV7" s="91"/>
      <c r="KDW7" s="91"/>
      <c r="KDX7" s="91"/>
      <c r="KDY7" s="91"/>
      <c r="KDZ7" s="91"/>
      <c r="KEA7" s="91"/>
      <c r="KEB7" s="91"/>
      <c r="KEC7" s="91"/>
      <c r="KED7" s="91"/>
      <c r="KEE7" s="91"/>
      <c r="KEF7" s="91"/>
      <c r="KEG7" s="91"/>
      <c r="KEH7" s="91"/>
      <c r="KEI7" s="91"/>
      <c r="KEJ7" s="91"/>
      <c r="KEK7" s="91"/>
      <c r="KEL7" s="91"/>
      <c r="KEM7" s="91"/>
      <c r="KEN7" s="91"/>
      <c r="KEO7" s="91"/>
      <c r="KEP7" s="91"/>
      <c r="KEQ7" s="91"/>
      <c r="KER7" s="91"/>
      <c r="KES7" s="91"/>
      <c r="KET7" s="91"/>
      <c r="KEU7" s="91"/>
      <c r="KEV7" s="91"/>
      <c r="KEW7" s="91"/>
      <c r="KEX7" s="91"/>
      <c r="KEY7" s="91"/>
      <c r="KEZ7" s="91"/>
      <c r="KFA7" s="91"/>
      <c r="KFB7" s="91"/>
      <c r="KFC7" s="91"/>
      <c r="KFD7" s="91"/>
      <c r="KFE7" s="91"/>
      <c r="KFF7" s="91"/>
      <c r="KFG7" s="91"/>
      <c r="KFH7" s="91"/>
      <c r="KFI7" s="91"/>
      <c r="KFJ7" s="91"/>
      <c r="KFK7" s="91"/>
      <c r="KFL7" s="91"/>
      <c r="KFM7" s="91"/>
      <c r="KFN7" s="91"/>
      <c r="KFO7" s="91"/>
      <c r="KFP7" s="91"/>
      <c r="KFQ7" s="91"/>
      <c r="KFR7" s="91"/>
      <c r="KFS7" s="91"/>
      <c r="KFT7" s="91"/>
      <c r="KFU7" s="91"/>
      <c r="KFV7" s="91"/>
      <c r="KFW7" s="91"/>
      <c r="KFX7" s="91"/>
      <c r="KFY7" s="91"/>
      <c r="KFZ7" s="91"/>
      <c r="KGA7" s="91"/>
      <c r="KGB7" s="91"/>
      <c r="KGC7" s="91"/>
      <c r="KGD7" s="91"/>
      <c r="KGE7" s="91"/>
      <c r="KGF7" s="91"/>
      <c r="KGG7" s="91"/>
      <c r="KGH7" s="91"/>
      <c r="KGI7" s="91"/>
      <c r="KGJ7" s="91"/>
      <c r="KGK7" s="91"/>
      <c r="KGL7" s="91"/>
      <c r="KGM7" s="91"/>
      <c r="KGN7" s="91"/>
      <c r="KGO7" s="91"/>
      <c r="KGP7" s="91"/>
      <c r="KGQ7" s="91"/>
      <c r="KGR7" s="91"/>
      <c r="KGS7" s="91"/>
      <c r="KGT7" s="91"/>
      <c r="KGU7" s="91"/>
      <c r="KGV7" s="91"/>
      <c r="KGW7" s="91"/>
      <c r="KGX7" s="91"/>
      <c r="KGY7" s="91"/>
      <c r="KGZ7" s="91"/>
      <c r="KHA7" s="91"/>
      <c r="KHB7" s="91"/>
      <c r="KHC7" s="91"/>
      <c r="KHD7" s="91"/>
      <c r="KHE7" s="91"/>
      <c r="KHF7" s="91"/>
      <c r="KHG7" s="91"/>
      <c r="KHH7" s="91"/>
      <c r="KHI7" s="91"/>
      <c r="KHJ7" s="91"/>
      <c r="KHK7" s="91"/>
      <c r="KHL7" s="91"/>
      <c r="KHM7" s="91"/>
      <c r="KHN7" s="91"/>
      <c r="KHO7" s="91"/>
      <c r="KHP7" s="91"/>
      <c r="KHQ7" s="91"/>
      <c r="KHR7" s="91"/>
      <c r="KHS7" s="91"/>
      <c r="KHT7" s="91"/>
      <c r="KHU7" s="91"/>
      <c r="KHV7" s="91"/>
      <c r="KHW7" s="91"/>
      <c r="KHX7" s="91"/>
      <c r="KHY7" s="91"/>
      <c r="KHZ7" s="91"/>
      <c r="KIA7" s="91"/>
      <c r="KIB7" s="91"/>
      <c r="KIC7" s="91"/>
      <c r="KID7" s="91"/>
      <c r="KIE7" s="91"/>
      <c r="KIF7" s="91"/>
      <c r="KIG7" s="91"/>
      <c r="KIH7" s="91"/>
      <c r="KII7" s="91"/>
      <c r="KIJ7" s="91"/>
      <c r="KIK7" s="91"/>
      <c r="KIL7" s="91"/>
      <c r="KIM7" s="91"/>
      <c r="KIN7" s="91"/>
      <c r="KIO7" s="91"/>
      <c r="KIP7" s="91"/>
      <c r="KIQ7" s="91"/>
      <c r="KIR7" s="91"/>
      <c r="KIS7" s="91"/>
      <c r="KIT7" s="91"/>
      <c r="KIU7" s="91"/>
      <c r="KIV7" s="91"/>
      <c r="KIW7" s="91"/>
      <c r="KIX7" s="91"/>
      <c r="KIY7" s="91"/>
      <c r="KIZ7" s="91"/>
      <c r="KJA7" s="91"/>
      <c r="KJB7" s="91"/>
      <c r="KJC7" s="91"/>
      <c r="KJD7" s="91"/>
      <c r="KJE7" s="91"/>
      <c r="KJF7" s="91"/>
      <c r="KJG7" s="91"/>
      <c r="KJH7" s="91"/>
      <c r="KJI7" s="91"/>
      <c r="KJJ7" s="91"/>
      <c r="KJK7" s="91"/>
      <c r="KJL7" s="91"/>
      <c r="KJM7" s="91"/>
      <c r="KJN7" s="91"/>
      <c r="KJO7" s="91"/>
      <c r="KJP7" s="91"/>
      <c r="KJQ7" s="91"/>
      <c r="KJR7" s="91"/>
      <c r="KJS7" s="91"/>
      <c r="KJT7" s="91"/>
      <c r="KJU7" s="91"/>
      <c r="KJV7" s="91"/>
      <c r="KJW7" s="91"/>
      <c r="KJX7" s="91"/>
      <c r="KJY7" s="91"/>
      <c r="KJZ7" s="91"/>
      <c r="KKA7" s="91"/>
      <c r="KKB7" s="91"/>
      <c r="KKC7" s="91"/>
      <c r="KKD7" s="91"/>
      <c r="KKE7" s="91"/>
      <c r="KKF7" s="91"/>
      <c r="KKG7" s="91"/>
      <c r="KKH7" s="91"/>
      <c r="KKI7" s="91"/>
      <c r="KKJ7" s="91"/>
      <c r="KKK7" s="91"/>
      <c r="KKL7" s="91"/>
      <c r="KKM7" s="91"/>
      <c r="KKN7" s="91"/>
      <c r="KKO7" s="91"/>
      <c r="KKP7" s="91"/>
      <c r="KKQ7" s="91"/>
      <c r="KKR7" s="91"/>
      <c r="KKS7" s="91"/>
      <c r="KKT7" s="91"/>
      <c r="KKU7" s="91"/>
      <c r="KKV7" s="91"/>
      <c r="KKW7" s="91"/>
      <c r="KKX7" s="91"/>
      <c r="KKY7" s="91"/>
      <c r="KKZ7" s="91"/>
      <c r="KLA7" s="91"/>
      <c r="KLB7" s="91"/>
      <c r="KLC7" s="91"/>
      <c r="KLD7" s="91"/>
      <c r="KLE7" s="91"/>
      <c r="KLF7" s="91"/>
      <c r="KLG7" s="91"/>
      <c r="KLH7" s="91"/>
      <c r="KLI7" s="91"/>
      <c r="KLJ7" s="91"/>
      <c r="KLK7" s="91"/>
      <c r="KLL7" s="91"/>
      <c r="KLM7" s="91"/>
      <c r="KLN7" s="91"/>
      <c r="KLO7" s="91"/>
      <c r="KLP7" s="91"/>
      <c r="KLQ7" s="91"/>
      <c r="KLR7" s="91"/>
      <c r="KLS7" s="91"/>
      <c r="KLT7" s="91"/>
      <c r="KLU7" s="91"/>
      <c r="KLV7" s="91"/>
      <c r="KLW7" s="91"/>
      <c r="KLX7" s="91"/>
      <c r="KLY7" s="91"/>
      <c r="KLZ7" s="91"/>
      <c r="KMA7" s="91"/>
      <c r="KMB7" s="91"/>
      <c r="KMC7" s="91"/>
      <c r="KMD7" s="91"/>
      <c r="KME7" s="91"/>
      <c r="KMF7" s="91"/>
      <c r="KMG7" s="91"/>
      <c r="KMH7" s="91"/>
      <c r="KMI7" s="91"/>
      <c r="KMJ7" s="91"/>
      <c r="KMK7" s="91"/>
      <c r="KML7" s="91"/>
      <c r="KMM7" s="91"/>
      <c r="KMN7" s="91"/>
      <c r="KMO7" s="91"/>
      <c r="KMP7" s="91"/>
      <c r="KMQ7" s="91"/>
      <c r="KMR7" s="91"/>
      <c r="KMS7" s="91"/>
      <c r="KMT7" s="91"/>
      <c r="KMU7" s="91"/>
      <c r="KMV7" s="91"/>
      <c r="KMW7" s="91"/>
      <c r="KMX7" s="91"/>
      <c r="KMY7" s="91"/>
      <c r="KMZ7" s="91"/>
      <c r="KNA7" s="91"/>
      <c r="KNB7" s="91"/>
      <c r="KNC7" s="91"/>
      <c r="KND7" s="91"/>
      <c r="KNE7" s="91"/>
      <c r="KNF7" s="91"/>
      <c r="KNG7" s="91"/>
      <c r="KNH7" s="91"/>
      <c r="KNI7" s="91"/>
      <c r="KNJ7" s="91"/>
      <c r="KNK7" s="91"/>
      <c r="KNL7" s="91"/>
      <c r="KNM7" s="91"/>
      <c r="KNN7" s="91"/>
      <c r="KNO7" s="91"/>
      <c r="KNP7" s="91"/>
      <c r="KNQ7" s="91"/>
      <c r="KNR7" s="91"/>
      <c r="KNS7" s="91"/>
      <c r="KNT7" s="91"/>
      <c r="KNU7" s="91"/>
      <c r="KNV7" s="91"/>
      <c r="KNW7" s="91"/>
      <c r="KNX7" s="91"/>
      <c r="KNY7" s="91"/>
      <c r="KNZ7" s="91"/>
      <c r="KOA7" s="91"/>
      <c r="KOB7" s="91"/>
      <c r="KOC7" s="91"/>
      <c r="KOD7" s="91"/>
      <c r="KOE7" s="91"/>
      <c r="KOF7" s="91"/>
      <c r="KOG7" s="91"/>
      <c r="KOH7" s="91"/>
      <c r="KOI7" s="91"/>
      <c r="KOJ7" s="91"/>
      <c r="KOK7" s="91"/>
      <c r="KOL7" s="91"/>
      <c r="KOM7" s="91"/>
      <c r="KON7" s="91"/>
      <c r="KOO7" s="91"/>
      <c r="KOP7" s="91"/>
      <c r="KOQ7" s="91"/>
      <c r="KOR7" s="91"/>
      <c r="KOS7" s="91"/>
      <c r="KOT7" s="91"/>
      <c r="KOU7" s="91"/>
      <c r="KOV7" s="91"/>
      <c r="KOW7" s="91"/>
      <c r="KOX7" s="91"/>
      <c r="KOY7" s="91"/>
      <c r="KOZ7" s="91"/>
      <c r="KPA7" s="91"/>
      <c r="KPB7" s="91"/>
      <c r="KPC7" s="91"/>
      <c r="KPD7" s="91"/>
      <c r="KPE7" s="91"/>
      <c r="KPF7" s="91"/>
      <c r="KPG7" s="91"/>
      <c r="KPH7" s="91"/>
      <c r="KPI7" s="91"/>
      <c r="KPJ7" s="91"/>
      <c r="KPK7" s="91"/>
      <c r="KPL7" s="91"/>
      <c r="KPM7" s="91"/>
      <c r="KPN7" s="91"/>
      <c r="KPO7" s="91"/>
      <c r="KPP7" s="91"/>
      <c r="KPQ7" s="91"/>
      <c r="KPR7" s="91"/>
      <c r="KPS7" s="91"/>
      <c r="KPT7" s="91"/>
      <c r="KPU7" s="91"/>
      <c r="KPV7" s="91"/>
      <c r="KPW7" s="91"/>
      <c r="KPX7" s="91"/>
      <c r="KPY7" s="91"/>
      <c r="KPZ7" s="91"/>
      <c r="KQA7" s="91"/>
      <c r="KQB7" s="91"/>
      <c r="KQC7" s="91"/>
      <c r="KQD7" s="91"/>
      <c r="KQE7" s="91"/>
      <c r="KQF7" s="91"/>
      <c r="KQG7" s="91"/>
      <c r="KQH7" s="91"/>
      <c r="KQI7" s="91"/>
      <c r="KQJ7" s="91"/>
      <c r="KQK7" s="91"/>
      <c r="KQL7" s="91"/>
      <c r="KQM7" s="91"/>
      <c r="KQN7" s="91"/>
      <c r="KQO7" s="91"/>
      <c r="KQP7" s="91"/>
      <c r="KQQ7" s="91"/>
      <c r="KQR7" s="91"/>
      <c r="KQS7" s="91"/>
      <c r="KQT7" s="91"/>
      <c r="KQU7" s="91"/>
      <c r="KQV7" s="91"/>
      <c r="KQW7" s="91"/>
      <c r="KQX7" s="91"/>
      <c r="KQY7" s="91"/>
      <c r="KQZ7" s="91"/>
      <c r="KRA7" s="91"/>
      <c r="KRB7" s="91"/>
      <c r="KRC7" s="91"/>
      <c r="KRD7" s="91"/>
      <c r="KRE7" s="91"/>
      <c r="KRF7" s="91"/>
      <c r="KRG7" s="91"/>
      <c r="KRH7" s="91"/>
      <c r="KRI7" s="91"/>
      <c r="KRJ7" s="91"/>
      <c r="KRK7" s="91"/>
      <c r="KRL7" s="91"/>
      <c r="KRM7" s="91"/>
      <c r="KRN7" s="91"/>
      <c r="KRO7" s="91"/>
      <c r="KRP7" s="91"/>
      <c r="KRQ7" s="91"/>
      <c r="KRR7" s="91"/>
      <c r="KRS7" s="91"/>
      <c r="KRT7" s="91"/>
      <c r="KRU7" s="91"/>
      <c r="KRV7" s="91"/>
      <c r="KRW7" s="91"/>
      <c r="KRX7" s="91"/>
      <c r="KRY7" s="91"/>
      <c r="KRZ7" s="91"/>
      <c r="KSA7" s="91"/>
      <c r="KSB7" s="91"/>
      <c r="KSC7" s="91"/>
      <c r="KSD7" s="91"/>
      <c r="KSE7" s="91"/>
      <c r="KSF7" s="91"/>
      <c r="KSG7" s="91"/>
      <c r="KSH7" s="91"/>
      <c r="KSI7" s="91"/>
      <c r="KSJ7" s="91"/>
      <c r="KSK7" s="91"/>
      <c r="KSL7" s="91"/>
      <c r="KSM7" s="91"/>
      <c r="KSN7" s="91"/>
      <c r="KSO7" s="91"/>
      <c r="KSP7" s="91"/>
      <c r="KSQ7" s="91"/>
      <c r="KSR7" s="91"/>
      <c r="KSS7" s="91"/>
      <c r="KST7" s="91"/>
      <c r="KSU7" s="91"/>
      <c r="KSV7" s="91"/>
      <c r="KSW7" s="91"/>
      <c r="KSX7" s="91"/>
      <c r="KSY7" s="91"/>
      <c r="KSZ7" s="91"/>
      <c r="KTA7" s="91"/>
      <c r="KTB7" s="91"/>
      <c r="KTC7" s="91"/>
      <c r="KTD7" s="91"/>
      <c r="KTE7" s="91"/>
      <c r="KTF7" s="91"/>
      <c r="KTG7" s="91"/>
      <c r="KTH7" s="91"/>
      <c r="KTI7" s="91"/>
      <c r="KTJ7" s="91"/>
      <c r="KTK7" s="91"/>
      <c r="KTL7" s="91"/>
      <c r="KTM7" s="91"/>
      <c r="KTN7" s="91"/>
      <c r="KTO7" s="91"/>
      <c r="KTP7" s="91"/>
      <c r="KTQ7" s="91"/>
      <c r="KTR7" s="91"/>
      <c r="KTS7" s="91"/>
      <c r="KTT7" s="91"/>
      <c r="KTU7" s="91"/>
      <c r="KTV7" s="91"/>
      <c r="KTW7" s="91"/>
      <c r="KTX7" s="91"/>
      <c r="KTY7" s="91"/>
      <c r="KTZ7" s="91"/>
      <c r="KUA7" s="91"/>
      <c r="KUB7" s="91"/>
      <c r="KUC7" s="91"/>
      <c r="KUD7" s="91"/>
      <c r="KUE7" s="91"/>
      <c r="KUF7" s="91"/>
      <c r="KUG7" s="91"/>
      <c r="KUH7" s="91"/>
      <c r="KUI7" s="91"/>
      <c r="KUJ7" s="91"/>
      <c r="KUK7" s="91"/>
      <c r="KUL7" s="91"/>
      <c r="KUM7" s="91"/>
      <c r="KUN7" s="91"/>
      <c r="KUO7" s="91"/>
      <c r="KUP7" s="91"/>
      <c r="KUQ7" s="91"/>
      <c r="KUR7" s="91"/>
      <c r="KUS7" s="91"/>
      <c r="KUT7" s="91"/>
      <c r="KUU7" s="91"/>
      <c r="KUV7" s="91"/>
      <c r="KUW7" s="91"/>
      <c r="KUX7" s="91"/>
      <c r="KUY7" s="91"/>
      <c r="KUZ7" s="91"/>
      <c r="KVA7" s="91"/>
      <c r="KVB7" s="91"/>
      <c r="KVC7" s="91"/>
      <c r="KVD7" s="91"/>
      <c r="KVE7" s="91"/>
      <c r="KVF7" s="91"/>
      <c r="KVG7" s="91"/>
      <c r="KVH7" s="91"/>
      <c r="KVI7" s="91"/>
      <c r="KVJ7" s="91"/>
      <c r="KVK7" s="91"/>
      <c r="KVL7" s="91"/>
      <c r="KVM7" s="91"/>
      <c r="KVN7" s="91"/>
      <c r="KVO7" s="91"/>
      <c r="KVP7" s="91"/>
      <c r="KVQ7" s="91"/>
      <c r="KVR7" s="91"/>
      <c r="KVS7" s="91"/>
      <c r="KVT7" s="91"/>
      <c r="KVU7" s="91"/>
      <c r="KVV7" s="91"/>
      <c r="KVW7" s="91"/>
      <c r="KVX7" s="91"/>
      <c r="KVY7" s="91"/>
      <c r="KVZ7" s="91"/>
      <c r="KWA7" s="91"/>
      <c r="KWB7" s="91"/>
      <c r="KWC7" s="91"/>
      <c r="KWD7" s="91"/>
      <c r="KWE7" s="91"/>
      <c r="KWF7" s="91"/>
      <c r="KWG7" s="91"/>
      <c r="KWH7" s="91"/>
      <c r="KWI7" s="91"/>
      <c r="KWJ7" s="91"/>
      <c r="KWK7" s="91"/>
      <c r="KWL7" s="91"/>
      <c r="KWM7" s="91"/>
      <c r="KWN7" s="91"/>
      <c r="KWO7" s="91"/>
      <c r="KWP7" s="91"/>
      <c r="KWQ7" s="91"/>
      <c r="KWR7" s="91"/>
      <c r="KWS7" s="91"/>
      <c r="KWT7" s="91"/>
      <c r="KWU7" s="91"/>
      <c r="KWV7" s="91"/>
      <c r="KWW7" s="91"/>
      <c r="KWX7" s="91"/>
      <c r="KWY7" s="91"/>
      <c r="KWZ7" s="91"/>
      <c r="KXA7" s="91"/>
      <c r="KXB7" s="91"/>
      <c r="KXC7" s="91"/>
      <c r="KXD7" s="91"/>
      <c r="KXE7" s="91"/>
      <c r="KXF7" s="91"/>
      <c r="KXG7" s="91"/>
      <c r="KXH7" s="91"/>
      <c r="KXI7" s="91"/>
      <c r="KXJ7" s="91"/>
      <c r="KXK7" s="91"/>
      <c r="KXL7" s="91"/>
      <c r="KXM7" s="91"/>
      <c r="KXN7" s="91"/>
      <c r="KXO7" s="91"/>
      <c r="KXP7" s="91"/>
      <c r="KXQ7" s="91"/>
      <c r="KXR7" s="91"/>
      <c r="KXS7" s="91"/>
      <c r="KXT7" s="91"/>
      <c r="KXU7" s="91"/>
      <c r="KXV7" s="91"/>
      <c r="KXW7" s="91"/>
      <c r="KXX7" s="91"/>
      <c r="KXY7" s="91"/>
      <c r="KXZ7" s="91"/>
      <c r="KYA7" s="91"/>
      <c r="KYB7" s="91"/>
      <c r="KYC7" s="91"/>
      <c r="KYD7" s="91"/>
      <c r="KYE7" s="91"/>
      <c r="KYF7" s="91"/>
      <c r="KYG7" s="91"/>
      <c r="KYH7" s="91"/>
      <c r="KYI7" s="91"/>
      <c r="KYJ7" s="91"/>
      <c r="KYK7" s="91"/>
      <c r="KYL7" s="91"/>
      <c r="KYM7" s="91"/>
      <c r="KYN7" s="91"/>
      <c r="KYO7" s="91"/>
      <c r="KYP7" s="91"/>
      <c r="KYQ7" s="91"/>
      <c r="KYR7" s="91"/>
      <c r="KYS7" s="91"/>
      <c r="KYT7" s="91"/>
      <c r="KYU7" s="91"/>
      <c r="KYV7" s="91"/>
      <c r="KYW7" s="91"/>
      <c r="KYX7" s="91"/>
      <c r="KYY7" s="91"/>
      <c r="KYZ7" s="91"/>
      <c r="KZA7" s="91"/>
      <c r="KZB7" s="91"/>
      <c r="KZC7" s="91"/>
      <c r="KZD7" s="91"/>
      <c r="KZE7" s="91"/>
      <c r="KZF7" s="91"/>
      <c r="KZG7" s="91"/>
      <c r="KZH7" s="91"/>
      <c r="KZI7" s="91"/>
      <c r="KZJ7" s="91"/>
      <c r="KZK7" s="91"/>
      <c r="KZL7" s="91"/>
      <c r="KZM7" s="91"/>
      <c r="KZN7" s="91"/>
      <c r="KZO7" s="91"/>
      <c r="KZP7" s="91"/>
      <c r="KZQ7" s="91"/>
      <c r="KZR7" s="91"/>
      <c r="KZS7" s="91"/>
      <c r="KZT7" s="91"/>
      <c r="KZU7" s="91"/>
      <c r="KZV7" s="91"/>
      <c r="KZW7" s="91"/>
      <c r="KZX7" s="91"/>
      <c r="KZY7" s="91"/>
      <c r="KZZ7" s="91"/>
      <c r="LAA7" s="91"/>
      <c r="LAB7" s="91"/>
      <c r="LAC7" s="91"/>
      <c r="LAD7" s="91"/>
      <c r="LAE7" s="91"/>
      <c r="LAF7" s="91"/>
      <c r="LAG7" s="91"/>
      <c r="LAH7" s="91"/>
      <c r="LAI7" s="91"/>
      <c r="LAJ7" s="91"/>
      <c r="LAK7" s="91"/>
      <c r="LAL7" s="91"/>
      <c r="LAM7" s="91"/>
      <c r="LAN7" s="91"/>
      <c r="LAO7" s="91"/>
      <c r="LAP7" s="91"/>
      <c r="LAQ7" s="91"/>
      <c r="LAR7" s="91"/>
      <c r="LAS7" s="91"/>
      <c r="LAT7" s="91"/>
      <c r="LAU7" s="91"/>
      <c r="LAV7" s="91"/>
      <c r="LAW7" s="91"/>
      <c r="LAX7" s="91"/>
      <c r="LAY7" s="91"/>
      <c r="LAZ7" s="91"/>
      <c r="LBA7" s="91"/>
      <c r="LBB7" s="91"/>
      <c r="LBC7" s="91"/>
      <c r="LBD7" s="91"/>
      <c r="LBE7" s="91"/>
      <c r="LBF7" s="91"/>
      <c r="LBG7" s="91"/>
      <c r="LBH7" s="91"/>
      <c r="LBI7" s="91"/>
      <c r="LBJ7" s="91"/>
      <c r="LBK7" s="91"/>
      <c r="LBL7" s="91"/>
      <c r="LBM7" s="91"/>
      <c r="LBN7" s="91"/>
      <c r="LBO7" s="91"/>
      <c r="LBP7" s="91"/>
      <c r="LBQ7" s="91"/>
      <c r="LBR7" s="91"/>
      <c r="LBS7" s="91"/>
      <c r="LBT7" s="91"/>
      <c r="LBU7" s="91"/>
      <c r="LBV7" s="91"/>
      <c r="LBW7" s="91"/>
      <c r="LBX7" s="91"/>
      <c r="LBY7" s="91"/>
      <c r="LBZ7" s="91"/>
      <c r="LCA7" s="91"/>
      <c r="LCB7" s="91"/>
      <c r="LCC7" s="91"/>
      <c r="LCD7" s="91"/>
      <c r="LCE7" s="91"/>
      <c r="LCF7" s="91"/>
      <c r="LCG7" s="91"/>
      <c r="LCH7" s="91"/>
      <c r="LCI7" s="91"/>
      <c r="LCJ7" s="91"/>
      <c r="LCK7" s="91"/>
      <c r="LCL7" s="91"/>
      <c r="LCM7" s="91"/>
      <c r="LCN7" s="91"/>
      <c r="LCO7" s="91"/>
      <c r="LCP7" s="91"/>
      <c r="LCQ7" s="91"/>
      <c r="LCR7" s="91"/>
      <c r="LCS7" s="91"/>
      <c r="LCT7" s="91"/>
      <c r="LCU7" s="91"/>
      <c r="LCV7" s="91"/>
      <c r="LCW7" s="91"/>
      <c r="LCX7" s="91"/>
      <c r="LCY7" s="91"/>
      <c r="LCZ7" s="91"/>
      <c r="LDA7" s="91"/>
      <c r="LDB7" s="91"/>
      <c r="LDC7" s="91"/>
      <c r="LDD7" s="91"/>
      <c r="LDE7" s="91"/>
      <c r="LDF7" s="91"/>
      <c r="LDG7" s="91"/>
      <c r="LDH7" s="91"/>
      <c r="LDI7" s="91"/>
      <c r="LDJ7" s="91"/>
      <c r="LDK7" s="91"/>
      <c r="LDL7" s="91"/>
      <c r="LDM7" s="91"/>
      <c r="LDN7" s="91"/>
      <c r="LDO7" s="91"/>
      <c r="LDP7" s="91"/>
      <c r="LDQ7" s="91"/>
      <c r="LDR7" s="91"/>
      <c r="LDS7" s="91"/>
      <c r="LDT7" s="91"/>
      <c r="LDU7" s="91"/>
      <c r="LDV7" s="91"/>
      <c r="LDW7" s="91"/>
      <c r="LDX7" s="91"/>
      <c r="LDY7" s="91"/>
      <c r="LDZ7" s="91"/>
      <c r="LEA7" s="91"/>
      <c r="LEB7" s="91"/>
      <c r="LEC7" s="91"/>
      <c r="LED7" s="91"/>
      <c r="LEE7" s="91"/>
      <c r="LEF7" s="91"/>
      <c r="LEG7" s="91"/>
      <c r="LEH7" s="91"/>
      <c r="LEI7" s="91"/>
      <c r="LEJ7" s="91"/>
      <c r="LEK7" s="91"/>
      <c r="LEL7" s="91"/>
      <c r="LEM7" s="91"/>
      <c r="LEN7" s="91"/>
      <c r="LEO7" s="91"/>
      <c r="LEP7" s="91"/>
      <c r="LEQ7" s="91"/>
      <c r="LER7" s="91"/>
      <c r="LES7" s="91"/>
      <c r="LET7" s="91"/>
      <c r="LEU7" s="91"/>
      <c r="LEV7" s="91"/>
      <c r="LEW7" s="91"/>
      <c r="LEX7" s="91"/>
      <c r="LEY7" s="91"/>
      <c r="LEZ7" s="91"/>
      <c r="LFA7" s="91"/>
      <c r="LFB7" s="91"/>
      <c r="LFC7" s="91"/>
      <c r="LFD7" s="91"/>
      <c r="LFE7" s="91"/>
      <c r="LFF7" s="91"/>
      <c r="LFG7" s="91"/>
      <c r="LFH7" s="91"/>
      <c r="LFI7" s="91"/>
      <c r="LFJ7" s="91"/>
      <c r="LFK7" s="91"/>
      <c r="LFL7" s="91"/>
      <c r="LFM7" s="91"/>
      <c r="LFN7" s="91"/>
      <c r="LFO7" s="91"/>
      <c r="LFP7" s="91"/>
      <c r="LFQ7" s="91"/>
      <c r="LFR7" s="91"/>
      <c r="LFS7" s="91"/>
      <c r="LFT7" s="91"/>
      <c r="LFU7" s="91"/>
      <c r="LFV7" s="91"/>
      <c r="LFW7" s="91"/>
      <c r="LFX7" s="91"/>
      <c r="LFY7" s="91"/>
      <c r="LFZ7" s="91"/>
      <c r="LGA7" s="91"/>
      <c r="LGB7" s="91"/>
      <c r="LGC7" s="91"/>
      <c r="LGD7" s="91"/>
      <c r="LGE7" s="91"/>
      <c r="LGF7" s="91"/>
      <c r="LGG7" s="91"/>
      <c r="LGH7" s="91"/>
      <c r="LGI7" s="91"/>
      <c r="LGJ7" s="91"/>
      <c r="LGK7" s="91"/>
      <c r="LGL7" s="91"/>
      <c r="LGM7" s="91"/>
      <c r="LGN7" s="91"/>
      <c r="LGO7" s="91"/>
      <c r="LGP7" s="91"/>
      <c r="LGQ7" s="91"/>
      <c r="LGR7" s="91"/>
      <c r="LGS7" s="91"/>
      <c r="LGT7" s="91"/>
      <c r="LGU7" s="91"/>
      <c r="LGV7" s="91"/>
      <c r="LGW7" s="91"/>
      <c r="LGX7" s="91"/>
      <c r="LGY7" s="91"/>
      <c r="LGZ7" s="91"/>
      <c r="LHA7" s="91"/>
      <c r="LHB7" s="91"/>
      <c r="LHC7" s="91"/>
      <c r="LHD7" s="91"/>
      <c r="LHE7" s="91"/>
      <c r="LHF7" s="91"/>
      <c r="LHG7" s="91"/>
      <c r="LHH7" s="91"/>
      <c r="LHI7" s="91"/>
      <c r="LHJ7" s="91"/>
      <c r="LHK7" s="91"/>
      <c r="LHL7" s="91"/>
      <c r="LHM7" s="91"/>
      <c r="LHN7" s="91"/>
      <c r="LHO7" s="91"/>
      <c r="LHP7" s="91"/>
      <c r="LHQ7" s="91"/>
      <c r="LHR7" s="91"/>
      <c r="LHS7" s="91"/>
      <c r="LHT7" s="91"/>
      <c r="LHU7" s="91"/>
      <c r="LHV7" s="91"/>
      <c r="LHW7" s="91"/>
      <c r="LHX7" s="91"/>
      <c r="LHY7" s="91"/>
      <c r="LHZ7" s="91"/>
      <c r="LIA7" s="91"/>
      <c r="LIB7" s="91"/>
      <c r="LIC7" s="91"/>
      <c r="LID7" s="91"/>
      <c r="LIE7" s="91"/>
      <c r="LIF7" s="91"/>
      <c r="LIG7" s="91"/>
      <c r="LIH7" s="91"/>
      <c r="LII7" s="91"/>
      <c r="LIJ7" s="91"/>
      <c r="LIK7" s="91"/>
      <c r="LIL7" s="91"/>
      <c r="LIM7" s="91"/>
      <c r="LIN7" s="91"/>
      <c r="LIO7" s="91"/>
      <c r="LIP7" s="91"/>
      <c r="LIQ7" s="91"/>
      <c r="LIR7" s="91"/>
      <c r="LIS7" s="91"/>
      <c r="LIT7" s="91"/>
      <c r="LIU7" s="91"/>
      <c r="LIV7" s="91"/>
      <c r="LIW7" s="91"/>
      <c r="LIX7" s="91"/>
      <c r="LIY7" s="91"/>
      <c r="LIZ7" s="91"/>
      <c r="LJA7" s="91"/>
      <c r="LJB7" s="91"/>
      <c r="LJC7" s="91"/>
      <c r="LJD7" s="91"/>
      <c r="LJE7" s="91"/>
      <c r="LJF7" s="91"/>
      <c r="LJG7" s="91"/>
      <c r="LJH7" s="91"/>
      <c r="LJI7" s="91"/>
      <c r="LJJ7" s="91"/>
      <c r="LJK7" s="91"/>
      <c r="LJL7" s="91"/>
      <c r="LJM7" s="91"/>
      <c r="LJN7" s="91"/>
      <c r="LJO7" s="91"/>
      <c r="LJP7" s="91"/>
      <c r="LJQ7" s="91"/>
      <c r="LJR7" s="91"/>
      <c r="LJS7" s="91"/>
      <c r="LJT7" s="91"/>
      <c r="LJU7" s="91"/>
      <c r="LJV7" s="91"/>
      <c r="LJW7" s="91"/>
      <c r="LJX7" s="91"/>
      <c r="LJY7" s="91"/>
      <c r="LJZ7" s="91"/>
      <c r="LKA7" s="91"/>
      <c r="LKB7" s="91"/>
      <c r="LKC7" s="91"/>
      <c r="LKD7" s="91"/>
      <c r="LKE7" s="91"/>
      <c r="LKF7" s="91"/>
      <c r="LKG7" s="91"/>
      <c r="LKH7" s="91"/>
      <c r="LKI7" s="91"/>
      <c r="LKJ7" s="91"/>
      <c r="LKK7" s="91"/>
      <c r="LKL7" s="91"/>
      <c r="LKM7" s="91"/>
      <c r="LKN7" s="91"/>
      <c r="LKO7" s="91"/>
      <c r="LKP7" s="91"/>
      <c r="LKQ7" s="91"/>
      <c r="LKR7" s="91"/>
      <c r="LKS7" s="91"/>
      <c r="LKT7" s="91"/>
      <c r="LKU7" s="91"/>
      <c r="LKV7" s="91"/>
      <c r="LKW7" s="91"/>
      <c r="LKX7" s="91"/>
      <c r="LKY7" s="91"/>
      <c r="LKZ7" s="91"/>
      <c r="LLA7" s="91"/>
      <c r="LLB7" s="91"/>
      <c r="LLC7" s="91"/>
      <c r="LLD7" s="91"/>
      <c r="LLE7" s="91"/>
      <c r="LLF7" s="91"/>
      <c r="LLG7" s="91"/>
      <c r="LLH7" s="91"/>
      <c r="LLI7" s="91"/>
      <c r="LLJ7" s="91"/>
      <c r="LLK7" s="91"/>
      <c r="LLL7" s="91"/>
      <c r="LLM7" s="91"/>
      <c r="LLN7" s="91"/>
      <c r="LLO7" s="91"/>
      <c r="LLP7" s="91"/>
      <c r="LLQ7" s="91"/>
      <c r="LLR7" s="91"/>
      <c r="LLS7" s="91"/>
      <c r="LLT7" s="91"/>
      <c r="LLU7" s="91"/>
      <c r="LLV7" s="91"/>
      <c r="LLW7" s="91"/>
      <c r="LLX7" s="91"/>
      <c r="LLY7" s="91"/>
      <c r="LLZ7" s="91"/>
      <c r="LMA7" s="91"/>
      <c r="LMB7" s="91"/>
      <c r="LMC7" s="91"/>
      <c r="LMD7" s="91"/>
      <c r="LME7" s="91"/>
      <c r="LMF7" s="91"/>
      <c r="LMG7" s="91"/>
      <c r="LMH7" s="91"/>
      <c r="LMI7" s="91"/>
      <c r="LMJ7" s="91"/>
      <c r="LMK7" s="91"/>
      <c r="LML7" s="91"/>
      <c r="LMM7" s="91"/>
      <c r="LMN7" s="91"/>
      <c r="LMO7" s="91"/>
      <c r="LMP7" s="91"/>
      <c r="LMQ7" s="91"/>
      <c r="LMR7" s="91"/>
      <c r="LMS7" s="91"/>
      <c r="LMT7" s="91"/>
      <c r="LMU7" s="91"/>
      <c r="LMV7" s="91"/>
      <c r="LMW7" s="91"/>
      <c r="LMX7" s="91"/>
      <c r="LMY7" s="91"/>
      <c r="LMZ7" s="91"/>
      <c r="LNA7" s="91"/>
      <c r="LNB7" s="91"/>
      <c r="LNC7" s="91"/>
      <c r="LND7" s="91"/>
      <c r="LNE7" s="91"/>
      <c r="LNF7" s="91"/>
      <c r="LNG7" s="91"/>
      <c r="LNH7" s="91"/>
      <c r="LNI7" s="91"/>
      <c r="LNJ7" s="91"/>
      <c r="LNK7" s="91"/>
      <c r="LNL7" s="91"/>
      <c r="LNM7" s="91"/>
      <c r="LNN7" s="91"/>
      <c r="LNO7" s="91"/>
      <c r="LNP7" s="91"/>
      <c r="LNQ7" s="91"/>
      <c r="LNR7" s="91"/>
      <c r="LNS7" s="91"/>
      <c r="LNT7" s="91"/>
      <c r="LNU7" s="91"/>
      <c r="LNV7" s="91"/>
      <c r="LNW7" s="91"/>
      <c r="LNX7" s="91"/>
      <c r="LNY7" s="91"/>
      <c r="LNZ7" s="91"/>
      <c r="LOA7" s="91"/>
      <c r="LOB7" s="91"/>
      <c r="LOC7" s="91"/>
      <c r="LOD7" s="91"/>
      <c r="LOE7" s="91"/>
      <c r="LOF7" s="91"/>
      <c r="LOG7" s="91"/>
      <c r="LOH7" s="91"/>
      <c r="LOI7" s="91"/>
      <c r="LOJ7" s="91"/>
      <c r="LOK7" s="91"/>
      <c r="LOL7" s="91"/>
      <c r="LOM7" s="91"/>
      <c r="LON7" s="91"/>
      <c r="LOO7" s="91"/>
      <c r="LOP7" s="91"/>
      <c r="LOQ7" s="91"/>
      <c r="LOR7" s="91"/>
      <c r="LOS7" s="91"/>
      <c r="LOT7" s="91"/>
      <c r="LOU7" s="91"/>
      <c r="LOV7" s="91"/>
      <c r="LOW7" s="91"/>
      <c r="LOX7" s="91"/>
      <c r="LOY7" s="91"/>
      <c r="LOZ7" s="91"/>
      <c r="LPA7" s="91"/>
      <c r="LPB7" s="91"/>
      <c r="LPC7" s="91"/>
      <c r="LPD7" s="91"/>
      <c r="LPE7" s="91"/>
      <c r="LPF7" s="91"/>
      <c r="LPG7" s="91"/>
      <c r="LPH7" s="91"/>
      <c r="LPI7" s="91"/>
      <c r="LPJ7" s="91"/>
      <c r="LPK7" s="91"/>
      <c r="LPL7" s="91"/>
      <c r="LPM7" s="91"/>
      <c r="LPN7" s="91"/>
      <c r="LPO7" s="91"/>
      <c r="LPP7" s="91"/>
      <c r="LPQ7" s="91"/>
      <c r="LPR7" s="91"/>
      <c r="LPS7" s="91"/>
      <c r="LPT7" s="91"/>
      <c r="LPU7" s="91"/>
      <c r="LPV7" s="91"/>
      <c r="LPW7" s="91"/>
      <c r="LPX7" s="91"/>
      <c r="LPY7" s="91"/>
      <c r="LPZ7" s="91"/>
      <c r="LQA7" s="91"/>
      <c r="LQB7" s="91"/>
      <c r="LQC7" s="91"/>
      <c r="LQD7" s="91"/>
      <c r="LQE7" s="91"/>
      <c r="LQF7" s="91"/>
      <c r="LQG7" s="91"/>
      <c r="LQH7" s="91"/>
      <c r="LQI7" s="91"/>
      <c r="LQJ7" s="91"/>
      <c r="LQK7" s="91"/>
      <c r="LQL7" s="91"/>
      <c r="LQM7" s="91"/>
      <c r="LQN7" s="91"/>
      <c r="LQO7" s="91"/>
      <c r="LQP7" s="91"/>
      <c r="LQQ7" s="91"/>
      <c r="LQR7" s="91"/>
      <c r="LQS7" s="91"/>
      <c r="LQT7" s="91"/>
      <c r="LQU7" s="91"/>
      <c r="LQV7" s="91"/>
      <c r="LQW7" s="91"/>
      <c r="LQX7" s="91"/>
      <c r="LQY7" s="91"/>
      <c r="LQZ7" s="91"/>
      <c r="LRA7" s="91"/>
      <c r="LRB7" s="91"/>
      <c r="LRC7" s="91"/>
      <c r="LRD7" s="91"/>
      <c r="LRE7" s="91"/>
      <c r="LRF7" s="91"/>
      <c r="LRG7" s="91"/>
      <c r="LRH7" s="91"/>
      <c r="LRI7" s="91"/>
      <c r="LRJ7" s="91"/>
      <c r="LRK7" s="91"/>
      <c r="LRL7" s="91"/>
      <c r="LRM7" s="91"/>
      <c r="LRN7" s="91"/>
      <c r="LRO7" s="91"/>
      <c r="LRP7" s="91"/>
      <c r="LRQ7" s="91"/>
      <c r="LRR7" s="91"/>
      <c r="LRS7" s="91"/>
      <c r="LRT7" s="91"/>
      <c r="LRU7" s="91"/>
      <c r="LRV7" s="91"/>
      <c r="LRW7" s="91"/>
      <c r="LRX7" s="91"/>
      <c r="LRY7" s="91"/>
      <c r="LRZ7" s="91"/>
      <c r="LSA7" s="91"/>
      <c r="LSB7" s="91"/>
      <c r="LSC7" s="91"/>
      <c r="LSD7" s="91"/>
      <c r="LSE7" s="91"/>
      <c r="LSF7" s="91"/>
      <c r="LSG7" s="91"/>
      <c r="LSH7" s="91"/>
      <c r="LSI7" s="91"/>
      <c r="LSJ7" s="91"/>
      <c r="LSK7" s="91"/>
      <c r="LSL7" s="91"/>
      <c r="LSM7" s="91"/>
      <c r="LSN7" s="91"/>
      <c r="LSO7" s="91"/>
      <c r="LSP7" s="91"/>
      <c r="LSQ7" s="91"/>
      <c r="LSR7" s="91"/>
      <c r="LSS7" s="91"/>
      <c r="LST7" s="91"/>
      <c r="LSU7" s="91"/>
      <c r="LSV7" s="91"/>
      <c r="LSW7" s="91"/>
      <c r="LSX7" s="91"/>
      <c r="LSY7" s="91"/>
      <c r="LSZ7" s="91"/>
      <c r="LTA7" s="91"/>
      <c r="LTB7" s="91"/>
      <c r="LTC7" s="91"/>
      <c r="LTD7" s="91"/>
      <c r="LTE7" s="91"/>
      <c r="LTF7" s="91"/>
      <c r="LTG7" s="91"/>
      <c r="LTH7" s="91"/>
      <c r="LTI7" s="91"/>
      <c r="LTJ7" s="91"/>
      <c r="LTK7" s="91"/>
      <c r="LTL7" s="91"/>
      <c r="LTM7" s="91"/>
      <c r="LTN7" s="91"/>
      <c r="LTO7" s="91"/>
      <c r="LTP7" s="91"/>
      <c r="LTQ7" s="91"/>
      <c r="LTR7" s="91"/>
      <c r="LTS7" s="91"/>
      <c r="LTT7" s="91"/>
      <c r="LTU7" s="91"/>
      <c r="LTV7" s="91"/>
      <c r="LTW7" s="91"/>
      <c r="LTX7" s="91"/>
      <c r="LTY7" s="91"/>
      <c r="LTZ7" s="91"/>
      <c r="LUA7" s="91"/>
      <c r="LUB7" s="91"/>
      <c r="LUC7" s="91"/>
      <c r="LUD7" s="91"/>
      <c r="LUE7" s="91"/>
      <c r="LUF7" s="91"/>
      <c r="LUG7" s="91"/>
      <c r="LUH7" s="91"/>
      <c r="LUI7" s="91"/>
      <c r="LUJ7" s="91"/>
      <c r="LUK7" s="91"/>
      <c r="LUL7" s="91"/>
      <c r="LUM7" s="91"/>
      <c r="LUN7" s="91"/>
      <c r="LUO7" s="91"/>
      <c r="LUP7" s="91"/>
      <c r="LUQ7" s="91"/>
      <c r="LUR7" s="91"/>
      <c r="LUS7" s="91"/>
      <c r="LUT7" s="91"/>
      <c r="LUU7" s="91"/>
      <c r="LUV7" s="91"/>
      <c r="LUW7" s="91"/>
      <c r="LUX7" s="91"/>
      <c r="LUY7" s="91"/>
      <c r="LUZ7" s="91"/>
      <c r="LVA7" s="91"/>
      <c r="LVB7" s="91"/>
      <c r="LVC7" s="91"/>
      <c r="LVD7" s="91"/>
      <c r="LVE7" s="91"/>
      <c r="LVF7" s="91"/>
      <c r="LVG7" s="91"/>
      <c r="LVH7" s="91"/>
      <c r="LVI7" s="91"/>
      <c r="LVJ7" s="91"/>
      <c r="LVK7" s="91"/>
      <c r="LVL7" s="91"/>
      <c r="LVM7" s="91"/>
      <c r="LVN7" s="91"/>
      <c r="LVO7" s="91"/>
      <c r="LVP7" s="91"/>
      <c r="LVQ7" s="91"/>
      <c r="LVR7" s="91"/>
      <c r="LVS7" s="91"/>
      <c r="LVT7" s="91"/>
      <c r="LVU7" s="91"/>
      <c r="LVV7" s="91"/>
      <c r="LVW7" s="91"/>
      <c r="LVX7" s="91"/>
      <c r="LVY7" s="91"/>
      <c r="LVZ7" s="91"/>
      <c r="LWA7" s="91"/>
      <c r="LWB7" s="91"/>
      <c r="LWC7" s="91"/>
      <c r="LWD7" s="91"/>
      <c r="LWE7" s="91"/>
      <c r="LWF7" s="91"/>
      <c r="LWG7" s="91"/>
      <c r="LWH7" s="91"/>
      <c r="LWI7" s="91"/>
      <c r="LWJ7" s="91"/>
      <c r="LWK7" s="91"/>
      <c r="LWL7" s="91"/>
      <c r="LWM7" s="91"/>
      <c r="LWN7" s="91"/>
      <c r="LWO7" s="91"/>
      <c r="LWP7" s="91"/>
      <c r="LWQ7" s="91"/>
      <c r="LWR7" s="91"/>
      <c r="LWS7" s="91"/>
      <c r="LWT7" s="91"/>
      <c r="LWU7" s="91"/>
      <c r="LWV7" s="91"/>
      <c r="LWW7" s="91"/>
      <c r="LWX7" s="91"/>
      <c r="LWY7" s="91"/>
      <c r="LWZ7" s="91"/>
      <c r="LXA7" s="91"/>
      <c r="LXB7" s="91"/>
      <c r="LXC7" s="91"/>
      <c r="LXD7" s="91"/>
      <c r="LXE7" s="91"/>
      <c r="LXF7" s="91"/>
      <c r="LXG7" s="91"/>
      <c r="LXH7" s="91"/>
      <c r="LXI7" s="91"/>
      <c r="LXJ7" s="91"/>
      <c r="LXK7" s="91"/>
      <c r="LXL7" s="91"/>
      <c r="LXM7" s="91"/>
      <c r="LXN7" s="91"/>
      <c r="LXO7" s="91"/>
      <c r="LXP7" s="91"/>
      <c r="LXQ7" s="91"/>
      <c r="LXR7" s="91"/>
      <c r="LXS7" s="91"/>
      <c r="LXT7" s="91"/>
      <c r="LXU7" s="91"/>
      <c r="LXV7" s="91"/>
      <c r="LXW7" s="91"/>
      <c r="LXX7" s="91"/>
      <c r="LXY7" s="91"/>
      <c r="LXZ7" s="91"/>
      <c r="LYA7" s="91"/>
      <c r="LYB7" s="91"/>
      <c r="LYC7" s="91"/>
      <c r="LYD7" s="91"/>
      <c r="LYE7" s="91"/>
      <c r="LYF7" s="91"/>
      <c r="LYG7" s="91"/>
      <c r="LYH7" s="91"/>
      <c r="LYI7" s="91"/>
      <c r="LYJ7" s="91"/>
      <c r="LYK7" s="91"/>
      <c r="LYL7" s="91"/>
      <c r="LYM7" s="91"/>
      <c r="LYN7" s="91"/>
      <c r="LYO7" s="91"/>
      <c r="LYP7" s="91"/>
      <c r="LYQ7" s="91"/>
      <c r="LYR7" s="91"/>
      <c r="LYS7" s="91"/>
      <c r="LYT7" s="91"/>
      <c r="LYU7" s="91"/>
      <c r="LYV7" s="91"/>
      <c r="LYW7" s="91"/>
      <c r="LYX7" s="91"/>
      <c r="LYY7" s="91"/>
      <c r="LYZ7" s="91"/>
      <c r="LZA7" s="91"/>
      <c r="LZB7" s="91"/>
      <c r="LZC7" s="91"/>
      <c r="LZD7" s="91"/>
      <c r="LZE7" s="91"/>
      <c r="LZF7" s="91"/>
      <c r="LZG7" s="91"/>
      <c r="LZH7" s="91"/>
      <c r="LZI7" s="91"/>
      <c r="LZJ7" s="91"/>
      <c r="LZK7" s="91"/>
      <c r="LZL7" s="91"/>
      <c r="LZM7" s="91"/>
      <c r="LZN7" s="91"/>
      <c r="LZO7" s="91"/>
      <c r="LZP7" s="91"/>
      <c r="LZQ7" s="91"/>
      <c r="LZR7" s="91"/>
      <c r="LZS7" s="91"/>
      <c r="LZT7" s="91"/>
      <c r="LZU7" s="91"/>
      <c r="LZV7" s="91"/>
      <c r="LZW7" s="91"/>
      <c r="LZX7" s="91"/>
      <c r="LZY7" s="91"/>
      <c r="LZZ7" s="91"/>
      <c r="MAA7" s="91"/>
      <c r="MAB7" s="91"/>
      <c r="MAC7" s="91"/>
      <c r="MAD7" s="91"/>
      <c r="MAE7" s="91"/>
      <c r="MAF7" s="91"/>
      <c r="MAG7" s="91"/>
      <c r="MAH7" s="91"/>
      <c r="MAI7" s="91"/>
      <c r="MAJ7" s="91"/>
      <c r="MAK7" s="91"/>
      <c r="MAL7" s="91"/>
      <c r="MAM7" s="91"/>
      <c r="MAN7" s="91"/>
      <c r="MAO7" s="91"/>
      <c r="MAP7" s="91"/>
      <c r="MAQ7" s="91"/>
      <c r="MAR7" s="91"/>
      <c r="MAS7" s="91"/>
      <c r="MAT7" s="91"/>
      <c r="MAU7" s="91"/>
      <c r="MAV7" s="91"/>
      <c r="MAW7" s="91"/>
      <c r="MAX7" s="91"/>
      <c r="MAY7" s="91"/>
      <c r="MAZ7" s="91"/>
      <c r="MBA7" s="91"/>
      <c r="MBB7" s="91"/>
      <c r="MBC7" s="91"/>
      <c r="MBD7" s="91"/>
      <c r="MBE7" s="91"/>
      <c r="MBF7" s="91"/>
      <c r="MBG7" s="91"/>
      <c r="MBH7" s="91"/>
      <c r="MBI7" s="91"/>
      <c r="MBJ7" s="91"/>
      <c r="MBK7" s="91"/>
      <c r="MBL7" s="91"/>
      <c r="MBM7" s="91"/>
      <c r="MBN7" s="91"/>
      <c r="MBO7" s="91"/>
      <c r="MBP7" s="91"/>
      <c r="MBQ7" s="91"/>
      <c r="MBR7" s="91"/>
      <c r="MBS7" s="91"/>
      <c r="MBT7" s="91"/>
      <c r="MBU7" s="91"/>
      <c r="MBV7" s="91"/>
      <c r="MBW7" s="91"/>
      <c r="MBX7" s="91"/>
      <c r="MBY7" s="91"/>
      <c r="MBZ7" s="91"/>
      <c r="MCA7" s="91"/>
      <c r="MCB7" s="91"/>
      <c r="MCC7" s="91"/>
      <c r="MCD7" s="91"/>
      <c r="MCE7" s="91"/>
      <c r="MCF7" s="91"/>
      <c r="MCG7" s="91"/>
      <c r="MCH7" s="91"/>
      <c r="MCI7" s="91"/>
      <c r="MCJ7" s="91"/>
      <c r="MCK7" s="91"/>
      <c r="MCL7" s="91"/>
      <c r="MCM7" s="91"/>
      <c r="MCN7" s="91"/>
      <c r="MCO7" s="91"/>
      <c r="MCP7" s="91"/>
      <c r="MCQ7" s="91"/>
      <c r="MCR7" s="91"/>
      <c r="MCS7" s="91"/>
      <c r="MCT7" s="91"/>
      <c r="MCU7" s="91"/>
      <c r="MCV7" s="91"/>
      <c r="MCW7" s="91"/>
      <c r="MCX7" s="91"/>
      <c r="MCY7" s="91"/>
      <c r="MCZ7" s="91"/>
      <c r="MDA7" s="91"/>
      <c r="MDB7" s="91"/>
      <c r="MDC7" s="91"/>
      <c r="MDD7" s="91"/>
      <c r="MDE7" s="91"/>
      <c r="MDF7" s="91"/>
      <c r="MDG7" s="91"/>
      <c r="MDH7" s="91"/>
      <c r="MDI7" s="91"/>
      <c r="MDJ7" s="91"/>
      <c r="MDK7" s="91"/>
      <c r="MDL7" s="91"/>
      <c r="MDM7" s="91"/>
      <c r="MDN7" s="91"/>
      <c r="MDO7" s="91"/>
      <c r="MDP7" s="91"/>
      <c r="MDQ7" s="91"/>
      <c r="MDR7" s="91"/>
      <c r="MDS7" s="91"/>
      <c r="MDT7" s="91"/>
      <c r="MDU7" s="91"/>
      <c r="MDV7" s="91"/>
      <c r="MDW7" s="91"/>
      <c r="MDX7" s="91"/>
      <c r="MDY7" s="91"/>
      <c r="MDZ7" s="91"/>
      <c r="MEA7" s="91"/>
      <c r="MEB7" s="91"/>
      <c r="MEC7" s="91"/>
      <c r="MED7" s="91"/>
      <c r="MEE7" s="91"/>
      <c r="MEF7" s="91"/>
      <c r="MEG7" s="91"/>
      <c r="MEH7" s="91"/>
      <c r="MEI7" s="91"/>
      <c r="MEJ7" s="91"/>
      <c r="MEK7" s="91"/>
      <c r="MEL7" s="91"/>
      <c r="MEM7" s="91"/>
      <c r="MEN7" s="91"/>
      <c r="MEO7" s="91"/>
      <c r="MEP7" s="91"/>
      <c r="MEQ7" s="91"/>
      <c r="MER7" s="91"/>
      <c r="MES7" s="91"/>
      <c r="MET7" s="91"/>
      <c r="MEU7" s="91"/>
      <c r="MEV7" s="91"/>
      <c r="MEW7" s="91"/>
      <c r="MEX7" s="91"/>
      <c r="MEY7" s="91"/>
      <c r="MEZ7" s="91"/>
      <c r="MFA7" s="91"/>
      <c r="MFB7" s="91"/>
      <c r="MFC7" s="91"/>
      <c r="MFD7" s="91"/>
      <c r="MFE7" s="91"/>
      <c r="MFF7" s="91"/>
      <c r="MFG7" s="91"/>
      <c r="MFH7" s="91"/>
      <c r="MFI7" s="91"/>
      <c r="MFJ7" s="91"/>
      <c r="MFK7" s="91"/>
      <c r="MFL7" s="91"/>
      <c r="MFM7" s="91"/>
      <c r="MFN7" s="91"/>
      <c r="MFO7" s="91"/>
      <c r="MFP7" s="91"/>
      <c r="MFQ7" s="91"/>
      <c r="MFR7" s="91"/>
      <c r="MFS7" s="91"/>
      <c r="MFT7" s="91"/>
      <c r="MFU7" s="91"/>
      <c r="MFV7" s="91"/>
      <c r="MFW7" s="91"/>
      <c r="MFX7" s="91"/>
      <c r="MFY7" s="91"/>
      <c r="MFZ7" s="91"/>
      <c r="MGA7" s="91"/>
      <c r="MGB7" s="91"/>
      <c r="MGC7" s="91"/>
      <c r="MGD7" s="91"/>
      <c r="MGE7" s="91"/>
      <c r="MGF7" s="91"/>
      <c r="MGG7" s="91"/>
      <c r="MGH7" s="91"/>
      <c r="MGI7" s="91"/>
      <c r="MGJ7" s="91"/>
      <c r="MGK7" s="91"/>
      <c r="MGL7" s="91"/>
      <c r="MGM7" s="91"/>
      <c r="MGN7" s="91"/>
      <c r="MGO7" s="91"/>
      <c r="MGP7" s="91"/>
      <c r="MGQ7" s="91"/>
      <c r="MGR7" s="91"/>
      <c r="MGS7" s="91"/>
      <c r="MGT7" s="91"/>
      <c r="MGU7" s="91"/>
      <c r="MGV7" s="91"/>
      <c r="MGW7" s="91"/>
      <c r="MGX7" s="91"/>
      <c r="MGY7" s="91"/>
      <c r="MGZ7" s="91"/>
      <c r="MHA7" s="91"/>
      <c r="MHB7" s="91"/>
      <c r="MHC7" s="91"/>
      <c r="MHD7" s="91"/>
      <c r="MHE7" s="91"/>
      <c r="MHF7" s="91"/>
      <c r="MHG7" s="91"/>
      <c r="MHH7" s="91"/>
      <c r="MHI7" s="91"/>
      <c r="MHJ7" s="91"/>
      <c r="MHK7" s="91"/>
      <c r="MHL7" s="91"/>
      <c r="MHM7" s="91"/>
      <c r="MHN7" s="91"/>
      <c r="MHO7" s="91"/>
      <c r="MHP7" s="91"/>
      <c r="MHQ7" s="91"/>
      <c r="MHR7" s="91"/>
      <c r="MHS7" s="91"/>
      <c r="MHT7" s="91"/>
      <c r="MHU7" s="91"/>
      <c r="MHV7" s="91"/>
      <c r="MHW7" s="91"/>
      <c r="MHX7" s="91"/>
      <c r="MHY7" s="91"/>
      <c r="MHZ7" s="91"/>
      <c r="MIA7" s="91"/>
      <c r="MIB7" s="91"/>
      <c r="MIC7" s="91"/>
      <c r="MID7" s="91"/>
      <c r="MIE7" s="91"/>
      <c r="MIF7" s="91"/>
      <c r="MIG7" s="91"/>
      <c r="MIH7" s="91"/>
      <c r="MII7" s="91"/>
      <c r="MIJ7" s="91"/>
      <c r="MIK7" s="91"/>
      <c r="MIL7" s="91"/>
      <c r="MIM7" s="91"/>
      <c r="MIN7" s="91"/>
      <c r="MIO7" s="91"/>
      <c r="MIP7" s="91"/>
      <c r="MIQ7" s="91"/>
      <c r="MIR7" s="91"/>
      <c r="MIS7" s="91"/>
      <c r="MIT7" s="91"/>
      <c r="MIU7" s="91"/>
      <c r="MIV7" s="91"/>
      <c r="MIW7" s="91"/>
      <c r="MIX7" s="91"/>
      <c r="MIY7" s="91"/>
      <c r="MIZ7" s="91"/>
      <c r="MJA7" s="91"/>
      <c r="MJB7" s="91"/>
      <c r="MJC7" s="91"/>
      <c r="MJD7" s="91"/>
      <c r="MJE7" s="91"/>
      <c r="MJF7" s="91"/>
      <c r="MJG7" s="91"/>
      <c r="MJH7" s="91"/>
      <c r="MJI7" s="91"/>
      <c r="MJJ7" s="91"/>
      <c r="MJK7" s="91"/>
      <c r="MJL7" s="91"/>
      <c r="MJM7" s="91"/>
      <c r="MJN7" s="91"/>
      <c r="MJO7" s="91"/>
      <c r="MJP7" s="91"/>
      <c r="MJQ7" s="91"/>
      <c r="MJR7" s="91"/>
      <c r="MJS7" s="91"/>
      <c r="MJT7" s="91"/>
      <c r="MJU7" s="91"/>
      <c r="MJV7" s="91"/>
      <c r="MJW7" s="91"/>
      <c r="MJX7" s="91"/>
      <c r="MJY7" s="91"/>
      <c r="MJZ7" s="91"/>
      <c r="MKA7" s="91"/>
      <c r="MKB7" s="91"/>
      <c r="MKC7" s="91"/>
      <c r="MKD7" s="91"/>
      <c r="MKE7" s="91"/>
      <c r="MKF7" s="91"/>
      <c r="MKG7" s="91"/>
      <c r="MKH7" s="91"/>
      <c r="MKI7" s="91"/>
      <c r="MKJ7" s="91"/>
      <c r="MKK7" s="91"/>
      <c r="MKL7" s="91"/>
      <c r="MKM7" s="91"/>
      <c r="MKN7" s="91"/>
      <c r="MKO7" s="91"/>
      <c r="MKP7" s="91"/>
      <c r="MKQ7" s="91"/>
      <c r="MKR7" s="91"/>
      <c r="MKS7" s="91"/>
      <c r="MKT7" s="91"/>
      <c r="MKU7" s="91"/>
      <c r="MKV7" s="91"/>
      <c r="MKW7" s="91"/>
      <c r="MKX7" s="91"/>
      <c r="MKY7" s="91"/>
      <c r="MKZ7" s="91"/>
      <c r="MLA7" s="91"/>
      <c r="MLB7" s="91"/>
      <c r="MLC7" s="91"/>
      <c r="MLD7" s="91"/>
      <c r="MLE7" s="91"/>
      <c r="MLF7" s="91"/>
      <c r="MLG7" s="91"/>
      <c r="MLH7" s="91"/>
      <c r="MLI7" s="91"/>
      <c r="MLJ7" s="91"/>
      <c r="MLK7" s="91"/>
      <c r="MLL7" s="91"/>
      <c r="MLM7" s="91"/>
      <c r="MLN7" s="91"/>
      <c r="MLO7" s="91"/>
      <c r="MLP7" s="91"/>
      <c r="MLQ7" s="91"/>
      <c r="MLR7" s="91"/>
      <c r="MLS7" s="91"/>
      <c r="MLT7" s="91"/>
      <c r="MLU7" s="91"/>
      <c r="MLV7" s="91"/>
      <c r="MLW7" s="91"/>
      <c r="MLX7" s="91"/>
      <c r="MLY7" s="91"/>
      <c r="MLZ7" s="91"/>
      <c r="MMA7" s="91"/>
      <c r="MMB7" s="91"/>
      <c r="MMC7" s="91"/>
      <c r="MMD7" s="91"/>
      <c r="MME7" s="91"/>
      <c r="MMF7" s="91"/>
      <c r="MMG7" s="91"/>
      <c r="MMH7" s="91"/>
      <c r="MMI7" s="91"/>
      <c r="MMJ7" s="91"/>
      <c r="MMK7" s="91"/>
      <c r="MML7" s="91"/>
      <c r="MMM7" s="91"/>
      <c r="MMN7" s="91"/>
      <c r="MMO7" s="91"/>
      <c r="MMP7" s="91"/>
      <c r="MMQ7" s="91"/>
      <c r="MMR7" s="91"/>
      <c r="MMS7" s="91"/>
      <c r="MMT7" s="91"/>
      <c r="MMU7" s="91"/>
      <c r="MMV7" s="91"/>
      <c r="MMW7" s="91"/>
      <c r="MMX7" s="91"/>
      <c r="MMY7" s="91"/>
      <c r="MMZ7" s="91"/>
      <c r="MNA7" s="91"/>
      <c r="MNB7" s="91"/>
      <c r="MNC7" s="91"/>
      <c r="MND7" s="91"/>
      <c r="MNE7" s="91"/>
      <c r="MNF7" s="91"/>
      <c r="MNG7" s="91"/>
      <c r="MNH7" s="91"/>
      <c r="MNI7" s="91"/>
      <c r="MNJ7" s="91"/>
      <c r="MNK7" s="91"/>
      <c r="MNL7" s="91"/>
      <c r="MNM7" s="91"/>
      <c r="MNN7" s="91"/>
      <c r="MNO7" s="91"/>
      <c r="MNP7" s="91"/>
      <c r="MNQ7" s="91"/>
      <c r="MNR7" s="91"/>
      <c r="MNS7" s="91"/>
      <c r="MNT7" s="91"/>
      <c r="MNU7" s="91"/>
      <c r="MNV7" s="91"/>
      <c r="MNW7" s="91"/>
      <c r="MNX7" s="91"/>
      <c r="MNY7" s="91"/>
      <c r="MNZ7" s="91"/>
      <c r="MOA7" s="91"/>
      <c r="MOB7" s="91"/>
      <c r="MOC7" s="91"/>
      <c r="MOD7" s="91"/>
      <c r="MOE7" s="91"/>
      <c r="MOF7" s="91"/>
      <c r="MOG7" s="91"/>
      <c r="MOH7" s="91"/>
      <c r="MOI7" s="91"/>
      <c r="MOJ7" s="91"/>
      <c r="MOK7" s="91"/>
      <c r="MOL7" s="91"/>
      <c r="MOM7" s="91"/>
      <c r="MON7" s="91"/>
      <c r="MOO7" s="91"/>
      <c r="MOP7" s="91"/>
      <c r="MOQ7" s="91"/>
      <c r="MOR7" s="91"/>
      <c r="MOS7" s="91"/>
      <c r="MOT7" s="91"/>
      <c r="MOU7" s="91"/>
      <c r="MOV7" s="91"/>
      <c r="MOW7" s="91"/>
      <c r="MOX7" s="91"/>
      <c r="MOY7" s="91"/>
      <c r="MOZ7" s="91"/>
      <c r="MPA7" s="91"/>
      <c r="MPB7" s="91"/>
      <c r="MPC7" s="91"/>
      <c r="MPD7" s="91"/>
      <c r="MPE7" s="91"/>
      <c r="MPF7" s="91"/>
      <c r="MPG7" s="91"/>
      <c r="MPH7" s="91"/>
      <c r="MPI7" s="91"/>
      <c r="MPJ7" s="91"/>
      <c r="MPK7" s="91"/>
      <c r="MPL7" s="91"/>
      <c r="MPM7" s="91"/>
      <c r="MPN7" s="91"/>
      <c r="MPO7" s="91"/>
      <c r="MPP7" s="91"/>
      <c r="MPQ7" s="91"/>
      <c r="MPR7" s="91"/>
      <c r="MPS7" s="91"/>
      <c r="MPT7" s="91"/>
      <c r="MPU7" s="91"/>
      <c r="MPV7" s="91"/>
      <c r="MPW7" s="91"/>
      <c r="MPX7" s="91"/>
      <c r="MPY7" s="91"/>
      <c r="MPZ7" s="91"/>
      <c r="MQA7" s="91"/>
      <c r="MQB7" s="91"/>
      <c r="MQC7" s="91"/>
      <c r="MQD7" s="91"/>
      <c r="MQE7" s="91"/>
      <c r="MQF7" s="91"/>
      <c r="MQG7" s="91"/>
      <c r="MQH7" s="91"/>
      <c r="MQI7" s="91"/>
      <c r="MQJ7" s="91"/>
      <c r="MQK7" s="91"/>
      <c r="MQL7" s="91"/>
      <c r="MQM7" s="91"/>
      <c r="MQN7" s="91"/>
      <c r="MQO7" s="91"/>
      <c r="MQP7" s="91"/>
      <c r="MQQ7" s="91"/>
      <c r="MQR7" s="91"/>
      <c r="MQS7" s="91"/>
      <c r="MQT7" s="91"/>
      <c r="MQU7" s="91"/>
      <c r="MQV7" s="91"/>
      <c r="MQW7" s="91"/>
      <c r="MQX7" s="91"/>
      <c r="MQY7" s="91"/>
      <c r="MQZ7" s="91"/>
      <c r="MRA7" s="91"/>
      <c r="MRB7" s="91"/>
      <c r="MRC7" s="91"/>
      <c r="MRD7" s="91"/>
      <c r="MRE7" s="91"/>
      <c r="MRF7" s="91"/>
      <c r="MRG7" s="91"/>
      <c r="MRH7" s="91"/>
      <c r="MRI7" s="91"/>
      <c r="MRJ7" s="91"/>
      <c r="MRK7" s="91"/>
      <c r="MRL7" s="91"/>
      <c r="MRM7" s="91"/>
      <c r="MRN7" s="91"/>
      <c r="MRO7" s="91"/>
      <c r="MRP7" s="91"/>
      <c r="MRQ7" s="91"/>
      <c r="MRR7" s="91"/>
      <c r="MRS7" s="91"/>
      <c r="MRT7" s="91"/>
      <c r="MRU7" s="91"/>
      <c r="MRV7" s="91"/>
      <c r="MRW7" s="91"/>
      <c r="MRX7" s="91"/>
      <c r="MRY7" s="91"/>
      <c r="MRZ7" s="91"/>
      <c r="MSA7" s="91"/>
      <c r="MSB7" s="91"/>
      <c r="MSC7" s="91"/>
      <c r="MSD7" s="91"/>
      <c r="MSE7" s="91"/>
      <c r="MSF7" s="91"/>
      <c r="MSG7" s="91"/>
      <c r="MSH7" s="91"/>
      <c r="MSI7" s="91"/>
      <c r="MSJ7" s="91"/>
      <c r="MSK7" s="91"/>
      <c r="MSL7" s="91"/>
      <c r="MSM7" s="91"/>
      <c r="MSN7" s="91"/>
      <c r="MSO7" s="91"/>
      <c r="MSP7" s="91"/>
      <c r="MSQ7" s="91"/>
      <c r="MSR7" s="91"/>
      <c r="MSS7" s="91"/>
      <c r="MST7" s="91"/>
      <c r="MSU7" s="91"/>
      <c r="MSV7" s="91"/>
      <c r="MSW7" s="91"/>
      <c r="MSX7" s="91"/>
      <c r="MSY7" s="91"/>
      <c r="MSZ7" s="91"/>
      <c r="MTA7" s="91"/>
      <c r="MTB7" s="91"/>
      <c r="MTC7" s="91"/>
      <c r="MTD7" s="91"/>
      <c r="MTE7" s="91"/>
      <c r="MTF7" s="91"/>
      <c r="MTG7" s="91"/>
      <c r="MTH7" s="91"/>
      <c r="MTI7" s="91"/>
      <c r="MTJ7" s="91"/>
      <c r="MTK7" s="91"/>
      <c r="MTL7" s="91"/>
      <c r="MTM7" s="91"/>
      <c r="MTN7" s="91"/>
      <c r="MTO7" s="91"/>
      <c r="MTP7" s="91"/>
      <c r="MTQ7" s="91"/>
      <c r="MTR7" s="91"/>
      <c r="MTS7" s="91"/>
      <c r="MTT7" s="91"/>
      <c r="MTU7" s="91"/>
      <c r="MTV7" s="91"/>
      <c r="MTW7" s="91"/>
      <c r="MTX7" s="91"/>
      <c r="MTY7" s="91"/>
      <c r="MTZ7" s="91"/>
      <c r="MUA7" s="91"/>
      <c r="MUB7" s="91"/>
      <c r="MUC7" s="91"/>
      <c r="MUD7" s="91"/>
      <c r="MUE7" s="91"/>
      <c r="MUF7" s="91"/>
      <c r="MUG7" s="91"/>
      <c r="MUH7" s="91"/>
      <c r="MUI7" s="91"/>
      <c r="MUJ7" s="91"/>
      <c r="MUK7" s="91"/>
      <c r="MUL7" s="91"/>
      <c r="MUM7" s="91"/>
      <c r="MUN7" s="91"/>
      <c r="MUO7" s="91"/>
      <c r="MUP7" s="91"/>
      <c r="MUQ7" s="91"/>
      <c r="MUR7" s="91"/>
      <c r="MUS7" s="91"/>
      <c r="MUT7" s="91"/>
      <c r="MUU7" s="91"/>
      <c r="MUV7" s="91"/>
      <c r="MUW7" s="91"/>
      <c r="MUX7" s="91"/>
      <c r="MUY7" s="91"/>
      <c r="MUZ7" s="91"/>
      <c r="MVA7" s="91"/>
      <c r="MVB7" s="91"/>
      <c r="MVC7" s="91"/>
      <c r="MVD7" s="91"/>
      <c r="MVE7" s="91"/>
      <c r="MVF7" s="91"/>
      <c r="MVG7" s="91"/>
      <c r="MVH7" s="91"/>
      <c r="MVI7" s="91"/>
      <c r="MVJ7" s="91"/>
      <c r="MVK7" s="91"/>
      <c r="MVL7" s="91"/>
      <c r="MVM7" s="91"/>
      <c r="MVN7" s="91"/>
      <c r="MVO7" s="91"/>
      <c r="MVP7" s="91"/>
      <c r="MVQ7" s="91"/>
      <c r="MVR7" s="91"/>
      <c r="MVS7" s="91"/>
      <c r="MVT7" s="91"/>
      <c r="MVU7" s="91"/>
      <c r="MVV7" s="91"/>
      <c r="MVW7" s="91"/>
      <c r="MVX7" s="91"/>
      <c r="MVY7" s="91"/>
      <c r="MVZ7" s="91"/>
      <c r="MWA7" s="91"/>
      <c r="MWB7" s="91"/>
      <c r="MWC7" s="91"/>
      <c r="MWD7" s="91"/>
      <c r="MWE7" s="91"/>
      <c r="MWF7" s="91"/>
      <c r="MWG7" s="91"/>
      <c r="MWH7" s="91"/>
      <c r="MWI7" s="91"/>
      <c r="MWJ7" s="91"/>
      <c r="MWK7" s="91"/>
      <c r="MWL7" s="91"/>
      <c r="MWM7" s="91"/>
      <c r="MWN7" s="91"/>
      <c r="MWO7" s="91"/>
      <c r="MWP7" s="91"/>
      <c r="MWQ7" s="91"/>
      <c r="MWR7" s="91"/>
      <c r="MWS7" s="91"/>
      <c r="MWT7" s="91"/>
      <c r="MWU7" s="91"/>
      <c r="MWV7" s="91"/>
      <c r="MWW7" s="91"/>
      <c r="MWX7" s="91"/>
      <c r="MWY7" s="91"/>
      <c r="MWZ7" s="91"/>
      <c r="MXA7" s="91"/>
      <c r="MXB7" s="91"/>
      <c r="MXC7" s="91"/>
      <c r="MXD7" s="91"/>
      <c r="MXE7" s="91"/>
      <c r="MXF7" s="91"/>
      <c r="MXG7" s="91"/>
      <c r="MXH7" s="91"/>
      <c r="MXI7" s="91"/>
      <c r="MXJ7" s="91"/>
      <c r="MXK7" s="91"/>
      <c r="MXL7" s="91"/>
      <c r="MXM7" s="91"/>
      <c r="MXN7" s="91"/>
      <c r="MXO7" s="91"/>
      <c r="MXP7" s="91"/>
      <c r="MXQ7" s="91"/>
      <c r="MXR7" s="91"/>
      <c r="MXS7" s="91"/>
      <c r="MXT7" s="91"/>
      <c r="MXU7" s="91"/>
      <c r="MXV7" s="91"/>
      <c r="MXW7" s="91"/>
      <c r="MXX7" s="91"/>
      <c r="MXY7" s="91"/>
      <c r="MXZ7" s="91"/>
      <c r="MYA7" s="91"/>
      <c r="MYB7" s="91"/>
      <c r="MYC7" s="91"/>
      <c r="MYD7" s="91"/>
      <c r="MYE7" s="91"/>
      <c r="MYF7" s="91"/>
      <c r="MYG7" s="91"/>
      <c r="MYH7" s="91"/>
      <c r="MYI7" s="91"/>
      <c r="MYJ7" s="91"/>
      <c r="MYK7" s="91"/>
      <c r="MYL7" s="91"/>
      <c r="MYM7" s="91"/>
      <c r="MYN7" s="91"/>
      <c r="MYO7" s="91"/>
      <c r="MYP7" s="91"/>
      <c r="MYQ7" s="91"/>
      <c r="MYR7" s="91"/>
      <c r="MYS7" s="91"/>
      <c r="MYT7" s="91"/>
      <c r="MYU7" s="91"/>
      <c r="MYV7" s="91"/>
      <c r="MYW7" s="91"/>
      <c r="MYX7" s="91"/>
      <c r="MYY7" s="91"/>
      <c r="MYZ7" s="91"/>
      <c r="MZA7" s="91"/>
      <c r="MZB7" s="91"/>
      <c r="MZC7" s="91"/>
      <c r="MZD7" s="91"/>
      <c r="MZE7" s="91"/>
      <c r="MZF7" s="91"/>
      <c r="MZG7" s="91"/>
      <c r="MZH7" s="91"/>
      <c r="MZI7" s="91"/>
      <c r="MZJ7" s="91"/>
      <c r="MZK7" s="91"/>
      <c r="MZL7" s="91"/>
      <c r="MZM7" s="91"/>
      <c r="MZN7" s="91"/>
      <c r="MZO7" s="91"/>
      <c r="MZP7" s="91"/>
      <c r="MZQ7" s="91"/>
      <c r="MZR7" s="91"/>
      <c r="MZS7" s="91"/>
      <c r="MZT7" s="91"/>
      <c r="MZU7" s="91"/>
      <c r="MZV7" s="91"/>
      <c r="MZW7" s="91"/>
      <c r="MZX7" s="91"/>
      <c r="MZY7" s="91"/>
      <c r="MZZ7" s="91"/>
      <c r="NAA7" s="91"/>
      <c r="NAB7" s="91"/>
      <c r="NAC7" s="91"/>
      <c r="NAD7" s="91"/>
      <c r="NAE7" s="91"/>
      <c r="NAF7" s="91"/>
      <c r="NAG7" s="91"/>
      <c r="NAH7" s="91"/>
      <c r="NAI7" s="91"/>
      <c r="NAJ7" s="91"/>
      <c r="NAK7" s="91"/>
      <c r="NAL7" s="91"/>
      <c r="NAM7" s="91"/>
      <c r="NAN7" s="91"/>
      <c r="NAO7" s="91"/>
      <c r="NAP7" s="91"/>
      <c r="NAQ7" s="91"/>
      <c r="NAR7" s="91"/>
      <c r="NAS7" s="91"/>
      <c r="NAT7" s="91"/>
      <c r="NAU7" s="91"/>
      <c r="NAV7" s="91"/>
      <c r="NAW7" s="91"/>
      <c r="NAX7" s="91"/>
      <c r="NAY7" s="91"/>
      <c r="NAZ7" s="91"/>
      <c r="NBA7" s="91"/>
      <c r="NBB7" s="91"/>
      <c r="NBC7" s="91"/>
      <c r="NBD7" s="91"/>
      <c r="NBE7" s="91"/>
      <c r="NBF7" s="91"/>
      <c r="NBG7" s="91"/>
      <c r="NBH7" s="91"/>
      <c r="NBI7" s="91"/>
      <c r="NBJ7" s="91"/>
      <c r="NBK7" s="91"/>
      <c r="NBL7" s="91"/>
      <c r="NBM7" s="91"/>
      <c r="NBN7" s="91"/>
      <c r="NBO7" s="91"/>
      <c r="NBP7" s="91"/>
      <c r="NBQ7" s="91"/>
      <c r="NBR7" s="91"/>
      <c r="NBS7" s="91"/>
      <c r="NBT7" s="91"/>
      <c r="NBU7" s="91"/>
      <c r="NBV7" s="91"/>
      <c r="NBW7" s="91"/>
      <c r="NBX7" s="91"/>
      <c r="NBY7" s="91"/>
      <c r="NBZ7" s="91"/>
      <c r="NCA7" s="91"/>
      <c r="NCB7" s="91"/>
      <c r="NCC7" s="91"/>
      <c r="NCD7" s="91"/>
      <c r="NCE7" s="91"/>
      <c r="NCF7" s="91"/>
      <c r="NCG7" s="91"/>
      <c r="NCH7" s="91"/>
      <c r="NCI7" s="91"/>
      <c r="NCJ7" s="91"/>
      <c r="NCK7" s="91"/>
      <c r="NCL7" s="91"/>
      <c r="NCM7" s="91"/>
      <c r="NCN7" s="91"/>
      <c r="NCO7" s="91"/>
      <c r="NCP7" s="91"/>
      <c r="NCQ7" s="91"/>
      <c r="NCR7" s="91"/>
      <c r="NCS7" s="91"/>
      <c r="NCT7" s="91"/>
      <c r="NCU7" s="91"/>
      <c r="NCV7" s="91"/>
      <c r="NCW7" s="91"/>
      <c r="NCX7" s="91"/>
      <c r="NCY7" s="91"/>
      <c r="NCZ7" s="91"/>
      <c r="NDA7" s="91"/>
      <c r="NDB7" s="91"/>
      <c r="NDC7" s="91"/>
      <c r="NDD7" s="91"/>
      <c r="NDE7" s="91"/>
      <c r="NDF7" s="91"/>
      <c r="NDG7" s="91"/>
      <c r="NDH7" s="91"/>
      <c r="NDI7" s="91"/>
      <c r="NDJ7" s="91"/>
      <c r="NDK7" s="91"/>
      <c r="NDL7" s="91"/>
      <c r="NDM7" s="91"/>
      <c r="NDN7" s="91"/>
      <c r="NDO7" s="91"/>
      <c r="NDP7" s="91"/>
      <c r="NDQ7" s="91"/>
      <c r="NDR7" s="91"/>
      <c r="NDS7" s="91"/>
      <c r="NDT7" s="91"/>
      <c r="NDU7" s="91"/>
      <c r="NDV7" s="91"/>
      <c r="NDW7" s="91"/>
      <c r="NDX7" s="91"/>
      <c r="NDY7" s="91"/>
      <c r="NDZ7" s="91"/>
      <c r="NEA7" s="91"/>
      <c r="NEB7" s="91"/>
      <c r="NEC7" s="91"/>
      <c r="NED7" s="91"/>
      <c r="NEE7" s="91"/>
      <c r="NEF7" s="91"/>
      <c r="NEG7" s="91"/>
      <c r="NEH7" s="91"/>
      <c r="NEI7" s="91"/>
      <c r="NEJ7" s="91"/>
      <c r="NEK7" s="91"/>
      <c r="NEL7" s="91"/>
      <c r="NEM7" s="91"/>
      <c r="NEN7" s="91"/>
      <c r="NEO7" s="91"/>
      <c r="NEP7" s="91"/>
      <c r="NEQ7" s="91"/>
      <c r="NER7" s="91"/>
      <c r="NES7" s="91"/>
      <c r="NET7" s="91"/>
      <c r="NEU7" s="91"/>
      <c r="NEV7" s="91"/>
      <c r="NEW7" s="91"/>
      <c r="NEX7" s="91"/>
      <c r="NEY7" s="91"/>
      <c r="NEZ7" s="91"/>
      <c r="NFA7" s="91"/>
      <c r="NFB7" s="91"/>
      <c r="NFC7" s="91"/>
      <c r="NFD7" s="91"/>
      <c r="NFE7" s="91"/>
      <c r="NFF7" s="91"/>
      <c r="NFG7" s="91"/>
      <c r="NFH7" s="91"/>
      <c r="NFI7" s="91"/>
      <c r="NFJ7" s="91"/>
      <c r="NFK7" s="91"/>
      <c r="NFL7" s="91"/>
      <c r="NFM7" s="91"/>
      <c r="NFN7" s="91"/>
      <c r="NFO7" s="91"/>
      <c r="NFP7" s="91"/>
      <c r="NFQ7" s="91"/>
      <c r="NFR7" s="91"/>
      <c r="NFS7" s="91"/>
      <c r="NFT7" s="91"/>
      <c r="NFU7" s="91"/>
      <c r="NFV7" s="91"/>
      <c r="NFW7" s="91"/>
      <c r="NFX7" s="91"/>
      <c r="NFY7" s="91"/>
      <c r="NFZ7" s="91"/>
      <c r="NGA7" s="91"/>
      <c r="NGB7" s="91"/>
      <c r="NGC7" s="91"/>
      <c r="NGD7" s="91"/>
      <c r="NGE7" s="91"/>
      <c r="NGF7" s="91"/>
      <c r="NGG7" s="91"/>
      <c r="NGH7" s="91"/>
      <c r="NGI7" s="91"/>
      <c r="NGJ7" s="91"/>
      <c r="NGK7" s="91"/>
      <c r="NGL7" s="91"/>
      <c r="NGM7" s="91"/>
      <c r="NGN7" s="91"/>
      <c r="NGO7" s="91"/>
      <c r="NGP7" s="91"/>
      <c r="NGQ7" s="91"/>
      <c r="NGR7" s="91"/>
      <c r="NGS7" s="91"/>
      <c r="NGT7" s="91"/>
      <c r="NGU7" s="91"/>
      <c r="NGV7" s="91"/>
      <c r="NGW7" s="91"/>
      <c r="NGX7" s="91"/>
      <c r="NGY7" s="91"/>
      <c r="NGZ7" s="91"/>
      <c r="NHA7" s="91"/>
      <c r="NHB7" s="91"/>
      <c r="NHC7" s="91"/>
      <c r="NHD7" s="91"/>
      <c r="NHE7" s="91"/>
      <c r="NHF7" s="91"/>
      <c r="NHG7" s="91"/>
      <c r="NHH7" s="91"/>
      <c r="NHI7" s="91"/>
      <c r="NHJ7" s="91"/>
      <c r="NHK7" s="91"/>
      <c r="NHL7" s="91"/>
      <c r="NHM7" s="91"/>
      <c r="NHN7" s="91"/>
      <c r="NHO7" s="91"/>
      <c r="NHP7" s="91"/>
      <c r="NHQ7" s="91"/>
      <c r="NHR7" s="91"/>
      <c r="NHS7" s="91"/>
      <c r="NHT7" s="91"/>
      <c r="NHU7" s="91"/>
      <c r="NHV7" s="91"/>
      <c r="NHW7" s="91"/>
      <c r="NHX7" s="91"/>
      <c r="NHY7" s="91"/>
      <c r="NHZ7" s="91"/>
      <c r="NIA7" s="91"/>
      <c r="NIB7" s="91"/>
      <c r="NIC7" s="91"/>
      <c r="NID7" s="91"/>
      <c r="NIE7" s="91"/>
      <c r="NIF7" s="91"/>
      <c r="NIG7" s="91"/>
      <c r="NIH7" s="91"/>
      <c r="NII7" s="91"/>
      <c r="NIJ7" s="91"/>
      <c r="NIK7" s="91"/>
      <c r="NIL7" s="91"/>
      <c r="NIM7" s="91"/>
      <c r="NIN7" s="91"/>
      <c r="NIO7" s="91"/>
      <c r="NIP7" s="91"/>
      <c r="NIQ7" s="91"/>
      <c r="NIR7" s="91"/>
      <c r="NIS7" s="91"/>
      <c r="NIT7" s="91"/>
      <c r="NIU7" s="91"/>
      <c r="NIV7" s="91"/>
      <c r="NIW7" s="91"/>
      <c r="NIX7" s="91"/>
      <c r="NIY7" s="91"/>
      <c r="NIZ7" s="91"/>
      <c r="NJA7" s="91"/>
      <c r="NJB7" s="91"/>
      <c r="NJC7" s="91"/>
      <c r="NJD7" s="91"/>
      <c r="NJE7" s="91"/>
      <c r="NJF7" s="91"/>
      <c r="NJG7" s="91"/>
      <c r="NJH7" s="91"/>
      <c r="NJI7" s="91"/>
      <c r="NJJ7" s="91"/>
      <c r="NJK7" s="91"/>
      <c r="NJL7" s="91"/>
      <c r="NJM7" s="91"/>
      <c r="NJN7" s="91"/>
      <c r="NJO7" s="91"/>
      <c r="NJP7" s="91"/>
      <c r="NJQ7" s="91"/>
      <c r="NJR7" s="91"/>
      <c r="NJS7" s="91"/>
      <c r="NJT7" s="91"/>
      <c r="NJU7" s="91"/>
      <c r="NJV7" s="91"/>
      <c r="NJW7" s="91"/>
      <c r="NJX7" s="91"/>
      <c r="NJY7" s="91"/>
      <c r="NJZ7" s="91"/>
      <c r="NKA7" s="91"/>
      <c r="NKB7" s="91"/>
      <c r="NKC7" s="91"/>
      <c r="NKD7" s="91"/>
      <c r="NKE7" s="91"/>
      <c r="NKF7" s="91"/>
      <c r="NKG7" s="91"/>
      <c r="NKH7" s="91"/>
      <c r="NKI7" s="91"/>
      <c r="NKJ7" s="91"/>
      <c r="NKK7" s="91"/>
      <c r="NKL7" s="91"/>
      <c r="NKM7" s="91"/>
      <c r="NKN7" s="91"/>
      <c r="NKO7" s="91"/>
      <c r="NKP7" s="91"/>
      <c r="NKQ7" s="91"/>
      <c r="NKR7" s="91"/>
      <c r="NKS7" s="91"/>
      <c r="NKT7" s="91"/>
      <c r="NKU7" s="91"/>
      <c r="NKV7" s="91"/>
      <c r="NKW7" s="91"/>
      <c r="NKX7" s="91"/>
      <c r="NKY7" s="91"/>
      <c r="NKZ7" s="91"/>
      <c r="NLA7" s="91"/>
      <c r="NLB7" s="91"/>
      <c r="NLC7" s="91"/>
      <c r="NLD7" s="91"/>
      <c r="NLE7" s="91"/>
      <c r="NLF7" s="91"/>
      <c r="NLG7" s="91"/>
      <c r="NLH7" s="91"/>
      <c r="NLI7" s="91"/>
      <c r="NLJ7" s="91"/>
      <c r="NLK7" s="91"/>
      <c r="NLL7" s="91"/>
      <c r="NLM7" s="91"/>
      <c r="NLN7" s="91"/>
      <c r="NLO7" s="91"/>
      <c r="NLP7" s="91"/>
      <c r="NLQ7" s="91"/>
      <c r="NLR7" s="91"/>
      <c r="NLS7" s="91"/>
      <c r="NLT7" s="91"/>
      <c r="NLU7" s="91"/>
      <c r="NLV7" s="91"/>
      <c r="NLW7" s="91"/>
      <c r="NLX7" s="91"/>
      <c r="NLY7" s="91"/>
      <c r="NLZ7" s="91"/>
      <c r="NMA7" s="91"/>
      <c r="NMB7" s="91"/>
      <c r="NMC7" s="91"/>
      <c r="NMD7" s="91"/>
      <c r="NME7" s="91"/>
      <c r="NMF7" s="91"/>
      <c r="NMG7" s="91"/>
      <c r="NMH7" s="91"/>
      <c r="NMI7" s="91"/>
      <c r="NMJ7" s="91"/>
      <c r="NMK7" s="91"/>
      <c r="NML7" s="91"/>
      <c r="NMM7" s="91"/>
      <c r="NMN7" s="91"/>
      <c r="NMO7" s="91"/>
      <c r="NMP7" s="91"/>
      <c r="NMQ7" s="91"/>
      <c r="NMR7" s="91"/>
      <c r="NMS7" s="91"/>
      <c r="NMT7" s="91"/>
      <c r="NMU7" s="91"/>
      <c r="NMV7" s="91"/>
      <c r="NMW7" s="91"/>
      <c r="NMX7" s="91"/>
      <c r="NMY7" s="91"/>
      <c r="NMZ7" s="91"/>
      <c r="NNA7" s="91"/>
      <c r="NNB7" s="91"/>
      <c r="NNC7" s="91"/>
      <c r="NND7" s="91"/>
      <c r="NNE7" s="91"/>
      <c r="NNF7" s="91"/>
      <c r="NNG7" s="91"/>
      <c r="NNH7" s="91"/>
      <c r="NNI7" s="91"/>
      <c r="NNJ7" s="91"/>
      <c r="NNK7" s="91"/>
      <c r="NNL7" s="91"/>
      <c r="NNM7" s="91"/>
      <c r="NNN7" s="91"/>
      <c r="NNO7" s="91"/>
      <c r="NNP7" s="91"/>
      <c r="NNQ7" s="91"/>
      <c r="NNR7" s="91"/>
      <c r="NNS7" s="91"/>
      <c r="NNT7" s="91"/>
      <c r="NNU7" s="91"/>
      <c r="NNV7" s="91"/>
      <c r="NNW7" s="91"/>
      <c r="NNX7" s="91"/>
      <c r="NNY7" s="91"/>
      <c r="NNZ7" s="91"/>
      <c r="NOA7" s="91"/>
      <c r="NOB7" s="91"/>
      <c r="NOC7" s="91"/>
      <c r="NOD7" s="91"/>
      <c r="NOE7" s="91"/>
      <c r="NOF7" s="91"/>
      <c r="NOG7" s="91"/>
      <c r="NOH7" s="91"/>
      <c r="NOI7" s="91"/>
      <c r="NOJ7" s="91"/>
      <c r="NOK7" s="91"/>
      <c r="NOL7" s="91"/>
      <c r="NOM7" s="91"/>
      <c r="NON7" s="91"/>
      <c r="NOO7" s="91"/>
      <c r="NOP7" s="91"/>
      <c r="NOQ7" s="91"/>
      <c r="NOR7" s="91"/>
      <c r="NOS7" s="91"/>
      <c r="NOT7" s="91"/>
      <c r="NOU7" s="91"/>
      <c r="NOV7" s="91"/>
      <c r="NOW7" s="91"/>
      <c r="NOX7" s="91"/>
      <c r="NOY7" s="91"/>
      <c r="NOZ7" s="91"/>
      <c r="NPA7" s="91"/>
      <c r="NPB7" s="91"/>
      <c r="NPC7" s="91"/>
      <c r="NPD7" s="91"/>
      <c r="NPE7" s="91"/>
      <c r="NPF7" s="91"/>
      <c r="NPG7" s="91"/>
      <c r="NPH7" s="91"/>
      <c r="NPI7" s="91"/>
      <c r="NPJ7" s="91"/>
      <c r="NPK7" s="91"/>
      <c r="NPL7" s="91"/>
      <c r="NPM7" s="91"/>
      <c r="NPN7" s="91"/>
      <c r="NPO7" s="91"/>
      <c r="NPP7" s="91"/>
      <c r="NPQ7" s="91"/>
      <c r="NPR7" s="91"/>
      <c r="NPS7" s="91"/>
      <c r="NPT7" s="91"/>
      <c r="NPU7" s="91"/>
      <c r="NPV7" s="91"/>
      <c r="NPW7" s="91"/>
      <c r="NPX7" s="91"/>
      <c r="NPY7" s="91"/>
      <c r="NPZ7" s="91"/>
      <c r="NQA7" s="91"/>
      <c r="NQB7" s="91"/>
      <c r="NQC7" s="91"/>
      <c r="NQD7" s="91"/>
      <c r="NQE7" s="91"/>
      <c r="NQF7" s="91"/>
      <c r="NQG7" s="91"/>
      <c r="NQH7" s="91"/>
      <c r="NQI7" s="91"/>
      <c r="NQJ7" s="91"/>
      <c r="NQK7" s="91"/>
      <c r="NQL7" s="91"/>
      <c r="NQM7" s="91"/>
      <c r="NQN7" s="91"/>
      <c r="NQO7" s="91"/>
      <c r="NQP7" s="91"/>
      <c r="NQQ7" s="91"/>
      <c r="NQR7" s="91"/>
      <c r="NQS7" s="91"/>
      <c r="NQT7" s="91"/>
      <c r="NQU7" s="91"/>
      <c r="NQV7" s="91"/>
      <c r="NQW7" s="91"/>
      <c r="NQX7" s="91"/>
      <c r="NQY7" s="91"/>
      <c r="NQZ7" s="91"/>
      <c r="NRA7" s="91"/>
      <c r="NRB7" s="91"/>
      <c r="NRC7" s="91"/>
      <c r="NRD7" s="91"/>
      <c r="NRE7" s="91"/>
      <c r="NRF7" s="91"/>
      <c r="NRG7" s="91"/>
      <c r="NRH7" s="91"/>
      <c r="NRI7" s="91"/>
      <c r="NRJ7" s="91"/>
      <c r="NRK7" s="91"/>
      <c r="NRL7" s="91"/>
      <c r="NRM7" s="91"/>
      <c r="NRN7" s="91"/>
      <c r="NRO7" s="91"/>
      <c r="NRP7" s="91"/>
      <c r="NRQ7" s="91"/>
      <c r="NRR7" s="91"/>
      <c r="NRS7" s="91"/>
      <c r="NRT7" s="91"/>
      <c r="NRU7" s="91"/>
      <c r="NRV7" s="91"/>
      <c r="NRW7" s="91"/>
      <c r="NRX7" s="91"/>
      <c r="NRY7" s="91"/>
      <c r="NRZ7" s="91"/>
      <c r="NSA7" s="91"/>
      <c r="NSB7" s="91"/>
      <c r="NSC7" s="91"/>
      <c r="NSD7" s="91"/>
      <c r="NSE7" s="91"/>
      <c r="NSF7" s="91"/>
      <c r="NSG7" s="91"/>
      <c r="NSH7" s="91"/>
      <c r="NSI7" s="91"/>
      <c r="NSJ7" s="91"/>
      <c r="NSK7" s="91"/>
      <c r="NSL7" s="91"/>
      <c r="NSM7" s="91"/>
      <c r="NSN7" s="91"/>
      <c r="NSO7" s="91"/>
      <c r="NSP7" s="91"/>
      <c r="NSQ7" s="91"/>
      <c r="NSR7" s="91"/>
      <c r="NSS7" s="91"/>
      <c r="NST7" s="91"/>
      <c r="NSU7" s="91"/>
      <c r="NSV7" s="91"/>
      <c r="NSW7" s="91"/>
      <c r="NSX7" s="91"/>
      <c r="NSY7" s="91"/>
      <c r="NSZ7" s="91"/>
      <c r="NTA7" s="91"/>
      <c r="NTB7" s="91"/>
      <c r="NTC7" s="91"/>
      <c r="NTD7" s="91"/>
      <c r="NTE7" s="91"/>
      <c r="NTF7" s="91"/>
      <c r="NTG7" s="91"/>
      <c r="NTH7" s="91"/>
      <c r="NTI7" s="91"/>
      <c r="NTJ7" s="91"/>
      <c r="NTK7" s="91"/>
      <c r="NTL7" s="91"/>
      <c r="NTM7" s="91"/>
      <c r="NTN7" s="91"/>
      <c r="NTO7" s="91"/>
      <c r="NTP7" s="91"/>
      <c r="NTQ7" s="91"/>
      <c r="NTR7" s="91"/>
      <c r="NTS7" s="91"/>
      <c r="NTT7" s="91"/>
      <c r="NTU7" s="91"/>
      <c r="NTV7" s="91"/>
      <c r="NTW7" s="91"/>
      <c r="NTX7" s="91"/>
      <c r="NTY7" s="91"/>
      <c r="NTZ7" s="91"/>
      <c r="NUA7" s="91"/>
      <c r="NUB7" s="91"/>
      <c r="NUC7" s="91"/>
      <c r="NUD7" s="91"/>
      <c r="NUE7" s="91"/>
      <c r="NUF7" s="91"/>
      <c r="NUG7" s="91"/>
      <c r="NUH7" s="91"/>
      <c r="NUI7" s="91"/>
      <c r="NUJ7" s="91"/>
      <c r="NUK7" s="91"/>
      <c r="NUL7" s="91"/>
      <c r="NUM7" s="91"/>
      <c r="NUN7" s="91"/>
      <c r="NUO7" s="91"/>
      <c r="NUP7" s="91"/>
      <c r="NUQ7" s="91"/>
      <c r="NUR7" s="91"/>
      <c r="NUS7" s="91"/>
      <c r="NUT7" s="91"/>
      <c r="NUU7" s="91"/>
      <c r="NUV7" s="91"/>
      <c r="NUW7" s="91"/>
      <c r="NUX7" s="91"/>
      <c r="NUY7" s="91"/>
      <c r="NUZ7" s="91"/>
      <c r="NVA7" s="91"/>
      <c r="NVB7" s="91"/>
      <c r="NVC7" s="91"/>
      <c r="NVD7" s="91"/>
      <c r="NVE7" s="91"/>
      <c r="NVF7" s="91"/>
      <c r="NVG7" s="91"/>
      <c r="NVH7" s="91"/>
      <c r="NVI7" s="91"/>
      <c r="NVJ7" s="91"/>
      <c r="NVK7" s="91"/>
      <c r="NVL7" s="91"/>
      <c r="NVM7" s="91"/>
      <c r="NVN7" s="91"/>
      <c r="NVO7" s="91"/>
      <c r="NVP7" s="91"/>
      <c r="NVQ7" s="91"/>
      <c r="NVR7" s="91"/>
      <c r="NVS7" s="91"/>
      <c r="NVT7" s="91"/>
      <c r="NVU7" s="91"/>
      <c r="NVV7" s="91"/>
      <c r="NVW7" s="91"/>
      <c r="NVX7" s="91"/>
      <c r="NVY7" s="91"/>
      <c r="NVZ7" s="91"/>
      <c r="NWA7" s="91"/>
      <c r="NWB7" s="91"/>
      <c r="NWC7" s="91"/>
      <c r="NWD7" s="91"/>
      <c r="NWE7" s="91"/>
      <c r="NWF7" s="91"/>
      <c r="NWG7" s="91"/>
      <c r="NWH7" s="91"/>
      <c r="NWI7" s="91"/>
      <c r="NWJ7" s="91"/>
      <c r="NWK7" s="91"/>
      <c r="NWL7" s="91"/>
      <c r="NWM7" s="91"/>
      <c r="NWN7" s="91"/>
      <c r="NWO7" s="91"/>
      <c r="NWP7" s="91"/>
      <c r="NWQ7" s="91"/>
      <c r="NWR7" s="91"/>
      <c r="NWS7" s="91"/>
      <c r="NWT7" s="91"/>
      <c r="NWU7" s="91"/>
      <c r="NWV7" s="91"/>
      <c r="NWW7" s="91"/>
      <c r="NWX7" s="91"/>
      <c r="NWY7" s="91"/>
      <c r="NWZ7" s="91"/>
      <c r="NXA7" s="91"/>
      <c r="NXB7" s="91"/>
      <c r="NXC7" s="91"/>
      <c r="NXD7" s="91"/>
      <c r="NXE7" s="91"/>
      <c r="NXF7" s="91"/>
      <c r="NXG7" s="91"/>
      <c r="NXH7" s="91"/>
      <c r="NXI7" s="91"/>
      <c r="NXJ7" s="91"/>
      <c r="NXK7" s="91"/>
      <c r="NXL7" s="91"/>
      <c r="NXM7" s="91"/>
      <c r="NXN7" s="91"/>
      <c r="NXO7" s="91"/>
      <c r="NXP7" s="91"/>
      <c r="NXQ7" s="91"/>
      <c r="NXR7" s="91"/>
      <c r="NXS7" s="91"/>
      <c r="NXT7" s="91"/>
      <c r="NXU7" s="91"/>
      <c r="NXV7" s="91"/>
      <c r="NXW7" s="91"/>
      <c r="NXX7" s="91"/>
      <c r="NXY7" s="91"/>
      <c r="NXZ7" s="91"/>
      <c r="NYA7" s="91"/>
      <c r="NYB7" s="91"/>
      <c r="NYC7" s="91"/>
      <c r="NYD7" s="91"/>
      <c r="NYE7" s="91"/>
      <c r="NYF7" s="91"/>
      <c r="NYG7" s="91"/>
      <c r="NYH7" s="91"/>
      <c r="NYI7" s="91"/>
      <c r="NYJ7" s="91"/>
      <c r="NYK7" s="91"/>
      <c r="NYL7" s="91"/>
      <c r="NYM7" s="91"/>
      <c r="NYN7" s="91"/>
      <c r="NYO7" s="91"/>
      <c r="NYP7" s="91"/>
      <c r="NYQ7" s="91"/>
      <c r="NYR7" s="91"/>
      <c r="NYS7" s="91"/>
      <c r="NYT7" s="91"/>
      <c r="NYU7" s="91"/>
      <c r="NYV7" s="91"/>
      <c r="NYW7" s="91"/>
      <c r="NYX7" s="91"/>
      <c r="NYY7" s="91"/>
      <c r="NYZ7" s="91"/>
      <c r="NZA7" s="91"/>
      <c r="NZB7" s="91"/>
      <c r="NZC7" s="91"/>
      <c r="NZD7" s="91"/>
      <c r="NZE7" s="91"/>
      <c r="NZF7" s="91"/>
      <c r="NZG7" s="91"/>
      <c r="NZH7" s="91"/>
      <c r="NZI7" s="91"/>
      <c r="NZJ7" s="91"/>
      <c r="NZK7" s="91"/>
      <c r="NZL7" s="91"/>
      <c r="NZM7" s="91"/>
      <c r="NZN7" s="91"/>
      <c r="NZO7" s="91"/>
      <c r="NZP7" s="91"/>
      <c r="NZQ7" s="91"/>
      <c r="NZR7" s="91"/>
      <c r="NZS7" s="91"/>
      <c r="NZT7" s="91"/>
      <c r="NZU7" s="91"/>
      <c r="NZV7" s="91"/>
      <c r="NZW7" s="91"/>
      <c r="NZX7" s="91"/>
      <c r="NZY7" s="91"/>
      <c r="NZZ7" s="91"/>
      <c r="OAA7" s="91"/>
      <c r="OAB7" s="91"/>
      <c r="OAC7" s="91"/>
      <c r="OAD7" s="91"/>
      <c r="OAE7" s="91"/>
      <c r="OAF7" s="91"/>
      <c r="OAG7" s="91"/>
      <c r="OAH7" s="91"/>
      <c r="OAI7" s="91"/>
      <c r="OAJ7" s="91"/>
      <c r="OAK7" s="91"/>
      <c r="OAL7" s="91"/>
      <c r="OAM7" s="91"/>
      <c r="OAN7" s="91"/>
      <c r="OAO7" s="91"/>
      <c r="OAP7" s="91"/>
      <c r="OAQ7" s="91"/>
      <c r="OAR7" s="91"/>
      <c r="OAS7" s="91"/>
      <c r="OAT7" s="91"/>
      <c r="OAU7" s="91"/>
      <c r="OAV7" s="91"/>
      <c r="OAW7" s="91"/>
      <c r="OAX7" s="91"/>
      <c r="OAY7" s="91"/>
      <c r="OAZ7" s="91"/>
      <c r="OBA7" s="91"/>
      <c r="OBB7" s="91"/>
      <c r="OBC7" s="91"/>
      <c r="OBD7" s="91"/>
      <c r="OBE7" s="91"/>
      <c r="OBF7" s="91"/>
      <c r="OBG7" s="91"/>
      <c r="OBH7" s="91"/>
      <c r="OBI7" s="91"/>
      <c r="OBJ7" s="91"/>
      <c r="OBK7" s="91"/>
      <c r="OBL7" s="91"/>
      <c r="OBM7" s="91"/>
      <c r="OBN7" s="91"/>
      <c r="OBO7" s="91"/>
      <c r="OBP7" s="91"/>
      <c r="OBQ7" s="91"/>
      <c r="OBR7" s="91"/>
      <c r="OBS7" s="91"/>
      <c r="OBT7" s="91"/>
      <c r="OBU7" s="91"/>
      <c r="OBV7" s="91"/>
      <c r="OBW7" s="91"/>
      <c r="OBX7" s="91"/>
      <c r="OBY7" s="91"/>
      <c r="OBZ7" s="91"/>
      <c r="OCA7" s="91"/>
      <c r="OCB7" s="91"/>
      <c r="OCC7" s="91"/>
      <c r="OCD7" s="91"/>
      <c r="OCE7" s="91"/>
      <c r="OCF7" s="91"/>
      <c r="OCG7" s="91"/>
      <c r="OCH7" s="91"/>
      <c r="OCI7" s="91"/>
      <c r="OCJ7" s="91"/>
      <c r="OCK7" s="91"/>
      <c r="OCL7" s="91"/>
      <c r="OCM7" s="91"/>
      <c r="OCN7" s="91"/>
      <c r="OCO7" s="91"/>
      <c r="OCP7" s="91"/>
      <c r="OCQ7" s="91"/>
      <c r="OCR7" s="91"/>
      <c r="OCS7" s="91"/>
      <c r="OCT7" s="91"/>
      <c r="OCU7" s="91"/>
      <c r="OCV7" s="91"/>
      <c r="OCW7" s="91"/>
      <c r="OCX7" s="91"/>
      <c r="OCY7" s="91"/>
      <c r="OCZ7" s="91"/>
      <c r="ODA7" s="91"/>
      <c r="ODB7" s="91"/>
      <c r="ODC7" s="91"/>
      <c r="ODD7" s="91"/>
      <c r="ODE7" s="91"/>
      <c r="ODF7" s="91"/>
      <c r="ODG7" s="91"/>
      <c r="ODH7" s="91"/>
      <c r="ODI7" s="91"/>
      <c r="ODJ7" s="91"/>
      <c r="ODK7" s="91"/>
      <c r="ODL7" s="91"/>
      <c r="ODM7" s="91"/>
      <c r="ODN7" s="91"/>
      <c r="ODO7" s="91"/>
      <c r="ODP7" s="91"/>
      <c r="ODQ7" s="91"/>
      <c r="ODR7" s="91"/>
      <c r="ODS7" s="91"/>
      <c r="ODT7" s="91"/>
      <c r="ODU7" s="91"/>
      <c r="ODV7" s="91"/>
      <c r="ODW7" s="91"/>
      <c r="ODX7" s="91"/>
      <c r="ODY7" s="91"/>
      <c r="ODZ7" s="91"/>
      <c r="OEA7" s="91"/>
      <c r="OEB7" s="91"/>
      <c r="OEC7" s="91"/>
      <c r="OED7" s="91"/>
      <c r="OEE7" s="91"/>
      <c r="OEF7" s="91"/>
      <c r="OEG7" s="91"/>
      <c r="OEH7" s="91"/>
      <c r="OEI7" s="91"/>
      <c r="OEJ7" s="91"/>
      <c r="OEK7" s="91"/>
      <c r="OEL7" s="91"/>
      <c r="OEM7" s="91"/>
      <c r="OEN7" s="91"/>
      <c r="OEO7" s="91"/>
      <c r="OEP7" s="91"/>
      <c r="OEQ7" s="91"/>
      <c r="OER7" s="91"/>
      <c r="OES7" s="91"/>
      <c r="OET7" s="91"/>
      <c r="OEU7" s="91"/>
      <c r="OEV7" s="91"/>
      <c r="OEW7" s="91"/>
      <c r="OEX7" s="91"/>
      <c r="OEY7" s="91"/>
      <c r="OEZ7" s="91"/>
      <c r="OFA7" s="91"/>
      <c r="OFB7" s="91"/>
      <c r="OFC7" s="91"/>
      <c r="OFD7" s="91"/>
      <c r="OFE7" s="91"/>
      <c r="OFF7" s="91"/>
      <c r="OFG7" s="91"/>
      <c r="OFH7" s="91"/>
      <c r="OFI7" s="91"/>
      <c r="OFJ7" s="91"/>
      <c r="OFK7" s="91"/>
      <c r="OFL7" s="91"/>
      <c r="OFM7" s="91"/>
      <c r="OFN7" s="91"/>
      <c r="OFO7" s="91"/>
      <c r="OFP7" s="91"/>
      <c r="OFQ7" s="91"/>
      <c r="OFR7" s="91"/>
      <c r="OFS7" s="91"/>
      <c r="OFT7" s="91"/>
      <c r="OFU7" s="91"/>
      <c r="OFV7" s="91"/>
      <c r="OFW7" s="91"/>
      <c r="OFX7" s="91"/>
      <c r="OFY7" s="91"/>
      <c r="OFZ7" s="91"/>
      <c r="OGA7" s="91"/>
      <c r="OGB7" s="91"/>
      <c r="OGC7" s="91"/>
      <c r="OGD7" s="91"/>
      <c r="OGE7" s="91"/>
      <c r="OGF7" s="91"/>
      <c r="OGG7" s="91"/>
      <c r="OGH7" s="91"/>
      <c r="OGI7" s="91"/>
      <c r="OGJ7" s="91"/>
      <c r="OGK7" s="91"/>
      <c r="OGL7" s="91"/>
      <c r="OGM7" s="91"/>
      <c r="OGN7" s="91"/>
      <c r="OGO7" s="91"/>
      <c r="OGP7" s="91"/>
      <c r="OGQ7" s="91"/>
      <c r="OGR7" s="91"/>
      <c r="OGS7" s="91"/>
      <c r="OGT7" s="91"/>
      <c r="OGU7" s="91"/>
      <c r="OGV7" s="91"/>
      <c r="OGW7" s="91"/>
      <c r="OGX7" s="91"/>
      <c r="OGY7" s="91"/>
      <c r="OGZ7" s="91"/>
      <c r="OHA7" s="91"/>
      <c r="OHB7" s="91"/>
      <c r="OHC7" s="91"/>
      <c r="OHD7" s="91"/>
      <c r="OHE7" s="91"/>
      <c r="OHF7" s="91"/>
      <c r="OHG7" s="91"/>
      <c r="OHH7" s="91"/>
      <c r="OHI7" s="91"/>
      <c r="OHJ7" s="91"/>
      <c r="OHK7" s="91"/>
      <c r="OHL7" s="91"/>
      <c r="OHM7" s="91"/>
      <c r="OHN7" s="91"/>
      <c r="OHO7" s="91"/>
      <c r="OHP7" s="91"/>
      <c r="OHQ7" s="91"/>
      <c r="OHR7" s="91"/>
      <c r="OHS7" s="91"/>
      <c r="OHT7" s="91"/>
      <c r="OHU7" s="91"/>
      <c r="OHV7" s="91"/>
      <c r="OHW7" s="91"/>
      <c r="OHX7" s="91"/>
      <c r="OHY7" s="91"/>
      <c r="OHZ7" s="91"/>
      <c r="OIA7" s="91"/>
      <c r="OIB7" s="91"/>
      <c r="OIC7" s="91"/>
      <c r="OID7" s="91"/>
      <c r="OIE7" s="91"/>
      <c r="OIF7" s="91"/>
      <c r="OIG7" s="91"/>
      <c r="OIH7" s="91"/>
      <c r="OII7" s="91"/>
      <c r="OIJ7" s="91"/>
      <c r="OIK7" s="91"/>
      <c r="OIL7" s="91"/>
      <c r="OIM7" s="91"/>
      <c r="OIN7" s="91"/>
      <c r="OIO7" s="91"/>
      <c r="OIP7" s="91"/>
      <c r="OIQ7" s="91"/>
      <c r="OIR7" s="91"/>
      <c r="OIS7" s="91"/>
      <c r="OIT7" s="91"/>
      <c r="OIU7" s="91"/>
      <c r="OIV7" s="91"/>
      <c r="OIW7" s="91"/>
      <c r="OIX7" s="91"/>
      <c r="OIY7" s="91"/>
      <c r="OIZ7" s="91"/>
      <c r="OJA7" s="91"/>
      <c r="OJB7" s="91"/>
      <c r="OJC7" s="91"/>
      <c r="OJD7" s="91"/>
      <c r="OJE7" s="91"/>
      <c r="OJF7" s="91"/>
      <c r="OJG7" s="91"/>
      <c r="OJH7" s="91"/>
      <c r="OJI7" s="91"/>
      <c r="OJJ7" s="91"/>
      <c r="OJK7" s="91"/>
      <c r="OJL7" s="91"/>
      <c r="OJM7" s="91"/>
      <c r="OJN7" s="91"/>
      <c r="OJO7" s="91"/>
      <c r="OJP7" s="91"/>
      <c r="OJQ7" s="91"/>
      <c r="OJR7" s="91"/>
      <c r="OJS7" s="91"/>
      <c r="OJT7" s="91"/>
      <c r="OJU7" s="91"/>
      <c r="OJV7" s="91"/>
      <c r="OJW7" s="91"/>
      <c r="OJX7" s="91"/>
      <c r="OJY7" s="91"/>
      <c r="OJZ7" s="91"/>
      <c r="OKA7" s="91"/>
      <c r="OKB7" s="91"/>
      <c r="OKC7" s="91"/>
      <c r="OKD7" s="91"/>
      <c r="OKE7" s="91"/>
      <c r="OKF7" s="91"/>
      <c r="OKG7" s="91"/>
      <c r="OKH7" s="91"/>
      <c r="OKI7" s="91"/>
      <c r="OKJ7" s="91"/>
      <c r="OKK7" s="91"/>
      <c r="OKL7" s="91"/>
      <c r="OKM7" s="91"/>
      <c r="OKN7" s="91"/>
      <c r="OKO7" s="91"/>
      <c r="OKP7" s="91"/>
      <c r="OKQ7" s="91"/>
      <c r="OKR7" s="91"/>
      <c r="OKS7" s="91"/>
      <c r="OKT7" s="91"/>
      <c r="OKU7" s="91"/>
      <c r="OKV7" s="91"/>
      <c r="OKW7" s="91"/>
      <c r="OKX7" s="91"/>
      <c r="OKY7" s="91"/>
      <c r="OKZ7" s="91"/>
      <c r="OLA7" s="91"/>
      <c r="OLB7" s="91"/>
      <c r="OLC7" s="91"/>
      <c r="OLD7" s="91"/>
      <c r="OLE7" s="91"/>
      <c r="OLF7" s="91"/>
      <c r="OLG7" s="91"/>
      <c r="OLH7" s="91"/>
      <c r="OLI7" s="91"/>
      <c r="OLJ7" s="91"/>
      <c r="OLK7" s="91"/>
      <c r="OLL7" s="91"/>
      <c r="OLM7" s="91"/>
      <c r="OLN7" s="91"/>
      <c r="OLO7" s="91"/>
      <c r="OLP7" s="91"/>
      <c r="OLQ7" s="91"/>
      <c r="OLR7" s="91"/>
      <c r="OLS7" s="91"/>
      <c r="OLT7" s="91"/>
      <c r="OLU7" s="91"/>
      <c r="OLV7" s="91"/>
      <c r="OLW7" s="91"/>
      <c r="OLX7" s="91"/>
      <c r="OLY7" s="91"/>
      <c r="OLZ7" s="91"/>
      <c r="OMA7" s="91"/>
      <c r="OMB7" s="91"/>
      <c r="OMC7" s="91"/>
      <c r="OMD7" s="91"/>
      <c r="OME7" s="91"/>
      <c r="OMF7" s="91"/>
      <c r="OMG7" s="91"/>
      <c r="OMH7" s="91"/>
      <c r="OMI7" s="91"/>
      <c r="OMJ7" s="91"/>
      <c r="OMK7" s="91"/>
      <c r="OML7" s="91"/>
      <c r="OMM7" s="91"/>
      <c r="OMN7" s="91"/>
      <c r="OMO7" s="91"/>
      <c r="OMP7" s="91"/>
      <c r="OMQ7" s="91"/>
      <c r="OMR7" s="91"/>
      <c r="OMS7" s="91"/>
      <c r="OMT7" s="91"/>
      <c r="OMU7" s="91"/>
      <c r="OMV7" s="91"/>
      <c r="OMW7" s="91"/>
      <c r="OMX7" s="91"/>
      <c r="OMY7" s="91"/>
      <c r="OMZ7" s="91"/>
      <c r="ONA7" s="91"/>
      <c r="ONB7" s="91"/>
      <c r="ONC7" s="91"/>
      <c r="OND7" s="91"/>
      <c r="ONE7" s="91"/>
      <c r="ONF7" s="91"/>
      <c r="ONG7" s="91"/>
      <c r="ONH7" s="91"/>
      <c r="ONI7" s="91"/>
      <c r="ONJ7" s="91"/>
      <c r="ONK7" s="91"/>
      <c r="ONL7" s="91"/>
      <c r="ONM7" s="91"/>
      <c r="ONN7" s="91"/>
      <c r="ONO7" s="91"/>
      <c r="ONP7" s="91"/>
      <c r="ONQ7" s="91"/>
      <c r="ONR7" s="91"/>
      <c r="ONS7" s="91"/>
      <c r="ONT7" s="91"/>
      <c r="ONU7" s="91"/>
      <c r="ONV7" s="91"/>
      <c r="ONW7" s="91"/>
      <c r="ONX7" s="91"/>
      <c r="ONY7" s="91"/>
      <c r="ONZ7" s="91"/>
      <c r="OOA7" s="91"/>
      <c r="OOB7" s="91"/>
      <c r="OOC7" s="91"/>
      <c r="OOD7" s="91"/>
      <c r="OOE7" s="91"/>
      <c r="OOF7" s="91"/>
      <c r="OOG7" s="91"/>
      <c r="OOH7" s="91"/>
      <c r="OOI7" s="91"/>
      <c r="OOJ7" s="91"/>
      <c r="OOK7" s="91"/>
      <c r="OOL7" s="91"/>
      <c r="OOM7" s="91"/>
      <c r="OON7" s="91"/>
      <c r="OOO7" s="91"/>
      <c r="OOP7" s="91"/>
      <c r="OOQ7" s="91"/>
      <c r="OOR7" s="91"/>
      <c r="OOS7" s="91"/>
      <c r="OOT7" s="91"/>
      <c r="OOU7" s="91"/>
      <c r="OOV7" s="91"/>
      <c r="OOW7" s="91"/>
      <c r="OOX7" s="91"/>
      <c r="OOY7" s="91"/>
      <c r="OOZ7" s="91"/>
      <c r="OPA7" s="91"/>
      <c r="OPB7" s="91"/>
      <c r="OPC7" s="91"/>
      <c r="OPD7" s="91"/>
      <c r="OPE7" s="91"/>
      <c r="OPF7" s="91"/>
      <c r="OPG7" s="91"/>
      <c r="OPH7" s="91"/>
      <c r="OPI7" s="91"/>
      <c r="OPJ7" s="91"/>
      <c r="OPK7" s="91"/>
      <c r="OPL7" s="91"/>
      <c r="OPM7" s="91"/>
      <c r="OPN7" s="91"/>
      <c r="OPO7" s="91"/>
      <c r="OPP7" s="91"/>
      <c r="OPQ7" s="91"/>
      <c r="OPR7" s="91"/>
      <c r="OPS7" s="91"/>
      <c r="OPT7" s="91"/>
      <c r="OPU7" s="91"/>
      <c r="OPV7" s="91"/>
      <c r="OPW7" s="91"/>
      <c r="OPX7" s="91"/>
      <c r="OPY7" s="91"/>
      <c r="OPZ7" s="91"/>
      <c r="OQA7" s="91"/>
      <c r="OQB7" s="91"/>
      <c r="OQC7" s="91"/>
      <c r="OQD7" s="91"/>
      <c r="OQE7" s="91"/>
      <c r="OQF7" s="91"/>
      <c r="OQG7" s="91"/>
      <c r="OQH7" s="91"/>
      <c r="OQI7" s="91"/>
      <c r="OQJ7" s="91"/>
      <c r="OQK7" s="91"/>
      <c r="OQL7" s="91"/>
      <c r="OQM7" s="91"/>
      <c r="OQN7" s="91"/>
      <c r="OQO7" s="91"/>
      <c r="OQP7" s="91"/>
      <c r="OQQ7" s="91"/>
      <c r="OQR7" s="91"/>
      <c r="OQS7" s="91"/>
      <c r="OQT7" s="91"/>
      <c r="OQU7" s="91"/>
      <c r="OQV7" s="91"/>
      <c r="OQW7" s="91"/>
      <c r="OQX7" s="91"/>
      <c r="OQY7" s="91"/>
      <c r="OQZ7" s="91"/>
      <c r="ORA7" s="91"/>
      <c r="ORB7" s="91"/>
      <c r="ORC7" s="91"/>
      <c r="ORD7" s="91"/>
      <c r="ORE7" s="91"/>
      <c r="ORF7" s="91"/>
      <c r="ORG7" s="91"/>
      <c r="ORH7" s="91"/>
      <c r="ORI7" s="91"/>
      <c r="ORJ7" s="91"/>
      <c r="ORK7" s="91"/>
      <c r="ORL7" s="91"/>
      <c r="ORM7" s="91"/>
      <c r="ORN7" s="91"/>
      <c r="ORO7" s="91"/>
      <c r="ORP7" s="91"/>
      <c r="ORQ7" s="91"/>
      <c r="ORR7" s="91"/>
      <c r="ORS7" s="91"/>
      <c r="ORT7" s="91"/>
      <c r="ORU7" s="91"/>
      <c r="ORV7" s="91"/>
      <c r="ORW7" s="91"/>
      <c r="ORX7" s="91"/>
      <c r="ORY7" s="91"/>
      <c r="ORZ7" s="91"/>
      <c r="OSA7" s="91"/>
      <c r="OSB7" s="91"/>
      <c r="OSC7" s="91"/>
      <c r="OSD7" s="91"/>
      <c r="OSE7" s="91"/>
      <c r="OSF7" s="91"/>
      <c r="OSG7" s="91"/>
      <c r="OSH7" s="91"/>
      <c r="OSI7" s="91"/>
      <c r="OSJ7" s="91"/>
      <c r="OSK7" s="91"/>
      <c r="OSL7" s="91"/>
      <c r="OSM7" s="91"/>
      <c r="OSN7" s="91"/>
      <c r="OSO7" s="91"/>
      <c r="OSP7" s="91"/>
      <c r="OSQ7" s="91"/>
      <c r="OSR7" s="91"/>
      <c r="OSS7" s="91"/>
      <c r="OST7" s="91"/>
      <c r="OSU7" s="91"/>
      <c r="OSV7" s="91"/>
      <c r="OSW7" s="91"/>
      <c r="OSX7" s="91"/>
      <c r="OSY7" s="91"/>
      <c r="OSZ7" s="91"/>
      <c r="OTA7" s="91"/>
      <c r="OTB7" s="91"/>
      <c r="OTC7" s="91"/>
      <c r="OTD7" s="91"/>
      <c r="OTE7" s="91"/>
      <c r="OTF7" s="91"/>
      <c r="OTG7" s="91"/>
      <c r="OTH7" s="91"/>
      <c r="OTI7" s="91"/>
      <c r="OTJ7" s="91"/>
      <c r="OTK7" s="91"/>
      <c r="OTL7" s="91"/>
      <c r="OTM7" s="91"/>
      <c r="OTN7" s="91"/>
      <c r="OTO7" s="91"/>
      <c r="OTP7" s="91"/>
      <c r="OTQ7" s="91"/>
      <c r="OTR7" s="91"/>
      <c r="OTS7" s="91"/>
      <c r="OTT7" s="91"/>
      <c r="OTU7" s="91"/>
      <c r="OTV7" s="91"/>
      <c r="OTW7" s="91"/>
      <c r="OTX7" s="91"/>
      <c r="OTY7" s="91"/>
      <c r="OTZ7" s="91"/>
      <c r="OUA7" s="91"/>
      <c r="OUB7" s="91"/>
      <c r="OUC7" s="91"/>
      <c r="OUD7" s="91"/>
      <c r="OUE7" s="91"/>
      <c r="OUF7" s="91"/>
      <c r="OUG7" s="91"/>
      <c r="OUH7" s="91"/>
      <c r="OUI7" s="91"/>
      <c r="OUJ7" s="91"/>
      <c r="OUK7" s="91"/>
      <c r="OUL7" s="91"/>
      <c r="OUM7" s="91"/>
      <c r="OUN7" s="91"/>
      <c r="OUO7" s="91"/>
      <c r="OUP7" s="91"/>
      <c r="OUQ7" s="91"/>
      <c r="OUR7" s="91"/>
      <c r="OUS7" s="91"/>
      <c r="OUT7" s="91"/>
      <c r="OUU7" s="91"/>
      <c r="OUV7" s="91"/>
      <c r="OUW7" s="91"/>
      <c r="OUX7" s="91"/>
      <c r="OUY7" s="91"/>
      <c r="OUZ7" s="91"/>
      <c r="OVA7" s="91"/>
      <c r="OVB7" s="91"/>
      <c r="OVC7" s="91"/>
      <c r="OVD7" s="91"/>
      <c r="OVE7" s="91"/>
      <c r="OVF7" s="91"/>
      <c r="OVG7" s="91"/>
      <c r="OVH7" s="91"/>
      <c r="OVI7" s="91"/>
      <c r="OVJ7" s="91"/>
      <c r="OVK7" s="91"/>
      <c r="OVL7" s="91"/>
      <c r="OVM7" s="91"/>
      <c r="OVN7" s="91"/>
      <c r="OVO7" s="91"/>
      <c r="OVP7" s="91"/>
      <c r="OVQ7" s="91"/>
      <c r="OVR7" s="91"/>
      <c r="OVS7" s="91"/>
      <c r="OVT7" s="91"/>
      <c r="OVU7" s="91"/>
      <c r="OVV7" s="91"/>
      <c r="OVW7" s="91"/>
      <c r="OVX7" s="91"/>
      <c r="OVY7" s="91"/>
      <c r="OVZ7" s="91"/>
      <c r="OWA7" s="91"/>
      <c r="OWB7" s="91"/>
      <c r="OWC7" s="91"/>
      <c r="OWD7" s="91"/>
      <c r="OWE7" s="91"/>
      <c r="OWF7" s="91"/>
      <c r="OWG7" s="91"/>
      <c r="OWH7" s="91"/>
      <c r="OWI7" s="91"/>
      <c r="OWJ7" s="91"/>
      <c r="OWK7" s="91"/>
      <c r="OWL7" s="91"/>
      <c r="OWM7" s="91"/>
      <c r="OWN7" s="91"/>
      <c r="OWO7" s="91"/>
      <c r="OWP7" s="91"/>
      <c r="OWQ7" s="91"/>
      <c r="OWR7" s="91"/>
      <c r="OWS7" s="91"/>
      <c r="OWT7" s="91"/>
      <c r="OWU7" s="91"/>
      <c r="OWV7" s="91"/>
      <c r="OWW7" s="91"/>
      <c r="OWX7" s="91"/>
      <c r="OWY7" s="91"/>
      <c r="OWZ7" s="91"/>
      <c r="OXA7" s="91"/>
      <c r="OXB7" s="91"/>
      <c r="OXC7" s="91"/>
      <c r="OXD7" s="91"/>
      <c r="OXE7" s="91"/>
      <c r="OXF7" s="91"/>
      <c r="OXG7" s="91"/>
      <c r="OXH7" s="91"/>
      <c r="OXI7" s="91"/>
      <c r="OXJ7" s="91"/>
      <c r="OXK7" s="91"/>
      <c r="OXL7" s="91"/>
      <c r="OXM7" s="91"/>
      <c r="OXN7" s="91"/>
      <c r="OXO7" s="91"/>
      <c r="OXP7" s="91"/>
      <c r="OXQ7" s="91"/>
      <c r="OXR7" s="91"/>
      <c r="OXS7" s="91"/>
      <c r="OXT7" s="91"/>
      <c r="OXU7" s="91"/>
      <c r="OXV7" s="91"/>
      <c r="OXW7" s="91"/>
      <c r="OXX7" s="91"/>
      <c r="OXY7" s="91"/>
      <c r="OXZ7" s="91"/>
      <c r="OYA7" s="91"/>
      <c r="OYB7" s="91"/>
      <c r="OYC7" s="91"/>
      <c r="OYD7" s="91"/>
      <c r="OYE7" s="91"/>
      <c r="OYF7" s="91"/>
      <c r="OYG7" s="91"/>
      <c r="OYH7" s="91"/>
      <c r="OYI7" s="91"/>
      <c r="OYJ7" s="91"/>
      <c r="OYK7" s="91"/>
      <c r="OYL7" s="91"/>
      <c r="OYM7" s="91"/>
      <c r="OYN7" s="91"/>
      <c r="OYO7" s="91"/>
      <c r="OYP7" s="91"/>
      <c r="OYQ7" s="91"/>
      <c r="OYR7" s="91"/>
      <c r="OYS7" s="91"/>
      <c r="OYT7" s="91"/>
      <c r="OYU7" s="91"/>
      <c r="OYV7" s="91"/>
      <c r="OYW7" s="91"/>
      <c r="OYX7" s="91"/>
      <c r="OYY7" s="91"/>
      <c r="OYZ7" s="91"/>
      <c r="OZA7" s="91"/>
      <c r="OZB7" s="91"/>
      <c r="OZC7" s="91"/>
      <c r="OZD7" s="91"/>
      <c r="OZE7" s="91"/>
      <c r="OZF7" s="91"/>
      <c r="OZG7" s="91"/>
      <c r="OZH7" s="91"/>
      <c r="OZI7" s="91"/>
      <c r="OZJ7" s="91"/>
      <c r="OZK7" s="91"/>
      <c r="OZL7" s="91"/>
      <c r="OZM7" s="91"/>
      <c r="OZN7" s="91"/>
      <c r="OZO7" s="91"/>
      <c r="OZP7" s="91"/>
      <c r="OZQ7" s="91"/>
      <c r="OZR7" s="91"/>
      <c r="OZS7" s="91"/>
      <c r="OZT7" s="91"/>
      <c r="OZU7" s="91"/>
      <c r="OZV7" s="91"/>
      <c r="OZW7" s="91"/>
      <c r="OZX7" s="91"/>
      <c r="OZY7" s="91"/>
      <c r="OZZ7" s="91"/>
      <c r="PAA7" s="91"/>
      <c r="PAB7" s="91"/>
      <c r="PAC7" s="91"/>
      <c r="PAD7" s="91"/>
      <c r="PAE7" s="91"/>
      <c r="PAF7" s="91"/>
      <c r="PAG7" s="91"/>
      <c r="PAH7" s="91"/>
      <c r="PAI7" s="91"/>
      <c r="PAJ7" s="91"/>
      <c r="PAK7" s="91"/>
      <c r="PAL7" s="91"/>
      <c r="PAM7" s="91"/>
      <c r="PAN7" s="91"/>
      <c r="PAO7" s="91"/>
      <c r="PAP7" s="91"/>
      <c r="PAQ7" s="91"/>
      <c r="PAR7" s="91"/>
      <c r="PAS7" s="91"/>
      <c r="PAT7" s="91"/>
      <c r="PAU7" s="91"/>
      <c r="PAV7" s="91"/>
      <c r="PAW7" s="91"/>
      <c r="PAX7" s="91"/>
      <c r="PAY7" s="91"/>
      <c r="PAZ7" s="91"/>
      <c r="PBA7" s="91"/>
      <c r="PBB7" s="91"/>
      <c r="PBC7" s="91"/>
      <c r="PBD7" s="91"/>
      <c r="PBE7" s="91"/>
      <c r="PBF7" s="91"/>
      <c r="PBG7" s="91"/>
      <c r="PBH7" s="91"/>
      <c r="PBI7" s="91"/>
      <c r="PBJ7" s="91"/>
      <c r="PBK7" s="91"/>
      <c r="PBL7" s="91"/>
      <c r="PBM7" s="91"/>
      <c r="PBN7" s="91"/>
      <c r="PBO7" s="91"/>
      <c r="PBP7" s="91"/>
      <c r="PBQ7" s="91"/>
      <c r="PBR7" s="91"/>
      <c r="PBS7" s="91"/>
      <c r="PBT7" s="91"/>
      <c r="PBU7" s="91"/>
      <c r="PBV7" s="91"/>
      <c r="PBW7" s="91"/>
      <c r="PBX7" s="91"/>
      <c r="PBY7" s="91"/>
      <c r="PBZ7" s="91"/>
      <c r="PCA7" s="91"/>
      <c r="PCB7" s="91"/>
      <c r="PCC7" s="91"/>
      <c r="PCD7" s="91"/>
      <c r="PCE7" s="91"/>
      <c r="PCF7" s="91"/>
      <c r="PCG7" s="91"/>
      <c r="PCH7" s="91"/>
      <c r="PCI7" s="91"/>
      <c r="PCJ7" s="91"/>
      <c r="PCK7" s="91"/>
      <c r="PCL7" s="91"/>
      <c r="PCM7" s="91"/>
      <c r="PCN7" s="91"/>
      <c r="PCO7" s="91"/>
      <c r="PCP7" s="91"/>
      <c r="PCQ7" s="91"/>
      <c r="PCR7" s="91"/>
      <c r="PCS7" s="91"/>
      <c r="PCT7" s="91"/>
      <c r="PCU7" s="91"/>
      <c r="PCV7" s="91"/>
      <c r="PCW7" s="91"/>
      <c r="PCX7" s="91"/>
      <c r="PCY7" s="91"/>
      <c r="PCZ7" s="91"/>
      <c r="PDA7" s="91"/>
      <c r="PDB7" s="91"/>
      <c r="PDC7" s="91"/>
      <c r="PDD7" s="91"/>
      <c r="PDE7" s="91"/>
      <c r="PDF7" s="91"/>
      <c r="PDG7" s="91"/>
      <c r="PDH7" s="91"/>
      <c r="PDI7" s="91"/>
      <c r="PDJ7" s="91"/>
      <c r="PDK7" s="91"/>
      <c r="PDL7" s="91"/>
      <c r="PDM7" s="91"/>
      <c r="PDN7" s="91"/>
      <c r="PDO7" s="91"/>
      <c r="PDP7" s="91"/>
      <c r="PDQ7" s="91"/>
      <c r="PDR7" s="91"/>
      <c r="PDS7" s="91"/>
      <c r="PDT7" s="91"/>
      <c r="PDU7" s="91"/>
      <c r="PDV7" s="91"/>
      <c r="PDW7" s="91"/>
      <c r="PDX7" s="91"/>
      <c r="PDY7" s="91"/>
      <c r="PDZ7" s="91"/>
      <c r="PEA7" s="91"/>
      <c r="PEB7" s="91"/>
      <c r="PEC7" s="91"/>
      <c r="PED7" s="91"/>
      <c r="PEE7" s="91"/>
      <c r="PEF7" s="91"/>
      <c r="PEG7" s="91"/>
      <c r="PEH7" s="91"/>
      <c r="PEI7" s="91"/>
      <c r="PEJ7" s="91"/>
      <c r="PEK7" s="91"/>
      <c r="PEL7" s="91"/>
      <c r="PEM7" s="91"/>
      <c r="PEN7" s="91"/>
      <c r="PEO7" s="91"/>
      <c r="PEP7" s="91"/>
      <c r="PEQ7" s="91"/>
      <c r="PER7" s="91"/>
      <c r="PES7" s="91"/>
      <c r="PET7" s="91"/>
      <c r="PEU7" s="91"/>
      <c r="PEV7" s="91"/>
      <c r="PEW7" s="91"/>
      <c r="PEX7" s="91"/>
      <c r="PEY7" s="91"/>
      <c r="PEZ7" s="91"/>
      <c r="PFA7" s="91"/>
      <c r="PFB7" s="91"/>
      <c r="PFC7" s="91"/>
      <c r="PFD7" s="91"/>
      <c r="PFE7" s="91"/>
      <c r="PFF7" s="91"/>
      <c r="PFG7" s="91"/>
      <c r="PFH7" s="91"/>
      <c r="PFI7" s="91"/>
      <c r="PFJ7" s="91"/>
      <c r="PFK7" s="91"/>
      <c r="PFL7" s="91"/>
      <c r="PFM7" s="91"/>
      <c r="PFN7" s="91"/>
      <c r="PFO7" s="91"/>
      <c r="PFP7" s="91"/>
      <c r="PFQ7" s="91"/>
      <c r="PFR7" s="91"/>
      <c r="PFS7" s="91"/>
      <c r="PFT7" s="91"/>
      <c r="PFU7" s="91"/>
      <c r="PFV7" s="91"/>
      <c r="PFW7" s="91"/>
      <c r="PFX7" s="91"/>
      <c r="PFY7" s="91"/>
      <c r="PFZ7" s="91"/>
      <c r="PGA7" s="91"/>
      <c r="PGB7" s="91"/>
      <c r="PGC7" s="91"/>
      <c r="PGD7" s="91"/>
      <c r="PGE7" s="91"/>
      <c r="PGF7" s="91"/>
      <c r="PGG7" s="91"/>
      <c r="PGH7" s="91"/>
      <c r="PGI7" s="91"/>
      <c r="PGJ7" s="91"/>
      <c r="PGK7" s="91"/>
      <c r="PGL7" s="91"/>
      <c r="PGM7" s="91"/>
      <c r="PGN7" s="91"/>
      <c r="PGO7" s="91"/>
      <c r="PGP7" s="91"/>
      <c r="PGQ7" s="91"/>
      <c r="PGR7" s="91"/>
      <c r="PGS7" s="91"/>
      <c r="PGT7" s="91"/>
      <c r="PGU7" s="91"/>
      <c r="PGV7" s="91"/>
      <c r="PGW7" s="91"/>
      <c r="PGX7" s="91"/>
      <c r="PGY7" s="91"/>
      <c r="PGZ7" s="91"/>
      <c r="PHA7" s="91"/>
      <c r="PHB7" s="91"/>
      <c r="PHC7" s="91"/>
      <c r="PHD7" s="91"/>
      <c r="PHE7" s="91"/>
      <c r="PHF7" s="91"/>
      <c r="PHG7" s="91"/>
      <c r="PHH7" s="91"/>
      <c r="PHI7" s="91"/>
      <c r="PHJ7" s="91"/>
      <c r="PHK7" s="91"/>
      <c r="PHL7" s="91"/>
      <c r="PHM7" s="91"/>
      <c r="PHN7" s="91"/>
      <c r="PHO7" s="91"/>
      <c r="PHP7" s="91"/>
      <c r="PHQ7" s="91"/>
      <c r="PHR7" s="91"/>
      <c r="PHS7" s="91"/>
      <c r="PHT7" s="91"/>
      <c r="PHU7" s="91"/>
      <c r="PHV7" s="91"/>
      <c r="PHW7" s="91"/>
      <c r="PHX7" s="91"/>
      <c r="PHY7" s="91"/>
      <c r="PHZ7" s="91"/>
      <c r="PIA7" s="91"/>
      <c r="PIB7" s="91"/>
      <c r="PIC7" s="91"/>
      <c r="PID7" s="91"/>
      <c r="PIE7" s="91"/>
      <c r="PIF7" s="91"/>
      <c r="PIG7" s="91"/>
      <c r="PIH7" s="91"/>
      <c r="PII7" s="91"/>
      <c r="PIJ7" s="91"/>
      <c r="PIK7" s="91"/>
      <c r="PIL7" s="91"/>
      <c r="PIM7" s="91"/>
      <c r="PIN7" s="91"/>
      <c r="PIO7" s="91"/>
      <c r="PIP7" s="91"/>
      <c r="PIQ7" s="91"/>
      <c r="PIR7" s="91"/>
      <c r="PIS7" s="91"/>
      <c r="PIT7" s="91"/>
      <c r="PIU7" s="91"/>
      <c r="PIV7" s="91"/>
      <c r="PIW7" s="91"/>
      <c r="PIX7" s="91"/>
      <c r="PIY7" s="91"/>
      <c r="PIZ7" s="91"/>
      <c r="PJA7" s="91"/>
      <c r="PJB7" s="91"/>
      <c r="PJC7" s="91"/>
      <c r="PJD7" s="91"/>
      <c r="PJE7" s="91"/>
      <c r="PJF7" s="91"/>
      <c r="PJG7" s="91"/>
      <c r="PJH7" s="91"/>
      <c r="PJI7" s="91"/>
      <c r="PJJ7" s="91"/>
      <c r="PJK7" s="91"/>
      <c r="PJL7" s="91"/>
      <c r="PJM7" s="91"/>
      <c r="PJN7" s="91"/>
      <c r="PJO7" s="91"/>
      <c r="PJP7" s="91"/>
      <c r="PJQ7" s="91"/>
      <c r="PJR7" s="91"/>
      <c r="PJS7" s="91"/>
      <c r="PJT7" s="91"/>
      <c r="PJU7" s="91"/>
      <c r="PJV7" s="91"/>
      <c r="PJW7" s="91"/>
      <c r="PJX7" s="91"/>
      <c r="PJY7" s="91"/>
      <c r="PJZ7" s="91"/>
      <c r="PKA7" s="91"/>
      <c r="PKB7" s="91"/>
      <c r="PKC7" s="91"/>
      <c r="PKD7" s="91"/>
      <c r="PKE7" s="91"/>
      <c r="PKF7" s="91"/>
      <c r="PKG7" s="91"/>
      <c r="PKH7" s="91"/>
      <c r="PKI7" s="91"/>
      <c r="PKJ7" s="91"/>
      <c r="PKK7" s="91"/>
      <c r="PKL7" s="91"/>
      <c r="PKM7" s="91"/>
      <c r="PKN7" s="91"/>
      <c r="PKO7" s="91"/>
      <c r="PKP7" s="91"/>
      <c r="PKQ7" s="91"/>
      <c r="PKR7" s="91"/>
      <c r="PKS7" s="91"/>
      <c r="PKT7" s="91"/>
      <c r="PKU7" s="91"/>
      <c r="PKV7" s="91"/>
      <c r="PKW7" s="91"/>
      <c r="PKX7" s="91"/>
      <c r="PKY7" s="91"/>
      <c r="PKZ7" s="91"/>
      <c r="PLA7" s="91"/>
      <c r="PLB7" s="91"/>
      <c r="PLC7" s="91"/>
      <c r="PLD7" s="91"/>
      <c r="PLE7" s="91"/>
      <c r="PLF7" s="91"/>
      <c r="PLG7" s="91"/>
      <c r="PLH7" s="91"/>
      <c r="PLI7" s="91"/>
      <c r="PLJ7" s="91"/>
      <c r="PLK7" s="91"/>
      <c r="PLL7" s="91"/>
      <c r="PLM7" s="91"/>
      <c r="PLN7" s="91"/>
      <c r="PLO7" s="91"/>
      <c r="PLP7" s="91"/>
      <c r="PLQ7" s="91"/>
      <c r="PLR7" s="91"/>
      <c r="PLS7" s="91"/>
      <c r="PLT7" s="91"/>
      <c r="PLU7" s="91"/>
      <c r="PLV7" s="91"/>
      <c r="PLW7" s="91"/>
      <c r="PLX7" s="91"/>
      <c r="PLY7" s="91"/>
      <c r="PLZ7" s="91"/>
      <c r="PMA7" s="91"/>
      <c r="PMB7" s="91"/>
      <c r="PMC7" s="91"/>
      <c r="PMD7" s="91"/>
      <c r="PME7" s="91"/>
      <c r="PMF7" s="91"/>
      <c r="PMG7" s="91"/>
      <c r="PMH7" s="91"/>
      <c r="PMI7" s="91"/>
      <c r="PMJ7" s="91"/>
      <c r="PMK7" s="91"/>
      <c r="PML7" s="91"/>
      <c r="PMM7" s="91"/>
      <c r="PMN7" s="91"/>
      <c r="PMO7" s="91"/>
      <c r="PMP7" s="91"/>
      <c r="PMQ7" s="91"/>
      <c r="PMR7" s="91"/>
      <c r="PMS7" s="91"/>
      <c r="PMT7" s="91"/>
      <c r="PMU7" s="91"/>
      <c r="PMV7" s="91"/>
      <c r="PMW7" s="91"/>
      <c r="PMX7" s="91"/>
      <c r="PMY7" s="91"/>
      <c r="PMZ7" s="91"/>
      <c r="PNA7" s="91"/>
      <c r="PNB7" s="91"/>
      <c r="PNC7" s="91"/>
      <c r="PND7" s="91"/>
      <c r="PNE7" s="91"/>
      <c r="PNF7" s="91"/>
      <c r="PNG7" s="91"/>
      <c r="PNH7" s="91"/>
      <c r="PNI7" s="91"/>
      <c r="PNJ7" s="91"/>
      <c r="PNK7" s="91"/>
      <c r="PNL7" s="91"/>
      <c r="PNM7" s="91"/>
      <c r="PNN7" s="91"/>
      <c r="PNO7" s="91"/>
      <c r="PNP7" s="91"/>
      <c r="PNQ7" s="91"/>
      <c r="PNR7" s="91"/>
      <c r="PNS7" s="91"/>
      <c r="PNT7" s="91"/>
      <c r="PNU7" s="91"/>
      <c r="PNV7" s="91"/>
      <c r="PNW7" s="91"/>
      <c r="PNX7" s="91"/>
      <c r="PNY7" s="91"/>
      <c r="PNZ7" s="91"/>
      <c r="POA7" s="91"/>
      <c r="POB7" s="91"/>
      <c r="POC7" s="91"/>
      <c r="POD7" s="91"/>
      <c r="POE7" s="91"/>
      <c r="POF7" s="91"/>
      <c r="POG7" s="91"/>
      <c r="POH7" s="91"/>
      <c r="POI7" s="91"/>
      <c r="POJ7" s="91"/>
      <c r="POK7" s="91"/>
      <c r="POL7" s="91"/>
      <c r="POM7" s="91"/>
      <c r="PON7" s="91"/>
      <c r="POO7" s="91"/>
      <c r="POP7" s="91"/>
      <c r="POQ7" s="91"/>
      <c r="POR7" s="91"/>
      <c r="POS7" s="91"/>
      <c r="POT7" s="91"/>
      <c r="POU7" s="91"/>
      <c r="POV7" s="91"/>
      <c r="POW7" s="91"/>
      <c r="POX7" s="91"/>
      <c r="POY7" s="91"/>
      <c r="POZ7" s="91"/>
      <c r="PPA7" s="91"/>
      <c r="PPB7" s="91"/>
      <c r="PPC7" s="91"/>
      <c r="PPD7" s="91"/>
      <c r="PPE7" s="91"/>
      <c r="PPF7" s="91"/>
      <c r="PPG7" s="91"/>
      <c r="PPH7" s="91"/>
      <c r="PPI7" s="91"/>
      <c r="PPJ7" s="91"/>
      <c r="PPK7" s="91"/>
      <c r="PPL7" s="91"/>
      <c r="PPM7" s="91"/>
      <c r="PPN7" s="91"/>
      <c r="PPO7" s="91"/>
      <c r="PPP7" s="91"/>
      <c r="PPQ7" s="91"/>
      <c r="PPR7" s="91"/>
      <c r="PPS7" s="91"/>
      <c r="PPT7" s="91"/>
      <c r="PPU7" s="91"/>
      <c r="PPV7" s="91"/>
      <c r="PPW7" s="91"/>
      <c r="PPX7" s="91"/>
      <c r="PPY7" s="91"/>
      <c r="PPZ7" s="91"/>
      <c r="PQA7" s="91"/>
      <c r="PQB7" s="91"/>
      <c r="PQC7" s="91"/>
      <c r="PQD7" s="91"/>
      <c r="PQE7" s="91"/>
      <c r="PQF7" s="91"/>
      <c r="PQG7" s="91"/>
      <c r="PQH7" s="91"/>
      <c r="PQI7" s="91"/>
      <c r="PQJ7" s="91"/>
      <c r="PQK7" s="91"/>
      <c r="PQL7" s="91"/>
      <c r="PQM7" s="91"/>
      <c r="PQN7" s="91"/>
      <c r="PQO7" s="91"/>
      <c r="PQP7" s="91"/>
      <c r="PQQ7" s="91"/>
      <c r="PQR7" s="91"/>
      <c r="PQS7" s="91"/>
      <c r="PQT7" s="91"/>
      <c r="PQU7" s="91"/>
      <c r="PQV7" s="91"/>
      <c r="PQW7" s="91"/>
      <c r="PQX7" s="91"/>
      <c r="PQY7" s="91"/>
      <c r="PQZ7" s="91"/>
      <c r="PRA7" s="91"/>
      <c r="PRB7" s="91"/>
      <c r="PRC7" s="91"/>
      <c r="PRD7" s="91"/>
      <c r="PRE7" s="91"/>
      <c r="PRF7" s="91"/>
      <c r="PRG7" s="91"/>
      <c r="PRH7" s="91"/>
      <c r="PRI7" s="91"/>
      <c r="PRJ7" s="91"/>
      <c r="PRK7" s="91"/>
      <c r="PRL7" s="91"/>
      <c r="PRM7" s="91"/>
      <c r="PRN7" s="91"/>
      <c r="PRO7" s="91"/>
      <c r="PRP7" s="91"/>
      <c r="PRQ7" s="91"/>
      <c r="PRR7" s="91"/>
      <c r="PRS7" s="91"/>
      <c r="PRT7" s="91"/>
      <c r="PRU7" s="91"/>
      <c r="PRV7" s="91"/>
      <c r="PRW7" s="91"/>
      <c r="PRX7" s="91"/>
      <c r="PRY7" s="91"/>
      <c r="PRZ7" s="91"/>
      <c r="PSA7" s="91"/>
      <c r="PSB7" s="91"/>
      <c r="PSC7" s="91"/>
      <c r="PSD7" s="91"/>
      <c r="PSE7" s="91"/>
      <c r="PSF7" s="91"/>
      <c r="PSG7" s="91"/>
      <c r="PSH7" s="91"/>
      <c r="PSI7" s="91"/>
      <c r="PSJ7" s="91"/>
      <c r="PSK7" s="91"/>
      <c r="PSL7" s="91"/>
      <c r="PSM7" s="91"/>
      <c r="PSN7" s="91"/>
      <c r="PSO7" s="91"/>
      <c r="PSP7" s="91"/>
      <c r="PSQ7" s="91"/>
      <c r="PSR7" s="91"/>
      <c r="PSS7" s="91"/>
      <c r="PST7" s="91"/>
      <c r="PSU7" s="91"/>
      <c r="PSV7" s="91"/>
      <c r="PSW7" s="91"/>
      <c r="PSX7" s="91"/>
      <c r="PSY7" s="91"/>
      <c r="PSZ7" s="91"/>
      <c r="PTA7" s="91"/>
      <c r="PTB7" s="91"/>
      <c r="PTC7" s="91"/>
      <c r="PTD7" s="91"/>
      <c r="PTE7" s="91"/>
      <c r="PTF7" s="91"/>
      <c r="PTG7" s="91"/>
      <c r="PTH7" s="91"/>
      <c r="PTI7" s="91"/>
      <c r="PTJ7" s="91"/>
      <c r="PTK7" s="91"/>
      <c r="PTL7" s="91"/>
      <c r="PTM7" s="91"/>
      <c r="PTN7" s="91"/>
      <c r="PTO7" s="91"/>
      <c r="PTP7" s="91"/>
      <c r="PTQ7" s="91"/>
      <c r="PTR7" s="91"/>
      <c r="PTS7" s="91"/>
      <c r="PTT7" s="91"/>
      <c r="PTU7" s="91"/>
      <c r="PTV7" s="91"/>
      <c r="PTW7" s="91"/>
      <c r="PTX7" s="91"/>
      <c r="PTY7" s="91"/>
      <c r="PTZ7" s="91"/>
      <c r="PUA7" s="91"/>
      <c r="PUB7" s="91"/>
      <c r="PUC7" s="91"/>
      <c r="PUD7" s="91"/>
      <c r="PUE7" s="91"/>
      <c r="PUF7" s="91"/>
      <c r="PUG7" s="91"/>
      <c r="PUH7" s="91"/>
      <c r="PUI7" s="91"/>
      <c r="PUJ7" s="91"/>
      <c r="PUK7" s="91"/>
      <c r="PUL7" s="91"/>
      <c r="PUM7" s="91"/>
      <c r="PUN7" s="91"/>
      <c r="PUO7" s="91"/>
      <c r="PUP7" s="91"/>
      <c r="PUQ7" s="91"/>
      <c r="PUR7" s="91"/>
      <c r="PUS7" s="91"/>
      <c r="PUT7" s="91"/>
      <c r="PUU7" s="91"/>
      <c r="PUV7" s="91"/>
      <c r="PUW7" s="91"/>
      <c r="PUX7" s="91"/>
      <c r="PUY7" s="91"/>
      <c r="PUZ7" s="91"/>
      <c r="PVA7" s="91"/>
      <c r="PVB7" s="91"/>
      <c r="PVC7" s="91"/>
      <c r="PVD7" s="91"/>
      <c r="PVE7" s="91"/>
      <c r="PVF7" s="91"/>
      <c r="PVG7" s="91"/>
      <c r="PVH7" s="91"/>
      <c r="PVI7" s="91"/>
      <c r="PVJ7" s="91"/>
      <c r="PVK7" s="91"/>
      <c r="PVL7" s="91"/>
      <c r="PVM7" s="91"/>
      <c r="PVN7" s="91"/>
      <c r="PVO7" s="91"/>
      <c r="PVP7" s="91"/>
      <c r="PVQ7" s="91"/>
      <c r="PVR7" s="91"/>
      <c r="PVS7" s="91"/>
      <c r="PVT7" s="91"/>
      <c r="PVU7" s="91"/>
      <c r="PVV7" s="91"/>
      <c r="PVW7" s="91"/>
      <c r="PVX7" s="91"/>
      <c r="PVY7" s="91"/>
      <c r="PVZ7" s="91"/>
      <c r="PWA7" s="91"/>
      <c r="PWB7" s="91"/>
      <c r="PWC7" s="91"/>
      <c r="PWD7" s="91"/>
      <c r="PWE7" s="91"/>
      <c r="PWF7" s="91"/>
      <c r="PWG7" s="91"/>
      <c r="PWH7" s="91"/>
      <c r="PWI7" s="91"/>
      <c r="PWJ7" s="91"/>
      <c r="PWK7" s="91"/>
      <c r="PWL7" s="91"/>
      <c r="PWM7" s="91"/>
      <c r="PWN7" s="91"/>
      <c r="PWO7" s="91"/>
      <c r="PWP7" s="91"/>
      <c r="PWQ7" s="91"/>
      <c r="PWR7" s="91"/>
      <c r="PWS7" s="91"/>
      <c r="PWT7" s="91"/>
      <c r="PWU7" s="91"/>
      <c r="PWV7" s="91"/>
      <c r="PWW7" s="91"/>
      <c r="PWX7" s="91"/>
      <c r="PWY7" s="91"/>
      <c r="PWZ7" s="91"/>
      <c r="PXA7" s="91"/>
      <c r="PXB7" s="91"/>
      <c r="PXC7" s="91"/>
      <c r="PXD7" s="91"/>
      <c r="PXE7" s="91"/>
      <c r="PXF7" s="91"/>
      <c r="PXG7" s="91"/>
      <c r="PXH7" s="91"/>
      <c r="PXI7" s="91"/>
      <c r="PXJ7" s="91"/>
      <c r="PXK7" s="91"/>
      <c r="PXL7" s="91"/>
      <c r="PXM7" s="91"/>
      <c r="PXN7" s="91"/>
      <c r="PXO7" s="91"/>
      <c r="PXP7" s="91"/>
      <c r="PXQ7" s="91"/>
      <c r="PXR7" s="91"/>
      <c r="PXS7" s="91"/>
      <c r="PXT7" s="91"/>
      <c r="PXU7" s="91"/>
      <c r="PXV7" s="91"/>
      <c r="PXW7" s="91"/>
      <c r="PXX7" s="91"/>
      <c r="PXY7" s="91"/>
      <c r="PXZ7" s="91"/>
      <c r="PYA7" s="91"/>
      <c r="PYB7" s="91"/>
      <c r="PYC7" s="91"/>
      <c r="PYD7" s="91"/>
      <c r="PYE7" s="91"/>
      <c r="PYF7" s="91"/>
      <c r="PYG7" s="91"/>
      <c r="PYH7" s="91"/>
      <c r="PYI7" s="91"/>
      <c r="PYJ7" s="91"/>
      <c r="PYK7" s="91"/>
      <c r="PYL7" s="91"/>
      <c r="PYM7" s="91"/>
      <c r="PYN7" s="91"/>
      <c r="PYO7" s="91"/>
      <c r="PYP7" s="91"/>
      <c r="PYQ7" s="91"/>
      <c r="PYR7" s="91"/>
      <c r="PYS7" s="91"/>
      <c r="PYT7" s="91"/>
      <c r="PYU7" s="91"/>
      <c r="PYV7" s="91"/>
      <c r="PYW7" s="91"/>
      <c r="PYX7" s="91"/>
      <c r="PYY7" s="91"/>
      <c r="PYZ7" s="91"/>
      <c r="PZA7" s="91"/>
      <c r="PZB7" s="91"/>
      <c r="PZC7" s="91"/>
      <c r="PZD7" s="91"/>
      <c r="PZE7" s="91"/>
      <c r="PZF7" s="91"/>
      <c r="PZG7" s="91"/>
      <c r="PZH7" s="91"/>
      <c r="PZI7" s="91"/>
      <c r="PZJ7" s="91"/>
      <c r="PZK7" s="91"/>
      <c r="PZL7" s="91"/>
      <c r="PZM7" s="91"/>
      <c r="PZN7" s="91"/>
      <c r="PZO7" s="91"/>
      <c r="PZP7" s="91"/>
      <c r="PZQ7" s="91"/>
      <c r="PZR7" s="91"/>
      <c r="PZS7" s="91"/>
      <c r="PZT7" s="91"/>
      <c r="PZU7" s="91"/>
      <c r="PZV7" s="91"/>
      <c r="PZW7" s="91"/>
      <c r="PZX7" s="91"/>
      <c r="PZY7" s="91"/>
      <c r="PZZ7" s="91"/>
      <c r="QAA7" s="91"/>
      <c r="QAB7" s="91"/>
      <c r="QAC7" s="91"/>
      <c r="QAD7" s="91"/>
      <c r="QAE7" s="91"/>
      <c r="QAF7" s="91"/>
      <c r="QAG7" s="91"/>
      <c r="QAH7" s="91"/>
      <c r="QAI7" s="91"/>
      <c r="QAJ7" s="91"/>
      <c r="QAK7" s="91"/>
      <c r="QAL7" s="91"/>
      <c r="QAM7" s="91"/>
      <c r="QAN7" s="91"/>
      <c r="QAO7" s="91"/>
      <c r="QAP7" s="91"/>
      <c r="QAQ7" s="91"/>
      <c r="QAR7" s="91"/>
      <c r="QAS7" s="91"/>
      <c r="QAT7" s="91"/>
      <c r="QAU7" s="91"/>
      <c r="QAV7" s="91"/>
      <c r="QAW7" s="91"/>
      <c r="QAX7" s="91"/>
      <c r="QAY7" s="91"/>
      <c r="QAZ7" s="91"/>
      <c r="QBA7" s="91"/>
      <c r="QBB7" s="91"/>
      <c r="QBC7" s="91"/>
      <c r="QBD7" s="91"/>
      <c r="QBE7" s="91"/>
      <c r="QBF7" s="91"/>
      <c r="QBG7" s="91"/>
      <c r="QBH7" s="91"/>
      <c r="QBI7" s="91"/>
      <c r="QBJ7" s="91"/>
      <c r="QBK7" s="91"/>
      <c r="QBL7" s="91"/>
      <c r="QBM7" s="91"/>
      <c r="QBN7" s="91"/>
      <c r="QBO7" s="91"/>
      <c r="QBP7" s="91"/>
      <c r="QBQ7" s="91"/>
      <c r="QBR7" s="91"/>
      <c r="QBS7" s="91"/>
      <c r="QBT7" s="91"/>
      <c r="QBU7" s="91"/>
      <c r="QBV7" s="91"/>
      <c r="QBW7" s="91"/>
      <c r="QBX7" s="91"/>
      <c r="QBY7" s="91"/>
      <c r="QBZ7" s="91"/>
      <c r="QCA7" s="91"/>
      <c r="QCB7" s="91"/>
      <c r="QCC7" s="91"/>
      <c r="QCD7" s="91"/>
      <c r="QCE7" s="91"/>
      <c r="QCF7" s="91"/>
      <c r="QCG7" s="91"/>
      <c r="QCH7" s="91"/>
      <c r="QCI7" s="91"/>
      <c r="QCJ7" s="91"/>
      <c r="QCK7" s="91"/>
      <c r="QCL7" s="91"/>
      <c r="QCM7" s="91"/>
      <c r="QCN7" s="91"/>
      <c r="QCO7" s="91"/>
      <c r="QCP7" s="91"/>
      <c r="QCQ7" s="91"/>
      <c r="QCR7" s="91"/>
      <c r="QCS7" s="91"/>
      <c r="QCT7" s="91"/>
      <c r="QCU7" s="91"/>
      <c r="QCV7" s="91"/>
      <c r="QCW7" s="91"/>
      <c r="QCX7" s="91"/>
      <c r="QCY7" s="91"/>
      <c r="QCZ7" s="91"/>
      <c r="QDA7" s="91"/>
      <c r="QDB7" s="91"/>
      <c r="QDC7" s="91"/>
      <c r="QDD7" s="91"/>
      <c r="QDE7" s="91"/>
      <c r="QDF7" s="91"/>
      <c r="QDG7" s="91"/>
      <c r="QDH7" s="91"/>
      <c r="QDI7" s="91"/>
      <c r="QDJ7" s="91"/>
      <c r="QDK7" s="91"/>
      <c r="QDL7" s="91"/>
      <c r="QDM7" s="91"/>
      <c r="QDN7" s="91"/>
      <c r="QDO7" s="91"/>
      <c r="QDP7" s="91"/>
      <c r="QDQ7" s="91"/>
      <c r="QDR7" s="91"/>
      <c r="QDS7" s="91"/>
      <c r="QDT7" s="91"/>
      <c r="QDU7" s="91"/>
      <c r="QDV7" s="91"/>
      <c r="QDW7" s="91"/>
      <c r="QDX7" s="91"/>
      <c r="QDY7" s="91"/>
      <c r="QDZ7" s="91"/>
      <c r="QEA7" s="91"/>
      <c r="QEB7" s="91"/>
      <c r="QEC7" s="91"/>
      <c r="QED7" s="91"/>
      <c r="QEE7" s="91"/>
      <c r="QEF7" s="91"/>
      <c r="QEG7" s="91"/>
      <c r="QEH7" s="91"/>
      <c r="QEI7" s="91"/>
      <c r="QEJ7" s="91"/>
      <c r="QEK7" s="91"/>
      <c r="QEL7" s="91"/>
      <c r="QEM7" s="91"/>
      <c r="QEN7" s="91"/>
      <c r="QEO7" s="91"/>
      <c r="QEP7" s="91"/>
      <c r="QEQ7" s="91"/>
      <c r="QER7" s="91"/>
      <c r="QES7" s="91"/>
      <c r="QET7" s="91"/>
      <c r="QEU7" s="91"/>
      <c r="QEV7" s="91"/>
      <c r="QEW7" s="91"/>
      <c r="QEX7" s="91"/>
      <c r="QEY7" s="91"/>
      <c r="QEZ7" s="91"/>
      <c r="QFA7" s="91"/>
      <c r="QFB7" s="91"/>
      <c r="QFC7" s="91"/>
      <c r="QFD7" s="91"/>
      <c r="QFE7" s="91"/>
      <c r="QFF7" s="91"/>
      <c r="QFG7" s="91"/>
      <c r="QFH7" s="91"/>
      <c r="QFI7" s="91"/>
      <c r="QFJ7" s="91"/>
      <c r="QFK7" s="91"/>
      <c r="QFL7" s="91"/>
      <c r="QFM7" s="91"/>
      <c r="QFN7" s="91"/>
      <c r="QFO7" s="91"/>
      <c r="QFP7" s="91"/>
      <c r="QFQ7" s="91"/>
      <c r="QFR7" s="91"/>
      <c r="QFS7" s="91"/>
      <c r="QFT7" s="91"/>
      <c r="QFU7" s="91"/>
      <c r="QFV7" s="91"/>
      <c r="QFW7" s="91"/>
      <c r="QFX7" s="91"/>
      <c r="QFY7" s="91"/>
      <c r="QFZ7" s="91"/>
      <c r="QGA7" s="91"/>
      <c r="QGB7" s="91"/>
      <c r="QGC7" s="91"/>
      <c r="QGD7" s="91"/>
      <c r="QGE7" s="91"/>
      <c r="QGF7" s="91"/>
      <c r="QGG7" s="91"/>
      <c r="QGH7" s="91"/>
      <c r="QGI7" s="91"/>
      <c r="QGJ7" s="91"/>
      <c r="QGK7" s="91"/>
      <c r="QGL7" s="91"/>
      <c r="QGM7" s="91"/>
      <c r="QGN7" s="91"/>
      <c r="QGO7" s="91"/>
      <c r="QGP7" s="91"/>
      <c r="QGQ7" s="91"/>
      <c r="QGR7" s="91"/>
      <c r="QGS7" s="91"/>
      <c r="QGT7" s="91"/>
      <c r="QGU7" s="91"/>
      <c r="QGV7" s="91"/>
      <c r="QGW7" s="91"/>
      <c r="QGX7" s="91"/>
      <c r="QGY7" s="91"/>
      <c r="QGZ7" s="91"/>
      <c r="QHA7" s="91"/>
      <c r="QHB7" s="91"/>
      <c r="QHC7" s="91"/>
      <c r="QHD7" s="91"/>
      <c r="QHE7" s="91"/>
      <c r="QHF7" s="91"/>
      <c r="QHG7" s="91"/>
      <c r="QHH7" s="91"/>
      <c r="QHI7" s="91"/>
      <c r="QHJ7" s="91"/>
      <c r="QHK7" s="91"/>
      <c r="QHL7" s="91"/>
      <c r="QHM7" s="91"/>
      <c r="QHN7" s="91"/>
      <c r="QHO7" s="91"/>
      <c r="QHP7" s="91"/>
      <c r="QHQ7" s="91"/>
      <c r="QHR7" s="91"/>
      <c r="QHS7" s="91"/>
      <c r="QHT7" s="91"/>
      <c r="QHU7" s="91"/>
      <c r="QHV7" s="91"/>
      <c r="QHW7" s="91"/>
      <c r="QHX7" s="91"/>
      <c r="QHY7" s="91"/>
      <c r="QHZ7" s="91"/>
      <c r="QIA7" s="91"/>
      <c r="QIB7" s="91"/>
      <c r="QIC7" s="91"/>
      <c r="QID7" s="91"/>
      <c r="QIE7" s="91"/>
      <c r="QIF7" s="91"/>
      <c r="QIG7" s="91"/>
      <c r="QIH7" s="91"/>
      <c r="QII7" s="91"/>
      <c r="QIJ7" s="91"/>
      <c r="QIK7" s="91"/>
      <c r="QIL7" s="91"/>
      <c r="QIM7" s="91"/>
      <c r="QIN7" s="91"/>
      <c r="QIO7" s="91"/>
      <c r="QIP7" s="91"/>
      <c r="QIQ7" s="91"/>
      <c r="QIR7" s="91"/>
      <c r="QIS7" s="91"/>
      <c r="QIT7" s="91"/>
      <c r="QIU7" s="91"/>
      <c r="QIV7" s="91"/>
      <c r="QIW7" s="91"/>
      <c r="QIX7" s="91"/>
      <c r="QIY7" s="91"/>
      <c r="QIZ7" s="91"/>
      <c r="QJA7" s="91"/>
      <c r="QJB7" s="91"/>
      <c r="QJC7" s="91"/>
      <c r="QJD7" s="91"/>
      <c r="QJE7" s="91"/>
      <c r="QJF7" s="91"/>
      <c r="QJG7" s="91"/>
      <c r="QJH7" s="91"/>
      <c r="QJI7" s="91"/>
      <c r="QJJ7" s="91"/>
      <c r="QJK7" s="91"/>
      <c r="QJL7" s="91"/>
      <c r="QJM7" s="91"/>
      <c r="QJN7" s="91"/>
      <c r="QJO7" s="91"/>
      <c r="QJP7" s="91"/>
      <c r="QJQ7" s="91"/>
      <c r="QJR7" s="91"/>
      <c r="QJS7" s="91"/>
      <c r="QJT7" s="91"/>
      <c r="QJU7" s="91"/>
      <c r="QJV7" s="91"/>
      <c r="QJW7" s="91"/>
      <c r="QJX7" s="91"/>
      <c r="QJY7" s="91"/>
      <c r="QJZ7" s="91"/>
      <c r="QKA7" s="91"/>
      <c r="QKB7" s="91"/>
      <c r="QKC7" s="91"/>
      <c r="QKD7" s="91"/>
      <c r="QKE7" s="91"/>
      <c r="QKF7" s="91"/>
      <c r="QKG7" s="91"/>
      <c r="QKH7" s="91"/>
      <c r="QKI7" s="91"/>
      <c r="QKJ7" s="91"/>
      <c r="QKK7" s="91"/>
      <c r="QKL7" s="91"/>
      <c r="QKM7" s="91"/>
      <c r="QKN7" s="91"/>
      <c r="QKO7" s="91"/>
      <c r="QKP7" s="91"/>
      <c r="QKQ7" s="91"/>
      <c r="QKR7" s="91"/>
      <c r="QKS7" s="91"/>
      <c r="QKT7" s="91"/>
      <c r="QKU7" s="91"/>
      <c r="QKV7" s="91"/>
      <c r="QKW7" s="91"/>
      <c r="QKX7" s="91"/>
      <c r="QKY7" s="91"/>
      <c r="QKZ7" s="91"/>
      <c r="QLA7" s="91"/>
      <c r="QLB7" s="91"/>
      <c r="QLC7" s="91"/>
      <c r="QLD7" s="91"/>
      <c r="QLE7" s="91"/>
      <c r="QLF7" s="91"/>
      <c r="QLG7" s="91"/>
      <c r="QLH7" s="91"/>
      <c r="QLI7" s="91"/>
      <c r="QLJ7" s="91"/>
      <c r="QLK7" s="91"/>
      <c r="QLL7" s="91"/>
      <c r="QLM7" s="91"/>
      <c r="QLN7" s="91"/>
      <c r="QLO7" s="91"/>
      <c r="QLP7" s="91"/>
      <c r="QLQ7" s="91"/>
      <c r="QLR7" s="91"/>
      <c r="QLS7" s="91"/>
      <c r="QLT7" s="91"/>
      <c r="QLU7" s="91"/>
      <c r="QLV7" s="91"/>
      <c r="QLW7" s="91"/>
      <c r="QLX7" s="91"/>
      <c r="QLY7" s="91"/>
      <c r="QLZ7" s="91"/>
      <c r="QMA7" s="91"/>
      <c r="QMB7" s="91"/>
      <c r="QMC7" s="91"/>
      <c r="QMD7" s="91"/>
      <c r="QME7" s="91"/>
      <c r="QMF7" s="91"/>
      <c r="QMG7" s="91"/>
      <c r="QMH7" s="91"/>
      <c r="QMI7" s="91"/>
      <c r="QMJ7" s="91"/>
      <c r="QMK7" s="91"/>
      <c r="QML7" s="91"/>
      <c r="QMM7" s="91"/>
      <c r="QMN7" s="91"/>
      <c r="QMO7" s="91"/>
      <c r="QMP7" s="91"/>
      <c r="QMQ7" s="91"/>
      <c r="QMR7" s="91"/>
      <c r="QMS7" s="91"/>
      <c r="QMT7" s="91"/>
      <c r="QMU7" s="91"/>
      <c r="QMV7" s="91"/>
      <c r="QMW7" s="91"/>
      <c r="QMX7" s="91"/>
      <c r="QMY7" s="91"/>
      <c r="QMZ7" s="91"/>
      <c r="QNA7" s="91"/>
      <c r="QNB7" s="91"/>
      <c r="QNC7" s="91"/>
      <c r="QND7" s="91"/>
      <c r="QNE7" s="91"/>
      <c r="QNF7" s="91"/>
      <c r="QNG7" s="91"/>
      <c r="QNH7" s="91"/>
      <c r="QNI7" s="91"/>
      <c r="QNJ7" s="91"/>
      <c r="QNK7" s="91"/>
      <c r="QNL7" s="91"/>
      <c r="QNM7" s="91"/>
      <c r="QNN7" s="91"/>
      <c r="QNO7" s="91"/>
      <c r="QNP7" s="91"/>
      <c r="QNQ7" s="91"/>
      <c r="QNR7" s="91"/>
      <c r="QNS7" s="91"/>
      <c r="QNT7" s="91"/>
      <c r="QNU7" s="91"/>
      <c r="QNV7" s="91"/>
      <c r="QNW7" s="91"/>
      <c r="QNX7" s="91"/>
      <c r="QNY7" s="91"/>
      <c r="QNZ7" s="91"/>
      <c r="QOA7" s="91"/>
      <c r="QOB7" s="91"/>
      <c r="QOC7" s="91"/>
      <c r="QOD7" s="91"/>
      <c r="QOE7" s="91"/>
      <c r="QOF7" s="91"/>
      <c r="QOG7" s="91"/>
      <c r="QOH7" s="91"/>
      <c r="QOI7" s="91"/>
      <c r="QOJ7" s="91"/>
      <c r="QOK7" s="91"/>
      <c r="QOL7" s="91"/>
      <c r="QOM7" s="91"/>
      <c r="QON7" s="91"/>
      <c r="QOO7" s="91"/>
      <c r="QOP7" s="91"/>
      <c r="QOQ7" s="91"/>
      <c r="QOR7" s="91"/>
      <c r="QOS7" s="91"/>
      <c r="QOT7" s="91"/>
      <c r="QOU7" s="91"/>
      <c r="QOV7" s="91"/>
      <c r="QOW7" s="91"/>
      <c r="QOX7" s="91"/>
      <c r="QOY7" s="91"/>
      <c r="QOZ7" s="91"/>
      <c r="QPA7" s="91"/>
      <c r="QPB7" s="91"/>
      <c r="QPC7" s="91"/>
      <c r="QPD7" s="91"/>
      <c r="QPE7" s="91"/>
      <c r="QPF7" s="91"/>
      <c r="QPG7" s="91"/>
      <c r="QPH7" s="91"/>
      <c r="QPI7" s="91"/>
      <c r="QPJ7" s="91"/>
      <c r="QPK7" s="91"/>
      <c r="QPL7" s="91"/>
      <c r="QPM7" s="91"/>
      <c r="QPN7" s="91"/>
      <c r="QPO7" s="91"/>
      <c r="QPP7" s="91"/>
      <c r="QPQ7" s="91"/>
      <c r="QPR7" s="91"/>
      <c r="QPS7" s="91"/>
      <c r="QPT7" s="91"/>
      <c r="QPU7" s="91"/>
      <c r="QPV7" s="91"/>
      <c r="QPW7" s="91"/>
      <c r="QPX7" s="91"/>
      <c r="QPY7" s="91"/>
      <c r="QPZ7" s="91"/>
      <c r="QQA7" s="91"/>
      <c r="QQB7" s="91"/>
      <c r="QQC7" s="91"/>
      <c r="QQD7" s="91"/>
      <c r="QQE7" s="91"/>
      <c r="QQF7" s="91"/>
      <c r="QQG7" s="91"/>
      <c r="QQH7" s="91"/>
      <c r="QQI7" s="91"/>
      <c r="QQJ7" s="91"/>
      <c r="QQK7" s="91"/>
      <c r="QQL7" s="91"/>
      <c r="QQM7" s="91"/>
      <c r="QQN7" s="91"/>
      <c r="QQO7" s="91"/>
      <c r="QQP7" s="91"/>
      <c r="QQQ7" s="91"/>
      <c r="QQR7" s="91"/>
      <c r="QQS7" s="91"/>
      <c r="QQT7" s="91"/>
      <c r="QQU7" s="91"/>
      <c r="QQV7" s="91"/>
      <c r="QQW7" s="91"/>
      <c r="QQX7" s="91"/>
      <c r="QQY7" s="91"/>
      <c r="QQZ7" s="91"/>
      <c r="QRA7" s="91"/>
      <c r="QRB7" s="91"/>
      <c r="QRC7" s="91"/>
      <c r="QRD7" s="91"/>
      <c r="QRE7" s="91"/>
      <c r="QRF7" s="91"/>
      <c r="QRG7" s="91"/>
      <c r="QRH7" s="91"/>
      <c r="QRI7" s="91"/>
      <c r="QRJ7" s="91"/>
      <c r="QRK7" s="91"/>
      <c r="QRL7" s="91"/>
      <c r="QRM7" s="91"/>
      <c r="QRN7" s="91"/>
      <c r="QRO7" s="91"/>
      <c r="QRP7" s="91"/>
      <c r="QRQ7" s="91"/>
      <c r="QRR7" s="91"/>
      <c r="QRS7" s="91"/>
      <c r="QRT7" s="91"/>
      <c r="QRU7" s="91"/>
      <c r="QRV7" s="91"/>
      <c r="QRW7" s="91"/>
      <c r="QRX7" s="91"/>
      <c r="QRY7" s="91"/>
      <c r="QRZ7" s="91"/>
      <c r="QSA7" s="91"/>
      <c r="QSB7" s="91"/>
      <c r="QSC7" s="91"/>
      <c r="QSD7" s="91"/>
      <c r="QSE7" s="91"/>
      <c r="QSF7" s="91"/>
      <c r="QSG7" s="91"/>
      <c r="QSH7" s="91"/>
      <c r="QSI7" s="91"/>
      <c r="QSJ7" s="91"/>
      <c r="QSK7" s="91"/>
      <c r="QSL7" s="91"/>
      <c r="QSM7" s="91"/>
      <c r="QSN7" s="91"/>
      <c r="QSO7" s="91"/>
      <c r="QSP7" s="91"/>
      <c r="QSQ7" s="91"/>
      <c r="QSR7" s="91"/>
      <c r="QSS7" s="91"/>
      <c r="QST7" s="91"/>
      <c r="QSU7" s="91"/>
      <c r="QSV7" s="91"/>
      <c r="QSW7" s="91"/>
      <c r="QSX7" s="91"/>
      <c r="QSY7" s="91"/>
      <c r="QSZ7" s="91"/>
      <c r="QTA7" s="91"/>
      <c r="QTB7" s="91"/>
      <c r="QTC7" s="91"/>
      <c r="QTD7" s="91"/>
      <c r="QTE7" s="91"/>
      <c r="QTF7" s="91"/>
      <c r="QTG7" s="91"/>
      <c r="QTH7" s="91"/>
      <c r="QTI7" s="91"/>
      <c r="QTJ7" s="91"/>
      <c r="QTK7" s="91"/>
      <c r="QTL7" s="91"/>
      <c r="QTM7" s="91"/>
      <c r="QTN7" s="91"/>
      <c r="QTO7" s="91"/>
      <c r="QTP7" s="91"/>
      <c r="QTQ7" s="91"/>
      <c r="QTR7" s="91"/>
      <c r="QTS7" s="91"/>
      <c r="QTT7" s="91"/>
      <c r="QTU7" s="91"/>
      <c r="QTV7" s="91"/>
      <c r="QTW7" s="91"/>
      <c r="QTX7" s="91"/>
      <c r="QTY7" s="91"/>
      <c r="QTZ7" s="91"/>
      <c r="QUA7" s="91"/>
      <c r="QUB7" s="91"/>
      <c r="QUC7" s="91"/>
      <c r="QUD7" s="91"/>
      <c r="QUE7" s="91"/>
      <c r="QUF7" s="91"/>
      <c r="QUG7" s="91"/>
      <c r="QUH7" s="91"/>
      <c r="QUI7" s="91"/>
      <c r="QUJ7" s="91"/>
      <c r="QUK7" s="91"/>
      <c r="QUL7" s="91"/>
      <c r="QUM7" s="91"/>
      <c r="QUN7" s="91"/>
      <c r="QUO7" s="91"/>
      <c r="QUP7" s="91"/>
      <c r="QUQ7" s="91"/>
      <c r="QUR7" s="91"/>
      <c r="QUS7" s="91"/>
      <c r="QUT7" s="91"/>
      <c r="QUU7" s="91"/>
      <c r="QUV7" s="91"/>
      <c r="QUW7" s="91"/>
      <c r="QUX7" s="91"/>
      <c r="QUY7" s="91"/>
      <c r="QUZ7" s="91"/>
      <c r="QVA7" s="91"/>
      <c r="QVB7" s="91"/>
      <c r="QVC7" s="91"/>
      <c r="QVD7" s="91"/>
      <c r="QVE7" s="91"/>
      <c r="QVF7" s="91"/>
      <c r="QVG7" s="91"/>
      <c r="QVH7" s="91"/>
      <c r="QVI7" s="91"/>
      <c r="QVJ7" s="91"/>
      <c r="QVK7" s="91"/>
      <c r="QVL7" s="91"/>
      <c r="QVM7" s="91"/>
      <c r="QVN7" s="91"/>
      <c r="QVO7" s="91"/>
      <c r="QVP7" s="91"/>
      <c r="QVQ7" s="91"/>
      <c r="QVR7" s="91"/>
      <c r="QVS7" s="91"/>
      <c r="QVT7" s="91"/>
      <c r="QVU7" s="91"/>
      <c r="QVV7" s="91"/>
      <c r="QVW7" s="91"/>
      <c r="QVX7" s="91"/>
      <c r="QVY7" s="91"/>
      <c r="QVZ7" s="91"/>
      <c r="QWA7" s="91"/>
      <c r="QWB7" s="91"/>
      <c r="QWC7" s="91"/>
      <c r="QWD7" s="91"/>
      <c r="QWE7" s="91"/>
      <c r="QWF7" s="91"/>
      <c r="QWG7" s="91"/>
      <c r="QWH7" s="91"/>
      <c r="QWI7" s="91"/>
      <c r="QWJ7" s="91"/>
      <c r="QWK7" s="91"/>
      <c r="QWL7" s="91"/>
      <c r="QWM7" s="91"/>
      <c r="QWN7" s="91"/>
      <c r="QWO7" s="91"/>
      <c r="QWP7" s="91"/>
      <c r="QWQ7" s="91"/>
      <c r="QWR7" s="91"/>
      <c r="QWS7" s="91"/>
      <c r="QWT7" s="91"/>
      <c r="QWU7" s="91"/>
      <c r="QWV7" s="91"/>
      <c r="QWW7" s="91"/>
      <c r="QWX7" s="91"/>
      <c r="QWY7" s="91"/>
      <c r="QWZ7" s="91"/>
      <c r="QXA7" s="91"/>
      <c r="QXB7" s="91"/>
      <c r="QXC7" s="91"/>
      <c r="QXD7" s="91"/>
      <c r="QXE7" s="91"/>
      <c r="QXF7" s="91"/>
      <c r="QXG7" s="91"/>
      <c r="QXH7" s="91"/>
      <c r="QXI7" s="91"/>
      <c r="QXJ7" s="91"/>
      <c r="QXK7" s="91"/>
      <c r="QXL7" s="91"/>
      <c r="QXM7" s="91"/>
      <c r="QXN7" s="91"/>
      <c r="QXO7" s="91"/>
      <c r="QXP7" s="91"/>
      <c r="QXQ7" s="91"/>
      <c r="QXR7" s="91"/>
      <c r="QXS7" s="91"/>
      <c r="QXT7" s="91"/>
      <c r="QXU7" s="91"/>
      <c r="QXV7" s="91"/>
      <c r="QXW7" s="91"/>
      <c r="QXX7" s="91"/>
      <c r="QXY7" s="91"/>
      <c r="QXZ7" s="91"/>
      <c r="QYA7" s="91"/>
      <c r="QYB7" s="91"/>
      <c r="QYC7" s="91"/>
      <c r="QYD7" s="91"/>
      <c r="QYE7" s="91"/>
      <c r="QYF7" s="91"/>
      <c r="QYG7" s="91"/>
      <c r="QYH7" s="91"/>
      <c r="QYI7" s="91"/>
      <c r="QYJ7" s="91"/>
      <c r="QYK7" s="91"/>
      <c r="QYL7" s="91"/>
      <c r="QYM7" s="91"/>
      <c r="QYN7" s="91"/>
      <c r="QYO7" s="91"/>
      <c r="QYP7" s="91"/>
      <c r="QYQ7" s="91"/>
      <c r="QYR7" s="91"/>
      <c r="QYS7" s="91"/>
      <c r="QYT7" s="91"/>
      <c r="QYU7" s="91"/>
      <c r="QYV7" s="91"/>
      <c r="QYW7" s="91"/>
      <c r="QYX7" s="91"/>
      <c r="QYY7" s="91"/>
      <c r="QYZ7" s="91"/>
      <c r="QZA7" s="91"/>
      <c r="QZB7" s="91"/>
      <c r="QZC7" s="91"/>
      <c r="QZD7" s="91"/>
      <c r="QZE7" s="91"/>
      <c r="QZF7" s="91"/>
      <c r="QZG7" s="91"/>
      <c r="QZH7" s="91"/>
      <c r="QZI7" s="91"/>
      <c r="QZJ7" s="91"/>
      <c r="QZK7" s="91"/>
      <c r="QZL7" s="91"/>
      <c r="QZM7" s="91"/>
      <c r="QZN7" s="91"/>
      <c r="QZO7" s="91"/>
      <c r="QZP7" s="91"/>
      <c r="QZQ7" s="91"/>
      <c r="QZR7" s="91"/>
      <c r="QZS7" s="91"/>
      <c r="QZT7" s="91"/>
      <c r="QZU7" s="91"/>
      <c r="QZV7" s="91"/>
      <c r="QZW7" s="91"/>
      <c r="QZX7" s="91"/>
      <c r="QZY7" s="91"/>
      <c r="QZZ7" s="91"/>
      <c r="RAA7" s="91"/>
      <c r="RAB7" s="91"/>
      <c r="RAC7" s="91"/>
      <c r="RAD7" s="91"/>
      <c r="RAE7" s="91"/>
      <c r="RAF7" s="91"/>
      <c r="RAG7" s="91"/>
      <c r="RAH7" s="91"/>
      <c r="RAI7" s="91"/>
      <c r="RAJ7" s="91"/>
      <c r="RAK7" s="91"/>
      <c r="RAL7" s="91"/>
      <c r="RAM7" s="91"/>
      <c r="RAN7" s="91"/>
      <c r="RAO7" s="91"/>
      <c r="RAP7" s="91"/>
      <c r="RAQ7" s="91"/>
      <c r="RAR7" s="91"/>
      <c r="RAS7" s="91"/>
      <c r="RAT7" s="91"/>
      <c r="RAU7" s="91"/>
      <c r="RAV7" s="91"/>
      <c r="RAW7" s="91"/>
      <c r="RAX7" s="91"/>
      <c r="RAY7" s="91"/>
      <c r="RAZ7" s="91"/>
      <c r="RBA7" s="91"/>
      <c r="RBB7" s="91"/>
      <c r="RBC7" s="91"/>
      <c r="RBD7" s="91"/>
      <c r="RBE7" s="91"/>
      <c r="RBF7" s="91"/>
      <c r="RBG7" s="91"/>
      <c r="RBH7" s="91"/>
      <c r="RBI7" s="91"/>
      <c r="RBJ7" s="91"/>
      <c r="RBK7" s="91"/>
      <c r="RBL7" s="91"/>
      <c r="RBM7" s="91"/>
      <c r="RBN7" s="91"/>
      <c r="RBO7" s="91"/>
      <c r="RBP7" s="91"/>
      <c r="RBQ7" s="91"/>
      <c r="RBR7" s="91"/>
      <c r="RBS7" s="91"/>
      <c r="RBT7" s="91"/>
      <c r="RBU7" s="91"/>
      <c r="RBV7" s="91"/>
      <c r="RBW7" s="91"/>
      <c r="RBX7" s="91"/>
      <c r="RBY7" s="91"/>
      <c r="RBZ7" s="91"/>
      <c r="RCA7" s="91"/>
      <c r="RCB7" s="91"/>
      <c r="RCC7" s="91"/>
      <c r="RCD7" s="91"/>
      <c r="RCE7" s="91"/>
      <c r="RCF7" s="91"/>
      <c r="RCG7" s="91"/>
      <c r="RCH7" s="91"/>
      <c r="RCI7" s="91"/>
      <c r="RCJ7" s="91"/>
      <c r="RCK7" s="91"/>
      <c r="RCL7" s="91"/>
      <c r="RCM7" s="91"/>
      <c r="RCN7" s="91"/>
      <c r="RCO7" s="91"/>
      <c r="RCP7" s="91"/>
      <c r="RCQ7" s="91"/>
      <c r="RCR7" s="91"/>
      <c r="RCS7" s="91"/>
      <c r="RCT7" s="91"/>
      <c r="RCU7" s="91"/>
      <c r="RCV7" s="91"/>
      <c r="RCW7" s="91"/>
      <c r="RCX7" s="91"/>
      <c r="RCY7" s="91"/>
      <c r="RCZ7" s="91"/>
      <c r="RDA7" s="91"/>
      <c r="RDB7" s="91"/>
      <c r="RDC7" s="91"/>
      <c r="RDD7" s="91"/>
      <c r="RDE7" s="91"/>
      <c r="RDF7" s="91"/>
      <c r="RDG7" s="91"/>
      <c r="RDH7" s="91"/>
      <c r="RDI7" s="91"/>
      <c r="RDJ7" s="91"/>
      <c r="RDK7" s="91"/>
      <c r="RDL7" s="91"/>
      <c r="RDM7" s="91"/>
      <c r="RDN7" s="91"/>
      <c r="RDO7" s="91"/>
      <c r="RDP7" s="91"/>
      <c r="RDQ7" s="91"/>
      <c r="RDR7" s="91"/>
      <c r="RDS7" s="91"/>
      <c r="RDT7" s="91"/>
      <c r="RDU7" s="91"/>
      <c r="RDV7" s="91"/>
      <c r="RDW7" s="91"/>
      <c r="RDX7" s="91"/>
      <c r="RDY7" s="91"/>
      <c r="RDZ7" s="91"/>
      <c r="REA7" s="91"/>
      <c r="REB7" s="91"/>
      <c r="REC7" s="91"/>
      <c r="RED7" s="91"/>
      <c r="REE7" s="91"/>
      <c r="REF7" s="91"/>
      <c r="REG7" s="91"/>
      <c r="REH7" s="91"/>
      <c r="REI7" s="91"/>
      <c r="REJ7" s="91"/>
      <c r="REK7" s="91"/>
      <c r="REL7" s="91"/>
      <c r="REM7" s="91"/>
      <c r="REN7" s="91"/>
      <c r="REO7" s="91"/>
      <c r="REP7" s="91"/>
      <c r="REQ7" s="91"/>
      <c r="RER7" s="91"/>
      <c r="RES7" s="91"/>
      <c r="RET7" s="91"/>
      <c r="REU7" s="91"/>
      <c r="REV7" s="91"/>
      <c r="REW7" s="91"/>
      <c r="REX7" s="91"/>
      <c r="REY7" s="91"/>
      <c r="REZ7" s="91"/>
      <c r="RFA7" s="91"/>
      <c r="RFB7" s="91"/>
      <c r="RFC7" s="91"/>
      <c r="RFD7" s="91"/>
      <c r="RFE7" s="91"/>
      <c r="RFF7" s="91"/>
      <c r="RFG7" s="91"/>
      <c r="RFH7" s="91"/>
      <c r="RFI7" s="91"/>
      <c r="RFJ7" s="91"/>
      <c r="RFK7" s="91"/>
      <c r="RFL7" s="91"/>
      <c r="RFM7" s="91"/>
      <c r="RFN7" s="91"/>
      <c r="RFO7" s="91"/>
      <c r="RFP7" s="91"/>
      <c r="RFQ7" s="91"/>
      <c r="RFR7" s="91"/>
      <c r="RFS7" s="91"/>
      <c r="RFT7" s="91"/>
      <c r="RFU7" s="91"/>
      <c r="RFV7" s="91"/>
      <c r="RFW7" s="91"/>
      <c r="RFX7" s="91"/>
      <c r="RFY7" s="91"/>
      <c r="RFZ7" s="91"/>
      <c r="RGA7" s="91"/>
      <c r="RGB7" s="91"/>
      <c r="RGC7" s="91"/>
      <c r="RGD7" s="91"/>
      <c r="RGE7" s="91"/>
      <c r="RGF7" s="91"/>
      <c r="RGG7" s="91"/>
      <c r="RGH7" s="91"/>
      <c r="RGI7" s="91"/>
      <c r="RGJ7" s="91"/>
      <c r="RGK7" s="91"/>
      <c r="RGL7" s="91"/>
      <c r="RGM7" s="91"/>
      <c r="RGN7" s="91"/>
      <c r="RGO7" s="91"/>
      <c r="RGP7" s="91"/>
      <c r="RGQ7" s="91"/>
      <c r="RGR7" s="91"/>
      <c r="RGS7" s="91"/>
      <c r="RGT7" s="91"/>
      <c r="RGU7" s="91"/>
      <c r="RGV7" s="91"/>
      <c r="RGW7" s="91"/>
      <c r="RGX7" s="91"/>
      <c r="RGY7" s="91"/>
      <c r="RGZ7" s="91"/>
      <c r="RHA7" s="91"/>
      <c r="RHB7" s="91"/>
      <c r="RHC7" s="91"/>
      <c r="RHD7" s="91"/>
      <c r="RHE7" s="91"/>
      <c r="RHF7" s="91"/>
      <c r="RHG7" s="91"/>
      <c r="RHH7" s="91"/>
      <c r="RHI7" s="91"/>
      <c r="RHJ7" s="91"/>
      <c r="RHK7" s="91"/>
      <c r="RHL7" s="91"/>
      <c r="RHM7" s="91"/>
      <c r="RHN7" s="91"/>
      <c r="RHO7" s="91"/>
      <c r="RHP7" s="91"/>
      <c r="RHQ7" s="91"/>
      <c r="RHR7" s="91"/>
      <c r="RHS7" s="91"/>
      <c r="RHT7" s="91"/>
      <c r="RHU7" s="91"/>
      <c r="RHV7" s="91"/>
      <c r="RHW7" s="91"/>
      <c r="RHX7" s="91"/>
      <c r="RHY7" s="91"/>
      <c r="RHZ7" s="91"/>
      <c r="RIA7" s="91"/>
      <c r="RIB7" s="91"/>
      <c r="RIC7" s="91"/>
      <c r="RID7" s="91"/>
      <c r="RIE7" s="91"/>
      <c r="RIF7" s="91"/>
      <c r="RIG7" s="91"/>
      <c r="RIH7" s="91"/>
      <c r="RII7" s="91"/>
      <c r="RIJ7" s="91"/>
      <c r="RIK7" s="91"/>
      <c r="RIL7" s="91"/>
      <c r="RIM7" s="91"/>
      <c r="RIN7" s="91"/>
      <c r="RIO7" s="91"/>
      <c r="RIP7" s="91"/>
      <c r="RIQ7" s="91"/>
      <c r="RIR7" s="91"/>
      <c r="RIS7" s="91"/>
      <c r="RIT7" s="91"/>
      <c r="RIU7" s="91"/>
      <c r="RIV7" s="91"/>
      <c r="RIW7" s="91"/>
      <c r="RIX7" s="91"/>
      <c r="RIY7" s="91"/>
      <c r="RIZ7" s="91"/>
      <c r="RJA7" s="91"/>
      <c r="RJB7" s="91"/>
      <c r="RJC7" s="91"/>
      <c r="RJD7" s="91"/>
      <c r="RJE7" s="91"/>
      <c r="RJF7" s="91"/>
      <c r="RJG7" s="91"/>
      <c r="RJH7" s="91"/>
      <c r="RJI7" s="91"/>
      <c r="RJJ7" s="91"/>
      <c r="RJK7" s="91"/>
      <c r="RJL7" s="91"/>
      <c r="RJM7" s="91"/>
      <c r="RJN7" s="91"/>
      <c r="RJO7" s="91"/>
      <c r="RJP7" s="91"/>
      <c r="RJQ7" s="91"/>
      <c r="RJR7" s="91"/>
      <c r="RJS7" s="91"/>
      <c r="RJT7" s="91"/>
      <c r="RJU7" s="91"/>
      <c r="RJV7" s="91"/>
      <c r="RJW7" s="91"/>
      <c r="RJX7" s="91"/>
      <c r="RJY7" s="91"/>
      <c r="RJZ7" s="91"/>
      <c r="RKA7" s="91"/>
      <c r="RKB7" s="91"/>
      <c r="RKC7" s="91"/>
      <c r="RKD7" s="91"/>
      <c r="RKE7" s="91"/>
      <c r="RKF7" s="91"/>
      <c r="RKG7" s="91"/>
      <c r="RKH7" s="91"/>
      <c r="RKI7" s="91"/>
      <c r="RKJ7" s="91"/>
      <c r="RKK7" s="91"/>
      <c r="RKL7" s="91"/>
      <c r="RKM7" s="91"/>
      <c r="RKN7" s="91"/>
      <c r="RKO7" s="91"/>
      <c r="RKP7" s="91"/>
      <c r="RKQ7" s="91"/>
      <c r="RKR7" s="91"/>
      <c r="RKS7" s="91"/>
      <c r="RKT7" s="91"/>
      <c r="RKU7" s="91"/>
      <c r="RKV7" s="91"/>
      <c r="RKW7" s="91"/>
      <c r="RKX7" s="91"/>
      <c r="RKY7" s="91"/>
      <c r="RKZ7" s="91"/>
      <c r="RLA7" s="91"/>
      <c r="RLB7" s="91"/>
      <c r="RLC7" s="91"/>
      <c r="RLD7" s="91"/>
      <c r="RLE7" s="91"/>
      <c r="RLF7" s="91"/>
      <c r="RLG7" s="91"/>
      <c r="RLH7" s="91"/>
      <c r="RLI7" s="91"/>
      <c r="RLJ7" s="91"/>
      <c r="RLK7" s="91"/>
      <c r="RLL7" s="91"/>
      <c r="RLM7" s="91"/>
      <c r="RLN7" s="91"/>
      <c r="RLO7" s="91"/>
      <c r="RLP7" s="91"/>
      <c r="RLQ7" s="91"/>
      <c r="RLR7" s="91"/>
      <c r="RLS7" s="91"/>
      <c r="RLT7" s="91"/>
      <c r="RLU7" s="91"/>
      <c r="RLV7" s="91"/>
      <c r="RLW7" s="91"/>
      <c r="RLX7" s="91"/>
      <c r="RLY7" s="91"/>
      <c r="RLZ7" s="91"/>
      <c r="RMA7" s="91"/>
      <c r="RMB7" s="91"/>
      <c r="RMC7" s="91"/>
      <c r="RMD7" s="91"/>
      <c r="RME7" s="91"/>
      <c r="RMF7" s="91"/>
      <c r="RMG7" s="91"/>
      <c r="RMH7" s="91"/>
      <c r="RMI7" s="91"/>
      <c r="RMJ7" s="91"/>
      <c r="RMK7" s="91"/>
      <c r="RML7" s="91"/>
      <c r="RMM7" s="91"/>
      <c r="RMN7" s="91"/>
      <c r="RMO7" s="91"/>
      <c r="RMP7" s="91"/>
      <c r="RMQ7" s="91"/>
      <c r="RMR7" s="91"/>
      <c r="RMS7" s="91"/>
      <c r="RMT7" s="91"/>
      <c r="RMU7" s="91"/>
      <c r="RMV7" s="91"/>
      <c r="RMW7" s="91"/>
      <c r="RMX7" s="91"/>
      <c r="RMY7" s="91"/>
      <c r="RMZ7" s="91"/>
      <c r="RNA7" s="91"/>
      <c r="RNB7" s="91"/>
      <c r="RNC7" s="91"/>
      <c r="RND7" s="91"/>
      <c r="RNE7" s="91"/>
      <c r="RNF7" s="91"/>
      <c r="RNG7" s="91"/>
      <c r="RNH7" s="91"/>
      <c r="RNI7" s="91"/>
      <c r="RNJ7" s="91"/>
      <c r="RNK7" s="91"/>
      <c r="RNL7" s="91"/>
      <c r="RNM7" s="91"/>
      <c r="RNN7" s="91"/>
      <c r="RNO7" s="91"/>
      <c r="RNP7" s="91"/>
      <c r="RNQ7" s="91"/>
      <c r="RNR7" s="91"/>
      <c r="RNS7" s="91"/>
      <c r="RNT7" s="91"/>
      <c r="RNU7" s="91"/>
      <c r="RNV7" s="91"/>
      <c r="RNW7" s="91"/>
      <c r="RNX7" s="91"/>
      <c r="RNY7" s="91"/>
      <c r="RNZ7" s="91"/>
      <c r="ROA7" s="91"/>
      <c r="ROB7" s="91"/>
      <c r="ROC7" s="91"/>
      <c r="ROD7" s="91"/>
      <c r="ROE7" s="91"/>
      <c r="ROF7" s="91"/>
      <c r="ROG7" s="91"/>
      <c r="ROH7" s="91"/>
      <c r="ROI7" s="91"/>
      <c r="ROJ7" s="91"/>
      <c r="ROK7" s="91"/>
      <c r="ROL7" s="91"/>
      <c r="ROM7" s="91"/>
      <c r="RON7" s="91"/>
      <c r="ROO7" s="91"/>
      <c r="ROP7" s="91"/>
      <c r="ROQ7" s="91"/>
      <c r="ROR7" s="91"/>
      <c r="ROS7" s="91"/>
      <c r="ROT7" s="91"/>
      <c r="ROU7" s="91"/>
      <c r="ROV7" s="91"/>
      <c r="ROW7" s="91"/>
      <c r="ROX7" s="91"/>
      <c r="ROY7" s="91"/>
      <c r="ROZ7" s="91"/>
      <c r="RPA7" s="91"/>
      <c r="RPB7" s="91"/>
      <c r="RPC7" s="91"/>
      <c r="RPD7" s="91"/>
      <c r="RPE7" s="91"/>
      <c r="RPF7" s="91"/>
      <c r="RPG7" s="91"/>
      <c r="RPH7" s="91"/>
      <c r="RPI7" s="91"/>
      <c r="RPJ7" s="91"/>
      <c r="RPK7" s="91"/>
      <c r="RPL7" s="91"/>
      <c r="RPM7" s="91"/>
      <c r="RPN7" s="91"/>
      <c r="RPO7" s="91"/>
      <c r="RPP7" s="91"/>
      <c r="RPQ7" s="91"/>
      <c r="RPR7" s="91"/>
      <c r="RPS7" s="91"/>
      <c r="RPT7" s="91"/>
      <c r="RPU7" s="91"/>
      <c r="RPV7" s="91"/>
      <c r="RPW7" s="91"/>
      <c r="RPX7" s="91"/>
      <c r="RPY7" s="91"/>
      <c r="RPZ7" s="91"/>
      <c r="RQA7" s="91"/>
      <c r="RQB7" s="91"/>
      <c r="RQC7" s="91"/>
      <c r="RQD7" s="91"/>
      <c r="RQE7" s="91"/>
      <c r="RQF7" s="91"/>
      <c r="RQG7" s="91"/>
      <c r="RQH7" s="91"/>
      <c r="RQI7" s="91"/>
      <c r="RQJ7" s="91"/>
      <c r="RQK7" s="91"/>
      <c r="RQL7" s="91"/>
      <c r="RQM7" s="91"/>
      <c r="RQN7" s="91"/>
      <c r="RQO7" s="91"/>
      <c r="RQP7" s="91"/>
      <c r="RQQ7" s="91"/>
      <c r="RQR7" s="91"/>
      <c r="RQS7" s="91"/>
      <c r="RQT7" s="91"/>
      <c r="RQU7" s="91"/>
      <c r="RQV7" s="91"/>
      <c r="RQW7" s="91"/>
      <c r="RQX7" s="91"/>
      <c r="RQY7" s="91"/>
      <c r="RQZ7" s="91"/>
      <c r="RRA7" s="91"/>
      <c r="RRB7" s="91"/>
      <c r="RRC7" s="91"/>
      <c r="RRD7" s="91"/>
      <c r="RRE7" s="91"/>
      <c r="RRF7" s="91"/>
      <c r="RRG7" s="91"/>
      <c r="RRH7" s="91"/>
      <c r="RRI7" s="91"/>
      <c r="RRJ7" s="91"/>
      <c r="RRK7" s="91"/>
      <c r="RRL7" s="91"/>
      <c r="RRM7" s="91"/>
      <c r="RRN7" s="91"/>
      <c r="RRO7" s="91"/>
      <c r="RRP7" s="91"/>
      <c r="RRQ7" s="91"/>
      <c r="RRR7" s="91"/>
      <c r="RRS7" s="91"/>
      <c r="RRT7" s="91"/>
      <c r="RRU7" s="91"/>
      <c r="RRV7" s="91"/>
      <c r="RRW7" s="91"/>
      <c r="RRX7" s="91"/>
      <c r="RRY7" s="91"/>
      <c r="RRZ7" s="91"/>
      <c r="RSA7" s="91"/>
      <c r="RSB7" s="91"/>
      <c r="RSC7" s="91"/>
      <c r="RSD7" s="91"/>
      <c r="RSE7" s="91"/>
      <c r="RSF7" s="91"/>
      <c r="RSG7" s="91"/>
      <c r="RSH7" s="91"/>
      <c r="RSI7" s="91"/>
      <c r="RSJ7" s="91"/>
      <c r="RSK7" s="91"/>
      <c r="RSL7" s="91"/>
      <c r="RSM7" s="91"/>
      <c r="RSN7" s="91"/>
      <c r="RSO7" s="91"/>
      <c r="RSP7" s="91"/>
      <c r="RSQ7" s="91"/>
      <c r="RSR7" s="91"/>
      <c r="RSS7" s="91"/>
      <c r="RST7" s="91"/>
      <c r="RSU7" s="91"/>
      <c r="RSV7" s="91"/>
      <c r="RSW7" s="91"/>
      <c r="RSX7" s="91"/>
      <c r="RSY7" s="91"/>
      <c r="RSZ7" s="91"/>
      <c r="RTA7" s="91"/>
      <c r="RTB7" s="91"/>
      <c r="RTC7" s="91"/>
      <c r="RTD7" s="91"/>
      <c r="RTE7" s="91"/>
      <c r="RTF7" s="91"/>
      <c r="RTG7" s="91"/>
      <c r="RTH7" s="91"/>
      <c r="RTI7" s="91"/>
      <c r="RTJ7" s="91"/>
      <c r="RTK7" s="91"/>
      <c r="RTL7" s="91"/>
      <c r="RTM7" s="91"/>
      <c r="RTN7" s="91"/>
      <c r="RTO7" s="91"/>
      <c r="RTP7" s="91"/>
      <c r="RTQ7" s="91"/>
      <c r="RTR7" s="91"/>
      <c r="RTS7" s="91"/>
      <c r="RTT7" s="91"/>
      <c r="RTU7" s="91"/>
      <c r="RTV7" s="91"/>
      <c r="RTW7" s="91"/>
      <c r="RTX7" s="91"/>
      <c r="RTY7" s="91"/>
      <c r="RTZ7" s="91"/>
      <c r="RUA7" s="91"/>
      <c r="RUB7" s="91"/>
      <c r="RUC7" s="91"/>
      <c r="RUD7" s="91"/>
      <c r="RUE7" s="91"/>
      <c r="RUF7" s="91"/>
      <c r="RUG7" s="91"/>
      <c r="RUH7" s="91"/>
      <c r="RUI7" s="91"/>
      <c r="RUJ7" s="91"/>
      <c r="RUK7" s="91"/>
      <c r="RUL7" s="91"/>
      <c r="RUM7" s="91"/>
      <c r="RUN7" s="91"/>
      <c r="RUO7" s="91"/>
      <c r="RUP7" s="91"/>
      <c r="RUQ7" s="91"/>
      <c r="RUR7" s="91"/>
      <c r="RUS7" s="91"/>
      <c r="RUT7" s="91"/>
      <c r="RUU7" s="91"/>
      <c r="RUV7" s="91"/>
      <c r="RUW7" s="91"/>
      <c r="RUX7" s="91"/>
      <c r="RUY7" s="91"/>
      <c r="RUZ7" s="91"/>
      <c r="RVA7" s="91"/>
      <c r="RVB7" s="91"/>
      <c r="RVC7" s="91"/>
      <c r="RVD7" s="91"/>
      <c r="RVE7" s="91"/>
      <c r="RVF7" s="91"/>
      <c r="RVG7" s="91"/>
      <c r="RVH7" s="91"/>
      <c r="RVI7" s="91"/>
      <c r="RVJ7" s="91"/>
      <c r="RVK7" s="91"/>
      <c r="RVL7" s="91"/>
      <c r="RVM7" s="91"/>
      <c r="RVN7" s="91"/>
      <c r="RVO7" s="91"/>
      <c r="RVP7" s="91"/>
      <c r="RVQ7" s="91"/>
      <c r="RVR7" s="91"/>
      <c r="RVS7" s="91"/>
      <c r="RVT7" s="91"/>
      <c r="RVU7" s="91"/>
      <c r="RVV7" s="91"/>
      <c r="RVW7" s="91"/>
      <c r="RVX7" s="91"/>
      <c r="RVY7" s="91"/>
      <c r="RVZ7" s="91"/>
      <c r="RWA7" s="91"/>
      <c r="RWB7" s="91"/>
      <c r="RWC7" s="91"/>
      <c r="RWD7" s="91"/>
      <c r="RWE7" s="91"/>
      <c r="RWF7" s="91"/>
      <c r="RWG7" s="91"/>
      <c r="RWH7" s="91"/>
      <c r="RWI7" s="91"/>
      <c r="RWJ7" s="91"/>
      <c r="RWK7" s="91"/>
      <c r="RWL7" s="91"/>
      <c r="RWM7" s="91"/>
      <c r="RWN7" s="91"/>
      <c r="RWO7" s="91"/>
      <c r="RWP7" s="91"/>
      <c r="RWQ7" s="91"/>
      <c r="RWR7" s="91"/>
      <c r="RWS7" s="91"/>
      <c r="RWT7" s="91"/>
      <c r="RWU7" s="91"/>
      <c r="RWV7" s="91"/>
      <c r="RWW7" s="91"/>
      <c r="RWX7" s="91"/>
      <c r="RWY7" s="91"/>
      <c r="RWZ7" s="91"/>
      <c r="RXA7" s="91"/>
      <c r="RXB7" s="91"/>
      <c r="RXC7" s="91"/>
      <c r="RXD7" s="91"/>
      <c r="RXE7" s="91"/>
      <c r="RXF7" s="91"/>
      <c r="RXG7" s="91"/>
      <c r="RXH7" s="91"/>
      <c r="RXI7" s="91"/>
      <c r="RXJ7" s="91"/>
      <c r="RXK7" s="91"/>
      <c r="RXL7" s="91"/>
      <c r="RXM7" s="91"/>
      <c r="RXN7" s="91"/>
      <c r="RXO7" s="91"/>
      <c r="RXP7" s="91"/>
      <c r="RXQ7" s="91"/>
      <c r="RXR7" s="91"/>
      <c r="RXS7" s="91"/>
      <c r="RXT7" s="91"/>
      <c r="RXU7" s="91"/>
      <c r="RXV7" s="91"/>
      <c r="RXW7" s="91"/>
      <c r="RXX7" s="91"/>
      <c r="RXY7" s="91"/>
      <c r="RXZ7" s="91"/>
      <c r="RYA7" s="91"/>
      <c r="RYB7" s="91"/>
      <c r="RYC7" s="91"/>
      <c r="RYD7" s="91"/>
      <c r="RYE7" s="91"/>
      <c r="RYF7" s="91"/>
      <c r="RYG7" s="91"/>
      <c r="RYH7" s="91"/>
      <c r="RYI7" s="91"/>
      <c r="RYJ7" s="91"/>
      <c r="RYK7" s="91"/>
      <c r="RYL7" s="91"/>
      <c r="RYM7" s="91"/>
      <c r="RYN7" s="91"/>
      <c r="RYO7" s="91"/>
      <c r="RYP7" s="91"/>
      <c r="RYQ7" s="91"/>
      <c r="RYR7" s="91"/>
      <c r="RYS7" s="91"/>
      <c r="RYT7" s="91"/>
      <c r="RYU7" s="91"/>
      <c r="RYV7" s="91"/>
      <c r="RYW7" s="91"/>
      <c r="RYX7" s="91"/>
      <c r="RYY7" s="91"/>
      <c r="RYZ7" s="91"/>
      <c r="RZA7" s="91"/>
      <c r="RZB7" s="91"/>
      <c r="RZC7" s="91"/>
      <c r="RZD7" s="91"/>
      <c r="RZE7" s="91"/>
      <c r="RZF7" s="91"/>
      <c r="RZG7" s="91"/>
      <c r="RZH7" s="91"/>
      <c r="RZI7" s="91"/>
      <c r="RZJ7" s="91"/>
      <c r="RZK7" s="91"/>
      <c r="RZL7" s="91"/>
      <c r="RZM7" s="91"/>
      <c r="RZN7" s="91"/>
      <c r="RZO7" s="91"/>
      <c r="RZP7" s="91"/>
      <c r="RZQ7" s="91"/>
      <c r="RZR7" s="91"/>
      <c r="RZS7" s="91"/>
      <c r="RZT7" s="91"/>
      <c r="RZU7" s="91"/>
      <c r="RZV7" s="91"/>
      <c r="RZW7" s="91"/>
      <c r="RZX7" s="91"/>
      <c r="RZY7" s="91"/>
      <c r="RZZ7" s="91"/>
      <c r="SAA7" s="91"/>
      <c r="SAB7" s="91"/>
      <c r="SAC7" s="91"/>
      <c r="SAD7" s="91"/>
      <c r="SAE7" s="91"/>
      <c r="SAF7" s="91"/>
      <c r="SAG7" s="91"/>
      <c r="SAH7" s="91"/>
      <c r="SAI7" s="91"/>
      <c r="SAJ7" s="91"/>
      <c r="SAK7" s="91"/>
      <c r="SAL7" s="91"/>
      <c r="SAM7" s="91"/>
      <c r="SAN7" s="91"/>
      <c r="SAO7" s="91"/>
      <c r="SAP7" s="91"/>
      <c r="SAQ7" s="91"/>
      <c r="SAR7" s="91"/>
      <c r="SAS7" s="91"/>
      <c r="SAT7" s="91"/>
      <c r="SAU7" s="91"/>
      <c r="SAV7" s="91"/>
      <c r="SAW7" s="91"/>
      <c r="SAX7" s="91"/>
      <c r="SAY7" s="91"/>
      <c r="SAZ7" s="91"/>
      <c r="SBA7" s="91"/>
      <c r="SBB7" s="91"/>
      <c r="SBC7" s="91"/>
      <c r="SBD7" s="91"/>
      <c r="SBE7" s="91"/>
      <c r="SBF7" s="91"/>
      <c r="SBG7" s="91"/>
      <c r="SBH7" s="91"/>
      <c r="SBI7" s="91"/>
      <c r="SBJ7" s="91"/>
      <c r="SBK7" s="91"/>
      <c r="SBL7" s="91"/>
      <c r="SBM7" s="91"/>
      <c r="SBN7" s="91"/>
      <c r="SBO7" s="91"/>
      <c r="SBP7" s="91"/>
      <c r="SBQ7" s="91"/>
      <c r="SBR7" s="91"/>
      <c r="SBS7" s="91"/>
      <c r="SBT7" s="91"/>
      <c r="SBU7" s="91"/>
      <c r="SBV7" s="91"/>
      <c r="SBW7" s="91"/>
      <c r="SBX7" s="91"/>
      <c r="SBY7" s="91"/>
      <c r="SBZ7" s="91"/>
      <c r="SCA7" s="91"/>
      <c r="SCB7" s="91"/>
      <c r="SCC7" s="91"/>
      <c r="SCD7" s="91"/>
      <c r="SCE7" s="91"/>
      <c r="SCF7" s="91"/>
      <c r="SCG7" s="91"/>
      <c r="SCH7" s="91"/>
      <c r="SCI7" s="91"/>
      <c r="SCJ7" s="91"/>
      <c r="SCK7" s="91"/>
      <c r="SCL7" s="91"/>
      <c r="SCM7" s="91"/>
      <c r="SCN7" s="91"/>
      <c r="SCO7" s="91"/>
      <c r="SCP7" s="91"/>
      <c r="SCQ7" s="91"/>
      <c r="SCR7" s="91"/>
      <c r="SCS7" s="91"/>
      <c r="SCT7" s="91"/>
      <c r="SCU7" s="91"/>
      <c r="SCV7" s="91"/>
      <c r="SCW7" s="91"/>
      <c r="SCX7" s="91"/>
      <c r="SCY7" s="91"/>
      <c r="SCZ7" s="91"/>
      <c r="SDA7" s="91"/>
      <c r="SDB7" s="91"/>
      <c r="SDC7" s="91"/>
      <c r="SDD7" s="91"/>
      <c r="SDE7" s="91"/>
      <c r="SDF7" s="91"/>
      <c r="SDG7" s="91"/>
      <c r="SDH7" s="91"/>
      <c r="SDI7" s="91"/>
      <c r="SDJ7" s="91"/>
      <c r="SDK7" s="91"/>
      <c r="SDL7" s="91"/>
      <c r="SDM7" s="91"/>
      <c r="SDN7" s="91"/>
      <c r="SDO7" s="91"/>
      <c r="SDP7" s="91"/>
      <c r="SDQ7" s="91"/>
      <c r="SDR7" s="91"/>
      <c r="SDS7" s="91"/>
      <c r="SDT7" s="91"/>
      <c r="SDU7" s="91"/>
      <c r="SDV7" s="91"/>
      <c r="SDW7" s="91"/>
      <c r="SDX7" s="91"/>
      <c r="SDY7" s="91"/>
      <c r="SDZ7" s="91"/>
      <c r="SEA7" s="91"/>
      <c r="SEB7" s="91"/>
      <c r="SEC7" s="91"/>
      <c r="SED7" s="91"/>
      <c r="SEE7" s="91"/>
      <c r="SEF7" s="91"/>
      <c r="SEG7" s="91"/>
      <c r="SEH7" s="91"/>
      <c r="SEI7" s="91"/>
      <c r="SEJ7" s="91"/>
      <c r="SEK7" s="91"/>
      <c r="SEL7" s="91"/>
      <c r="SEM7" s="91"/>
      <c r="SEN7" s="91"/>
      <c r="SEO7" s="91"/>
      <c r="SEP7" s="91"/>
      <c r="SEQ7" s="91"/>
      <c r="SER7" s="91"/>
      <c r="SES7" s="91"/>
      <c r="SET7" s="91"/>
      <c r="SEU7" s="91"/>
      <c r="SEV7" s="91"/>
      <c r="SEW7" s="91"/>
      <c r="SEX7" s="91"/>
      <c r="SEY7" s="91"/>
      <c r="SEZ7" s="91"/>
      <c r="SFA7" s="91"/>
      <c r="SFB7" s="91"/>
      <c r="SFC7" s="91"/>
      <c r="SFD7" s="91"/>
      <c r="SFE7" s="91"/>
      <c r="SFF7" s="91"/>
      <c r="SFG7" s="91"/>
      <c r="SFH7" s="91"/>
      <c r="SFI7" s="91"/>
      <c r="SFJ7" s="91"/>
      <c r="SFK7" s="91"/>
      <c r="SFL7" s="91"/>
      <c r="SFM7" s="91"/>
      <c r="SFN7" s="91"/>
      <c r="SFO7" s="91"/>
      <c r="SFP7" s="91"/>
      <c r="SFQ7" s="91"/>
      <c r="SFR7" s="91"/>
      <c r="SFS7" s="91"/>
      <c r="SFT7" s="91"/>
      <c r="SFU7" s="91"/>
      <c r="SFV7" s="91"/>
      <c r="SFW7" s="91"/>
      <c r="SFX7" s="91"/>
      <c r="SFY7" s="91"/>
      <c r="SFZ7" s="91"/>
      <c r="SGA7" s="91"/>
      <c r="SGB7" s="91"/>
      <c r="SGC7" s="91"/>
      <c r="SGD7" s="91"/>
      <c r="SGE7" s="91"/>
      <c r="SGF7" s="91"/>
      <c r="SGG7" s="91"/>
      <c r="SGH7" s="91"/>
      <c r="SGI7" s="91"/>
      <c r="SGJ7" s="91"/>
      <c r="SGK7" s="91"/>
      <c r="SGL7" s="91"/>
      <c r="SGM7" s="91"/>
      <c r="SGN7" s="91"/>
      <c r="SGO7" s="91"/>
      <c r="SGP7" s="91"/>
      <c r="SGQ7" s="91"/>
      <c r="SGR7" s="91"/>
      <c r="SGS7" s="91"/>
      <c r="SGT7" s="91"/>
      <c r="SGU7" s="91"/>
      <c r="SGV7" s="91"/>
      <c r="SGW7" s="91"/>
      <c r="SGX7" s="91"/>
      <c r="SGY7" s="91"/>
      <c r="SGZ7" s="91"/>
      <c r="SHA7" s="91"/>
      <c r="SHB7" s="91"/>
      <c r="SHC7" s="91"/>
      <c r="SHD7" s="91"/>
      <c r="SHE7" s="91"/>
      <c r="SHF7" s="91"/>
      <c r="SHG7" s="91"/>
      <c r="SHH7" s="91"/>
      <c r="SHI7" s="91"/>
      <c r="SHJ7" s="91"/>
      <c r="SHK7" s="91"/>
      <c r="SHL7" s="91"/>
      <c r="SHM7" s="91"/>
      <c r="SHN7" s="91"/>
      <c r="SHO7" s="91"/>
      <c r="SHP7" s="91"/>
      <c r="SHQ7" s="91"/>
      <c r="SHR7" s="91"/>
      <c r="SHS7" s="91"/>
      <c r="SHT7" s="91"/>
      <c r="SHU7" s="91"/>
      <c r="SHV7" s="91"/>
      <c r="SHW7" s="91"/>
      <c r="SHX7" s="91"/>
      <c r="SHY7" s="91"/>
      <c r="SHZ7" s="91"/>
      <c r="SIA7" s="91"/>
      <c r="SIB7" s="91"/>
      <c r="SIC7" s="91"/>
      <c r="SID7" s="91"/>
      <c r="SIE7" s="91"/>
      <c r="SIF7" s="91"/>
      <c r="SIG7" s="91"/>
      <c r="SIH7" s="91"/>
      <c r="SII7" s="91"/>
      <c r="SIJ7" s="91"/>
      <c r="SIK7" s="91"/>
      <c r="SIL7" s="91"/>
      <c r="SIM7" s="91"/>
      <c r="SIN7" s="91"/>
      <c r="SIO7" s="91"/>
      <c r="SIP7" s="91"/>
      <c r="SIQ7" s="91"/>
      <c r="SIR7" s="91"/>
      <c r="SIS7" s="91"/>
      <c r="SIT7" s="91"/>
      <c r="SIU7" s="91"/>
      <c r="SIV7" s="91"/>
      <c r="SIW7" s="91"/>
      <c r="SIX7" s="91"/>
      <c r="SIY7" s="91"/>
      <c r="SIZ7" s="91"/>
      <c r="SJA7" s="91"/>
      <c r="SJB7" s="91"/>
      <c r="SJC7" s="91"/>
      <c r="SJD7" s="91"/>
      <c r="SJE7" s="91"/>
      <c r="SJF7" s="91"/>
      <c r="SJG7" s="91"/>
      <c r="SJH7" s="91"/>
      <c r="SJI7" s="91"/>
      <c r="SJJ7" s="91"/>
      <c r="SJK7" s="91"/>
      <c r="SJL7" s="91"/>
      <c r="SJM7" s="91"/>
      <c r="SJN7" s="91"/>
      <c r="SJO7" s="91"/>
      <c r="SJP7" s="91"/>
      <c r="SJQ7" s="91"/>
      <c r="SJR7" s="91"/>
      <c r="SJS7" s="91"/>
      <c r="SJT7" s="91"/>
      <c r="SJU7" s="91"/>
      <c r="SJV7" s="91"/>
      <c r="SJW7" s="91"/>
      <c r="SJX7" s="91"/>
      <c r="SJY7" s="91"/>
      <c r="SJZ7" s="91"/>
      <c r="SKA7" s="91"/>
      <c r="SKB7" s="91"/>
      <c r="SKC7" s="91"/>
      <c r="SKD7" s="91"/>
      <c r="SKE7" s="91"/>
      <c r="SKF7" s="91"/>
      <c r="SKG7" s="91"/>
      <c r="SKH7" s="91"/>
      <c r="SKI7" s="91"/>
      <c r="SKJ7" s="91"/>
      <c r="SKK7" s="91"/>
      <c r="SKL7" s="91"/>
      <c r="SKM7" s="91"/>
      <c r="SKN7" s="91"/>
      <c r="SKO7" s="91"/>
      <c r="SKP7" s="91"/>
      <c r="SKQ7" s="91"/>
      <c r="SKR7" s="91"/>
      <c r="SKS7" s="91"/>
      <c r="SKT7" s="91"/>
      <c r="SKU7" s="91"/>
      <c r="SKV7" s="91"/>
      <c r="SKW7" s="91"/>
      <c r="SKX7" s="91"/>
      <c r="SKY7" s="91"/>
      <c r="SKZ7" s="91"/>
      <c r="SLA7" s="91"/>
      <c r="SLB7" s="91"/>
      <c r="SLC7" s="91"/>
      <c r="SLD7" s="91"/>
      <c r="SLE7" s="91"/>
      <c r="SLF7" s="91"/>
      <c r="SLG7" s="91"/>
      <c r="SLH7" s="91"/>
      <c r="SLI7" s="91"/>
      <c r="SLJ7" s="91"/>
      <c r="SLK7" s="91"/>
      <c r="SLL7" s="91"/>
      <c r="SLM7" s="91"/>
      <c r="SLN7" s="91"/>
      <c r="SLO7" s="91"/>
      <c r="SLP7" s="91"/>
      <c r="SLQ7" s="91"/>
      <c r="SLR7" s="91"/>
      <c r="SLS7" s="91"/>
      <c r="SLT7" s="91"/>
      <c r="SLU7" s="91"/>
      <c r="SLV7" s="91"/>
      <c r="SLW7" s="91"/>
      <c r="SLX7" s="91"/>
      <c r="SLY7" s="91"/>
      <c r="SLZ7" s="91"/>
      <c r="SMA7" s="91"/>
      <c r="SMB7" s="91"/>
      <c r="SMC7" s="91"/>
      <c r="SMD7" s="91"/>
      <c r="SME7" s="91"/>
      <c r="SMF7" s="91"/>
      <c r="SMG7" s="91"/>
      <c r="SMH7" s="91"/>
      <c r="SMI7" s="91"/>
      <c r="SMJ7" s="91"/>
      <c r="SMK7" s="91"/>
      <c r="SML7" s="91"/>
      <c r="SMM7" s="91"/>
      <c r="SMN7" s="91"/>
      <c r="SMO7" s="91"/>
      <c r="SMP7" s="91"/>
      <c r="SMQ7" s="91"/>
      <c r="SMR7" s="91"/>
      <c r="SMS7" s="91"/>
      <c r="SMT7" s="91"/>
      <c r="SMU7" s="91"/>
      <c r="SMV7" s="91"/>
      <c r="SMW7" s="91"/>
      <c r="SMX7" s="91"/>
      <c r="SMY7" s="91"/>
      <c r="SMZ7" s="91"/>
      <c r="SNA7" s="91"/>
      <c r="SNB7" s="91"/>
      <c r="SNC7" s="91"/>
      <c r="SND7" s="91"/>
      <c r="SNE7" s="91"/>
      <c r="SNF7" s="91"/>
      <c r="SNG7" s="91"/>
      <c r="SNH7" s="91"/>
      <c r="SNI7" s="91"/>
      <c r="SNJ7" s="91"/>
      <c r="SNK7" s="91"/>
      <c r="SNL7" s="91"/>
      <c r="SNM7" s="91"/>
      <c r="SNN7" s="91"/>
      <c r="SNO7" s="91"/>
      <c r="SNP7" s="91"/>
      <c r="SNQ7" s="91"/>
      <c r="SNR7" s="91"/>
      <c r="SNS7" s="91"/>
      <c r="SNT7" s="91"/>
      <c r="SNU7" s="91"/>
      <c r="SNV7" s="91"/>
      <c r="SNW7" s="91"/>
      <c r="SNX7" s="91"/>
      <c r="SNY7" s="91"/>
      <c r="SNZ7" s="91"/>
      <c r="SOA7" s="91"/>
      <c r="SOB7" s="91"/>
      <c r="SOC7" s="91"/>
      <c r="SOD7" s="91"/>
      <c r="SOE7" s="91"/>
      <c r="SOF7" s="91"/>
      <c r="SOG7" s="91"/>
      <c r="SOH7" s="91"/>
      <c r="SOI7" s="91"/>
      <c r="SOJ7" s="91"/>
      <c r="SOK7" s="91"/>
      <c r="SOL7" s="91"/>
      <c r="SOM7" s="91"/>
      <c r="SON7" s="91"/>
      <c r="SOO7" s="91"/>
      <c r="SOP7" s="91"/>
      <c r="SOQ7" s="91"/>
      <c r="SOR7" s="91"/>
      <c r="SOS7" s="91"/>
      <c r="SOT7" s="91"/>
      <c r="SOU7" s="91"/>
      <c r="SOV7" s="91"/>
      <c r="SOW7" s="91"/>
      <c r="SOX7" s="91"/>
      <c r="SOY7" s="91"/>
      <c r="SOZ7" s="91"/>
      <c r="SPA7" s="91"/>
      <c r="SPB7" s="91"/>
      <c r="SPC7" s="91"/>
      <c r="SPD7" s="91"/>
      <c r="SPE7" s="91"/>
      <c r="SPF7" s="91"/>
      <c r="SPG7" s="91"/>
      <c r="SPH7" s="91"/>
      <c r="SPI7" s="91"/>
      <c r="SPJ7" s="91"/>
      <c r="SPK7" s="91"/>
      <c r="SPL7" s="91"/>
      <c r="SPM7" s="91"/>
      <c r="SPN7" s="91"/>
      <c r="SPO7" s="91"/>
      <c r="SPP7" s="91"/>
      <c r="SPQ7" s="91"/>
      <c r="SPR7" s="91"/>
      <c r="SPS7" s="91"/>
      <c r="SPT7" s="91"/>
      <c r="SPU7" s="91"/>
      <c r="SPV7" s="91"/>
      <c r="SPW7" s="91"/>
      <c r="SPX7" s="91"/>
      <c r="SPY7" s="91"/>
      <c r="SPZ7" s="91"/>
      <c r="SQA7" s="91"/>
      <c r="SQB7" s="91"/>
      <c r="SQC7" s="91"/>
      <c r="SQD7" s="91"/>
      <c r="SQE7" s="91"/>
      <c r="SQF7" s="91"/>
      <c r="SQG7" s="91"/>
      <c r="SQH7" s="91"/>
      <c r="SQI7" s="91"/>
      <c r="SQJ7" s="91"/>
      <c r="SQK7" s="91"/>
      <c r="SQL7" s="91"/>
      <c r="SQM7" s="91"/>
      <c r="SQN7" s="91"/>
      <c r="SQO7" s="91"/>
      <c r="SQP7" s="91"/>
      <c r="SQQ7" s="91"/>
      <c r="SQR7" s="91"/>
      <c r="SQS7" s="91"/>
      <c r="SQT7" s="91"/>
      <c r="SQU7" s="91"/>
      <c r="SQV7" s="91"/>
      <c r="SQW7" s="91"/>
      <c r="SQX7" s="91"/>
      <c r="SQY7" s="91"/>
      <c r="SQZ7" s="91"/>
      <c r="SRA7" s="91"/>
      <c r="SRB7" s="91"/>
      <c r="SRC7" s="91"/>
      <c r="SRD7" s="91"/>
      <c r="SRE7" s="91"/>
      <c r="SRF7" s="91"/>
      <c r="SRG7" s="91"/>
      <c r="SRH7" s="91"/>
      <c r="SRI7" s="91"/>
      <c r="SRJ7" s="91"/>
      <c r="SRK7" s="91"/>
      <c r="SRL7" s="91"/>
      <c r="SRM7" s="91"/>
      <c r="SRN7" s="91"/>
      <c r="SRO7" s="91"/>
      <c r="SRP7" s="91"/>
      <c r="SRQ7" s="91"/>
      <c r="SRR7" s="91"/>
      <c r="SRS7" s="91"/>
      <c r="SRT7" s="91"/>
      <c r="SRU7" s="91"/>
      <c r="SRV7" s="91"/>
      <c r="SRW7" s="91"/>
      <c r="SRX7" s="91"/>
      <c r="SRY7" s="91"/>
      <c r="SRZ7" s="91"/>
      <c r="SSA7" s="91"/>
      <c r="SSB7" s="91"/>
      <c r="SSC7" s="91"/>
      <c r="SSD7" s="91"/>
      <c r="SSE7" s="91"/>
      <c r="SSF7" s="91"/>
      <c r="SSG7" s="91"/>
      <c r="SSH7" s="91"/>
      <c r="SSI7" s="91"/>
      <c r="SSJ7" s="91"/>
      <c r="SSK7" s="91"/>
      <c r="SSL7" s="91"/>
      <c r="SSM7" s="91"/>
      <c r="SSN7" s="91"/>
      <c r="SSO7" s="91"/>
      <c r="SSP7" s="91"/>
      <c r="SSQ7" s="91"/>
      <c r="SSR7" s="91"/>
      <c r="SSS7" s="91"/>
      <c r="SST7" s="91"/>
      <c r="SSU7" s="91"/>
      <c r="SSV7" s="91"/>
      <c r="SSW7" s="91"/>
      <c r="SSX7" s="91"/>
      <c r="SSY7" s="91"/>
      <c r="SSZ7" s="91"/>
      <c r="STA7" s="91"/>
      <c r="STB7" s="91"/>
      <c r="STC7" s="91"/>
      <c r="STD7" s="91"/>
      <c r="STE7" s="91"/>
      <c r="STF7" s="91"/>
      <c r="STG7" s="91"/>
      <c r="STH7" s="91"/>
      <c r="STI7" s="91"/>
      <c r="STJ7" s="91"/>
      <c r="STK7" s="91"/>
      <c r="STL7" s="91"/>
      <c r="STM7" s="91"/>
      <c r="STN7" s="91"/>
      <c r="STO7" s="91"/>
      <c r="STP7" s="91"/>
      <c r="STQ7" s="91"/>
      <c r="STR7" s="91"/>
      <c r="STS7" s="91"/>
      <c r="STT7" s="91"/>
      <c r="STU7" s="91"/>
      <c r="STV7" s="91"/>
      <c r="STW7" s="91"/>
      <c r="STX7" s="91"/>
      <c r="STY7" s="91"/>
      <c r="STZ7" s="91"/>
      <c r="SUA7" s="91"/>
      <c r="SUB7" s="91"/>
      <c r="SUC7" s="91"/>
      <c r="SUD7" s="91"/>
      <c r="SUE7" s="91"/>
      <c r="SUF7" s="91"/>
      <c r="SUG7" s="91"/>
      <c r="SUH7" s="91"/>
      <c r="SUI7" s="91"/>
      <c r="SUJ7" s="91"/>
      <c r="SUK7" s="91"/>
      <c r="SUL7" s="91"/>
      <c r="SUM7" s="91"/>
      <c r="SUN7" s="91"/>
      <c r="SUO7" s="91"/>
      <c r="SUP7" s="91"/>
      <c r="SUQ7" s="91"/>
      <c r="SUR7" s="91"/>
      <c r="SUS7" s="91"/>
      <c r="SUT7" s="91"/>
      <c r="SUU7" s="91"/>
      <c r="SUV7" s="91"/>
      <c r="SUW7" s="91"/>
      <c r="SUX7" s="91"/>
      <c r="SUY7" s="91"/>
      <c r="SUZ7" s="91"/>
      <c r="SVA7" s="91"/>
      <c r="SVB7" s="91"/>
      <c r="SVC7" s="91"/>
      <c r="SVD7" s="91"/>
      <c r="SVE7" s="91"/>
      <c r="SVF7" s="91"/>
      <c r="SVG7" s="91"/>
      <c r="SVH7" s="91"/>
      <c r="SVI7" s="91"/>
      <c r="SVJ7" s="91"/>
      <c r="SVK7" s="91"/>
      <c r="SVL7" s="91"/>
      <c r="SVM7" s="91"/>
      <c r="SVN7" s="91"/>
      <c r="SVO7" s="91"/>
      <c r="SVP7" s="91"/>
      <c r="SVQ7" s="91"/>
      <c r="SVR7" s="91"/>
      <c r="SVS7" s="91"/>
      <c r="SVT7" s="91"/>
      <c r="SVU7" s="91"/>
      <c r="SVV7" s="91"/>
      <c r="SVW7" s="91"/>
      <c r="SVX7" s="91"/>
      <c r="SVY7" s="91"/>
      <c r="SVZ7" s="91"/>
      <c r="SWA7" s="91"/>
      <c r="SWB7" s="91"/>
      <c r="SWC7" s="91"/>
      <c r="SWD7" s="91"/>
      <c r="SWE7" s="91"/>
      <c r="SWF7" s="91"/>
      <c r="SWG7" s="91"/>
      <c r="SWH7" s="91"/>
      <c r="SWI7" s="91"/>
      <c r="SWJ7" s="91"/>
      <c r="SWK7" s="91"/>
      <c r="SWL7" s="91"/>
      <c r="SWM7" s="91"/>
      <c r="SWN7" s="91"/>
      <c r="SWO7" s="91"/>
      <c r="SWP7" s="91"/>
      <c r="SWQ7" s="91"/>
      <c r="SWR7" s="91"/>
      <c r="SWS7" s="91"/>
      <c r="SWT7" s="91"/>
      <c r="SWU7" s="91"/>
      <c r="SWV7" s="91"/>
      <c r="SWW7" s="91"/>
      <c r="SWX7" s="91"/>
      <c r="SWY7" s="91"/>
      <c r="SWZ7" s="91"/>
      <c r="SXA7" s="91"/>
      <c r="SXB7" s="91"/>
      <c r="SXC7" s="91"/>
      <c r="SXD7" s="91"/>
      <c r="SXE7" s="91"/>
      <c r="SXF7" s="91"/>
      <c r="SXG7" s="91"/>
      <c r="SXH7" s="91"/>
      <c r="SXI7" s="91"/>
      <c r="SXJ7" s="91"/>
      <c r="SXK7" s="91"/>
      <c r="SXL7" s="91"/>
      <c r="SXM7" s="91"/>
      <c r="SXN7" s="91"/>
      <c r="SXO7" s="91"/>
      <c r="SXP7" s="91"/>
      <c r="SXQ7" s="91"/>
      <c r="SXR7" s="91"/>
      <c r="SXS7" s="91"/>
      <c r="SXT7" s="91"/>
      <c r="SXU7" s="91"/>
      <c r="SXV7" s="91"/>
      <c r="SXW7" s="91"/>
      <c r="SXX7" s="91"/>
      <c r="SXY7" s="91"/>
      <c r="SXZ7" s="91"/>
      <c r="SYA7" s="91"/>
      <c r="SYB7" s="91"/>
      <c r="SYC7" s="91"/>
      <c r="SYD7" s="91"/>
      <c r="SYE7" s="91"/>
      <c r="SYF7" s="91"/>
      <c r="SYG7" s="91"/>
      <c r="SYH7" s="91"/>
      <c r="SYI7" s="91"/>
      <c r="SYJ7" s="91"/>
      <c r="SYK7" s="91"/>
      <c r="SYL7" s="91"/>
      <c r="SYM7" s="91"/>
      <c r="SYN7" s="91"/>
      <c r="SYO7" s="91"/>
      <c r="SYP7" s="91"/>
      <c r="SYQ7" s="91"/>
      <c r="SYR7" s="91"/>
      <c r="SYS7" s="91"/>
      <c r="SYT7" s="91"/>
      <c r="SYU7" s="91"/>
      <c r="SYV7" s="91"/>
      <c r="SYW7" s="91"/>
      <c r="SYX7" s="91"/>
      <c r="SYY7" s="91"/>
      <c r="SYZ7" s="91"/>
      <c r="SZA7" s="91"/>
      <c r="SZB7" s="91"/>
      <c r="SZC7" s="91"/>
      <c r="SZD7" s="91"/>
      <c r="SZE7" s="91"/>
      <c r="SZF7" s="91"/>
      <c r="SZG7" s="91"/>
      <c r="SZH7" s="91"/>
      <c r="SZI7" s="91"/>
      <c r="SZJ7" s="91"/>
      <c r="SZK7" s="91"/>
      <c r="SZL7" s="91"/>
      <c r="SZM7" s="91"/>
      <c r="SZN7" s="91"/>
      <c r="SZO7" s="91"/>
      <c r="SZP7" s="91"/>
      <c r="SZQ7" s="91"/>
      <c r="SZR7" s="91"/>
      <c r="SZS7" s="91"/>
      <c r="SZT7" s="91"/>
      <c r="SZU7" s="91"/>
      <c r="SZV7" s="91"/>
      <c r="SZW7" s="91"/>
      <c r="SZX7" s="91"/>
      <c r="SZY7" s="91"/>
      <c r="SZZ7" s="91"/>
      <c r="TAA7" s="91"/>
      <c r="TAB7" s="91"/>
      <c r="TAC7" s="91"/>
      <c r="TAD7" s="91"/>
      <c r="TAE7" s="91"/>
      <c r="TAF7" s="91"/>
      <c r="TAG7" s="91"/>
      <c r="TAH7" s="91"/>
      <c r="TAI7" s="91"/>
      <c r="TAJ7" s="91"/>
      <c r="TAK7" s="91"/>
      <c r="TAL7" s="91"/>
      <c r="TAM7" s="91"/>
      <c r="TAN7" s="91"/>
      <c r="TAO7" s="91"/>
      <c r="TAP7" s="91"/>
      <c r="TAQ7" s="91"/>
      <c r="TAR7" s="91"/>
      <c r="TAS7" s="91"/>
      <c r="TAT7" s="91"/>
      <c r="TAU7" s="91"/>
      <c r="TAV7" s="91"/>
      <c r="TAW7" s="91"/>
      <c r="TAX7" s="91"/>
      <c r="TAY7" s="91"/>
      <c r="TAZ7" s="91"/>
      <c r="TBA7" s="91"/>
      <c r="TBB7" s="91"/>
      <c r="TBC7" s="91"/>
      <c r="TBD7" s="91"/>
      <c r="TBE7" s="91"/>
      <c r="TBF7" s="91"/>
      <c r="TBG7" s="91"/>
      <c r="TBH7" s="91"/>
      <c r="TBI7" s="91"/>
      <c r="TBJ7" s="91"/>
      <c r="TBK7" s="91"/>
      <c r="TBL7" s="91"/>
      <c r="TBM7" s="91"/>
      <c r="TBN7" s="91"/>
      <c r="TBO7" s="91"/>
      <c r="TBP7" s="91"/>
      <c r="TBQ7" s="91"/>
      <c r="TBR7" s="91"/>
      <c r="TBS7" s="91"/>
      <c r="TBT7" s="91"/>
      <c r="TBU7" s="91"/>
      <c r="TBV7" s="91"/>
      <c r="TBW7" s="91"/>
      <c r="TBX7" s="91"/>
      <c r="TBY7" s="91"/>
      <c r="TBZ7" s="91"/>
      <c r="TCA7" s="91"/>
      <c r="TCB7" s="91"/>
      <c r="TCC7" s="91"/>
      <c r="TCD7" s="91"/>
      <c r="TCE7" s="91"/>
      <c r="TCF7" s="91"/>
      <c r="TCG7" s="91"/>
      <c r="TCH7" s="91"/>
      <c r="TCI7" s="91"/>
      <c r="TCJ7" s="91"/>
      <c r="TCK7" s="91"/>
      <c r="TCL7" s="91"/>
      <c r="TCM7" s="91"/>
      <c r="TCN7" s="91"/>
      <c r="TCO7" s="91"/>
      <c r="TCP7" s="91"/>
      <c r="TCQ7" s="91"/>
      <c r="TCR7" s="91"/>
      <c r="TCS7" s="91"/>
      <c r="TCT7" s="91"/>
      <c r="TCU7" s="91"/>
      <c r="TCV7" s="91"/>
      <c r="TCW7" s="91"/>
      <c r="TCX7" s="91"/>
      <c r="TCY7" s="91"/>
      <c r="TCZ7" s="91"/>
      <c r="TDA7" s="91"/>
      <c r="TDB7" s="91"/>
      <c r="TDC7" s="91"/>
      <c r="TDD7" s="91"/>
      <c r="TDE7" s="91"/>
      <c r="TDF7" s="91"/>
      <c r="TDG7" s="91"/>
      <c r="TDH7" s="91"/>
      <c r="TDI7" s="91"/>
      <c r="TDJ7" s="91"/>
      <c r="TDK7" s="91"/>
      <c r="TDL7" s="91"/>
      <c r="TDM7" s="91"/>
      <c r="TDN7" s="91"/>
      <c r="TDO7" s="91"/>
      <c r="TDP7" s="91"/>
      <c r="TDQ7" s="91"/>
      <c r="TDR7" s="91"/>
      <c r="TDS7" s="91"/>
      <c r="TDT7" s="91"/>
      <c r="TDU7" s="91"/>
      <c r="TDV7" s="91"/>
      <c r="TDW7" s="91"/>
      <c r="TDX7" s="91"/>
      <c r="TDY7" s="91"/>
      <c r="TDZ7" s="91"/>
      <c r="TEA7" s="91"/>
      <c r="TEB7" s="91"/>
      <c r="TEC7" s="91"/>
      <c r="TED7" s="91"/>
      <c r="TEE7" s="91"/>
      <c r="TEF7" s="91"/>
      <c r="TEG7" s="91"/>
      <c r="TEH7" s="91"/>
      <c r="TEI7" s="91"/>
      <c r="TEJ7" s="91"/>
      <c r="TEK7" s="91"/>
      <c r="TEL7" s="91"/>
      <c r="TEM7" s="91"/>
      <c r="TEN7" s="91"/>
      <c r="TEO7" s="91"/>
      <c r="TEP7" s="91"/>
      <c r="TEQ7" s="91"/>
      <c r="TER7" s="91"/>
      <c r="TES7" s="91"/>
      <c r="TET7" s="91"/>
      <c r="TEU7" s="91"/>
      <c r="TEV7" s="91"/>
      <c r="TEW7" s="91"/>
      <c r="TEX7" s="91"/>
      <c r="TEY7" s="91"/>
      <c r="TEZ7" s="91"/>
      <c r="TFA7" s="91"/>
      <c r="TFB7" s="91"/>
      <c r="TFC7" s="91"/>
      <c r="TFD7" s="91"/>
      <c r="TFE7" s="91"/>
      <c r="TFF7" s="91"/>
      <c r="TFG7" s="91"/>
      <c r="TFH7" s="91"/>
      <c r="TFI7" s="91"/>
      <c r="TFJ7" s="91"/>
      <c r="TFK7" s="91"/>
      <c r="TFL7" s="91"/>
      <c r="TFM7" s="91"/>
      <c r="TFN7" s="91"/>
      <c r="TFO7" s="91"/>
      <c r="TFP7" s="91"/>
      <c r="TFQ7" s="91"/>
      <c r="TFR7" s="91"/>
      <c r="TFS7" s="91"/>
      <c r="TFT7" s="91"/>
      <c r="TFU7" s="91"/>
      <c r="TFV7" s="91"/>
      <c r="TFW7" s="91"/>
      <c r="TFX7" s="91"/>
      <c r="TFY7" s="91"/>
      <c r="TFZ7" s="91"/>
      <c r="TGA7" s="91"/>
      <c r="TGB7" s="91"/>
      <c r="TGC7" s="91"/>
      <c r="TGD7" s="91"/>
      <c r="TGE7" s="91"/>
      <c r="TGF7" s="91"/>
      <c r="TGG7" s="91"/>
      <c r="TGH7" s="91"/>
      <c r="TGI7" s="91"/>
      <c r="TGJ7" s="91"/>
      <c r="TGK7" s="91"/>
      <c r="TGL7" s="91"/>
      <c r="TGM7" s="91"/>
      <c r="TGN7" s="91"/>
      <c r="TGO7" s="91"/>
      <c r="TGP7" s="91"/>
      <c r="TGQ7" s="91"/>
      <c r="TGR7" s="91"/>
      <c r="TGS7" s="91"/>
      <c r="TGT7" s="91"/>
      <c r="TGU7" s="91"/>
      <c r="TGV7" s="91"/>
      <c r="TGW7" s="91"/>
      <c r="TGX7" s="91"/>
      <c r="TGY7" s="91"/>
      <c r="TGZ7" s="91"/>
      <c r="THA7" s="91"/>
      <c r="THB7" s="91"/>
      <c r="THC7" s="91"/>
      <c r="THD7" s="91"/>
      <c r="THE7" s="91"/>
      <c r="THF7" s="91"/>
      <c r="THG7" s="91"/>
      <c r="THH7" s="91"/>
      <c r="THI7" s="91"/>
      <c r="THJ7" s="91"/>
      <c r="THK7" s="91"/>
      <c r="THL7" s="91"/>
      <c r="THM7" s="91"/>
      <c r="THN7" s="91"/>
      <c r="THO7" s="91"/>
      <c r="THP7" s="91"/>
      <c r="THQ7" s="91"/>
      <c r="THR7" s="91"/>
      <c r="THS7" s="91"/>
      <c r="THT7" s="91"/>
      <c r="THU7" s="91"/>
      <c r="THV7" s="91"/>
      <c r="THW7" s="91"/>
      <c r="THX7" s="91"/>
      <c r="THY7" s="91"/>
      <c r="THZ7" s="91"/>
      <c r="TIA7" s="91"/>
      <c r="TIB7" s="91"/>
      <c r="TIC7" s="91"/>
      <c r="TID7" s="91"/>
      <c r="TIE7" s="91"/>
      <c r="TIF7" s="91"/>
      <c r="TIG7" s="91"/>
      <c r="TIH7" s="91"/>
      <c r="TII7" s="91"/>
      <c r="TIJ7" s="91"/>
      <c r="TIK7" s="91"/>
      <c r="TIL7" s="91"/>
      <c r="TIM7" s="91"/>
      <c r="TIN7" s="91"/>
      <c r="TIO7" s="91"/>
      <c r="TIP7" s="91"/>
      <c r="TIQ7" s="91"/>
      <c r="TIR7" s="91"/>
      <c r="TIS7" s="91"/>
      <c r="TIT7" s="91"/>
      <c r="TIU7" s="91"/>
      <c r="TIV7" s="91"/>
      <c r="TIW7" s="91"/>
      <c r="TIX7" s="91"/>
      <c r="TIY7" s="91"/>
      <c r="TIZ7" s="91"/>
      <c r="TJA7" s="91"/>
      <c r="TJB7" s="91"/>
      <c r="TJC7" s="91"/>
      <c r="TJD7" s="91"/>
      <c r="TJE7" s="91"/>
      <c r="TJF7" s="91"/>
      <c r="TJG7" s="91"/>
      <c r="TJH7" s="91"/>
      <c r="TJI7" s="91"/>
      <c r="TJJ7" s="91"/>
      <c r="TJK7" s="91"/>
      <c r="TJL7" s="91"/>
      <c r="TJM7" s="91"/>
      <c r="TJN7" s="91"/>
      <c r="TJO7" s="91"/>
      <c r="TJP7" s="91"/>
      <c r="TJQ7" s="91"/>
      <c r="TJR7" s="91"/>
      <c r="TJS7" s="91"/>
      <c r="TJT7" s="91"/>
      <c r="TJU7" s="91"/>
      <c r="TJV7" s="91"/>
      <c r="TJW7" s="91"/>
      <c r="TJX7" s="91"/>
      <c r="TJY7" s="91"/>
      <c r="TJZ7" s="91"/>
      <c r="TKA7" s="91"/>
      <c r="TKB7" s="91"/>
      <c r="TKC7" s="91"/>
      <c r="TKD7" s="91"/>
      <c r="TKE7" s="91"/>
      <c r="TKF7" s="91"/>
      <c r="TKG7" s="91"/>
      <c r="TKH7" s="91"/>
      <c r="TKI7" s="91"/>
      <c r="TKJ7" s="91"/>
      <c r="TKK7" s="91"/>
      <c r="TKL7" s="91"/>
      <c r="TKM7" s="91"/>
      <c r="TKN7" s="91"/>
      <c r="TKO7" s="91"/>
      <c r="TKP7" s="91"/>
      <c r="TKQ7" s="91"/>
      <c r="TKR7" s="91"/>
      <c r="TKS7" s="91"/>
      <c r="TKT7" s="91"/>
      <c r="TKU7" s="91"/>
      <c r="TKV7" s="91"/>
      <c r="TKW7" s="91"/>
      <c r="TKX7" s="91"/>
      <c r="TKY7" s="91"/>
      <c r="TKZ7" s="91"/>
      <c r="TLA7" s="91"/>
      <c r="TLB7" s="91"/>
      <c r="TLC7" s="91"/>
      <c r="TLD7" s="91"/>
      <c r="TLE7" s="91"/>
      <c r="TLF7" s="91"/>
      <c r="TLG7" s="91"/>
      <c r="TLH7" s="91"/>
      <c r="TLI7" s="91"/>
      <c r="TLJ7" s="91"/>
      <c r="TLK7" s="91"/>
      <c r="TLL7" s="91"/>
      <c r="TLM7" s="91"/>
      <c r="TLN7" s="91"/>
      <c r="TLO7" s="91"/>
      <c r="TLP7" s="91"/>
      <c r="TLQ7" s="91"/>
      <c r="TLR7" s="91"/>
      <c r="TLS7" s="91"/>
      <c r="TLT7" s="91"/>
      <c r="TLU7" s="91"/>
      <c r="TLV7" s="91"/>
      <c r="TLW7" s="91"/>
      <c r="TLX7" s="91"/>
      <c r="TLY7" s="91"/>
      <c r="TLZ7" s="91"/>
      <c r="TMA7" s="91"/>
      <c r="TMB7" s="91"/>
      <c r="TMC7" s="91"/>
      <c r="TMD7" s="91"/>
      <c r="TME7" s="91"/>
      <c r="TMF7" s="91"/>
      <c r="TMG7" s="91"/>
      <c r="TMH7" s="91"/>
      <c r="TMI7" s="91"/>
      <c r="TMJ7" s="91"/>
      <c r="TMK7" s="91"/>
      <c r="TML7" s="91"/>
      <c r="TMM7" s="91"/>
      <c r="TMN7" s="91"/>
      <c r="TMO7" s="91"/>
      <c r="TMP7" s="91"/>
      <c r="TMQ7" s="91"/>
      <c r="TMR7" s="91"/>
      <c r="TMS7" s="91"/>
      <c r="TMT7" s="91"/>
      <c r="TMU7" s="91"/>
      <c r="TMV7" s="91"/>
      <c r="TMW7" s="91"/>
      <c r="TMX7" s="91"/>
      <c r="TMY7" s="91"/>
      <c r="TMZ7" s="91"/>
      <c r="TNA7" s="91"/>
      <c r="TNB7" s="91"/>
      <c r="TNC7" s="91"/>
      <c r="TND7" s="91"/>
      <c r="TNE7" s="91"/>
      <c r="TNF7" s="91"/>
      <c r="TNG7" s="91"/>
      <c r="TNH7" s="91"/>
      <c r="TNI7" s="91"/>
      <c r="TNJ7" s="91"/>
      <c r="TNK7" s="91"/>
      <c r="TNL7" s="91"/>
      <c r="TNM7" s="91"/>
      <c r="TNN7" s="91"/>
      <c r="TNO7" s="91"/>
      <c r="TNP7" s="91"/>
      <c r="TNQ7" s="91"/>
      <c r="TNR7" s="91"/>
      <c r="TNS7" s="91"/>
      <c r="TNT7" s="91"/>
      <c r="TNU7" s="91"/>
      <c r="TNV7" s="91"/>
      <c r="TNW7" s="91"/>
      <c r="TNX7" s="91"/>
      <c r="TNY7" s="91"/>
      <c r="TNZ7" s="91"/>
      <c r="TOA7" s="91"/>
      <c r="TOB7" s="91"/>
      <c r="TOC7" s="91"/>
      <c r="TOD7" s="91"/>
      <c r="TOE7" s="91"/>
      <c r="TOF7" s="91"/>
      <c r="TOG7" s="91"/>
      <c r="TOH7" s="91"/>
      <c r="TOI7" s="91"/>
      <c r="TOJ7" s="91"/>
      <c r="TOK7" s="91"/>
      <c r="TOL7" s="91"/>
      <c r="TOM7" s="91"/>
      <c r="TON7" s="91"/>
      <c r="TOO7" s="91"/>
      <c r="TOP7" s="91"/>
      <c r="TOQ7" s="91"/>
      <c r="TOR7" s="91"/>
      <c r="TOS7" s="91"/>
      <c r="TOT7" s="91"/>
      <c r="TOU7" s="91"/>
      <c r="TOV7" s="91"/>
      <c r="TOW7" s="91"/>
      <c r="TOX7" s="91"/>
      <c r="TOY7" s="91"/>
      <c r="TOZ7" s="91"/>
      <c r="TPA7" s="91"/>
      <c r="TPB7" s="91"/>
      <c r="TPC7" s="91"/>
      <c r="TPD7" s="91"/>
      <c r="TPE7" s="91"/>
      <c r="TPF7" s="91"/>
      <c r="TPG7" s="91"/>
      <c r="TPH7" s="91"/>
      <c r="TPI7" s="91"/>
      <c r="TPJ7" s="91"/>
      <c r="TPK7" s="91"/>
      <c r="TPL7" s="91"/>
      <c r="TPM7" s="91"/>
      <c r="TPN7" s="91"/>
      <c r="TPO7" s="91"/>
      <c r="TPP7" s="91"/>
      <c r="TPQ7" s="91"/>
      <c r="TPR7" s="91"/>
      <c r="TPS7" s="91"/>
      <c r="TPT7" s="91"/>
      <c r="TPU7" s="91"/>
      <c r="TPV7" s="91"/>
      <c r="TPW7" s="91"/>
      <c r="TPX7" s="91"/>
      <c r="TPY7" s="91"/>
      <c r="TPZ7" s="91"/>
      <c r="TQA7" s="91"/>
      <c r="TQB7" s="91"/>
      <c r="TQC7" s="91"/>
      <c r="TQD7" s="91"/>
      <c r="TQE7" s="91"/>
      <c r="TQF7" s="91"/>
      <c r="TQG7" s="91"/>
      <c r="TQH7" s="91"/>
      <c r="TQI7" s="91"/>
      <c r="TQJ7" s="91"/>
      <c r="TQK7" s="91"/>
      <c r="TQL7" s="91"/>
      <c r="TQM7" s="91"/>
      <c r="TQN7" s="91"/>
      <c r="TQO7" s="91"/>
      <c r="TQP7" s="91"/>
      <c r="TQQ7" s="91"/>
      <c r="TQR7" s="91"/>
      <c r="TQS7" s="91"/>
      <c r="TQT7" s="91"/>
      <c r="TQU7" s="91"/>
      <c r="TQV7" s="91"/>
      <c r="TQW7" s="91"/>
      <c r="TQX7" s="91"/>
      <c r="TQY7" s="91"/>
      <c r="TQZ7" s="91"/>
      <c r="TRA7" s="91"/>
      <c r="TRB7" s="91"/>
      <c r="TRC7" s="91"/>
      <c r="TRD7" s="91"/>
      <c r="TRE7" s="91"/>
      <c r="TRF7" s="91"/>
      <c r="TRG7" s="91"/>
      <c r="TRH7" s="91"/>
      <c r="TRI7" s="91"/>
      <c r="TRJ7" s="91"/>
      <c r="TRK7" s="91"/>
      <c r="TRL7" s="91"/>
      <c r="TRM7" s="91"/>
      <c r="TRN7" s="91"/>
      <c r="TRO7" s="91"/>
      <c r="TRP7" s="91"/>
      <c r="TRQ7" s="91"/>
      <c r="TRR7" s="91"/>
      <c r="TRS7" s="91"/>
      <c r="TRT7" s="91"/>
      <c r="TRU7" s="91"/>
      <c r="TRV7" s="91"/>
      <c r="TRW7" s="91"/>
      <c r="TRX7" s="91"/>
      <c r="TRY7" s="91"/>
      <c r="TRZ7" s="91"/>
      <c r="TSA7" s="91"/>
      <c r="TSB7" s="91"/>
      <c r="TSC7" s="91"/>
      <c r="TSD7" s="91"/>
      <c r="TSE7" s="91"/>
      <c r="TSF7" s="91"/>
      <c r="TSG7" s="91"/>
      <c r="TSH7" s="91"/>
      <c r="TSI7" s="91"/>
      <c r="TSJ7" s="91"/>
      <c r="TSK7" s="91"/>
      <c r="TSL7" s="91"/>
      <c r="TSM7" s="91"/>
      <c r="TSN7" s="91"/>
      <c r="TSO7" s="91"/>
      <c r="TSP7" s="91"/>
      <c r="TSQ7" s="91"/>
      <c r="TSR7" s="91"/>
      <c r="TSS7" s="91"/>
      <c r="TST7" s="91"/>
      <c r="TSU7" s="91"/>
      <c r="TSV7" s="91"/>
      <c r="TSW7" s="91"/>
      <c r="TSX7" s="91"/>
      <c r="TSY7" s="91"/>
      <c r="TSZ7" s="91"/>
      <c r="TTA7" s="91"/>
      <c r="TTB7" s="91"/>
      <c r="TTC7" s="91"/>
      <c r="TTD7" s="91"/>
      <c r="TTE7" s="91"/>
      <c r="TTF7" s="91"/>
      <c r="TTG7" s="91"/>
      <c r="TTH7" s="91"/>
      <c r="TTI7" s="91"/>
      <c r="TTJ7" s="91"/>
      <c r="TTK7" s="91"/>
      <c r="TTL7" s="91"/>
      <c r="TTM7" s="91"/>
      <c r="TTN7" s="91"/>
      <c r="TTO7" s="91"/>
      <c r="TTP7" s="91"/>
      <c r="TTQ7" s="91"/>
      <c r="TTR7" s="91"/>
      <c r="TTS7" s="91"/>
      <c r="TTT7" s="91"/>
      <c r="TTU7" s="91"/>
      <c r="TTV7" s="91"/>
      <c r="TTW7" s="91"/>
      <c r="TTX7" s="91"/>
      <c r="TTY7" s="91"/>
      <c r="TTZ7" s="91"/>
      <c r="TUA7" s="91"/>
      <c r="TUB7" s="91"/>
      <c r="TUC7" s="91"/>
      <c r="TUD7" s="91"/>
      <c r="TUE7" s="91"/>
      <c r="TUF7" s="91"/>
      <c r="TUG7" s="91"/>
      <c r="TUH7" s="91"/>
      <c r="TUI7" s="91"/>
      <c r="TUJ7" s="91"/>
      <c r="TUK7" s="91"/>
      <c r="TUL7" s="91"/>
      <c r="TUM7" s="91"/>
      <c r="TUN7" s="91"/>
      <c r="TUO7" s="91"/>
      <c r="TUP7" s="91"/>
      <c r="TUQ7" s="91"/>
      <c r="TUR7" s="91"/>
      <c r="TUS7" s="91"/>
      <c r="TUT7" s="91"/>
      <c r="TUU7" s="91"/>
      <c r="TUV7" s="91"/>
      <c r="TUW7" s="91"/>
      <c r="TUX7" s="91"/>
      <c r="TUY7" s="91"/>
      <c r="TUZ7" s="91"/>
      <c r="TVA7" s="91"/>
      <c r="TVB7" s="91"/>
      <c r="TVC7" s="91"/>
      <c r="TVD7" s="91"/>
      <c r="TVE7" s="91"/>
      <c r="TVF7" s="91"/>
      <c r="TVG7" s="91"/>
      <c r="TVH7" s="91"/>
      <c r="TVI7" s="91"/>
      <c r="TVJ7" s="91"/>
      <c r="TVK7" s="91"/>
      <c r="TVL7" s="91"/>
      <c r="TVM7" s="91"/>
      <c r="TVN7" s="91"/>
      <c r="TVO7" s="91"/>
      <c r="TVP7" s="91"/>
      <c r="TVQ7" s="91"/>
      <c r="TVR7" s="91"/>
      <c r="TVS7" s="91"/>
      <c r="TVT7" s="91"/>
      <c r="TVU7" s="91"/>
      <c r="TVV7" s="91"/>
      <c r="TVW7" s="91"/>
      <c r="TVX7" s="91"/>
      <c r="TVY7" s="91"/>
      <c r="TVZ7" s="91"/>
      <c r="TWA7" s="91"/>
      <c r="TWB7" s="91"/>
      <c r="TWC7" s="91"/>
      <c r="TWD7" s="91"/>
      <c r="TWE7" s="91"/>
      <c r="TWF7" s="91"/>
      <c r="TWG7" s="91"/>
      <c r="TWH7" s="91"/>
      <c r="TWI7" s="91"/>
      <c r="TWJ7" s="91"/>
      <c r="TWK7" s="91"/>
      <c r="TWL7" s="91"/>
      <c r="TWM7" s="91"/>
      <c r="TWN7" s="91"/>
      <c r="TWO7" s="91"/>
      <c r="TWP7" s="91"/>
      <c r="TWQ7" s="91"/>
      <c r="TWR7" s="91"/>
      <c r="TWS7" s="91"/>
      <c r="TWT7" s="91"/>
      <c r="TWU7" s="91"/>
      <c r="TWV7" s="91"/>
      <c r="TWW7" s="91"/>
      <c r="TWX7" s="91"/>
      <c r="TWY7" s="91"/>
      <c r="TWZ7" s="91"/>
      <c r="TXA7" s="91"/>
      <c r="TXB7" s="91"/>
      <c r="TXC7" s="91"/>
      <c r="TXD7" s="91"/>
      <c r="TXE7" s="91"/>
      <c r="TXF7" s="91"/>
      <c r="TXG7" s="91"/>
      <c r="TXH7" s="91"/>
      <c r="TXI7" s="91"/>
      <c r="TXJ7" s="91"/>
      <c r="TXK7" s="91"/>
      <c r="TXL7" s="91"/>
      <c r="TXM7" s="91"/>
      <c r="TXN7" s="91"/>
      <c r="TXO7" s="91"/>
      <c r="TXP7" s="91"/>
      <c r="TXQ7" s="91"/>
      <c r="TXR7" s="91"/>
      <c r="TXS7" s="91"/>
      <c r="TXT7" s="91"/>
      <c r="TXU7" s="91"/>
      <c r="TXV7" s="91"/>
      <c r="TXW7" s="91"/>
      <c r="TXX7" s="91"/>
      <c r="TXY7" s="91"/>
      <c r="TXZ7" s="91"/>
      <c r="TYA7" s="91"/>
      <c r="TYB7" s="91"/>
      <c r="TYC7" s="91"/>
      <c r="TYD7" s="91"/>
      <c r="TYE7" s="91"/>
      <c r="TYF7" s="91"/>
      <c r="TYG7" s="91"/>
      <c r="TYH7" s="91"/>
      <c r="TYI7" s="91"/>
      <c r="TYJ7" s="91"/>
      <c r="TYK7" s="91"/>
      <c r="TYL7" s="91"/>
      <c r="TYM7" s="91"/>
      <c r="TYN7" s="91"/>
      <c r="TYO7" s="91"/>
      <c r="TYP7" s="91"/>
      <c r="TYQ7" s="91"/>
      <c r="TYR7" s="91"/>
      <c r="TYS7" s="91"/>
      <c r="TYT7" s="91"/>
      <c r="TYU7" s="91"/>
      <c r="TYV7" s="91"/>
      <c r="TYW7" s="91"/>
      <c r="TYX7" s="91"/>
      <c r="TYY7" s="91"/>
      <c r="TYZ7" s="91"/>
      <c r="TZA7" s="91"/>
      <c r="TZB7" s="91"/>
      <c r="TZC7" s="91"/>
      <c r="TZD7" s="91"/>
      <c r="TZE7" s="91"/>
      <c r="TZF7" s="91"/>
      <c r="TZG7" s="91"/>
      <c r="TZH7" s="91"/>
      <c r="TZI7" s="91"/>
      <c r="TZJ7" s="91"/>
      <c r="TZK7" s="91"/>
      <c r="TZL7" s="91"/>
      <c r="TZM7" s="91"/>
      <c r="TZN7" s="91"/>
      <c r="TZO7" s="91"/>
      <c r="TZP7" s="91"/>
      <c r="TZQ7" s="91"/>
      <c r="TZR7" s="91"/>
      <c r="TZS7" s="91"/>
      <c r="TZT7" s="91"/>
      <c r="TZU7" s="91"/>
      <c r="TZV7" s="91"/>
      <c r="TZW7" s="91"/>
      <c r="TZX7" s="91"/>
      <c r="TZY7" s="91"/>
      <c r="TZZ7" s="91"/>
      <c r="UAA7" s="91"/>
      <c r="UAB7" s="91"/>
      <c r="UAC7" s="91"/>
      <c r="UAD7" s="91"/>
      <c r="UAE7" s="91"/>
      <c r="UAF7" s="91"/>
      <c r="UAG7" s="91"/>
      <c r="UAH7" s="91"/>
      <c r="UAI7" s="91"/>
      <c r="UAJ7" s="91"/>
      <c r="UAK7" s="91"/>
      <c r="UAL7" s="91"/>
      <c r="UAM7" s="91"/>
      <c r="UAN7" s="91"/>
      <c r="UAO7" s="91"/>
      <c r="UAP7" s="91"/>
      <c r="UAQ7" s="91"/>
      <c r="UAR7" s="91"/>
      <c r="UAS7" s="91"/>
      <c r="UAT7" s="91"/>
      <c r="UAU7" s="91"/>
      <c r="UAV7" s="91"/>
      <c r="UAW7" s="91"/>
      <c r="UAX7" s="91"/>
      <c r="UAY7" s="91"/>
      <c r="UAZ7" s="91"/>
      <c r="UBA7" s="91"/>
      <c r="UBB7" s="91"/>
      <c r="UBC7" s="91"/>
      <c r="UBD7" s="91"/>
      <c r="UBE7" s="91"/>
      <c r="UBF7" s="91"/>
      <c r="UBG7" s="91"/>
      <c r="UBH7" s="91"/>
      <c r="UBI7" s="91"/>
      <c r="UBJ7" s="91"/>
      <c r="UBK7" s="91"/>
      <c r="UBL7" s="91"/>
      <c r="UBM7" s="91"/>
      <c r="UBN7" s="91"/>
      <c r="UBO7" s="91"/>
      <c r="UBP7" s="91"/>
      <c r="UBQ7" s="91"/>
      <c r="UBR7" s="91"/>
      <c r="UBS7" s="91"/>
      <c r="UBT7" s="91"/>
      <c r="UBU7" s="91"/>
      <c r="UBV7" s="91"/>
      <c r="UBW7" s="91"/>
      <c r="UBX7" s="91"/>
      <c r="UBY7" s="91"/>
      <c r="UBZ7" s="91"/>
      <c r="UCA7" s="91"/>
      <c r="UCB7" s="91"/>
      <c r="UCC7" s="91"/>
      <c r="UCD7" s="91"/>
      <c r="UCE7" s="91"/>
      <c r="UCF7" s="91"/>
      <c r="UCG7" s="91"/>
      <c r="UCH7" s="91"/>
      <c r="UCI7" s="91"/>
      <c r="UCJ7" s="91"/>
      <c r="UCK7" s="91"/>
      <c r="UCL7" s="91"/>
      <c r="UCM7" s="91"/>
      <c r="UCN7" s="91"/>
      <c r="UCO7" s="91"/>
      <c r="UCP7" s="91"/>
      <c r="UCQ7" s="91"/>
      <c r="UCR7" s="91"/>
      <c r="UCS7" s="91"/>
      <c r="UCT7" s="91"/>
      <c r="UCU7" s="91"/>
      <c r="UCV7" s="91"/>
      <c r="UCW7" s="91"/>
      <c r="UCX7" s="91"/>
      <c r="UCY7" s="91"/>
      <c r="UCZ7" s="91"/>
      <c r="UDA7" s="91"/>
      <c r="UDB7" s="91"/>
      <c r="UDC7" s="91"/>
      <c r="UDD7" s="91"/>
      <c r="UDE7" s="91"/>
      <c r="UDF7" s="91"/>
      <c r="UDG7" s="91"/>
      <c r="UDH7" s="91"/>
      <c r="UDI7" s="91"/>
      <c r="UDJ7" s="91"/>
      <c r="UDK7" s="91"/>
      <c r="UDL7" s="91"/>
      <c r="UDM7" s="91"/>
      <c r="UDN7" s="91"/>
      <c r="UDO7" s="91"/>
      <c r="UDP7" s="91"/>
      <c r="UDQ7" s="91"/>
      <c r="UDR7" s="91"/>
      <c r="UDS7" s="91"/>
      <c r="UDT7" s="91"/>
      <c r="UDU7" s="91"/>
      <c r="UDV7" s="91"/>
      <c r="UDW7" s="91"/>
      <c r="UDX7" s="91"/>
      <c r="UDY7" s="91"/>
      <c r="UDZ7" s="91"/>
      <c r="UEA7" s="91"/>
      <c r="UEB7" s="91"/>
      <c r="UEC7" s="91"/>
      <c r="UED7" s="91"/>
      <c r="UEE7" s="91"/>
      <c r="UEF7" s="91"/>
      <c r="UEG7" s="91"/>
      <c r="UEH7" s="91"/>
      <c r="UEI7" s="91"/>
      <c r="UEJ7" s="91"/>
      <c r="UEK7" s="91"/>
      <c r="UEL7" s="91"/>
      <c r="UEM7" s="91"/>
      <c r="UEN7" s="91"/>
      <c r="UEO7" s="91"/>
      <c r="UEP7" s="91"/>
      <c r="UEQ7" s="91"/>
      <c r="UER7" s="91"/>
      <c r="UES7" s="91"/>
      <c r="UET7" s="91"/>
      <c r="UEU7" s="91"/>
      <c r="UEV7" s="91"/>
      <c r="UEW7" s="91"/>
      <c r="UEX7" s="91"/>
      <c r="UEY7" s="91"/>
      <c r="UEZ7" s="91"/>
      <c r="UFA7" s="91"/>
      <c r="UFB7" s="91"/>
      <c r="UFC7" s="91"/>
      <c r="UFD7" s="91"/>
      <c r="UFE7" s="91"/>
      <c r="UFF7" s="91"/>
      <c r="UFG7" s="91"/>
      <c r="UFH7" s="91"/>
      <c r="UFI7" s="91"/>
      <c r="UFJ7" s="91"/>
      <c r="UFK7" s="91"/>
      <c r="UFL7" s="91"/>
      <c r="UFM7" s="91"/>
      <c r="UFN7" s="91"/>
      <c r="UFO7" s="91"/>
      <c r="UFP7" s="91"/>
      <c r="UFQ7" s="91"/>
      <c r="UFR7" s="91"/>
      <c r="UFS7" s="91"/>
      <c r="UFT7" s="91"/>
      <c r="UFU7" s="91"/>
      <c r="UFV7" s="91"/>
      <c r="UFW7" s="91"/>
      <c r="UFX7" s="91"/>
      <c r="UFY7" s="91"/>
      <c r="UFZ7" s="91"/>
      <c r="UGA7" s="91"/>
      <c r="UGB7" s="91"/>
      <c r="UGC7" s="91"/>
      <c r="UGD7" s="91"/>
      <c r="UGE7" s="91"/>
      <c r="UGF7" s="91"/>
      <c r="UGG7" s="91"/>
      <c r="UGH7" s="91"/>
      <c r="UGI7" s="91"/>
      <c r="UGJ7" s="91"/>
      <c r="UGK7" s="91"/>
      <c r="UGL7" s="91"/>
      <c r="UGM7" s="91"/>
      <c r="UGN7" s="91"/>
      <c r="UGO7" s="91"/>
      <c r="UGP7" s="91"/>
      <c r="UGQ7" s="91"/>
      <c r="UGR7" s="91"/>
      <c r="UGS7" s="91"/>
      <c r="UGT7" s="91"/>
      <c r="UGU7" s="91"/>
      <c r="UGV7" s="91"/>
      <c r="UGW7" s="91"/>
      <c r="UGX7" s="91"/>
      <c r="UGY7" s="91"/>
      <c r="UGZ7" s="91"/>
      <c r="UHA7" s="91"/>
      <c r="UHB7" s="91"/>
      <c r="UHC7" s="91"/>
      <c r="UHD7" s="91"/>
      <c r="UHE7" s="91"/>
      <c r="UHF7" s="91"/>
      <c r="UHG7" s="91"/>
      <c r="UHH7" s="91"/>
      <c r="UHI7" s="91"/>
      <c r="UHJ7" s="91"/>
      <c r="UHK7" s="91"/>
      <c r="UHL7" s="91"/>
      <c r="UHM7" s="91"/>
      <c r="UHN7" s="91"/>
      <c r="UHO7" s="91"/>
      <c r="UHP7" s="91"/>
      <c r="UHQ7" s="91"/>
      <c r="UHR7" s="91"/>
      <c r="UHS7" s="91"/>
      <c r="UHT7" s="91"/>
      <c r="UHU7" s="91"/>
      <c r="UHV7" s="91"/>
      <c r="UHW7" s="91"/>
      <c r="UHX7" s="91"/>
      <c r="UHY7" s="91"/>
      <c r="UHZ7" s="91"/>
      <c r="UIA7" s="91"/>
      <c r="UIB7" s="91"/>
      <c r="UIC7" s="91"/>
      <c r="UID7" s="91"/>
      <c r="UIE7" s="91"/>
      <c r="UIF7" s="91"/>
      <c r="UIG7" s="91"/>
      <c r="UIH7" s="91"/>
      <c r="UII7" s="91"/>
      <c r="UIJ7" s="91"/>
      <c r="UIK7" s="91"/>
      <c r="UIL7" s="91"/>
      <c r="UIM7" s="91"/>
      <c r="UIN7" s="91"/>
      <c r="UIO7" s="91"/>
      <c r="UIP7" s="91"/>
      <c r="UIQ7" s="91"/>
      <c r="UIR7" s="91"/>
      <c r="UIS7" s="91"/>
      <c r="UIT7" s="91"/>
      <c r="UIU7" s="91"/>
      <c r="UIV7" s="91"/>
      <c r="UIW7" s="91"/>
      <c r="UIX7" s="91"/>
      <c r="UIY7" s="91"/>
      <c r="UIZ7" s="91"/>
      <c r="UJA7" s="91"/>
      <c r="UJB7" s="91"/>
      <c r="UJC7" s="91"/>
      <c r="UJD7" s="91"/>
      <c r="UJE7" s="91"/>
      <c r="UJF7" s="91"/>
      <c r="UJG7" s="91"/>
      <c r="UJH7" s="91"/>
      <c r="UJI7" s="91"/>
      <c r="UJJ7" s="91"/>
      <c r="UJK7" s="91"/>
      <c r="UJL7" s="91"/>
      <c r="UJM7" s="91"/>
      <c r="UJN7" s="91"/>
      <c r="UJO7" s="91"/>
      <c r="UJP7" s="91"/>
      <c r="UJQ7" s="91"/>
      <c r="UJR7" s="91"/>
      <c r="UJS7" s="91"/>
      <c r="UJT7" s="91"/>
      <c r="UJU7" s="91"/>
      <c r="UJV7" s="91"/>
      <c r="UJW7" s="91"/>
      <c r="UJX7" s="91"/>
      <c r="UJY7" s="91"/>
      <c r="UJZ7" s="91"/>
      <c r="UKA7" s="91"/>
      <c r="UKB7" s="91"/>
      <c r="UKC7" s="91"/>
      <c r="UKD7" s="91"/>
      <c r="UKE7" s="91"/>
      <c r="UKF7" s="91"/>
      <c r="UKG7" s="91"/>
      <c r="UKH7" s="91"/>
      <c r="UKI7" s="91"/>
      <c r="UKJ7" s="91"/>
      <c r="UKK7" s="91"/>
      <c r="UKL7" s="91"/>
      <c r="UKM7" s="91"/>
      <c r="UKN7" s="91"/>
      <c r="UKO7" s="91"/>
      <c r="UKP7" s="91"/>
      <c r="UKQ7" s="91"/>
      <c r="UKR7" s="91"/>
      <c r="UKS7" s="91"/>
      <c r="UKT7" s="91"/>
      <c r="UKU7" s="91"/>
      <c r="UKV7" s="91"/>
      <c r="UKW7" s="91"/>
      <c r="UKX7" s="91"/>
      <c r="UKY7" s="91"/>
      <c r="UKZ7" s="91"/>
      <c r="ULA7" s="91"/>
      <c r="ULB7" s="91"/>
      <c r="ULC7" s="91"/>
      <c r="ULD7" s="91"/>
      <c r="ULE7" s="91"/>
      <c r="ULF7" s="91"/>
      <c r="ULG7" s="91"/>
      <c r="ULH7" s="91"/>
      <c r="ULI7" s="91"/>
      <c r="ULJ7" s="91"/>
      <c r="ULK7" s="91"/>
      <c r="ULL7" s="91"/>
      <c r="ULM7" s="91"/>
      <c r="ULN7" s="91"/>
      <c r="ULO7" s="91"/>
      <c r="ULP7" s="91"/>
      <c r="ULQ7" s="91"/>
      <c r="ULR7" s="91"/>
      <c r="ULS7" s="91"/>
      <c r="ULT7" s="91"/>
      <c r="ULU7" s="91"/>
      <c r="ULV7" s="91"/>
      <c r="ULW7" s="91"/>
      <c r="ULX7" s="91"/>
      <c r="ULY7" s="91"/>
      <c r="ULZ7" s="91"/>
      <c r="UMA7" s="91"/>
      <c r="UMB7" s="91"/>
      <c r="UMC7" s="91"/>
      <c r="UMD7" s="91"/>
      <c r="UME7" s="91"/>
      <c r="UMF7" s="91"/>
      <c r="UMG7" s="91"/>
      <c r="UMH7" s="91"/>
      <c r="UMI7" s="91"/>
      <c r="UMJ7" s="91"/>
      <c r="UMK7" s="91"/>
      <c r="UML7" s="91"/>
      <c r="UMM7" s="91"/>
      <c r="UMN7" s="91"/>
      <c r="UMO7" s="91"/>
      <c r="UMP7" s="91"/>
      <c r="UMQ7" s="91"/>
      <c r="UMR7" s="91"/>
      <c r="UMS7" s="91"/>
      <c r="UMT7" s="91"/>
      <c r="UMU7" s="91"/>
      <c r="UMV7" s="91"/>
      <c r="UMW7" s="91"/>
      <c r="UMX7" s="91"/>
      <c r="UMY7" s="91"/>
      <c r="UMZ7" s="91"/>
      <c r="UNA7" s="91"/>
      <c r="UNB7" s="91"/>
      <c r="UNC7" s="91"/>
      <c r="UND7" s="91"/>
      <c r="UNE7" s="91"/>
      <c r="UNF7" s="91"/>
      <c r="UNG7" s="91"/>
      <c r="UNH7" s="91"/>
      <c r="UNI7" s="91"/>
      <c r="UNJ7" s="91"/>
      <c r="UNK7" s="91"/>
      <c r="UNL7" s="91"/>
      <c r="UNM7" s="91"/>
      <c r="UNN7" s="91"/>
      <c r="UNO7" s="91"/>
      <c r="UNP7" s="91"/>
      <c r="UNQ7" s="91"/>
      <c r="UNR7" s="91"/>
      <c r="UNS7" s="91"/>
      <c r="UNT7" s="91"/>
      <c r="UNU7" s="91"/>
      <c r="UNV7" s="91"/>
      <c r="UNW7" s="91"/>
      <c r="UNX7" s="91"/>
      <c r="UNY7" s="91"/>
      <c r="UNZ7" s="91"/>
      <c r="UOA7" s="91"/>
      <c r="UOB7" s="91"/>
      <c r="UOC7" s="91"/>
      <c r="UOD7" s="91"/>
      <c r="UOE7" s="91"/>
      <c r="UOF7" s="91"/>
      <c r="UOG7" s="91"/>
      <c r="UOH7" s="91"/>
      <c r="UOI7" s="91"/>
      <c r="UOJ7" s="91"/>
      <c r="UOK7" s="91"/>
      <c r="UOL7" s="91"/>
      <c r="UOM7" s="91"/>
      <c r="UON7" s="91"/>
      <c r="UOO7" s="91"/>
      <c r="UOP7" s="91"/>
      <c r="UOQ7" s="91"/>
      <c r="UOR7" s="91"/>
      <c r="UOS7" s="91"/>
      <c r="UOT7" s="91"/>
      <c r="UOU7" s="91"/>
      <c r="UOV7" s="91"/>
      <c r="UOW7" s="91"/>
      <c r="UOX7" s="91"/>
      <c r="UOY7" s="91"/>
      <c r="UOZ7" s="91"/>
      <c r="UPA7" s="91"/>
      <c r="UPB7" s="91"/>
      <c r="UPC7" s="91"/>
      <c r="UPD7" s="91"/>
      <c r="UPE7" s="91"/>
      <c r="UPF7" s="91"/>
      <c r="UPG7" s="91"/>
      <c r="UPH7" s="91"/>
      <c r="UPI7" s="91"/>
      <c r="UPJ7" s="91"/>
      <c r="UPK7" s="91"/>
      <c r="UPL7" s="91"/>
      <c r="UPM7" s="91"/>
      <c r="UPN7" s="91"/>
      <c r="UPO7" s="91"/>
      <c r="UPP7" s="91"/>
      <c r="UPQ7" s="91"/>
      <c r="UPR7" s="91"/>
      <c r="UPS7" s="91"/>
      <c r="UPT7" s="91"/>
      <c r="UPU7" s="91"/>
      <c r="UPV7" s="91"/>
      <c r="UPW7" s="91"/>
      <c r="UPX7" s="91"/>
      <c r="UPY7" s="91"/>
      <c r="UPZ7" s="91"/>
      <c r="UQA7" s="91"/>
      <c r="UQB7" s="91"/>
      <c r="UQC7" s="91"/>
      <c r="UQD7" s="91"/>
      <c r="UQE7" s="91"/>
      <c r="UQF7" s="91"/>
      <c r="UQG7" s="91"/>
      <c r="UQH7" s="91"/>
      <c r="UQI7" s="91"/>
      <c r="UQJ7" s="91"/>
      <c r="UQK7" s="91"/>
      <c r="UQL7" s="91"/>
      <c r="UQM7" s="91"/>
      <c r="UQN7" s="91"/>
      <c r="UQO7" s="91"/>
      <c r="UQP7" s="91"/>
      <c r="UQQ7" s="91"/>
      <c r="UQR7" s="91"/>
      <c r="UQS7" s="91"/>
      <c r="UQT7" s="91"/>
      <c r="UQU7" s="91"/>
      <c r="UQV7" s="91"/>
      <c r="UQW7" s="91"/>
      <c r="UQX7" s="91"/>
      <c r="UQY7" s="91"/>
      <c r="UQZ7" s="91"/>
      <c r="URA7" s="91"/>
      <c r="URB7" s="91"/>
      <c r="URC7" s="91"/>
      <c r="URD7" s="91"/>
      <c r="URE7" s="91"/>
      <c r="URF7" s="91"/>
      <c r="URG7" s="91"/>
      <c r="URH7" s="91"/>
      <c r="URI7" s="91"/>
      <c r="URJ7" s="91"/>
      <c r="URK7" s="91"/>
      <c r="URL7" s="91"/>
      <c r="URM7" s="91"/>
      <c r="URN7" s="91"/>
      <c r="URO7" s="91"/>
      <c r="URP7" s="91"/>
      <c r="URQ7" s="91"/>
      <c r="URR7" s="91"/>
      <c r="URS7" s="91"/>
      <c r="URT7" s="91"/>
      <c r="URU7" s="91"/>
      <c r="URV7" s="91"/>
      <c r="URW7" s="91"/>
      <c r="URX7" s="91"/>
      <c r="URY7" s="91"/>
      <c r="URZ7" s="91"/>
      <c r="USA7" s="91"/>
      <c r="USB7" s="91"/>
      <c r="USC7" s="91"/>
      <c r="USD7" s="91"/>
      <c r="USE7" s="91"/>
      <c r="USF7" s="91"/>
      <c r="USG7" s="91"/>
      <c r="USH7" s="91"/>
      <c r="USI7" s="91"/>
      <c r="USJ7" s="91"/>
      <c r="USK7" s="91"/>
      <c r="USL7" s="91"/>
      <c r="USM7" s="91"/>
      <c r="USN7" s="91"/>
      <c r="USO7" s="91"/>
      <c r="USP7" s="91"/>
      <c r="USQ7" s="91"/>
      <c r="USR7" s="91"/>
      <c r="USS7" s="91"/>
      <c r="UST7" s="91"/>
      <c r="USU7" s="91"/>
      <c r="USV7" s="91"/>
      <c r="USW7" s="91"/>
      <c r="USX7" s="91"/>
      <c r="USY7" s="91"/>
      <c r="USZ7" s="91"/>
      <c r="UTA7" s="91"/>
      <c r="UTB7" s="91"/>
      <c r="UTC7" s="91"/>
      <c r="UTD7" s="91"/>
      <c r="UTE7" s="91"/>
      <c r="UTF7" s="91"/>
      <c r="UTG7" s="91"/>
      <c r="UTH7" s="91"/>
      <c r="UTI7" s="91"/>
      <c r="UTJ7" s="91"/>
      <c r="UTK7" s="91"/>
      <c r="UTL7" s="91"/>
      <c r="UTM7" s="91"/>
      <c r="UTN7" s="91"/>
      <c r="UTO7" s="91"/>
      <c r="UTP7" s="91"/>
      <c r="UTQ7" s="91"/>
      <c r="UTR7" s="91"/>
      <c r="UTS7" s="91"/>
      <c r="UTT7" s="91"/>
      <c r="UTU7" s="91"/>
      <c r="UTV7" s="91"/>
      <c r="UTW7" s="91"/>
      <c r="UTX7" s="91"/>
      <c r="UTY7" s="91"/>
      <c r="UTZ7" s="91"/>
      <c r="UUA7" s="91"/>
      <c r="UUB7" s="91"/>
      <c r="UUC7" s="91"/>
      <c r="UUD7" s="91"/>
      <c r="UUE7" s="91"/>
      <c r="UUF7" s="91"/>
      <c r="UUG7" s="91"/>
      <c r="UUH7" s="91"/>
      <c r="UUI7" s="91"/>
      <c r="UUJ7" s="91"/>
      <c r="UUK7" s="91"/>
      <c r="UUL7" s="91"/>
      <c r="UUM7" s="91"/>
      <c r="UUN7" s="91"/>
      <c r="UUO7" s="91"/>
      <c r="UUP7" s="91"/>
      <c r="UUQ7" s="91"/>
      <c r="UUR7" s="91"/>
      <c r="UUS7" s="91"/>
      <c r="UUT7" s="91"/>
      <c r="UUU7" s="91"/>
      <c r="UUV7" s="91"/>
      <c r="UUW7" s="91"/>
      <c r="UUX7" s="91"/>
      <c r="UUY7" s="91"/>
      <c r="UUZ7" s="91"/>
      <c r="UVA7" s="91"/>
      <c r="UVB7" s="91"/>
      <c r="UVC7" s="91"/>
      <c r="UVD7" s="91"/>
      <c r="UVE7" s="91"/>
      <c r="UVF7" s="91"/>
      <c r="UVG7" s="91"/>
      <c r="UVH7" s="91"/>
      <c r="UVI7" s="91"/>
      <c r="UVJ7" s="91"/>
      <c r="UVK7" s="91"/>
      <c r="UVL7" s="91"/>
      <c r="UVM7" s="91"/>
      <c r="UVN7" s="91"/>
      <c r="UVO7" s="91"/>
      <c r="UVP7" s="91"/>
      <c r="UVQ7" s="91"/>
      <c r="UVR7" s="91"/>
      <c r="UVS7" s="91"/>
      <c r="UVT7" s="91"/>
      <c r="UVU7" s="91"/>
      <c r="UVV7" s="91"/>
      <c r="UVW7" s="91"/>
      <c r="UVX7" s="91"/>
      <c r="UVY7" s="91"/>
      <c r="UVZ7" s="91"/>
      <c r="UWA7" s="91"/>
      <c r="UWB7" s="91"/>
      <c r="UWC7" s="91"/>
      <c r="UWD7" s="91"/>
      <c r="UWE7" s="91"/>
      <c r="UWF7" s="91"/>
      <c r="UWG7" s="91"/>
      <c r="UWH7" s="91"/>
      <c r="UWI7" s="91"/>
      <c r="UWJ7" s="91"/>
      <c r="UWK7" s="91"/>
      <c r="UWL7" s="91"/>
      <c r="UWM7" s="91"/>
      <c r="UWN7" s="91"/>
      <c r="UWO7" s="91"/>
      <c r="UWP7" s="91"/>
      <c r="UWQ7" s="91"/>
      <c r="UWR7" s="91"/>
      <c r="UWS7" s="91"/>
      <c r="UWT7" s="91"/>
      <c r="UWU7" s="91"/>
      <c r="UWV7" s="91"/>
      <c r="UWW7" s="91"/>
      <c r="UWX7" s="91"/>
      <c r="UWY7" s="91"/>
      <c r="UWZ7" s="91"/>
      <c r="UXA7" s="91"/>
      <c r="UXB7" s="91"/>
      <c r="UXC7" s="91"/>
      <c r="UXD7" s="91"/>
      <c r="UXE7" s="91"/>
      <c r="UXF7" s="91"/>
      <c r="UXG7" s="91"/>
      <c r="UXH7" s="91"/>
      <c r="UXI7" s="91"/>
      <c r="UXJ7" s="91"/>
      <c r="UXK7" s="91"/>
      <c r="UXL7" s="91"/>
      <c r="UXM7" s="91"/>
      <c r="UXN7" s="91"/>
      <c r="UXO7" s="91"/>
      <c r="UXP7" s="91"/>
      <c r="UXQ7" s="91"/>
      <c r="UXR7" s="91"/>
      <c r="UXS7" s="91"/>
      <c r="UXT7" s="91"/>
      <c r="UXU7" s="91"/>
      <c r="UXV7" s="91"/>
      <c r="UXW7" s="91"/>
      <c r="UXX7" s="91"/>
      <c r="UXY7" s="91"/>
      <c r="UXZ7" s="91"/>
      <c r="UYA7" s="91"/>
      <c r="UYB7" s="91"/>
      <c r="UYC7" s="91"/>
      <c r="UYD7" s="91"/>
      <c r="UYE7" s="91"/>
      <c r="UYF7" s="91"/>
      <c r="UYG7" s="91"/>
      <c r="UYH7" s="91"/>
      <c r="UYI7" s="91"/>
      <c r="UYJ7" s="91"/>
      <c r="UYK7" s="91"/>
      <c r="UYL7" s="91"/>
      <c r="UYM7" s="91"/>
      <c r="UYN7" s="91"/>
      <c r="UYO7" s="91"/>
      <c r="UYP7" s="91"/>
      <c r="UYQ7" s="91"/>
      <c r="UYR7" s="91"/>
      <c r="UYS7" s="91"/>
      <c r="UYT7" s="91"/>
      <c r="UYU7" s="91"/>
      <c r="UYV7" s="91"/>
      <c r="UYW7" s="91"/>
      <c r="UYX7" s="91"/>
      <c r="UYY7" s="91"/>
      <c r="UYZ7" s="91"/>
      <c r="UZA7" s="91"/>
      <c r="UZB7" s="91"/>
      <c r="UZC7" s="91"/>
      <c r="UZD7" s="91"/>
      <c r="UZE7" s="91"/>
      <c r="UZF7" s="91"/>
      <c r="UZG7" s="91"/>
      <c r="UZH7" s="91"/>
      <c r="UZI7" s="91"/>
      <c r="UZJ7" s="91"/>
      <c r="UZK7" s="91"/>
      <c r="UZL7" s="91"/>
      <c r="UZM7" s="91"/>
      <c r="UZN7" s="91"/>
      <c r="UZO7" s="91"/>
      <c r="UZP7" s="91"/>
      <c r="UZQ7" s="91"/>
      <c r="UZR7" s="91"/>
      <c r="UZS7" s="91"/>
      <c r="UZT7" s="91"/>
      <c r="UZU7" s="91"/>
      <c r="UZV7" s="91"/>
      <c r="UZW7" s="91"/>
      <c r="UZX7" s="91"/>
      <c r="UZY7" s="91"/>
      <c r="UZZ7" s="91"/>
      <c r="VAA7" s="91"/>
      <c r="VAB7" s="91"/>
      <c r="VAC7" s="91"/>
      <c r="VAD7" s="91"/>
      <c r="VAE7" s="91"/>
      <c r="VAF7" s="91"/>
      <c r="VAG7" s="91"/>
      <c r="VAH7" s="91"/>
      <c r="VAI7" s="91"/>
      <c r="VAJ7" s="91"/>
      <c r="VAK7" s="91"/>
      <c r="VAL7" s="91"/>
      <c r="VAM7" s="91"/>
      <c r="VAN7" s="91"/>
      <c r="VAO7" s="91"/>
      <c r="VAP7" s="91"/>
      <c r="VAQ7" s="91"/>
      <c r="VAR7" s="91"/>
      <c r="VAS7" s="91"/>
      <c r="VAT7" s="91"/>
      <c r="VAU7" s="91"/>
      <c r="VAV7" s="91"/>
      <c r="VAW7" s="91"/>
      <c r="VAX7" s="91"/>
      <c r="VAY7" s="91"/>
      <c r="VAZ7" s="91"/>
      <c r="VBA7" s="91"/>
      <c r="VBB7" s="91"/>
      <c r="VBC7" s="91"/>
      <c r="VBD7" s="91"/>
      <c r="VBE7" s="91"/>
      <c r="VBF7" s="91"/>
      <c r="VBG7" s="91"/>
      <c r="VBH7" s="91"/>
      <c r="VBI7" s="91"/>
      <c r="VBJ7" s="91"/>
      <c r="VBK7" s="91"/>
      <c r="VBL7" s="91"/>
      <c r="VBM7" s="91"/>
      <c r="VBN7" s="91"/>
      <c r="VBO7" s="91"/>
      <c r="VBP7" s="91"/>
      <c r="VBQ7" s="91"/>
      <c r="VBR7" s="91"/>
      <c r="VBS7" s="91"/>
      <c r="VBT7" s="91"/>
      <c r="VBU7" s="91"/>
      <c r="VBV7" s="91"/>
      <c r="VBW7" s="91"/>
      <c r="VBX7" s="91"/>
      <c r="VBY7" s="91"/>
      <c r="VBZ7" s="91"/>
      <c r="VCA7" s="91"/>
      <c r="VCB7" s="91"/>
      <c r="VCC7" s="91"/>
      <c r="VCD7" s="91"/>
      <c r="VCE7" s="91"/>
      <c r="VCF7" s="91"/>
      <c r="VCG7" s="91"/>
      <c r="VCH7" s="91"/>
      <c r="VCI7" s="91"/>
      <c r="VCJ7" s="91"/>
      <c r="VCK7" s="91"/>
      <c r="VCL7" s="91"/>
      <c r="VCM7" s="91"/>
      <c r="VCN7" s="91"/>
      <c r="VCO7" s="91"/>
      <c r="VCP7" s="91"/>
      <c r="VCQ7" s="91"/>
      <c r="VCR7" s="91"/>
      <c r="VCS7" s="91"/>
      <c r="VCT7" s="91"/>
      <c r="VCU7" s="91"/>
      <c r="VCV7" s="91"/>
      <c r="VCW7" s="91"/>
      <c r="VCX7" s="91"/>
      <c r="VCY7" s="91"/>
      <c r="VCZ7" s="91"/>
      <c r="VDA7" s="91"/>
      <c r="VDB7" s="91"/>
      <c r="VDC7" s="91"/>
      <c r="VDD7" s="91"/>
      <c r="VDE7" s="91"/>
      <c r="VDF7" s="91"/>
      <c r="VDG7" s="91"/>
      <c r="VDH7" s="91"/>
      <c r="VDI7" s="91"/>
      <c r="VDJ7" s="91"/>
      <c r="VDK7" s="91"/>
      <c r="VDL7" s="91"/>
      <c r="VDM7" s="91"/>
      <c r="VDN7" s="91"/>
      <c r="VDO7" s="91"/>
      <c r="VDP7" s="91"/>
      <c r="VDQ7" s="91"/>
      <c r="VDR7" s="91"/>
      <c r="VDS7" s="91"/>
      <c r="VDT7" s="91"/>
      <c r="VDU7" s="91"/>
      <c r="VDV7" s="91"/>
      <c r="VDW7" s="91"/>
      <c r="VDX7" s="91"/>
      <c r="VDY7" s="91"/>
      <c r="VDZ7" s="91"/>
      <c r="VEA7" s="91"/>
      <c r="VEB7" s="91"/>
      <c r="VEC7" s="91"/>
      <c r="VED7" s="91"/>
      <c r="VEE7" s="91"/>
      <c r="VEF7" s="91"/>
      <c r="VEG7" s="91"/>
      <c r="VEH7" s="91"/>
      <c r="VEI7" s="91"/>
      <c r="VEJ7" s="91"/>
      <c r="VEK7" s="91"/>
      <c r="VEL7" s="91"/>
      <c r="VEM7" s="91"/>
      <c r="VEN7" s="91"/>
      <c r="VEO7" s="91"/>
      <c r="VEP7" s="91"/>
      <c r="VEQ7" s="91"/>
      <c r="VER7" s="91"/>
      <c r="VES7" s="91"/>
      <c r="VET7" s="91"/>
      <c r="VEU7" s="91"/>
      <c r="VEV7" s="91"/>
      <c r="VEW7" s="91"/>
      <c r="VEX7" s="91"/>
      <c r="VEY7" s="91"/>
      <c r="VEZ7" s="91"/>
      <c r="VFA7" s="91"/>
      <c r="VFB7" s="91"/>
      <c r="VFC7" s="91"/>
      <c r="VFD7" s="91"/>
      <c r="VFE7" s="91"/>
      <c r="VFF7" s="91"/>
      <c r="VFG7" s="91"/>
      <c r="VFH7" s="91"/>
      <c r="VFI7" s="91"/>
      <c r="VFJ7" s="91"/>
      <c r="VFK7" s="91"/>
      <c r="VFL7" s="91"/>
      <c r="VFM7" s="91"/>
      <c r="VFN7" s="91"/>
      <c r="VFO7" s="91"/>
      <c r="VFP7" s="91"/>
      <c r="VFQ7" s="91"/>
      <c r="VFR7" s="91"/>
      <c r="VFS7" s="91"/>
      <c r="VFT7" s="91"/>
      <c r="VFU7" s="91"/>
      <c r="VFV7" s="91"/>
      <c r="VFW7" s="91"/>
      <c r="VFX7" s="91"/>
      <c r="VFY7" s="91"/>
      <c r="VFZ7" s="91"/>
      <c r="VGA7" s="91"/>
      <c r="VGB7" s="91"/>
      <c r="VGC7" s="91"/>
      <c r="VGD7" s="91"/>
      <c r="VGE7" s="91"/>
      <c r="VGF7" s="91"/>
      <c r="VGG7" s="91"/>
      <c r="VGH7" s="91"/>
      <c r="VGI7" s="91"/>
      <c r="VGJ7" s="91"/>
      <c r="VGK7" s="91"/>
      <c r="VGL7" s="91"/>
      <c r="VGM7" s="91"/>
      <c r="VGN7" s="91"/>
      <c r="VGO7" s="91"/>
      <c r="VGP7" s="91"/>
      <c r="VGQ7" s="91"/>
      <c r="VGR7" s="91"/>
      <c r="VGS7" s="91"/>
      <c r="VGT7" s="91"/>
      <c r="VGU7" s="91"/>
      <c r="VGV7" s="91"/>
      <c r="VGW7" s="91"/>
      <c r="VGX7" s="91"/>
      <c r="VGY7" s="91"/>
      <c r="VGZ7" s="91"/>
      <c r="VHA7" s="91"/>
      <c r="VHB7" s="91"/>
      <c r="VHC7" s="91"/>
      <c r="VHD7" s="91"/>
      <c r="VHE7" s="91"/>
      <c r="VHF7" s="91"/>
      <c r="VHG7" s="91"/>
      <c r="VHH7" s="91"/>
      <c r="VHI7" s="91"/>
      <c r="VHJ7" s="91"/>
      <c r="VHK7" s="91"/>
      <c r="VHL7" s="91"/>
      <c r="VHM7" s="91"/>
      <c r="VHN7" s="91"/>
      <c r="VHO7" s="91"/>
      <c r="VHP7" s="91"/>
      <c r="VHQ7" s="91"/>
      <c r="VHR7" s="91"/>
      <c r="VHS7" s="91"/>
      <c r="VHT7" s="91"/>
      <c r="VHU7" s="91"/>
      <c r="VHV7" s="91"/>
      <c r="VHW7" s="91"/>
      <c r="VHX7" s="91"/>
      <c r="VHY7" s="91"/>
      <c r="VHZ7" s="91"/>
      <c r="VIA7" s="91"/>
      <c r="VIB7" s="91"/>
      <c r="VIC7" s="91"/>
      <c r="VID7" s="91"/>
      <c r="VIE7" s="91"/>
      <c r="VIF7" s="91"/>
      <c r="VIG7" s="91"/>
      <c r="VIH7" s="91"/>
      <c r="VII7" s="91"/>
      <c r="VIJ7" s="91"/>
      <c r="VIK7" s="91"/>
      <c r="VIL7" s="91"/>
      <c r="VIM7" s="91"/>
      <c r="VIN7" s="91"/>
      <c r="VIO7" s="91"/>
      <c r="VIP7" s="91"/>
      <c r="VIQ7" s="91"/>
      <c r="VIR7" s="91"/>
      <c r="VIS7" s="91"/>
      <c r="VIT7" s="91"/>
      <c r="VIU7" s="91"/>
      <c r="VIV7" s="91"/>
      <c r="VIW7" s="91"/>
      <c r="VIX7" s="91"/>
      <c r="VIY7" s="91"/>
      <c r="VIZ7" s="91"/>
      <c r="VJA7" s="91"/>
      <c r="VJB7" s="91"/>
      <c r="VJC7" s="91"/>
      <c r="VJD7" s="91"/>
      <c r="VJE7" s="91"/>
      <c r="VJF7" s="91"/>
      <c r="VJG7" s="91"/>
      <c r="VJH7" s="91"/>
      <c r="VJI7" s="91"/>
      <c r="VJJ7" s="91"/>
      <c r="VJK7" s="91"/>
      <c r="VJL7" s="91"/>
      <c r="VJM7" s="91"/>
      <c r="VJN7" s="91"/>
      <c r="VJO7" s="91"/>
      <c r="VJP7" s="91"/>
      <c r="VJQ7" s="91"/>
      <c r="VJR7" s="91"/>
      <c r="VJS7" s="91"/>
      <c r="VJT7" s="91"/>
      <c r="VJU7" s="91"/>
      <c r="VJV7" s="91"/>
      <c r="VJW7" s="91"/>
      <c r="VJX7" s="91"/>
      <c r="VJY7" s="91"/>
      <c r="VJZ7" s="91"/>
      <c r="VKA7" s="91"/>
      <c r="VKB7" s="91"/>
      <c r="VKC7" s="91"/>
      <c r="VKD7" s="91"/>
      <c r="VKE7" s="91"/>
      <c r="VKF7" s="91"/>
      <c r="VKG7" s="91"/>
      <c r="VKH7" s="91"/>
      <c r="VKI7" s="91"/>
      <c r="VKJ7" s="91"/>
      <c r="VKK7" s="91"/>
      <c r="VKL7" s="91"/>
      <c r="VKM7" s="91"/>
      <c r="VKN7" s="91"/>
      <c r="VKO7" s="91"/>
      <c r="VKP7" s="91"/>
      <c r="VKQ7" s="91"/>
      <c r="VKR7" s="91"/>
      <c r="VKS7" s="91"/>
      <c r="VKT7" s="91"/>
      <c r="VKU7" s="91"/>
      <c r="VKV7" s="91"/>
      <c r="VKW7" s="91"/>
      <c r="VKX7" s="91"/>
      <c r="VKY7" s="91"/>
      <c r="VKZ7" s="91"/>
      <c r="VLA7" s="91"/>
      <c r="VLB7" s="91"/>
      <c r="VLC7" s="91"/>
      <c r="VLD7" s="91"/>
      <c r="VLE7" s="91"/>
      <c r="VLF7" s="91"/>
      <c r="VLG7" s="91"/>
      <c r="VLH7" s="91"/>
      <c r="VLI7" s="91"/>
      <c r="VLJ7" s="91"/>
      <c r="VLK7" s="91"/>
      <c r="VLL7" s="91"/>
      <c r="VLM7" s="91"/>
      <c r="VLN7" s="91"/>
      <c r="VLO7" s="91"/>
      <c r="VLP7" s="91"/>
      <c r="VLQ7" s="91"/>
      <c r="VLR7" s="91"/>
      <c r="VLS7" s="91"/>
      <c r="VLT7" s="91"/>
      <c r="VLU7" s="91"/>
      <c r="VLV7" s="91"/>
      <c r="VLW7" s="91"/>
      <c r="VLX7" s="91"/>
      <c r="VLY7" s="91"/>
      <c r="VLZ7" s="91"/>
      <c r="VMA7" s="91"/>
      <c r="VMB7" s="91"/>
      <c r="VMC7" s="91"/>
      <c r="VMD7" s="91"/>
      <c r="VME7" s="91"/>
      <c r="VMF7" s="91"/>
      <c r="VMG7" s="91"/>
      <c r="VMH7" s="91"/>
      <c r="VMI7" s="91"/>
      <c r="VMJ7" s="91"/>
      <c r="VMK7" s="91"/>
      <c r="VML7" s="91"/>
      <c r="VMM7" s="91"/>
      <c r="VMN7" s="91"/>
      <c r="VMO7" s="91"/>
      <c r="VMP7" s="91"/>
      <c r="VMQ7" s="91"/>
      <c r="VMR7" s="91"/>
      <c r="VMS7" s="91"/>
      <c r="VMT7" s="91"/>
      <c r="VMU7" s="91"/>
      <c r="VMV7" s="91"/>
      <c r="VMW7" s="91"/>
      <c r="VMX7" s="91"/>
      <c r="VMY7" s="91"/>
      <c r="VMZ7" s="91"/>
      <c r="VNA7" s="91"/>
      <c r="VNB7" s="91"/>
      <c r="VNC7" s="91"/>
      <c r="VND7" s="91"/>
      <c r="VNE7" s="91"/>
      <c r="VNF7" s="91"/>
      <c r="VNG7" s="91"/>
      <c r="VNH7" s="91"/>
      <c r="VNI7" s="91"/>
      <c r="VNJ7" s="91"/>
      <c r="VNK7" s="91"/>
      <c r="VNL7" s="91"/>
      <c r="VNM7" s="91"/>
      <c r="VNN7" s="91"/>
      <c r="VNO7" s="91"/>
      <c r="VNP7" s="91"/>
      <c r="VNQ7" s="91"/>
      <c r="VNR7" s="91"/>
      <c r="VNS7" s="91"/>
      <c r="VNT7" s="91"/>
      <c r="VNU7" s="91"/>
      <c r="VNV7" s="91"/>
      <c r="VNW7" s="91"/>
      <c r="VNX7" s="91"/>
      <c r="VNY7" s="91"/>
      <c r="VNZ7" s="91"/>
      <c r="VOA7" s="91"/>
      <c r="VOB7" s="91"/>
      <c r="VOC7" s="91"/>
      <c r="VOD7" s="91"/>
      <c r="VOE7" s="91"/>
      <c r="VOF7" s="91"/>
      <c r="VOG7" s="91"/>
      <c r="VOH7" s="91"/>
      <c r="VOI7" s="91"/>
      <c r="VOJ7" s="91"/>
      <c r="VOK7" s="91"/>
      <c r="VOL7" s="91"/>
      <c r="VOM7" s="91"/>
      <c r="VON7" s="91"/>
      <c r="VOO7" s="91"/>
      <c r="VOP7" s="91"/>
      <c r="VOQ7" s="91"/>
      <c r="VOR7" s="91"/>
      <c r="VOS7" s="91"/>
      <c r="VOT7" s="91"/>
      <c r="VOU7" s="91"/>
      <c r="VOV7" s="91"/>
      <c r="VOW7" s="91"/>
      <c r="VOX7" s="91"/>
      <c r="VOY7" s="91"/>
      <c r="VOZ7" s="91"/>
      <c r="VPA7" s="91"/>
      <c r="VPB7" s="91"/>
      <c r="VPC7" s="91"/>
      <c r="VPD7" s="91"/>
      <c r="VPE7" s="91"/>
      <c r="VPF7" s="91"/>
      <c r="VPG7" s="91"/>
      <c r="VPH7" s="91"/>
      <c r="VPI7" s="91"/>
      <c r="VPJ7" s="91"/>
      <c r="VPK7" s="91"/>
      <c r="VPL7" s="91"/>
      <c r="VPM7" s="91"/>
      <c r="VPN7" s="91"/>
      <c r="VPO7" s="91"/>
      <c r="VPP7" s="91"/>
      <c r="VPQ7" s="91"/>
      <c r="VPR7" s="91"/>
      <c r="VPS7" s="91"/>
      <c r="VPT7" s="91"/>
      <c r="VPU7" s="91"/>
      <c r="VPV7" s="91"/>
      <c r="VPW7" s="91"/>
      <c r="VPX7" s="91"/>
      <c r="VPY7" s="91"/>
      <c r="VPZ7" s="91"/>
      <c r="VQA7" s="91"/>
      <c r="VQB7" s="91"/>
      <c r="VQC7" s="91"/>
      <c r="VQD7" s="91"/>
      <c r="VQE7" s="91"/>
      <c r="VQF7" s="91"/>
      <c r="VQG7" s="91"/>
      <c r="VQH7" s="91"/>
      <c r="VQI7" s="91"/>
      <c r="VQJ7" s="91"/>
      <c r="VQK7" s="91"/>
      <c r="VQL7" s="91"/>
      <c r="VQM7" s="91"/>
      <c r="VQN7" s="91"/>
      <c r="VQO7" s="91"/>
      <c r="VQP7" s="91"/>
      <c r="VQQ7" s="91"/>
      <c r="VQR7" s="91"/>
      <c r="VQS7" s="91"/>
      <c r="VQT7" s="91"/>
      <c r="VQU7" s="91"/>
      <c r="VQV7" s="91"/>
      <c r="VQW7" s="91"/>
      <c r="VQX7" s="91"/>
      <c r="VQY7" s="91"/>
      <c r="VQZ7" s="91"/>
      <c r="VRA7" s="91"/>
      <c r="VRB7" s="91"/>
      <c r="VRC7" s="91"/>
      <c r="VRD7" s="91"/>
      <c r="VRE7" s="91"/>
      <c r="VRF7" s="91"/>
      <c r="VRG7" s="91"/>
      <c r="VRH7" s="91"/>
      <c r="VRI7" s="91"/>
      <c r="VRJ7" s="91"/>
      <c r="VRK7" s="91"/>
      <c r="VRL7" s="91"/>
      <c r="VRM7" s="91"/>
      <c r="VRN7" s="91"/>
      <c r="VRO7" s="91"/>
      <c r="VRP7" s="91"/>
      <c r="VRQ7" s="91"/>
      <c r="VRR7" s="91"/>
      <c r="VRS7" s="91"/>
      <c r="VRT7" s="91"/>
      <c r="VRU7" s="91"/>
      <c r="VRV7" s="91"/>
      <c r="VRW7" s="91"/>
      <c r="VRX7" s="91"/>
      <c r="VRY7" s="91"/>
      <c r="VRZ7" s="91"/>
      <c r="VSA7" s="91"/>
      <c r="VSB7" s="91"/>
      <c r="VSC7" s="91"/>
      <c r="VSD7" s="91"/>
      <c r="VSE7" s="91"/>
      <c r="VSF7" s="91"/>
      <c r="VSG7" s="91"/>
      <c r="VSH7" s="91"/>
      <c r="VSI7" s="91"/>
      <c r="VSJ7" s="91"/>
      <c r="VSK7" s="91"/>
      <c r="VSL7" s="91"/>
      <c r="VSM7" s="91"/>
      <c r="VSN7" s="91"/>
      <c r="VSO7" s="91"/>
      <c r="VSP7" s="91"/>
      <c r="VSQ7" s="91"/>
      <c r="VSR7" s="91"/>
      <c r="VSS7" s="91"/>
      <c r="VST7" s="91"/>
      <c r="VSU7" s="91"/>
      <c r="VSV7" s="91"/>
      <c r="VSW7" s="91"/>
      <c r="VSX7" s="91"/>
      <c r="VSY7" s="91"/>
      <c r="VSZ7" s="91"/>
      <c r="VTA7" s="91"/>
      <c r="VTB7" s="91"/>
      <c r="VTC7" s="91"/>
      <c r="VTD7" s="91"/>
      <c r="VTE7" s="91"/>
      <c r="VTF7" s="91"/>
      <c r="VTG7" s="91"/>
      <c r="VTH7" s="91"/>
      <c r="VTI7" s="91"/>
      <c r="VTJ7" s="91"/>
      <c r="VTK7" s="91"/>
      <c r="VTL7" s="91"/>
      <c r="VTM7" s="91"/>
      <c r="VTN7" s="91"/>
      <c r="VTO7" s="91"/>
      <c r="VTP7" s="91"/>
      <c r="VTQ7" s="91"/>
      <c r="VTR7" s="91"/>
      <c r="VTS7" s="91"/>
      <c r="VTT7" s="91"/>
      <c r="VTU7" s="91"/>
      <c r="VTV7" s="91"/>
      <c r="VTW7" s="91"/>
      <c r="VTX7" s="91"/>
      <c r="VTY7" s="91"/>
      <c r="VTZ7" s="91"/>
      <c r="VUA7" s="91"/>
      <c r="VUB7" s="91"/>
      <c r="VUC7" s="91"/>
      <c r="VUD7" s="91"/>
      <c r="VUE7" s="91"/>
      <c r="VUF7" s="91"/>
      <c r="VUG7" s="91"/>
      <c r="VUH7" s="91"/>
      <c r="VUI7" s="91"/>
      <c r="VUJ7" s="91"/>
      <c r="VUK7" s="91"/>
      <c r="VUL7" s="91"/>
      <c r="VUM7" s="91"/>
      <c r="VUN7" s="91"/>
      <c r="VUO7" s="91"/>
      <c r="VUP7" s="91"/>
      <c r="VUQ7" s="91"/>
      <c r="VUR7" s="91"/>
      <c r="VUS7" s="91"/>
      <c r="VUT7" s="91"/>
      <c r="VUU7" s="91"/>
      <c r="VUV7" s="91"/>
      <c r="VUW7" s="91"/>
      <c r="VUX7" s="91"/>
      <c r="VUY7" s="91"/>
      <c r="VUZ7" s="91"/>
      <c r="VVA7" s="91"/>
      <c r="VVB7" s="91"/>
      <c r="VVC7" s="91"/>
      <c r="VVD7" s="91"/>
      <c r="VVE7" s="91"/>
      <c r="VVF7" s="91"/>
      <c r="VVG7" s="91"/>
      <c r="VVH7" s="91"/>
      <c r="VVI7" s="91"/>
      <c r="VVJ7" s="91"/>
      <c r="VVK7" s="91"/>
      <c r="VVL7" s="91"/>
      <c r="VVM7" s="91"/>
      <c r="VVN7" s="91"/>
      <c r="VVO7" s="91"/>
      <c r="VVP7" s="91"/>
      <c r="VVQ7" s="91"/>
      <c r="VVR7" s="91"/>
      <c r="VVS7" s="91"/>
      <c r="VVT7" s="91"/>
      <c r="VVU7" s="91"/>
      <c r="VVV7" s="91"/>
      <c r="VVW7" s="91"/>
      <c r="VVX7" s="91"/>
      <c r="VVY7" s="91"/>
      <c r="VVZ7" s="91"/>
      <c r="VWA7" s="91"/>
      <c r="VWB7" s="91"/>
      <c r="VWC7" s="91"/>
      <c r="VWD7" s="91"/>
      <c r="VWE7" s="91"/>
      <c r="VWF7" s="91"/>
      <c r="VWG7" s="91"/>
      <c r="VWH7" s="91"/>
      <c r="VWI7" s="91"/>
      <c r="VWJ7" s="91"/>
      <c r="VWK7" s="91"/>
      <c r="VWL7" s="91"/>
      <c r="VWM7" s="91"/>
      <c r="VWN7" s="91"/>
      <c r="VWO7" s="91"/>
      <c r="VWP7" s="91"/>
      <c r="VWQ7" s="91"/>
      <c r="VWR7" s="91"/>
      <c r="VWS7" s="91"/>
      <c r="VWT7" s="91"/>
      <c r="VWU7" s="91"/>
      <c r="VWV7" s="91"/>
      <c r="VWW7" s="91"/>
      <c r="VWX7" s="91"/>
      <c r="VWY7" s="91"/>
      <c r="VWZ7" s="91"/>
      <c r="VXA7" s="91"/>
      <c r="VXB7" s="91"/>
      <c r="VXC7" s="91"/>
      <c r="VXD7" s="91"/>
      <c r="VXE7" s="91"/>
      <c r="VXF7" s="91"/>
      <c r="VXG7" s="91"/>
      <c r="VXH7" s="91"/>
      <c r="VXI7" s="91"/>
      <c r="VXJ7" s="91"/>
      <c r="VXK7" s="91"/>
      <c r="VXL7" s="91"/>
      <c r="VXM7" s="91"/>
      <c r="VXN7" s="91"/>
      <c r="VXO7" s="91"/>
      <c r="VXP7" s="91"/>
      <c r="VXQ7" s="91"/>
      <c r="VXR7" s="91"/>
      <c r="VXS7" s="91"/>
      <c r="VXT7" s="91"/>
      <c r="VXU7" s="91"/>
      <c r="VXV7" s="91"/>
      <c r="VXW7" s="91"/>
      <c r="VXX7" s="91"/>
      <c r="VXY7" s="91"/>
      <c r="VXZ7" s="91"/>
      <c r="VYA7" s="91"/>
      <c r="VYB7" s="91"/>
      <c r="VYC7" s="91"/>
      <c r="VYD7" s="91"/>
      <c r="VYE7" s="91"/>
      <c r="VYF7" s="91"/>
      <c r="VYG7" s="91"/>
      <c r="VYH7" s="91"/>
      <c r="VYI7" s="91"/>
      <c r="VYJ7" s="91"/>
      <c r="VYK7" s="91"/>
      <c r="VYL7" s="91"/>
      <c r="VYM7" s="91"/>
      <c r="VYN7" s="91"/>
      <c r="VYO7" s="91"/>
      <c r="VYP7" s="91"/>
      <c r="VYQ7" s="91"/>
      <c r="VYR7" s="91"/>
      <c r="VYS7" s="91"/>
      <c r="VYT7" s="91"/>
      <c r="VYU7" s="91"/>
      <c r="VYV7" s="91"/>
      <c r="VYW7" s="91"/>
      <c r="VYX7" s="91"/>
      <c r="VYY7" s="91"/>
      <c r="VYZ7" s="91"/>
      <c r="VZA7" s="91"/>
      <c r="VZB7" s="91"/>
      <c r="VZC7" s="91"/>
      <c r="VZD7" s="91"/>
      <c r="VZE7" s="91"/>
      <c r="VZF7" s="91"/>
      <c r="VZG7" s="91"/>
      <c r="VZH7" s="91"/>
      <c r="VZI7" s="91"/>
      <c r="VZJ7" s="91"/>
      <c r="VZK7" s="91"/>
      <c r="VZL7" s="91"/>
      <c r="VZM7" s="91"/>
      <c r="VZN7" s="91"/>
      <c r="VZO7" s="91"/>
      <c r="VZP7" s="91"/>
      <c r="VZQ7" s="91"/>
      <c r="VZR7" s="91"/>
      <c r="VZS7" s="91"/>
      <c r="VZT7" s="91"/>
      <c r="VZU7" s="91"/>
      <c r="VZV7" s="91"/>
      <c r="VZW7" s="91"/>
      <c r="VZX7" s="91"/>
      <c r="VZY7" s="91"/>
      <c r="VZZ7" s="91"/>
      <c r="WAA7" s="91"/>
      <c r="WAB7" s="91"/>
      <c r="WAC7" s="91"/>
      <c r="WAD7" s="91"/>
      <c r="WAE7" s="91"/>
      <c r="WAF7" s="91"/>
      <c r="WAG7" s="91"/>
      <c r="WAH7" s="91"/>
      <c r="WAI7" s="91"/>
      <c r="WAJ7" s="91"/>
      <c r="WAK7" s="91"/>
      <c r="WAL7" s="91"/>
      <c r="WAM7" s="91"/>
      <c r="WAN7" s="91"/>
      <c r="WAO7" s="91"/>
      <c r="WAP7" s="91"/>
      <c r="WAQ7" s="91"/>
      <c r="WAR7" s="91"/>
      <c r="WAS7" s="91"/>
      <c r="WAT7" s="91"/>
      <c r="WAU7" s="91"/>
      <c r="WAV7" s="91"/>
      <c r="WAW7" s="91"/>
      <c r="WAX7" s="91"/>
      <c r="WAY7" s="91"/>
      <c r="WAZ7" s="91"/>
      <c r="WBA7" s="91"/>
      <c r="WBB7" s="91"/>
      <c r="WBC7" s="91"/>
      <c r="WBD7" s="91"/>
      <c r="WBE7" s="91"/>
      <c r="WBF7" s="91"/>
      <c r="WBG7" s="91"/>
      <c r="WBH7" s="91"/>
      <c r="WBI7" s="91"/>
      <c r="WBJ7" s="91"/>
      <c r="WBK7" s="91"/>
      <c r="WBL7" s="91"/>
      <c r="WBM7" s="91"/>
      <c r="WBN7" s="91"/>
      <c r="WBO7" s="91"/>
      <c r="WBP7" s="91"/>
      <c r="WBQ7" s="91"/>
      <c r="WBR7" s="91"/>
      <c r="WBS7" s="91"/>
      <c r="WBT7" s="91"/>
      <c r="WBU7" s="91"/>
      <c r="WBV7" s="91"/>
      <c r="WBW7" s="91"/>
      <c r="WBX7" s="91"/>
      <c r="WBY7" s="91"/>
      <c r="WBZ7" s="91"/>
      <c r="WCA7" s="91"/>
      <c r="WCB7" s="91"/>
      <c r="WCC7" s="91"/>
      <c r="WCD7" s="91"/>
      <c r="WCE7" s="91"/>
      <c r="WCF7" s="91"/>
      <c r="WCG7" s="91"/>
      <c r="WCH7" s="91"/>
      <c r="WCI7" s="91"/>
      <c r="WCJ7" s="91"/>
      <c r="WCK7" s="91"/>
      <c r="WCL7" s="91"/>
      <c r="WCM7" s="91"/>
      <c r="WCN7" s="91"/>
      <c r="WCO7" s="91"/>
      <c r="WCP7" s="91"/>
      <c r="WCQ7" s="91"/>
      <c r="WCR7" s="91"/>
      <c r="WCS7" s="91"/>
      <c r="WCT7" s="91"/>
      <c r="WCU7" s="91"/>
      <c r="WCV7" s="91"/>
      <c r="WCW7" s="91"/>
      <c r="WCX7" s="91"/>
      <c r="WCY7" s="91"/>
      <c r="WCZ7" s="91"/>
      <c r="WDA7" s="91"/>
      <c r="WDB7" s="91"/>
      <c r="WDC7" s="91"/>
      <c r="WDD7" s="91"/>
      <c r="WDE7" s="91"/>
      <c r="WDF7" s="91"/>
      <c r="WDG7" s="91"/>
      <c r="WDH7" s="91"/>
      <c r="WDI7" s="91"/>
      <c r="WDJ7" s="91"/>
      <c r="WDK7" s="91"/>
      <c r="WDL7" s="91"/>
      <c r="WDM7" s="91"/>
      <c r="WDN7" s="91"/>
      <c r="WDO7" s="91"/>
      <c r="WDP7" s="91"/>
      <c r="WDQ7" s="91"/>
      <c r="WDR7" s="91"/>
      <c r="WDS7" s="91"/>
      <c r="WDT7" s="91"/>
      <c r="WDU7" s="91"/>
      <c r="WDV7" s="91"/>
      <c r="WDW7" s="91"/>
      <c r="WDX7" s="91"/>
      <c r="WDY7" s="91"/>
      <c r="WDZ7" s="91"/>
      <c r="WEA7" s="91"/>
      <c r="WEB7" s="91"/>
      <c r="WEC7" s="91"/>
      <c r="WED7" s="91"/>
      <c r="WEE7" s="91"/>
      <c r="WEF7" s="91"/>
      <c r="WEG7" s="91"/>
      <c r="WEH7" s="91"/>
      <c r="WEI7" s="91"/>
      <c r="WEJ7" s="91"/>
      <c r="WEK7" s="91"/>
      <c r="WEL7" s="91"/>
      <c r="WEM7" s="91"/>
      <c r="WEN7" s="91"/>
      <c r="WEO7" s="91"/>
      <c r="WEP7" s="91"/>
      <c r="WEQ7" s="91"/>
      <c r="WER7" s="91"/>
      <c r="WES7" s="91"/>
      <c r="WET7" s="91"/>
      <c r="WEU7" s="91"/>
      <c r="WEV7" s="91"/>
      <c r="WEW7" s="91"/>
      <c r="WEX7" s="91"/>
      <c r="WEY7" s="91"/>
      <c r="WEZ7" s="91"/>
      <c r="WFA7" s="91"/>
      <c r="WFB7" s="91"/>
      <c r="WFC7" s="91"/>
      <c r="WFD7" s="91"/>
      <c r="WFE7" s="91"/>
      <c r="WFF7" s="91"/>
      <c r="WFG7" s="91"/>
      <c r="WFH7" s="91"/>
      <c r="WFI7" s="91"/>
      <c r="WFJ7" s="91"/>
      <c r="WFK7" s="91"/>
      <c r="WFL7" s="91"/>
      <c r="WFM7" s="91"/>
      <c r="WFN7" s="91"/>
      <c r="WFO7" s="91"/>
      <c r="WFP7" s="91"/>
      <c r="WFQ7" s="91"/>
      <c r="WFR7" s="91"/>
      <c r="WFS7" s="91"/>
      <c r="WFT7" s="91"/>
      <c r="WFU7" s="91"/>
      <c r="WFV7" s="91"/>
      <c r="WFW7" s="91"/>
      <c r="WFX7" s="91"/>
      <c r="WFY7" s="91"/>
      <c r="WFZ7" s="91"/>
      <c r="WGA7" s="91"/>
      <c r="WGB7" s="91"/>
      <c r="WGC7" s="91"/>
      <c r="WGD7" s="91"/>
      <c r="WGE7" s="91"/>
      <c r="WGF7" s="91"/>
      <c r="WGG7" s="91"/>
      <c r="WGH7" s="91"/>
      <c r="WGI7" s="91"/>
      <c r="WGJ7" s="91"/>
      <c r="WGK7" s="91"/>
      <c r="WGL7" s="91"/>
      <c r="WGM7" s="91"/>
      <c r="WGN7" s="91"/>
      <c r="WGO7" s="91"/>
      <c r="WGP7" s="91"/>
      <c r="WGQ7" s="91"/>
      <c r="WGR7" s="91"/>
      <c r="WGS7" s="91"/>
      <c r="WGT7" s="91"/>
      <c r="WGU7" s="91"/>
      <c r="WGV7" s="91"/>
      <c r="WGW7" s="91"/>
      <c r="WGX7" s="91"/>
      <c r="WGY7" s="91"/>
      <c r="WGZ7" s="91"/>
      <c r="WHA7" s="91"/>
      <c r="WHB7" s="91"/>
      <c r="WHC7" s="91"/>
      <c r="WHD7" s="91"/>
      <c r="WHE7" s="91"/>
      <c r="WHF7" s="91"/>
      <c r="WHG7" s="91"/>
      <c r="WHH7" s="91"/>
      <c r="WHI7" s="91"/>
      <c r="WHJ7" s="91"/>
      <c r="WHK7" s="91"/>
      <c r="WHL7" s="91"/>
      <c r="WHM7" s="91"/>
      <c r="WHN7" s="91"/>
      <c r="WHO7" s="91"/>
      <c r="WHP7" s="91"/>
      <c r="WHQ7" s="91"/>
      <c r="WHR7" s="91"/>
      <c r="WHS7" s="91"/>
      <c r="WHT7" s="91"/>
      <c r="WHU7" s="91"/>
      <c r="WHV7" s="91"/>
      <c r="WHW7" s="91"/>
      <c r="WHX7" s="91"/>
      <c r="WHY7" s="91"/>
      <c r="WHZ7" s="91"/>
      <c r="WIA7" s="91"/>
      <c r="WIB7" s="91"/>
      <c r="WIC7" s="91"/>
      <c r="WID7" s="91"/>
      <c r="WIE7" s="91"/>
      <c r="WIF7" s="91"/>
      <c r="WIG7" s="91"/>
      <c r="WIH7" s="91"/>
      <c r="WII7" s="91"/>
      <c r="WIJ7" s="91"/>
      <c r="WIK7" s="91"/>
      <c r="WIL7" s="91"/>
      <c r="WIM7" s="91"/>
      <c r="WIN7" s="91"/>
      <c r="WIO7" s="91"/>
      <c r="WIP7" s="91"/>
      <c r="WIQ7" s="91"/>
      <c r="WIR7" s="91"/>
      <c r="WIS7" s="91"/>
      <c r="WIT7" s="91"/>
      <c r="WIU7" s="91"/>
      <c r="WIV7" s="91"/>
      <c r="WIW7" s="91"/>
      <c r="WIX7" s="91"/>
      <c r="WIY7" s="91"/>
      <c r="WIZ7" s="91"/>
      <c r="WJA7" s="91"/>
      <c r="WJB7" s="91"/>
      <c r="WJC7" s="91"/>
      <c r="WJD7" s="91"/>
      <c r="WJE7" s="91"/>
      <c r="WJF7" s="91"/>
      <c r="WJG7" s="91"/>
      <c r="WJH7" s="91"/>
      <c r="WJI7" s="91"/>
      <c r="WJJ7" s="91"/>
      <c r="WJK7" s="91"/>
      <c r="WJL7" s="91"/>
      <c r="WJM7" s="91"/>
      <c r="WJN7" s="91"/>
      <c r="WJO7" s="91"/>
      <c r="WJP7" s="91"/>
      <c r="WJQ7" s="91"/>
      <c r="WJR7" s="91"/>
      <c r="WJS7" s="91"/>
      <c r="WJT7" s="91"/>
      <c r="WJU7" s="91"/>
      <c r="WJV7" s="91"/>
      <c r="WJW7" s="91"/>
      <c r="WJX7" s="91"/>
      <c r="WJY7" s="91"/>
      <c r="WJZ7" s="91"/>
      <c r="WKA7" s="91"/>
      <c r="WKB7" s="91"/>
      <c r="WKC7" s="91"/>
      <c r="WKD7" s="91"/>
      <c r="WKE7" s="91"/>
      <c r="WKF7" s="91"/>
      <c r="WKG7" s="91"/>
      <c r="WKH7" s="91"/>
      <c r="WKI7" s="91"/>
      <c r="WKJ7" s="91"/>
      <c r="WKK7" s="91"/>
      <c r="WKL7" s="91"/>
      <c r="WKM7" s="91"/>
      <c r="WKN7" s="91"/>
      <c r="WKO7" s="91"/>
      <c r="WKP7" s="91"/>
      <c r="WKQ7" s="91"/>
      <c r="WKR7" s="91"/>
      <c r="WKS7" s="91"/>
      <c r="WKT7" s="91"/>
      <c r="WKU7" s="91"/>
      <c r="WKV7" s="91"/>
      <c r="WKW7" s="91"/>
      <c r="WKX7" s="91"/>
      <c r="WKY7" s="91"/>
      <c r="WKZ7" s="91"/>
      <c r="WLA7" s="91"/>
      <c r="WLB7" s="91"/>
      <c r="WLC7" s="91"/>
      <c r="WLD7" s="91"/>
      <c r="WLE7" s="91"/>
      <c r="WLF7" s="91"/>
      <c r="WLG7" s="91"/>
      <c r="WLH7" s="91"/>
      <c r="WLI7" s="91"/>
      <c r="WLJ7" s="91"/>
      <c r="WLK7" s="91"/>
      <c r="WLL7" s="91"/>
      <c r="WLM7" s="91"/>
      <c r="WLN7" s="91"/>
      <c r="WLO7" s="91"/>
      <c r="WLP7" s="91"/>
      <c r="WLQ7" s="91"/>
      <c r="WLR7" s="91"/>
      <c r="WLS7" s="91"/>
      <c r="WLT7" s="91"/>
      <c r="WLU7" s="91"/>
      <c r="WLV7" s="91"/>
      <c r="WLW7" s="91"/>
      <c r="WLX7" s="91"/>
      <c r="WLY7" s="91"/>
      <c r="WLZ7" s="91"/>
      <c r="WMA7" s="91"/>
      <c r="WMB7" s="91"/>
      <c r="WMC7" s="91"/>
      <c r="WMD7" s="91"/>
      <c r="WME7" s="91"/>
      <c r="WMF7" s="91"/>
      <c r="WMG7" s="91"/>
      <c r="WMH7" s="91"/>
      <c r="WMI7" s="91"/>
      <c r="WMJ7" s="91"/>
      <c r="WMK7" s="91"/>
      <c r="WML7" s="91"/>
      <c r="WMM7" s="91"/>
      <c r="WMN7" s="91"/>
      <c r="WMO7" s="91"/>
      <c r="WMP7" s="91"/>
      <c r="WMQ7" s="91"/>
      <c r="WMR7" s="91"/>
      <c r="WMS7" s="91"/>
      <c r="WMT7" s="91"/>
      <c r="WMU7" s="91"/>
      <c r="WMV7" s="91"/>
      <c r="WMW7" s="91"/>
      <c r="WMX7" s="91"/>
      <c r="WMY7" s="91"/>
      <c r="WMZ7" s="91"/>
      <c r="WNA7" s="91"/>
      <c r="WNB7" s="91"/>
      <c r="WNC7" s="91"/>
      <c r="WND7" s="91"/>
      <c r="WNE7" s="91"/>
      <c r="WNF7" s="91"/>
      <c r="WNG7" s="91"/>
      <c r="WNH7" s="91"/>
      <c r="WNI7" s="91"/>
      <c r="WNJ7" s="91"/>
      <c r="WNK7" s="91"/>
      <c r="WNL7" s="91"/>
      <c r="WNM7" s="91"/>
      <c r="WNN7" s="91"/>
      <c r="WNO7" s="91"/>
      <c r="WNP7" s="91"/>
      <c r="WNQ7" s="91"/>
      <c r="WNR7" s="91"/>
      <c r="WNS7" s="91"/>
      <c r="WNT7" s="91"/>
      <c r="WNU7" s="91"/>
      <c r="WNV7" s="91"/>
      <c r="WNW7" s="91"/>
      <c r="WNX7" s="91"/>
      <c r="WNY7" s="91"/>
      <c r="WNZ7" s="91"/>
      <c r="WOA7" s="91"/>
      <c r="WOB7" s="91"/>
      <c r="WOC7" s="91"/>
      <c r="WOD7" s="91"/>
      <c r="WOE7" s="91"/>
      <c r="WOF7" s="91"/>
      <c r="WOG7" s="91"/>
      <c r="WOH7" s="91"/>
      <c r="WOI7" s="91"/>
      <c r="WOJ7" s="91"/>
      <c r="WOK7" s="91"/>
      <c r="WOL7" s="91"/>
      <c r="WOM7" s="91"/>
      <c r="WON7" s="91"/>
      <c r="WOO7" s="91"/>
      <c r="WOP7" s="91"/>
      <c r="WOQ7" s="91"/>
      <c r="WOR7" s="91"/>
      <c r="WOS7" s="91"/>
      <c r="WOT7" s="91"/>
      <c r="WOU7" s="91"/>
      <c r="WOV7" s="91"/>
      <c r="WOW7" s="91"/>
      <c r="WOX7" s="91"/>
      <c r="WOY7" s="91"/>
      <c r="WOZ7" s="91"/>
      <c r="WPA7" s="91"/>
      <c r="WPB7" s="91"/>
      <c r="WPC7" s="91"/>
      <c r="WPD7" s="91"/>
      <c r="WPE7" s="91"/>
      <c r="WPF7" s="91"/>
      <c r="WPG7" s="91"/>
      <c r="WPH7" s="91"/>
      <c r="WPI7" s="91"/>
      <c r="WPJ7" s="91"/>
      <c r="WPK7" s="91"/>
      <c r="WPL7" s="91"/>
      <c r="WPM7" s="91"/>
      <c r="WPN7" s="91"/>
      <c r="WPO7" s="91"/>
      <c r="WPP7" s="91"/>
      <c r="WPQ7" s="91"/>
      <c r="WPR7" s="91"/>
      <c r="WPS7" s="91"/>
      <c r="WPT7" s="91"/>
      <c r="WPU7" s="91"/>
      <c r="WPV7" s="91"/>
      <c r="WPW7" s="91"/>
      <c r="WPX7" s="91"/>
      <c r="WPY7" s="91"/>
      <c r="WPZ7" s="91"/>
      <c r="WQA7" s="91"/>
      <c r="WQB7" s="91"/>
      <c r="WQC7" s="91"/>
      <c r="WQD7" s="91"/>
      <c r="WQE7" s="91"/>
      <c r="WQF7" s="91"/>
      <c r="WQG7" s="91"/>
      <c r="WQH7" s="91"/>
      <c r="WQI7" s="91"/>
      <c r="WQJ7" s="91"/>
      <c r="WQK7" s="91"/>
      <c r="WQL7" s="91"/>
      <c r="WQM7" s="91"/>
      <c r="WQN7" s="91"/>
      <c r="WQO7" s="91"/>
      <c r="WQP7" s="91"/>
      <c r="WQQ7" s="91"/>
      <c r="WQR7" s="91"/>
      <c r="WQS7" s="91"/>
      <c r="WQT7" s="91"/>
      <c r="WQU7" s="91"/>
      <c r="WQV7" s="91"/>
      <c r="WQW7" s="91"/>
      <c r="WQX7" s="91"/>
      <c r="WQY7" s="91"/>
      <c r="WQZ7" s="91"/>
      <c r="WRA7" s="91"/>
      <c r="WRB7" s="91"/>
      <c r="WRC7" s="91"/>
      <c r="WRD7" s="91"/>
      <c r="WRE7" s="91"/>
      <c r="WRF7" s="91"/>
      <c r="WRG7" s="91"/>
      <c r="WRH7" s="91"/>
      <c r="WRI7" s="91"/>
      <c r="WRJ7" s="91"/>
      <c r="WRK7" s="91"/>
      <c r="WRL7" s="91"/>
      <c r="WRM7" s="91"/>
      <c r="WRN7" s="91"/>
      <c r="WRO7" s="91"/>
      <c r="WRP7" s="91"/>
      <c r="WRQ7" s="91"/>
      <c r="WRR7" s="91"/>
      <c r="WRS7" s="91"/>
      <c r="WRT7" s="91"/>
      <c r="WRU7" s="91"/>
      <c r="WRV7" s="91"/>
      <c r="WRW7" s="91"/>
      <c r="WRX7" s="91"/>
      <c r="WRY7" s="91"/>
      <c r="WRZ7" s="91"/>
      <c r="WSA7" s="91"/>
      <c r="WSB7" s="91"/>
      <c r="WSC7" s="91"/>
      <c r="WSD7" s="91"/>
      <c r="WSE7" s="91"/>
      <c r="WSF7" s="91"/>
      <c r="WSG7" s="91"/>
      <c r="WSH7" s="91"/>
      <c r="WSI7" s="91"/>
      <c r="WSJ7" s="91"/>
      <c r="WSK7" s="91"/>
      <c r="WSL7" s="91"/>
      <c r="WSM7" s="91"/>
      <c r="WSN7" s="91"/>
      <c r="WSO7" s="91"/>
      <c r="WSP7" s="91"/>
      <c r="WSQ7" s="91"/>
      <c r="WSR7" s="91"/>
      <c r="WSS7" s="91"/>
      <c r="WST7" s="91"/>
      <c r="WSU7" s="91"/>
      <c r="WSV7" s="91"/>
      <c r="WSW7" s="91"/>
      <c r="WSX7" s="91"/>
      <c r="WSY7" s="91"/>
      <c r="WSZ7" s="91"/>
      <c r="WTA7" s="91"/>
      <c r="WTB7" s="91"/>
      <c r="WTC7" s="91"/>
      <c r="WTD7" s="91"/>
      <c r="WTE7" s="91"/>
      <c r="WTF7" s="91"/>
      <c r="WTG7" s="91"/>
      <c r="WTH7" s="91"/>
      <c r="WTI7" s="91"/>
      <c r="WTJ7" s="91"/>
      <c r="WTK7" s="91"/>
      <c r="WTL7" s="91"/>
      <c r="WTM7" s="91"/>
      <c r="WTN7" s="91"/>
      <c r="WTO7" s="91"/>
      <c r="WTP7" s="91"/>
      <c r="WTQ7" s="91"/>
      <c r="WTR7" s="91"/>
      <c r="WTS7" s="91"/>
      <c r="WTT7" s="91"/>
      <c r="WTU7" s="91"/>
      <c r="WTV7" s="91"/>
      <c r="WTW7" s="91"/>
      <c r="WTX7" s="91"/>
      <c r="WTY7" s="91"/>
      <c r="WTZ7" s="91"/>
      <c r="WUA7" s="91"/>
      <c r="WUB7" s="91"/>
      <c r="WUC7" s="91"/>
      <c r="WUD7" s="91"/>
      <c r="WUE7" s="91"/>
      <c r="WUF7" s="91"/>
      <c r="WUG7" s="91"/>
      <c r="WUH7" s="91"/>
      <c r="WUI7" s="91"/>
      <c r="WUJ7" s="91"/>
      <c r="WUK7" s="91"/>
      <c r="WUL7" s="91"/>
      <c r="WUM7" s="91"/>
      <c r="WUN7" s="91"/>
      <c r="WUO7" s="91"/>
      <c r="WUP7" s="91"/>
      <c r="WUQ7" s="91"/>
      <c r="WUR7" s="91"/>
      <c r="WUS7" s="91"/>
      <c r="WUT7" s="91"/>
      <c r="WUU7" s="91"/>
      <c r="WUV7" s="91"/>
      <c r="WUW7" s="91"/>
      <c r="WUX7" s="91"/>
      <c r="WUY7" s="91"/>
      <c r="WUZ7" s="91"/>
      <c r="WVA7" s="91"/>
      <c r="WVB7" s="91"/>
      <c r="WVC7" s="91"/>
      <c r="WVD7" s="91"/>
      <c r="WVE7" s="91"/>
      <c r="WVF7" s="91"/>
      <c r="WVG7" s="91"/>
      <c r="WVH7" s="91"/>
      <c r="WVI7" s="91"/>
      <c r="WVJ7" s="91"/>
      <c r="WVK7" s="91"/>
      <c r="WVL7" s="91"/>
      <c r="WVM7" s="91"/>
      <c r="WVN7" s="91"/>
      <c r="WVO7" s="91"/>
      <c r="WVP7" s="91"/>
      <c r="WVQ7" s="91"/>
      <c r="WVR7" s="91"/>
      <c r="WVS7" s="91"/>
      <c r="WVT7" s="91"/>
      <c r="WVU7" s="91"/>
      <c r="WVV7" s="91"/>
      <c r="WVW7" s="91"/>
      <c r="WVX7" s="91"/>
      <c r="WVY7" s="91"/>
      <c r="WVZ7" s="91"/>
      <c r="WWA7" s="91"/>
      <c r="WWB7" s="91"/>
      <c r="WWC7" s="91"/>
      <c r="WWD7" s="91"/>
      <c r="WWE7" s="91"/>
      <c r="WWF7" s="91"/>
      <c r="WWG7" s="91"/>
      <c r="WWH7" s="91"/>
      <c r="WWI7" s="91"/>
      <c r="WWJ7" s="91"/>
      <c r="WWK7" s="91"/>
      <c r="WWL7" s="91"/>
      <c r="WWM7" s="91"/>
      <c r="WWN7" s="91"/>
      <c r="WWO7" s="91"/>
      <c r="WWP7" s="91"/>
      <c r="WWQ7" s="91"/>
      <c r="WWR7" s="91"/>
      <c r="WWS7" s="91"/>
      <c r="WWT7" s="91"/>
      <c r="WWU7" s="91"/>
      <c r="WWV7" s="91"/>
      <c r="WWW7" s="91"/>
      <c r="WWX7" s="91"/>
      <c r="WWY7" s="91"/>
      <c r="WWZ7" s="91"/>
      <c r="WXA7" s="91"/>
      <c r="WXB7" s="91"/>
      <c r="WXC7" s="91"/>
      <c r="WXD7" s="91"/>
      <c r="WXE7" s="91"/>
      <c r="WXF7" s="91"/>
      <c r="WXG7" s="91"/>
      <c r="WXH7" s="91"/>
      <c r="WXI7" s="91"/>
      <c r="WXJ7" s="91"/>
      <c r="WXK7" s="91"/>
      <c r="WXL7" s="91"/>
      <c r="WXM7" s="91"/>
      <c r="WXN7" s="91"/>
      <c r="WXO7" s="91"/>
      <c r="WXP7" s="91"/>
      <c r="WXQ7" s="91"/>
      <c r="WXR7" s="91"/>
      <c r="WXS7" s="91"/>
      <c r="WXT7" s="91"/>
      <c r="WXU7" s="91"/>
      <c r="WXV7" s="91"/>
      <c r="WXW7" s="91"/>
      <c r="WXX7" s="91"/>
      <c r="WXY7" s="91"/>
      <c r="WXZ7" s="91"/>
      <c r="WYA7" s="91"/>
      <c r="WYB7" s="91"/>
      <c r="WYC7" s="91"/>
      <c r="WYD7" s="91"/>
      <c r="WYE7" s="91"/>
      <c r="WYF7" s="91"/>
      <c r="WYG7" s="91"/>
      <c r="WYH7" s="91"/>
      <c r="WYI7" s="91"/>
      <c r="WYJ7" s="91"/>
      <c r="WYK7" s="91"/>
      <c r="WYL7" s="91"/>
      <c r="WYM7" s="91"/>
      <c r="WYN7" s="91"/>
      <c r="WYO7" s="91"/>
      <c r="WYP7" s="91"/>
      <c r="WYQ7" s="91"/>
      <c r="WYR7" s="91"/>
      <c r="WYS7" s="91"/>
      <c r="WYT7" s="91"/>
      <c r="WYU7" s="91"/>
      <c r="WYV7" s="91"/>
      <c r="WYW7" s="91"/>
      <c r="WYX7" s="91"/>
      <c r="WYY7" s="91"/>
      <c r="WYZ7" s="91"/>
      <c r="WZA7" s="91"/>
      <c r="WZB7" s="91"/>
      <c r="WZC7" s="91"/>
      <c r="WZD7" s="91"/>
      <c r="WZE7" s="91"/>
      <c r="WZF7" s="91"/>
      <c r="WZG7" s="91"/>
      <c r="WZH7" s="91"/>
      <c r="WZI7" s="91"/>
      <c r="WZJ7" s="91"/>
      <c r="WZK7" s="91"/>
      <c r="WZL7" s="91"/>
      <c r="WZM7" s="91"/>
      <c r="WZN7" s="91"/>
      <c r="WZO7" s="91"/>
      <c r="WZP7" s="91"/>
      <c r="WZQ7" s="91"/>
      <c r="WZR7" s="91"/>
      <c r="WZS7" s="91"/>
      <c r="WZT7" s="91"/>
      <c r="WZU7" s="91"/>
      <c r="WZV7" s="91"/>
      <c r="WZW7" s="91"/>
      <c r="WZX7" s="91"/>
      <c r="WZY7" s="91"/>
      <c r="WZZ7" s="91"/>
      <c r="XAA7" s="91"/>
      <c r="XAB7" s="91"/>
      <c r="XAC7" s="91"/>
      <c r="XAD7" s="91"/>
      <c r="XAE7" s="91"/>
      <c r="XAF7" s="91"/>
      <c r="XAG7" s="91"/>
      <c r="XAH7" s="91"/>
      <c r="XAI7" s="91"/>
      <c r="XAJ7" s="91"/>
      <c r="XAK7" s="91"/>
      <c r="XAL7" s="91"/>
      <c r="XAM7" s="91"/>
      <c r="XAN7" s="91"/>
      <c r="XAO7" s="91"/>
      <c r="XAP7" s="91"/>
      <c r="XAQ7" s="91"/>
      <c r="XAR7" s="91"/>
      <c r="XAS7" s="91"/>
      <c r="XAT7" s="91"/>
      <c r="XAU7" s="91"/>
      <c r="XAV7" s="91"/>
      <c r="XAW7" s="91"/>
      <c r="XAX7" s="91"/>
      <c r="XAY7" s="91"/>
      <c r="XAZ7" s="91"/>
      <c r="XBA7" s="91"/>
      <c r="XBB7" s="91"/>
      <c r="XBC7" s="91"/>
      <c r="XBD7" s="91"/>
      <c r="XBE7" s="91"/>
      <c r="XBF7" s="91"/>
      <c r="XBG7" s="91"/>
      <c r="XBH7" s="91"/>
      <c r="XBI7" s="91"/>
      <c r="XBJ7" s="91"/>
      <c r="XBK7" s="91"/>
      <c r="XBL7" s="91"/>
      <c r="XBM7" s="91"/>
      <c r="XBN7" s="91"/>
      <c r="XBO7" s="91"/>
      <c r="XBP7" s="91"/>
      <c r="XBQ7" s="91"/>
      <c r="XBR7" s="91"/>
      <c r="XBS7" s="91"/>
      <c r="XBT7" s="91"/>
      <c r="XBU7" s="91"/>
      <c r="XBV7" s="91"/>
      <c r="XBW7" s="91"/>
      <c r="XBX7" s="91"/>
      <c r="XBY7" s="91"/>
      <c r="XBZ7" s="91"/>
      <c r="XCA7" s="91"/>
      <c r="XCB7" s="91"/>
      <c r="XCC7" s="91"/>
      <c r="XCD7" s="91"/>
      <c r="XCE7" s="91"/>
      <c r="XCF7" s="91"/>
      <c r="XCG7" s="91"/>
      <c r="XCH7" s="91"/>
      <c r="XCI7" s="91"/>
      <c r="XCJ7" s="91"/>
      <c r="XCK7" s="91"/>
      <c r="XCL7" s="91"/>
      <c r="XCM7" s="91"/>
      <c r="XCN7" s="91"/>
      <c r="XCO7" s="91"/>
      <c r="XCP7" s="91"/>
      <c r="XCQ7" s="91"/>
      <c r="XCR7" s="91"/>
      <c r="XCS7" s="91"/>
      <c r="XCT7" s="91"/>
      <c r="XCU7" s="91"/>
      <c r="XCV7" s="91"/>
      <c r="XCW7" s="91"/>
      <c r="XCX7" s="91"/>
      <c r="XCY7" s="91"/>
      <c r="XCZ7" s="91"/>
      <c r="XDA7" s="91"/>
      <c r="XDB7" s="91"/>
      <c r="XDC7" s="91"/>
      <c r="XDD7" s="91"/>
      <c r="XDE7" s="91"/>
      <c r="XDF7" s="91"/>
      <c r="XDG7" s="91"/>
      <c r="XDH7" s="91"/>
      <c r="XDI7" s="91"/>
      <c r="XDJ7" s="91"/>
      <c r="XDK7" s="91"/>
      <c r="XDL7" s="91"/>
      <c r="XDM7" s="91"/>
      <c r="XDN7" s="91"/>
      <c r="XDO7" s="91"/>
      <c r="XDP7" s="91"/>
      <c r="XDQ7" s="91"/>
      <c r="XDR7" s="91"/>
      <c r="XDS7" s="91"/>
      <c r="XDT7" s="91"/>
      <c r="XDU7" s="91"/>
      <c r="XDV7" s="91"/>
      <c r="XDW7" s="91"/>
      <c r="XDX7" s="91"/>
      <c r="XDY7" s="91"/>
      <c r="XDZ7" s="91"/>
      <c r="XEA7" s="91"/>
      <c r="XEB7" s="91"/>
      <c r="XEC7" s="91"/>
      <c r="XED7" s="91"/>
      <c r="XEE7" s="91"/>
      <c r="XEF7" s="91"/>
      <c r="XEG7" s="91"/>
      <c r="XEH7" s="91"/>
      <c r="XEI7" s="91"/>
      <c r="XEJ7" s="91"/>
      <c r="XEK7" s="91"/>
      <c r="XEL7" s="91"/>
      <c r="XEM7" s="91"/>
      <c r="XEN7" s="91"/>
      <c r="XEO7" s="91"/>
      <c r="XEP7" s="91"/>
      <c r="XEQ7" s="91"/>
      <c r="XER7" s="91"/>
      <c r="XES7" s="91"/>
      <c r="XET7" s="91"/>
      <c r="XEU7" s="91"/>
      <c r="XEV7" s="91"/>
      <c r="XEW7" s="91"/>
      <c r="XEX7" s="91"/>
      <c r="XEY7" s="91"/>
      <c r="XEZ7" s="91"/>
      <c r="XFA7" s="91"/>
      <c r="XFB7" s="91"/>
      <c r="XFC7" s="91"/>
      <c r="XFD7" s="91"/>
    </row>
    <row r="8" s="79" customFormat="1" ht="15" spans="1:17">
      <c r="A8" s="92" t="s">
        <v>1138</v>
      </c>
      <c r="B8" s="93"/>
      <c r="C8" s="94">
        <v>1</v>
      </c>
      <c r="D8" s="95">
        <v>0</v>
      </c>
      <c r="E8" s="96"/>
      <c r="F8" s="96"/>
      <c r="G8" s="96"/>
      <c r="H8" s="96"/>
      <c r="I8" s="96"/>
      <c r="J8" s="96"/>
      <c r="K8" s="96"/>
      <c r="L8" s="96"/>
      <c r="M8" s="96"/>
      <c r="N8" s="100"/>
      <c r="O8" s="100"/>
      <c r="P8" s="100"/>
      <c r="Q8" s="100"/>
    </row>
    <row r="9" s="78" customFormat="1" ht="15" spans="1:16384">
      <c r="A9" s="90" t="s">
        <v>1139</v>
      </c>
      <c r="B9" s="91"/>
      <c r="C9" s="91"/>
      <c r="D9" s="91">
        <v>7</v>
      </c>
      <c r="E9" s="91">
        <v>7</v>
      </c>
      <c r="F9" s="91">
        <v>7</v>
      </c>
      <c r="G9" s="91">
        <v>14</v>
      </c>
      <c r="H9" s="91"/>
      <c r="I9" s="91"/>
      <c r="J9" s="91"/>
      <c r="K9" s="91"/>
      <c r="L9" s="91"/>
      <c r="M9" s="91"/>
      <c r="N9" s="91"/>
      <c r="O9" s="91"/>
      <c r="P9" s="91"/>
      <c r="Q9" s="91"/>
      <c r="R9" s="91"/>
      <c r="S9" s="91"/>
      <c r="T9" s="91"/>
      <c r="U9" s="91"/>
      <c r="V9" s="91"/>
      <c r="W9" s="91"/>
      <c r="X9" s="91"/>
      <c r="Y9" s="91"/>
      <c r="Z9" s="91"/>
      <c r="AA9" s="91"/>
      <c r="AB9" s="91"/>
      <c r="AC9" s="91"/>
      <c r="AD9" s="91"/>
      <c r="AE9" s="91"/>
      <c r="AF9" s="91"/>
      <c r="AG9" s="91"/>
      <c r="AH9" s="91"/>
      <c r="AI9" s="91"/>
      <c r="AJ9" s="91"/>
      <c r="AK9" s="91"/>
      <c r="AL9" s="91"/>
      <c r="AM9" s="91"/>
      <c r="AN9" s="91"/>
      <c r="AO9" s="91"/>
      <c r="AP9" s="91"/>
      <c r="AQ9" s="91"/>
      <c r="AR9" s="91"/>
      <c r="AS9" s="91"/>
      <c r="AT9" s="91"/>
      <c r="AU9" s="91"/>
      <c r="AV9" s="91"/>
      <c r="AW9" s="91"/>
      <c r="AX9" s="91"/>
      <c r="AY9" s="91"/>
      <c r="AZ9" s="91"/>
      <c r="BA9" s="91"/>
      <c r="BB9" s="91"/>
      <c r="BC9" s="91"/>
      <c r="BD9" s="91"/>
      <c r="BE9" s="91"/>
      <c r="BF9" s="91"/>
      <c r="BG9" s="91"/>
      <c r="BH9" s="91"/>
      <c r="BI9" s="91"/>
      <c r="BJ9" s="91"/>
      <c r="BK9" s="91"/>
      <c r="BL9" s="91"/>
      <c r="BM9" s="91"/>
      <c r="BN9" s="91"/>
      <c r="BO9" s="91"/>
      <c r="BP9" s="91"/>
      <c r="BQ9" s="91"/>
      <c r="BR9" s="91"/>
      <c r="BS9" s="91"/>
      <c r="BT9" s="91"/>
      <c r="BU9" s="91"/>
      <c r="BV9" s="91"/>
      <c r="BW9" s="91"/>
      <c r="BX9" s="91"/>
      <c r="BY9" s="91"/>
      <c r="BZ9" s="91"/>
      <c r="CA9" s="91"/>
      <c r="CB9" s="91"/>
      <c r="CC9" s="91"/>
      <c r="CD9" s="91"/>
      <c r="CE9" s="91"/>
      <c r="CF9" s="91"/>
      <c r="CG9" s="91"/>
      <c r="CH9" s="91"/>
      <c r="CI9" s="91"/>
      <c r="CJ9" s="91"/>
      <c r="CK9" s="91"/>
      <c r="CL9" s="91"/>
      <c r="CM9" s="91"/>
      <c r="CN9" s="91"/>
      <c r="CO9" s="91"/>
      <c r="CP9" s="91"/>
      <c r="CQ9" s="91"/>
      <c r="CR9" s="91"/>
      <c r="CS9" s="91"/>
      <c r="CT9" s="91"/>
      <c r="CU9" s="91"/>
      <c r="CV9" s="91"/>
      <c r="CW9" s="91"/>
      <c r="CX9" s="91"/>
      <c r="CY9" s="91"/>
      <c r="CZ9" s="91"/>
      <c r="DA9" s="91"/>
      <c r="DB9" s="91"/>
      <c r="DC9" s="91"/>
      <c r="DD9" s="91"/>
      <c r="DE9" s="91"/>
      <c r="DF9" s="91"/>
      <c r="DG9" s="91"/>
      <c r="DH9" s="91"/>
      <c r="DI9" s="91"/>
      <c r="DJ9" s="91"/>
      <c r="DK9" s="91"/>
      <c r="DL9" s="91"/>
      <c r="DM9" s="91"/>
      <c r="DN9" s="91"/>
      <c r="DO9" s="91"/>
      <c r="DP9" s="91"/>
      <c r="DQ9" s="91"/>
      <c r="DR9" s="91"/>
      <c r="DS9" s="91"/>
      <c r="DT9" s="91"/>
      <c r="DU9" s="91"/>
      <c r="DV9" s="91"/>
      <c r="DW9" s="91"/>
      <c r="DX9" s="91"/>
      <c r="DY9" s="91"/>
      <c r="DZ9" s="91"/>
      <c r="EA9" s="91"/>
      <c r="EB9" s="91"/>
      <c r="EC9" s="91"/>
      <c r="ED9" s="91"/>
      <c r="EE9" s="91"/>
      <c r="EF9" s="91"/>
      <c r="EG9" s="91"/>
      <c r="EH9" s="91"/>
      <c r="EI9" s="91"/>
      <c r="EJ9" s="91"/>
      <c r="EK9" s="91"/>
      <c r="EL9" s="91"/>
      <c r="EM9" s="91"/>
      <c r="EN9" s="91"/>
      <c r="EO9" s="91"/>
      <c r="EP9" s="91"/>
      <c r="EQ9" s="91"/>
      <c r="ER9" s="91"/>
      <c r="ES9" s="91"/>
      <c r="ET9" s="91"/>
      <c r="EU9" s="91"/>
      <c r="EV9" s="91"/>
      <c r="EW9" s="91"/>
      <c r="EX9" s="91"/>
      <c r="EY9" s="91"/>
      <c r="EZ9" s="91"/>
      <c r="FA9" s="91"/>
      <c r="FB9" s="91"/>
      <c r="FC9" s="91"/>
      <c r="FD9" s="91"/>
      <c r="FE9" s="91"/>
      <c r="FF9" s="91"/>
      <c r="FG9" s="91"/>
      <c r="FH9" s="91"/>
      <c r="FI9" s="91"/>
      <c r="FJ9" s="91"/>
      <c r="FK9" s="91"/>
      <c r="FL9" s="91"/>
      <c r="FM9" s="91"/>
      <c r="FN9" s="91"/>
      <c r="FO9" s="91"/>
      <c r="FP9" s="91"/>
      <c r="FQ9" s="91"/>
      <c r="FR9" s="91"/>
      <c r="FS9" s="91"/>
      <c r="FT9" s="91"/>
      <c r="FU9" s="91"/>
      <c r="FV9" s="91"/>
      <c r="FW9" s="91"/>
      <c r="FX9" s="91"/>
      <c r="FY9" s="91"/>
      <c r="FZ9" s="91"/>
      <c r="GA9" s="91"/>
      <c r="GB9" s="91"/>
      <c r="GC9" s="91"/>
      <c r="GD9" s="91"/>
      <c r="GE9" s="91"/>
      <c r="GF9" s="91"/>
      <c r="GG9" s="91"/>
      <c r="GH9" s="91"/>
      <c r="GI9" s="91"/>
      <c r="GJ9" s="91"/>
      <c r="GK9" s="91"/>
      <c r="GL9" s="91"/>
      <c r="GM9" s="91"/>
      <c r="GN9" s="91"/>
      <c r="GO9" s="91"/>
      <c r="GP9" s="91"/>
      <c r="GQ9" s="91"/>
      <c r="GR9" s="91"/>
      <c r="GS9" s="91"/>
      <c r="GT9" s="91"/>
      <c r="GU9" s="91"/>
      <c r="GV9" s="91"/>
      <c r="GW9" s="91"/>
      <c r="GX9" s="91"/>
      <c r="GY9" s="91"/>
      <c r="GZ9" s="91"/>
      <c r="HA9" s="91"/>
      <c r="HB9" s="91"/>
      <c r="HC9" s="91"/>
      <c r="HD9" s="91"/>
      <c r="HE9" s="91"/>
      <c r="HF9" s="91"/>
      <c r="HG9" s="91"/>
      <c r="HH9" s="91"/>
      <c r="HI9" s="91"/>
      <c r="HJ9" s="91"/>
      <c r="HK9" s="91"/>
      <c r="HL9" s="91"/>
      <c r="HM9" s="91"/>
      <c r="HN9" s="91"/>
      <c r="HO9" s="91"/>
      <c r="HP9" s="91"/>
      <c r="HQ9" s="91"/>
      <c r="HR9" s="91"/>
      <c r="HS9" s="91"/>
      <c r="HT9" s="91"/>
      <c r="HU9" s="91"/>
      <c r="HV9" s="91"/>
      <c r="HW9" s="91"/>
      <c r="HX9" s="91"/>
      <c r="HY9" s="91"/>
      <c r="HZ9" s="91"/>
      <c r="IA9" s="91"/>
      <c r="IB9" s="91"/>
      <c r="IC9" s="91"/>
      <c r="ID9" s="91"/>
      <c r="IE9" s="91"/>
      <c r="IF9" s="91"/>
      <c r="IG9" s="91"/>
      <c r="IH9" s="91"/>
      <c r="II9" s="91"/>
      <c r="IJ9" s="91"/>
      <c r="IK9" s="91"/>
      <c r="IL9" s="91"/>
      <c r="IM9" s="91"/>
      <c r="IN9" s="91"/>
      <c r="IO9" s="91"/>
      <c r="IP9" s="91"/>
      <c r="IQ9" s="91"/>
      <c r="IR9" s="91"/>
      <c r="IS9" s="91"/>
      <c r="IT9" s="91"/>
      <c r="IU9" s="91"/>
      <c r="IV9" s="91"/>
      <c r="IW9" s="91"/>
      <c r="IX9" s="91"/>
      <c r="IY9" s="91"/>
      <c r="IZ9" s="91"/>
      <c r="JA9" s="91"/>
      <c r="JB9" s="91"/>
      <c r="JC9" s="91"/>
      <c r="JD9" s="91"/>
      <c r="JE9" s="91"/>
      <c r="JF9" s="91"/>
      <c r="JG9" s="91"/>
      <c r="JH9" s="91"/>
      <c r="JI9" s="91"/>
      <c r="JJ9" s="91"/>
      <c r="JK9" s="91"/>
      <c r="JL9" s="91"/>
      <c r="JM9" s="91"/>
      <c r="JN9" s="91"/>
      <c r="JO9" s="91"/>
      <c r="JP9" s="91"/>
      <c r="JQ9" s="91"/>
      <c r="JR9" s="91"/>
      <c r="JS9" s="91"/>
      <c r="JT9" s="91"/>
      <c r="JU9" s="91"/>
      <c r="JV9" s="91"/>
      <c r="JW9" s="91"/>
      <c r="JX9" s="91"/>
      <c r="JY9" s="91"/>
      <c r="JZ9" s="91"/>
      <c r="KA9" s="91"/>
      <c r="KB9" s="91"/>
      <c r="KC9" s="91"/>
      <c r="KD9" s="91"/>
      <c r="KE9" s="91"/>
      <c r="KF9" s="91"/>
      <c r="KG9" s="91"/>
      <c r="KH9" s="91"/>
      <c r="KI9" s="91"/>
      <c r="KJ9" s="91"/>
      <c r="KK9" s="91"/>
      <c r="KL9" s="91"/>
      <c r="KM9" s="91"/>
      <c r="KN9" s="91"/>
      <c r="KO9" s="91"/>
      <c r="KP9" s="91"/>
      <c r="KQ9" s="91"/>
      <c r="KR9" s="91"/>
      <c r="KS9" s="91"/>
      <c r="KT9" s="91"/>
      <c r="KU9" s="91"/>
      <c r="KV9" s="91"/>
      <c r="KW9" s="91"/>
      <c r="KX9" s="91"/>
      <c r="KY9" s="91"/>
      <c r="KZ9" s="91"/>
      <c r="LA9" s="91"/>
      <c r="LB9" s="91"/>
      <c r="LC9" s="91"/>
      <c r="LD9" s="91"/>
      <c r="LE9" s="91"/>
      <c r="LF9" s="91"/>
      <c r="LG9" s="91"/>
      <c r="LH9" s="91"/>
      <c r="LI9" s="91"/>
      <c r="LJ9" s="91"/>
      <c r="LK9" s="91"/>
      <c r="LL9" s="91"/>
      <c r="LM9" s="91"/>
      <c r="LN9" s="91"/>
      <c r="LO9" s="91"/>
      <c r="LP9" s="91"/>
      <c r="LQ9" s="91"/>
      <c r="LR9" s="91"/>
      <c r="LS9" s="91"/>
      <c r="LT9" s="91"/>
      <c r="LU9" s="91"/>
      <c r="LV9" s="91"/>
      <c r="LW9" s="91"/>
      <c r="LX9" s="91"/>
      <c r="LY9" s="91"/>
      <c r="LZ9" s="91"/>
      <c r="MA9" s="91"/>
      <c r="MB9" s="91"/>
      <c r="MC9" s="91"/>
      <c r="MD9" s="91"/>
      <c r="ME9" s="91"/>
      <c r="MF9" s="91"/>
      <c r="MG9" s="91"/>
      <c r="MH9" s="91"/>
      <c r="MI9" s="91"/>
      <c r="MJ9" s="91"/>
      <c r="MK9" s="91"/>
      <c r="ML9" s="91"/>
      <c r="MM9" s="91"/>
      <c r="MN9" s="91"/>
      <c r="MO9" s="91"/>
      <c r="MP9" s="91"/>
      <c r="MQ9" s="91"/>
      <c r="MR9" s="91"/>
      <c r="MS9" s="91"/>
      <c r="MT9" s="91"/>
      <c r="MU9" s="91"/>
      <c r="MV9" s="91"/>
      <c r="MW9" s="91"/>
      <c r="MX9" s="91"/>
      <c r="MY9" s="91"/>
      <c r="MZ9" s="91"/>
      <c r="NA9" s="91"/>
      <c r="NB9" s="91"/>
      <c r="NC9" s="91"/>
      <c r="ND9" s="91"/>
      <c r="NE9" s="91"/>
      <c r="NF9" s="91"/>
      <c r="NG9" s="91"/>
      <c r="NH9" s="91"/>
      <c r="NI9" s="91"/>
      <c r="NJ9" s="91"/>
      <c r="NK9" s="91"/>
      <c r="NL9" s="91"/>
      <c r="NM9" s="91"/>
      <c r="NN9" s="91"/>
      <c r="NO9" s="91"/>
      <c r="NP9" s="91"/>
      <c r="NQ9" s="91"/>
      <c r="NR9" s="91"/>
      <c r="NS9" s="91"/>
      <c r="NT9" s="91"/>
      <c r="NU9" s="91"/>
      <c r="NV9" s="91"/>
      <c r="NW9" s="91"/>
      <c r="NX9" s="91"/>
      <c r="NY9" s="91"/>
      <c r="NZ9" s="91"/>
      <c r="OA9" s="91"/>
      <c r="OB9" s="91"/>
      <c r="OC9" s="91"/>
      <c r="OD9" s="91"/>
      <c r="OE9" s="91"/>
      <c r="OF9" s="91"/>
      <c r="OG9" s="91"/>
      <c r="OH9" s="91"/>
      <c r="OI9" s="91"/>
      <c r="OJ9" s="91"/>
      <c r="OK9" s="91"/>
      <c r="OL9" s="91"/>
      <c r="OM9" s="91"/>
      <c r="ON9" s="91"/>
      <c r="OO9" s="91"/>
      <c r="OP9" s="91"/>
      <c r="OQ9" s="91"/>
      <c r="OR9" s="91"/>
      <c r="OS9" s="91"/>
      <c r="OT9" s="91"/>
      <c r="OU9" s="91"/>
      <c r="OV9" s="91"/>
      <c r="OW9" s="91"/>
      <c r="OX9" s="91"/>
      <c r="OY9" s="91"/>
      <c r="OZ9" s="91"/>
      <c r="PA9" s="91"/>
      <c r="PB9" s="91"/>
      <c r="PC9" s="91"/>
      <c r="PD9" s="91"/>
      <c r="PE9" s="91"/>
      <c r="PF9" s="91"/>
      <c r="PG9" s="91"/>
      <c r="PH9" s="91"/>
      <c r="PI9" s="91"/>
      <c r="PJ9" s="91"/>
      <c r="PK9" s="91"/>
      <c r="PL9" s="91"/>
      <c r="PM9" s="91"/>
      <c r="PN9" s="91"/>
      <c r="PO9" s="91"/>
      <c r="PP9" s="91"/>
      <c r="PQ9" s="91"/>
      <c r="PR9" s="91"/>
      <c r="PS9" s="91"/>
      <c r="PT9" s="91"/>
      <c r="PU9" s="91"/>
      <c r="PV9" s="91"/>
      <c r="PW9" s="91"/>
      <c r="PX9" s="91"/>
      <c r="PY9" s="91"/>
      <c r="PZ9" s="91"/>
      <c r="QA9" s="91"/>
      <c r="QB9" s="91"/>
      <c r="QC9" s="91"/>
      <c r="QD9" s="91"/>
      <c r="QE9" s="91"/>
      <c r="QF9" s="91"/>
      <c r="QG9" s="91"/>
      <c r="QH9" s="91"/>
      <c r="QI9" s="91"/>
      <c r="QJ9" s="91"/>
      <c r="QK9" s="91"/>
      <c r="QL9" s="91"/>
      <c r="QM9" s="91"/>
      <c r="QN9" s="91"/>
      <c r="QO9" s="91"/>
      <c r="QP9" s="91"/>
      <c r="QQ9" s="91"/>
      <c r="QR9" s="91"/>
      <c r="QS9" s="91"/>
      <c r="QT9" s="91"/>
      <c r="QU9" s="91"/>
      <c r="QV9" s="91"/>
      <c r="QW9" s="91"/>
      <c r="QX9" s="91"/>
      <c r="QY9" s="91"/>
      <c r="QZ9" s="91"/>
      <c r="RA9" s="91"/>
      <c r="RB9" s="91"/>
      <c r="RC9" s="91"/>
      <c r="RD9" s="91"/>
      <c r="RE9" s="91"/>
      <c r="RF9" s="91"/>
      <c r="RG9" s="91"/>
      <c r="RH9" s="91"/>
      <c r="RI9" s="91"/>
      <c r="RJ9" s="91"/>
      <c r="RK9" s="91"/>
      <c r="RL9" s="91"/>
      <c r="RM9" s="91"/>
      <c r="RN9" s="91"/>
      <c r="RO9" s="91"/>
      <c r="RP9" s="91"/>
      <c r="RQ9" s="91"/>
      <c r="RR9" s="91"/>
      <c r="RS9" s="91"/>
      <c r="RT9" s="91"/>
      <c r="RU9" s="91"/>
      <c r="RV9" s="91"/>
      <c r="RW9" s="91"/>
      <c r="RX9" s="91"/>
      <c r="RY9" s="91"/>
      <c r="RZ9" s="91"/>
      <c r="SA9" s="91"/>
      <c r="SB9" s="91"/>
      <c r="SC9" s="91"/>
      <c r="SD9" s="91"/>
      <c r="SE9" s="91"/>
      <c r="SF9" s="91"/>
      <c r="SG9" s="91"/>
      <c r="SH9" s="91"/>
      <c r="SI9" s="91"/>
      <c r="SJ9" s="91"/>
      <c r="SK9" s="91"/>
      <c r="SL9" s="91"/>
      <c r="SM9" s="91"/>
      <c r="SN9" s="91"/>
      <c r="SO9" s="91"/>
      <c r="SP9" s="91"/>
      <c r="SQ9" s="91"/>
      <c r="SR9" s="91"/>
      <c r="SS9" s="91"/>
      <c r="ST9" s="91"/>
      <c r="SU9" s="91"/>
      <c r="SV9" s="91"/>
      <c r="SW9" s="91"/>
      <c r="SX9" s="91"/>
      <c r="SY9" s="91"/>
      <c r="SZ9" s="91"/>
      <c r="TA9" s="91"/>
      <c r="TB9" s="91"/>
      <c r="TC9" s="91"/>
      <c r="TD9" s="91"/>
      <c r="TE9" s="91"/>
      <c r="TF9" s="91"/>
      <c r="TG9" s="91"/>
      <c r="TH9" s="91"/>
      <c r="TI9" s="91"/>
      <c r="TJ9" s="91"/>
      <c r="TK9" s="91"/>
      <c r="TL9" s="91"/>
      <c r="TM9" s="91"/>
      <c r="TN9" s="91"/>
      <c r="TO9" s="91"/>
      <c r="TP9" s="91"/>
      <c r="TQ9" s="91"/>
      <c r="TR9" s="91"/>
      <c r="TS9" s="91"/>
      <c r="TT9" s="91"/>
      <c r="TU9" s="91"/>
      <c r="TV9" s="91"/>
      <c r="TW9" s="91"/>
      <c r="TX9" s="91"/>
      <c r="TY9" s="91"/>
      <c r="TZ9" s="91"/>
      <c r="UA9" s="91"/>
      <c r="UB9" s="91"/>
      <c r="UC9" s="91"/>
      <c r="UD9" s="91"/>
      <c r="UE9" s="91"/>
      <c r="UF9" s="91"/>
      <c r="UG9" s="91"/>
      <c r="UH9" s="91"/>
      <c r="UI9" s="91"/>
      <c r="UJ9" s="91"/>
      <c r="UK9" s="91"/>
      <c r="UL9" s="91"/>
      <c r="UM9" s="91"/>
      <c r="UN9" s="91"/>
      <c r="UO9" s="91"/>
      <c r="UP9" s="91"/>
      <c r="UQ9" s="91"/>
      <c r="UR9" s="91"/>
      <c r="US9" s="91"/>
      <c r="UT9" s="91"/>
      <c r="UU9" s="91"/>
      <c r="UV9" s="91"/>
      <c r="UW9" s="91"/>
      <c r="UX9" s="91"/>
      <c r="UY9" s="91"/>
      <c r="UZ9" s="91"/>
      <c r="VA9" s="91"/>
      <c r="VB9" s="91"/>
      <c r="VC9" s="91"/>
      <c r="VD9" s="91"/>
      <c r="VE9" s="91"/>
      <c r="VF9" s="91"/>
      <c r="VG9" s="91"/>
      <c r="VH9" s="91"/>
      <c r="VI9" s="91"/>
      <c r="VJ9" s="91"/>
      <c r="VK9" s="91"/>
      <c r="VL9" s="91"/>
      <c r="VM9" s="91"/>
      <c r="VN9" s="91"/>
      <c r="VO9" s="91"/>
      <c r="VP9" s="91"/>
      <c r="VQ9" s="91"/>
      <c r="VR9" s="91"/>
      <c r="VS9" s="91"/>
      <c r="VT9" s="91"/>
      <c r="VU9" s="91"/>
      <c r="VV9" s="91"/>
      <c r="VW9" s="91"/>
      <c r="VX9" s="91"/>
      <c r="VY9" s="91"/>
      <c r="VZ9" s="91"/>
      <c r="WA9" s="91"/>
      <c r="WB9" s="91"/>
      <c r="WC9" s="91"/>
      <c r="WD9" s="91"/>
      <c r="WE9" s="91"/>
      <c r="WF9" s="91"/>
      <c r="WG9" s="91"/>
      <c r="WH9" s="91"/>
      <c r="WI9" s="91"/>
      <c r="WJ9" s="91"/>
      <c r="WK9" s="91"/>
      <c r="WL9" s="91"/>
      <c r="WM9" s="91"/>
      <c r="WN9" s="91"/>
      <c r="WO9" s="91"/>
      <c r="WP9" s="91"/>
      <c r="WQ9" s="91"/>
      <c r="WR9" s="91"/>
      <c r="WS9" s="91"/>
      <c r="WT9" s="91"/>
      <c r="WU9" s="91"/>
      <c r="WV9" s="91"/>
      <c r="WW9" s="91"/>
      <c r="WX9" s="91"/>
      <c r="WY9" s="91"/>
      <c r="WZ9" s="91"/>
      <c r="XA9" s="91"/>
      <c r="XB9" s="91"/>
      <c r="XC9" s="91"/>
      <c r="XD9" s="91"/>
      <c r="XE9" s="91"/>
      <c r="XF9" s="91"/>
      <c r="XG9" s="91"/>
      <c r="XH9" s="91"/>
      <c r="XI9" s="91"/>
      <c r="XJ9" s="91"/>
      <c r="XK9" s="91"/>
      <c r="XL9" s="91"/>
      <c r="XM9" s="91"/>
      <c r="XN9" s="91"/>
      <c r="XO9" s="91"/>
      <c r="XP9" s="91"/>
      <c r="XQ9" s="91"/>
      <c r="XR9" s="91"/>
      <c r="XS9" s="91"/>
      <c r="XT9" s="91"/>
      <c r="XU9" s="91"/>
      <c r="XV9" s="91"/>
      <c r="XW9" s="91"/>
      <c r="XX9" s="91"/>
      <c r="XY9" s="91"/>
      <c r="XZ9" s="91"/>
      <c r="YA9" s="91"/>
      <c r="YB9" s="91"/>
      <c r="YC9" s="91"/>
      <c r="YD9" s="91"/>
      <c r="YE9" s="91"/>
      <c r="YF9" s="91"/>
      <c r="YG9" s="91"/>
      <c r="YH9" s="91"/>
      <c r="YI9" s="91"/>
      <c r="YJ9" s="91"/>
      <c r="YK9" s="91"/>
      <c r="YL9" s="91"/>
      <c r="YM9" s="91"/>
      <c r="YN9" s="91"/>
      <c r="YO9" s="91"/>
      <c r="YP9" s="91"/>
      <c r="YQ9" s="91"/>
      <c r="YR9" s="91"/>
      <c r="YS9" s="91"/>
      <c r="YT9" s="91"/>
      <c r="YU9" s="91"/>
      <c r="YV9" s="91"/>
      <c r="YW9" s="91"/>
      <c r="YX9" s="91"/>
      <c r="YY9" s="91"/>
      <c r="YZ9" s="91"/>
      <c r="ZA9" s="91"/>
      <c r="ZB9" s="91"/>
      <c r="ZC9" s="91"/>
      <c r="ZD9" s="91"/>
      <c r="ZE9" s="91"/>
      <c r="ZF9" s="91"/>
      <c r="ZG9" s="91"/>
      <c r="ZH9" s="91"/>
      <c r="ZI9" s="91"/>
      <c r="ZJ9" s="91"/>
      <c r="ZK9" s="91"/>
      <c r="ZL9" s="91"/>
      <c r="ZM9" s="91"/>
      <c r="ZN9" s="91"/>
      <c r="ZO9" s="91"/>
      <c r="ZP9" s="91"/>
      <c r="ZQ9" s="91"/>
      <c r="ZR9" s="91"/>
      <c r="ZS9" s="91"/>
      <c r="ZT9" s="91"/>
      <c r="ZU9" s="91"/>
      <c r="ZV9" s="91"/>
      <c r="ZW9" s="91"/>
      <c r="ZX9" s="91"/>
      <c r="ZY9" s="91"/>
      <c r="ZZ9" s="91"/>
      <c r="AAA9" s="91"/>
      <c r="AAB9" s="91"/>
      <c r="AAC9" s="91"/>
      <c r="AAD9" s="91"/>
      <c r="AAE9" s="91"/>
      <c r="AAF9" s="91"/>
      <c r="AAG9" s="91"/>
      <c r="AAH9" s="91"/>
      <c r="AAI9" s="91"/>
      <c r="AAJ9" s="91"/>
      <c r="AAK9" s="91"/>
      <c r="AAL9" s="91"/>
      <c r="AAM9" s="91"/>
      <c r="AAN9" s="91"/>
      <c r="AAO9" s="91"/>
      <c r="AAP9" s="91"/>
      <c r="AAQ9" s="91"/>
      <c r="AAR9" s="91"/>
      <c r="AAS9" s="91"/>
      <c r="AAT9" s="91"/>
      <c r="AAU9" s="91"/>
      <c r="AAV9" s="91"/>
      <c r="AAW9" s="91"/>
      <c r="AAX9" s="91"/>
      <c r="AAY9" s="91"/>
      <c r="AAZ9" s="91"/>
      <c r="ABA9" s="91"/>
      <c r="ABB9" s="91"/>
      <c r="ABC9" s="91"/>
      <c r="ABD9" s="91"/>
      <c r="ABE9" s="91"/>
      <c r="ABF9" s="91"/>
      <c r="ABG9" s="91"/>
      <c r="ABH9" s="91"/>
      <c r="ABI9" s="91"/>
      <c r="ABJ9" s="91"/>
      <c r="ABK9" s="91"/>
      <c r="ABL9" s="91"/>
      <c r="ABM9" s="91"/>
      <c r="ABN9" s="91"/>
      <c r="ABO9" s="91"/>
      <c r="ABP9" s="91"/>
      <c r="ABQ9" s="91"/>
      <c r="ABR9" s="91"/>
      <c r="ABS9" s="91"/>
      <c r="ABT9" s="91"/>
      <c r="ABU9" s="91"/>
      <c r="ABV9" s="91"/>
      <c r="ABW9" s="91"/>
      <c r="ABX9" s="91"/>
      <c r="ABY9" s="91"/>
      <c r="ABZ9" s="91"/>
      <c r="ACA9" s="91"/>
      <c r="ACB9" s="91"/>
      <c r="ACC9" s="91"/>
      <c r="ACD9" s="91"/>
      <c r="ACE9" s="91"/>
      <c r="ACF9" s="91"/>
      <c r="ACG9" s="91"/>
      <c r="ACH9" s="91"/>
      <c r="ACI9" s="91"/>
      <c r="ACJ9" s="91"/>
      <c r="ACK9" s="91"/>
      <c r="ACL9" s="91"/>
      <c r="ACM9" s="91"/>
      <c r="ACN9" s="91"/>
      <c r="ACO9" s="91"/>
      <c r="ACP9" s="91"/>
      <c r="ACQ9" s="91"/>
      <c r="ACR9" s="91"/>
      <c r="ACS9" s="91"/>
      <c r="ACT9" s="91"/>
      <c r="ACU9" s="91"/>
      <c r="ACV9" s="91"/>
      <c r="ACW9" s="91"/>
      <c r="ACX9" s="91"/>
      <c r="ACY9" s="91"/>
      <c r="ACZ9" s="91"/>
      <c r="ADA9" s="91"/>
      <c r="ADB9" s="91"/>
      <c r="ADC9" s="91"/>
      <c r="ADD9" s="91"/>
      <c r="ADE9" s="91"/>
      <c r="ADF9" s="91"/>
      <c r="ADG9" s="91"/>
      <c r="ADH9" s="91"/>
      <c r="ADI9" s="91"/>
      <c r="ADJ9" s="91"/>
      <c r="ADK9" s="91"/>
      <c r="ADL9" s="91"/>
      <c r="ADM9" s="91"/>
      <c r="ADN9" s="91"/>
      <c r="ADO9" s="91"/>
      <c r="ADP9" s="91"/>
      <c r="ADQ9" s="91"/>
      <c r="ADR9" s="91"/>
      <c r="ADS9" s="91"/>
      <c r="ADT9" s="91"/>
      <c r="ADU9" s="91"/>
      <c r="ADV9" s="91"/>
      <c r="ADW9" s="91"/>
      <c r="ADX9" s="91"/>
      <c r="ADY9" s="91"/>
      <c r="ADZ9" s="91"/>
      <c r="AEA9" s="91"/>
      <c r="AEB9" s="91"/>
      <c r="AEC9" s="91"/>
      <c r="AED9" s="91"/>
      <c r="AEE9" s="91"/>
      <c r="AEF9" s="91"/>
      <c r="AEG9" s="91"/>
      <c r="AEH9" s="91"/>
      <c r="AEI9" s="91"/>
      <c r="AEJ9" s="91"/>
      <c r="AEK9" s="91"/>
      <c r="AEL9" s="91"/>
      <c r="AEM9" s="91"/>
      <c r="AEN9" s="91"/>
      <c r="AEO9" s="91"/>
      <c r="AEP9" s="91"/>
      <c r="AEQ9" s="91"/>
      <c r="AER9" s="91"/>
      <c r="AES9" s="91"/>
      <c r="AET9" s="91"/>
      <c r="AEU9" s="91"/>
      <c r="AEV9" s="91"/>
      <c r="AEW9" s="91"/>
      <c r="AEX9" s="91"/>
      <c r="AEY9" s="91"/>
      <c r="AEZ9" s="91"/>
      <c r="AFA9" s="91"/>
      <c r="AFB9" s="91"/>
      <c r="AFC9" s="91"/>
      <c r="AFD9" s="91"/>
      <c r="AFE9" s="91"/>
      <c r="AFF9" s="91"/>
      <c r="AFG9" s="91"/>
      <c r="AFH9" s="91"/>
      <c r="AFI9" s="91"/>
      <c r="AFJ9" s="91"/>
      <c r="AFK9" s="91"/>
      <c r="AFL9" s="91"/>
      <c r="AFM9" s="91"/>
      <c r="AFN9" s="91"/>
      <c r="AFO9" s="91"/>
      <c r="AFP9" s="91"/>
      <c r="AFQ9" s="91"/>
      <c r="AFR9" s="91"/>
      <c r="AFS9" s="91"/>
      <c r="AFT9" s="91"/>
      <c r="AFU9" s="91"/>
      <c r="AFV9" s="91"/>
      <c r="AFW9" s="91"/>
      <c r="AFX9" s="91"/>
      <c r="AFY9" s="91"/>
      <c r="AFZ9" s="91"/>
      <c r="AGA9" s="91"/>
      <c r="AGB9" s="91"/>
      <c r="AGC9" s="91"/>
      <c r="AGD9" s="91"/>
      <c r="AGE9" s="91"/>
      <c r="AGF9" s="91"/>
      <c r="AGG9" s="91"/>
      <c r="AGH9" s="91"/>
      <c r="AGI9" s="91"/>
      <c r="AGJ9" s="91"/>
      <c r="AGK9" s="91"/>
      <c r="AGL9" s="91"/>
      <c r="AGM9" s="91"/>
      <c r="AGN9" s="91"/>
      <c r="AGO9" s="91"/>
      <c r="AGP9" s="91"/>
      <c r="AGQ9" s="91"/>
      <c r="AGR9" s="91"/>
      <c r="AGS9" s="91"/>
      <c r="AGT9" s="91"/>
      <c r="AGU9" s="91"/>
      <c r="AGV9" s="91"/>
      <c r="AGW9" s="91"/>
      <c r="AGX9" s="91"/>
      <c r="AGY9" s="91"/>
      <c r="AGZ9" s="91"/>
      <c r="AHA9" s="91"/>
      <c r="AHB9" s="91"/>
      <c r="AHC9" s="91"/>
      <c r="AHD9" s="91"/>
      <c r="AHE9" s="91"/>
      <c r="AHF9" s="91"/>
      <c r="AHG9" s="91"/>
      <c r="AHH9" s="91"/>
      <c r="AHI9" s="91"/>
      <c r="AHJ9" s="91"/>
      <c r="AHK9" s="91"/>
      <c r="AHL9" s="91"/>
      <c r="AHM9" s="91"/>
      <c r="AHN9" s="91"/>
      <c r="AHO9" s="91"/>
      <c r="AHP9" s="91"/>
      <c r="AHQ9" s="91"/>
      <c r="AHR9" s="91"/>
      <c r="AHS9" s="91"/>
      <c r="AHT9" s="91"/>
      <c r="AHU9" s="91"/>
      <c r="AHV9" s="91"/>
      <c r="AHW9" s="91"/>
      <c r="AHX9" s="91"/>
      <c r="AHY9" s="91"/>
      <c r="AHZ9" s="91"/>
      <c r="AIA9" s="91"/>
      <c r="AIB9" s="91"/>
      <c r="AIC9" s="91"/>
      <c r="AID9" s="91"/>
      <c r="AIE9" s="91"/>
      <c r="AIF9" s="91"/>
      <c r="AIG9" s="91"/>
      <c r="AIH9" s="91"/>
      <c r="AII9" s="91"/>
      <c r="AIJ9" s="91"/>
      <c r="AIK9" s="91"/>
      <c r="AIL9" s="91"/>
      <c r="AIM9" s="91"/>
      <c r="AIN9" s="91"/>
      <c r="AIO9" s="91"/>
      <c r="AIP9" s="91"/>
      <c r="AIQ9" s="91"/>
      <c r="AIR9" s="91"/>
      <c r="AIS9" s="91"/>
      <c r="AIT9" s="91"/>
      <c r="AIU9" s="91"/>
      <c r="AIV9" s="91"/>
      <c r="AIW9" s="91"/>
      <c r="AIX9" s="91"/>
      <c r="AIY9" s="91"/>
      <c r="AIZ9" s="91"/>
      <c r="AJA9" s="91"/>
      <c r="AJB9" s="91"/>
      <c r="AJC9" s="91"/>
      <c r="AJD9" s="91"/>
      <c r="AJE9" s="91"/>
      <c r="AJF9" s="91"/>
      <c r="AJG9" s="91"/>
      <c r="AJH9" s="91"/>
      <c r="AJI9" s="91"/>
      <c r="AJJ9" s="91"/>
      <c r="AJK9" s="91"/>
      <c r="AJL9" s="91"/>
      <c r="AJM9" s="91"/>
      <c r="AJN9" s="91"/>
      <c r="AJO9" s="91"/>
      <c r="AJP9" s="91"/>
      <c r="AJQ9" s="91"/>
      <c r="AJR9" s="91"/>
      <c r="AJS9" s="91"/>
      <c r="AJT9" s="91"/>
      <c r="AJU9" s="91"/>
      <c r="AJV9" s="91"/>
      <c r="AJW9" s="91"/>
      <c r="AJX9" s="91"/>
      <c r="AJY9" s="91"/>
      <c r="AJZ9" s="91"/>
      <c r="AKA9" s="91"/>
      <c r="AKB9" s="91"/>
      <c r="AKC9" s="91"/>
      <c r="AKD9" s="91"/>
      <c r="AKE9" s="91"/>
      <c r="AKF9" s="91"/>
      <c r="AKG9" s="91"/>
      <c r="AKH9" s="91"/>
      <c r="AKI9" s="91"/>
      <c r="AKJ9" s="91"/>
      <c r="AKK9" s="91"/>
      <c r="AKL9" s="91"/>
      <c r="AKM9" s="91"/>
      <c r="AKN9" s="91"/>
      <c r="AKO9" s="91"/>
      <c r="AKP9" s="91"/>
      <c r="AKQ9" s="91"/>
      <c r="AKR9" s="91"/>
      <c r="AKS9" s="91"/>
      <c r="AKT9" s="91"/>
      <c r="AKU9" s="91"/>
      <c r="AKV9" s="91"/>
      <c r="AKW9" s="91"/>
      <c r="AKX9" s="91"/>
      <c r="AKY9" s="91"/>
      <c r="AKZ9" s="91"/>
      <c r="ALA9" s="91"/>
      <c r="ALB9" s="91"/>
      <c r="ALC9" s="91"/>
      <c r="ALD9" s="91"/>
      <c r="ALE9" s="91"/>
      <c r="ALF9" s="91"/>
      <c r="ALG9" s="91"/>
      <c r="ALH9" s="91"/>
      <c r="ALI9" s="91"/>
      <c r="ALJ9" s="91"/>
      <c r="ALK9" s="91"/>
      <c r="ALL9" s="91"/>
      <c r="ALM9" s="91"/>
      <c r="ALN9" s="91"/>
      <c r="ALO9" s="91"/>
      <c r="ALP9" s="91"/>
      <c r="ALQ9" s="91"/>
      <c r="ALR9" s="91"/>
      <c r="ALS9" s="91"/>
      <c r="ALT9" s="91"/>
      <c r="ALU9" s="91"/>
      <c r="ALV9" s="91"/>
      <c r="ALW9" s="91"/>
      <c r="ALX9" s="91"/>
      <c r="ALY9" s="91"/>
      <c r="ALZ9" s="91"/>
      <c r="AMA9" s="91"/>
      <c r="AMB9" s="91"/>
      <c r="AMC9" s="91"/>
      <c r="AMD9" s="91"/>
      <c r="AME9" s="91"/>
      <c r="AMF9" s="91"/>
      <c r="AMG9" s="91"/>
      <c r="AMH9" s="91"/>
      <c r="AMI9" s="91"/>
      <c r="AMJ9" s="91"/>
      <c r="AMK9" s="91"/>
      <c r="AML9" s="91"/>
      <c r="AMM9" s="91"/>
      <c r="AMN9" s="91"/>
      <c r="AMO9" s="91"/>
      <c r="AMP9" s="91"/>
      <c r="AMQ9" s="91"/>
      <c r="AMR9" s="91"/>
      <c r="AMS9" s="91"/>
      <c r="AMT9" s="91"/>
      <c r="AMU9" s="91"/>
      <c r="AMV9" s="91"/>
      <c r="AMW9" s="91"/>
      <c r="AMX9" s="91"/>
      <c r="AMY9" s="91"/>
      <c r="AMZ9" s="91"/>
      <c r="ANA9" s="91"/>
      <c r="ANB9" s="91"/>
      <c r="ANC9" s="91"/>
      <c r="AND9" s="91"/>
      <c r="ANE9" s="91"/>
      <c r="ANF9" s="91"/>
      <c r="ANG9" s="91"/>
      <c r="ANH9" s="91"/>
      <c r="ANI9" s="91"/>
      <c r="ANJ9" s="91"/>
      <c r="ANK9" s="91"/>
      <c r="ANL9" s="91"/>
      <c r="ANM9" s="91"/>
      <c r="ANN9" s="91"/>
      <c r="ANO9" s="91"/>
      <c r="ANP9" s="91"/>
      <c r="ANQ9" s="91"/>
      <c r="ANR9" s="91"/>
      <c r="ANS9" s="91"/>
      <c r="ANT9" s="91"/>
      <c r="ANU9" s="91"/>
      <c r="ANV9" s="91"/>
      <c r="ANW9" s="91"/>
      <c r="ANX9" s="91"/>
      <c r="ANY9" s="91"/>
      <c r="ANZ9" s="91"/>
      <c r="AOA9" s="91"/>
      <c r="AOB9" s="91"/>
      <c r="AOC9" s="91"/>
      <c r="AOD9" s="91"/>
      <c r="AOE9" s="91"/>
      <c r="AOF9" s="91"/>
      <c r="AOG9" s="91"/>
      <c r="AOH9" s="91"/>
      <c r="AOI9" s="91"/>
      <c r="AOJ9" s="91"/>
      <c r="AOK9" s="91"/>
      <c r="AOL9" s="91"/>
      <c r="AOM9" s="91"/>
      <c r="AON9" s="91"/>
      <c r="AOO9" s="91"/>
      <c r="AOP9" s="91"/>
      <c r="AOQ9" s="91"/>
      <c r="AOR9" s="91"/>
      <c r="AOS9" s="91"/>
      <c r="AOT9" s="91"/>
      <c r="AOU9" s="91"/>
      <c r="AOV9" s="91"/>
      <c r="AOW9" s="91"/>
      <c r="AOX9" s="91"/>
      <c r="AOY9" s="91"/>
      <c r="AOZ9" s="91"/>
      <c r="APA9" s="91"/>
      <c r="APB9" s="91"/>
      <c r="APC9" s="91"/>
      <c r="APD9" s="91"/>
      <c r="APE9" s="91"/>
      <c r="APF9" s="91"/>
      <c r="APG9" s="91"/>
      <c r="APH9" s="91"/>
      <c r="API9" s="91"/>
      <c r="APJ9" s="91"/>
      <c r="APK9" s="91"/>
      <c r="APL9" s="91"/>
      <c r="APM9" s="91"/>
      <c r="APN9" s="91"/>
      <c r="APO9" s="91"/>
      <c r="APP9" s="91"/>
      <c r="APQ9" s="91"/>
      <c r="APR9" s="91"/>
      <c r="APS9" s="91"/>
      <c r="APT9" s="91"/>
      <c r="APU9" s="91"/>
      <c r="APV9" s="91"/>
      <c r="APW9" s="91"/>
      <c r="APX9" s="91"/>
      <c r="APY9" s="91"/>
      <c r="APZ9" s="91"/>
      <c r="AQA9" s="91"/>
      <c r="AQB9" s="91"/>
      <c r="AQC9" s="91"/>
      <c r="AQD9" s="91"/>
      <c r="AQE9" s="91"/>
      <c r="AQF9" s="91"/>
      <c r="AQG9" s="91"/>
      <c r="AQH9" s="91"/>
      <c r="AQI9" s="91"/>
      <c r="AQJ9" s="91"/>
      <c r="AQK9" s="91"/>
      <c r="AQL9" s="91"/>
      <c r="AQM9" s="91"/>
      <c r="AQN9" s="91"/>
      <c r="AQO9" s="91"/>
      <c r="AQP9" s="91"/>
      <c r="AQQ9" s="91"/>
      <c r="AQR9" s="91"/>
      <c r="AQS9" s="91"/>
      <c r="AQT9" s="91"/>
      <c r="AQU9" s="91"/>
      <c r="AQV9" s="91"/>
      <c r="AQW9" s="91"/>
      <c r="AQX9" s="91"/>
      <c r="AQY9" s="91"/>
      <c r="AQZ9" s="91"/>
      <c r="ARA9" s="91"/>
      <c r="ARB9" s="91"/>
      <c r="ARC9" s="91"/>
      <c r="ARD9" s="91"/>
      <c r="ARE9" s="91"/>
      <c r="ARF9" s="91"/>
      <c r="ARG9" s="91"/>
      <c r="ARH9" s="91"/>
      <c r="ARI9" s="91"/>
      <c r="ARJ9" s="91"/>
      <c r="ARK9" s="91"/>
      <c r="ARL9" s="91"/>
      <c r="ARM9" s="91"/>
      <c r="ARN9" s="91"/>
      <c r="ARO9" s="91"/>
      <c r="ARP9" s="91"/>
      <c r="ARQ9" s="91"/>
      <c r="ARR9" s="91"/>
      <c r="ARS9" s="91"/>
      <c r="ART9" s="91"/>
      <c r="ARU9" s="91"/>
      <c r="ARV9" s="91"/>
      <c r="ARW9" s="91"/>
      <c r="ARX9" s="91"/>
      <c r="ARY9" s="91"/>
      <c r="ARZ9" s="91"/>
      <c r="ASA9" s="91"/>
      <c r="ASB9" s="91"/>
      <c r="ASC9" s="91"/>
      <c r="ASD9" s="91"/>
      <c r="ASE9" s="91"/>
      <c r="ASF9" s="91"/>
      <c r="ASG9" s="91"/>
      <c r="ASH9" s="91"/>
      <c r="ASI9" s="91"/>
      <c r="ASJ9" s="91"/>
      <c r="ASK9" s="91"/>
      <c r="ASL9" s="91"/>
      <c r="ASM9" s="91"/>
      <c r="ASN9" s="91"/>
      <c r="ASO9" s="91"/>
      <c r="ASP9" s="91"/>
      <c r="ASQ9" s="91"/>
      <c r="ASR9" s="91"/>
      <c r="ASS9" s="91"/>
      <c r="AST9" s="91"/>
      <c r="ASU9" s="91"/>
      <c r="ASV9" s="91"/>
      <c r="ASW9" s="91"/>
      <c r="ASX9" s="91"/>
      <c r="ASY9" s="91"/>
      <c r="ASZ9" s="91"/>
      <c r="ATA9" s="91"/>
      <c r="ATB9" s="91"/>
      <c r="ATC9" s="91"/>
      <c r="ATD9" s="91"/>
      <c r="ATE9" s="91"/>
      <c r="ATF9" s="91"/>
      <c r="ATG9" s="91"/>
      <c r="ATH9" s="91"/>
      <c r="ATI9" s="91"/>
      <c r="ATJ9" s="91"/>
      <c r="ATK9" s="91"/>
      <c r="ATL9" s="91"/>
      <c r="ATM9" s="91"/>
      <c r="ATN9" s="91"/>
      <c r="ATO9" s="91"/>
      <c r="ATP9" s="91"/>
      <c r="ATQ9" s="91"/>
      <c r="ATR9" s="91"/>
      <c r="ATS9" s="91"/>
      <c r="ATT9" s="91"/>
      <c r="ATU9" s="91"/>
      <c r="ATV9" s="91"/>
      <c r="ATW9" s="91"/>
      <c r="ATX9" s="91"/>
      <c r="ATY9" s="91"/>
      <c r="ATZ9" s="91"/>
      <c r="AUA9" s="91"/>
      <c r="AUB9" s="91"/>
      <c r="AUC9" s="91"/>
      <c r="AUD9" s="91"/>
      <c r="AUE9" s="91"/>
      <c r="AUF9" s="91"/>
      <c r="AUG9" s="91"/>
      <c r="AUH9" s="91"/>
      <c r="AUI9" s="91"/>
      <c r="AUJ9" s="91"/>
      <c r="AUK9" s="91"/>
      <c r="AUL9" s="91"/>
      <c r="AUM9" s="91"/>
      <c r="AUN9" s="91"/>
      <c r="AUO9" s="91"/>
      <c r="AUP9" s="91"/>
      <c r="AUQ9" s="91"/>
      <c r="AUR9" s="91"/>
      <c r="AUS9" s="91"/>
      <c r="AUT9" s="91"/>
      <c r="AUU9" s="91"/>
      <c r="AUV9" s="91"/>
      <c r="AUW9" s="91"/>
      <c r="AUX9" s="91"/>
      <c r="AUY9" s="91"/>
      <c r="AUZ9" s="91"/>
      <c r="AVA9" s="91"/>
      <c r="AVB9" s="91"/>
      <c r="AVC9" s="91"/>
      <c r="AVD9" s="91"/>
      <c r="AVE9" s="91"/>
      <c r="AVF9" s="91"/>
      <c r="AVG9" s="91"/>
      <c r="AVH9" s="91"/>
      <c r="AVI9" s="91"/>
      <c r="AVJ9" s="91"/>
      <c r="AVK9" s="91"/>
      <c r="AVL9" s="91"/>
      <c r="AVM9" s="91"/>
      <c r="AVN9" s="91"/>
      <c r="AVO9" s="91"/>
      <c r="AVP9" s="91"/>
      <c r="AVQ9" s="91"/>
      <c r="AVR9" s="91"/>
      <c r="AVS9" s="91"/>
      <c r="AVT9" s="91"/>
      <c r="AVU9" s="91"/>
      <c r="AVV9" s="91"/>
      <c r="AVW9" s="91"/>
      <c r="AVX9" s="91"/>
      <c r="AVY9" s="91"/>
      <c r="AVZ9" s="91"/>
      <c r="AWA9" s="91"/>
      <c r="AWB9" s="91"/>
      <c r="AWC9" s="91"/>
      <c r="AWD9" s="91"/>
      <c r="AWE9" s="91"/>
      <c r="AWF9" s="91"/>
      <c r="AWG9" s="91"/>
      <c r="AWH9" s="91"/>
      <c r="AWI9" s="91"/>
      <c r="AWJ9" s="91"/>
      <c r="AWK9" s="91"/>
      <c r="AWL9" s="91"/>
      <c r="AWM9" s="91"/>
      <c r="AWN9" s="91"/>
      <c r="AWO9" s="91"/>
      <c r="AWP9" s="91"/>
      <c r="AWQ9" s="91"/>
      <c r="AWR9" s="91"/>
      <c r="AWS9" s="91"/>
      <c r="AWT9" s="91"/>
      <c r="AWU9" s="91"/>
      <c r="AWV9" s="91"/>
      <c r="AWW9" s="91"/>
      <c r="AWX9" s="91"/>
      <c r="AWY9" s="91"/>
      <c r="AWZ9" s="91"/>
      <c r="AXA9" s="91"/>
      <c r="AXB9" s="91"/>
      <c r="AXC9" s="91"/>
      <c r="AXD9" s="91"/>
      <c r="AXE9" s="91"/>
      <c r="AXF9" s="91"/>
      <c r="AXG9" s="91"/>
      <c r="AXH9" s="91"/>
      <c r="AXI9" s="91"/>
      <c r="AXJ9" s="91"/>
      <c r="AXK9" s="91"/>
      <c r="AXL9" s="91"/>
      <c r="AXM9" s="91"/>
      <c r="AXN9" s="91"/>
      <c r="AXO9" s="91"/>
      <c r="AXP9" s="91"/>
      <c r="AXQ9" s="91"/>
      <c r="AXR9" s="91"/>
      <c r="AXS9" s="91"/>
      <c r="AXT9" s="91"/>
      <c r="AXU9" s="91"/>
      <c r="AXV9" s="91"/>
      <c r="AXW9" s="91"/>
      <c r="AXX9" s="91"/>
      <c r="AXY9" s="91"/>
      <c r="AXZ9" s="91"/>
      <c r="AYA9" s="91"/>
      <c r="AYB9" s="91"/>
      <c r="AYC9" s="91"/>
      <c r="AYD9" s="91"/>
      <c r="AYE9" s="91"/>
      <c r="AYF9" s="91"/>
      <c r="AYG9" s="91"/>
      <c r="AYH9" s="91"/>
      <c r="AYI9" s="91"/>
      <c r="AYJ9" s="91"/>
      <c r="AYK9" s="91"/>
      <c r="AYL9" s="91"/>
      <c r="AYM9" s="91"/>
      <c r="AYN9" s="91"/>
      <c r="AYO9" s="91"/>
      <c r="AYP9" s="91"/>
      <c r="AYQ9" s="91"/>
      <c r="AYR9" s="91"/>
      <c r="AYS9" s="91"/>
      <c r="AYT9" s="91"/>
      <c r="AYU9" s="91"/>
      <c r="AYV9" s="91"/>
      <c r="AYW9" s="91"/>
      <c r="AYX9" s="91"/>
      <c r="AYY9" s="91"/>
      <c r="AYZ9" s="91"/>
      <c r="AZA9" s="91"/>
      <c r="AZB9" s="91"/>
      <c r="AZC9" s="91"/>
      <c r="AZD9" s="91"/>
      <c r="AZE9" s="91"/>
      <c r="AZF9" s="91"/>
      <c r="AZG9" s="91"/>
      <c r="AZH9" s="91"/>
      <c r="AZI9" s="91"/>
      <c r="AZJ9" s="91"/>
      <c r="AZK9" s="91"/>
      <c r="AZL9" s="91"/>
      <c r="AZM9" s="91"/>
      <c r="AZN9" s="91"/>
      <c r="AZO9" s="91"/>
      <c r="AZP9" s="91"/>
      <c r="AZQ9" s="91"/>
      <c r="AZR9" s="91"/>
      <c r="AZS9" s="91"/>
      <c r="AZT9" s="91"/>
      <c r="AZU9" s="91"/>
      <c r="AZV9" s="91"/>
      <c r="AZW9" s="91"/>
      <c r="AZX9" s="91"/>
      <c r="AZY9" s="91"/>
      <c r="AZZ9" s="91"/>
      <c r="BAA9" s="91"/>
      <c r="BAB9" s="91"/>
      <c r="BAC9" s="91"/>
      <c r="BAD9" s="91"/>
      <c r="BAE9" s="91"/>
      <c r="BAF9" s="91"/>
      <c r="BAG9" s="91"/>
      <c r="BAH9" s="91"/>
      <c r="BAI9" s="91"/>
      <c r="BAJ9" s="91"/>
      <c r="BAK9" s="91"/>
      <c r="BAL9" s="91"/>
      <c r="BAM9" s="91"/>
      <c r="BAN9" s="91"/>
      <c r="BAO9" s="91"/>
      <c r="BAP9" s="91"/>
      <c r="BAQ9" s="91"/>
      <c r="BAR9" s="91"/>
      <c r="BAS9" s="91"/>
      <c r="BAT9" s="91"/>
      <c r="BAU9" s="91"/>
      <c r="BAV9" s="91"/>
      <c r="BAW9" s="91"/>
      <c r="BAX9" s="91"/>
      <c r="BAY9" s="91"/>
      <c r="BAZ9" s="91"/>
      <c r="BBA9" s="91"/>
      <c r="BBB9" s="91"/>
      <c r="BBC9" s="91"/>
      <c r="BBD9" s="91"/>
      <c r="BBE9" s="91"/>
      <c r="BBF9" s="91"/>
      <c r="BBG9" s="91"/>
      <c r="BBH9" s="91"/>
      <c r="BBI9" s="91"/>
      <c r="BBJ9" s="91"/>
      <c r="BBK9" s="91"/>
      <c r="BBL9" s="91"/>
      <c r="BBM9" s="91"/>
      <c r="BBN9" s="91"/>
      <c r="BBO9" s="91"/>
      <c r="BBP9" s="91"/>
      <c r="BBQ9" s="91"/>
      <c r="BBR9" s="91"/>
      <c r="BBS9" s="91"/>
      <c r="BBT9" s="91"/>
      <c r="BBU9" s="91"/>
      <c r="BBV9" s="91"/>
      <c r="BBW9" s="91"/>
      <c r="BBX9" s="91"/>
      <c r="BBY9" s="91"/>
      <c r="BBZ9" s="91"/>
      <c r="BCA9" s="91"/>
      <c r="BCB9" s="91"/>
      <c r="BCC9" s="91"/>
      <c r="BCD9" s="91"/>
      <c r="BCE9" s="91"/>
      <c r="BCF9" s="91"/>
      <c r="BCG9" s="91"/>
      <c r="BCH9" s="91"/>
      <c r="BCI9" s="91"/>
      <c r="BCJ9" s="91"/>
      <c r="BCK9" s="91"/>
      <c r="BCL9" s="91"/>
      <c r="BCM9" s="91"/>
      <c r="BCN9" s="91"/>
      <c r="BCO9" s="91"/>
      <c r="BCP9" s="91"/>
      <c r="BCQ9" s="91"/>
      <c r="BCR9" s="91"/>
      <c r="BCS9" s="91"/>
      <c r="BCT9" s="91"/>
      <c r="BCU9" s="91"/>
      <c r="BCV9" s="91"/>
      <c r="BCW9" s="91"/>
      <c r="BCX9" s="91"/>
      <c r="BCY9" s="91"/>
      <c r="BCZ9" s="91"/>
      <c r="BDA9" s="91"/>
      <c r="BDB9" s="91"/>
      <c r="BDC9" s="91"/>
      <c r="BDD9" s="91"/>
      <c r="BDE9" s="91"/>
      <c r="BDF9" s="91"/>
      <c r="BDG9" s="91"/>
      <c r="BDH9" s="91"/>
      <c r="BDI9" s="91"/>
      <c r="BDJ9" s="91"/>
      <c r="BDK9" s="91"/>
      <c r="BDL9" s="91"/>
      <c r="BDM9" s="91"/>
      <c r="BDN9" s="91"/>
      <c r="BDO9" s="91"/>
      <c r="BDP9" s="91"/>
      <c r="BDQ9" s="91"/>
      <c r="BDR9" s="91"/>
      <c r="BDS9" s="91"/>
      <c r="BDT9" s="91"/>
      <c r="BDU9" s="91"/>
      <c r="BDV9" s="91"/>
      <c r="BDW9" s="91"/>
      <c r="BDX9" s="91"/>
      <c r="BDY9" s="91"/>
      <c r="BDZ9" s="91"/>
      <c r="BEA9" s="91"/>
      <c r="BEB9" s="91"/>
      <c r="BEC9" s="91"/>
      <c r="BED9" s="91"/>
      <c r="BEE9" s="91"/>
      <c r="BEF9" s="91"/>
      <c r="BEG9" s="91"/>
      <c r="BEH9" s="91"/>
      <c r="BEI9" s="91"/>
      <c r="BEJ9" s="91"/>
      <c r="BEK9" s="91"/>
      <c r="BEL9" s="91"/>
      <c r="BEM9" s="91"/>
      <c r="BEN9" s="91"/>
      <c r="BEO9" s="91"/>
      <c r="BEP9" s="91"/>
      <c r="BEQ9" s="91"/>
      <c r="BER9" s="91"/>
      <c r="BES9" s="91"/>
      <c r="BET9" s="91"/>
      <c r="BEU9" s="91"/>
      <c r="BEV9" s="91"/>
      <c r="BEW9" s="91"/>
      <c r="BEX9" s="91"/>
      <c r="BEY9" s="91"/>
      <c r="BEZ9" s="91"/>
      <c r="BFA9" s="91"/>
      <c r="BFB9" s="91"/>
      <c r="BFC9" s="91"/>
      <c r="BFD9" s="91"/>
      <c r="BFE9" s="91"/>
      <c r="BFF9" s="91"/>
      <c r="BFG9" s="91"/>
      <c r="BFH9" s="91"/>
      <c r="BFI9" s="91"/>
      <c r="BFJ9" s="91"/>
      <c r="BFK9" s="91"/>
      <c r="BFL9" s="91"/>
      <c r="BFM9" s="91"/>
      <c r="BFN9" s="91"/>
      <c r="BFO9" s="91"/>
      <c r="BFP9" s="91"/>
      <c r="BFQ9" s="91"/>
      <c r="BFR9" s="91"/>
      <c r="BFS9" s="91"/>
      <c r="BFT9" s="91"/>
      <c r="BFU9" s="91"/>
      <c r="BFV9" s="91"/>
      <c r="BFW9" s="91"/>
      <c r="BFX9" s="91"/>
      <c r="BFY9" s="91"/>
      <c r="BFZ9" s="91"/>
      <c r="BGA9" s="91"/>
      <c r="BGB9" s="91"/>
      <c r="BGC9" s="91"/>
      <c r="BGD9" s="91"/>
      <c r="BGE9" s="91"/>
      <c r="BGF9" s="91"/>
      <c r="BGG9" s="91"/>
      <c r="BGH9" s="91"/>
      <c r="BGI9" s="91"/>
      <c r="BGJ9" s="91"/>
      <c r="BGK9" s="91"/>
      <c r="BGL9" s="91"/>
      <c r="BGM9" s="91"/>
      <c r="BGN9" s="91"/>
      <c r="BGO9" s="91"/>
      <c r="BGP9" s="91"/>
      <c r="BGQ9" s="91"/>
      <c r="BGR9" s="91"/>
      <c r="BGS9" s="91"/>
      <c r="BGT9" s="91"/>
      <c r="BGU9" s="91"/>
      <c r="BGV9" s="91"/>
      <c r="BGW9" s="91"/>
      <c r="BGX9" s="91"/>
      <c r="BGY9" s="91"/>
      <c r="BGZ9" s="91"/>
      <c r="BHA9" s="91"/>
      <c r="BHB9" s="91"/>
      <c r="BHC9" s="91"/>
      <c r="BHD9" s="91"/>
      <c r="BHE9" s="91"/>
      <c r="BHF9" s="91"/>
      <c r="BHG9" s="91"/>
      <c r="BHH9" s="91"/>
      <c r="BHI9" s="91"/>
      <c r="BHJ9" s="91"/>
      <c r="BHK9" s="91"/>
      <c r="BHL9" s="91"/>
      <c r="BHM9" s="91"/>
      <c r="BHN9" s="91"/>
      <c r="BHO9" s="91"/>
      <c r="BHP9" s="91"/>
      <c r="BHQ9" s="91"/>
      <c r="BHR9" s="91"/>
      <c r="BHS9" s="91"/>
      <c r="BHT9" s="91"/>
      <c r="BHU9" s="91"/>
      <c r="BHV9" s="91"/>
      <c r="BHW9" s="91"/>
      <c r="BHX9" s="91"/>
      <c r="BHY9" s="91"/>
      <c r="BHZ9" s="91"/>
      <c r="BIA9" s="91"/>
      <c r="BIB9" s="91"/>
      <c r="BIC9" s="91"/>
      <c r="BID9" s="91"/>
      <c r="BIE9" s="91"/>
      <c r="BIF9" s="91"/>
      <c r="BIG9" s="91"/>
      <c r="BIH9" s="91"/>
      <c r="BII9" s="91"/>
      <c r="BIJ9" s="91"/>
      <c r="BIK9" s="91"/>
      <c r="BIL9" s="91"/>
      <c r="BIM9" s="91"/>
      <c r="BIN9" s="91"/>
      <c r="BIO9" s="91"/>
      <c r="BIP9" s="91"/>
      <c r="BIQ9" s="91"/>
      <c r="BIR9" s="91"/>
      <c r="BIS9" s="91"/>
      <c r="BIT9" s="91"/>
      <c r="BIU9" s="91"/>
      <c r="BIV9" s="91"/>
      <c r="BIW9" s="91"/>
      <c r="BIX9" s="91"/>
      <c r="BIY9" s="91"/>
      <c r="BIZ9" s="91"/>
      <c r="BJA9" s="91"/>
      <c r="BJB9" s="91"/>
      <c r="BJC9" s="91"/>
      <c r="BJD9" s="91"/>
      <c r="BJE9" s="91"/>
      <c r="BJF9" s="91"/>
      <c r="BJG9" s="91"/>
      <c r="BJH9" s="91"/>
      <c r="BJI9" s="91"/>
      <c r="BJJ9" s="91"/>
      <c r="BJK9" s="91"/>
      <c r="BJL9" s="91"/>
      <c r="BJM9" s="91"/>
      <c r="BJN9" s="91"/>
      <c r="BJO9" s="91"/>
      <c r="BJP9" s="91"/>
      <c r="BJQ9" s="91"/>
      <c r="BJR9" s="91"/>
      <c r="BJS9" s="91"/>
      <c r="BJT9" s="91"/>
      <c r="BJU9" s="91"/>
      <c r="BJV9" s="91"/>
      <c r="BJW9" s="91"/>
      <c r="BJX9" s="91"/>
      <c r="BJY9" s="91"/>
      <c r="BJZ9" s="91"/>
      <c r="BKA9" s="91"/>
      <c r="BKB9" s="91"/>
      <c r="BKC9" s="91"/>
      <c r="BKD9" s="91"/>
      <c r="BKE9" s="91"/>
      <c r="BKF9" s="91"/>
      <c r="BKG9" s="91"/>
      <c r="BKH9" s="91"/>
      <c r="BKI9" s="91"/>
      <c r="BKJ9" s="91"/>
      <c r="BKK9" s="91"/>
      <c r="BKL9" s="91"/>
      <c r="BKM9" s="91"/>
      <c r="BKN9" s="91"/>
      <c r="BKO9" s="91"/>
      <c r="BKP9" s="91"/>
      <c r="BKQ9" s="91"/>
      <c r="BKR9" s="91"/>
      <c r="BKS9" s="91"/>
      <c r="BKT9" s="91"/>
      <c r="BKU9" s="91"/>
      <c r="BKV9" s="91"/>
      <c r="BKW9" s="91"/>
      <c r="BKX9" s="91"/>
      <c r="BKY9" s="91"/>
      <c r="BKZ9" s="91"/>
      <c r="BLA9" s="91"/>
      <c r="BLB9" s="91"/>
      <c r="BLC9" s="91"/>
      <c r="BLD9" s="91"/>
      <c r="BLE9" s="91"/>
      <c r="BLF9" s="91"/>
      <c r="BLG9" s="91"/>
      <c r="BLH9" s="91"/>
      <c r="BLI9" s="91"/>
      <c r="BLJ9" s="91"/>
      <c r="BLK9" s="91"/>
      <c r="BLL9" s="91"/>
      <c r="BLM9" s="91"/>
      <c r="BLN9" s="91"/>
      <c r="BLO9" s="91"/>
      <c r="BLP9" s="91"/>
      <c r="BLQ9" s="91"/>
      <c r="BLR9" s="91"/>
      <c r="BLS9" s="91"/>
      <c r="BLT9" s="91"/>
      <c r="BLU9" s="91"/>
      <c r="BLV9" s="91"/>
      <c r="BLW9" s="91"/>
      <c r="BLX9" s="91"/>
      <c r="BLY9" s="91"/>
      <c r="BLZ9" s="91"/>
      <c r="BMA9" s="91"/>
      <c r="BMB9" s="91"/>
      <c r="BMC9" s="91"/>
      <c r="BMD9" s="91"/>
      <c r="BME9" s="91"/>
      <c r="BMF9" s="91"/>
      <c r="BMG9" s="91"/>
      <c r="BMH9" s="91"/>
      <c r="BMI9" s="91"/>
      <c r="BMJ9" s="91"/>
      <c r="BMK9" s="91"/>
      <c r="BML9" s="91"/>
      <c r="BMM9" s="91"/>
      <c r="BMN9" s="91"/>
      <c r="BMO9" s="91"/>
      <c r="BMP9" s="91"/>
      <c r="BMQ9" s="91"/>
      <c r="BMR9" s="91"/>
      <c r="BMS9" s="91"/>
      <c r="BMT9" s="91"/>
      <c r="BMU9" s="91"/>
      <c r="BMV9" s="91"/>
      <c r="BMW9" s="91"/>
      <c r="BMX9" s="91"/>
      <c r="BMY9" s="91"/>
      <c r="BMZ9" s="91"/>
      <c r="BNA9" s="91"/>
      <c r="BNB9" s="91"/>
      <c r="BNC9" s="91"/>
      <c r="BND9" s="91"/>
      <c r="BNE9" s="91"/>
      <c r="BNF9" s="91"/>
      <c r="BNG9" s="91"/>
      <c r="BNH9" s="91"/>
      <c r="BNI9" s="91"/>
      <c r="BNJ9" s="91"/>
      <c r="BNK9" s="91"/>
      <c r="BNL9" s="91"/>
      <c r="BNM9" s="91"/>
      <c r="BNN9" s="91"/>
      <c r="BNO9" s="91"/>
      <c r="BNP9" s="91"/>
      <c r="BNQ9" s="91"/>
      <c r="BNR9" s="91"/>
      <c r="BNS9" s="91"/>
      <c r="BNT9" s="91"/>
      <c r="BNU9" s="91"/>
      <c r="BNV9" s="91"/>
      <c r="BNW9" s="91"/>
      <c r="BNX9" s="91"/>
      <c r="BNY9" s="91"/>
      <c r="BNZ9" s="91"/>
      <c r="BOA9" s="91"/>
      <c r="BOB9" s="91"/>
      <c r="BOC9" s="91"/>
      <c r="BOD9" s="91"/>
      <c r="BOE9" s="91"/>
      <c r="BOF9" s="91"/>
      <c r="BOG9" s="91"/>
      <c r="BOH9" s="91"/>
      <c r="BOI9" s="91"/>
      <c r="BOJ9" s="91"/>
      <c r="BOK9" s="91"/>
      <c r="BOL9" s="91"/>
      <c r="BOM9" s="91"/>
      <c r="BON9" s="91"/>
      <c r="BOO9" s="91"/>
      <c r="BOP9" s="91"/>
      <c r="BOQ9" s="91"/>
      <c r="BOR9" s="91"/>
      <c r="BOS9" s="91"/>
      <c r="BOT9" s="91"/>
      <c r="BOU9" s="91"/>
      <c r="BOV9" s="91"/>
      <c r="BOW9" s="91"/>
      <c r="BOX9" s="91"/>
      <c r="BOY9" s="91"/>
      <c r="BOZ9" s="91"/>
      <c r="BPA9" s="91"/>
      <c r="BPB9" s="91"/>
      <c r="BPC9" s="91"/>
      <c r="BPD9" s="91"/>
      <c r="BPE9" s="91"/>
      <c r="BPF9" s="91"/>
      <c r="BPG9" s="91"/>
      <c r="BPH9" s="91"/>
      <c r="BPI9" s="91"/>
      <c r="BPJ9" s="91"/>
      <c r="BPK9" s="91"/>
      <c r="BPL9" s="91"/>
      <c r="BPM9" s="91"/>
      <c r="BPN9" s="91"/>
      <c r="BPO9" s="91"/>
      <c r="BPP9" s="91"/>
      <c r="BPQ9" s="91"/>
      <c r="BPR9" s="91"/>
      <c r="BPS9" s="91"/>
      <c r="BPT9" s="91"/>
      <c r="BPU9" s="91"/>
      <c r="BPV9" s="91"/>
      <c r="BPW9" s="91"/>
      <c r="BPX9" s="91"/>
      <c r="BPY9" s="91"/>
      <c r="BPZ9" s="91"/>
      <c r="BQA9" s="91"/>
      <c r="BQB9" s="91"/>
      <c r="BQC9" s="91"/>
      <c r="BQD9" s="91"/>
      <c r="BQE9" s="91"/>
      <c r="BQF9" s="91"/>
      <c r="BQG9" s="91"/>
      <c r="BQH9" s="91"/>
      <c r="BQI9" s="91"/>
      <c r="BQJ9" s="91"/>
      <c r="BQK9" s="91"/>
      <c r="BQL9" s="91"/>
      <c r="BQM9" s="91"/>
      <c r="BQN9" s="91"/>
      <c r="BQO9" s="91"/>
      <c r="BQP9" s="91"/>
      <c r="BQQ9" s="91"/>
      <c r="BQR9" s="91"/>
      <c r="BQS9" s="91"/>
      <c r="BQT9" s="91"/>
      <c r="BQU9" s="91"/>
      <c r="BQV9" s="91"/>
      <c r="BQW9" s="91"/>
      <c r="BQX9" s="91"/>
      <c r="BQY9" s="91"/>
      <c r="BQZ9" s="91"/>
      <c r="BRA9" s="91"/>
      <c r="BRB9" s="91"/>
      <c r="BRC9" s="91"/>
      <c r="BRD9" s="91"/>
      <c r="BRE9" s="91"/>
      <c r="BRF9" s="91"/>
      <c r="BRG9" s="91"/>
      <c r="BRH9" s="91"/>
      <c r="BRI9" s="91"/>
      <c r="BRJ9" s="91"/>
      <c r="BRK9" s="91"/>
      <c r="BRL9" s="91"/>
      <c r="BRM9" s="91"/>
      <c r="BRN9" s="91"/>
      <c r="BRO9" s="91"/>
      <c r="BRP9" s="91"/>
      <c r="BRQ9" s="91"/>
      <c r="BRR9" s="91"/>
      <c r="BRS9" s="91"/>
      <c r="BRT9" s="91"/>
      <c r="BRU9" s="91"/>
      <c r="BRV9" s="91"/>
      <c r="BRW9" s="91"/>
      <c r="BRX9" s="91"/>
      <c r="BRY9" s="91"/>
      <c r="BRZ9" s="91"/>
      <c r="BSA9" s="91"/>
      <c r="BSB9" s="91"/>
      <c r="BSC9" s="91"/>
      <c r="BSD9" s="91"/>
      <c r="BSE9" s="91"/>
      <c r="BSF9" s="91"/>
      <c r="BSG9" s="91"/>
      <c r="BSH9" s="91"/>
      <c r="BSI9" s="91"/>
      <c r="BSJ9" s="91"/>
      <c r="BSK9" s="91"/>
      <c r="BSL9" s="91"/>
      <c r="BSM9" s="91"/>
      <c r="BSN9" s="91"/>
      <c r="BSO9" s="91"/>
      <c r="BSP9" s="91"/>
      <c r="BSQ9" s="91"/>
      <c r="BSR9" s="91"/>
      <c r="BSS9" s="91"/>
      <c r="BST9" s="91"/>
      <c r="BSU9" s="91"/>
      <c r="BSV9" s="91"/>
      <c r="BSW9" s="91"/>
      <c r="BSX9" s="91"/>
      <c r="BSY9" s="91"/>
      <c r="BSZ9" s="91"/>
      <c r="BTA9" s="91"/>
      <c r="BTB9" s="91"/>
      <c r="BTC9" s="91"/>
      <c r="BTD9" s="91"/>
      <c r="BTE9" s="91"/>
      <c r="BTF9" s="91"/>
      <c r="BTG9" s="91"/>
      <c r="BTH9" s="91"/>
      <c r="BTI9" s="91"/>
      <c r="BTJ9" s="91"/>
      <c r="BTK9" s="91"/>
      <c r="BTL9" s="91"/>
      <c r="BTM9" s="91"/>
      <c r="BTN9" s="91"/>
      <c r="BTO9" s="91"/>
      <c r="BTP9" s="91"/>
      <c r="BTQ9" s="91"/>
      <c r="BTR9" s="91"/>
      <c r="BTS9" s="91"/>
      <c r="BTT9" s="91"/>
      <c r="BTU9" s="91"/>
      <c r="BTV9" s="91"/>
      <c r="BTW9" s="91"/>
      <c r="BTX9" s="91"/>
      <c r="BTY9" s="91"/>
      <c r="BTZ9" s="91"/>
      <c r="BUA9" s="91"/>
      <c r="BUB9" s="91"/>
      <c r="BUC9" s="91"/>
      <c r="BUD9" s="91"/>
      <c r="BUE9" s="91"/>
      <c r="BUF9" s="91"/>
      <c r="BUG9" s="91"/>
      <c r="BUH9" s="91"/>
      <c r="BUI9" s="91"/>
      <c r="BUJ9" s="91"/>
      <c r="BUK9" s="91"/>
      <c r="BUL9" s="91"/>
      <c r="BUM9" s="91"/>
      <c r="BUN9" s="91"/>
      <c r="BUO9" s="91"/>
      <c r="BUP9" s="91"/>
      <c r="BUQ9" s="91"/>
      <c r="BUR9" s="91"/>
      <c r="BUS9" s="91"/>
      <c r="BUT9" s="91"/>
      <c r="BUU9" s="91"/>
      <c r="BUV9" s="91"/>
      <c r="BUW9" s="91"/>
      <c r="BUX9" s="91"/>
      <c r="BUY9" s="91"/>
      <c r="BUZ9" s="91"/>
      <c r="BVA9" s="91"/>
      <c r="BVB9" s="91"/>
      <c r="BVC9" s="91"/>
      <c r="BVD9" s="91"/>
      <c r="BVE9" s="91"/>
      <c r="BVF9" s="91"/>
      <c r="BVG9" s="91"/>
      <c r="BVH9" s="91"/>
      <c r="BVI9" s="91"/>
      <c r="BVJ9" s="91"/>
      <c r="BVK9" s="91"/>
      <c r="BVL9" s="91"/>
      <c r="BVM9" s="91"/>
      <c r="BVN9" s="91"/>
      <c r="BVO9" s="91"/>
      <c r="BVP9" s="91"/>
      <c r="BVQ9" s="91"/>
      <c r="BVR9" s="91"/>
      <c r="BVS9" s="91"/>
      <c r="BVT9" s="91"/>
      <c r="BVU9" s="91"/>
      <c r="BVV9" s="91"/>
      <c r="BVW9" s="91"/>
      <c r="BVX9" s="91"/>
      <c r="BVY9" s="91"/>
      <c r="BVZ9" s="91"/>
      <c r="BWA9" s="91"/>
      <c r="BWB9" s="91"/>
      <c r="BWC9" s="91"/>
      <c r="BWD9" s="91"/>
      <c r="BWE9" s="91"/>
      <c r="BWF9" s="91"/>
      <c r="BWG9" s="91"/>
      <c r="BWH9" s="91"/>
      <c r="BWI9" s="91"/>
      <c r="BWJ9" s="91"/>
      <c r="BWK9" s="91"/>
      <c r="BWL9" s="91"/>
      <c r="BWM9" s="91"/>
      <c r="BWN9" s="91"/>
      <c r="BWO9" s="91"/>
      <c r="BWP9" s="91"/>
      <c r="BWQ9" s="91"/>
      <c r="BWR9" s="91"/>
      <c r="BWS9" s="91"/>
      <c r="BWT9" s="91"/>
      <c r="BWU9" s="91"/>
      <c r="BWV9" s="91"/>
      <c r="BWW9" s="91"/>
      <c r="BWX9" s="91"/>
      <c r="BWY9" s="91"/>
      <c r="BWZ9" s="91"/>
      <c r="BXA9" s="91"/>
      <c r="BXB9" s="91"/>
      <c r="BXC9" s="91"/>
      <c r="BXD9" s="91"/>
      <c r="BXE9" s="91"/>
      <c r="BXF9" s="91"/>
      <c r="BXG9" s="91"/>
      <c r="BXH9" s="91"/>
      <c r="BXI9" s="91"/>
      <c r="BXJ9" s="91"/>
      <c r="BXK9" s="91"/>
      <c r="BXL9" s="91"/>
      <c r="BXM9" s="91"/>
      <c r="BXN9" s="91"/>
      <c r="BXO9" s="91"/>
      <c r="BXP9" s="91"/>
      <c r="BXQ9" s="91"/>
      <c r="BXR9" s="91"/>
      <c r="BXS9" s="91"/>
      <c r="BXT9" s="91"/>
      <c r="BXU9" s="91"/>
      <c r="BXV9" s="91"/>
      <c r="BXW9" s="91"/>
      <c r="BXX9" s="91"/>
      <c r="BXY9" s="91"/>
      <c r="BXZ9" s="91"/>
      <c r="BYA9" s="91"/>
      <c r="BYB9" s="91"/>
      <c r="BYC9" s="91"/>
      <c r="BYD9" s="91"/>
      <c r="BYE9" s="91"/>
      <c r="BYF9" s="91"/>
      <c r="BYG9" s="91"/>
      <c r="BYH9" s="91"/>
      <c r="BYI9" s="91"/>
      <c r="BYJ9" s="91"/>
      <c r="BYK9" s="91"/>
      <c r="BYL9" s="91"/>
      <c r="BYM9" s="91"/>
      <c r="BYN9" s="91"/>
      <c r="BYO9" s="91"/>
      <c r="BYP9" s="91"/>
      <c r="BYQ9" s="91"/>
      <c r="BYR9" s="91"/>
      <c r="BYS9" s="91"/>
      <c r="BYT9" s="91"/>
      <c r="BYU9" s="91"/>
      <c r="BYV9" s="91"/>
      <c r="BYW9" s="91"/>
      <c r="BYX9" s="91"/>
      <c r="BYY9" s="91"/>
      <c r="BYZ9" s="91"/>
      <c r="BZA9" s="91"/>
      <c r="BZB9" s="91"/>
      <c r="BZC9" s="91"/>
      <c r="BZD9" s="91"/>
      <c r="BZE9" s="91"/>
      <c r="BZF9" s="91"/>
      <c r="BZG9" s="91"/>
      <c r="BZH9" s="91"/>
      <c r="BZI9" s="91"/>
      <c r="BZJ9" s="91"/>
      <c r="BZK9" s="91"/>
      <c r="BZL9" s="91"/>
      <c r="BZM9" s="91"/>
      <c r="BZN9" s="91"/>
      <c r="BZO9" s="91"/>
      <c r="BZP9" s="91"/>
      <c r="BZQ9" s="91"/>
      <c r="BZR9" s="91"/>
      <c r="BZS9" s="91"/>
      <c r="BZT9" s="91"/>
      <c r="BZU9" s="91"/>
      <c r="BZV9" s="91"/>
      <c r="BZW9" s="91"/>
      <c r="BZX9" s="91"/>
      <c r="BZY9" s="91"/>
      <c r="BZZ9" s="91"/>
      <c r="CAA9" s="91"/>
      <c r="CAB9" s="91"/>
      <c r="CAC9" s="91"/>
      <c r="CAD9" s="91"/>
      <c r="CAE9" s="91"/>
      <c r="CAF9" s="91"/>
      <c r="CAG9" s="91"/>
      <c r="CAH9" s="91"/>
      <c r="CAI9" s="91"/>
      <c r="CAJ9" s="91"/>
      <c r="CAK9" s="91"/>
      <c r="CAL9" s="91"/>
      <c r="CAM9" s="91"/>
      <c r="CAN9" s="91"/>
      <c r="CAO9" s="91"/>
      <c r="CAP9" s="91"/>
      <c r="CAQ9" s="91"/>
      <c r="CAR9" s="91"/>
      <c r="CAS9" s="91"/>
      <c r="CAT9" s="91"/>
      <c r="CAU9" s="91"/>
      <c r="CAV9" s="91"/>
      <c r="CAW9" s="91"/>
      <c r="CAX9" s="91"/>
      <c r="CAY9" s="91"/>
      <c r="CAZ9" s="91"/>
      <c r="CBA9" s="91"/>
      <c r="CBB9" s="91"/>
      <c r="CBC9" s="91"/>
      <c r="CBD9" s="91"/>
      <c r="CBE9" s="91"/>
      <c r="CBF9" s="91"/>
      <c r="CBG9" s="91"/>
      <c r="CBH9" s="91"/>
      <c r="CBI9" s="91"/>
      <c r="CBJ9" s="91"/>
      <c r="CBK9" s="91"/>
      <c r="CBL9" s="91"/>
      <c r="CBM9" s="91"/>
      <c r="CBN9" s="91"/>
      <c r="CBO9" s="91"/>
      <c r="CBP9" s="91"/>
      <c r="CBQ9" s="91"/>
      <c r="CBR9" s="91"/>
      <c r="CBS9" s="91"/>
      <c r="CBT9" s="91"/>
      <c r="CBU9" s="91"/>
      <c r="CBV9" s="91"/>
      <c r="CBW9" s="91"/>
      <c r="CBX9" s="91"/>
      <c r="CBY9" s="91"/>
      <c r="CBZ9" s="91"/>
      <c r="CCA9" s="91"/>
      <c r="CCB9" s="91"/>
      <c r="CCC9" s="91"/>
      <c r="CCD9" s="91"/>
      <c r="CCE9" s="91"/>
      <c r="CCF9" s="91"/>
      <c r="CCG9" s="91"/>
      <c r="CCH9" s="91"/>
      <c r="CCI9" s="91"/>
      <c r="CCJ9" s="91"/>
      <c r="CCK9" s="91"/>
      <c r="CCL9" s="91"/>
      <c r="CCM9" s="91"/>
      <c r="CCN9" s="91"/>
      <c r="CCO9" s="91"/>
      <c r="CCP9" s="91"/>
      <c r="CCQ9" s="91"/>
      <c r="CCR9" s="91"/>
      <c r="CCS9" s="91"/>
      <c r="CCT9" s="91"/>
      <c r="CCU9" s="91"/>
      <c r="CCV9" s="91"/>
      <c r="CCW9" s="91"/>
      <c r="CCX9" s="91"/>
      <c r="CCY9" s="91"/>
      <c r="CCZ9" s="91"/>
      <c r="CDA9" s="91"/>
      <c r="CDB9" s="91"/>
      <c r="CDC9" s="91"/>
      <c r="CDD9" s="91"/>
      <c r="CDE9" s="91"/>
      <c r="CDF9" s="91"/>
      <c r="CDG9" s="91"/>
      <c r="CDH9" s="91"/>
      <c r="CDI9" s="91"/>
      <c r="CDJ9" s="91"/>
      <c r="CDK9" s="91"/>
      <c r="CDL9" s="91"/>
      <c r="CDM9" s="91"/>
      <c r="CDN9" s="91"/>
      <c r="CDO9" s="91"/>
      <c r="CDP9" s="91"/>
      <c r="CDQ9" s="91"/>
      <c r="CDR9" s="91"/>
      <c r="CDS9" s="91"/>
      <c r="CDT9" s="91"/>
      <c r="CDU9" s="91"/>
      <c r="CDV9" s="91"/>
      <c r="CDW9" s="91"/>
      <c r="CDX9" s="91"/>
      <c r="CDY9" s="91"/>
      <c r="CDZ9" s="91"/>
      <c r="CEA9" s="91"/>
      <c r="CEB9" s="91"/>
      <c r="CEC9" s="91"/>
      <c r="CED9" s="91"/>
      <c r="CEE9" s="91"/>
      <c r="CEF9" s="91"/>
      <c r="CEG9" s="91"/>
      <c r="CEH9" s="91"/>
      <c r="CEI9" s="91"/>
      <c r="CEJ9" s="91"/>
      <c r="CEK9" s="91"/>
      <c r="CEL9" s="91"/>
      <c r="CEM9" s="91"/>
      <c r="CEN9" s="91"/>
      <c r="CEO9" s="91"/>
      <c r="CEP9" s="91"/>
      <c r="CEQ9" s="91"/>
      <c r="CER9" s="91"/>
      <c r="CES9" s="91"/>
      <c r="CET9" s="91"/>
      <c r="CEU9" s="91"/>
      <c r="CEV9" s="91"/>
      <c r="CEW9" s="91"/>
      <c r="CEX9" s="91"/>
      <c r="CEY9" s="91"/>
      <c r="CEZ9" s="91"/>
      <c r="CFA9" s="91"/>
      <c r="CFB9" s="91"/>
      <c r="CFC9" s="91"/>
      <c r="CFD9" s="91"/>
      <c r="CFE9" s="91"/>
      <c r="CFF9" s="91"/>
      <c r="CFG9" s="91"/>
      <c r="CFH9" s="91"/>
      <c r="CFI9" s="91"/>
      <c r="CFJ9" s="91"/>
      <c r="CFK9" s="91"/>
      <c r="CFL9" s="91"/>
      <c r="CFM9" s="91"/>
      <c r="CFN9" s="91"/>
      <c r="CFO9" s="91"/>
      <c r="CFP9" s="91"/>
      <c r="CFQ9" s="91"/>
      <c r="CFR9" s="91"/>
      <c r="CFS9" s="91"/>
      <c r="CFT9" s="91"/>
      <c r="CFU9" s="91"/>
      <c r="CFV9" s="91"/>
      <c r="CFW9" s="91"/>
      <c r="CFX9" s="91"/>
      <c r="CFY9" s="91"/>
      <c r="CFZ9" s="91"/>
      <c r="CGA9" s="91"/>
      <c r="CGB9" s="91"/>
      <c r="CGC9" s="91"/>
      <c r="CGD9" s="91"/>
      <c r="CGE9" s="91"/>
      <c r="CGF9" s="91"/>
      <c r="CGG9" s="91"/>
      <c r="CGH9" s="91"/>
      <c r="CGI9" s="91"/>
      <c r="CGJ9" s="91"/>
      <c r="CGK9" s="91"/>
      <c r="CGL9" s="91"/>
      <c r="CGM9" s="91"/>
      <c r="CGN9" s="91"/>
      <c r="CGO9" s="91"/>
      <c r="CGP9" s="91"/>
      <c r="CGQ9" s="91"/>
      <c r="CGR9" s="91"/>
      <c r="CGS9" s="91"/>
      <c r="CGT9" s="91"/>
      <c r="CGU9" s="91"/>
      <c r="CGV9" s="91"/>
      <c r="CGW9" s="91"/>
      <c r="CGX9" s="91"/>
      <c r="CGY9" s="91"/>
      <c r="CGZ9" s="91"/>
      <c r="CHA9" s="91"/>
      <c r="CHB9" s="91"/>
      <c r="CHC9" s="91"/>
      <c r="CHD9" s="91"/>
      <c r="CHE9" s="91"/>
      <c r="CHF9" s="91"/>
      <c r="CHG9" s="91"/>
      <c r="CHH9" s="91"/>
      <c r="CHI9" s="91"/>
      <c r="CHJ9" s="91"/>
      <c r="CHK9" s="91"/>
      <c r="CHL9" s="91"/>
      <c r="CHM9" s="91"/>
      <c r="CHN9" s="91"/>
      <c r="CHO9" s="91"/>
      <c r="CHP9" s="91"/>
      <c r="CHQ9" s="91"/>
      <c r="CHR9" s="91"/>
      <c r="CHS9" s="91"/>
      <c r="CHT9" s="91"/>
      <c r="CHU9" s="91"/>
      <c r="CHV9" s="91"/>
      <c r="CHW9" s="91"/>
      <c r="CHX9" s="91"/>
      <c r="CHY9" s="91"/>
      <c r="CHZ9" s="91"/>
      <c r="CIA9" s="91"/>
      <c r="CIB9" s="91"/>
      <c r="CIC9" s="91"/>
      <c r="CID9" s="91"/>
      <c r="CIE9" s="91"/>
      <c r="CIF9" s="91"/>
      <c r="CIG9" s="91"/>
      <c r="CIH9" s="91"/>
      <c r="CII9" s="91"/>
      <c r="CIJ9" s="91"/>
      <c r="CIK9" s="91"/>
      <c r="CIL9" s="91"/>
      <c r="CIM9" s="91"/>
      <c r="CIN9" s="91"/>
      <c r="CIO9" s="91"/>
      <c r="CIP9" s="91"/>
      <c r="CIQ9" s="91"/>
      <c r="CIR9" s="91"/>
      <c r="CIS9" s="91"/>
      <c r="CIT9" s="91"/>
      <c r="CIU9" s="91"/>
      <c r="CIV9" s="91"/>
      <c r="CIW9" s="91"/>
      <c r="CIX9" s="91"/>
      <c r="CIY9" s="91"/>
      <c r="CIZ9" s="91"/>
      <c r="CJA9" s="91"/>
      <c r="CJB9" s="91"/>
      <c r="CJC9" s="91"/>
      <c r="CJD9" s="91"/>
      <c r="CJE9" s="91"/>
      <c r="CJF9" s="91"/>
      <c r="CJG9" s="91"/>
      <c r="CJH9" s="91"/>
      <c r="CJI9" s="91"/>
      <c r="CJJ9" s="91"/>
      <c r="CJK9" s="91"/>
      <c r="CJL9" s="91"/>
      <c r="CJM9" s="91"/>
      <c r="CJN9" s="91"/>
      <c r="CJO9" s="91"/>
      <c r="CJP9" s="91"/>
      <c r="CJQ9" s="91"/>
      <c r="CJR9" s="91"/>
      <c r="CJS9" s="91"/>
      <c r="CJT9" s="91"/>
      <c r="CJU9" s="91"/>
      <c r="CJV9" s="91"/>
      <c r="CJW9" s="91"/>
      <c r="CJX9" s="91"/>
      <c r="CJY9" s="91"/>
      <c r="CJZ9" s="91"/>
      <c r="CKA9" s="91"/>
      <c r="CKB9" s="91"/>
      <c r="CKC9" s="91"/>
      <c r="CKD9" s="91"/>
      <c r="CKE9" s="91"/>
      <c r="CKF9" s="91"/>
      <c r="CKG9" s="91"/>
      <c r="CKH9" s="91"/>
      <c r="CKI9" s="91"/>
      <c r="CKJ9" s="91"/>
      <c r="CKK9" s="91"/>
      <c r="CKL9" s="91"/>
      <c r="CKM9" s="91"/>
      <c r="CKN9" s="91"/>
      <c r="CKO9" s="91"/>
      <c r="CKP9" s="91"/>
      <c r="CKQ9" s="91"/>
      <c r="CKR9" s="91"/>
      <c r="CKS9" s="91"/>
      <c r="CKT9" s="91"/>
      <c r="CKU9" s="91"/>
      <c r="CKV9" s="91"/>
      <c r="CKW9" s="91"/>
      <c r="CKX9" s="91"/>
      <c r="CKY9" s="91"/>
      <c r="CKZ9" s="91"/>
      <c r="CLA9" s="91"/>
      <c r="CLB9" s="91"/>
      <c r="CLC9" s="91"/>
      <c r="CLD9" s="91"/>
      <c r="CLE9" s="91"/>
      <c r="CLF9" s="91"/>
      <c r="CLG9" s="91"/>
      <c r="CLH9" s="91"/>
      <c r="CLI9" s="91"/>
      <c r="CLJ9" s="91"/>
      <c r="CLK9" s="91"/>
      <c r="CLL9" s="91"/>
      <c r="CLM9" s="91"/>
      <c r="CLN9" s="91"/>
      <c r="CLO9" s="91"/>
      <c r="CLP9" s="91"/>
      <c r="CLQ9" s="91"/>
      <c r="CLR9" s="91"/>
      <c r="CLS9" s="91"/>
      <c r="CLT9" s="91"/>
      <c r="CLU9" s="91"/>
      <c r="CLV9" s="91"/>
      <c r="CLW9" s="91"/>
      <c r="CLX9" s="91"/>
      <c r="CLY9" s="91"/>
      <c r="CLZ9" s="91"/>
      <c r="CMA9" s="91"/>
      <c r="CMB9" s="91"/>
      <c r="CMC9" s="91"/>
      <c r="CMD9" s="91"/>
      <c r="CME9" s="91"/>
      <c r="CMF9" s="91"/>
      <c r="CMG9" s="91"/>
      <c r="CMH9" s="91"/>
      <c r="CMI9" s="91"/>
      <c r="CMJ9" s="91"/>
      <c r="CMK9" s="91"/>
      <c r="CML9" s="91"/>
      <c r="CMM9" s="91"/>
      <c r="CMN9" s="91"/>
      <c r="CMO9" s="91"/>
      <c r="CMP9" s="91"/>
      <c r="CMQ9" s="91"/>
      <c r="CMR9" s="91"/>
      <c r="CMS9" s="91"/>
      <c r="CMT9" s="91"/>
      <c r="CMU9" s="91"/>
      <c r="CMV9" s="91"/>
      <c r="CMW9" s="91"/>
      <c r="CMX9" s="91"/>
      <c r="CMY9" s="91"/>
      <c r="CMZ9" s="91"/>
      <c r="CNA9" s="91"/>
      <c r="CNB9" s="91"/>
      <c r="CNC9" s="91"/>
      <c r="CND9" s="91"/>
      <c r="CNE9" s="91"/>
      <c r="CNF9" s="91"/>
      <c r="CNG9" s="91"/>
      <c r="CNH9" s="91"/>
      <c r="CNI9" s="91"/>
      <c r="CNJ9" s="91"/>
      <c r="CNK9" s="91"/>
      <c r="CNL9" s="91"/>
      <c r="CNM9" s="91"/>
      <c r="CNN9" s="91"/>
      <c r="CNO9" s="91"/>
      <c r="CNP9" s="91"/>
      <c r="CNQ9" s="91"/>
      <c r="CNR9" s="91"/>
      <c r="CNS9" s="91"/>
      <c r="CNT9" s="91"/>
      <c r="CNU9" s="91"/>
      <c r="CNV9" s="91"/>
      <c r="CNW9" s="91"/>
      <c r="CNX9" s="91"/>
      <c r="CNY9" s="91"/>
      <c r="CNZ9" s="91"/>
      <c r="COA9" s="91"/>
      <c r="COB9" s="91"/>
      <c r="COC9" s="91"/>
      <c r="COD9" s="91"/>
      <c r="COE9" s="91"/>
      <c r="COF9" s="91"/>
      <c r="COG9" s="91"/>
      <c r="COH9" s="91"/>
      <c r="COI9" s="91"/>
      <c r="COJ9" s="91"/>
      <c r="COK9" s="91"/>
      <c r="COL9" s="91"/>
      <c r="COM9" s="91"/>
      <c r="CON9" s="91"/>
      <c r="COO9" s="91"/>
      <c r="COP9" s="91"/>
      <c r="COQ9" s="91"/>
      <c r="COR9" s="91"/>
      <c r="COS9" s="91"/>
      <c r="COT9" s="91"/>
      <c r="COU9" s="91"/>
      <c r="COV9" s="91"/>
      <c r="COW9" s="91"/>
      <c r="COX9" s="91"/>
      <c r="COY9" s="91"/>
      <c r="COZ9" s="91"/>
      <c r="CPA9" s="91"/>
      <c r="CPB9" s="91"/>
      <c r="CPC9" s="91"/>
      <c r="CPD9" s="91"/>
      <c r="CPE9" s="91"/>
      <c r="CPF9" s="91"/>
      <c r="CPG9" s="91"/>
      <c r="CPH9" s="91"/>
      <c r="CPI9" s="91"/>
      <c r="CPJ9" s="91"/>
      <c r="CPK9" s="91"/>
      <c r="CPL9" s="91"/>
      <c r="CPM9" s="91"/>
      <c r="CPN9" s="91"/>
      <c r="CPO9" s="91"/>
      <c r="CPP9" s="91"/>
      <c r="CPQ9" s="91"/>
      <c r="CPR9" s="91"/>
      <c r="CPS9" s="91"/>
      <c r="CPT9" s="91"/>
      <c r="CPU9" s="91"/>
      <c r="CPV9" s="91"/>
      <c r="CPW9" s="91"/>
      <c r="CPX9" s="91"/>
      <c r="CPY9" s="91"/>
      <c r="CPZ9" s="91"/>
      <c r="CQA9" s="91"/>
      <c r="CQB9" s="91"/>
      <c r="CQC9" s="91"/>
      <c r="CQD9" s="91"/>
      <c r="CQE9" s="91"/>
      <c r="CQF9" s="91"/>
      <c r="CQG9" s="91"/>
      <c r="CQH9" s="91"/>
      <c r="CQI9" s="91"/>
      <c r="CQJ9" s="91"/>
      <c r="CQK9" s="91"/>
      <c r="CQL9" s="91"/>
      <c r="CQM9" s="91"/>
      <c r="CQN9" s="91"/>
      <c r="CQO9" s="91"/>
      <c r="CQP9" s="91"/>
      <c r="CQQ9" s="91"/>
      <c r="CQR9" s="91"/>
      <c r="CQS9" s="91"/>
      <c r="CQT9" s="91"/>
      <c r="CQU9" s="91"/>
      <c r="CQV9" s="91"/>
      <c r="CQW9" s="91"/>
      <c r="CQX9" s="91"/>
      <c r="CQY9" s="91"/>
      <c r="CQZ9" s="91"/>
      <c r="CRA9" s="91"/>
      <c r="CRB9" s="91"/>
      <c r="CRC9" s="91"/>
      <c r="CRD9" s="91"/>
      <c r="CRE9" s="91"/>
      <c r="CRF9" s="91"/>
      <c r="CRG9" s="91"/>
      <c r="CRH9" s="91"/>
      <c r="CRI9" s="91"/>
      <c r="CRJ9" s="91"/>
      <c r="CRK9" s="91"/>
      <c r="CRL9" s="91"/>
      <c r="CRM9" s="91"/>
      <c r="CRN9" s="91"/>
      <c r="CRO9" s="91"/>
      <c r="CRP9" s="91"/>
      <c r="CRQ9" s="91"/>
      <c r="CRR9" s="91"/>
      <c r="CRS9" s="91"/>
      <c r="CRT9" s="91"/>
      <c r="CRU9" s="91"/>
      <c r="CRV9" s="91"/>
      <c r="CRW9" s="91"/>
      <c r="CRX9" s="91"/>
      <c r="CRY9" s="91"/>
      <c r="CRZ9" s="91"/>
      <c r="CSA9" s="91"/>
      <c r="CSB9" s="91"/>
      <c r="CSC9" s="91"/>
      <c r="CSD9" s="91"/>
      <c r="CSE9" s="91"/>
      <c r="CSF9" s="91"/>
      <c r="CSG9" s="91"/>
      <c r="CSH9" s="91"/>
      <c r="CSI9" s="91"/>
      <c r="CSJ9" s="91"/>
      <c r="CSK9" s="91"/>
      <c r="CSL9" s="91"/>
      <c r="CSM9" s="91"/>
      <c r="CSN9" s="91"/>
      <c r="CSO9" s="91"/>
      <c r="CSP9" s="91"/>
      <c r="CSQ9" s="91"/>
      <c r="CSR9" s="91"/>
      <c r="CSS9" s="91"/>
      <c r="CST9" s="91"/>
      <c r="CSU9" s="91"/>
      <c r="CSV9" s="91"/>
      <c r="CSW9" s="91"/>
      <c r="CSX9" s="91"/>
      <c r="CSY9" s="91"/>
      <c r="CSZ9" s="91"/>
      <c r="CTA9" s="91"/>
      <c r="CTB9" s="91"/>
      <c r="CTC9" s="91"/>
      <c r="CTD9" s="91"/>
      <c r="CTE9" s="91"/>
      <c r="CTF9" s="91"/>
      <c r="CTG9" s="91"/>
      <c r="CTH9" s="91"/>
      <c r="CTI9" s="91"/>
      <c r="CTJ9" s="91"/>
      <c r="CTK9" s="91"/>
      <c r="CTL9" s="91"/>
      <c r="CTM9" s="91"/>
      <c r="CTN9" s="91"/>
      <c r="CTO9" s="91"/>
      <c r="CTP9" s="91"/>
      <c r="CTQ9" s="91"/>
      <c r="CTR9" s="91"/>
      <c r="CTS9" s="91"/>
      <c r="CTT9" s="91"/>
      <c r="CTU9" s="91"/>
      <c r="CTV9" s="91"/>
      <c r="CTW9" s="91"/>
      <c r="CTX9" s="91"/>
      <c r="CTY9" s="91"/>
      <c r="CTZ9" s="91"/>
      <c r="CUA9" s="91"/>
      <c r="CUB9" s="91"/>
      <c r="CUC9" s="91"/>
      <c r="CUD9" s="91"/>
      <c r="CUE9" s="91"/>
      <c r="CUF9" s="91"/>
      <c r="CUG9" s="91"/>
      <c r="CUH9" s="91"/>
      <c r="CUI9" s="91"/>
      <c r="CUJ9" s="91"/>
      <c r="CUK9" s="91"/>
      <c r="CUL9" s="91"/>
      <c r="CUM9" s="91"/>
      <c r="CUN9" s="91"/>
      <c r="CUO9" s="91"/>
      <c r="CUP9" s="91"/>
      <c r="CUQ9" s="91"/>
      <c r="CUR9" s="91"/>
      <c r="CUS9" s="91"/>
      <c r="CUT9" s="91"/>
      <c r="CUU9" s="91"/>
      <c r="CUV9" s="91"/>
      <c r="CUW9" s="91"/>
      <c r="CUX9" s="91"/>
      <c r="CUY9" s="91"/>
      <c r="CUZ9" s="91"/>
      <c r="CVA9" s="91"/>
      <c r="CVB9" s="91"/>
      <c r="CVC9" s="91"/>
      <c r="CVD9" s="91"/>
      <c r="CVE9" s="91"/>
      <c r="CVF9" s="91"/>
      <c r="CVG9" s="91"/>
      <c r="CVH9" s="91"/>
      <c r="CVI9" s="91"/>
      <c r="CVJ9" s="91"/>
      <c r="CVK9" s="91"/>
      <c r="CVL9" s="91"/>
      <c r="CVM9" s="91"/>
      <c r="CVN9" s="91"/>
      <c r="CVO9" s="91"/>
      <c r="CVP9" s="91"/>
      <c r="CVQ9" s="91"/>
      <c r="CVR9" s="91"/>
      <c r="CVS9" s="91"/>
      <c r="CVT9" s="91"/>
      <c r="CVU9" s="91"/>
      <c r="CVV9" s="91"/>
      <c r="CVW9" s="91"/>
      <c r="CVX9" s="91"/>
      <c r="CVY9" s="91"/>
      <c r="CVZ9" s="91"/>
      <c r="CWA9" s="91"/>
      <c r="CWB9" s="91"/>
      <c r="CWC9" s="91"/>
      <c r="CWD9" s="91"/>
      <c r="CWE9" s="91"/>
      <c r="CWF9" s="91"/>
      <c r="CWG9" s="91"/>
      <c r="CWH9" s="91"/>
      <c r="CWI9" s="91"/>
      <c r="CWJ9" s="91"/>
      <c r="CWK9" s="91"/>
      <c r="CWL9" s="91"/>
      <c r="CWM9" s="91"/>
      <c r="CWN9" s="91"/>
      <c r="CWO9" s="91"/>
      <c r="CWP9" s="91"/>
      <c r="CWQ9" s="91"/>
      <c r="CWR9" s="91"/>
      <c r="CWS9" s="91"/>
      <c r="CWT9" s="91"/>
      <c r="CWU9" s="91"/>
      <c r="CWV9" s="91"/>
      <c r="CWW9" s="91"/>
      <c r="CWX9" s="91"/>
      <c r="CWY9" s="91"/>
      <c r="CWZ9" s="91"/>
      <c r="CXA9" s="91"/>
      <c r="CXB9" s="91"/>
      <c r="CXC9" s="91"/>
      <c r="CXD9" s="91"/>
      <c r="CXE9" s="91"/>
      <c r="CXF9" s="91"/>
      <c r="CXG9" s="91"/>
      <c r="CXH9" s="91"/>
      <c r="CXI9" s="91"/>
      <c r="CXJ9" s="91"/>
      <c r="CXK9" s="91"/>
      <c r="CXL9" s="91"/>
      <c r="CXM9" s="91"/>
      <c r="CXN9" s="91"/>
      <c r="CXO9" s="91"/>
      <c r="CXP9" s="91"/>
      <c r="CXQ9" s="91"/>
      <c r="CXR9" s="91"/>
      <c r="CXS9" s="91"/>
      <c r="CXT9" s="91"/>
      <c r="CXU9" s="91"/>
      <c r="CXV9" s="91"/>
      <c r="CXW9" s="91"/>
      <c r="CXX9" s="91"/>
      <c r="CXY9" s="91"/>
      <c r="CXZ9" s="91"/>
      <c r="CYA9" s="91"/>
      <c r="CYB9" s="91"/>
      <c r="CYC9" s="91"/>
      <c r="CYD9" s="91"/>
      <c r="CYE9" s="91"/>
      <c r="CYF9" s="91"/>
      <c r="CYG9" s="91"/>
      <c r="CYH9" s="91"/>
      <c r="CYI9" s="91"/>
      <c r="CYJ9" s="91"/>
      <c r="CYK9" s="91"/>
      <c r="CYL9" s="91"/>
      <c r="CYM9" s="91"/>
      <c r="CYN9" s="91"/>
      <c r="CYO9" s="91"/>
      <c r="CYP9" s="91"/>
      <c r="CYQ9" s="91"/>
      <c r="CYR9" s="91"/>
      <c r="CYS9" s="91"/>
      <c r="CYT9" s="91"/>
      <c r="CYU9" s="91"/>
      <c r="CYV9" s="91"/>
      <c r="CYW9" s="91"/>
      <c r="CYX9" s="91"/>
      <c r="CYY9" s="91"/>
      <c r="CYZ9" s="91"/>
      <c r="CZA9" s="91"/>
      <c r="CZB9" s="91"/>
      <c r="CZC9" s="91"/>
      <c r="CZD9" s="91"/>
      <c r="CZE9" s="91"/>
      <c r="CZF9" s="91"/>
      <c r="CZG9" s="91"/>
      <c r="CZH9" s="91"/>
      <c r="CZI9" s="91"/>
      <c r="CZJ9" s="91"/>
      <c r="CZK9" s="91"/>
      <c r="CZL9" s="91"/>
      <c r="CZM9" s="91"/>
      <c r="CZN9" s="91"/>
      <c r="CZO9" s="91"/>
      <c r="CZP9" s="91"/>
      <c r="CZQ9" s="91"/>
      <c r="CZR9" s="91"/>
      <c r="CZS9" s="91"/>
      <c r="CZT9" s="91"/>
      <c r="CZU9" s="91"/>
      <c r="CZV9" s="91"/>
      <c r="CZW9" s="91"/>
      <c r="CZX9" s="91"/>
      <c r="CZY9" s="91"/>
      <c r="CZZ9" s="91"/>
      <c r="DAA9" s="91"/>
      <c r="DAB9" s="91"/>
      <c r="DAC9" s="91"/>
      <c r="DAD9" s="91"/>
      <c r="DAE9" s="91"/>
      <c r="DAF9" s="91"/>
      <c r="DAG9" s="91"/>
      <c r="DAH9" s="91"/>
      <c r="DAI9" s="91"/>
      <c r="DAJ9" s="91"/>
      <c r="DAK9" s="91"/>
      <c r="DAL9" s="91"/>
      <c r="DAM9" s="91"/>
      <c r="DAN9" s="91"/>
      <c r="DAO9" s="91"/>
      <c r="DAP9" s="91"/>
      <c r="DAQ9" s="91"/>
      <c r="DAR9" s="91"/>
      <c r="DAS9" s="91"/>
      <c r="DAT9" s="91"/>
      <c r="DAU9" s="91"/>
      <c r="DAV9" s="91"/>
      <c r="DAW9" s="91"/>
      <c r="DAX9" s="91"/>
      <c r="DAY9" s="91"/>
      <c r="DAZ9" s="91"/>
      <c r="DBA9" s="91"/>
      <c r="DBB9" s="91"/>
      <c r="DBC9" s="91"/>
      <c r="DBD9" s="91"/>
      <c r="DBE9" s="91"/>
      <c r="DBF9" s="91"/>
      <c r="DBG9" s="91"/>
      <c r="DBH9" s="91"/>
      <c r="DBI9" s="91"/>
      <c r="DBJ9" s="91"/>
      <c r="DBK9" s="91"/>
      <c r="DBL9" s="91"/>
      <c r="DBM9" s="91"/>
      <c r="DBN9" s="91"/>
      <c r="DBO9" s="91"/>
      <c r="DBP9" s="91"/>
      <c r="DBQ9" s="91"/>
      <c r="DBR9" s="91"/>
      <c r="DBS9" s="91"/>
      <c r="DBT9" s="91"/>
      <c r="DBU9" s="91"/>
      <c r="DBV9" s="91"/>
      <c r="DBW9" s="91"/>
      <c r="DBX9" s="91"/>
      <c r="DBY9" s="91"/>
      <c r="DBZ9" s="91"/>
      <c r="DCA9" s="91"/>
      <c r="DCB9" s="91"/>
      <c r="DCC9" s="91"/>
      <c r="DCD9" s="91"/>
      <c r="DCE9" s="91"/>
      <c r="DCF9" s="91"/>
      <c r="DCG9" s="91"/>
      <c r="DCH9" s="91"/>
      <c r="DCI9" s="91"/>
      <c r="DCJ9" s="91"/>
      <c r="DCK9" s="91"/>
      <c r="DCL9" s="91"/>
      <c r="DCM9" s="91"/>
      <c r="DCN9" s="91"/>
      <c r="DCO9" s="91"/>
      <c r="DCP9" s="91"/>
      <c r="DCQ9" s="91"/>
      <c r="DCR9" s="91"/>
      <c r="DCS9" s="91"/>
      <c r="DCT9" s="91"/>
      <c r="DCU9" s="91"/>
      <c r="DCV9" s="91"/>
      <c r="DCW9" s="91"/>
      <c r="DCX9" s="91"/>
      <c r="DCY9" s="91"/>
      <c r="DCZ9" s="91"/>
      <c r="DDA9" s="91"/>
      <c r="DDB9" s="91"/>
      <c r="DDC9" s="91"/>
      <c r="DDD9" s="91"/>
      <c r="DDE9" s="91"/>
      <c r="DDF9" s="91"/>
      <c r="DDG9" s="91"/>
      <c r="DDH9" s="91"/>
      <c r="DDI9" s="91"/>
      <c r="DDJ9" s="91"/>
      <c r="DDK9" s="91"/>
      <c r="DDL9" s="91"/>
      <c r="DDM9" s="91"/>
      <c r="DDN9" s="91"/>
      <c r="DDO9" s="91"/>
      <c r="DDP9" s="91"/>
      <c r="DDQ9" s="91"/>
      <c r="DDR9" s="91"/>
      <c r="DDS9" s="91"/>
      <c r="DDT9" s="91"/>
      <c r="DDU9" s="91"/>
      <c r="DDV9" s="91"/>
      <c r="DDW9" s="91"/>
      <c r="DDX9" s="91"/>
      <c r="DDY9" s="91"/>
      <c r="DDZ9" s="91"/>
      <c r="DEA9" s="91"/>
      <c r="DEB9" s="91"/>
      <c r="DEC9" s="91"/>
      <c r="DED9" s="91"/>
      <c r="DEE9" s="91"/>
      <c r="DEF9" s="91"/>
      <c r="DEG9" s="91"/>
      <c r="DEH9" s="91"/>
      <c r="DEI9" s="91"/>
      <c r="DEJ9" s="91"/>
      <c r="DEK9" s="91"/>
      <c r="DEL9" s="91"/>
      <c r="DEM9" s="91"/>
      <c r="DEN9" s="91"/>
      <c r="DEO9" s="91"/>
      <c r="DEP9" s="91"/>
      <c r="DEQ9" s="91"/>
      <c r="DER9" s="91"/>
      <c r="DES9" s="91"/>
      <c r="DET9" s="91"/>
      <c r="DEU9" s="91"/>
      <c r="DEV9" s="91"/>
      <c r="DEW9" s="91"/>
      <c r="DEX9" s="91"/>
      <c r="DEY9" s="91"/>
      <c r="DEZ9" s="91"/>
      <c r="DFA9" s="91"/>
      <c r="DFB9" s="91"/>
      <c r="DFC9" s="91"/>
      <c r="DFD9" s="91"/>
      <c r="DFE9" s="91"/>
      <c r="DFF9" s="91"/>
      <c r="DFG9" s="91"/>
      <c r="DFH9" s="91"/>
      <c r="DFI9" s="91"/>
      <c r="DFJ9" s="91"/>
      <c r="DFK9" s="91"/>
      <c r="DFL9" s="91"/>
      <c r="DFM9" s="91"/>
      <c r="DFN9" s="91"/>
      <c r="DFO9" s="91"/>
      <c r="DFP9" s="91"/>
      <c r="DFQ9" s="91"/>
      <c r="DFR9" s="91"/>
      <c r="DFS9" s="91"/>
      <c r="DFT9" s="91"/>
      <c r="DFU9" s="91"/>
      <c r="DFV9" s="91"/>
      <c r="DFW9" s="91"/>
      <c r="DFX9" s="91"/>
      <c r="DFY9" s="91"/>
      <c r="DFZ9" s="91"/>
      <c r="DGA9" s="91"/>
      <c r="DGB9" s="91"/>
      <c r="DGC9" s="91"/>
      <c r="DGD9" s="91"/>
      <c r="DGE9" s="91"/>
      <c r="DGF9" s="91"/>
      <c r="DGG9" s="91"/>
      <c r="DGH9" s="91"/>
      <c r="DGI9" s="91"/>
      <c r="DGJ9" s="91"/>
      <c r="DGK9" s="91"/>
      <c r="DGL9" s="91"/>
      <c r="DGM9" s="91"/>
      <c r="DGN9" s="91"/>
      <c r="DGO9" s="91"/>
      <c r="DGP9" s="91"/>
      <c r="DGQ9" s="91"/>
      <c r="DGR9" s="91"/>
      <c r="DGS9" s="91"/>
      <c r="DGT9" s="91"/>
      <c r="DGU9" s="91"/>
      <c r="DGV9" s="91"/>
      <c r="DGW9" s="91"/>
      <c r="DGX9" s="91"/>
      <c r="DGY9" s="91"/>
      <c r="DGZ9" s="91"/>
      <c r="DHA9" s="91"/>
      <c r="DHB9" s="91"/>
      <c r="DHC9" s="91"/>
      <c r="DHD9" s="91"/>
      <c r="DHE9" s="91"/>
      <c r="DHF9" s="91"/>
      <c r="DHG9" s="91"/>
      <c r="DHH9" s="91"/>
      <c r="DHI9" s="91"/>
      <c r="DHJ9" s="91"/>
      <c r="DHK9" s="91"/>
      <c r="DHL9" s="91"/>
      <c r="DHM9" s="91"/>
      <c r="DHN9" s="91"/>
      <c r="DHO9" s="91"/>
      <c r="DHP9" s="91"/>
      <c r="DHQ9" s="91"/>
      <c r="DHR9" s="91"/>
      <c r="DHS9" s="91"/>
      <c r="DHT9" s="91"/>
      <c r="DHU9" s="91"/>
      <c r="DHV9" s="91"/>
      <c r="DHW9" s="91"/>
      <c r="DHX9" s="91"/>
      <c r="DHY9" s="91"/>
      <c r="DHZ9" s="91"/>
      <c r="DIA9" s="91"/>
      <c r="DIB9" s="91"/>
      <c r="DIC9" s="91"/>
      <c r="DID9" s="91"/>
      <c r="DIE9" s="91"/>
      <c r="DIF9" s="91"/>
      <c r="DIG9" s="91"/>
      <c r="DIH9" s="91"/>
      <c r="DII9" s="91"/>
      <c r="DIJ9" s="91"/>
      <c r="DIK9" s="91"/>
      <c r="DIL9" s="91"/>
      <c r="DIM9" s="91"/>
      <c r="DIN9" s="91"/>
      <c r="DIO9" s="91"/>
      <c r="DIP9" s="91"/>
      <c r="DIQ9" s="91"/>
      <c r="DIR9" s="91"/>
      <c r="DIS9" s="91"/>
      <c r="DIT9" s="91"/>
      <c r="DIU9" s="91"/>
      <c r="DIV9" s="91"/>
      <c r="DIW9" s="91"/>
      <c r="DIX9" s="91"/>
      <c r="DIY9" s="91"/>
      <c r="DIZ9" s="91"/>
      <c r="DJA9" s="91"/>
      <c r="DJB9" s="91"/>
      <c r="DJC9" s="91"/>
      <c r="DJD9" s="91"/>
      <c r="DJE9" s="91"/>
      <c r="DJF9" s="91"/>
      <c r="DJG9" s="91"/>
      <c r="DJH9" s="91"/>
      <c r="DJI9" s="91"/>
      <c r="DJJ9" s="91"/>
      <c r="DJK9" s="91"/>
      <c r="DJL9" s="91"/>
      <c r="DJM9" s="91"/>
      <c r="DJN9" s="91"/>
      <c r="DJO9" s="91"/>
      <c r="DJP9" s="91"/>
      <c r="DJQ9" s="91"/>
      <c r="DJR9" s="91"/>
      <c r="DJS9" s="91"/>
      <c r="DJT9" s="91"/>
      <c r="DJU9" s="91"/>
      <c r="DJV9" s="91"/>
      <c r="DJW9" s="91"/>
      <c r="DJX9" s="91"/>
      <c r="DJY9" s="91"/>
      <c r="DJZ9" s="91"/>
      <c r="DKA9" s="91"/>
      <c r="DKB9" s="91"/>
      <c r="DKC9" s="91"/>
      <c r="DKD9" s="91"/>
      <c r="DKE9" s="91"/>
      <c r="DKF9" s="91"/>
      <c r="DKG9" s="91"/>
      <c r="DKH9" s="91"/>
      <c r="DKI9" s="91"/>
      <c r="DKJ9" s="91"/>
      <c r="DKK9" s="91"/>
      <c r="DKL9" s="91"/>
      <c r="DKM9" s="91"/>
      <c r="DKN9" s="91"/>
      <c r="DKO9" s="91"/>
      <c r="DKP9" s="91"/>
      <c r="DKQ9" s="91"/>
      <c r="DKR9" s="91"/>
      <c r="DKS9" s="91"/>
      <c r="DKT9" s="91"/>
      <c r="DKU9" s="91"/>
      <c r="DKV9" s="91"/>
      <c r="DKW9" s="91"/>
      <c r="DKX9" s="91"/>
      <c r="DKY9" s="91"/>
      <c r="DKZ9" s="91"/>
      <c r="DLA9" s="91"/>
      <c r="DLB9" s="91"/>
      <c r="DLC9" s="91"/>
      <c r="DLD9" s="91"/>
      <c r="DLE9" s="91"/>
      <c r="DLF9" s="91"/>
      <c r="DLG9" s="91"/>
      <c r="DLH9" s="91"/>
      <c r="DLI9" s="91"/>
      <c r="DLJ9" s="91"/>
      <c r="DLK9" s="91"/>
      <c r="DLL9" s="91"/>
      <c r="DLM9" s="91"/>
      <c r="DLN9" s="91"/>
      <c r="DLO9" s="91"/>
      <c r="DLP9" s="91"/>
      <c r="DLQ9" s="91"/>
      <c r="DLR9" s="91"/>
      <c r="DLS9" s="91"/>
      <c r="DLT9" s="91"/>
      <c r="DLU9" s="91"/>
      <c r="DLV9" s="91"/>
      <c r="DLW9" s="91"/>
      <c r="DLX9" s="91"/>
      <c r="DLY9" s="91"/>
      <c r="DLZ9" s="91"/>
      <c r="DMA9" s="91"/>
      <c r="DMB9" s="91"/>
      <c r="DMC9" s="91"/>
      <c r="DMD9" s="91"/>
      <c r="DME9" s="91"/>
      <c r="DMF9" s="91"/>
      <c r="DMG9" s="91"/>
      <c r="DMH9" s="91"/>
      <c r="DMI9" s="91"/>
      <c r="DMJ9" s="91"/>
      <c r="DMK9" s="91"/>
      <c r="DML9" s="91"/>
      <c r="DMM9" s="91"/>
      <c r="DMN9" s="91"/>
      <c r="DMO9" s="91"/>
      <c r="DMP9" s="91"/>
      <c r="DMQ9" s="91"/>
      <c r="DMR9" s="91"/>
      <c r="DMS9" s="91"/>
      <c r="DMT9" s="91"/>
      <c r="DMU9" s="91"/>
      <c r="DMV9" s="91"/>
      <c r="DMW9" s="91"/>
      <c r="DMX9" s="91"/>
      <c r="DMY9" s="91"/>
      <c r="DMZ9" s="91"/>
      <c r="DNA9" s="91"/>
      <c r="DNB9" s="91"/>
      <c r="DNC9" s="91"/>
      <c r="DND9" s="91"/>
      <c r="DNE9" s="91"/>
      <c r="DNF9" s="91"/>
      <c r="DNG9" s="91"/>
      <c r="DNH9" s="91"/>
      <c r="DNI9" s="91"/>
      <c r="DNJ9" s="91"/>
      <c r="DNK9" s="91"/>
      <c r="DNL9" s="91"/>
      <c r="DNM9" s="91"/>
      <c r="DNN9" s="91"/>
      <c r="DNO9" s="91"/>
      <c r="DNP9" s="91"/>
      <c r="DNQ9" s="91"/>
      <c r="DNR9" s="91"/>
      <c r="DNS9" s="91"/>
      <c r="DNT9" s="91"/>
      <c r="DNU9" s="91"/>
      <c r="DNV9" s="91"/>
      <c r="DNW9" s="91"/>
      <c r="DNX9" s="91"/>
      <c r="DNY9" s="91"/>
      <c r="DNZ9" s="91"/>
      <c r="DOA9" s="91"/>
      <c r="DOB9" s="91"/>
      <c r="DOC9" s="91"/>
      <c r="DOD9" s="91"/>
      <c r="DOE9" s="91"/>
      <c r="DOF9" s="91"/>
      <c r="DOG9" s="91"/>
      <c r="DOH9" s="91"/>
      <c r="DOI9" s="91"/>
      <c r="DOJ9" s="91"/>
      <c r="DOK9" s="91"/>
      <c r="DOL9" s="91"/>
      <c r="DOM9" s="91"/>
      <c r="DON9" s="91"/>
      <c r="DOO9" s="91"/>
      <c r="DOP9" s="91"/>
      <c r="DOQ9" s="91"/>
      <c r="DOR9" s="91"/>
      <c r="DOS9" s="91"/>
      <c r="DOT9" s="91"/>
      <c r="DOU9" s="91"/>
      <c r="DOV9" s="91"/>
      <c r="DOW9" s="91"/>
      <c r="DOX9" s="91"/>
      <c r="DOY9" s="91"/>
      <c r="DOZ9" s="91"/>
      <c r="DPA9" s="91"/>
      <c r="DPB9" s="91"/>
      <c r="DPC9" s="91"/>
      <c r="DPD9" s="91"/>
      <c r="DPE9" s="91"/>
      <c r="DPF9" s="91"/>
      <c r="DPG9" s="91"/>
      <c r="DPH9" s="91"/>
      <c r="DPI9" s="91"/>
      <c r="DPJ9" s="91"/>
      <c r="DPK9" s="91"/>
      <c r="DPL9" s="91"/>
      <c r="DPM9" s="91"/>
      <c r="DPN9" s="91"/>
      <c r="DPO9" s="91"/>
      <c r="DPP9" s="91"/>
      <c r="DPQ9" s="91"/>
      <c r="DPR9" s="91"/>
      <c r="DPS9" s="91"/>
      <c r="DPT9" s="91"/>
      <c r="DPU9" s="91"/>
      <c r="DPV9" s="91"/>
      <c r="DPW9" s="91"/>
      <c r="DPX9" s="91"/>
      <c r="DPY9" s="91"/>
      <c r="DPZ9" s="91"/>
      <c r="DQA9" s="91"/>
      <c r="DQB9" s="91"/>
      <c r="DQC9" s="91"/>
      <c r="DQD9" s="91"/>
      <c r="DQE9" s="91"/>
      <c r="DQF9" s="91"/>
      <c r="DQG9" s="91"/>
      <c r="DQH9" s="91"/>
      <c r="DQI9" s="91"/>
      <c r="DQJ9" s="91"/>
      <c r="DQK9" s="91"/>
      <c r="DQL9" s="91"/>
      <c r="DQM9" s="91"/>
      <c r="DQN9" s="91"/>
      <c r="DQO9" s="91"/>
      <c r="DQP9" s="91"/>
      <c r="DQQ9" s="91"/>
      <c r="DQR9" s="91"/>
      <c r="DQS9" s="91"/>
      <c r="DQT9" s="91"/>
      <c r="DQU9" s="91"/>
      <c r="DQV9" s="91"/>
      <c r="DQW9" s="91"/>
      <c r="DQX9" s="91"/>
      <c r="DQY9" s="91"/>
      <c r="DQZ9" s="91"/>
      <c r="DRA9" s="91"/>
      <c r="DRB9" s="91"/>
      <c r="DRC9" s="91"/>
      <c r="DRD9" s="91"/>
      <c r="DRE9" s="91"/>
      <c r="DRF9" s="91"/>
      <c r="DRG9" s="91"/>
      <c r="DRH9" s="91"/>
      <c r="DRI9" s="91"/>
      <c r="DRJ9" s="91"/>
      <c r="DRK9" s="91"/>
      <c r="DRL9" s="91"/>
      <c r="DRM9" s="91"/>
      <c r="DRN9" s="91"/>
      <c r="DRO9" s="91"/>
      <c r="DRP9" s="91"/>
      <c r="DRQ9" s="91"/>
      <c r="DRR9" s="91"/>
      <c r="DRS9" s="91"/>
      <c r="DRT9" s="91"/>
      <c r="DRU9" s="91"/>
      <c r="DRV9" s="91"/>
      <c r="DRW9" s="91"/>
      <c r="DRX9" s="91"/>
      <c r="DRY9" s="91"/>
      <c r="DRZ9" s="91"/>
      <c r="DSA9" s="91"/>
      <c r="DSB9" s="91"/>
      <c r="DSC9" s="91"/>
      <c r="DSD9" s="91"/>
      <c r="DSE9" s="91"/>
      <c r="DSF9" s="91"/>
      <c r="DSG9" s="91"/>
      <c r="DSH9" s="91"/>
      <c r="DSI9" s="91"/>
      <c r="DSJ9" s="91"/>
      <c r="DSK9" s="91"/>
      <c r="DSL9" s="91"/>
      <c r="DSM9" s="91"/>
      <c r="DSN9" s="91"/>
      <c r="DSO9" s="91"/>
      <c r="DSP9" s="91"/>
      <c r="DSQ9" s="91"/>
      <c r="DSR9" s="91"/>
      <c r="DSS9" s="91"/>
      <c r="DST9" s="91"/>
      <c r="DSU9" s="91"/>
      <c r="DSV9" s="91"/>
      <c r="DSW9" s="91"/>
      <c r="DSX9" s="91"/>
      <c r="DSY9" s="91"/>
      <c r="DSZ9" s="91"/>
      <c r="DTA9" s="91"/>
      <c r="DTB9" s="91"/>
      <c r="DTC9" s="91"/>
      <c r="DTD9" s="91"/>
      <c r="DTE9" s="91"/>
      <c r="DTF9" s="91"/>
      <c r="DTG9" s="91"/>
      <c r="DTH9" s="91"/>
      <c r="DTI9" s="91"/>
      <c r="DTJ9" s="91"/>
      <c r="DTK9" s="91"/>
      <c r="DTL9" s="91"/>
      <c r="DTM9" s="91"/>
      <c r="DTN9" s="91"/>
      <c r="DTO9" s="91"/>
      <c r="DTP9" s="91"/>
      <c r="DTQ9" s="91"/>
      <c r="DTR9" s="91"/>
      <c r="DTS9" s="91"/>
      <c r="DTT9" s="91"/>
      <c r="DTU9" s="91"/>
      <c r="DTV9" s="91"/>
      <c r="DTW9" s="91"/>
      <c r="DTX9" s="91"/>
      <c r="DTY9" s="91"/>
      <c r="DTZ9" s="91"/>
      <c r="DUA9" s="91"/>
      <c r="DUB9" s="91"/>
      <c r="DUC9" s="91"/>
      <c r="DUD9" s="91"/>
      <c r="DUE9" s="91"/>
      <c r="DUF9" s="91"/>
      <c r="DUG9" s="91"/>
      <c r="DUH9" s="91"/>
      <c r="DUI9" s="91"/>
      <c r="DUJ9" s="91"/>
      <c r="DUK9" s="91"/>
      <c r="DUL9" s="91"/>
      <c r="DUM9" s="91"/>
      <c r="DUN9" s="91"/>
      <c r="DUO9" s="91"/>
      <c r="DUP9" s="91"/>
      <c r="DUQ9" s="91"/>
      <c r="DUR9" s="91"/>
      <c r="DUS9" s="91"/>
      <c r="DUT9" s="91"/>
      <c r="DUU9" s="91"/>
      <c r="DUV9" s="91"/>
      <c r="DUW9" s="91"/>
      <c r="DUX9" s="91"/>
      <c r="DUY9" s="91"/>
      <c r="DUZ9" s="91"/>
      <c r="DVA9" s="91"/>
      <c r="DVB9" s="91"/>
      <c r="DVC9" s="91"/>
      <c r="DVD9" s="91"/>
      <c r="DVE9" s="91"/>
      <c r="DVF9" s="91"/>
      <c r="DVG9" s="91"/>
      <c r="DVH9" s="91"/>
      <c r="DVI9" s="91"/>
      <c r="DVJ9" s="91"/>
      <c r="DVK9" s="91"/>
      <c r="DVL9" s="91"/>
      <c r="DVM9" s="91"/>
      <c r="DVN9" s="91"/>
      <c r="DVO9" s="91"/>
      <c r="DVP9" s="91"/>
      <c r="DVQ9" s="91"/>
      <c r="DVR9" s="91"/>
      <c r="DVS9" s="91"/>
      <c r="DVT9" s="91"/>
      <c r="DVU9" s="91"/>
      <c r="DVV9" s="91"/>
      <c r="DVW9" s="91"/>
      <c r="DVX9" s="91"/>
      <c r="DVY9" s="91"/>
      <c r="DVZ9" s="91"/>
      <c r="DWA9" s="91"/>
      <c r="DWB9" s="91"/>
      <c r="DWC9" s="91"/>
      <c r="DWD9" s="91"/>
      <c r="DWE9" s="91"/>
      <c r="DWF9" s="91"/>
      <c r="DWG9" s="91"/>
      <c r="DWH9" s="91"/>
      <c r="DWI9" s="91"/>
      <c r="DWJ9" s="91"/>
      <c r="DWK9" s="91"/>
      <c r="DWL9" s="91"/>
      <c r="DWM9" s="91"/>
      <c r="DWN9" s="91"/>
      <c r="DWO9" s="91"/>
      <c r="DWP9" s="91"/>
      <c r="DWQ9" s="91"/>
      <c r="DWR9" s="91"/>
      <c r="DWS9" s="91"/>
      <c r="DWT9" s="91"/>
      <c r="DWU9" s="91"/>
      <c r="DWV9" s="91"/>
      <c r="DWW9" s="91"/>
      <c r="DWX9" s="91"/>
      <c r="DWY9" s="91"/>
      <c r="DWZ9" s="91"/>
      <c r="DXA9" s="91"/>
      <c r="DXB9" s="91"/>
      <c r="DXC9" s="91"/>
      <c r="DXD9" s="91"/>
      <c r="DXE9" s="91"/>
      <c r="DXF9" s="91"/>
      <c r="DXG9" s="91"/>
      <c r="DXH9" s="91"/>
      <c r="DXI9" s="91"/>
      <c r="DXJ9" s="91"/>
      <c r="DXK9" s="91"/>
      <c r="DXL9" s="91"/>
      <c r="DXM9" s="91"/>
      <c r="DXN9" s="91"/>
      <c r="DXO9" s="91"/>
      <c r="DXP9" s="91"/>
      <c r="DXQ9" s="91"/>
      <c r="DXR9" s="91"/>
      <c r="DXS9" s="91"/>
      <c r="DXT9" s="91"/>
      <c r="DXU9" s="91"/>
      <c r="DXV9" s="91"/>
      <c r="DXW9" s="91"/>
      <c r="DXX9" s="91"/>
      <c r="DXY9" s="91"/>
      <c r="DXZ9" s="91"/>
      <c r="DYA9" s="91"/>
      <c r="DYB9" s="91"/>
      <c r="DYC9" s="91"/>
      <c r="DYD9" s="91"/>
      <c r="DYE9" s="91"/>
      <c r="DYF9" s="91"/>
      <c r="DYG9" s="91"/>
      <c r="DYH9" s="91"/>
      <c r="DYI9" s="91"/>
      <c r="DYJ9" s="91"/>
      <c r="DYK9" s="91"/>
      <c r="DYL9" s="91"/>
      <c r="DYM9" s="91"/>
      <c r="DYN9" s="91"/>
      <c r="DYO9" s="91"/>
      <c r="DYP9" s="91"/>
      <c r="DYQ9" s="91"/>
      <c r="DYR9" s="91"/>
      <c r="DYS9" s="91"/>
      <c r="DYT9" s="91"/>
      <c r="DYU9" s="91"/>
      <c r="DYV9" s="91"/>
      <c r="DYW9" s="91"/>
      <c r="DYX9" s="91"/>
      <c r="DYY9" s="91"/>
      <c r="DYZ9" s="91"/>
      <c r="DZA9" s="91"/>
      <c r="DZB9" s="91"/>
      <c r="DZC9" s="91"/>
      <c r="DZD9" s="91"/>
      <c r="DZE9" s="91"/>
      <c r="DZF9" s="91"/>
      <c r="DZG9" s="91"/>
      <c r="DZH9" s="91"/>
      <c r="DZI9" s="91"/>
      <c r="DZJ9" s="91"/>
      <c r="DZK9" s="91"/>
      <c r="DZL9" s="91"/>
      <c r="DZM9" s="91"/>
      <c r="DZN9" s="91"/>
      <c r="DZO9" s="91"/>
      <c r="DZP9" s="91"/>
      <c r="DZQ9" s="91"/>
      <c r="DZR9" s="91"/>
      <c r="DZS9" s="91"/>
      <c r="DZT9" s="91"/>
      <c r="DZU9" s="91"/>
      <c r="DZV9" s="91"/>
      <c r="DZW9" s="91"/>
      <c r="DZX9" s="91"/>
      <c r="DZY9" s="91"/>
      <c r="DZZ9" s="91"/>
      <c r="EAA9" s="91"/>
      <c r="EAB9" s="91"/>
      <c r="EAC9" s="91"/>
      <c r="EAD9" s="91"/>
      <c r="EAE9" s="91"/>
      <c r="EAF9" s="91"/>
      <c r="EAG9" s="91"/>
      <c r="EAH9" s="91"/>
      <c r="EAI9" s="91"/>
      <c r="EAJ9" s="91"/>
      <c r="EAK9" s="91"/>
      <c r="EAL9" s="91"/>
      <c r="EAM9" s="91"/>
      <c r="EAN9" s="91"/>
      <c r="EAO9" s="91"/>
      <c r="EAP9" s="91"/>
      <c r="EAQ9" s="91"/>
      <c r="EAR9" s="91"/>
      <c r="EAS9" s="91"/>
      <c r="EAT9" s="91"/>
      <c r="EAU9" s="91"/>
      <c r="EAV9" s="91"/>
      <c r="EAW9" s="91"/>
      <c r="EAX9" s="91"/>
      <c r="EAY9" s="91"/>
      <c r="EAZ9" s="91"/>
      <c r="EBA9" s="91"/>
      <c r="EBB9" s="91"/>
      <c r="EBC9" s="91"/>
      <c r="EBD9" s="91"/>
      <c r="EBE9" s="91"/>
      <c r="EBF9" s="91"/>
      <c r="EBG9" s="91"/>
      <c r="EBH9" s="91"/>
      <c r="EBI9" s="91"/>
      <c r="EBJ9" s="91"/>
      <c r="EBK9" s="91"/>
      <c r="EBL9" s="91"/>
      <c r="EBM9" s="91"/>
      <c r="EBN9" s="91"/>
      <c r="EBO9" s="91"/>
      <c r="EBP9" s="91"/>
      <c r="EBQ9" s="91"/>
      <c r="EBR9" s="91"/>
      <c r="EBS9" s="91"/>
      <c r="EBT9" s="91"/>
      <c r="EBU9" s="91"/>
      <c r="EBV9" s="91"/>
      <c r="EBW9" s="91"/>
      <c r="EBX9" s="91"/>
      <c r="EBY9" s="91"/>
      <c r="EBZ9" s="91"/>
      <c r="ECA9" s="91"/>
      <c r="ECB9" s="91"/>
      <c r="ECC9" s="91"/>
      <c r="ECD9" s="91"/>
      <c r="ECE9" s="91"/>
      <c r="ECF9" s="91"/>
      <c r="ECG9" s="91"/>
      <c r="ECH9" s="91"/>
      <c r="ECI9" s="91"/>
      <c r="ECJ9" s="91"/>
      <c r="ECK9" s="91"/>
      <c r="ECL9" s="91"/>
      <c r="ECM9" s="91"/>
      <c r="ECN9" s="91"/>
      <c r="ECO9" s="91"/>
      <c r="ECP9" s="91"/>
      <c r="ECQ9" s="91"/>
      <c r="ECR9" s="91"/>
      <c r="ECS9" s="91"/>
      <c r="ECT9" s="91"/>
      <c r="ECU9" s="91"/>
      <c r="ECV9" s="91"/>
      <c r="ECW9" s="91"/>
      <c r="ECX9" s="91"/>
      <c r="ECY9" s="91"/>
      <c r="ECZ9" s="91"/>
      <c r="EDA9" s="91"/>
      <c r="EDB9" s="91"/>
      <c r="EDC9" s="91"/>
      <c r="EDD9" s="91"/>
      <c r="EDE9" s="91"/>
      <c r="EDF9" s="91"/>
      <c r="EDG9" s="91"/>
      <c r="EDH9" s="91"/>
      <c r="EDI9" s="91"/>
      <c r="EDJ9" s="91"/>
      <c r="EDK9" s="91"/>
      <c r="EDL9" s="91"/>
      <c r="EDM9" s="91"/>
      <c r="EDN9" s="91"/>
      <c r="EDO9" s="91"/>
      <c r="EDP9" s="91"/>
      <c r="EDQ9" s="91"/>
      <c r="EDR9" s="91"/>
      <c r="EDS9" s="91"/>
      <c r="EDT9" s="91"/>
      <c r="EDU9" s="91"/>
      <c r="EDV9" s="91"/>
      <c r="EDW9" s="91"/>
      <c r="EDX9" s="91"/>
      <c r="EDY9" s="91"/>
      <c r="EDZ9" s="91"/>
      <c r="EEA9" s="91"/>
      <c r="EEB9" s="91"/>
      <c r="EEC9" s="91"/>
      <c r="EED9" s="91"/>
      <c r="EEE9" s="91"/>
      <c r="EEF9" s="91"/>
      <c r="EEG9" s="91"/>
      <c r="EEH9" s="91"/>
      <c r="EEI9" s="91"/>
      <c r="EEJ9" s="91"/>
      <c r="EEK9" s="91"/>
      <c r="EEL9" s="91"/>
      <c r="EEM9" s="91"/>
      <c r="EEN9" s="91"/>
      <c r="EEO9" s="91"/>
      <c r="EEP9" s="91"/>
      <c r="EEQ9" s="91"/>
      <c r="EER9" s="91"/>
      <c r="EES9" s="91"/>
      <c r="EET9" s="91"/>
      <c r="EEU9" s="91"/>
      <c r="EEV9" s="91"/>
      <c r="EEW9" s="91"/>
      <c r="EEX9" s="91"/>
      <c r="EEY9" s="91"/>
      <c r="EEZ9" s="91"/>
      <c r="EFA9" s="91"/>
      <c r="EFB9" s="91"/>
      <c r="EFC9" s="91"/>
      <c r="EFD9" s="91"/>
      <c r="EFE9" s="91"/>
      <c r="EFF9" s="91"/>
      <c r="EFG9" s="91"/>
      <c r="EFH9" s="91"/>
      <c r="EFI9" s="91"/>
      <c r="EFJ9" s="91"/>
      <c r="EFK9" s="91"/>
      <c r="EFL9" s="91"/>
      <c r="EFM9" s="91"/>
      <c r="EFN9" s="91"/>
      <c r="EFO9" s="91"/>
      <c r="EFP9" s="91"/>
      <c r="EFQ9" s="91"/>
      <c r="EFR9" s="91"/>
      <c r="EFS9" s="91"/>
      <c r="EFT9" s="91"/>
      <c r="EFU9" s="91"/>
      <c r="EFV9" s="91"/>
      <c r="EFW9" s="91"/>
      <c r="EFX9" s="91"/>
      <c r="EFY9" s="91"/>
      <c r="EFZ9" s="91"/>
      <c r="EGA9" s="91"/>
      <c r="EGB9" s="91"/>
      <c r="EGC9" s="91"/>
      <c r="EGD9" s="91"/>
      <c r="EGE9" s="91"/>
      <c r="EGF9" s="91"/>
      <c r="EGG9" s="91"/>
      <c r="EGH9" s="91"/>
      <c r="EGI9" s="91"/>
      <c r="EGJ9" s="91"/>
      <c r="EGK9" s="91"/>
      <c r="EGL9" s="91"/>
      <c r="EGM9" s="91"/>
      <c r="EGN9" s="91"/>
      <c r="EGO9" s="91"/>
      <c r="EGP9" s="91"/>
      <c r="EGQ9" s="91"/>
      <c r="EGR9" s="91"/>
      <c r="EGS9" s="91"/>
      <c r="EGT9" s="91"/>
      <c r="EGU9" s="91"/>
      <c r="EGV9" s="91"/>
      <c r="EGW9" s="91"/>
      <c r="EGX9" s="91"/>
      <c r="EGY9" s="91"/>
      <c r="EGZ9" s="91"/>
      <c r="EHA9" s="91"/>
      <c r="EHB9" s="91"/>
      <c r="EHC9" s="91"/>
      <c r="EHD9" s="91"/>
      <c r="EHE9" s="91"/>
      <c r="EHF9" s="91"/>
      <c r="EHG9" s="91"/>
      <c r="EHH9" s="91"/>
      <c r="EHI9" s="91"/>
      <c r="EHJ9" s="91"/>
      <c r="EHK9" s="91"/>
      <c r="EHL9" s="91"/>
      <c r="EHM9" s="91"/>
      <c r="EHN9" s="91"/>
      <c r="EHO9" s="91"/>
      <c r="EHP9" s="91"/>
      <c r="EHQ9" s="91"/>
      <c r="EHR9" s="91"/>
      <c r="EHS9" s="91"/>
      <c r="EHT9" s="91"/>
      <c r="EHU9" s="91"/>
      <c r="EHV9" s="91"/>
      <c r="EHW9" s="91"/>
      <c r="EHX9" s="91"/>
      <c r="EHY9" s="91"/>
      <c r="EHZ9" s="91"/>
      <c r="EIA9" s="91"/>
      <c r="EIB9" s="91"/>
      <c r="EIC9" s="91"/>
      <c r="EID9" s="91"/>
      <c r="EIE9" s="91"/>
      <c r="EIF9" s="91"/>
      <c r="EIG9" s="91"/>
      <c r="EIH9" s="91"/>
      <c r="EII9" s="91"/>
      <c r="EIJ9" s="91"/>
      <c r="EIK9" s="91"/>
      <c r="EIL9" s="91"/>
      <c r="EIM9" s="91"/>
      <c r="EIN9" s="91"/>
      <c r="EIO9" s="91"/>
      <c r="EIP9" s="91"/>
      <c r="EIQ9" s="91"/>
      <c r="EIR9" s="91"/>
      <c r="EIS9" s="91"/>
      <c r="EIT9" s="91"/>
      <c r="EIU9" s="91"/>
      <c r="EIV9" s="91"/>
      <c r="EIW9" s="91"/>
      <c r="EIX9" s="91"/>
      <c r="EIY9" s="91"/>
      <c r="EIZ9" s="91"/>
      <c r="EJA9" s="91"/>
      <c r="EJB9" s="91"/>
      <c r="EJC9" s="91"/>
      <c r="EJD9" s="91"/>
      <c r="EJE9" s="91"/>
      <c r="EJF9" s="91"/>
      <c r="EJG9" s="91"/>
      <c r="EJH9" s="91"/>
      <c r="EJI9" s="91"/>
      <c r="EJJ9" s="91"/>
      <c r="EJK9" s="91"/>
      <c r="EJL9" s="91"/>
      <c r="EJM9" s="91"/>
      <c r="EJN9" s="91"/>
      <c r="EJO9" s="91"/>
      <c r="EJP9" s="91"/>
      <c r="EJQ9" s="91"/>
      <c r="EJR9" s="91"/>
      <c r="EJS9" s="91"/>
      <c r="EJT9" s="91"/>
      <c r="EJU9" s="91"/>
      <c r="EJV9" s="91"/>
      <c r="EJW9" s="91"/>
      <c r="EJX9" s="91"/>
      <c r="EJY9" s="91"/>
      <c r="EJZ9" s="91"/>
      <c r="EKA9" s="91"/>
      <c r="EKB9" s="91"/>
      <c r="EKC9" s="91"/>
      <c r="EKD9" s="91"/>
      <c r="EKE9" s="91"/>
      <c r="EKF9" s="91"/>
      <c r="EKG9" s="91"/>
      <c r="EKH9" s="91"/>
      <c r="EKI9" s="91"/>
      <c r="EKJ9" s="91"/>
      <c r="EKK9" s="91"/>
      <c r="EKL9" s="91"/>
      <c r="EKM9" s="91"/>
      <c r="EKN9" s="91"/>
      <c r="EKO9" s="91"/>
      <c r="EKP9" s="91"/>
      <c r="EKQ9" s="91"/>
      <c r="EKR9" s="91"/>
      <c r="EKS9" s="91"/>
      <c r="EKT9" s="91"/>
      <c r="EKU9" s="91"/>
      <c r="EKV9" s="91"/>
      <c r="EKW9" s="91"/>
      <c r="EKX9" s="91"/>
      <c r="EKY9" s="91"/>
      <c r="EKZ9" s="91"/>
      <c r="ELA9" s="91"/>
      <c r="ELB9" s="91"/>
      <c r="ELC9" s="91"/>
      <c r="ELD9" s="91"/>
      <c r="ELE9" s="91"/>
      <c r="ELF9" s="91"/>
      <c r="ELG9" s="91"/>
      <c r="ELH9" s="91"/>
      <c r="ELI9" s="91"/>
      <c r="ELJ9" s="91"/>
      <c r="ELK9" s="91"/>
      <c r="ELL9" s="91"/>
      <c r="ELM9" s="91"/>
      <c r="ELN9" s="91"/>
      <c r="ELO9" s="91"/>
      <c r="ELP9" s="91"/>
      <c r="ELQ9" s="91"/>
      <c r="ELR9" s="91"/>
      <c r="ELS9" s="91"/>
      <c r="ELT9" s="91"/>
      <c r="ELU9" s="91"/>
      <c r="ELV9" s="91"/>
      <c r="ELW9" s="91"/>
      <c r="ELX9" s="91"/>
      <c r="ELY9" s="91"/>
      <c r="ELZ9" s="91"/>
      <c r="EMA9" s="91"/>
      <c r="EMB9" s="91"/>
      <c r="EMC9" s="91"/>
      <c r="EMD9" s="91"/>
      <c r="EME9" s="91"/>
      <c r="EMF9" s="91"/>
      <c r="EMG9" s="91"/>
      <c r="EMH9" s="91"/>
      <c r="EMI9" s="91"/>
      <c r="EMJ9" s="91"/>
      <c r="EMK9" s="91"/>
      <c r="EML9" s="91"/>
      <c r="EMM9" s="91"/>
      <c r="EMN9" s="91"/>
      <c r="EMO9" s="91"/>
      <c r="EMP9" s="91"/>
      <c r="EMQ9" s="91"/>
      <c r="EMR9" s="91"/>
      <c r="EMS9" s="91"/>
      <c r="EMT9" s="91"/>
      <c r="EMU9" s="91"/>
      <c r="EMV9" s="91"/>
      <c r="EMW9" s="91"/>
      <c r="EMX9" s="91"/>
      <c r="EMY9" s="91"/>
      <c r="EMZ9" s="91"/>
      <c r="ENA9" s="91"/>
      <c r="ENB9" s="91"/>
      <c r="ENC9" s="91"/>
      <c r="END9" s="91"/>
      <c r="ENE9" s="91"/>
      <c r="ENF9" s="91"/>
      <c r="ENG9" s="91"/>
      <c r="ENH9" s="91"/>
      <c r="ENI9" s="91"/>
      <c r="ENJ9" s="91"/>
      <c r="ENK9" s="91"/>
      <c r="ENL9" s="91"/>
      <c r="ENM9" s="91"/>
      <c r="ENN9" s="91"/>
      <c r="ENO9" s="91"/>
      <c r="ENP9" s="91"/>
      <c r="ENQ9" s="91"/>
      <c r="ENR9" s="91"/>
      <c r="ENS9" s="91"/>
      <c r="ENT9" s="91"/>
      <c r="ENU9" s="91"/>
      <c r="ENV9" s="91"/>
      <c r="ENW9" s="91"/>
      <c r="ENX9" s="91"/>
      <c r="ENY9" s="91"/>
      <c r="ENZ9" s="91"/>
      <c r="EOA9" s="91"/>
      <c r="EOB9" s="91"/>
      <c r="EOC9" s="91"/>
      <c r="EOD9" s="91"/>
      <c r="EOE9" s="91"/>
      <c r="EOF9" s="91"/>
      <c r="EOG9" s="91"/>
      <c r="EOH9" s="91"/>
      <c r="EOI9" s="91"/>
      <c r="EOJ9" s="91"/>
      <c r="EOK9" s="91"/>
      <c r="EOL9" s="91"/>
      <c r="EOM9" s="91"/>
      <c r="EON9" s="91"/>
      <c r="EOO9" s="91"/>
      <c r="EOP9" s="91"/>
      <c r="EOQ9" s="91"/>
      <c r="EOR9" s="91"/>
      <c r="EOS9" s="91"/>
      <c r="EOT9" s="91"/>
      <c r="EOU9" s="91"/>
      <c r="EOV9" s="91"/>
      <c r="EOW9" s="91"/>
      <c r="EOX9" s="91"/>
      <c r="EOY9" s="91"/>
      <c r="EOZ9" s="91"/>
      <c r="EPA9" s="91"/>
      <c r="EPB9" s="91"/>
      <c r="EPC9" s="91"/>
      <c r="EPD9" s="91"/>
      <c r="EPE9" s="91"/>
      <c r="EPF9" s="91"/>
      <c r="EPG9" s="91"/>
      <c r="EPH9" s="91"/>
      <c r="EPI9" s="91"/>
      <c r="EPJ9" s="91"/>
      <c r="EPK9" s="91"/>
      <c r="EPL9" s="91"/>
      <c r="EPM9" s="91"/>
      <c r="EPN9" s="91"/>
      <c r="EPO9" s="91"/>
      <c r="EPP9" s="91"/>
      <c r="EPQ9" s="91"/>
      <c r="EPR9" s="91"/>
      <c r="EPS9" s="91"/>
      <c r="EPT9" s="91"/>
      <c r="EPU9" s="91"/>
      <c r="EPV9" s="91"/>
      <c r="EPW9" s="91"/>
      <c r="EPX9" s="91"/>
      <c r="EPY9" s="91"/>
      <c r="EPZ9" s="91"/>
      <c r="EQA9" s="91"/>
      <c r="EQB9" s="91"/>
      <c r="EQC9" s="91"/>
      <c r="EQD9" s="91"/>
      <c r="EQE9" s="91"/>
      <c r="EQF9" s="91"/>
      <c r="EQG9" s="91"/>
      <c r="EQH9" s="91"/>
      <c r="EQI9" s="91"/>
      <c r="EQJ9" s="91"/>
      <c r="EQK9" s="91"/>
      <c r="EQL9" s="91"/>
      <c r="EQM9" s="91"/>
      <c r="EQN9" s="91"/>
      <c r="EQO9" s="91"/>
      <c r="EQP9" s="91"/>
      <c r="EQQ9" s="91"/>
      <c r="EQR9" s="91"/>
      <c r="EQS9" s="91"/>
      <c r="EQT9" s="91"/>
      <c r="EQU9" s="91"/>
      <c r="EQV9" s="91"/>
      <c r="EQW9" s="91"/>
      <c r="EQX9" s="91"/>
      <c r="EQY9" s="91"/>
      <c r="EQZ9" s="91"/>
      <c r="ERA9" s="91"/>
      <c r="ERB9" s="91"/>
      <c r="ERC9" s="91"/>
      <c r="ERD9" s="91"/>
      <c r="ERE9" s="91"/>
      <c r="ERF9" s="91"/>
      <c r="ERG9" s="91"/>
      <c r="ERH9" s="91"/>
      <c r="ERI9" s="91"/>
      <c r="ERJ9" s="91"/>
      <c r="ERK9" s="91"/>
      <c r="ERL9" s="91"/>
      <c r="ERM9" s="91"/>
      <c r="ERN9" s="91"/>
      <c r="ERO9" s="91"/>
      <c r="ERP9" s="91"/>
      <c r="ERQ9" s="91"/>
      <c r="ERR9" s="91"/>
      <c r="ERS9" s="91"/>
      <c r="ERT9" s="91"/>
      <c r="ERU9" s="91"/>
      <c r="ERV9" s="91"/>
      <c r="ERW9" s="91"/>
      <c r="ERX9" s="91"/>
      <c r="ERY9" s="91"/>
      <c r="ERZ9" s="91"/>
      <c r="ESA9" s="91"/>
      <c r="ESB9" s="91"/>
      <c r="ESC9" s="91"/>
      <c r="ESD9" s="91"/>
      <c r="ESE9" s="91"/>
      <c r="ESF9" s="91"/>
      <c r="ESG9" s="91"/>
      <c r="ESH9" s="91"/>
      <c r="ESI9" s="91"/>
      <c r="ESJ9" s="91"/>
      <c r="ESK9" s="91"/>
      <c r="ESL9" s="91"/>
      <c r="ESM9" s="91"/>
      <c r="ESN9" s="91"/>
      <c r="ESO9" s="91"/>
      <c r="ESP9" s="91"/>
      <c r="ESQ9" s="91"/>
      <c r="ESR9" s="91"/>
      <c r="ESS9" s="91"/>
      <c r="EST9" s="91"/>
      <c r="ESU9" s="91"/>
      <c r="ESV9" s="91"/>
      <c r="ESW9" s="91"/>
      <c r="ESX9" s="91"/>
      <c r="ESY9" s="91"/>
      <c r="ESZ9" s="91"/>
      <c r="ETA9" s="91"/>
      <c r="ETB9" s="91"/>
      <c r="ETC9" s="91"/>
      <c r="ETD9" s="91"/>
      <c r="ETE9" s="91"/>
      <c r="ETF9" s="91"/>
      <c r="ETG9" s="91"/>
      <c r="ETH9" s="91"/>
      <c r="ETI9" s="91"/>
      <c r="ETJ9" s="91"/>
      <c r="ETK9" s="91"/>
      <c r="ETL9" s="91"/>
      <c r="ETM9" s="91"/>
      <c r="ETN9" s="91"/>
      <c r="ETO9" s="91"/>
      <c r="ETP9" s="91"/>
      <c r="ETQ9" s="91"/>
      <c r="ETR9" s="91"/>
      <c r="ETS9" s="91"/>
      <c r="ETT9" s="91"/>
      <c r="ETU9" s="91"/>
      <c r="ETV9" s="91"/>
      <c r="ETW9" s="91"/>
      <c r="ETX9" s="91"/>
      <c r="ETY9" s="91"/>
      <c r="ETZ9" s="91"/>
      <c r="EUA9" s="91"/>
      <c r="EUB9" s="91"/>
      <c r="EUC9" s="91"/>
      <c r="EUD9" s="91"/>
      <c r="EUE9" s="91"/>
      <c r="EUF9" s="91"/>
      <c r="EUG9" s="91"/>
      <c r="EUH9" s="91"/>
      <c r="EUI9" s="91"/>
      <c r="EUJ9" s="91"/>
      <c r="EUK9" s="91"/>
      <c r="EUL9" s="91"/>
      <c r="EUM9" s="91"/>
      <c r="EUN9" s="91"/>
      <c r="EUO9" s="91"/>
      <c r="EUP9" s="91"/>
      <c r="EUQ9" s="91"/>
      <c r="EUR9" s="91"/>
      <c r="EUS9" s="91"/>
      <c r="EUT9" s="91"/>
      <c r="EUU9" s="91"/>
      <c r="EUV9" s="91"/>
      <c r="EUW9" s="91"/>
      <c r="EUX9" s="91"/>
      <c r="EUY9" s="91"/>
      <c r="EUZ9" s="91"/>
      <c r="EVA9" s="91"/>
      <c r="EVB9" s="91"/>
      <c r="EVC9" s="91"/>
      <c r="EVD9" s="91"/>
      <c r="EVE9" s="91"/>
      <c r="EVF9" s="91"/>
      <c r="EVG9" s="91"/>
      <c r="EVH9" s="91"/>
      <c r="EVI9" s="91"/>
      <c r="EVJ9" s="91"/>
      <c r="EVK9" s="91"/>
      <c r="EVL9" s="91"/>
      <c r="EVM9" s="91"/>
      <c r="EVN9" s="91"/>
      <c r="EVO9" s="91"/>
      <c r="EVP9" s="91"/>
      <c r="EVQ9" s="91"/>
      <c r="EVR9" s="91"/>
      <c r="EVS9" s="91"/>
      <c r="EVT9" s="91"/>
      <c r="EVU9" s="91"/>
      <c r="EVV9" s="91"/>
      <c r="EVW9" s="91"/>
      <c r="EVX9" s="91"/>
      <c r="EVY9" s="91"/>
      <c r="EVZ9" s="91"/>
      <c r="EWA9" s="91"/>
      <c r="EWB9" s="91"/>
      <c r="EWC9" s="91"/>
      <c r="EWD9" s="91"/>
      <c r="EWE9" s="91"/>
      <c r="EWF9" s="91"/>
      <c r="EWG9" s="91"/>
      <c r="EWH9" s="91"/>
      <c r="EWI9" s="91"/>
      <c r="EWJ9" s="91"/>
      <c r="EWK9" s="91"/>
      <c r="EWL9" s="91"/>
      <c r="EWM9" s="91"/>
      <c r="EWN9" s="91"/>
      <c r="EWO9" s="91"/>
      <c r="EWP9" s="91"/>
      <c r="EWQ9" s="91"/>
      <c r="EWR9" s="91"/>
      <c r="EWS9" s="91"/>
      <c r="EWT9" s="91"/>
      <c r="EWU9" s="91"/>
      <c r="EWV9" s="91"/>
      <c r="EWW9" s="91"/>
      <c r="EWX9" s="91"/>
      <c r="EWY9" s="91"/>
      <c r="EWZ9" s="91"/>
      <c r="EXA9" s="91"/>
      <c r="EXB9" s="91"/>
      <c r="EXC9" s="91"/>
      <c r="EXD9" s="91"/>
      <c r="EXE9" s="91"/>
      <c r="EXF9" s="91"/>
      <c r="EXG9" s="91"/>
      <c r="EXH9" s="91"/>
      <c r="EXI9" s="91"/>
      <c r="EXJ9" s="91"/>
      <c r="EXK9" s="91"/>
      <c r="EXL9" s="91"/>
      <c r="EXM9" s="91"/>
      <c r="EXN9" s="91"/>
      <c r="EXO9" s="91"/>
      <c r="EXP9" s="91"/>
      <c r="EXQ9" s="91"/>
      <c r="EXR9" s="91"/>
      <c r="EXS9" s="91"/>
      <c r="EXT9" s="91"/>
      <c r="EXU9" s="91"/>
      <c r="EXV9" s="91"/>
      <c r="EXW9" s="91"/>
      <c r="EXX9" s="91"/>
      <c r="EXY9" s="91"/>
      <c r="EXZ9" s="91"/>
      <c r="EYA9" s="91"/>
      <c r="EYB9" s="91"/>
      <c r="EYC9" s="91"/>
      <c r="EYD9" s="91"/>
      <c r="EYE9" s="91"/>
      <c r="EYF9" s="91"/>
      <c r="EYG9" s="91"/>
      <c r="EYH9" s="91"/>
      <c r="EYI9" s="91"/>
      <c r="EYJ9" s="91"/>
      <c r="EYK9" s="91"/>
      <c r="EYL9" s="91"/>
      <c r="EYM9" s="91"/>
      <c r="EYN9" s="91"/>
      <c r="EYO9" s="91"/>
      <c r="EYP9" s="91"/>
      <c r="EYQ9" s="91"/>
      <c r="EYR9" s="91"/>
      <c r="EYS9" s="91"/>
      <c r="EYT9" s="91"/>
      <c r="EYU9" s="91"/>
      <c r="EYV9" s="91"/>
      <c r="EYW9" s="91"/>
      <c r="EYX9" s="91"/>
      <c r="EYY9" s="91"/>
      <c r="EYZ9" s="91"/>
      <c r="EZA9" s="91"/>
      <c r="EZB9" s="91"/>
      <c r="EZC9" s="91"/>
      <c r="EZD9" s="91"/>
      <c r="EZE9" s="91"/>
      <c r="EZF9" s="91"/>
      <c r="EZG9" s="91"/>
      <c r="EZH9" s="91"/>
      <c r="EZI9" s="91"/>
      <c r="EZJ9" s="91"/>
      <c r="EZK9" s="91"/>
      <c r="EZL9" s="91"/>
      <c r="EZM9" s="91"/>
      <c r="EZN9" s="91"/>
      <c r="EZO9" s="91"/>
      <c r="EZP9" s="91"/>
      <c r="EZQ9" s="91"/>
      <c r="EZR9" s="91"/>
      <c r="EZS9" s="91"/>
      <c r="EZT9" s="91"/>
      <c r="EZU9" s="91"/>
      <c r="EZV9" s="91"/>
      <c r="EZW9" s="91"/>
      <c r="EZX9" s="91"/>
      <c r="EZY9" s="91"/>
      <c r="EZZ9" s="91"/>
      <c r="FAA9" s="91"/>
      <c r="FAB9" s="91"/>
      <c r="FAC9" s="91"/>
      <c r="FAD9" s="91"/>
      <c r="FAE9" s="91"/>
      <c r="FAF9" s="91"/>
      <c r="FAG9" s="91"/>
      <c r="FAH9" s="91"/>
      <c r="FAI9" s="91"/>
      <c r="FAJ9" s="91"/>
      <c r="FAK9" s="91"/>
      <c r="FAL9" s="91"/>
      <c r="FAM9" s="91"/>
      <c r="FAN9" s="91"/>
      <c r="FAO9" s="91"/>
      <c r="FAP9" s="91"/>
      <c r="FAQ9" s="91"/>
      <c r="FAR9" s="91"/>
      <c r="FAS9" s="91"/>
      <c r="FAT9" s="91"/>
      <c r="FAU9" s="91"/>
      <c r="FAV9" s="91"/>
      <c r="FAW9" s="91"/>
      <c r="FAX9" s="91"/>
      <c r="FAY9" s="91"/>
      <c r="FAZ9" s="91"/>
      <c r="FBA9" s="91"/>
      <c r="FBB9" s="91"/>
      <c r="FBC9" s="91"/>
      <c r="FBD9" s="91"/>
      <c r="FBE9" s="91"/>
      <c r="FBF9" s="91"/>
      <c r="FBG9" s="91"/>
      <c r="FBH9" s="91"/>
      <c r="FBI9" s="91"/>
      <c r="FBJ9" s="91"/>
      <c r="FBK9" s="91"/>
      <c r="FBL9" s="91"/>
      <c r="FBM9" s="91"/>
      <c r="FBN9" s="91"/>
      <c r="FBO9" s="91"/>
      <c r="FBP9" s="91"/>
      <c r="FBQ9" s="91"/>
      <c r="FBR9" s="91"/>
      <c r="FBS9" s="91"/>
      <c r="FBT9" s="91"/>
      <c r="FBU9" s="91"/>
      <c r="FBV9" s="91"/>
      <c r="FBW9" s="91"/>
      <c r="FBX9" s="91"/>
      <c r="FBY9" s="91"/>
      <c r="FBZ9" s="91"/>
      <c r="FCA9" s="91"/>
      <c r="FCB9" s="91"/>
      <c r="FCC9" s="91"/>
      <c r="FCD9" s="91"/>
      <c r="FCE9" s="91"/>
      <c r="FCF9" s="91"/>
      <c r="FCG9" s="91"/>
      <c r="FCH9" s="91"/>
      <c r="FCI9" s="91"/>
      <c r="FCJ9" s="91"/>
      <c r="FCK9" s="91"/>
      <c r="FCL9" s="91"/>
      <c r="FCM9" s="91"/>
      <c r="FCN9" s="91"/>
      <c r="FCO9" s="91"/>
      <c r="FCP9" s="91"/>
      <c r="FCQ9" s="91"/>
      <c r="FCR9" s="91"/>
      <c r="FCS9" s="91"/>
      <c r="FCT9" s="91"/>
      <c r="FCU9" s="91"/>
      <c r="FCV9" s="91"/>
      <c r="FCW9" s="91"/>
      <c r="FCX9" s="91"/>
      <c r="FCY9" s="91"/>
      <c r="FCZ9" s="91"/>
      <c r="FDA9" s="91"/>
      <c r="FDB9" s="91"/>
      <c r="FDC9" s="91"/>
      <c r="FDD9" s="91"/>
      <c r="FDE9" s="91"/>
      <c r="FDF9" s="91"/>
      <c r="FDG9" s="91"/>
      <c r="FDH9" s="91"/>
      <c r="FDI9" s="91"/>
      <c r="FDJ9" s="91"/>
      <c r="FDK9" s="91"/>
      <c r="FDL9" s="91"/>
      <c r="FDM9" s="91"/>
      <c r="FDN9" s="91"/>
      <c r="FDO9" s="91"/>
      <c r="FDP9" s="91"/>
      <c r="FDQ9" s="91"/>
      <c r="FDR9" s="91"/>
      <c r="FDS9" s="91"/>
      <c r="FDT9" s="91"/>
      <c r="FDU9" s="91"/>
      <c r="FDV9" s="91"/>
      <c r="FDW9" s="91"/>
      <c r="FDX9" s="91"/>
      <c r="FDY9" s="91"/>
      <c r="FDZ9" s="91"/>
      <c r="FEA9" s="91"/>
      <c r="FEB9" s="91"/>
      <c r="FEC9" s="91"/>
      <c r="FED9" s="91"/>
      <c r="FEE9" s="91"/>
      <c r="FEF9" s="91"/>
      <c r="FEG9" s="91"/>
      <c r="FEH9" s="91"/>
      <c r="FEI9" s="91"/>
      <c r="FEJ9" s="91"/>
      <c r="FEK9" s="91"/>
      <c r="FEL9" s="91"/>
      <c r="FEM9" s="91"/>
      <c r="FEN9" s="91"/>
      <c r="FEO9" s="91"/>
      <c r="FEP9" s="91"/>
      <c r="FEQ9" s="91"/>
      <c r="FER9" s="91"/>
      <c r="FES9" s="91"/>
      <c r="FET9" s="91"/>
      <c r="FEU9" s="91"/>
      <c r="FEV9" s="91"/>
      <c r="FEW9" s="91"/>
      <c r="FEX9" s="91"/>
      <c r="FEY9" s="91"/>
      <c r="FEZ9" s="91"/>
      <c r="FFA9" s="91"/>
      <c r="FFB9" s="91"/>
      <c r="FFC9" s="91"/>
      <c r="FFD9" s="91"/>
      <c r="FFE9" s="91"/>
      <c r="FFF9" s="91"/>
      <c r="FFG9" s="91"/>
      <c r="FFH9" s="91"/>
      <c r="FFI9" s="91"/>
      <c r="FFJ9" s="91"/>
      <c r="FFK9" s="91"/>
      <c r="FFL9" s="91"/>
      <c r="FFM9" s="91"/>
      <c r="FFN9" s="91"/>
      <c r="FFO9" s="91"/>
      <c r="FFP9" s="91"/>
      <c r="FFQ9" s="91"/>
      <c r="FFR9" s="91"/>
      <c r="FFS9" s="91"/>
      <c r="FFT9" s="91"/>
      <c r="FFU9" s="91"/>
      <c r="FFV9" s="91"/>
      <c r="FFW9" s="91"/>
      <c r="FFX9" s="91"/>
      <c r="FFY9" s="91"/>
      <c r="FFZ9" s="91"/>
      <c r="FGA9" s="91"/>
      <c r="FGB9" s="91"/>
      <c r="FGC9" s="91"/>
      <c r="FGD9" s="91"/>
      <c r="FGE9" s="91"/>
      <c r="FGF9" s="91"/>
      <c r="FGG9" s="91"/>
      <c r="FGH9" s="91"/>
      <c r="FGI9" s="91"/>
      <c r="FGJ9" s="91"/>
      <c r="FGK9" s="91"/>
      <c r="FGL9" s="91"/>
      <c r="FGM9" s="91"/>
      <c r="FGN9" s="91"/>
      <c r="FGO9" s="91"/>
      <c r="FGP9" s="91"/>
      <c r="FGQ9" s="91"/>
      <c r="FGR9" s="91"/>
      <c r="FGS9" s="91"/>
      <c r="FGT9" s="91"/>
      <c r="FGU9" s="91"/>
      <c r="FGV9" s="91"/>
      <c r="FGW9" s="91"/>
      <c r="FGX9" s="91"/>
      <c r="FGY9" s="91"/>
      <c r="FGZ9" s="91"/>
      <c r="FHA9" s="91"/>
      <c r="FHB9" s="91"/>
      <c r="FHC9" s="91"/>
      <c r="FHD9" s="91"/>
      <c r="FHE9" s="91"/>
      <c r="FHF9" s="91"/>
      <c r="FHG9" s="91"/>
      <c r="FHH9" s="91"/>
      <c r="FHI9" s="91"/>
      <c r="FHJ9" s="91"/>
      <c r="FHK9" s="91"/>
      <c r="FHL9" s="91"/>
      <c r="FHM9" s="91"/>
      <c r="FHN9" s="91"/>
      <c r="FHO9" s="91"/>
      <c r="FHP9" s="91"/>
      <c r="FHQ9" s="91"/>
      <c r="FHR9" s="91"/>
      <c r="FHS9" s="91"/>
      <c r="FHT9" s="91"/>
      <c r="FHU9" s="91"/>
      <c r="FHV9" s="91"/>
      <c r="FHW9" s="91"/>
      <c r="FHX9" s="91"/>
      <c r="FHY9" s="91"/>
      <c r="FHZ9" s="91"/>
      <c r="FIA9" s="91"/>
      <c r="FIB9" s="91"/>
      <c r="FIC9" s="91"/>
      <c r="FID9" s="91"/>
      <c r="FIE9" s="91"/>
      <c r="FIF9" s="91"/>
      <c r="FIG9" s="91"/>
      <c r="FIH9" s="91"/>
      <c r="FII9" s="91"/>
      <c r="FIJ9" s="91"/>
      <c r="FIK9" s="91"/>
      <c r="FIL9" s="91"/>
      <c r="FIM9" s="91"/>
      <c r="FIN9" s="91"/>
      <c r="FIO9" s="91"/>
      <c r="FIP9" s="91"/>
      <c r="FIQ9" s="91"/>
      <c r="FIR9" s="91"/>
      <c r="FIS9" s="91"/>
      <c r="FIT9" s="91"/>
      <c r="FIU9" s="91"/>
      <c r="FIV9" s="91"/>
      <c r="FIW9" s="91"/>
      <c r="FIX9" s="91"/>
      <c r="FIY9" s="91"/>
      <c r="FIZ9" s="91"/>
      <c r="FJA9" s="91"/>
      <c r="FJB9" s="91"/>
      <c r="FJC9" s="91"/>
      <c r="FJD9" s="91"/>
      <c r="FJE9" s="91"/>
      <c r="FJF9" s="91"/>
      <c r="FJG9" s="91"/>
      <c r="FJH9" s="91"/>
      <c r="FJI9" s="91"/>
      <c r="FJJ9" s="91"/>
      <c r="FJK9" s="91"/>
      <c r="FJL9" s="91"/>
      <c r="FJM9" s="91"/>
      <c r="FJN9" s="91"/>
      <c r="FJO9" s="91"/>
      <c r="FJP9" s="91"/>
      <c r="FJQ9" s="91"/>
      <c r="FJR9" s="91"/>
      <c r="FJS9" s="91"/>
      <c r="FJT9" s="91"/>
      <c r="FJU9" s="91"/>
      <c r="FJV9" s="91"/>
      <c r="FJW9" s="91"/>
      <c r="FJX9" s="91"/>
      <c r="FJY9" s="91"/>
      <c r="FJZ9" s="91"/>
      <c r="FKA9" s="91"/>
      <c r="FKB9" s="91"/>
      <c r="FKC9" s="91"/>
      <c r="FKD9" s="91"/>
      <c r="FKE9" s="91"/>
      <c r="FKF9" s="91"/>
      <c r="FKG9" s="91"/>
      <c r="FKH9" s="91"/>
      <c r="FKI9" s="91"/>
      <c r="FKJ9" s="91"/>
      <c r="FKK9" s="91"/>
      <c r="FKL9" s="91"/>
      <c r="FKM9" s="91"/>
      <c r="FKN9" s="91"/>
      <c r="FKO9" s="91"/>
      <c r="FKP9" s="91"/>
      <c r="FKQ9" s="91"/>
      <c r="FKR9" s="91"/>
      <c r="FKS9" s="91"/>
      <c r="FKT9" s="91"/>
      <c r="FKU9" s="91"/>
      <c r="FKV9" s="91"/>
      <c r="FKW9" s="91"/>
      <c r="FKX9" s="91"/>
      <c r="FKY9" s="91"/>
      <c r="FKZ9" s="91"/>
      <c r="FLA9" s="91"/>
      <c r="FLB9" s="91"/>
      <c r="FLC9" s="91"/>
      <c r="FLD9" s="91"/>
      <c r="FLE9" s="91"/>
      <c r="FLF9" s="91"/>
      <c r="FLG9" s="91"/>
      <c r="FLH9" s="91"/>
      <c r="FLI9" s="91"/>
      <c r="FLJ9" s="91"/>
      <c r="FLK9" s="91"/>
      <c r="FLL9" s="91"/>
      <c r="FLM9" s="91"/>
      <c r="FLN9" s="91"/>
      <c r="FLO9" s="91"/>
      <c r="FLP9" s="91"/>
      <c r="FLQ9" s="91"/>
      <c r="FLR9" s="91"/>
      <c r="FLS9" s="91"/>
      <c r="FLT9" s="91"/>
      <c r="FLU9" s="91"/>
      <c r="FLV9" s="91"/>
      <c r="FLW9" s="91"/>
      <c r="FLX9" s="91"/>
      <c r="FLY9" s="91"/>
      <c r="FLZ9" s="91"/>
      <c r="FMA9" s="91"/>
      <c r="FMB9" s="91"/>
      <c r="FMC9" s="91"/>
      <c r="FMD9" s="91"/>
      <c r="FME9" s="91"/>
      <c r="FMF9" s="91"/>
      <c r="FMG9" s="91"/>
      <c r="FMH9" s="91"/>
      <c r="FMI9" s="91"/>
      <c r="FMJ9" s="91"/>
      <c r="FMK9" s="91"/>
      <c r="FML9" s="91"/>
      <c r="FMM9" s="91"/>
      <c r="FMN9" s="91"/>
      <c r="FMO9" s="91"/>
      <c r="FMP9" s="91"/>
      <c r="FMQ9" s="91"/>
      <c r="FMR9" s="91"/>
      <c r="FMS9" s="91"/>
      <c r="FMT9" s="91"/>
      <c r="FMU9" s="91"/>
      <c r="FMV9" s="91"/>
      <c r="FMW9" s="91"/>
      <c r="FMX9" s="91"/>
      <c r="FMY9" s="91"/>
      <c r="FMZ9" s="91"/>
      <c r="FNA9" s="91"/>
      <c r="FNB9" s="91"/>
      <c r="FNC9" s="91"/>
      <c r="FND9" s="91"/>
      <c r="FNE9" s="91"/>
      <c r="FNF9" s="91"/>
      <c r="FNG9" s="91"/>
      <c r="FNH9" s="91"/>
      <c r="FNI9" s="91"/>
      <c r="FNJ9" s="91"/>
      <c r="FNK9" s="91"/>
      <c r="FNL9" s="91"/>
      <c r="FNM9" s="91"/>
      <c r="FNN9" s="91"/>
      <c r="FNO9" s="91"/>
      <c r="FNP9" s="91"/>
      <c r="FNQ9" s="91"/>
      <c r="FNR9" s="91"/>
      <c r="FNS9" s="91"/>
      <c r="FNT9" s="91"/>
      <c r="FNU9" s="91"/>
      <c r="FNV9" s="91"/>
      <c r="FNW9" s="91"/>
      <c r="FNX9" s="91"/>
      <c r="FNY9" s="91"/>
      <c r="FNZ9" s="91"/>
      <c r="FOA9" s="91"/>
      <c r="FOB9" s="91"/>
      <c r="FOC9" s="91"/>
      <c r="FOD9" s="91"/>
      <c r="FOE9" s="91"/>
      <c r="FOF9" s="91"/>
      <c r="FOG9" s="91"/>
      <c r="FOH9" s="91"/>
      <c r="FOI9" s="91"/>
      <c r="FOJ9" s="91"/>
      <c r="FOK9" s="91"/>
      <c r="FOL9" s="91"/>
      <c r="FOM9" s="91"/>
      <c r="FON9" s="91"/>
      <c r="FOO9" s="91"/>
      <c r="FOP9" s="91"/>
      <c r="FOQ9" s="91"/>
      <c r="FOR9" s="91"/>
      <c r="FOS9" s="91"/>
      <c r="FOT9" s="91"/>
      <c r="FOU9" s="91"/>
      <c r="FOV9" s="91"/>
      <c r="FOW9" s="91"/>
      <c r="FOX9" s="91"/>
      <c r="FOY9" s="91"/>
      <c r="FOZ9" s="91"/>
      <c r="FPA9" s="91"/>
      <c r="FPB9" s="91"/>
      <c r="FPC9" s="91"/>
      <c r="FPD9" s="91"/>
      <c r="FPE9" s="91"/>
      <c r="FPF9" s="91"/>
      <c r="FPG9" s="91"/>
      <c r="FPH9" s="91"/>
      <c r="FPI9" s="91"/>
      <c r="FPJ9" s="91"/>
      <c r="FPK9" s="91"/>
      <c r="FPL9" s="91"/>
      <c r="FPM9" s="91"/>
      <c r="FPN9" s="91"/>
      <c r="FPO9" s="91"/>
      <c r="FPP9" s="91"/>
      <c r="FPQ9" s="91"/>
      <c r="FPR9" s="91"/>
      <c r="FPS9" s="91"/>
      <c r="FPT9" s="91"/>
      <c r="FPU9" s="91"/>
      <c r="FPV9" s="91"/>
      <c r="FPW9" s="91"/>
      <c r="FPX9" s="91"/>
      <c r="FPY9" s="91"/>
      <c r="FPZ9" s="91"/>
      <c r="FQA9" s="91"/>
      <c r="FQB9" s="91"/>
      <c r="FQC9" s="91"/>
      <c r="FQD9" s="91"/>
      <c r="FQE9" s="91"/>
      <c r="FQF9" s="91"/>
      <c r="FQG9" s="91"/>
      <c r="FQH9" s="91"/>
      <c r="FQI9" s="91"/>
      <c r="FQJ9" s="91"/>
      <c r="FQK9" s="91"/>
      <c r="FQL9" s="91"/>
      <c r="FQM9" s="91"/>
      <c r="FQN9" s="91"/>
      <c r="FQO9" s="91"/>
      <c r="FQP9" s="91"/>
      <c r="FQQ9" s="91"/>
      <c r="FQR9" s="91"/>
      <c r="FQS9" s="91"/>
      <c r="FQT9" s="91"/>
      <c r="FQU9" s="91"/>
      <c r="FQV9" s="91"/>
      <c r="FQW9" s="91"/>
      <c r="FQX9" s="91"/>
      <c r="FQY9" s="91"/>
      <c r="FQZ9" s="91"/>
      <c r="FRA9" s="91"/>
      <c r="FRB9" s="91"/>
      <c r="FRC9" s="91"/>
      <c r="FRD9" s="91"/>
      <c r="FRE9" s="91"/>
      <c r="FRF9" s="91"/>
      <c r="FRG9" s="91"/>
      <c r="FRH9" s="91"/>
      <c r="FRI9" s="91"/>
      <c r="FRJ9" s="91"/>
      <c r="FRK9" s="91"/>
      <c r="FRL9" s="91"/>
      <c r="FRM9" s="91"/>
      <c r="FRN9" s="91"/>
      <c r="FRO9" s="91"/>
      <c r="FRP9" s="91"/>
      <c r="FRQ9" s="91"/>
      <c r="FRR9" s="91"/>
      <c r="FRS9" s="91"/>
      <c r="FRT9" s="91"/>
      <c r="FRU9" s="91"/>
      <c r="FRV9" s="91"/>
      <c r="FRW9" s="91"/>
      <c r="FRX9" s="91"/>
      <c r="FRY9" s="91"/>
      <c r="FRZ9" s="91"/>
      <c r="FSA9" s="91"/>
      <c r="FSB9" s="91"/>
      <c r="FSC9" s="91"/>
      <c r="FSD9" s="91"/>
      <c r="FSE9" s="91"/>
      <c r="FSF9" s="91"/>
      <c r="FSG9" s="91"/>
      <c r="FSH9" s="91"/>
      <c r="FSI9" s="91"/>
      <c r="FSJ9" s="91"/>
      <c r="FSK9" s="91"/>
      <c r="FSL9" s="91"/>
      <c r="FSM9" s="91"/>
      <c r="FSN9" s="91"/>
      <c r="FSO9" s="91"/>
      <c r="FSP9" s="91"/>
      <c r="FSQ9" s="91"/>
      <c r="FSR9" s="91"/>
      <c r="FSS9" s="91"/>
      <c r="FST9" s="91"/>
      <c r="FSU9" s="91"/>
      <c r="FSV9" s="91"/>
      <c r="FSW9" s="91"/>
      <c r="FSX9" s="91"/>
      <c r="FSY9" s="91"/>
      <c r="FSZ9" s="91"/>
      <c r="FTA9" s="91"/>
      <c r="FTB9" s="91"/>
      <c r="FTC9" s="91"/>
      <c r="FTD9" s="91"/>
      <c r="FTE9" s="91"/>
      <c r="FTF9" s="91"/>
      <c r="FTG9" s="91"/>
      <c r="FTH9" s="91"/>
      <c r="FTI9" s="91"/>
      <c r="FTJ9" s="91"/>
      <c r="FTK9" s="91"/>
      <c r="FTL9" s="91"/>
      <c r="FTM9" s="91"/>
      <c r="FTN9" s="91"/>
      <c r="FTO9" s="91"/>
      <c r="FTP9" s="91"/>
      <c r="FTQ9" s="91"/>
      <c r="FTR9" s="91"/>
      <c r="FTS9" s="91"/>
      <c r="FTT9" s="91"/>
      <c r="FTU9" s="91"/>
      <c r="FTV9" s="91"/>
      <c r="FTW9" s="91"/>
      <c r="FTX9" s="91"/>
      <c r="FTY9" s="91"/>
      <c r="FTZ9" s="91"/>
      <c r="FUA9" s="91"/>
      <c r="FUB9" s="91"/>
      <c r="FUC9" s="91"/>
      <c r="FUD9" s="91"/>
      <c r="FUE9" s="91"/>
      <c r="FUF9" s="91"/>
      <c r="FUG9" s="91"/>
      <c r="FUH9" s="91"/>
      <c r="FUI9" s="91"/>
      <c r="FUJ9" s="91"/>
      <c r="FUK9" s="91"/>
      <c r="FUL9" s="91"/>
      <c r="FUM9" s="91"/>
      <c r="FUN9" s="91"/>
      <c r="FUO9" s="91"/>
      <c r="FUP9" s="91"/>
      <c r="FUQ9" s="91"/>
      <c r="FUR9" s="91"/>
      <c r="FUS9" s="91"/>
      <c r="FUT9" s="91"/>
      <c r="FUU9" s="91"/>
      <c r="FUV9" s="91"/>
      <c r="FUW9" s="91"/>
      <c r="FUX9" s="91"/>
      <c r="FUY9" s="91"/>
      <c r="FUZ9" s="91"/>
      <c r="FVA9" s="91"/>
      <c r="FVB9" s="91"/>
      <c r="FVC9" s="91"/>
      <c r="FVD9" s="91"/>
      <c r="FVE9" s="91"/>
      <c r="FVF9" s="91"/>
      <c r="FVG9" s="91"/>
      <c r="FVH9" s="91"/>
      <c r="FVI9" s="91"/>
      <c r="FVJ9" s="91"/>
      <c r="FVK9" s="91"/>
      <c r="FVL9" s="91"/>
      <c r="FVM9" s="91"/>
      <c r="FVN9" s="91"/>
      <c r="FVO9" s="91"/>
      <c r="FVP9" s="91"/>
      <c r="FVQ9" s="91"/>
      <c r="FVR9" s="91"/>
      <c r="FVS9" s="91"/>
      <c r="FVT9" s="91"/>
      <c r="FVU9" s="91"/>
      <c r="FVV9" s="91"/>
      <c r="FVW9" s="91"/>
      <c r="FVX9" s="91"/>
      <c r="FVY9" s="91"/>
      <c r="FVZ9" s="91"/>
      <c r="FWA9" s="91"/>
      <c r="FWB9" s="91"/>
      <c r="FWC9" s="91"/>
      <c r="FWD9" s="91"/>
      <c r="FWE9" s="91"/>
      <c r="FWF9" s="91"/>
      <c r="FWG9" s="91"/>
      <c r="FWH9" s="91"/>
      <c r="FWI9" s="91"/>
      <c r="FWJ9" s="91"/>
      <c r="FWK9" s="91"/>
      <c r="FWL9" s="91"/>
      <c r="FWM9" s="91"/>
      <c r="FWN9" s="91"/>
      <c r="FWO9" s="91"/>
      <c r="FWP9" s="91"/>
      <c r="FWQ9" s="91"/>
      <c r="FWR9" s="91"/>
      <c r="FWS9" s="91"/>
      <c r="FWT9" s="91"/>
      <c r="FWU9" s="91"/>
      <c r="FWV9" s="91"/>
      <c r="FWW9" s="91"/>
      <c r="FWX9" s="91"/>
      <c r="FWY9" s="91"/>
      <c r="FWZ9" s="91"/>
      <c r="FXA9" s="91"/>
      <c r="FXB9" s="91"/>
      <c r="FXC9" s="91"/>
      <c r="FXD9" s="91"/>
      <c r="FXE9" s="91"/>
      <c r="FXF9" s="91"/>
      <c r="FXG9" s="91"/>
      <c r="FXH9" s="91"/>
      <c r="FXI9" s="91"/>
      <c r="FXJ9" s="91"/>
      <c r="FXK9" s="91"/>
      <c r="FXL9" s="91"/>
      <c r="FXM9" s="91"/>
      <c r="FXN9" s="91"/>
      <c r="FXO9" s="91"/>
      <c r="FXP9" s="91"/>
      <c r="FXQ9" s="91"/>
      <c r="FXR9" s="91"/>
      <c r="FXS9" s="91"/>
      <c r="FXT9" s="91"/>
      <c r="FXU9" s="91"/>
      <c r="FXV9" s="91"/>
      <c r="FXW9" s="91"/>
      <c r="FXX9" s="91"/>
      <c r="FXY9" s="91"/>
      <c r="FXZ9" s="91"/>
      <c r="FYA9" s="91"/>
      <c r="FYB9" s="91"/>
      <c r="FYC9" s="91"/>
      <c r="FYD9" s="91"/>
      <c r="FYE9" s="91"/>
      <c r="FYF9" s="91"/>
      <c r="FYG9" s="91"/>
      <c r="FYH9" s="91"/>
      <c r="FYI9" s="91"/>
      <c r="FYJ9" s="91"/>
      <c r="FYK9" s="91"/>
      <c r="FYL9" s="91"/>
      <c r="FYM9" s="91"/>
      <c r="FYN9" s="91"/>
      <c r="FYO9" s="91"/>
      <c r="FYP9" s="91"/>
      <c r="FYQ9" s="91"/>
      <c r="FYR9" s="91"/>
      <c r="FYS9" s="91"/>
      <c r="FYT9" s="91"/>
      <c r="FYU9" s="91"/>
      <c r="FYV9" s="91"/>
      <c r="FYW9" s="91"/>
      <c r="FYX9" s="91"/>
      <c r="FYY9" s="91"/>
      <c r="FYZ9" s="91"/>
      <c r="FZA9" s="91"/>
      <c r="FZB9" s="91"/>
      <c r="FZC9" s="91"/>
      <c r="FZD9" s="91"/>
      <c r="FZE9" s="91"/>
      <c r="FZF9" s="91"/>
      <c r="FZG9" s="91"/>
      <c r="FZH9" s="91"/>
      <c r="FZI9" s="91"/>
      <c r="FZJ9" s="91"/>
      <c r="FZK9" s="91"/>
      <c r="FZL9" s="91"/>
      <c r="FZM9" s="91"/>
      <c r="FZN9" s="91"/>
      <c r="FZO9" s="91"/>
      <c r="FZP9" s="91"/>
      <c r="FZQ9" s="91"/>
      <c r="FZR9" s="91"/>
      <c r="FZS9" s="91"/>
      <c r="FZT9" s="91"/>
      <c r="FZU9" s="91"/>
      <c r="FZV9" s="91"/>
      <c r="FZW9" s="91"/>
      <c r="FZX9" s="91"/>
      <c r="FZY9" s="91"/>
      <c r="FZZ9" s="91"/>
      <c r="GAA9" s="91"/>
      <c r="GAB9" s="91"/>
      <c r="GAC9" s="91"/>
      <c r="GAD9" s="91"/>
      <c r="GAE9" s="91"/>
      <c r="GAF9" s="91"/>
      <c r="GAG9" s="91"/>
      <c r="GAH9" s="91"/>
      <c r="GAI9" s="91"/>
      <c r="GAJ9" s="91"/>
      <c r="GAK9" s="91"/>
      <c r="GAL9" s="91"/>
      <c r="GAM9" s="91"/>
      <c r="GAN9" s="91"/>
      <c r="GAO9" s="91"/>
      <c r="GAP9" s="91"/>
      <c r="GAQ9" s="91"/>
      <c r="GAR9" s="91"/>
      <c r="GAS9" s="91"/>
      <c r="GAT9" s="91"/>
      <c r="GAU9" s="91"/>
      <c r="GAV9" s="91"/>
      <c r="GAW9" s="91"/>
      <c r="GAX9" s="91"/>
      <c r="GAY9" s="91"/>
      <c r="GAZ9" s="91"/>
      <c r="GBA9" s="91"/>
      <c r="GBB9" s="91"/>
      <c r="GBC9" s="91"/>
      <c r="GBD9" s="91"/>
      <c r="GBE9" s="91"/>
      <c r="GBF9" s="91"/>
      <c r="GBG9" s="91"/>
      <c r="GBH9" s="91"/>
      <c r="GBI9" s="91"/>
      <c r="GBJ9" s="91"/>
      <c r="GBK9" s="91"/>
      <c r="GBL9" s="91"/>
      <c r="GBM9" s="91"/>
      <c r="GBN9" s="91"/>
      <c r="GBO9" s="91"/>
      <c r="GBP9" s="91"/>
      <c r="GBQ9" s="91"/>
      <c r="GBR9" s="91"/>
      <c r="GBS9" s="91"/>
      <c r="GBT9" s="91"/>
      <c r="GBU9" s="91"/>
      <c r="GBV9" s="91"/>
      <c r="GBW9" s="91"/>
      <c r="GBX9" s="91"/>
      <c r="GBY9" s="91"/>
      <c r="GBZ9" s="91"/>
      <c r="GCA9" s="91"/>
      <c r="GCB9" s="91"/>
      <c r="GCC9" s="91"/>
      <c r="GCD9" s="91"/>
      <c r="GCE9" s="91"/>
      <c r="GCF9" s="91"/>
      <c r="GCG9" s="91"/>
      <c r="GCH9" s="91"/>
      <c r="GCI9" s="91"/>
      <c r="GCJ9" s="91"/>
      <c r="GCK9" s="91"/>
      <c r="GCL9" s="91"/>
      <c r="GCM9" s="91"/>
      <c r="GCN9" s="91"/>
      <c r="GCO9" s="91"/>
      <c r="GCP9" s="91"/>
      <c r="GCQ9" s="91"/>
      <c r="GCR9" s="91"/>
      <c r="GCS9" s="91"/>
      <c r="GCT9" s="91"/>
      <c r="GCU9" s="91"/>
      <c r="GCV9" s="91"/>
      <c r="GCW9" s="91"/>
      <c r="GCX9" s="91"/>
      <c r="GCY9" s="91"/>
      <c r="GCZ9" s="91"/>
      <c r="GDA9" s="91"/>
      <c r="GDB9" s="91"/>
      <c r="GDC9" s="91"/>
      <c r="GDD9" s="91"/>
      <c r="GDE9" s="91"/>
      <c r="GDF9" s="91"/>
      <c r="GDG9" s="91"/>
      <c r="GDH9" s="91"/>
      <c r="GDI9" s="91"/>
      <c r="GDJ9" s="91"/>
      <c r="GDK9" s="91"/>
      <c r="GDL9" s="91"/>
      <c r="GDM9" s="91"/>
      <c r="GDN9" s="91"/>
      <c r="GDO9" s="91"/>
      <c r="GDP9" s="91"/>
      <c r="GDQ9" s="91"/>
      <c r="GDR9" s="91"/>
      <c r="GDS9" s="91"/>
      <c r="GDT9" s="91"/>
      <c r="GDU9" s="91"/>
      <c r="GDV9" s="91"/>
      <c r="GDW9" s="91"/>
      <c r="GDX9" s="91"/>
      <c r="GDY9" s="91"/>
      <c r="GDZ9" s="91"/>
      <c r="GEA9" s="91"/>
      <c r="GEB9" s="91"/>
      <c r="GEC9" s="91"/>
      <c r="GED9" s="91"/>
      <c r="GEE9" s="91"/>
      <c r="GEF9" s="91"/>
      <c r="GEG9" s="91"/>
      <c r="GEH9" s="91"/>
      <c r="GEI9" s="91"/>
      <c r="GEJ9" s="91"/>
      <c r="GEK9" s="91"/>
      <c r="GEL9" s="91"/>
      <c r="GEM9" s="91"/>
      <c r="GEN9" s="91"/>
      <c r="GEO9" s="91"/>
      <c r="GEP9" s="91"/>
      <c r="GEQ9" s="91"/>
      <c r="GER9" s="91"/>
      <c r="GES9" s="91"/>
      <c r="GET9" s="91"/>
      <c r="GEU9" s="91"/>
      <c r="GEV9" s="91"/>
      <c r="GEW9" s="91"/>
      <c r="GEX9" s="91"/>
      <c r="GEY9" s="91"/>
      <c r="GEZ9" s="91"/>
      <c r="GFA9" s="91"/>
      <c r="GFB9" s="91"/>
      <c r="GFC9" s="91"/>
      <c r="GFD9" s="91"/>
      <c r="GFE9" s="91"/>
      <c r="GFF9" s="91"/>
      <c r="GFG9" s="91"/>
      <c r="GFH9" s="91"/>
      <c r="GFI9" s="91"/>
      <c r="GFJ9" s="91"/>
      <c r="GFK9" s="91"/>
      <c r="GFL9" s="91"/>
      <c r="GFM9" s="91"/>
      <c r="GFN9" s="91"/>
      <c r="GFO9" s="91"/>
      <c r="GFP9" s="91"/>
      <c r="GFQ9" s="91"/>
      <c r="GFR9" s="91"/>
      <c r="GFS9" s="91"/>
      <c r="GFT9" s="91"/>
      <c r="GFU9" s="91"/>
      <c r="GFV9" s="91"/>
      <c r="GFW9" s="91"/>
      <c r="GFX9" s="91"/>
      <c r="GFY9" s="91"/>
      <c r="GFZ9" s="91"/>
      <c r="GGA9" s="91"/>
      <c r="GGB9" s="91"/>
      <c r="GGC9" s="91"/>
      <c r="GGD9" s="91"/>
      <c r="GGE9" s="91"/>
      <c r="GGF9" s="91"/>
      <c r="GGG9" s="91"/>
      <c r="GGH9" s="91"/>
      <c r="GGI9" s="91"/>
      <c r="GGJ9" s="91"/>
      <c r="GGK9" s="91"/>
      <c r="GGL9" s="91"/>
      <c r="GGM9" s="91"/>
      <c r="GGN9" s="91"/>
      <c r="GGO9" s="91"/>
      <c r="GGP9" s="91"/>
      <c r="GGQ9" s="91"/>
      <c r="GGR9" s="91"/>
      <c r="GGS9" s="91"/>
      <c r="GGT9" s="91"/>
      <c r="GGU9" s="91"/>
      <c r="GGV9" s="91"/>
      <c r="GGW9" s="91"/>
      <c r="GGX9" s="91"/>
      <c r="GGY9" s="91"/>
      <c r="GGZ9" s="91"/>
      <c r="GHA9" s="91"/>
      <c r="GHB9" s="91"/>
      <c r="GHC9" s="91"/>
      <c r="GHD9" s="91"/>
      <c r="GHE9" s="91"/>
      <c r="GHF9" s="91"/>
      <c r="GHG9" s="91"/>
      <c r="GHH9" s="91"/>
      <c r="GHI9" s="91"/>
      <c r="GHJ9" s="91"/>
      <c r="GHK9" s="91"/>
      <c r="GHL9" s="91"/>
      <c r="GHM9" s="91"/>
      <c r="GHN9" s="91"/>
      <c r="GHO9" s="91"/>
      <c r="GHP9" s="91"/>
      <c r="GHQ9" s="91"/>
      <c r="GHR9" s="91"/>
      <c r="GHS9" s="91"/>
      <c r="GHT9" s="91"/>
      <c r="GHU9" s="91"/>
      <c r="GHV9" s="91"/>
      <c r="GHW9" s="91"/>
      <c r="GHX9" s="91"/>
      <c r="GHY9" s="91"/>
      <c r="GHZ9" s="91"/>
      <c r="GIA9" s="91"/>
      <c r="GIB9" s="91"/>
      <c r="GIC9" s="91"/>
      <c r="GID9" s="91"/>
      <c r="GIE9" s="91"/>
      <c r="GIF9" s="91"/>
      <c r="GIG9" s="91"/>
      <c r="GIH9" s="91"/>
      <c r="GII9" s="91"/>
      <c r="GIJ9" s="91"/>
      <c r="GIK9" s="91"/>
      <c r="GIL9" s="91"/>
      <c r="GIM9" s="91"/>
      <c r="GIN9" s="91"/>
      <c r="GIO9" s="91"/>
      <c r="GIP9" s="91"/>
      <c r="GIQ9" s="91"/>
      <c r="GIR9" s="91"/>
      <c r="GIS9" s="91"/>
      <c r="GIT9" s="91"/>
      <c r="GIU9" s="91"/>
      <c r="GIV9" s="91"/>
      <c r="GIW9" s="91"/>
      <c r="GIX9" s="91"/>
      <c r="GIY9" s="91"/>
      <c r="GIZ9" s="91"/>
      <c r="GJA9" s="91"/>
      <c r="GJB9" s="91"/>
      <c r="GJC9" s="91"/>
      <c r="GJD9" s="91"/>
      <c r="GJE9" s="91"/>
      <c r="GJF9" s="91"/>
      <c r="GJG9" s="91"/>
      <c r="GJH9" s="91"/>
      <c r="GJI9" s="91"/>
      <c r="GJJ9" s="91"/>
      <c r="GJK9" s="91"/>
      <c r="GJL9" s="91"/>
      <c r="GJM9" s="91"/>
      <c r="GJN9" s="91"/>
      <c r="GJO9" s="91"/>
      <c r="GJP9" s="91"/>
      <c r="GJQ9" s="91"/>
      <c r="GJR9" s="91"/>
      <c r="GJS9" s="91"/>
      <c r="GJT9" s="91"/>
      <c r="GJU9" s="91"/>
      <c r="GJV9" s="91"/>
      <c r="GJW9" s="91"/>
      <c r="GJX9" s="91"/>
      <c r="GJY9" s="91"/>
      <c r="GJZ9" s="91"/>
      <c r="GKA9" s="91"/>
      <c r="GKB9" s="91"/>
      <c r="GKC9" s="91"/>
      <c r="GKD9" s="91"/>
      <c r="GKE9" s="91"/>
      <c r="GKF9" s="91"/>
      <c r="GKG9" s="91"/>
      <c r="GKH9" s="91"/>
      <c r="GKI9" s="91"/>
      <c r="GKJ9" s="91"/>
      <c r="GKK9" s="91"/>
      <c r="GKL9" s="91"/>
      <c r="GKM9" s="91"/>
      <c r="GKN9" s="91"/>
      <c r="GKO9" s="91"/>
      <c r="GKP9" s="91"/>
      <c r="GKQ9" s="91"/>
      <c r="GKR9" s="91"/>
      <c r="GKS9" s="91"/>
      <c r="GKT9" s="91"/>
      <c r="GKU9" s="91"/>
      <c r="GKV9" s="91"/>
      <c r="GKW9" s="91"/>
      <c r="GKX9" s="91"/>
      <c r="GKY9" s="91"/>
      <c r="GKZ9" s="91"/>
      <c r="GLA9" s="91"/>
      <c r="GLB9" s="91"/>
      <c r="GLC9" s="91"/>
      <c r="GLD9" s="91"/>
      <c r="GLE9" s="91"/>
      <c r="GLF9" s="91"/>
      <c r="GLG9" s="91"/>
      <c r="GLH9" s="91"/>
      <c r="GLI9" s="91"/>
      <c r="GLJ9" s="91"/>
      <c r="GLK9" s="91"/>
      <c r="GLL9" s="91"/>
      <c r="GLM9" s="91"/>
      <c r="GLN9" s="91"/>
      <c r="GLO9" s="91"/>
      <c r="GLP9" s="91"/>
      <c r="GLQ9" s="91"/>
      <c r="GLR9" s="91"/>
      <c r="GLS9" s="91"/>
      <c r="GLT9" s="91"/>
      <c r="GLU9" s="91"/>
      <c r="GLV9" s="91"/>
      <c r="GLW9" s="91"/>
      <c r="GLX9" s="91"/>
      <c r="GLY9" s="91"/>
      <c r="GLZ9" s="91"/>
      <c r="GMA9" s="91"/>
      <c r="GMB9" s="91"/>
      <c r="GMC9" s="91"/>
      <c r="GMD9" s="91"/>
      <c r="GME9" s="91"/>
      <c r="GMF9" s="91"/>
      <c r="GMG9" s="91"/>
      <c r="GMH9" s="91"/>
      <c r="GMI9" s="91"/>
      <c r="GMJ9" s="91"/>
      <c r="GMK9" s="91"/>
      <c r="GML9" s="91"/>
      <c r="GMM9" s="91"/>
      <c r="GMN9" s="91"/>
      <c r="GMO9" s="91"/>
      <c r="GMP9" s="91"/>
      <c r="GMQ9" s="91"/>
      <c r="GMR9" s="91"/>
      <c r="GMS9" s="91"/>
      <c r="GMT9" s="91"/>
      <c r="GMU9" s="91"/>
      <c r="GMV9" s="91"/>
      <c r="GMW9" s="91"/>
      <c r="GMX9" s="91"/>
      <c r="GMY9" s="91"/>
      <c r="GMZ9" s="91"/>
      <c r="GNA9" s="91"/>
      <c r="GNB9" s="91"/>
      <c r="GNC9" s="91"/>
      <c r="GND9" s="91"/>
      <c r="GNE9" s="91"/>
      <c r="GNF9" s="91"/>
      <c r="GNG9" s="91"/>
      <c r="GNH9" s="91"/>
      <c r="GNI9" s="91"/>
      <c r="GNJ9" s="91"/>
      <c r="GNK9" s="91"/>
      <c r="GNL9" s="91"/>
      <c r="GNM9" s="91"/>
      <c r="GNN9" s="91"/>
      <c r="GNO9" s="91"/>
      <c r="GNP9" s="91"/>
      <c r="GNQ9" s="91"/>
      <c r="GNR9" s="91"/>
      <c r="GNS9" s="91"/>
      <c r="GNT9" s="91"/>
      <c r="GNU9" s="91"/>
      <c r="GNV9" s="91"/>
      <c r="GNW9" s="91"/>
      <c r="GNX9" s="91"/>
      <c r="GNY9" s="91"/>
      <c r="GNZ9" s="91"/>
      <c r="GOA9" s="91"/>
      <c r="GOB9" s="91"/>
      <c r="GOC9" s="91"/>
      <c r="GOD9" s="91"/>
      <c r="GOE9" s="91"/>
      <c r="GOF9" s="91"/>
      <c r="GOG9" s="91"/>
      <c r="GOH9" s="91"/>
      <c r="GOI9" s="91"/>
      <c r="GOJ9" s="91"/>
      <c r="GOK9" s="91"/>
      <c r="GOL9" s="91"/>
      <c r="GOM9" s="91"/>
      <c r="GON9" s="91"/>
      <c r="GOO9" s="91"/>
      <c r="GOP9" s="91"/>
      <c r="GOQ9" s="91"/>
      <c r="GOR9" s="91"/>
      <c r="GOS9" s="91"/>
      <c r="GOT9" s="91"/>
      <c r="GOU9" s="91"/>
      <c r="GOV9" s="91"/>
      <c r="GOW9" s="91"/>
      <c r="GOX9" s="91"/>
      <c r="GOY9" s="91"/>
      <c r="GOZ9" s="91"/>
      <c r="GPA9" s="91"/>
      <c r="GPB9" s="91"/>
      <c r="GPC9" s="91"/>
      <c r="GPD9" s="91"/>
      <c r="GPE9" s="91"/>
      <c r="GPF9" s="91"/>
      <c r="GPG9" s="91"/>
      <c r="GPH9" s="91"/>
      <c r="GPI9" s="91"/>
      <c r="GPJ9" s="91"/>
      <c r="GPK9" s="91"/>
      <c r="GPL9" s="91"/>
      <c r="GPM9" s="91"/>
      <c r="GPN9" s="91"/>
      <c r="GPO9" s="91"/>
      <c r="GPP9" s="91"/>
      <c r="GPQ9" s="91"/>
      <c r="GPR9" s="91"/>
      <c r="GPS9" s="91"/>
      <c r="GPT9" s="91"/>
      <c r="GPU9" s="91"/>
      <c r="GPV9" s="91"/>
      <c r="GPW9" s="91"/>
      <c r="GPX9" s="91"/>
      <c r="GPY9" s="91"/>
      <c r="GPZ9" s="91"/>
      <c r="GQA9" s="91"/>
      <c r="GQB9" s="91"/>
      <c r="GQC9" s="91"/>
      <c r="GQD9" s="91"/>
      <c r="GQE9" s="91"/>
      <c r="GQF9" s="91"/>
      <c r="GQG9" s="91"/>
      <c r="GQH9" s="91"/>
      <c r="GQI9" s="91"/>
      <c r="GQJ9" s="91"/>
      <c r="GQK9" s="91"/>
      <c r="GQL9" s="91"/>
      <c r="GQM9" s="91"/>
      <c r="GQN9" s="91"/>
      <c r="GQO9" s="91"/>
      <c r="GQP9" s="91"/>
      <c r="GQQ9" s="91"/>
      <c r="GQR9" s="91"/>
      <c r="GQS9" s="91"/>
      <c r="GQT9" s="91"/>
      <c r="GQU9" s="91"/>
      <c r="GQV9" s="91"/>
      <c r="GQW9" s="91"/>
      <c r="GQX9" s="91"/>
      <c r="GQY9" s="91"/>
      <c r="GQZ9" s="91"/>
      <c r="GRA9" s="91"/>
      <c r="GRB9" s="91"/>
      <c r="GRC9" s="91"/>
      <c r="GRD9" s="91"/>
      <c r="GRE9" s="91"/>
      <c r="GRF9" s="91"/>
      <c r="GRG9" s="91"/>
      <c r="GRH9" s="91"/>
      <c r="GRI9" s="91"/>
      <c r="GRJ9" s="91"/>
      <c r="GRK9" s="91"/>
      <c r="GRL9" s="91"/>
      <c r="GRM9" s="91"/>
      <c r="GRN9" s="91"/>
      <c r="GRO9" s="91"/>
      <c r="GRP9" s="91"/>
      <c r="GRQ9" s="91"/>
      <c r="GRR9" s="91"/>
      <c r="GRS9" s="91"/>
      <c r="GRT9" s="91"/>
      <c r="GRU9" s="91"/>
      <c r="GRV9" s="91"/>
      <c r="GRW9" s="91"/>
      <c r="GRX9" s="91"/>
      <c r="GRY9" s="91"/>
      <c r="GRZ9" s="91"/>
      <c r="GSA9" s="91"/>
      <c r="GSB9" s="91"/>
      <c r="GSC9" s="91"/>
      <c r="GSD9" s="91"/>
      <c r="GSE9" s="91"/>
      <c r="GSF9" s="91"/>
      <c r="GSG9" s="91"/>
      <c r="GSH9" s="91"/>
      <c r="GSI9" s="91"/>
      <c r="GSJ9" s="91"/>
      <c r="GSK9" s="91"/>
      <c r="GSL9" s="91"/>
      <c r="GSM9" s="91"/>
      <c r="GSN9" s="91"/>
      <c r="GSO9" s="91"/>
      <c r="GSP9" s="91"/>
      <c r="GSQ9" s="91"/>
      <c r="GSR9" s="91"/>
      <c r="GSS9" s="91"/>
      <c r="GST9" s="91"/>
      <c r="GSU9" s="91"/>
      <c r="GSV9" s="91"/>
      <c r="GSW9" s="91"/>
      <c r="GSX9" s="91"/>
      <c r="GSY9" s="91"/>
      <c r="GSZ9" s="91"/>
      <c r="GTA9" s="91"/>
      <c r="GTB9" s="91"/>
      <c r="GTC9" s="91"/>
      <c r="GTD9" s="91"/>
      <c r="GTE9" s="91"/>
      <c r="GTF9" s="91"/>
      <c r="GTG9" s="91"/>
      <c r="GTH9" s="91"/>
      <c r="GTI9" s="91"/>
      <c r="GTJ9" s="91"/>
      <c r="GTK9" s="91"/>
      <c r="GTL9" s="91"/>
      <c r="GTM9" s="91"/>
      <c r="GTN9" s="91"/>
      <c r="GTO9" s="91"/>
      <c r="GTP9" s="91"/>
      <c r="GTQ9" s="91"/>
      <c r="GTR9" s="91"/>
      <c r="GTS9" s="91"/>
      <c r="GTT9" s="91"/>
      <c r="GTU9" s="91"/>
      <c r="GTV9" s="91"/>
      <c r="GTW9" s="91"/>
      <c r="GTX9" s="91"/>
      <c r="GTY9" s="91"/>
      <c r="GTZ9" s="91"/>
      <c r="GUA9" s="91"/>
      <c r="GUB9" s="91"/>
      <c r="GUC9" s="91"/>
      <c r="GUD9" s="91"/>
      <c r="GUE9" s="91"/>
      <c r="GUF9" s="91"/>
      <c r="GUG9" s="91"/>
      <c r="GUH9" s="91"/>
      <c r="GUI9" s="91"/>
      <c r="GUJ9" s="91"/>
      <c r="GUK9" s="91"/>
      <c r="GUL9" s="91"/>
      <c r="GUM9" s="91"/>
      <c r="GUN9" s="91"/>
      <c r="GUO9" s="91"/>
      <c r="GUP9" s="91"/>
      <c r="GUQ9" s="91"/>
      <c r="GUR9" s="91"/>
      <c r="GUS9" s="91"/>
      <c r="GUT9" s="91"/>
      <c r="GUU9" s="91"/>
      <c r="GUV9" s="91"/>
      <c r="GUW9" s="91"/>
      <c r="GUX9" s="91"/>
      <c r="GUY9" s="91"/>
      <c r="GUZ9" s="91"/>
      <c r="GVA9" s="91"/>
      <c r="GVB9" s="91"/>
      <c r="GVC9" s="91"/>
      <c r="GVD9" s="91"/>
      <c r="GVE9" s="91"/>
      <c r="GVF9" s="91"/>
      <c r="GVG9" s="91"/>
      <c r="GVH9" s="91"/>
      <c r="GVI9" s="91"/>
      <c r="GVJ9" s="91"/>
      <c r="GVK9" s="91"/>
      <c r="GVL9" s="91"/>
      <c r="GVM9" s="91"/>
      <c r="GVN9" s="91"/>
      <c r="GVO9" s="91"/>
      <c r="GVP9" s="91"/>
      <c r="GVQ9" s="91"/>
      <c r="GVR9" s="91"/>
      <c r="GVS9" s="91"/>
      <c r="GVT9" s="91"/>
      <c r="GVU9" s="91"/>
      <c r="GVV9" s="91"/>
      <c r="GVW9" s="91"/>
      <c r="GVX9" s="91"/>
      <c r="GVY9" s="91"/>
      <c r="GVZ9" s="91"/>
      <c r="GWA9" s="91"/>
      <c r="GWB9" s="91"/>
      <c r="GWC9" s="91"/>
      <c r="GWD9" s="91"/>
      <c r="GWE9" s="91"/>
      <c r="GWF9" s="91"/>
      <c r="GWG9" s="91"/>
      <c r="GWH9" s="91"/>
      <c r="GWI9" s="91"/>
      <c r="GWJ9" s="91"/>
      <c r="GWK9" s="91"/>
      <c r="GWL9" s="91"/>
      <c r="GWM9" s="91"/>
      <c r="GWN9" s="91"/>
      <c r="GWO9" s="91"/>
      <c r="GWP9" s="91"/>
      <c r="GWQ9" s="91"/>
      <c r="GWR9" s="91"/>
      <c r="GWS9" s="91"/>
      <c r="GWT9" s="91"/>
      <c r="GWU9" s="91"/>
      <c r="GWV9" s="91"/>
      <c r="GWW9" s="91"/>
      <c r="GWX9" s="91"/>
      <c r="GWY9" s="91"/>
      <c r="GWZ9" s="91"/>
      <c r="GXA9" s="91"/>
      <c r="GXB9" s="91"/>
      <c r="GXC9" s="91"/>
      <c r="GXD9" s="91"/>
      <c r="GXE9" s="91"/>
      <c r="GXF9" s="91"/>
      <c r="GXG9" s="91"/>
      <c r="GXH9" s="91"/>
      <c r="GXI9" s="91"/>
      <c r="GXJ9" s="91"/>
      <c r="GXK9" s="91"/>
      <c r="GXL9" s="91"/>
      <c r="GXM9" s="91"/>
      <c r="GXN9" s="91"/>
      <c r="GXO9" s="91"/>
      <c r="GXP9" s="91"/>
      <c r="GXQ9" s="91"/>
      <c r="GXR9" s="91"/>
      <c r="GXS9" s="91"/>
      <c r="GXT9" s="91"/>
      <c r="GXU9" s="91"/>
      <c r="GXV9" s="91"/>
      <c r="GXW9" s="91"/>
      <c r="GXX9" s="91"/>
      <c r="GXY9" s="91"/>
      <c r="GXZ9" s="91"/>
      <c r="GYA9" s="91"/>
      <c r="GYB9" s="91"/>
      <c r="GYC9" s="91"/>
      <c r="GYD9" s="91"/>
      <c r="GYE9" s="91"/>
      <c r="GYF9" s="91"/>
      <c r="GYG9" s="91"/>
      <c r="GYH9" s="91"/>
      <c r="GYI9" s="91"/>
      <c r="GYJ9" s="91"/>
      <c r="GYK9" s="91"/>
      <c r="GYL9" s="91"/>
      <c r="GYM9" s="91"/>
      <c r="GYN9" s="91"/>
      <c r="GYO9" s="91"/>
      <c r="GYP9" s="91"/>
      <c r="GYQ9" s="91"/>
      <c r="GYR9" s="91"/>
      <c r="GYS9" s="91"/>
      <c r="GYT9" s="91"/>
      <c r="GYU9" s="91"/>
      <c r="GYV9" s="91"/>
      <c r="GYW9" s="91"/>
      <c r="GYX9" s="91"/>
      <c r="GYY9" s="91"/>
      <c r="GYZ9" s="91"/>
      <c r="GZA9" s="91"/>
      <c r="GZB9" s="91"/>
      <c r="GZC9" s="91"/>
      <c r="GZD9" s="91"/>
      <c r="GZE9" s="91"/>
      <c r="GZF9" s="91"/>
      <c r="GZG9" s="91"/>
      <c r="GZH9" s="91"/>
      <c r="GZI9" s="91"/>
      <c r="GZJ9" s="91"/>
      <c r="GZK9" s="91"/>
      <c r="GZL9" s="91"/>
      <c r="GZM9" s="91"/>
      <c r="GZN9" s="91"/>
      <c r="GZO9" s="91"/>
      <c r="GZP9" s="91"/>
      <c r="GZQ9" s="91"/>
      <c r="GZR9" s="91"/>
      <c r="GZS9" s="91"/>
      <c r="GZT9" s="91"/>
      <c r="GZU9" s="91"/>
      <c r="GZV9" s="91"/>
      <c r="GZW9" s="91"/>
      <c r="GZX9" s="91"/>
      <c r="GZY9" s="91"/>
      <c r="GZZ9" s="91"/>
      <c r="HAA9" s="91"/>
      <c r="HAB9" s="91"/>
      <c r="HAC9" s="91"/>
      <c r="HAD9" s="91"/>
      <c r="HAE9" s="91"/>
      <c r="HAF9" s="91"/>
      <c r="HAG9" s="91"/>
      <c r="HAH9" s="91"/>
      <c r="HAI9" s="91"/>
      <c r="HAJ9" s="91"/>
      <c r="HAK9" s="91"/>
      <c r="HAL9" s="91"/>
      <c r="HAM9" s="91"/>
      <c r="HAN9" s="91"/>
      <c r="HAO9" s="91"/>
      <c r="HAP9" s="91"/>
      <c r="HAQ9" s="91"/>
      <c r="HAR9" s="91"/>
      <c r="HAS9" s="91"/>
      <c r="HAT9" s="91"/>
      <c r="HAU9" s="91"/>
      <c r="HAV9" s="91"/>
      <c r="HAW9" s="91"/>
      <c r="HAX9" s="91"/>
      <c r="HAY9" s="91"/>
      <c r="HAZ9" s="91"/>
      <c r="HBA9" s="91"/>
      <c r="HBB9" s="91"/>
      <c r="HBC9" s="91"/>
      <c r="HBD9" s="91"/>
      <c r="HBE9" s="91"/>
      <c r="HBF9" s="91"/>
      <c r="HBG9" s="91"/>
      <c r="HBH9" s="91"/>
      <c r="HBI9" s="91"/>
      <c r="HBJ9" s="91"/>
      <c r="HBK9" s="91"/>
      <c r="HBL9" s="91"/>
      <c r="HBM9" s="91"/>
      <c r="HBN9" s="91"/>
      <c r="HBO9" s="91"/>
      <c r="HBP9" s="91"/>
      <c r="HBQ9" s="91"/>
      <c r="HBR9" s="91"/>
      <c r="HBS9" s="91"/>
      <c r="HBT9" s="91"/>
      <c r="HBU9" s="91"/>
      <c r="HBV9" s="91"/>
      <c r="HBW9" s="91"/>
      <c r="HBX9" s="91"/>
      <c r="HBY9" s="91"/>
      <c r="HBZ9" s="91"/>
      <c r="HCA9" s="91"/>
      <c r="HCB9" s="91"/>
      <c r="HCC9" s="91"/>
      <c r="HCD9" s="91"/>
      <c r="HCE9" s="91"/>
      <c r="HCF9" s="91"/>
      <c r="HCG9" s="91"/>
      <c r="HCH9" s="91"/>
      <c r="HCI9" s="91"/>
      <c r="HCJ9" s="91"/>
      <c r="HCK9" s="91"/>
      <c r="HCL9" s="91"/>
      <c r="HCM9" s="91"/>
      <c r="HCN9" s="91"/>
      <c r="HCO9" s="91"/>
      <c r="HCP9" s="91"/>
      <c r="HCQ9" s="91"/>
      <c r="HCR9" s="91"/>
      <c r="HCS9" s="91"/>
      <c r="HCT9" s="91"/>
      <c r="HCU9" s="91"/>
      <c r="HCV9" s="91"/>
      <c r="HCW9" s="91"/>
      <c r="HCX9" s="91"/>
      <c r="HCY9" s="91"/>
      <c r="HCZ9" s="91"/>
      <c r="HDA9" s="91"/>
      <c r="HDB9" s="91"/>
      <c r="HDC9" s="91"/>
      <c r="HDD9" s="91"/>
      <c r="HDE9" s="91"/>
      <c r="HDF9" s="91"/>
      <c r="HDG9" s="91"/>
      <c r="HDH9" s="91"/>
      <c r="HDI9" s="91"/>
      <c r="HDJ9" s="91"/>
      <c r="HDK9" s="91"/>
      <c r="HDL9" s="91"/>
      <c r="HDM9" s="91"/>
      <c r="HDN9" s="91"/>
      <c r="HDO9" s="91"/>
      <c r="HDP9" s="91"/>
      <c r="HDQ9" s="91"/>
      <c r="HDR9" s="91"/>
      <c r="HDS9" s="91"/>
      <c r="HDT9" s="91"/>
      <c r="HDU9" s="91"/>
      <c r="HDV9" s="91"/>
      <c r="HDW9" s="91"/>
      <c r="HDX9" s="91"/>
      <c r="HDY9" s="91"/>
      <c r="HDZ9" s="91"/>
      <c r="HEA9" s="91"/>
      <c r="HEB9" s="91"/>
      <c r="HEC9" s="91"/>
      <c r="HED9" s="91"/>
      <c r="HEE9" s="91"/>
      <c r="HEF9" s="91"/>
      <c r="HEG9" s="91"/>
      <c r="HEH9" s="91"/>
      <c r="HEI9" s="91"/>
      <c r="HEJ9" s="91"/>
      <c r="HEK9" s="91"/>
      <c r="HEL9" s="91"/>
      <c r="HEM9" s="91"/>
      <c r="HEN9" s="91"/>
      <c r="HEO9" s="91"/>
      <c r="HEP9" s="91"/>
      <c r="HEQ9" s="91"/>
      <c r="HER9" s="91"/>
      <c r="HES9" s="91"/>
      <c r="HET9" s="91"/>
      <c r="HEU9" s="91"/>
      <c r="HEV9" s="91"/>
      <c r="HEW9" s="91"/>
      <c r="HEX9" s="91"/>
      <c r="HEY9" s="91"/>
      <c r="HEZ9" s="91"/>
      <c r="HFA9" s="91"/>
      <c r="HFB9" s="91"/>
      <c r="HFC9" s="91"/>
      <c r="HFD9" s="91"/>
      <c r="HFE9" s="91"/>
      <c r="HFF9" s="91"/>
      <c r="HFG9" s="91"/>
      <c r="HFH9" s="91"/>
      <c r="HFI9" s="91"/>
      <c r="HFJ9" s="91"/>
      <c r="HFK9" s="91"/>
      <c r="HFL9" s="91"/>
      <c r="HFM9" s="91"/>
      <c r="HFN9" s="91"/>
      <c r="HFO9" s="91"/>
      <c r="HFP9" s="91"/>
      <c r="HFQ9" s="91"/>
      <c r="HFR9" s="91"/>
      <c r="HFS9" s="91"/>
      <c r="HFT9" s="91"/>
      <c r="HFU9" s="91"/>
      <c r="HFV9" s="91"/>
      <c r="HFW9" s="91"/>
      <c r="HFX9" s="91"/>
      <c r="HFY9" s="91"/>
      <c r="HFZ9" s="91"/>
      <c r="HGA9" s="91"/>
      <c r="HGB9" s="91"/>
      <c r="HGC9" s="91"/>
      <c r="HGD9" s="91"/>
      <c r="HGE9" s="91"/>
      <c r="HGF9" s="91"/>
      <c r="HGG9" s="91"/>
      <c r="HGH9" s="91"/>
      <c r="HGI9" s="91"/>
      <c r="HGJ9" s="91"/>
      <c r="HGK9" s="91"/>
      <c r="HGL9" s="91"/>
      <c r="HGM9" s="91"/>
      <c r="HGN9" s="91"/>
      <c r="HGO9" s="91"/>
      <c r="HGP9" s="91"/>
      <c r="HGQ9" s="91"/>
      <c r="HGR9" s="91"/>
      <c r="HGS9" s="91"/>
      <c r="HGT9" s="91"/>
      <c r="HGU9" s="91"/>
      <c r="HGV9" s="91"/>
      <c r="HGW9" s="91"/>
      <c r="HGX9" s="91"/>
      <c r="HGY9" s="91"/>
      <c r="HGZ9" s="91"/>
      <c r="HHA9" s="91"/>
      <c r="HHB9" s="91"/>
      <c r="HHC9" s="91"/>
      <c r="HHD9" s="91"/>
      <c r="HHE9" s="91"/>
      <c r="HHF9" s="91"/>
      <c r="HHG9" s="91"/>
      <c r="HHH9" s="91"/>
      <c r="HHI9" s="91"/>
      <c r="HHJ9" s="91"/>
      <c r="HHK9" s="91"/>
      <c r="HHL9" s="91"/>
      <c r="HHM9" s="91"/>
      <c r="HHN9" s="91"/>
      <c r="HHO9" s="91"/>
      <c r="HHP9" s="91"/>
      <c r="HHQ9" s="91"/>
      <c r="HHR9" s="91"/>
      <c r="HHS9" s="91"/>
      <c r="HHT9" s="91"/>
      <c r="HHU9" s="91"/>
      <c r="HHV9" s="91"/>
      <c r="HHW9" s="91"/>
      <c r="HHX9" s="91"/>
      <c r="HHY9" s="91"/>
      <c r="HHZ9" s="91"/>
      <c r="HIA9" s="91"/>
      <c r="HIB9" s="91"/>
      <c r="HIC9" s="91"/>
      <c r="HID9" s="91"/>
      <c r="HIE9" s="91"/>
      <c r="HIF9" s="91"/>
      <c r="HIG9" s="91"/>
      <c r="HIH9" s="91"/>
      <c r="HII9" s="91"/>
      <c r="HIJ9" s="91"/>
      <c r="HIK9" s="91"/>
      <c r="HIL9" s="91"/>
      <c r="HIM9" s="91"/>
      <c r="HIN9" s="91"/>
      <c r="HIO9" s="91"/>
      <c r="HIP9" s="91"/>
      <c r="HIQ9" s="91"/>
      <c r="HIR9" s="91"/>
      <c r="HIS9" s="91"/>
      <c r="HIT9" s="91"/>
      <c r="HIU9" s="91"/>
      <c r="HIV9" s="91"/>
      <c r="HIW9" s="91"/>
      <c r="HIX9" s="91"/>
      <c r="HIY9" s="91"/>
      <c r="HIZ9" s="91"/>
      <c r="HJA9" s="91"/>
      <c r="HJB9" s="91"/>
      <c r="HJC9" s="91"/>
      <c r="HJD9" s="91"/>
      <c r="HJE9" s="91"/>
      <c r="HJF9" s="91"/>
      <c r="HJG9" s="91"/>
      <c r="HJH9" s="91"/>
      <c r="HJI9" s="91"/>
      <c r="HJJ9" s="91"/>
      <c r="HJK9" s="91"/>
      <c r="HJL9" s="91"/>
      <c r="HJM9" s="91"/>
      <c r="HJN9" s="91"/>
      <c r="HJO9" s="91"/>
      <c r="HJP9" s="91"/>
      <c r="HJQ9" s="91"/>
      <c r="HJR9" s="91"/>
      <c r="HJS9" s="91"/>
      <c r="HJT9" s="91"/>
      <c r="HJU9" s="91"/>
      <c r="HJV9" s="91"/>
      <c r="HJW9" s="91"/>
      <c r="HJX9" s="91"/>
      <c r="HJY9" s="91"/>
      <c r="HJZ9" s="91"/>
      <c r="HKA9" s="91"/>
      <c r="HKB9" s="91"/>
      <c r="HKC9" s="91"/>
      <c r="HKD9" s="91"/>
      <c r="HKE9" s="91"/>
      <c r="HKF9" s="91"/>
      <c r="HKG9" s="91"/>
      <c r="HKH9" s="91"/>
      <c r="HKI9" s="91"/>
      <c r="HKJ9" s="91"/>
      <c r="HKK9" s="91"/>
      <c r="HKL9" s="91"/>
      <c r="HKM9" s="91"/>
      <c r="HKN9" s="91"/>
      <c r="HKO9" s="91"/>
      <c r="HKP9" s="91"/>
      <c r="HKQ9" s="91"/>
      <c r="HKR9" s="91"/>
      <c r="HKS9" s="91"/>
      <c r="HKT9" s="91"/>
      <c r="HKU9" s="91"/>
      <c r="HKV9" s="91"/>
      <c r="HKW9" s="91"/>
      <c r="HKX9" s="91"/>
      <c r="HKY9" s="91"/>
      <c r="HKZ9" s="91"/>
      <c r="HLA9" s="91"/>
      <c r="HLB9" s="91"/>
      <c r="HLC9" s="91"/>
      <c r="HLD9" s="91"/>
      <c r="HLE9" s="91"/>
      <c r="HLF9" s="91"/>
      <c r="HLG9" s="91"/>
      <c r="HLH9" s="91"/>
      <c r="HLI9" s="91"/>
      <c r="HLJ9" s="91"/>
      <c r="HLK9" s="91"/>
      <c r="HLL9" s="91"/>
      <c r="HLM9" s="91"/>
      <c r="HLN9" s="91"/>
      <c r="HLO9" s="91"/>
      <c r="HLP9" s="91"/>
      <c r="HLQ9" s="91"/>
      <c r="HLR9" s="91"/>
      <c r="HLS9" s="91"/>
      <c r="HLT9" s="91"/>
      <c r="HLU9" s="91"/>
      <c r="HLV9" s="91"/>
      <c r="HLW9" s="91"/>
      <c r="HLX9" s="91"/>
      <c r="HLY9" s="91"/>
      <c r="HLZ9" s="91"/>
      <c r="HMA9" s="91"/>
      <c r="HMB9" s="91"/>
      <c r="HMC9" s="91"/>
      <c r="HMD9" s="91"/>
      <c r="HME9" s="91"/>
      <c r="HMF9" s="91"/>
      <c r="HMG9" s="91"/>
      <c r="HMH9" s="91"/>
      <c r="HMI9" s="91"/>
      <c r="HMJ9" s="91"/>
      <c r="HMK9" s="91"/>
      <c r="HML9" s="91"/>
      <c r="HMM9" s="91"/>
      <c r="HMN9" s="91"/>
      <c r="HMO9" s="91"/>
      <c r="HMP9" s="91"/>
      <c r="HMQ9" s="91"/>
      <c r="HMR9" s="91"/>
      <c r="HMS9" s="91"/>
      <c r="HMT9" s="91"/>
      <c r="HMU9" s="91"/>
      <c r="HMV9" s="91"/>
      <c r="HMW9" s="91"/>
      <c r="HMX9" s="91"/>
      <c r="HMY9" s="91"/>
      <c r="HMZ9" s="91"/>
      <c r="HNA9" s="91"/>
      <c r="HNB9" s="91"/>
      <c r="HNC9" s="91"/>
      <c r="HND9" s="91"/>
      <c r="HNE9" s="91"/>
      <c r="HNF9" s="91"/>
      <c r="HNG9" s="91"/>
      <c r="HNH9" s="91"/>
      <c r="HNI9" s="91"/>
      <c r="HNJ9" s="91"/>
      <c r="HNK9" s="91"/>
      <c r="HNL9" s="91"/>
      <c r="HNM9" s="91"/>
      <c r="HNN9" s="91"/>
      <c r="HNO9" s="91"/>
      <c r="HNP9" s="91"/>
      <c r="HNQ9" s="91"/>
      <c r="HNR9" s="91"/>
      <c r="HNS9" s="91"/>
      <c r="HNT9" s="91"/>
      <c r="HNU9" s="91"/>
      <c r="HNV9" s="91"/>
      <c r="HNW9" s="91"/>
      <c r="HNX9" s="91"/>
      <c r="HNY9" s="91"/>
      <c r="HNZ9" s="91"/>
      <c r="HOA9" s="91"/>
      <c r="HOB9" s="91"/>
      <c r="HOC9" s="91"/>
      <c r="HOD9" s="91"/>
      <c r="HOE9" s="91"/>
      <c r="HOF9" s="91"/>
      <c r="HOG9" s="91"/>
      <c r="HOH9" s="91"/>
      <c r="HOI9" s="91"/>
      <c r="HOJ9" s="91"/>
      <c r="HOK9" s="91"/>
      <c r="HOL9" s="91"/>
      <c r="HOM9" s="91"/>
      <c r="HON9" s="91"/>
      <c r="HOO9" s="91"/>
      <c r="HOP9" s="91"/>
      <c r="HOQ9" s="91"/>
      <c r="HOR9" s="91"/>
      <c r="HOS9" s="91"/>
      <c r="HOT9" s="91"/>
      <c r="HOU9" s="91"/>
      <c r="HOV9" s="91"/>
      <c r="HOW9" s="91"/>
      <c r="HOX9" s="91"/>
      <c r="HOY9" s="91"/>
      <c r="HOZ9" s="91"/>
      <c r="HPA9" s="91"/>
      <c r="HPB9" s="91"/>
      <c r="HPC9" s="91"/>
      <c r="HPD9" s="91"/>
      <c r="HPE9" s="91"/>
      <c r="HPF9" s="91"/>
      <c r="HPG9" s="91"/>
      <c r="HPH9" s="91"/>
      <c r="HPI9" s="91"/>
      <c r="HPJ9" s="91"/>
      <c r="HPK9" s="91"/>
      <c r="HPL9" s="91"/>
      <c r="HPM9" s="91"/>
      <c r="HPN9" s="91"/>
      <c r="HPO9" s="91"/>
      <c r="HPP9" s="91"/>
      <c r="HPQ9" s="91"/>
      <c r="HPR9" s="91"/>
      <c r="HPS9" s="91"/>
      <c r="HPT9" s="91"/>
      <c r="HPU9" s="91"/>
      <c r="HPV9" s="91"/>
      <c r="HPW9" s="91"/>
      <c r="HPX9" s="91"/>
      <c r="HPY9" s="91"/>
      <c r="HPZ9" s="91"/>
      <c r="HQA9" s="91"/>
      <c r="HQB9" s="91"/>
      <c r="HQC9" s="91"/>
      <c r="HQD9" s="91"/>
      <c r="HQE9" s="91"/>
      <c r="HQF9" s="91"/>
      <c r="HQG9" s="91"/>
      <c r="HQH9" s="91"/>
      <c r="HQI9" s="91"/>
      <c r="HQJ9" s="91"/>
      <c r="HQK9" s="91"/>
      <c r="HQL9" s="91"/>
      <c r="HQM9" s="91"/>
      <c r="HQN9" s="91"/>
      <c r="HQO9" s="91"/>
      <c r="HQP9" s="91"/>
      <c r="HQQ9" s="91"/>
      <c r="HQR9" s="91"/>
      <c r="HQS9" s="91"/>
      <c r="HQT9" s="91"/>
      <c r="HQU9" s="91"/>
      <c r="HQV9" s="91"/>
      <c r="HQW9" s="91"/>
      <c r="HQX9" s="91"/>
      <c r="HQY9" s="91"/>
      <c r="HQZ9" s="91"/>
      <c r="HRA9" s="91"/>
      <c r="HRB9" s="91"/>
      <c r="HRC9" s="91"/>
      <c r="HRD9" s="91"/>
      <c r="HRE9" s="91"/>
      <c r="HRF9" s="91"/>
      <c r="HRG9" s="91"/>
      <c r="HRH9" s="91"/>
      <c r="HRI9" s="91"/>
      <c r="HRJ9" s="91"/>
      <c r="HRK9" s="91"/>
      <c r="HRL9" s="91"/>
      <c r="HRM9" s="91"/>
      <c r="HRN9" s="91"/>
      <c r="HRO9" s="91"/>
      <c r="HRP9" s="91"/>
      <c r="HRQ9" s="91"/>
      <c r="HRR9" s="91"/>
      <c r="HRS9" s="91"/>
      <c r="HRT9" s="91"/>
      <c r="HRU9" s="91"/>
      <c r="HRV9" s="91"/>
      <c r="HRW9" s="91"/>
      <c r="HRX9" s="91"/>
      <c r="HRY9" s="91"/>
      <c r="HRZ9" s="91"/>
      <c r="HSA9" s="91"/>
      <c r="HSB9" s="91"/>
      <c r="HSC9" s="91"/>
      <c r="HSD9" s="91"/>
      <c r="HSE9" s="91"/>
      <c r="HSF9" s="91"/>
      <c r="HSG9" s="91"/>
      <c r="HSH9" s="91"/>
      <c r="HSI9" s="91"/>
      <c r="HSJ9" s="91"/>
      <c r="HSK9" s="91"/>
      <c r="HSL9" s="91"/>
      <c r="HSM9" s="91"/>
      <c r="HSN9" s="91"/>
      <c r="HSO9" s="91"/>
      <c r="HSP9" s="91"/>
      <c r="HSQ9" s="91"/>
      <c r="HSR9" s="91"/>
      <c r="HSS9" s="91"/>
      <c r="HST9" s="91"/>
      <c r="HSU9" s="91"/>
      <c r="HSV9" s="91"/>
      <c r="HSW9" s="91"/>
      <c r="HSX9" s="91"/>
      <c r="HSY9" s="91"/>
      <c r="HSZ9" s="91"/>
      <c r="HTA9" s="91"/>
      <c r="HTB9" s="91"/>
      <c r="HTC9" s="91"/>
      <c r="HTD9" s="91"/>
      <c r="HTE9" s="91"/>
      <c r="HTF9" s="91"/>
      <c r="HTG9" s="91"/>
      <c r="HTH9" s="91"/>
      <c r="HTI9" s="91"/>
      <c r="HTJ9" s="91"/>
      <c r="HTK9" s="91"/>
      <c r="HTL9" s="91"/>
      <c r="HTM9" s="91"/>
      <c r="HTN9" s="91"/>
      <c r="HTO9" s="91"/>
      <c r="HTP9" s="91"/>
      <c r="HTQ9" s="91"/>
      <c r="HTR9" s="91"/>
      <c r="HTS9" s="91"/>
      <c r="HTT9" s="91"/>
      <c r="HTU9" s="91"/>
      <c r="HTV9" s="91"/>
      <c r="HTW9" s="91"/>
      <c r="HTX9" s="91"/>
      <c r="HTY9" s="91"/>
      <c r="HTZ9" s="91"/>
      <c r="HUA9" s="91"/>
      <c r="HUB9" s="91"/>
      <c r="HUC9" s="91"/>
      <c r="HUD9" s="91"/>
      <c r="HUE9" s="91"/>
      <c r="HUF9" s="91"/>
      <c r="HUG9" s="91"/>
      <c r="HUH9" s="91"/>
      <c r="HUI9" s="91"/>
      <c r="HUJ9" s="91"/>
      <c r="HUK9" s="91"/>
      <c r="HUL9" s="91"/>
      <c r="HUM9" s="91"/>
      <c r="HUN9" s="91"/>
      <c r="HUO9" s="91"/>
      <c r="HUP9" s="91"/>
      <c r="HUQ9" s="91"/>
      <c r="HUR9" s="91"/>
      <c r="HUS9" s="91"/>
      <c r="HUT9" s="91"/>
      <c r="HUU9" s="91"/>
      <c r="HUV9" s="91"/>
      <c r="HUW9" s="91"/>
      <c r="HUX9" s="91"/>
      <c r="HUY9" s="91"/>
      <c r="HUZ9" s="91"/>
      <c r="HVA9" s="91"/>
      <c r="HVB9" s="91"/>
      <c r="HVC9" s="91"/>
      <c r="HVD9" s="91"/>
      <c r="HVE9" s="91"/>
      <c r="HVF9" s="91"/>
      <c r="HVG9" s="91"/>
      <c r="HVH9" s="91"/>
      <c r="HVI9" s="91"/>
      <c r="HVJ9" s="91"/>
      <c r="HVK9" s="91"/>
      <c r="HVL9" s="91"/>
      <c r="HVM9" s="91"/>
      <c r="HVN9" s="91"/>
      <c r="HVO9" s="91"/>
      <c r="HVP9" s="91"/>
      <c r="HVQ9" s="91"/>
      <c r="HVR9" s="91"/>
      <c r="HVS9" s="91"/>
      <c r="HVT9" s="91"/>
      <c r="HVU9" s="91"/>
      <c r="HVV9" s="91"/>
      <c r="HVW9" s="91"/>
      <c r="HVX9" s="91"/>
      <c r="HVY9" s="91"/>
      <c r="HVZ9" s="91"/>
      <c r="HWA9" s="91"/>
      <c r="HWB9" s="91"/>
      <c r="HWC9" s="91"/>
      <c r="HWD9" s="91"/>
      <c r="HWE9" s="91"/>
      <c r="HWF9" s="91"/>
      <c r="HWG9" s="91"/>
      <c r="HWH9" s="91"/>
      <c r="HWI9" s="91"/>
      <c r="HWJ9" s="91"/>
      <c r="HWK9" s="91"/>
      <c r="HWL9" s="91"/>
      <c r="HWM9" s="91"/>
      <c r="HWN9" s="91"/>
      <c r="HWO9" s="91"/>
      <c r="HWP9" s="91"/>
      <c r="HWQ9" s="91"/>
      <c r="HWR9" s="91"/>
      <c r="HWS9" s="91"/>
      <c r="HWT9" s="91"/>
      <c r="HWU9" s="91"/>
      <c r="HWV9" s="91"/>
      <c r="HWW9" s="91"/>
      <c r="HWX9" s="91"/>
      <c r="HWY9" s="91"/>
      <c r="HWZ9" s="91"/>
      <c r="HXA9" s="91"/>
      <c r="HXB9" s="91"/>
      <c r="HXC9" s="91"/>
      <c r="HXD9" s="91"/>
      <c r="HXE9" s="91"/>
      <c r="HXF9" s="91"/>
      <c r="HXG9" s="91"/>
      <c r="HXH9" s="91"/>
      <c r="HXI9" s="91"/>
      <c r="HXJ9" s="91"/>
      <c r="HXK9" s="91"/>
      <c r="HXL9" s="91"/>
      <c r="HXM9" s="91"/>
      <c r="HXN9" s="91"/>
      <c r="HXO9" s="91"/>
      <c r="HXP9" s="91"/>
      <c r="HXQ9" s="91"/>
      <c r="HXR9" s="91"/>
      <c r="HXS9" s="91"/>
      <c r="HXT9" s="91"/>
      <c r="HXU9" s="91"/>
      <c r="HXV9" s="91"/>
      <c r="HXW9" s="91"/>
      <c r="HXX9" s="91"/>
      <c r="HXY9" s="91"/>
      <c r="HXZ9" s="91"/>
      <c r="HYA9" s="91"/>
      <c r="HYB9" s="91"/>
      <c r="HYC9" s="91"/>
      <c r="HYD9" s="91"/>
      <c r="HYE9" s="91"/>
      <c r="HYF9" s="91"/>
      <c r="HYG9" s="91"/>
      <c r="HYH9" s="91"/>
      <c r="HYI9" s="91"/>
      <c r="HYJ9" s="91"/>
      <c r="HYK9" s="91"/>
      <c r="HYL9" s="91"/>
      <c r="HYM9" s="91"/>
      <c r="HYN9" s="91"/>
      <c r="HYO9" s="91"/>
      <c r="HYP9" s="91"/>
      <c r="HYQ9" s="91"/>
      <c r="HYR9" s="91"/>
      <c r="HYS9" s="91"/>
      <c r="HYT9" s="91"/>
      <c r="HYU9" s="91"/>
      <c r="HYV9" s="91"/>
      <c r="HYW9" s="91"/>
      <c r="HYX9" s="91"/>
      <c r="HYY9" s="91"/>
      <c r="HYZ9" s="91"/>
      <c r="HZA9" s="91"/>
      <c r="HZB9" s="91"/>
      <c r="HZC9" s="91"/>
      <c r="HZD9" s="91"/>
      <c r="HZE9" s="91"/>
      <c r="HZF9" s="91"/>
      <c r="HZG9" s="91"/>
      <c r="HZH9" s="91"/>
      <c r="HZI9" s="91"/>
      <c r="HZJ9" s="91"/>
      <c r="HZK9" s="91"/>
      <c r="HZL9" s="91"/>
      <c r="HZM9" s="91"/>
      <c r="HZN9" s="91"/>
      <c r="HZO9" s="91"/>
      <c r="HZP9" s="91"/>
      <c r="HZQ9" s="91"/>
      <c r="HZR9" s="91"/>
      <c r="HZS9" s="91"/>
      <c r="HZT9" s="91"/>
      <c r="HZU9" s="91"/>
      <c r="HZV9" s="91"/>
      <c r="HZW9" s="91"/>
      <c r="HZX9" s="91"/>
      <c r="HZY9" s="91"/>
      <c r="HZZ9" s="91"/>
      <c r="IAA9" s="91"/>
      <c r="IAB9" s="91"/>
      <c r="IAC9" s="91"/>
      <c r="IAD9" s="91"/>
      <c r="IAE9" s="91"/>
      <c r="IAF9" s="91"/>
      <c r="IAG9" s="91"/>
      <c r="IAH9" s="91"/>
      <c r="IAI9" s="91"/>
      <c r="IAJ9" s="91"/>
      <c r="IAK9" s="91"/>
      <c r="IAL9" s="91"/>
      <c r="IAM9" s="91"/>
      <c r="IAN9" s="91"/>
      <c r="IAO9" s="91"/>
      <c r="IAP9" s="91"/>
      <c r="IAQ9" s="91"/>
      <c r="IAR9" s="91"/>
      <c r="IAS9" s="91"/>
      <c r="IAT9" s="91"/>
      <c r="IAU9" s="91"/>
      <c r="IAV9" s="91"/>
      <c r="IAW9" s="91"/>
      <c r="IAX9" s="91"/>
      <c r="IAY9" s="91"/>
      <c r="IAZ9" s="91"/>
      <c r="IBA9" s="91"/>
      <c r="IBB9" s="91"/>
      <c r="IBC9" s="91"/>
      <c r="IBD9" s="91"/>
      <c r="IBE9" s="91"/>
      <c r="IBF9" s="91"/>
      <c r="IBG9" s="91"/>
      <c r="IBH9" s="91"/>
      <c r="IBI9" s="91"/>
      <c r="IBJ9" s="91"/>
      <c r="IBK9" s="91"/>
      <c r="IBL9" s="91"/>
      <c r="IBM9" s="91"/>
      <c r="IBN9" s="91"/>
      <c r="IBO9" s="91"/>
      <c r="IBP9" s="91"/>
      <c r="IBQ9" s="91"/>
      <c r="IBR9" s="91"/>
      <c r="IBS9" s="91"/>
      <c r="IBT9" s="91"/>
      <c r="IBU9" s="91"/>
      <c r="IBV9" s="91"/>
      <c r="IBW9" s="91"/>
      <c r="IBX9" s="91"/>
      <c r="IBY9" s="91"/>
      <c r="IBZ9" s="91"/>
      <c r="ICA9" s="91"/>
      <c r="ICB9" s="91"/>
      <c r="ICC9" s="91"/>
      <c r="ICD9" s="91"/>
      <c r="ICE9" s="91"/>
      <c r="ICF9" s="91"/>
      <c r="ICG9" s="91"/>
      <c r="ICH9" s="91"/>
      <c r="ICI9" s="91"/>
      <c r="ICJ9" s="91"/>
      <c r="ICK9" s="91"/>
      <c r="ICL9" s="91"/>
      <c r="ICM9" s="91"/>
      <c r="ICN9" s="91"/>
      <c r="ICO9" s="91"/>
      <c r="ICP9" s="91"/>
      <c r="ICQ9" s="91"/>
      <c r="ICR9" s="91"/>
      <c r="ICS9" s="91"/>
      <c r="ICT9" s="91"/>
      <c r="ICU9" s="91"/>
      <c r="ICV9" s="91"/>
      <c r="ICW9" s="91"/>
      <c r="ICX9" s="91"/>
      <c r="ICY9" s="91"/>
      <c r="ICZ9" s="91"/>
      <c r="IDA9" s="91"/>
      <c r="IDB9" s="91"/>
      <c r="IDC9" s="91"/>
      <c r="IDD9" s="91"/>
      <c r="IDE9" s="91"/>
      <c r="IDF9" s="91"/>
      <c r="IDG9" s="91"/>
      <c r="IDH9" s="91"/>
      <c r="IDI9" s="91"/>
      <c r="IDJ9" s="91"/>
      <c r="IDK9" s="91"/>
      <c r="IDL9" s="91"/>
      <c r="IDM9" s="91"/>
      <c r="IDN9" s="91"/>
      <c r="IDO9" s="91"/>
      <c r="IDP9" s="91"/>
      <c r="IDQ9" s="91"/>
      <c r="IDR9" s="91"/>
      <c r="IDS9" s="91"/>
      <c r="IDT9" s="91"/>
      <c r="IDU9" s="91"/>
      <c r="IDV9" s="91"/>
      <c r="IDW9" s="91"/>
      <c r="IDX9" s="91"/>
      <c r="IDY9" s="91"/>
      <c r="IDZ9" s="91"/>
      <c r="IEA9" s="91"/>
      <c r="IEB9" s="91"/>
      <c r="IEC9" s="91"/>
      <c r="IED9" s="91"/>
      <c r="IEE9" s="91"/>
      <c r="IEF9" s="91"/>
      <c r="IEG9" s="91"/>
      <c r="IEH9" s="91"/>
      <c r="IEI9" s="91"/>
      <c r="IEJ9" s="91"/>
      <c r="IEK9" s="91"/>
      <c r="IEL9" s="91"/>
      <c r="IEM9" s="91"/>
      <c r="IEN9" s="91"/>
      <c r="IEO9" s="91"/>
      <c r="IEP9" s="91"/>
      <c r="IEQ9" s="91"/>
      <c r="IER9" s="91"/>
      <c r="IES9" s="91"/>
      <c r="IET9" s="91"/>
      <c r="IEU9" s="91"/>
      <c r="IEV9" s="91"/>
      <c r="IEW9" s="91"/>
      <c r="IEX9" s="91"/>
      <c r="IEY9" s="91"/>
      <c r="IEZ9" s="91"/>
      <c r="IFA9" s="91"/>
      <c r="IFB9" s="91"/>
      <c r="IFC9" s="91"/>
      <c r="IFD9" s="91"/>
      <c r="IFE9" s="91"/>
      <c r="IFF9" s="91"/>
      <c r="IFG9" s="91"/>
      <c r="IFH9" s="91"/>
      <c r="IFI9" s="91"/>
      <c r="IFJ9" s="91"/>
      <c r="IFK9" s="91"/>
      <c r="IFL9" s="91"/>
      <c r="IFM9" s="91"/>
      <c r="IFN9" s="91"/>
      <c r="IFO9" s="91"/>
      <c r="IFP9" s="91"/>
      <c r="IFQ9" s="91"/>
      <c r="IFR9" s="91"/>
      <c r="IFS9" s="91"/>
      <c r="IFT9" s="91"/>
      <c r="IFU9" s="91"/>
      <c r="IFV9" s="91"/>
      <c r="IFW9" s="91"/>
      <c r="IFX9" s="91"/>
      <c r="IFY9" s="91"/>
      <c r="IFZ9" s="91"/>
      <c r="IGA9" s="91"/>
      <c r="IGB9" s="91"/>
      <c r="IGC9" s="91"/>
      <c r="IGD9" s="91"/>
      <c r="IGE9" s="91"/>
      <c r="IGF9" s="91"/>
      <c r="IGG9" s="91"/>
      <c r="IGH9" s="91"/>
      <c r="IGI9" s="91"/>
      <c r="IGJ9" s="91"/>
      <c r="IGK9" s="91"/>
      <c r="IGL9" s="91"/>
      <c r="IGM9" s="91"/>
      <c r="IGN9" s="91"/>
      <c r="IGO9" s="91"/>
      <c r="IGP9" s="91"/>
      <c r="IGQ9" s="91"/>
      <c r="IGR9" s="91"/>
      <c r="IGS9" s="91"/>
      <c r="IGT9" s="91"/>
      <c r="IGU9" s="91"/>
      <c r="IGV9" s="91"/>
      <c r="IGW9" s="91"/>
      <c r="IGX9" s="91"/>
      <c r="IGY9" s="91"/>
      <c r="IGZ9" s="91"/>
      <c r="IHA9" s="91"/>
      <c r="IHB9" s="91"/>
      <c r="IHC9" s="91"/>
      <c r="IHD9" s="91"/>
      <c r="IHE9" s="91"/>
      <c r="IHF9" s="91"/>
      <c r="IHG9" s="91"/>
      <c r="IHH9" s="91"/>
      <c r="IHI9" s="91"/>
      <c r="IHJ9" s="91"/>
      <c r="IHK9" s="91"/>
      <c r="IHL9" s="91"/>
      <c r="IHM9" s="91"/>
      <c r="IHN9" s="91"/>
      <c r="IHO9" s="91"/>
      <c r="IHP9" s="91"/>
      <c r="IHQ9" s="91"/>
      <c r="IHR9" s="91"/>
      <c r="IHS9" s="91"/>
      <c r="IHT9" s="91"/>
      <c r="IHU9" s="91"/>
      <c r="IHV9" s="91"/>
      <c r="IHW9" s="91"/>
      <c r="IHX9" s="91"/>
      <c r="IHY9" s="91"/>
      <c r="IHZ9" s="91"/>
      <c r="IIA9" s="91"/>
      <c r="IIB9" s="91"/>
      <c r="IIC9" s="91"/>
      <c r="IID9" s="91"/>
      <c r="IIE9" s="91"/>
      <c r="IIF9" s="91"/>
      <c r="IIG9" s="91"/>
      <c r="IIH9" s="91"/>
      <c r="III9" s="91"/>
      <c r="IIJ9" s="91"/>
      <c r="IIK9" s="91"/>
      <c r="IIL9" s="91"/>
      <c r="IIM9" s="91"/>
      <c r="IIN9" s="91"/>
      <c r="IIO9" s="91"/>
      <c r="IIP9" s="91"/>
      <c r="IIQ9" s="91"/>
      <c r="IIR9" s="91"/>
      <c r="IIS9" s="91"/>
      <c r="IIT9" s="91"/>
      <c r="IIU9" s="91"/>
      <c r="IIV9" s="91"/>
      <c r="IIW9" s="91"/>
      <c r="IIX9" s="91"/>
      <c r="IIY9" s="91"/>
      <c r="IIZ9" s="91"/>
      <c r="IJA9" s="91"/>
      <c r="IJB9" s="91"/>
      <c r="IJC9" s="91"/>
      <c r="IJD9" s="91"/>
      <c r="IJE9" s="91"/>
      <c r="IJF9" s="91"/>
      <c r="IJG9" s="91"/>
      <c r="IJH9" s="91"/>
      <c r="IJI9" s="91"/>
      <c r="IJJ9" s="91"/>
      <c r="IJK9" s="91"/>
      <c r="IJL9" s="91"/>
      <c r="IJM9" s="91"/>
      <c r="IJN9" s="91"/>
      <c r="IJO9" s="91"/>
      <c r="IJP9" s="91"/>
      <c r="IJQ9" s="91"/>
      <c r="IJR9" s="91"/>
      <c r="IJS9" s="91"/>
      <c r="IJT9" s="91"/>
      <c r="IJU9" s="91"/>
      <c r="IJV9" s="91"/>
      <c r="IJW9" s="91"/>
      <c r="IJX9" s="91"/>
      <c r="IJY9" s="91"/>
      <c r="IJZ9" s="91"/>
      <c r="IKA9" s="91"/>
      <c r="IKB9" s="91"/>
      <c r="IKC9" s="91"/>
      <c r="IKD9" s="91"/>
      <c r="IKE9" s="91"/>
      <c r="IKF9" s="91"/>
      <c r="IKG9" s="91"/>
      <c r="IKH9" s="91"/>
      <c r="IKI9" s="91"/>
      <c r="IKJ9" s="91"/>
      <c r="IKK9" s="91"/>
      <c r="IKL9" s="91"/>
      <c r="IKM9" s="91"/>
      <c r="IKN9" s="91"/>
      <c r="IKO9" s="91"/>
      <c r="IKP9" s="91"/>
      <c r="IKQ9" s="91"/>
      <c r="IKR9" s="91"/>
      <c r="IKS9" s="91"/>
      <c r="IKT9" s="91"/>
      <c r="IKU9" s="91"/>
      <c r="IKV9" s="91"/>
      <c r="IKW9" s="91"/>
      <c r="IKX9" s="91"/>
      <c r="IKY9" s="91"/>
      <c r="IKZ9" s="91"/>
      <c r="ILA9" s="91"/>
      <c r="ILB9" s="91"/>
      <c r="ILC9" s="91"/>
      <c r="ILD9" s="91"/>
      <c r="ILE9" s="91"/>
      <c r="ILF9" s="91"/>
      <c r="ILG9" s="91"/>
      <c r="ILH9" s="91"/>
      <c r="ILI9" s="91"/>
      <c r="ILJ9" s="91"/>
      <c r="ILK9" s="91"/>
      <c r="ILL9" s="91"/>
      <c r="ILM9" s="91"/>
      <c r="ILN9" s="91"/>
      <c r="ILO9" s="91"/>
      <c r="ILP9" s="91"/>
      <c r="ILQ9" s="91"/>
      <c r="ILR9" s="91"/>
      <c r="ILS9" s="91"/>
      <c r="ILT9" s="91"/>
      <c r="ILU9" s="91"/>
      <c r="ILV9" s="91"/>
      <c r="ILW9" s="91"/>
      <c r="ILX9" s="91"/>
      <c r="ILY9" s="91"/>
      <c r="ILZ9" s="91"/>
      <c r="IMA9" s="91"/>
      <c r="IMB9" s="91"/>
      <c r="IMC9" s="91"/>
      <c r="IMD9" s="91"/>
      <c r="IME9" s="91"/>
      <c r="IMF9" s="91"/>
      <c r="IMG9" s="91"/>
      <c r="IMH9" s="91"/>
      <c r="IMI9" s="91"/>
      <c r="IMJ9" s="91"/>
      <c r="IMK9" s="91"/>
      <c r="IML9" s="91"/>
      <c r="IMM9" s="91"/>
      <c r="IMN9" s="91"/>
      <c r="IMO9" s="91"/>
      <c r="IMP9" s="91"/>
      <c r="IMQ9" s="91"/>
      <c r="IMR9" s="91"/>
      <c r="IMS9" s="91"/>
      <c r="IMT9" s="91"/>
      <c r="IMU9" s="91"/>
      <c r="IMV9" s="91"/>
      <c r="IMW9" s="91"/>
      <c r="IMX9" s="91"/>
      <c r="IMY9" s="91"/>
      <c r="IMZ9" s="91"/>
      <c r="INA9" s="91"/>
      <c r="INB9" s="91"/>
      <c r="INC9" s="91"/>
      <c r="IND9" s="91"/>
      <c r="INE9" s="91"/>
      <c r="INF9" s="91"/>
      <c r="ING9" s="91"/>
      <c r="INH9" s="91"/>
      <c r="INI9" s="91"/>
      <c r="INJ9" s="91"/>
      <c r="INK9" s="91"/>
      <c r="INL9" s="91"/>
      <c r="INM9" s="91"/>
      <c r="INN9" s="91"/>
      <c r="INO9" s="91"/>
      <c r="INP9" s="91"/>
      <c r="INQ9" s="91"/>
      <c r="INR9" s="91"/>
      <c r="INS9" s="91"/>
      <c r="INT9" s="91"/>
      <c r="INU9" s="91"/>
      <c r="INV9" s="91"/>
      <c r="INW9" s="91"/>
      <c r="INX9" s="91"/>
      <c r="INY9" s="91"/>
      <c r="INZ9" s="91"/>
      <c r="IOA9" s="91"/>
      <c r="IOB9" s="91"/>
      <c r="IOC9" s="91"/>
      <c r="IOD9" s="91"/>
      <c r="IOE9" s="91"/>
      <c r="IOF9" s="91"/>
      <c r="IOG9" s="91"/>
      <c r="IOH9" s="91"/>
      <c r="IOI9" s="91"/>
      <c r="IOJ9" s="91"/>
      <c r="IOK9" s="91"/>
      <c r="IOL9" s="91"/>
      <c r="IOM9" s="91"/>
      <c r="ION9" s="91"/>
      <c r="IOO9" s="91"/>
      <c r="IOP9" s="91"/>
      <c r="IOQ9" s="91"/>
      <c r="IOR9" s="91"/>
      <c r="IOS9" s="91"/>
      <c r="IOT9" s="91"/>
      <c r="IOU9" s="91"/>
      <c r="IOV9" s="91"/>
      <c r="IOW9" s="91"/>
      <c r="IOX9" s="91"/>
      <c r="IOY9" s="91"/>
      <c r="IOZ9" s="91"/>
      <c r="IPA9" s="91"/>
      <c r="IPB9" s="91"/>
      <c r="IPC9" s="91"/>
      <c r="IPD9" s="91"/>
      <c r="IPE9" s="91"/>
      <c r="IPF9" s="91"/>
      <c r="IPG9" s="91"/>
      <c r="IPH9" s="91"/>
      <c r="IPI9" s="91"/>
      <c r="IPJ9" s="91"/>
      <c r="IPK9" s="91"/>
      <c r="IPL9" s="91"/>
      <c r="IPM9" s="91"/>
      <c r="IPN9" s="91"/>
      <c r="IPO9" s="91"/>
      <c r="IPP9" s="91"/>
      <c r="IPQ9" s="91"/>
      <c r="IPR9" s="91"/>
      <c r="IPS9" s="91"/>
      <c r="IPT9" s="91"/>
      <c r="IPU9" s="91"/>
      <c r="IPV9" s="91"/>
      <c r="IPW9" s="91"/>
      <c r="IPX9" s="91"/>
      <c r="IPY9" s="91"/>
      <c r="IPZ9" s="91"/>
      <c r="IQA9" s="91"/>
      <c r="IQB9" s="91"/>
      <c r="IQC9" s="91"/>
      <c r="IQD9" s="91"/>
      <c r="IQE9" s="91"/>
      <c r="IQF9" s="91"/>
      <c r="IQG9" s="91"/>
      <c r="IQH9" s="91"/>
      <c r="IQI9" s="91"/>
      <c r="IQJ9" s="91"/>
      <c r="IQK9" s="91"/>
      <c r="IQL9" s="91"/>
      <c r="IQM9" s="91"/>
      <c r="IQN9" s="91"/>
      <c r="IQO9" s="91"/>
      <c r="IQP9" s="91"/>
      <c r="IQQ9" s="91"/>
      <c r="IQR9" s="91"/>
      <c r="IQS9" s="91"/>
      <c r="IQT9" s="91"/>
      <c r="IQU9" s="91"/>
      <c r="IQV9" s="91"/>
      <c r="IQW9" s="91"/>
      <c r="IQX9" s="91"/>
      <c r="IQY9" s="91"/>
      <c r="IQZ9" s="91"/>
      <c r="IRA9" s="91"/>
      <c r="IRB9" s="91"/>
      <c r="IRC9" s="91"/>
      <c r="IRD9" s="91"/>
      <c r="IRE9" s="91"/>
      <c r="IRF9" s="91"/>
      <c r="IRG9" s="91"/>
      <c r="IRH9" s="91"/>
      <c r="IRI9" s="91"/>
      <c r="IRJ9" s="91"/>
      <c r="IRK9" s="91"/>
      <c r="IRL9" s="91"/>
      <c r="IRM9" s="91"/>
      <c r="IRN9" s="91"/>
      <c r="IRO9" s="91"/>
      <c r="IRP9" s="91"/>
      <c r="IRQ9" s="91"/>
      <c r="IRR9" s="91"/>
      <c r="IRS9" s="91"/>
      <c r="IRT9" s="91"/>
      <c r="IRU9" s="91"/>
      <c r="IRV9" s="91"/>
      <c r="IRW9" s="91"/>
      <c r="IRX9" s="91"/>
      <c r="IRY9" s="91"/>
      <c r="IRZ9" s="91"/>
      <c r="ISA9" s="91"/>
      <c r="ISB9" s="91"/>
      <c r="ISC9" s="91"/>
      <c r="ISD9" s="91"/>
      <c r="ISE9" s="91"/>
      <c r="ISF9" s="91"/>
      <c r="ISG9" s="91"/>
      <c r="ISH9" s="91"/>
      <c r="ISI9" s="91"/>
      <c r="ISJ9" s="91"/>
      <c r="ISK9" s="91"/>
      <c r="ISL9" s="91"/>
      <c r="ISM9" s="91"/>
      <c r="ISN9" s="91"/>
      <c r="ISO9" s="91"/>
      <c r="ISP9" s="91"/>
      <c r="ISQ9" s="91"/>
      <c r="ISR9" s="91"/>
      <c r="ISS9" s="91"/>
      <c r="IST9" s="91"/>
      <c r="ISU9" s="91"/>
      <c r="ISV9" s="91"/>
      <c r="ISW9" s="91"/>
      <c r="ISX9" s="91"/>
      <c r="ISY9" s="91"/>
      <c r="ISZ9" s="91"/>
      <c r="ITA9" s="91"/>
      <c r="ITB9" s="91"/>
      <c r="ITC9" s="91"/>
      <c r="ITD9" s="91"/>
      <c r="ITE9" s="91"/>
      <c r="ITF9" s="91"/>
      <c r="ITG9" s="91"/>
      <c r="ITH9" s="91"/>
      <c r="ITI9" s="91"/>
      <c r="ITJ9" s="91"/>
      <c r="ITK9" s="91"/>
      <c r="ITL9" s="91"/>
      <c r="ITM9" s="91"/>
      <c r="ITN9" s="91"/>
      <c r="ITO9" s="91"/>
      <c r="ITP9" s="91"/>
      <c r="ITQ9" s="91"/>
      <c r="ITR9" s="91"/>
      <c r="ITS9" s="91"/>
      <c r="ITT9" s="91"/>
      <c r="ITU9" s="91"/>
      <c r="ITV9" s="91"/>
      <c r="ITW9" s="91"/>
      <c r="ITX9" s="91"/>
      <c r="ITY9" s="91"/>
      <c r="ITZ9" s="91"/>
      <c r="IUA9" s="91"/>
      <c r="IUB9" s="91"/>
      <c r="IUC9" s="91"/>
      <c r="IUD9" s="91"/>
      <c r="IUE9" s="91"/>
      <c r="IUF9" s="91"/>
      <c r="IUG9" s="91"/>
      <c r="IUH9" s="91"/>
      <c r="IUI9" s="91"/>
      <c r="IUJ9" s="91"/>
      <c r="IUK9" s="91"/>
      <c r="IUL9" s="91"/>
      <c r="IUM9" s="91"/>
      <c r="IUN9" s="91"/>
      <c r="IUO9" s="91"/>
      <c r="IUP9" s="91"/>
      <c r="IUQ9" s="91"/>
      <c r="IUR9" s="91"/>
      <c r="IUS9" s="91"/>
      <c r="IUT9" s="91"/>
      <c r="IUU9" s="91"/>
      <c r="IUV9" s="91"/>
      <c r="IUW9" s="91"/>
      <c r="IUX9" s="91"/>
      <c r="IUY9" s="91"/>
      <c r="IUZ9" s="91"/>
      <c r="IVA9" s="91"/>
      <c r="IVB9" s="91"/>
      <c r="IVC9" s="91"/>
      <c r="IVD9" s="91"/>
      <c r="IVE9" s="91"/>
      <c r="IVF9" s="91"/>
      <c r="IVG9" s="91"/>
      <c r="IVH9" s="91"/>
      <c r="IVI9" s="91"/>
      <c r="IVJ9" s="91"/>
      <c r="IVK9" s="91"/>
      <c r="IVL9" s="91"/>
      <c r="IVM9" s="91"/>
      <c r="IVN9" s="91"/>
      <c r="IVO9" s="91"/>
      <c r="IVP9" s="91"/>
      <c r="IVQ9" s="91"/>
      <c r="IVR9" s="91"/>
      <c r="IVS9" s="91"/>
      <c r="IVT9" s="91"/>
      <c r="IVU9" s="91"/>
      <c r="IVV9" s="91"/>
      <c r="IVW9" s="91"/>
      <c r="IVX9" s="91"/>
      <c r="IVY9" s="91"/>
      <c r="IVZ9" s="91"/>
      <c r="IWA9" s="91"/>
      <c r="IWB9" s="91"/>
      <c r="IWC9" s="91"/>
      <c r="IWD9" s="91"/>
      <c r="IWE9" s="91"/>
      <c r="IWF9" s="91"/>
      <c r="IWG9" s="91"/>
      <c r="IWH9" s="91"/>
      <c r="IWI9" s="91"/>
      <c r="IWJ9" s="91"/>
      <c r="IWK9" s="91"/>
      <c r="IWL9" s="91"/>
      <c r="IWM9" s="91"/>
      <c r="IWN9" s="91"/>
      <c r="IWO9" s="91"/>
      <c r="IWP9" s="91"/>
      <c r="IWQ9" s="91"/>
      <c r="IWR9" s="91"/>
      <c r="IWS9" s="91"/>
      <c r="IWT9" s="91"/>
      <c r="IWU9" s="91"/>
      <c r="IWV9" s="91"/>
      <c r="IWW9" s="91"/>
      <c r="IWX9" s="91"/>
      <c r="IWY9" s="91"/>
      <c r="IWZ9" s="91"/>
      <c r="IXA9" s="91"/>
      <c r="IXB9" s="91"/>
      <c r="IXC9" s="91"/>
      <c r="IXD9" s="91"/>
      <c r="IXE9" s="91"/>
      <c r="IXF9" s="91"/>
      <c r="IXG9" s="91"/>
      <c r="IXH9" s="91"/>
      <c r="IXI9" s="91"/>
      <c r="IXJ9" s="91"/>
      <c r="IXK9" s="91"/>
      <c r="IXL9" s="91"/>
      <c r="IXM9" s="91"/>
      <c r="IXN9" s="91"/>
      <c r="IXO9" s="91"/>
      <c r="IXP9" s="91"/>
      <c r="IXQ9" s="91"/>
      <c r="IXR9" s="91"/>
      <c r="IXS9" s="91"/>
      <c r="IXT9" s="91"/>
      <c r="IXU9" s="91"/>
      <c r="IXV9" s="91"/>
      <c r="IXW9" s="91"/>
      <c r="IXX9" s="91"/>
      <c r="IXY9" s="91"/>
      <c r="IXZ9" s="91"/>
      <c r="IYA9" s="91"/>
      <c r="IYB9" s="91"/>
      <c r="IYC9" s="91"/>
      <c r="IYD9" s="91"/>
      <c r="IYE9" s="91"/>
      <c r="IYF9" s="91"/>
      <c r="IYG9" s="91"/>
      <c r="IYH9" s="91"/>
      <c r="IYI9" s="91"/>
      <c r="IYJ9" s="91"/>
      <c r="IYK9" s="91"/>
      <c r="IYL9" s="91"/>
      <c r="IYM9" s="91"/>
      <c r="IYN9" s="91"/>
      <c r="IYO9" s="91"/>
      <c r="IYP9" s="91"/>
      <c r="IYQ9" s="91"/>
      <c r="IYR9" s="91"/>
      <c r="IYS9" s="91"/>
      <c r="IYT9" s="91"/>
      <c r="IYU9" s="91"/>
      <c r="IYV9" s="91"/>
      <c r="IYW9" s="91"/>
      <c r="IYX9" s="91"/>
      <c r="IYY9" s="91"/>
      <c r="IYZ9" s="91"/>
      <c r="IZA9" s="91"/>
      <c r="IZB9" s="91"/>
      <c r="IZC9" s="91"/>
      <c r="IZD9" s="91"/>
      <c r="IZE9" s="91"/>
      <c r="IZF9" s="91"/>
      <c r="IZG9" s="91"/>
      <c r="IZH9" s="91"/>
      <c r="IZI9" s="91"/>
      <c r="IZJ9" s="91"/>
      <c r="IZK9" s="91"/>
      <c r="IZL9" s="91"/>
      <c r="IZM9" s="91"/>
      <c r="IZN9" s="91"/>
      <c r="IZO9" s="91"/>
      <c r="IZP9" s="91"/>
      <c r="IZQ9" s="91"/>
      <c r="IZR9" s="91"/>
      <c r="IZS9" s="91"/>
      <c r="IZT9" s="91"/>
      <c r="IZU9" s="91"/>
      <c r="IZV9" s="91"/>
      <c r="IZW9" s="91"/>
      <c r="IZX9" s="91"/>
      <c r="IZY9" s="91"/>
      <c r="IZZ9" s="91"/>
      <c r="JAA9" s="91"/>
      <c r="JAB9" s="91"/>
      <c r="JAC9" s="91"/>
      <c r="JAD9" s="91"/>
      <c r="JAE9" s="91"/>
      <c r="JAF9" s="91"/>
      <c r="JAG9" s="91"/>
      <c r="JAH9" s="91"/>
      <c r="JAI9" s="91"/>
      <c r="JAJ9" s="91"/>
      <c r="JAK9" s="91"/>
      <c r="JAL9" s="91"/>
      <c r="JAM9" s="91"/>
      <c r="JAN9" s="91"/>
      <c r="JAO9" s="91"/>
      <c r="JAP9" s="91"/>
      <c r="JAQ9" s="91"/>
      <c r="JAR9" s="91"/>
      <c r="JAS9" s="91"/>
      <c r="JAT9" s="91"/>
      <c r="JAU9" s="91"/>
      <c r="JAV9" s="91"/>
      <c r="JAW9" s="91"/>
      <c r="JAX9" s="91"/>
      <c r="JAY9" s="91"/>
      <c r="JAZ9" s="91"/>
      <c r="JBA9" s="91"/>
      <c r="JBB9" s="91"/>
      <c r="JBC9" s="91"/>
      <c r="JBD9" s="91"/>
      <c r="JBE9" s="91"/>
      <c r="JBF9" s="91"/>
      <c r="JBG9" s="91"/>
      <c r="JBH9" s="91"/>
      <c r="JBI9" s="91"/>
      <c r="JBJ9" s="91"/>
      <c r="JBK9" s="91"/>
      <c r="JBL9" s="91"/>
      <c r="JBM9" s="91"/>
      <c r="JBN9" s="91"/>
      <c r="JBO9" s="91"/>
      <c r="JBP9" s="91"/>
      <c r="JBQ9" s="91"/>
      <c r="JBR9" s="91"/>
      <c r="JBS9" s="91"/>
      <c r="JBT9" s="91"/>
      <c r="JBU9" s="91"/>
      <c r="JBV9" s="91"/>
      <c r="JBW9" s="91"/>
      <c r="JBX9" s="91"/>
      <c r="JBY9" s="91"/>
      <c r="JBZ9" s="91"/>
      <c r="JCA9" s="91"/>
      <c r="JCB9" s="91"/>
      <c r="JCC9" s="91"/>
      <c r="JCD9" s="91"/>
      <c r="JCE9" s="91"/>
      <c r="JCF9" s="91"/>
      <c r="JCG9" s="91"/>
      <c r="JCH9" s="91"/>
      <c r="JCI9" s="91"/>
      <c r="JCJ9" s="91"/>
      <c r="JCK9" s="91"/>
      <c r="JCL9" s="91"/>
      <c r="JCM9" s="91"/>
      <c r="JCN9" s="91"/>
      <c r="JCO9" s="91"/>
      <c r="JCP9" s="91"/>
      <c r="JCQ9" s="91"/>
      <c r="JCR9" s="91"/>
      <c r="JCS9" s="91"/>
      <c r="JCT9" s="91"/>
      <c r="JCU9" s="91"/>
      <c r="JCV9" s="91"/>
      <c r="JCW9" s="91"/>
      <c r="JCX9" s="91"/>
      <c r="JCY9" s="91"/>
      <c r="JCZ9" s="91"/>
      <c r="JDA9" s="91"/>
      <c r="JDB9" s="91"/>
      <c r="JDC9" s="91"/>
      <c r="JDD9" s="91"/>
      <c r="JDE9" s="91"/>
      <c r="JDF9" s="91"/>
      <c r="JDG9" s="91"/>
      <c r="JDH9" s="91"/>
      <c r="JDI9" s="91"/>
      <c r="JDJ9" s="91"/>
      <c r="JDK9" s="91"/>
      <c r="JDL9" s="91"/>
      <c r="JDM9" s="91"/>
      <c r="JDN9" s="91"/>
      <c r="JDO9" s="91"/>
      <c r="JDP9" s="91"/>
      <c r="JDQ9" s="91"/>
      <c r="JDR9" s="91"/>
      <c r="JDS9" s="91"/>
      <c r="JDT9" s="91"/>
      <c r="JDU9" s="91"/>
      <c r="JDV9" s="91"/>
      <c r="JDW9" s="91"/>
      <c r="JDX9" s="91"/>
      <c r="JDY9" s="91"/>
      <c r="JDZ9" s="91"/>
      <c r="JEA9" s="91"/>
      <c r="JEB9" s="91"/>
      <c r="JEC9" s="91"/>
      <c r="JED9" s="91"/>
      <c r="JEE9" s="91"/>
      <c r="JEF9" s="91"/>
      <c r="JEG9" s="91"/>
      <c r="JEH9" s="91"/>
      <c r="JEI9" s="91"/>
      <c r="JEJ9" s="91"/>
      <c r="JEK9" s="91"/>
      <c r="JEL9" s="91"/>
      <c r="JEM9" s="91"/>
      <c r="JEN9" s="91"/>
      <c r="JEO9" s="91"/>
      <c r="JEP9" s="91"/>
      <c r="JEQ9" s="91"/>
      <c r="JER9" s="91"/>
      <c r="JES9" s="91"/>
      <c r="JET9" s="91"/>
      <c r="JEU9" s="91"/>
      <c r="JEV9" s="91"/>
      <c r="JEW9" s="91"/>
      <c r="JEX9" s="91"/>
      <c r="JEY9" s="91"/>
      <c r="JEZ9" s="91"/>
      <c r="JFA9" s="91"/>
      <c r="JFB9" s="91"/>
      <c r="JFC9" s="91"/>
      <c r="JFD9" s="91"/>
      <c r="JFE9" s="91"/>
      <c r="JFF9" s="91"/>
      <c r="JFG9" s="91"/>
      <c r="JFH9" s="91"/>
      <c r="JFI9" s="91"/>
      <c r="JFJ9" s="91"/>
      <c r="JFK9" s="91"/>
      <c r="JFL9" s="91"/>
      <c r="JFM9" s="91"/>
      <c r="JFN9" s="91"/>
      <c r="JFO9" s="91"/>
      <c r="JFP9" s="91"/>
      <c r="JFQ9" s="91"/>
      <c r="JFR9" s="91"/>
      <c r="JFS9" s="91"/>
      <c r="JFT9" s="91"/>
      <c r="JFU9" s="91"/>
      <c r="JFV9" s="91"/>
      <c r="JFW9" s="91"/>
      <c r="JFX9" s="91"/>
      <c r="JFY9" s="91"/>
      <c r="JFZ9" s="91"/>
      <c r="JGA9" s="91"/>
      <c r="JGB9" s="91"/>
      <c r="JGC9" s="91"/>
      <c r="JGD9" s="91"/>
      <c r="JGE9" s="91"/>
      <c r="JGF9" s="91"/>
      <c r="JGG9" s="91"/>
      <c r="JGH9" s="91"/>
      <c r="JGI9" s="91"/>
      <c r="JGJ9" s="91"/>
      <c r="JGK9" s="91"/>
      <c r="JGL9" s="91"/>
      <c r="JGM9" s="91"/>
      <c r="JGN9" s="91"/>
      <c r="JGO9" s="91"/>
      <c r="JGP9" s="91"/>
      <c r="JGQ9" s="91"/>
      <c r="JGR9" s="91"/>
      <c r="JGS9" s="91"/>
      <c r="JGT9" s="91"/>
      <c r="JGU9" s="91"/>
      <c r="JGV9" s="91"/>
      <c r="JGW9" s="91"/>
      <c r="JGX9" s="91"/>
      <c r="JGY9" s="91"/>
      <c r="JGZ9" s="91"/>
      <c r="JHA9" s="91"/>
      <c r="JHB9" s="91"/>
      <c r="JHC9" s="91"/>
      <c r="JHD9" s="91"/>
      <c r="JHE9" s="91"/>
      <c r="JHF9" s="91"/>
      <c r="JHG9" s="91"/>
      <c r="JHH9" s="91"/>
      <c r="JHI9" s="91"/>
      <c r="JHJ9" s="91"/>
      <c r="JHK9" s="91"/>
      <c r="JHL9" s="91"/>
      <c r="JHM9" s="91"/>
      <c r="JHN9" s="91"/>
      <c r="JHO9" s="91"/>
      <c r="JHP9" s="91"/>
      <c r="JHQ9" s="91"/>
      <c r="JHR9" s="91"/>
      <c r="JHS9" s="91"/>
      <c r="JHT9" s="91"/>
      <c r="JHU9" s="91"/>
      <c r="JHV9" s="91"/>
      <c r="JHW9" s="91"/>
      <c r="JHX9" s="91"/>
      <c r="JHY9" s="91"/>
      <c r="JHZ9" s="91"/>
      <c r="JIA9" s="91"/>
      <c r="JIB9" s="91"/>
      <c r="JIC9" s="91"/>
      <c r="JID9" s="91"/>
      <c r="JIE9" s="91"/>
      <c r="JIF9" s="91"/>
      <c r="JIG9" s="91"/>
      <c r="JIH9" s="91"/>
      <c r="JII9" s="91"/>
      <c r="JIJ9" s="91"/>
      <c r="JIK9" s="91"/>
      <c r="JIL9" s="91"/>
      <c r="JIM9" s="91"/>
      <c r="JIN9" s="91"/>
      <c r="JIO9" s="91"/>
      <c r="JIP9" s="91"/>
      <c r="JIQ9" s="91"/>
      <c r="JIR9" s="91"/>
      <c r="JIS9" s="91"/>
      <c r="JIT9" s="91"/>
      <c r="JIU9" s="91"/>
      <c r="JIV9" s="91"/>
      <c r="JIW9" s="91"/>
      <c r="JIX9" s="91"/>
      <c r="JIY9" s="91"/>
      <c r="JIZ9" s="91"/>
      <c r="JJA9" s="91"/>
      <c r="JJB9" s="91"/>
      <c r="JJC9" s="91"/>
      <c r="JJD9" s="91"/>
      <c r="JJE9" s="91"/>
      <c r="JJF9" s="91"/>
      <c r="JJG9" s="91"/>
      <c r="JJH9" s="91"/>
      <c r="JJI9" s="91"/>
      <c r="JJJ9" s="91"/>
      <c r="JJK9" s="91"/>
      <c r="JJL9" s="91"/>
      <c r="JJM9" s="91"/>
      <c r="JJN9" s="91"/>
      <c r="JJO9" s="91"/>
      <c r="JJP9" s="91"/>
      <c r="JJQ9" s="91"/>
      <c r="JJR9" s="91"/>
      <c r="JJS9" s="91"/>
      <c r="JJT9" s="91"/>
      <c r="JJU9" s="91"/>
      <c r="JJV9" s="91"/>
      <c r="JJW9" s="91"/>
      <c r="JJX9" s="91"/>
      <c r="JJY9" s="91"/>
      <c r="JJZ9" s="91"/>
      <c r="JKA9" s="91"/>
      <c r="JKB9" s="91"/>
      <c r="JKC9" s="91"/>
      <c r="JKD9" s="91"/>
      <c r="JKE9" s="91"/>
      <c r="JKF9" s="91"/>
      <c r="JKG9" s="91"/>
      <c r="JKH9" s="91"/>
      <c r="JKI9" s="91"/>
      <c r="JKJ9" s="91"/>
      <c r="JKK9" s="91"/>
      <c r="JKL9" s="91"/>
      <c r="JKM9" s="91"/>
      <c r="JKN9" s="91"/>
      <c r="JKO9" s="91"/>
      <c r="JKP9" s="91"/>
      <c r="JKQ9" s="91"/>
      <c r="JKR9" s="91"/>
      <c r="JKS9" s="91"/>
      <c r="JKT9" s="91"/>
      <c r="JKU9" s="91"/>
      <c r="JKV9" s="91"/>
      <c r="JKW9" s="91"/>
      <c r="JKX9" s="91"/>
      <c r="JKY9" s="91"/>
      <c r="JKZ9" s="91"/>
      <c r="JLA9" s="91"/>
      <c r="JLB9" s="91"/>
      <c r="JLC9" s="91"/>
      <c r="JLD9" s="91"/>
      <c r="JLE9" s="91"/>
      <c r="JLF9" s="91"/>
      <c r="JLG9" s="91"/>
      <c r="JLH9" s="91"/>
      <c r="JLI9" s="91"/>
      <c r="JLJ9" s="91"/>
      <c r="JLK9" s="91"/>
      <c r="JLL9" s="91"/>
      <c r="JLM9" s="91"/>
      <c r="JLN9" s="91"/>
      <c r="JLO9" s="91"/>
      <c r="JLP9" s="91"/>
      <c r="JLQ9" s="91"/>
      <c r="JLR9" s="91"/>
      <c r="JLS9" s="91"/>
      <c r="JLT9" s="91"/>
      <c r="JLU9" s="91"/>
      <c r="JLV9" s="91"/>
      <c r="JLW9" s="91"/>
      <c r="JLX9" s="91"/>
      <c r="JLY9" s="91"/>
      <c r="JLZ9" s="91"/>
      <c r="JMA9" s="91"/>
      <c r="JMB9" s="91"/>
      <c r="JMC9" s="91"/>
      <c r="JMD9" s="91"/>
      <c r="JME9" s="91"/>
      <c r="JMF9" s="91"/>
      <c r="JMG9" s="91"/>
      <c r="JMH9" s="91"/>
      <c r="JMI9" s="91"/>
      <c r="JMJ9" s="91"/>
      <c r="JMK9" s="91"/>
      <c r="JML9" s="91"/>
      <c r="JMM9" s="91"/>
      <c r="JMN9" s="91"/>
      <c r="JMO9" s="91"/>
      <c r="JMP9" s="91"/>
      <c r="JMQ9" s="91"/>
      <c r="JMR9" s="91"/>
      <c r="JMS9" s="91"/>
      <c r="JMT9" s="91"/>
      <c r="JMU9" s="91"/>
      <c r="JMV9" s="91"/>
      <c r="JMW9" s="91"/>
      <c r="JMX9" s="91"/>
      <c r="JMY9" s="91"/>
      <c r="JMZ9" s="91"/>
      <c r="JNA9" s="91"/>
      <c r="JNB9" s="91"/>
      <c r="JNC9" s="91"/>
      <c r="JND9" s="91"/>
      <c r="JNE9" s="91"/>
      <c r="JNF9" s="91"/>
      <c r="JNG9" s="91"/>
      <c r="JNH9" s="91"/>
      <c r="JNI9" s="91"/>
      <c r="JNJ9" s="91"/>
      <c r="JNK9" s="91"/>
      <c r="JNL9" s="91"/>
      <c r="JNM9" s="91"/>
      <c r="JNN9" s="91"/>
      <c r="JNO9" s="91"/>
      <c r="JNP9" s="91"/>
      <c r="JNQ9" s="91"/>
      <c r="JNR9" s="91"/>
      <c r="JNS9" s="91"/>
      <c r="JNT9" s="91"/>
      <c r="JNU9" s="91"/>
      <c r="JNV9" s="91"/>
      <c r="JNW9" s="91"/>
      <c r="JNX9" s="91"/>
      <c r="JNY9" s="91"/>
      <c r="JNZ9" s="91"/>
      <c r="JOA9" s="91"/>
      <c r="JOB9" s="91"/>
      <c r="JOC9" s="91"/>
      <c r="JOD9" s="91"/>
      <c r="JOE9" s="91"/>
      <c r="JOF9" s="91"/>
      <c r="JOG9" s="91"/>
      <c r="JOH9" s="91"/>
      <c r="JOI9" s="91"/>
      <c r="JOJ9" s="91"/>
      <c r="JOK9" s="91"/>
      <c r="JOL9" s="91"/>
      <c r="JOM9" s="91"/>
      <c r="JON9" s="91"/>
      <c r="JOO9" s="91"/>
      <c r="JOP9" s="91"/>
      <c r="JOQ9" s="91"/>
      <c r="JOR9" s="91"/>
      <c r="JOS9" s="91"/>
      <c r="JOT9" s="91"/>
      <c r="JOU9" s="91"/>
      <c r="JOV9" s="91"/>
      <c r="JOW9" s="91"/>
      <c r="JOX9" s="91"/>
      <c r="JOY9" s="91"/>
      <c r="JOZ9" s="91"/>
      <c r="JPA9" s="91"/>
      <c r="JPB9" s="91"/>
      <c r="JPC9" s="91"/>
      <c r="JPD9" s="91"/>
      <c r="JPE9" s="91"/>
      <c r="JPF9" s="91"/>
      <c r="JPG9" s="91"/>
      <c r="JPH9" s="91"/>
      <c r="JPI9" s="91"/>
      <c r="JPJ9" s="91"/>
      <c r="JPK9" s="91"/>
      <c r="JPL9" s="91"/>
      <c r="JPM9" s="91"/>
      <c r="JPN9" s="91"/>
      <c r="JPO9" s="91"/>
      <c r="JPP9" s="91"/>
      <c r="JPQ9" s="91"/>
      <c r="JPR9" s="91"/>
      <c r="JPS9" s="91"/>
      <c r="JPT9" s="91"/>
      <c r="JPU9" s="91"/>
      <c r="JPV9" s="91"/>
      <c r="JPW9" s="91"/>
      <c r="JPX9" s="91"/>
      <c r="JPY9" s="91"/>
      <c r="JPZ9" s="91"/>
      <c r="JQA9" s="91"/>
      <c r="JQB9" s="91"/>
      <c r="JQC9" s="91"/>
      <c r="JQD9" s="91"/>
      <c r="JQE9" s="91"/>
      <c r="JQF9" s="91"/>
      <c r="JQG9" s="91"/>
      <c r="JQH9" s="91"/>
      <c r="JQI9" s="91"/>
      <c r="JQJ9" s="91"/>
      <c r="JQK9" s="91"/>
      <c r="JQL9" s="91"/>
      <c r="JQM9" s="91"/>
      <c r="JQN9" s="91"/>
      <c r="JQO9" s="91"/>
      <c r="JQP9" s="91"/>
      <c r="JQQ9" s="91"/>
      <c r="JQR9" s="91"/>
      <c r="JQS9" s="91"/>
      <c r="JQT9" s="91"/>
      <c r="JQU9" s="91"/>
      <c r="JQV9" s="91"/>
      <c r="JQW9" s="91"/>
      <c r="JQX9" s="91"/>
      <c r="JQY9" s="91"/>
      <c r="JQZ9" s="91"/>
      <c r="JRA9" s="91"/>
      <c r="JRB9" s="91"/>
      <c r="JRC9" s="91"/>
      <c r="JRD9" s="91"/>
      <c r="JRE9" s="91"/>
      <c r="JRF9" s="91"/>
      <c r="JRG9" s="91"/>
      <c r="JRH9" s="91"/>
      <c r="JRI9" s="91"/>
      <c r="JRJ9" s="91"/>
      <c r="JRK9" s="91"/>
      <c r="JRL9" s="91"/>
      <c r="JRM9" s="91"/>
      <c r="JRN9" s="91"/>
      <c r="JRO9" s="91"/>
      <c r="JRP9" s="91"/>
      <c r="JRQ9" s="91"/>
      <c r="JRR9" s="91"/>
      <c r="JRS9" s="91"/>
      <c r="JRT9" s="91"/>
      <c r="JRU9" s="91"/>
      <c r="JRV9" s="91"/>
      <c r="JRW9" s="91"/>
      <c r="JRX9" s="91"/>
      <c r="JRY9" s="91"/>
      <c r="JRZ9" s="91"/>
      <c r="JSA9" s="91"/>
      <c r="JSB9" s="91"/>
      <c r="JSC9" s="91"/>
      <c r="JSD9" s="91"/>
      <c r="JSE9" s="91"/>
      <c r="JSF9" s="91"/>
      <c r="JSG9" s="91"/>
      <c r="JSH9" s="91"/>
      <c r="JSI9" s="91"/>
      <c r="JSJ9" s="91"/>
      <c r="JSK9" s="91"/>
      <c r="JSL9" s="91"/>
      <c r="JSM9" s="91"/>
      <c r="JSN9" s="91"/>
      <c r="JSO9" s="91"/>
      <c r="JSP9" s="91"/>
      <c r="JSQ9" s="91"/>
      <c r="JSR9" s="91"/>
      <c r="JSS9" s="91"/>
      <c r="JST9" s="91"/>
      <c r="JSU9" s="91"/>
      <c r="JSV9" s="91"/>
      <c r="JSW9" s="91"/>
      <c r="JSX9" s="91"/>
      <c r="JSY9" s="91"/>
      <c r="JSZ9" s="91"/>
      <c r="JTA9" s="91"/>
      <c r="JTB9" s="91"/>
      <c r="JTC9" s="91"/>
      <c r="JTD9" s="91"/>
      <c r="JTE9" s="91"/>
      <c r="JTF9" s="91"/>
      <c r="JTG9" s="91"/>
      <c r="JTH9" s="91"/>
      <c r="JTI9" s="91"/>
      <c r="JTJ9" s="91"/>
      <c r="JTK9" s="91"/>
      <c r="JTL9" s="91"/>
      <c r="JTM9" s="91"/>
      <c r="JTN9" s="91"/>
      <c r="JTO9" s="91"/>
      <c r="JTP9" s="91"/>
      <c r="JTQ9" s="91"/>
      <c r="JTR9" s="91"/>
      <c r="JTS9" s="91"/>
      <c r="JTT9" s="91"/>
      <c r="JTU9" s="91"/>
      <c r="JTV9" s="91"/>
      <c r="JTW9" s="91"/>
      <c r="JTX9" s="91"/>
      <c r="JTY9" s="91"/>
      <c r="JTZ9" s="91"/>
      <c r="JUA9" s="91"/>
      <c r="JUB9" s="91"/>
      <c r="JUC9" s="91"/>
      <c r="JUD9" s="91"/>
      <c r="JUE9" s="91"/>
      <c r="JUF9" s="91"/>
      <c r="JUG9" s="91"/>
      <c r="JUH9" s="91"/>
      <c r="JUI9" s="91"/>
      <c r="JUJ9" s="91"/>
      <c r="JUK9" s="91"/>
      <c r="JUL9" s="91"/>
      <c r="JUM9" s="91"/>
      <c r="JUN9" s="91"/>
      <c r="JUO9" s="91"/>
      <c r="JUP9" s="91"/>
      <c r="JUQ9" s="91"/>
      <c r="JUR9" s="91"/>
      <c r="JUS9" s="91"/>
      <c r="JUT9" s="91"/>
      <c r="JUU9" s="91"/>
      <c r="JUV9" s="91"/>
      <c r="JUW9" s="91"/>
      <c r="JUX9" s="91"/>
      <c r="JUY9" s="91"/>
      <c r="JUZ9" s="91"/>
      <c r="JVA9" s="91"/>
      <c r="JVB9" s="91"/>
      <c r="JVC9" s="91"/>
      <c r="JVD9" s="91"/>
      <c r="JVE9" s="91"/>
      <c r="JVF9" s="91"/>
      <c r="JVG9" s="91"/>
      <c r="JVH9" s="91"/>
      <c r="JVI9" s="91"/>
      <c r="JVJ9" s="91"/>
      <c r="JVK9" s="91"/>
      <c r="JVL9" s="91"/>
      <c r="JVM9" s="91"/>
      <c r="JVN9" s="91"/>
      <c r="JVO9" s="91"/>
      <c r="JVP9" s="91"/>
      <c r="JVQ9" s="91"/>
      <c r="JVR9" s="91"/>
      <c r="JVS9" s="91"/>
      <c r="JVT9" s="91"/>
      <c r="JVU9" s="91"/>
      <c r="JVV9" s="91"/>
      <c r="JVW9" s="91"/>
      <c r="JVX9" s="91"/>
      <c r="JVY9" s="91"/>
      <c r="JVZ9" s="91"/>
      <c r="JWA9" s="91"/>
      <c r="JWB9" s="91"/>
      <c r="JWC9" s="91"/>
      <c r="JWD9" s="91"/>
      <c r="JWE9" s="91"/>
      <c r="JWF9" s="91"/>
      <c r="JWG9" s="91"/>
      <c r="JWH9" s="91"/>
      <c r="JWI9" s="91"/>
      <c r="JWJ9" s="91"/>
      <c r="JWK9" s="91"/>
      <c r="JWL9" s="91"/>
      <c r="JWM9" s="91"/>
      <c r="JWN9" s="91"/>
      <c r="JWO9" s="91"/>
      <c r="JWP9" s="91"/>
      <c r="JWQ9" s="91"/>
      <c r="JWR9" s="91"/>
      <c r="JWS9" s="91"/>
      <c r="JWT9" s="91"/>
      <c r="JWU9" s="91"/>
      <c r="JWV9" s="91"/>
      <c r="JWW9" s="91"/>
      <c r="JWX9" s="91"/>
      <c r="JWY9" s="91"/>
      <c r="JWZ9" s="91"/>
      <c r="JXA9" s="91"/>
      <c r="JXB9" s="91"/>
      <c r="JXC9" s="91"/>
      <c r="JXD9" s="91"/>
      <c r="JXE9" s="91"/>
      <c r="JXF9" s="91"/>
      <c r="JXG9" s="91"/>
      <c r="JXH9" s="91"/>
      <c r="JXI9" s="91"/>
      <c r="JXJ9" s="91"/>
      <c r="JXK9" s="91"/>
      <c r="JXL9" s="91"/>
      <c r="JXM9" s="91"/>
      <c r="JXN9" s="91"/>
      <c r="JXO9" s="91"/>
      <c r="JXP9" s="91"/>
      <c r="JXQ9" s="91"/>
      <c r="JXR9" s="91"/>
      <c r="JXS9" s="91"/>
      <c r="JXT9" s="91"/>
      <c r="JXU9" s="91"/>
      <c r="JXV9" s="91"/>
      <c r="JXW9" s="91"/>
      <c r="JXX9" s="91"/>
      <c r="JXY9" s="91"/>
      <c r="JXZ9" s="91"/>
      <c r="JYA9" s="91"/>
      <c r="JYB9" s="91"/>
      <c r="JYC9" s="91"/>
      <c r="JYD9" s="91"/>
      <c r="JYE9" s="91"/>
      <c r="JYF9" s="91"/>
      <c r="JYG9" s="91"/>
      <c r="JYH9" s="91"/>
      <c r="JYI9" s="91"/>
      <c r="JYJ9" s="91"/>
      <c r="JYK9" s="91"/>
      <c r="JYL9" s="91"/>
      <c r="JYM9" s="91"/>
      <c r="JYN9" s="91"/>
      <c r="JYO9" s="91"/>
      <c r="JYP9" s="91"/>
      <c r="JYQ9" s="91"/>
      <c r="JYR9" s="91"/>
      <c r="JYS9" s="91"/>
      <c r="JYT9" s="91"/>
      <c r="JYU9" s="91"/>
      <c r="JYV9" s="91"/>
      <c r="JYW9" s="91"/>
      <c r="JYX9" s="91"/>
      <c r="JYY9" s="91"/>
      <c r="JYZ9" s="91"/>
      <c r="JZA9" s="91"/>
      <c r="JZB9" s="91"/>
      <c r="JZC9" s="91"/>
      <c r="JZD9" s="91"/>
      <c r="JZE9" s="91"/>
      <c r="JZF9" s="91"/>
      <c r="JZG9" s="91"/>
      <c r="JZH9" s="91"/>
      <c r="JZI9" s="91"/>
      <c r="JZJ9" s="91"/>
      <c r="JZK9" s="91"/>
      <c r="JZL9" s="91"/>
      <c r="JZM9" s="91"/>
      <c r="JZN9" s="91"/>
      <c r="JZO9" s="91"/>
      <c r="JZP9" s="91"/>
      <c r="JZQ9" s="91"/>
      <c r="JZR9" s="91"/>
      <c r="JZS9" s="91"/>
      <c r="JZT9" s="91"/>
      <c r="JZU9" s="91"/>
      <c r="JZV9" s="91"/>
      <c r="JZW9" s="91"/>
      <c r="JZX9" s="91"/>
      <c r="JZY9" s="91"/>
      <c r="JZZ9" s="91"/>
      <c r="KAA9" s="91"/>
      <c r="KAB9" s="91"/>
      <c r="KAC9" s="91"/>
      <c r="KAD9" s="91"/>
      <c r="KAE9" s="91"/>
      <c r="KAF9" s="91"/>
      <c r="KAG9" s="91"/>
      <c r="KAH9" s="91"/>
      <c r="KAI9" s="91"/>
      <c r="KAJ9" s="91"/>
      <c r="KAK9" s="91"/>
      <c r="KAL9" s="91"/>
      <c r="KAM9" s="91"/>
      <c r="KAN9" s="91"/>
      <c r="KAO9" s="91"/>
      <c r="KAP9" s="91"/>
      <c r="KAQ9" s="91"/>
      <c r="KAR9" s="91"/>
      <c r="KAS9" s="91"/>
      <c r="KAT9" s="91"/>
      <c r="KAU9" s="91"/>
      <c r="KAV9" s="91"/>
      <c r="KAW9" s="91"/>
      <c r="KAX9" s="91"/>
      <c r="KAY9" s="91"/>
      <c r="KAZ9" s="91"/>
      <c r="KBA9" s="91"/>
      <c r="KBB9" s="91"/>
      <c r="KBC9" s="91"/>
      <c r="KBD9" s="91"/>
      <c r="KBE9" s="91"/>
      <c r="KBF9" s="91"/>
      <c r="KBG9" s="91"/>
      <c r="KBH9" s="91"/>
      <c r="KBI9" s="91"/>
      <c r="KBJ9" s="91"/>
      <c r="KBK9" s="91"/>
      <c r="KBL9" s="91"/>
      <c r="KBM9" s="91"/>
      <c r="KBN9" s="91"/>
      <c r="KBO9" s="91"/>
      <c r="KBP9" s="91"/>
      <c r="KBQ9" s="91"/>
      <c r="KBR9" s="91"/>
      <c r="KBS9" s="91"/>
      <c r="KBT9" s="91"/>
      <c r="KBU9" s="91"/>
      <c r="KBV9" s="91"/>
      <c r="KBW9" s="91"/>
      <c r="KBX9" s="91"/>
      <c r="KBY9" s="91"/>
      <c r="KBZ9" s="91"/>
      <c r="KCA9" s="91"/>
      <c r="KCB9" s="91"/>
      <c r="KCC9" s="91"/>
      <c r="KCD9" s="91"/>
      <c r="KCE9" s="91"/>
      <c r="KCF9" s="91"/>
      <c r="KCG9" s="91"/>
      <c r="KCH9" s="91"/>
      <c r="KCI9" s="91"/>
      <c r="KCJ9" s="91"/>
      <c r="KCK9" s="91"/>
      <c r="KCL9" s="91"/>
      <c r="KCM9" s="91"/>
      <c r="KCN9" s="91"/>
      <c r="KCO9" s="91"/>
      <c r="KCP9" s="91"/>
      <c r="KCQ9" s="91"/>
      <c r="KCR9" s="91"/>
      <c r="KCS9" s="91"/>
      <c r="KCT9" s="91"/>
      <c r="KCU9" s="91"/>
      <c r="KCV9" s="91"/>
      <c r="KCW9" s="91"/>
      <c r="KCX9" s="91"/>
      <c r="KCY9" s="91"/>
      <c r="KCZ9" s="91"/>
      <c r="KDA9" s="91"/>
      <c r="KDB9" s="91"/>
      <c r="KDC9" s="91"/>
      <c r="KDD9" s="91"/>
      <c r="KDE9" s="91"/>
      <c r="KDF9" s="91"/>
      <c r="KDG9" s="91"/>
      <c r="KDH9" s="91"/>
      <c r="KDI9" s="91"/>
      <c r="KDJ9" s="91"/>
      <c r="KDK9" s="91"/>
      <c r="KDL9" s="91"/>
      <c r="KDM9" s="91"/>
      <c r="KDN9" s="91"/>
      <c r="KDO9" s="91"/>
      <c r="KDP9" s="91"/>
      <c r="KDQ9" s="91"/>
      <c r="KDR9" s="91"/>
      <c r="KDS9" s="91"/>
      <c r="KDT9" s="91"/>
      <c r="KDU9" s="91"/>
      <c r="KDV9" s="91"/>
      <c r="KDW9" s="91"/>
      <c r="KDX9" s="91"/>
      <c r="KDY9" s="91"/>
      <c r="KDZ9" s="91"/>
      <c r="KEA9" s="91"/>
      <c r="KEB9" s="91"/>
      <c r="KEC9" s="91"/>
      <c r="KED9" s="91"/>
      <c r="KEE9" s="91"/>
      <c r="KEF9" s="91"/>
      <c r="KEG9" s="91"/>
      <c r="KEH9" s="91"/>
      <c r="KEI9" s="91"/>
      <c r="KEJ9" s="91"/>
      <c r="KEK9" s="91"/>
      <c r="KEL9" s="91"/>
      <c r="KEM9" s="91"/>
      <c r="KEN9" s="91"/>
      <c r="KEO9" s="91"/>
      <c r="KEP9" s="91"/>
      <c r="KEQ9" s="91"/>
      <c r="KER9" s="91"/>
      <c r="KES9" s="91"/>
      <c r="KET9" s="91"/>
      <c r="KEU9" s="91"/>
      <c r="KEV9" s="91"/>
      <c r="KEW9" s="91"/>
      <c r="KEX9" s="91"/>
      <c r="KEY9" s="91"/>
      <c r="KEZ9" s="91"/>
      <c r="KFA9" s="91"/>
      <c r="KFB9" s="91"/>
      <c r="KFC9" s="91"/>
      <c r="KFD9" s="91"/>
      <c r="KFE9" s="91"/>
      <c r="KFF9" s="91"/>
      <c r="KFG9" s="91"/>
      <c r="KFH9" s="91"/>
      <c r="KFI9" s="91"/>
      <c r="KFJ9" s="91"/>
      <c r="KFK9" s="91"/>
      <c r="KFL9" s="91"/>
      <c r="KFM9" s="91"/>
      <c r="KFN9" s="91"/>
      <c r="KFO9" s="91"/>
      <c r="KFP9" s="91"/>
      <c r="KFQ9" s="91"/>
      <c r="KFR9" s="91"/>
      <c r="KFS9" s="91"/>
      <c r="KFT9" s="91"/>
      <c r="KFU9" s="91"/>
      <c r="KFV9" s="91"/>
      <c r="KFW9" s="91"/>
      <c r="KFX9" s="91"/>
      <c r="KFY9" s="91"/>
      <c r="KFZ9" s="91"/>
      <c r="KGA9" s="91"/>
      <c r="KGB9" s="91"/>
      <c r="KGC9" s="91"/>
      <c r="KGD9" s="91"/>
      <c r="KGE9" s="91"/>
      <c r="KGF9" s="91"/>
      <c r="KGG9" s="91"/>
      <c r="KGH9" s="91"/>
      <c r="KGI9" s="91"/>
      <c r="KGJ9" s="91"/>
      <c r="KGK9" s="91"/>
      <c r="KGL9" s="91"/>
      <c r="KGM9" s="91"/>
      <c r="KGN9" s="91"/>
      <c r="KGO9" s="91"/>
      <c r="KGP9" s="91"/>
      <c r="KGQ9" s="91"/>
      <c r="KGR9" s="91"/>
      <c r="KGS9" s="91"/>
      <c r="KGT9" s="91"/>
      <c r="KGU9" s="91"/>
      <c r="KGV9" s="91"/>
      <c r="KGW9" s="91"/>
      <c r="KGX9" s="91"/>
      <c r="KGY9" s="91"/>
      <c r="KGZ9" s="91"/>
      <c r="KHA9" s="91"/>
      <c r="KHB9" s="91"/>
      <c r="KHC9" s="91"/>
      <c r="KHD9" s="91"/>
      <c r="KHE9" s="91"/>
      <c r="KHF9" s="91"/>
      <c r="KHG9" s="91"/>
      <c r="KHH9" s="91"/>
      <c r="KHI9" s="91"/>
      <c r="KHJ9" s="91"/>
      <c r="KHK9" s="91"/>
      <c r="KHL9" s="91"/>
      <c r="KHM9" s="91"/>
      <c r="KHN9" s="91"/>
      <c r="KHO9" s="91"/>
      <c r="KHP9" s="91"/>
      <c r="KHQ9" s="91"/>
      <c r="KHR9" s="91"/>
      <c r="KHS9" s="91"/>
      <c r="KHT9" s="91"/>
      <c r="KHU9" s="91"/>
      <c r="KHV9" s="91"/>
      <c r="KHW9" s="91"/>
      <c r="KHX9" s="91"/>
      <c r="KHY9" s="91"/>
      <c r="KHZ9" s="91"/>
      <c r="KIA9" s="91"/>
      <c r="KIB9" s="91"/>
      <c r="KIC9" s="91"/>
      <c r="KID9" s="91"/>
      <c r="KIE9" s="91"/>
      <c r="KIF9" s="91"/>
      <c r="KIG9" s="91"/>
      <c r="KIH9" s="91"/>
      <c r="KII9" s="91"/>
      <c r="KIJ9" s="91"/>
      <c r="KIK9" s="91"/>
      <c r="KIL9" s="91"/>
      <c r="KIM9" s="91"/>
      <c r="KIN9" s="91"/>
      <c r="KIO9" s="91"/>
      <c r="KIP9" s="91"/>
      <c r="KIQ9" s="91"/>
      <c r="KIR9" s="91"/>
      <c r="KIS9" s="91"/>
      <c r="KIT9" s="91"/>
      <c r="KIU9" s="91"/>
      <c r="KIV9" s="91"/>
      <c r="KIW9" s="91"/>
      <c r="KIX9" s="91"/>
      <c r="KIY9" s="91"/>
      <c r="KIZ9" s="91"/>
      <c r="KJA9" s="91"/>
      <c r="KJB9" s="91"/>
      <c r="KJC9" s="91"/>
      <c r="KJD9" s="91"/>
      <c r="KJE9" s="91"/>
      <c r="KJF9" s="91"/>
      <c r="KJG9" s="91"/>
      <c r="KJH9" s="91"/>
      <c r="KJI9" s="91"/>
      <c r="KJJ9" s="91"/>
      <c r="KJK9" s="91"/>
      <c r="KJL9" s="91"/>
      <c r="KJM9" s="91"/>
      <c r="KJN9" s="91"/>
      <c r="KJO9" s="91"/>
      <c r="KJP9" s="91"/>
      <c r="KJQ9" s="91"/>
      <c r="KJR9" s="91"/>
      <c r="KJS9" s="91"/>
      <c r="KJT9" s="91"/>
      <c r="KJU9" s="91"/>
      <c r="KJV9" s="91"/>
      <c r="KJW9" s="91"/>
      <c r="KJX9" s="91"/>
      <c r="KJY9" s="91"/>
      <c r="KJZ9" s="91"/>
      <c r="KKA9" s="91"/>
      <c r="KKB9" s="91"/>
      <c r="KKC9" s="91"/>
      <c r="KKD9" s="91"/>
      <c r="KKE9" s="91"/>
      <c r="KKF9" s="91"/>
      <c r="KKG9" s="91"/>
      <c r="KKH9" s="91"/>
      <c r="KKI9" s="91"/>
      <c r="KKJ9" s="91"/>
      <c r="KKK9" s="91"/>
      <c r="KKL9" s="91"/>
      <c r="KKM9" s="91"/>
      <c r="KKN9" s="91"/>
      <c r="KKO9" s="91"/>
      <c r="KKP9" s="91"/>
      <c r="KKQ9" s="91"/>
      <c r="KKR9" s="91"/>
      <c r="KKS9" s="91"/>
      <c r="KKT9" s="91"/>
      <c r="KKU9" s="91"/>
      <c r="KKV9" s="91"/>
      <c r="KKW9" s="91"/>
      <c r="KKX9" s="91"/>
      <c r="KKY9" s="91"/>
      <c r="KKZ9" s="91"/>
      <c r="KLA9" s="91"/>
      <c r="KLB9" s="91"/>
      <c r="KLC9" s="91"/>
      <c r="KLD9" s="91"/>
      <c r="KLE9" s="91"/>
      <c r="KLF9" s="91"/>
      <c r="KLG9" s="91"/>
      <c r="KLH9" s="91"/>
      <c r="KLI9" s="91"/>
      <c r="KLJ9" s="91"/>
      <c r="KLK9" s="91"/>
      <c r="KLL9" s="91"/>
      <c r="KLM9" s="91"/>
      <c r="KLN9" s="91"/>
      <c r="KLO9" s="91"/>
      <c r="KLP9" s="91"/>
      <c r="KLQ9" s="91"/>
      <c r="KLR9" s="91"/>
      <c r="KLS9" s="91"/>
      <c r="KLT9" s="91"/>
      <c r="KLU9" s="91"/>
      <c r="KLV9" s="91"/>
      <c r="KLW9" s="91"/>
      <c r="KLX9" s="91"/>
      <c r="KLY9" s="91"/>
      <c r="KLZ9" s="91"/>
      <c r="KMA9" s="91"/>
      <c r="KMB9" s="91"/>
      <c r="KMC9" s="91"/>
      <c r="KMD9" s="91"/>
      <c r="KME9" s="91"/>
      <c r="KMF9" s="91"/>
      <c r="KMG9" s="91"/>
      <c r="KMH9" s="91"/>
      <c r="KMI9" s="91"/>
      <c r="KMJ9" s="91"/>
      <c r="KMK9" s="91"/>
      <c r="KML9" s="91"/>
      <c r="KMM9" s="91"/>
      <c r="KMN9" s="91"/>
      <c r="KMO9" s="91"/>
      <c r="KMP9" s="91"/>
      <c r="KMQ9" s="91"/>
      <c r="KMR9" s="91"/>
      <c r="KMS9" s="91"/>
      <c r="KMT9" s="91"/>
      <c r="KMU9" s="91"/>
      <c r="KMV9" s="91"/>
      <c r="KMW9" s="91"/>
      <c r="KMX9" s="91"/>
      <c r="KMY9" s="91"/>
      <c r="KMZ9" s="91"/>
      <c r="KNA9" s="91"/>
      <c r="KNB9" s="91"/>
      <c r="KNC9" s="91"/>
      <c r="KND9" s="91"/>
      <c r="KNE9" s="91"/>
      <c r="KNF9" s="91"/>
      <c r="KNG9" s="91"/>
      <c r="KNH9" s="91"/>
      <c r="KNI9" s="91"/>
      <c r="KNJ9" s="91"/>
      <c r="KNK9" s="91"/>
      <c r="KNL9" s="91"/>
      <c r="KNM9" s="91"/>
      <c r="KNN9" s="91"/>
      <c r="KNO9" s="91"/>
      <c r="KNP9" s="91"/>
      <c r="KNQ9" s="91"/>
      <c r="KNR9" s="91"/>
      <c r="KNS9" s="91"/>
      <c r="KNT9" s="91"/>
      <c r="KNU9" s="91"/>
      <c r="KNV9" s="91"/>
      <c r="KNW9" s="91"/>
      <c r="KNX9" s="91"/>
      <c r="KNY9" s="91"/>
      <c r="KNZ9" s="91"/>
      <c r="KOA9" s="91"/>
      <c r="KOB9" s="91"/>
      <c r="KOC9" s="91"/>
      <c r="KOD9" s="91"/>
      <c r="KOE9" s="91"/>
      <c r="KOF9" s="91"/>
      <c r="KOG9" s="91"/>
      <c r="KOH9" s="91"/>
      <c r="KOI9" s="91"/>
      <c r="KOJ9" s="91"/>
      <c r="KOK9" s="91"/>
      <c r="KOL9" s="91"/>
      <c r="KOM9" s="91"/>
      <c r="KON9" s="91"/>
      <c r="KOO9" s="91"/>
      <c r="KOP9" s="91"/>
      <c r="KOQ9" s="91"/>
      <c r="KOR9" s="91"/>
      <c r="KOS9" s="91"/>
      <c r="KOT9" s="91"/>
      <c r="KOU9" s="91"/>
      <c r="KOV9" s="91"/>
      <c r="KOW9" s="91"/>
      <c r="KOX9" s="91"/>
      <c r="KOY9" s="91"/>
      <c r="KOZ9" s="91"/>
      <c r="KPA9" s="91"/>
      <c r="KPB9" s="91"/>
      <c r="KPC9" s="91"/>
      <c r="KPD9" s="91"/>
      <c r="KPE9" s="91"/>
      <c r="KPF9" s="91"/>
      <c r="KPG9" s="91"/>
      <c r="KPH9" s="91"/>
      <c r="KPI9" s="91"/>
      <c r="KPJ9" s="91"/>
      <c r="KPK9" s="91"/>
      <c r="KPL9" s="91"/>
      <c r="KPM9" s="91"/>
      <c r="KPN9" s="91"/>
      <c r="KPO9" s="91"/>
      <c r="KPP9" s="91"/>
      <c r="KPQ9" s="91"/>
      <c r="KPR9" s="91"/>
      <c r="KPS9" s="91"/>
      <c r="KPT9" s="91"/>
      <c r="KPU9" s="91"/>
      <c r="KPV9" s="91"/>
      <c r="KPW9" s="91"/>
      <c r="KPX9" s="91"/>
      <c r="KPY9" s="91"/>
      <c r="KPZ9" s="91"/>
      <c r="KQA9" s="91"/>
      <c r="KQB9" s="91"/>
      <c r="KQC9" s="91"/>
      <c r="KQD9" s="91"/>
      <c r="KQE9" s="91"/>
      <c r="KQF9" s="91"/>
      <c r="KQG9" s="91"/>
      <c r="KQH9" s="91"/>
      <c r="KQI9" s="91"/>
      <c r="KQJ9" s="91"/>
      <c r="KQK9" s="91"/>
      <c r="KQL9" s="91"/>
      <c r="KQM9" s="91"/>
      <c r="KQN9" s="91"/>
      <c r="KQO9" s="91"/>
      <c r="KQP9" s="91"/>
      <c r="KQQ9" s="91"/>
      <c r="KQR9" s="91"/>
      <c r="KQS9" s="91"/>
      <c r="KQT9" s="91"/>
      <c r="KQU9" s="91"/>
      <c r="KQV9" s="91"/>
      <c r="KQW9" s="91"/>
      <c r="KQX9" s="91"/>
      <c r="KQY9" s="91"/>
      <c r="KQZ9" s="91"/>
      <c r="KRA9" s="91"/>
      <c r="KRB9" s="91"/>
      <c r="KRC9" s="91"/>
      <c r="KRD9" s="91"/>
      <c r="KRE9" s="91"/>
      <c r="KRF9" s="91"/>
      <c r="KRG9" s="91"/>
      <c r="KRH9" s="91"/>
      <c r="KRI9" s="91"/>
      <c r="KRJ9" s="91"/>
      <c r="KRK9" s="91"/>
      <c r="KRL9" s="91"/>
      <c r="KRM9" s="91"/>
      <c r="KRN9" s="91"/>
      <c r="KRO9" s="91"/>
      <c r="KRP9" s="91"/>
      <c r="KRQ9" s="91"/>
      <c r="KRR9" s="91"/>
      <c r="KRS9" s="91"/>
      <c r="KRT9" s="91"/>
      <c r="KRU9" s="91"/>
      <c r="KRV9" s="91"/>
      <c r="KRW9" s="91"/>
      <c r="KRX9" s="91"/>
      <c r="KRY9" s="91"/>
      <c r="KRZ9" s="91"/>
      <c r="KSA9" s="91"/>
      <c r="KSB9" s="91"/>
      <c r="KSC9" s="91"/>
      <c r="KSD9" s="91"/>
      <c r="KSE9" s="91"/>
      <c r="KSF9" s="91"/>
      <c r="KSG9" s="91"/>
      <c r="KSH9" s="91"/>
      <c r="KSI9" s="91"/>
      <c r="KSJ9" s="91"/>
      <c r="KSK9" s="91"/>
      <c r="KSL9" s="91"/>
      <c r="KSM9" s="91"/>
      <c r="KSN9" s="91"/>
      <c r="KSO9" s="91"/>
      <c r="KSP9" s="91"/>
      <c r="KSQ9" s="91"/>
      <c r="KSR9" s="91"/>
      <c r="KSS9" s="91"/>
      <c r="KST9" s="91"/>
      <c r="KSU9" s="91"/>
      <c r="KSV9" s="91"/>
      <c r="KSW9" s="91"/>
      <c r="KSX9" s="91"/>
      <c r="KSY9" s="91"/>
      <c r="KSZ9" s="91"/>
      <c r="KTA9" s="91"/>
      <c r="KTB9" s="91"/>
      <c r="KTC9" s="91"/>
      <c r="KTD9" s="91"/>
      <c r="KTE9" s="91"/>
      <c r="KTF9" s="91"/>
      <c r="KTG9" s="91"/>
      <c r="KTH9" s="91"/>
      <c r="KTI9" s="91"/>
      <c r="KTJ9" s="91"/>
      <c r="KTK9" s="91"/>
      <c r="KTL9" s="91"/>
      <c r="KTM9" s="91"/>
      <c r="KTN9" s="91"/>
      <c r="KTO9" s="91"/>
      <c r="KTP9" s="91"/>
      <c r="KTQ9" s="91"/>
      <c r="KTR9" s="91"/>
      <c r="KTS9" s="91"/>
      <c r="KTT9" s="91"/>
      <c r="KTU9" s="91"/>
      <c r="KTV9" s="91"/>
      <c r="KTW9" s="91"/>
      <c r="KTX9" s="91"/>
      <c r="KTY9" s="91"/>
      <c r="KTZ9" s="91"/>
      <c r="KUA9" s="91"/>
      <c r="KUB9" s="91"/>
      <c r="KUC9" s="91"/>
      <c r="KUD9" s="91"/>
      <c r="KUE9" s="91"/>
      <c r="KUF9" s="91"/>
      <c r="KUG9" s="91"/>
      <c r="KUH9" s="91"/>
      <c r="KUI9" s="91"/>
      <c r="KUJ9" s="91"/>
      <c r="KUK9" s="91"/>
      <c r="KUL9" s="91"/>
      <c r="KUM9" s="91"/>
      <c r="KUN9" s="91"/>
      <c r="KUO9" s="91"/>
      <c r="KUP9" s="91"/>
      <c r="KUQ9" s="91"/>
      <c r="KUR9" s="91"/>
      <c r="KUS9" s="91"/>
      <c r="KUT9" s="91"/>
      <c r="KUU9" s="91"/>
      <c r="KUV9" s="91"/>
      <c r="KUW9" s="91"/>
      <c r="KUX9" s="91"/>
      <c r="KUY9" s="91"/>
      <c r="KUZ9" s="91"/>
      <c r="KVA9" s="91"/>
      <c r="KVB9" s="91"/>
      <c r="KVC9" s="91"/>
      <c r="KVD9" s="91"/>
      <c r="KVE9" s="91"/>
      <c r="KVF9" s="91"/>
      <c r="KVG9" s="91"/>
      <c r="KVH9" s="91"/>
      <c r="KVI9" s="91"/>
      <c r="KVJ9" s="91"/>
      <c r="KVK9" s="91"/>
      <c r="KVL9" s="91"/>
      <c r="KVM9" s="91"/>
      <c r="KVN9" s="91"/>
      <c r="KVO9" s="91"/>
      <c r="KVP9" s="91"/>
      <c r="KVQ9" s="91"/>
      <c r="KVR9" s="91"/>
      <c r="KVS9" s="91"/>
      <c r="KVT9" s="91"/>
      <c r="KVU9" s="91"/>
      <c r="KVV9" s="91"/>
      <c r="KVW9" s="91"/>
      <c r="KVX9" s="91"/>
      <c r="KVY9" s="91"/>
      <c r="KVZ9" s="91"/>
      <c r="KWA9" s="91"/>
      <c r="KWB9" s="91"/>
      <c r="KWC9" s="91"/>
      <c r="KWD9" s="91"/>
      <c r="KWE9" s="91"/>
      <c r="KWF9" s="91"/>
      <c r="KWG9" s="91"/>
      <c r="KWH9" s="91"/>
      <c r="KWI9" s="91"/>
      <c r="KWJ9" s="91"/>
      <c r="KWK9" s="91"/>
      <c r="KWL9" s="91"/>
      <c r="KWM9" s="91"/>
      <c r="KWN9" s="91"/>
      <c r="KWO9" s="91"/>
      <c r="KWP9" s="91"/>
      <c r="KWQ9" s="91"/>
      <c r="KWR9" s="91"/>
      <c r="KWS9" s="91"/>
      <c r="KWT9" s="91"/>
      <c r="KWU9" s="91"/>
      <c r="KWV9" s="91"/>
      <c r="KWW9" s="91"/>
      <c r="KWX9" s="91"/>
      <c r="KWY9" s="91"/>
      <c r="KWZ9" s="91"/>
      <c r="KXA9" s="91"/>
      <c r="KXB9" s="91"/>
      <c r="KXC9" s="91"/>
      <c r="KXD9" s="91"/>
      <c r="KXE9" s="91"/>
      <c r="KXF9" s="91"/>
      <c r="KXG9" s="91"/>
      <c r="KXH9" s="91"/>
      <c r="KXI9" s="91"/>
      <c r="KXJ9" s="91"/>
      <c r="KXK9" s="91"/>
      <c r="KXL9" s="91"/>
      <c r="KXM9" s="91"/>
      <c r="KXN9" s="91"/>
      <c r="KXO9" s="91"/>
      <c r="KXP9" s="91"/>
      <c r="KXQ9" s="91"/>
      <c r="KXR9" s="91"/>
      <c r="KXS9" s="91"/>
      <c r="KXT9" s="91"/>
      <c r="KXU9" s="91"/>
      <c r="KXV9" s="91"/>
      <c r="KXW9" s="91"/>
      <c r="KXX9" s="91"/>
      <c r="KXY9" s="91"/>
      <c r="KXZ9" s="91"/>
      <c r="KYA9" s="91"/>
      <c r="KYB9" s="91"/>
      <c r="KYC9" s="91"/>
      <c r="KYD9" s="91"/>
      <c r="KYE9" s="91"/>
      <c r="KYF9" s="91"/>
      <c r="KYG9" s="91"/>
      <c r="KYH9" s="91"/>
      <c r="KYI9" s="91"/>
      <c r="KYJ9" s="91"/>
      <c r="KYK9" s="91"/>
      <c r="KYL9" s="91"/>
      <c r="KYM9" s="91"/>
      <c r="KYN9" s="91"/>
      <c r="KYO9" s="91"/>
      <c r="KYP9" s="91"/>
      <c r="KYQ9" s="91"/>
      <c r="KYR9" s="91"/>
      <c r="KYS9" s="91"/>
      <c r="KYT9" s="91"/>
      <c r="KYU9" s="91"/>
      <c r="KYV9" s="91"/>
      <c r="KYW9" s="91"/>
      <c r="KYX9" s="91"/>
      <c r="KYY9" s="91"/>
      <c r="KYZ9" s="91"/>
      <c r="KZA9" s="91"/>
      <c r="KZB9" s="91"/>
      <c r="KZC9" s="91"/>
      <c r="KZD9" s="91"/>
      <c r="KZE9" s="91"/>
      <c r="KZF9" s="91"/>
      <c r="KZG9" s="91"/>
      <c r="KZH9" s="91"/>
      <c r="KZI9" s="91"/>
      <c r="KZJ9" s="91"/>
      <c r="KZK9" s="91"/>
      <c r="KZL9" s="91"/>
      <c r="KZM9" s="91"/>
      <c r="KZN9" s="91"/>
      <c r="KZO9" s="91"/>
      <c r="KZP9" s="91"/>
      <c r="KZQ9" s="91"/>
      <c r="KZR9" s="91"/>
      <c r="KZS9" s="91"/>
      <c r="KZT9" s="91"/>
      <c r="KZU9" s="91"/>
      <c r="KZV9" s="91"/>
      <c r="KZW9" s="91"/>
      <c r="KZX9" s="91"/>
      <c r="KZY9" s="91"/>
      <c r="KZZ9" s="91"/>
      <c r="LAA9" s="91"/>
      <c r="LAB9" s="91"/>
      <c r="LAC9" s="91"/>
      <c r="LAD9" s="91"/>
      <c r="LAE9" s="91"/>
      <c r="LAF9" s="91"/>
      <c r="LAG9" s="91"/>
      <c r="LAH9" s="91"/>
      <c r="LAI9" s="91"/>
      <c r="LAJ9" s="91"/>
      <c r="LAK9" s="91"/>
      <c r="LAL9" s="91"/>
      <c r="LAM9" s="91"/>
      <c r="LAN9" s="91"/>
      <c r="LAO9" s="91"/>
      <c r="LAP9" s="91"/>
      <c r="LAQ9" s="91"/>
      <c r="LAR9" s="91"/>
      <c r="LAS9" s="91"/>
      <c r="LAT9" s="91"/>
      <c r="LAU9" s="91"/>
      <c r="LAV9" s="91"/>
      <c r="LAW9" s="91"/>
      <c r="LAX9" s="91"/>
      <c r="LAY9" s="91"/>
      <c r="LAZ9" s="91"/>
      <c r="LBA9" s="91"/>
      <c r="LBB9" s="91"/>
      <c r="LBC9" s="91"/>
      <c r="LBD9" s="91"/>
      <c r="LBE9" s="91"/>
      <c r="LBF9" s="91"/>
      <c r="LBG9" s="91"/>
      <c r="LBH9" s="91"/>
      <c r="LBI9" s="91"/>
      <c r="LBJ9" s="91"/>
      <c r="LBK9" s="91"/>
      <c r="LBL9" s="91"/>
      <c r="LBM9" s="91"/>
      <c r="LBN9" s="91"/>
      <c r="LBO9" s="91"/>
      <c r="LBP9" s="91"/>
      <c r="LBQ9" s="91"/>
      <c r="LBR9" s="91"/>
      <c r="LBS9" s="91"/>
      <c r="LBT9" s="91"/>
      <c r="LBU9" s="91"/>
      <c r="LBV9" s="91"/>
      <c r="LBW9" s="91"/>
      <c r="LBX9" s="91"/>
      <c r="LBY9" s="91"/>
      <c r="LBZ9" s="91"/>
      <c r="LCA9" s="91"/>
      <c r="LCB9" s="91"/>
      <c r="LCC9" s="91"/>
      <c r="LCD9" s="91"/>
      <c r="LCE9" s="91"/>
      <c r="LCF9" s="91"/>
      <c r="LCG9" s="91"/>
      <c r="LCH9" s="91"/>
      <c r="LCI9" s="91"/>
      <c r="LCJ9" s="91"/>
      <c r="LCK9" s="91"/>
      <c r="LCL9" s="91"/>
      <c r="LCM9" s="91"/>
      <c r="LCN9" s="91"/>
      <c r="LCO9" s="91"/>
      <c r="LCP9" s="91"/>
      <c r="LCQ9" s="91"/>
      <c r="LCR9" s="91"/>
      <c r="LCS9" s="91"/>
      <c r="LCT9" s="91"/>
      <c r="LCU9" s="91"/>
      <c r="LCV9" s="91"/>
      <c r="LCW9" s="91"/>
      <c r="LCX9" s="91"/>
      <c r="LCY9" s="91"/>
      <c r="LCZ9" s="91"/>
      <c r="LDA9" s="91"/>
      <c r="LDB9" s="91"/>
      <c r="LDC9" s="91"/>
      <c r="LDD9" s="91"/>
      <c r="LDE9" s="91"/>
      <c r="LDF9" s="91"/>
      <c r="LDG9" s="91"/>
      <c r="LDH9" s="91"/>
      <c r="LDI9" s="91"/>
      <c r="LDJ9" s="91"/>
      <c r="LDK9" s="91"/>
      <c r="LDL9" s="91"/>
      <c r="LDM9" s="91"/>
      <c r="LDN9" s="91"/>
      <c r="LDO9" s="91"/>
      <c r="LDP9" s="91"/>
      <c r="LDQ9" s="91"/>
      <c r="LDR9" s="91"/>
      <c r="LDS9" s="91"/>
      <c r="LDT9" s="91"/>
      <c r="LDU9" s="91"/>
      <c r="LDV9" s="91"/>
      <c r="LDW9" s="91"/>
      <c r="LDX9" s="91"/>
      <c r="LDY9" s="91"/>
      <c r="LDZ9" s="91"/>
      <c r="LEA9" s="91"/>
      <c r="LEB9" s="91"/>
      <c r="LEC9" s="91"/>
      <c r="LED9" s="91"/>
      <c r="LEE9" s="91"/>
      <c r="LEF9" s="91"/>
      <c r="LEG9" s="91"/>
      <c r="LEH9" s="91"/>
      <c r="LEI9" s="91"/>
      <c r="LEJ9" s="91"/>
      <c r="LEK9" s="91"/>
      <c r="LEL9" s="91"/>
      <c r="LEM9" s="91"/>
      <c r="LEN9" s="91"/>
      <c r="LEO9" s="91"/>
      <c r="LEP9" s="91"/>
      <c r="LEQ9" s="91"/>
      <c r="LER9" s="91"/>
      <c r="LES9" s="91"/>
      <c r="LET9" s="91"/>
      <c r="LEU9" s="91"/>
      <c r="LEV9" s="91"/>
      <c r="LEW9" s="91"/>
      <c r="LEX9" s="91"/>
      <c r="LEY9" s="91"/>
      <c r="LEZ9" s="91"/>
      <c r="LFA9" s="91"/>
      <c r="LFB9" s="91"/>
      <c r="LFC9" s="91"/>
      <c r="LFD9" s="91"/>
      <c r="LFE9" s="91"/>
      <c r="LFF9" s="91"/>
      <c r="LFG9" s="91"/>
      <c r="LFH9" s="91"/>
      <c r="LFI9" s="91"/>
      <c r="LFJ9" s="91"/>
      <c r="LFK9" s="91"/>
      <c r="LFL9" s="91"/>
      <c r="LFM9" s="91"/>
      <c r="LFN9" s="91"/>
      <c r="LFO9" s="91"/>
      <c r="LFP9" s="91"/>
      <c r="LFQ9" s="91"/>
      <c r="LFR9" s="91"/>
      <c r="LFS9" s="91"/>
      <c r="LFT9" s="91"/>
      <c r="LFU9" s="91"/>
      <c r="LFV9" s="91"/>
      <c r="LFW9" s="91"/>
      <c r="LFX9" s="91"/>
      <c r="LFY9" s="91"/>
      <c r="LFZ9" s="91"/>
      <c r="LGA9" s="91"/>
      <c r="LGB9" s="91"/>
      <c r="LGC9" s="91"/>
      <c r="LGD9" s="91"/>
      <c r="LGE9" s="91"/>
      <c r="LGF9" s="91"/>
      <c r="LGG9" s="91"/>
      <c r="LGH9" s="91"/>
      <c r="LGI9" s="91"/>
      <c r="LGJ9" s="91"/>
      <c r="LGK9" s="91"/>
      <c r="LGL9" s="91"/>
      <c r="LGM9" s="91"/>
      <c r="LGN9" s="91"/>
      <c r="LGO9" s="91"/>
      <c r="LGP9" s="91"/>
      <c r="LGQ9" s="91"/>
      <c r="LGR9" s="91"/>
      <c r="LGS9" s="91"/>
      <c r="LGT9" s="91"/>
      <c r="LGU9" s="91"/>
      <c r="LGV9" s="91"/>
      <c r="LGW9" s="91"/>
      <c r="LGX9" s="91"/>
      <c r="LGY9" s="91"/>
      <c r="LGZ9" s="91"/>
      <c r="LHA9" s="91"/>
      <c r="LHB9" s="91"/>
      <c r="LHC9" s="91"/>
      <c r="LHD9" s="91"/>
      <c r="LHE9" s="91"/>
      <c r="LHF9" s="91"/>
      <c r="LHG9" s="91"/>
      <c r="LHH9" s="91"/>
      <c r="LHI9" s="91"/>
      <c r="LHJ9" s="91"/>
      <c r="LHK9" s="91"/>
      <c r="LHL9" s="91"/>
      <c r="LHM9" s="91"/>
      <c r="LHN9" s="91"/>
      <c r="LHO9" s="91"/>
      <c r="LHP9" s="91"/>
      <c r="LHQ9" s="91"/>
      <c r="LHR9" s="91"/>
      <c r="LHS9" s="91"/>
      <c r="LHT9" s="91"/>
      <c r="LHU9" s="91"/>
      <c r="LHV9" s="91"/>
      <c r="LHW9" s="91"/>
      <c r="LHX9" s="91"/>
      <c r="LHY9" s="91"/>
      <c r="LHZ9" s="91"/>
      <c r="LIA9" s="91"/>
      <c r="LIB9" s="91"/>
      <c r="LIC9" s="91"/>
      <c r="LID9" s="91"/>
      <c r="LIE9" s="91"/>
      <c r="LIF9" s="91"/>
      <c r="LIG9" s="91"/>
      <c r="LIH9" s="91"/>
      <c r="LII9" s="91"/>
      <c r="LIJ9" s="91"/>
      <c r="LIK9" s="91"/>
      <c r="LIL9" s="91"/>
      <c r="LIM9" s="91"/>
      <c r="LIN9" s="91"/>
      <c r="LIO9" s="91"/>
      <c r="LIP9" s="91"/>
      <c r="LIQ9" s="91"/>
      <c r="LIR9" s="91"/>
      <c r="LIS9" s="91"/>
      <c r="LIT9" s="91"/>
      <c r="LIU9" s="91"/>
      <c r="LIV9" s="91"/>
      <c r="LIW9" s="91"/>
      <c r="LIX9" s="91"/>
      <c r="LIY9" s="91"/>
      <c r="LIZ9" s="91"/>
      <c r="LJA9" s="91"/>
      <c r="LJB9" s="91"/>
      <c r="LJC9" s="91"/>
      <c r="LJD9" s="91"/>
      <c r="LJE9" s="91"/>
      <c r="LJF9" s="91"/>
      <c r="LJG9" s="91"/>
      <c r="LJH9" s="91"/>
      <c r="LJI9" s="91"/>
      <c r="LJJ9" s="91"/>
      <c r="LJK9" s="91"/>
      <c r="LJL9" s="91"/>
      <c r="LJM9" s="91"/>
      <c r="LJN9" s="91"/>
      <c r="LJO9" s="91"/>
      <c r="LJP9" s="91"/>
      <c r="LJQ9" s="91"/>
      <c r="LJR9" s="91"/>
      <c r="LJS9" s="91"/>
      <c r="LJT9" s="91"/>
      <c r="LJU9" s="91"/>
      <c r="LJV9" s="91"/>
      <c r="LJW9" s="91"/>
      <c r="LJX9" s="91"/>
      <c r="LJY9" s="91"/>
      <c r="LJZ9" s="91"/>
      <c r="LKA9" s="91"/>
      <c r="LKB9" s="91"/>
      <c r="LKC9" s="91"/>
      <c r="LKD9" s="91"/>
      <c r="LKE9" s="91"/>
      <c r="LKF9" s="91"/>
      <c r="LKG9" s="91"/>
      <c r="LKH9" s="91"/>
      <c r="LKI9" s="91"/>
      <c r="LKJ9" s="91"/>
      <c r="LKK9" s="91"/>
      <c r="LKL9" s="91"/>
      <c r="LKM9" s="91"/>
      <c r="LKN9" s="91"/>
      <c r="LKO9" s="91"/>
      <c r="LKP9" s="91"/>
      <c r="LKQ9" s="91"/>
      <c r="LKR9" s="91"/>
      <c r="LKS9" s="91"/>
      <c r="LKT9" s="91"/>
      <c r="LKU9" s="91"/>
      <c r="LKV9" s="91"/>
      <c r="LKW9" s="91"/>
      <c r="LKX9" s="91"/>
      <c r="LKY9" s="91"/>
      <c r="LKZ9" s="91"/>
      <c r="LLA9" s="91"/>
      <c r="LLB9" s="91"/>
      <c r="LLC9" s="91"/>
      <c r="LLD9" s="91"/>
      <c r="LLE9" s="91"/>
      <c r="LLF9" s="91"/>
      <c r="LLG9" s="91"/>
      <c r="LLH9" s="91"/>
      <c r="LLI9" s="91"/>
      <c r="LLJ9" s="91"/>
      <c r="LLK9" s="91"/>
      <c r="LLL9" s="91"/>
      <c r="LLM9" s="91"/>
      <c r="LLN9" s="91"/>
      <c r="LLO9" s="91"/>
      <c r="LLP9" s="91"/>
      <c r="LLQ9" s="91"/>
      <c r="LLR9" s="91"/>
      <c r="LLS9" s="91"/>
      <c r="LLT9" s="91"/>
      <c r="LLU9" s="91"/>
      <c r="LLV9" s="91"/>
      <c r="LLW9" s="91"/>
      <c r="LLX9" s="91"/>
      <c r="LLY9" s="91"/>
      <c r="LLZ9" s="91"/>
      <c r="LMA9" s="91"/>
      <c r="LMB9" s="91"/>
      <c r="LMC9" s="91"/>
      <c r="LMD9" s="91"/>
      <c r="LME9" s="91"/>
      <c r="LMF9" s="91"/>
      <c r="LMG9" s="91"/>
      <c r="LMH9" s="91"/>
      <c r="LMI9" s="91"/>
      <c r="LMJ9" s="91"/>
      <c r="LMK9" s="91"/>
      <c r="LML9" s="91"/>
      <c r="LMM9" s="91"/>
      <c r="LMN9" s="91"/>
      <c r="LMO9" s="91"/>
      <c r="LMP9" s="91"/>
      <c r="LMQ9" s="91"/>
      <c r="LMR9" s="91"/>
      <c r="LMS9" s="91"/>
      <c r="LMT9" s="91"/>
      <c r="LMU9" s="91"/>
      <c r="LMV9" s="91"/>
      <c r="LMW9" s="91"/>
      <c r="LMX9" s="91"/>
      <c r="LMY9" s="91"/>
      <c r="LMZ9" s="91"/>
      <c r="LNA9" s="91"/>
      <c r="LNB9" s="91"/>
      <c r="LNC9" s="91"/>
      <c r="LND9" s="91"/>
      <c r="LNE9" s="91"/>
      <c r="LNF9" s="91"/>
      <c r="LNG9" s="91"/>
      <c r="LNH9" s="91"/>
      <c r="LNI9" s="91"/>
      <c r="LNJ9" s="91"/>
      <c r="LNK9" s="91"/>
      <c r="LNL9" s="91"/>
      <c r="LNM9" s="91"/>
      <c r="LNN9" s="91"/>
      <c r="LNO9" s="91"/>
      <c r="LNP9" s="91"/>
      <c r="LNQ9" s="91"/>
      <c r="LNR9" s="91"/>
      <c r="LNS9" s="91"/>
      <c r="LNT9" s="91"/>
      <c r="LNU9" s="91"/>
      <c r="LNV9" s="91"/>
      <c r="LNW9" s="91"/>
      <c r="LNX9" s="91"/>
      <c r="LNY9" s="91"/>
      <c r="LNZ9" s="91"/>
      <c r="LOA9" s="91"/>
      <c r="LOB9" s="91"/>
      <c r="LOC9" s="91"/>
      <c r="LOD9" s="91"/>
      <c r="LOE9" s="91"/>
      <c r="LOF9" s="91"/>
      <c r="LOG9" s="91"/>
      <c r="LOH9" s="91"/>
      <c r="LOI9" s="91"/>
      <c r="LOJ9" s="91"/>
      <c r="LOK9" s="91"/>
      <c r="LOL9" s="91"/>
      <c r="LOM9" s="91"/>
      <c r="LON9" s="91"/>
      <c r="LOO9" s="91"/>
      <c r="LOP9" s="91"/>
      <c r="LOQ9" s="91"/>
      <c r="LOR9" s="91"/>
      <c r="LOS9" s="91"/>
      <c r="LOT9" s="91"/>
      <c r="LOU9" s="91"/>
      <c r="LOV9" s="91"/>
      <c r="LOW9" s="91"/>
      <c r="LOX9" s="91"/>
      <c r="LOY9" s="91"/>
      <c r="LOZ9" s="91"/>
      <c r="LPA9" s="91"/>
      <c r="LPB9" s="91"/>
      <c r="LPC9" s="91"/>
      <c r="LPD9" s="91"/>
      <c r="LPE9" s="91"/>
      <c r="LPF9" s="91"/>
      <c r="LPG9" s="91"/>
      <c r="LPH9" s="91"/>
      <c r="LPI9" s="91"/>
      <c r="LPJ9" s="91"/>
      <c r="LPK9" s="91"/>
      <c r="LPL9" s="91"/>
      <c r="LPM9" s="91"/>
      <c r="LPN9" s="91"/>
      <c r="LPO9" s="91"/>
      <c r="LPP9" s="91"/>
      <c r="LPQ9" s="91"/>
      <c r="LPR9" s="91"/>
      <c r="LPS9" s="91"/>
      <c r="LPT9" s="91"/>
      <c r="LPU9" s="91"/>
      <c r="LPV9" s="91"/>
      <c r="LPW9" s="91"/>
      <c r="LPX9" s="91"/>
      <c r="LPY9" s="91"/>
      <c r="LPZ9" s="91"/>
      <c r="LQA9" s="91"/>
      <c r="LQB9" s="91"/>
      <c r="LQC9" s="91"/>
      <c r="LQD9" s="91"/>
      <c r="LQE9" s="91"/>
      <c r="LQF9" s="91"/>
      <c r="LQG9" s="91"/>
      <c r="LQH9" s="91"/>
      <c r="LQI9" s="91"/>
      <c r="LQJ9" s="91"/>
      <c r="LQK9" s="91"/>
      <c r="LQL9" s="91"/>
      <c r="LQM9" s="91"/>
      <c r="LQN9" s="91"/>
      <c r="LQO9" s="91"/>
      <c r="LQP9" s="91"/>
      <c r="LQQ9" s="91"/>
      <c r="LQR9" s="91"/>
      <c r="LQS9" s="91"/>
      <c r="LQT9" s="91"/>
      <c r="LQU9" s="91"/>
      <c r="LQV9" s="91"/>
      <c r="LQW9" s="91"/>
      <c r="LQX9" s="91"/>
      <c r="LQY9" s="91"/>
      <c r="LQZ9" s="91"/>
      <c r="LRA9" s="91"/>
      <c r="LRB9" s="91"/>
      <c r="LRC9" s="91"/>
      <c r="LRD9" s="91"/>
      <c r="LRE9" s="91"/>
      <c r="LRF9" s="91"/>
      <c r="LRG9" s="91"/>
      <c r="LRH9" s="91"/>
      <c r="LRI9" s="91"/>
      <c r="LRJ9" s="91"/>
      <c r="LRK9" s="91"/>
      <c r="LRL9" s="91"/>
      <c r="LRM9" s="91"/>
      <c r="LRN9" s="91"/>
      <c r="LRO9" s="91"/>
      <c r="LRP9" s="91"/>
      <c r="LRQ9" s="91"/>
      <c r="LRR9" s="91"/>
      <c r="LRS9" s="91"/>
      <c r="LRT9" s="91"/>
      <c r="LRU9" s="91"/>
      <c r="LRV9" s="91"/>
      <c r="LRW9" s="91"/>
      <c r="LRX9" s="91"/>
      <c r="LRY9" s="91"/>
      <c r="LRZ9" s="91"/>
      <c r="LSA9" s="91"/>
      <c r="LSB9" s="91"/>
      <c r="LSC9" s="91"/>
      <c r="LSD9" s="91"/>
      <c r="LSE9" s="91"/>
      <c r="LSF9" s="91"/>
      <c r="LSG9" s="91"/>
      <c r="LSH9" s="91"/>
      <c r="LSI9" s="91"/>
      <c r="LSJ9" s="91"/>
      <c r="LSK9" s="91"/>
      <c r="LSL9" s="91"/>
      <c r="LSM9" s="91"/>
      <c r="LSN9" s="91"/>
      <c r="LSO9" s="91"/>
      <c r="LSP9" s="91"/>
      <c r="LSQ9" s="91"/>
      <c r="LSR9" s="91"/>
      <c r="LSS9" s="91"/>
      <c r="LST9" s="91"/>
      <c r="LSU9" s="91"/>
      <c r="LSV9" s="91"/>
      <c r="LSW9" s="91"/>
      <c r="LSX9" s="91"/>
      <c r="LSY9" s="91"/>
      <c r="LSZ9" s="91"/>
      <c r="LTA9" s="91"/>
      <c r="LTB9" s="91"/>
      <c r="LTC9" s="91"/>
      <c r="LTD9" s="91"/>
      <c r="LTE9" s="91"/>
      <c r="LTF9" s="91"/>
      <c r="LTG9" s="91"/>
      <c r="LTH9" s="91"/>
      <c r="LTI9" s="91"/>
      <c r="LTJ9" s="91"/>
      <c r="LTK9" s="91"/>
      <c r="LTL9" s="91"/>
      <c r="LTM9" s="91"/>
      <c r="LTN9" s="91"/>
      <c r="LTO9" s="91"/>
      <c r="LTP9" s="91"/>
      <c r="LTQ9" s="91"/>
      <c r="LTR9" s="91"/>
      <c r="LTS9" s="91"/>
      <c r="LTT9" s="91"/>
      <c r="LTU9" s="91"/>
      <c r="LTV9" s="91"/>
      <c r="LTW9" s="91"/>
      <c r="LTX9" s="91"/>
      <c r="LTY9" s="91"/>
      <c r="LTZ9" s="91"/>
      <c r="LUA9" s="91"/>
      <c r="LUB9" s="91"/>
      <c r="LUC9" s="91"/>
      <c r="LUD9" s="91"/>
      <c r="LUE9" s="91"/>
      <c r="LUF9" s="91"/>
      <c r="LUG9" s="91"/>
      <c r="LUH9" s="91"/>
      <c r="LUI9" s="91"/>
      <c r="LUJ9" s="91"/>
      <c r="LUK9" s="91"/>
      <c r="LUL9" s="91"/>
      <c r="LUM9" s="91"/>
      <c r="LUN9" s="91"/>
      <c r="LUO9" s="91"/>
      <c r="LUP9" s="91"/>
      <c r="LUQ9" s="91"/>
      <c r="LUR9" s="91"/>
      <c r="LUS9" s="91"/>
      <c r="LUT9" s="91"/>
      <c r="LUU9" s="91"/>
      <c r="LUV9" s="91"/>
      <c r="LUW9" s="91"/>
      <c r="LUX9" s="91"/>
      <c r="LUY9" s="91"/>
      <c r="LUZ9" s="91"/>
      <c r="LVA9" s="91"/>
      <c r="LVB9" s="91"/>
      <c r="LVC9" s="91"/>
      <c r="LVD9" s="91"/>
      <c r="LVE9" s="91"/>
      <c r="LVF9" s="91"/>
      <c r="LVG9" s="91"/>
      <c r="LVH9" s="91"/>
      <c r="LVI9" s="91"/>
      <c r="LVJ9" s="91"/>
      <c r="LVK9" s="91"/>
      <c r="LVL9" s="91"/>
      <c r="LVM9" s="91"/>
      <c r="LVN9" s="91"/>
      <c r="LVO9" s="91"/>
      <c r="LVP9" s="91"/>
      <c r="LVQ9" s="91"/>
      <c r="LVR9" s="91"/>
      <c r="LVS9" s="91"/>
      <c r="LVT9" s="91"/>
      <c r="LVU9" s="91"/>
      <c r="LVV9" s="91"/>
      <c r="LVW9" s="91"/>
      <c r="LVX9" s="91"/>
      <c r="LVY9" s="91"/>
      <c r="LVZ9" s="91"/>
      <c r="LWA9" s="91"/>
      <c r="LWB9" s="91"/>
      <c r="LWC9" s="91"/>
      <c r="LWD9" s="91"/>
      <c r="LWE9" s="91"/>
      <c r="LWF9" s="91"/>
      <c r="LWG9" s="91"/>
      <c r="LWH9" s="91"/>
      <c r="LWI9" s="91"/>
      <c r="LWJ9" s="91"/>
      <c r="LWK9" s="91"/>
      <c r="LWL9" s="91"/>
      <c r="LWM9" s="91"/>
      <c r="LWN9" s="91"/>
      <c r="LWO9" s="91"/>
      <c r="LWP9" s="91"/>
      <c r="LWQ9" s="91"/>
      <c r="LWR9" s="91"/>
      <c r="LWS9" s="91"/>
      <c r="LWT9" s="91"/>
      <c r="LWU9" s="91"/>
      <c r="LWV9" s="91"/>
      <c r="LWW9" s="91"/>
      <c r="LWX9" s="91"/>
      <c r="LWY9" s="91"/>
      <c r="LWZ9" s="91"/>
      <c r="LXA9" s="91"/>
      <c r="LXB9" s="91"/>
      <c r="LXC9" s="91"/>
      <c r="LXD9" s="91"/>
      <c r="LXE9" s="91"/>
      <c r="LXF9" s="91"/>
      <c r="LXG9" s="91"/>
      <c r="LXH9" s="91"/>
      <c r="LXI9" s="91"/>
      <c r="LXJ9" s="91"/>
      <c r="LXK9" s="91"/>
      <c r="LXL9" s="91"/>
      <c r="LXM9" s="91"/>
      <c r="LXN9" s="91"/>
      <c r="LXO9" s="91"/>
      <c r="LXP9" s="91"/>
      <c r="LXQ9" s="91"/>
      <c r="LXR9" s="91"/>
      <c r="LXS9" s="91"/>
      <c r="LXT9" s="91"/>
      <c r="LXU9" s="91"/>
      <c r="LXV9" s="91"/>
      <c r="LXW9" s="91"/>
      <c r="LXX9" s="91"/>
      <c r="LXY9" s="91"/>
      <c r="LXZ9" s="91"/>
      <c r="LYA9" s="91"/>
      <c r="LYB9" s="91"/>
      <c r="LYC9" s="91"/>
      <c r="LYD9" s="91"/>
      <c r="LYE9" s="91"/>
      <c r="LYF9" s="91"/>
      <c r="LYG9" s="91"/>
      <c r="LYH9" s="91"/>
      <c r="LYI9" s="91"/>
      <c r="LYJ9" s="91"/>
      <c r="LYK9" s="91"/>
      <c r="LYL9" s="91"/>
      <c r="LYM9" s="91"/>
      <c r="LYN9" s="91"/>
      <c r="LYO9" s="91"/>
      <c r="LYP9" s="91"/>
      <c r="LYQ9" s="91"/>
      <c r="LYR9" s="91"/>
      <c r="LYS9" s="91"/>
      <c r="LYT9" s="91"/>
      <c r="LYU9" s="91"/>
      <c r="LYV9" s="91"/>
      <c r="LYW9" s="91"/>
      <c r="LYX9" s="91"/>
      <c r="LYY9" s="91"/>
      <c r="LYZ9" s="91"/>
      <c r="LZA9" s="91"/>
      <c r="LZB9" s="91"/>
      <c r="LZC9" s="91"/>
      <c r="LZD9" s="91"/>
      <c r="LZE9" s="91"/>
      <c r="LZF9" s="91"/>
      <c r="LZG9" s="91"/>
      <c r="LZH9" s="91"/>
      <c r="LZI9" s="91"/>
      <c r="LZJ9" s="91"/>
      <c r="LZK9" s="91"/>
      <c r="LZL9" s="91"/>
      <c r="LZM9" s="91"/>
      <c r="LZN9" s="91"/>
      <c r="LZO9" s="91"/>
      <c r="LZP9" s="91"/>
      <c r="LZQ9" s="91"/>
      <c r="LZR9" s="91"/>
      <c r="LZS9" s="91"/>
      <c r="LZT9" s="91"/>
      <c r="LZU9" s="91"/>
      <c r="LZV9" s="91"/>
      <c r="LZW9" s="91"/>
      <c r="LZX9" s="91"/>
      <c r="LZY9" s="91"/>
      <c r="LZZ9" s="91"/>
      <c r="MAA9" s="91"/>
      <c r="MAB9" s="91"/>
      <c r="MAC9" s="91"/>
      <c r="MAD9" s="91"/>
      <c r="MAE9" s="91"/>
      <c r="MAF9" s="91"/>
      <c r="MAG9" s="91"/>
      <c r="MAH9" s="91"/>
      <c r="MAI9" s="91"/>
      <c r="MAJ9" s="91"/>
      <c r="MAK9" s="91"/>
      <c r="MAL9" s="91"/>
      <c r="MAM9" s="91"/>
      <c r="MAN9" s="91"/>
      <c r="MAO9" s="91"/>
      <c r="MAP9" s="91"/>
      <c r="MAQ9" s="91"/>
      <c r="MAR9" s="91"/>
      <c r="MAS9" s="91"/>
      <c r="MAT9" s="91"/>
      <c r="MAU9" s="91"/>
      <c r="MAV9" s="91"/>
      <c r="MAW9" s="91"/>
      <c r="MAX9" s="91"/>
      <c r="MAY9" s="91"/>
      <c r="MAZ9" s="91"/>
      <c r="MBA9" s="91"/>
      <c r="MBB9" s="91"/>
      <c r="MBC9" s="91"/>
      <c r="MBD9" s="91"/>
      <c r="MBE9" s="91"/>
      <c r="MBF9" s="91"/>
      <c r="MBG9" s="91"/>
      <c r="MBH9" s="91"/>
      <c r="MBI9" s="91"/>
      <c r="MBJ9" s="91"/>
      <c r="MBK9" s="91"/>
      <c r="MBL9" s="91"/>
      <c r="MBM9" s="91"/>
      <c r="MBN9" s="91"/>
      <c r="MBO9" s="91"/>
      <c r="MBP9" s="91"/>
      <c r="MBQ9" s="91"/>
      <c r="MBR9" s="91"/>
      <c r="MBS9" s="91"/>
      <c r="MBT9" s="91"/>
      <c r="MBU9" s="91"/>
      <c r="MBV9" s="91"/>
      <c r="MBW9" s="91"/>
      <c r="MBX9" s="91"/>
      <c r="MBY9" s="91"/>
      <c r="MBZ9" s="91"/>
      <c r="MCA9" s="91"/>
      <c r="MCB9" s="91"/>
      <c r="MCC9" s="91"/>
      <c r="MCD9" s="91"/>
      <c r="MCE9" s="91"/>
      <c r="MCF9" s="91"/>
      <c r="MCG9" s="91"/>
      <c r="MCH9" s="91"/>
      <c r="MCI9" s="91"/>
      <c r="MCJ9" s="91"/>
      <c r="MCK9" s="91"/>
      <c r="MCL9" s="91"/>
      <c r="MCM9" s="91"/>
      <c r="MCN9" s="91"/>
      <c r="MCO9" s="91"/>
      <c r="MCP9" s="91"/>
      <c r="MCQ9" s="91"/>
      <c r="MCR9" s="91"/>
      <c r="MCS9" s="91"/>
      <c r="MCT9" s="91"/>
      <c r="MCU9" s="91"/>
      <c r="MCV9" s="91"/>
      <c r="MCW9" s="91"/>
      <c r="MCX9" s="91"/>
      <c r="MCY9" s="91"/>
      <c r="MCZ9" s="91"/>
      <c r="MDA9" s="91"/>
      <c r="MDB9" s="91"/>
      <c r="MDC9" s="91"/>
      <c r="MDD9" s="91"/>
      <c r="MDE9" s="91"/>
      <c r="MDF9" s="91"/>
      <c r="MDG9" s="91"/>
      <c r="MDH9" s="91"/>
      <c r="MDI9" s="91"/>
      <c r="MDJ9" s="91"/>
      <c r="MDK9" s="91"/>
      <c r="MDL9" s="91"/>
      <c r="MDM9" s="91"/>
      <c r="MDN9" s="91"/>
      <c r="MDO9" s="91"/>
      <c r="MDP9" s="91"/>
      <c r="MDQ9" s="91"/>
      <c r="MDR9" s="91"/>
      <c r="MDS9" s="91"/>
      <c r="MDT9" s="91"/>
      <c r="MDU9" s="91"/>
      <c r="MDV9" s="91"/>
      <c r="MDW9" s="91"/>
      <c r="MDX9" s="91"/>
      <c r="MDY9" s="91"/>
      <c r="MDZ9" s="91"/>
      <c r="MEA9" s="91"/>
      <c r="MEB9" s="91"/>
      <c r="MEC9" s="91"/>
      <c r="MED9" s="91"/>
      <c r="MEE9" s="91"/>
      <c r="MEF9" s="91"/>
      <c r="MEG9" s="91"/>
      <c r="MEH9" s="91"/>
      <c r="MEI9" s="91"/>
      <c r="MEJ9" s="91"/>
      <c r="MEK9" s="91"/>
      <c r="MEL9" s="91"/>
      <c r="MEM9" s="91"/>
      <c r="MEN9" s="91"/>
      <c r="MEO9" s="91"/>
      <c r="MEP9" s="91"/>
      <c r="MEQ9" s="91"/>
      <c r="MER9" s="91"/>
      <c r="MES9" s="91"/>
      <c r="MET9" s="91"/>
      <c r="MEU9" s="91"/>
      <c r="MEV9" s="91"/>
      <c r="MEW9" s="91"/>
      <c r="MEX9" s="91"/>
      <c r="MEY9" s="91"/>
      <c r="MEZ9" s="91"/>
      <c r="MFA9" s="91"/>
      <c r="MFB9" s="91"/>
      <c r="MFC9" s="91"/>
      <c r="MFD9" s="91"/>
      <c r="MFE9" s="91"/>
      <c r="MFF9" s="91"/>
      <c r="MFG9" s="91"/>
      <c r="MFH9" s="91"/>
      <c r="MFI9" s="91"/>
      <c r="MFJ9" s="91"/>
      <c r="MFK9" s="91"/>
      <c r="MFL9" s="91"/>
      <c r="MFM9" s="91"/>
      <c r="MFN9" s="91"/>
      <c r="MFO9" s="91"/>
      <c r="MFP9" s="91"/>
      <c r="MFQ9" s="91"/>
      <c r="MFR9" s="91"/>
      <c r="MFS9" s="91"/>
      <c r="MFT9" s="91"/>
      <c r="MFU9" s="91"/>
      <c r="MFV9" s="91"/>
      <c r="MFW9" s="91"/>
      <c r="MFX9" s="91"/>
      <c r="MFY9" s="91"/>
      <c r="MFZ9" s="91"/>
      <c r="MGA9" s="91"/>
      <c r="MGB9" s="91"/>
      <c r="MGC9" s="91"/>
      <c r="MGD9" s="91"/>
      <c r="MGE9" s="91"/>
      <c r="MGF9" s="91"/>
      <c r="MGG9" s="91"/>
      <c r="MGH9" s="91"/>
      <c r="MGI9" s="91"/>
      <c r="MGJ9" s="91"/>
      <c r="MGK9" s="91"/>
      <c r="MGL9" s="91"/>
      <c r="MGM9" s="91"/>
      <c r="MGN9" s="91"/>
      <c r="MGO9" s="91"/>
      <c r="MGP9" s="91"/>
      <c r="MGQ9" s="91"/>
      <c r="MGR9" s="91"/>
      <c r="MGS9" s="91"/>
      <c r="MGT9" s="91"/>
      <c r="MGU9" s="91"/>
      <c r="MGV9" s="91"/>
      <c r="MGW9" s="91"/>
      <c r="MGX9" s="91"/>
      <c r="MGY9" s="91"/>
      <c r="MGZ9" s="91"/>
      <c r="MHA9" s="91"/>
      <c r="MHB9" s="91"/>
      <c r="MHC9" s="91"/>
      <c r="MHD9" s="91"/>
      <c r="MHE9" s="91"/>
      <c r="MHF9" s="91"/>
      <c r="MHG9" s="91"/>
      <c r="MHH9" s="91"/>
      <c r="MHI9" s="91"/>
      <c r="MHJ9" s="91"/>
      <c r="MHK9" s="91"/>
      <c r="MHL9" s="91"/>
      <c r="MHM9" s="91"/>
      <c r="MHN9" s="91"/>
      <c r="MHO9" s="91"/>
      <c r="MHP9" s="91"/>
      <c r="MHQ9" s="91"/>
      <c r="MHR9" s="91"/>
      <c r="MHS9" s="91"/>
      <c r="MHT9" s="91"/>
      <c r="MHU9" s="91"/>
      <c r="MHV9" s="91"/>
      <c r="MHW9" s="91"/>
      <c r="MHX9" s="91"/>
      <c r="MHY9" s="91"/>
      <c r="MHZ9" s="91"/>
      <c r="MIA9" s="91"/>
      <c r="MIB9" s="91"/>
      <c r="MIC9" s="91"/>
      <c r="MID9" s="91"/>
      <c r="MIE9" s="91"/>
      <c r="MIF9" s="91"/>
      <c r="MIG9" s="91"/>
      <c r="MIH9" s="91"/>
      <c r="MII9" s="91"/>
      <c r="MIJ9" s="91"/>
      <c r="MIK9" s="91"/>
      <c r="MIL9" s="91"/>
      <c r="MIM9" s="91"/>
      <c r="MIN9" s="91"/>
      <c r="MIO9" s="91"/>
      <c r="MIP9" s="91"/>
      <c r="MIQ9" s="91"/>
      <c r="MIR9" s="91"/>
      <c r="MIS9" s="91"/>
      <c r="MIT9" s="91"/>
      <c r="MIU9" s="91"/>
      <c r="MIV9" s="91"/>
      <c r="MIW9" s="91"/>
      <c r="MIX9" s="91"/>
      <c r="MIY9" s="91"/>
      <c r="MIZ9" s="91"/>
      <c r="MJA9" s="91"/>
      <c r="MJB9" s="91"/>
      <c r="MJC9" s="91"/>
      <c r="MJD9" s="91"/>
      <c r="MJE9" s="91"/>
      <c r="MJF9" s="91"/>
      <c r="MJG9" s="91"/>
      <c r="MJH9" s="91"/>
      <c r="MJI9" s="91"/>
      <c r="MJJ9" s="91"/>
      <c r="MJK9" s="91"/>
      <c r="MJL9" s="91"/>
      <c r="MJM9" s="91"/>
      <c r="MJN9" s="91"/>
      <c r="MJO9" s="91"/>
      <c r="MJP9" s="91"/>
      <c r="MJQ9" s="91"/>
      <c r="MJR9" s="91"/>
      <c r="MJS9" s="91"/>
      <c r="MJT9" s="91"/>
      <c r="MJU9" s="91"/>
      <c r="MJV9" s="91"/>
      <c r="MJW9" s="91"/>
      <c r="MJX9" s="91"/>
      <c r="MJY9" s="91"/>
      <c r="MJZ9" s="91"/>
      <c r="MKA9" s="91"/>
      <c r="MKB9" s="91"/>
      <c r="MKC9" s="91"/>
      <c r="MKD9" s="91"/>
      <c r="MKE9" s="91"/>
      <c r="MKF9" s="91"/>
      <c r="MKG9" s="91"/>
      <c r="MKH9" s="91"/>
      <c r="MKI9" s="91"/>
      <c r="MKJ9" s="91"/>
      <c r="MKK9" s="91"/>
      <c r="MKL9" s="91"/>
      <c r="MKM9" s="91"/>
      <c r="MKN9" s="91"/>
      <c r="MKO9" s="91"/>
      <c r="MKP9" s="91"/>
      <c r="MKQ9" s="91"/>
      <c r="MKR9" s="91"/>
      <c r="MKS9" s="91"/>
      <c r="MKT9" s="91"/>
      <c r="MKU9" s="91"/>
      <c r="MKV9" s="91"/>
      <c r="MKW9" s="91"/>
      <c r="MKX9" s="91"/>
      <c r="MKY9" s="91"/>
      <c r="MKZ9" s="91"/>
      <c r="MLA9" s="91"/>
      <c r="MLB9" s="91"/>
      <c r="MLC9" s="91"/>
      <c r="MLD9" s="91"/>
      <c r="MLE9" s="91"/>
      <c r="MLF9" s="91"/>
      <c r="MLG9" s="91"/>
      <c r="MLH9" s="91"/>
      <c r="MLI9" s="91"/>
      <c r="MLJ9" s="91"/>
      <c r="MLK9" s="91"/>
      <c r="MLL9" s="91"/>
      <c r="MLM9" s="91"/>
      <c r="MLN9" s="91"/>
      <c r="MLO9" s="91"/>
      <c r="MLP9" s="91"/>
      <c r="MLQ9" s="91"/>
      <c r="MLR9" s="91"/>
      <c r="MLS9" s="91"/>
      <c r="MLT9" s="91"/>
      <c r="MLU9" s="91"/>
      <c r="MLV9" s="91"/>
      <c r="MLW9" s="91"/>
      <c r="MLX9" s="91"/>
      <c r="MLY9" s="91"/>
      <c r="MLZ9" s="91"/>
      <c r="MMA9" s="91"/>
      <c r="MMB9" s="91"/>
      <c r="MMC9" s="91"/>
      <c r="MMD9" s="91"/>
      <c r="MME9" s="91"/>
      <c r="MMF9" s="91"/>
      <c r="MMG9" s="91"/>
      <c r="MMH9" s="91"/>
      <c r="MMI9" s="91"/>
      <c r="MMJ9" s="91"/>
      <c r="MMK9" s="91"/>
      <c r="MML9" s="91"/>
      <c r="MMM9" s="91"/>
      <c r="MMN9" s="91"/>
      <c r="MMO9" s="91"/>
      <c r="MMP9" s="91"/>
      <c r="MMQ9" s="91"/>
      <c r="MMR9" s="91"/>
      <c r="MMS9" s="91"/>
      <c r="MMT9" s="91"/>
      <c r="MMU9" s="91"/>
      <c r="MMV9" s="91"/>
      <c r="MMW9" s="91"/>
      <c r="MMX9" s="91"/>
      <c r="MMY9" s="91"/>
      <c r="MMZ9" s="91"/>
      <c r="MNA9" s="91"/>
      <c r="MNB9" s="91"/>
      <c r="MNC9" s="91"/>
      <c r="MND9" s="91"/>
      <c r="MNE9" s="91"/>
      <c r="MNF9" s="91"/>
      <c r="MNG9" s="91"/>
      <c r="MNH9" s="91"/>
      <c r="MNI9" s="91"/>
      <c r="MNJ9" s="91"/>
      <c r="MNK9" s="91"/>
      <c r="MNL9" s="91"/>
      <c r="MNM9" s="91"/>
      <c r="MNN9" s="91"/>
      <c r="MNO9" s="91"/>
      <c r="MNP9" s="91"/>
      <c r="MNQ9" s="91"/>
      <c r="MNR9" s="91"/>
      <c r="MNS9" s="91"/>
      <c r="MNT9" s="91"/>
      <c r="MNU9" s="91"/>
      <c r="MNV9" s="91"/>
      <c r="MNW9" s="91"/>
      <c r="MNX9" s="91"/>
      <c r="MNY9" s="91"/>
      <c r="MNZ9" s="91"/>
      <c r="MOA9" s="91"/>
      <c r="MOB9" s="91"/>
      <c r="MOC9" s="91"/>
      <c r="MOD9" s="91"/>
      <c r="MOE9" s="91"/>
      <c r="MOF9" s="91"/>
      <c r="MOG9" s="91"/>
      <c r="MOH9" s="91"/>
      <c r="MOI9" s="91"/>
      <c r="MOJ9" s="91"/>
      <c r="MOK9" s="91"/>
      <c r="MOL9" s="91"/>
      <c r="MOM9" s="91"/>
      <c r="MON9" s="91"/>
      <c r="MOO9" s="91"/>
      <c r="MOP9" s="91"/>
      <c r="MOQ9" s="91"/>
      <c r="MOR9" s="91"/>
      <c r="MOS9" s="91"/>
      <c r="MOT9" s="91"/>
      <c r="MOU9" s="91"/>
      <c r="MOV9" s="91"/>
      <c r="MOW9" s="91"/>
      <c r="MOX9" s="91"/>
      <c r="MOY9" s="91"/>
      <c r="MOZ9" s="91"/>
      <c r="MPA9" s="91"/>
      <c r="MPB9" s="91"/>
      <c r="MPC9" s="91"/>
      <c r="MPD9" s="91"/>
      <c r="MPE9" s="91"/>
      <c r="MPF9" s="91"/>
      <c r="MPG9" s="91"/>
      <c r="MPH9" s="91"/>
      <c r="MPI9" s="91"/>
      <c r="MPJ9" s="91"/>
      <c r="MPK9" s="91"/>
      <c r="MPL9" s="91"/>
      <c r="MPM9" s="91"/>
      <c r="MPN9" s="91"/>
      <c r="MPO9" s="91"/>
      <c r="MPP9" s="91"/>
      <c r="MPQ9" s="91"/>
      <c r="MPR9" s="91"/>
      <c r="MPS9" s="91"/>
      <c r="MPT9" s="91"/>
      <c r="MPU9" s="91"/>
      <c r="MPV9" s="91"/>
      <c r="MPW9" s="91"/>
      <c r="MPX9" s="91"/>
      <c r="MPY9" s="91"/>
      <c r="MPZ9" s="91"/>
      <c r="MQA9" s="91"/>
      <c r="MQB9" s="91"/>
      <c r="MQC9" s="91"/>
      <c r="MQD9" s="91"/>
      <c r="MQE9" s="91"/>
      <c r="MQF9" s="91"/>
      <c r="MQG9" s="91"/>
      <c r="MQH9" s="91"/>
      <c r="MQI9" s="91"/>
      <c r="MQJ9" s="91"/>
      <c r="MQK9" s="91"/>
      <c r="MQL9" s="91"/>
      <c r="MQM9" s="91"/>
      <c r="MQN9" s="91"/>
      <c r="MQO9" s="91"/>
      <c r="MQP9" s="91"/>
      <c r="MQQ9" s="91"/>
      <c r="MQR9" s="91"/>
      <c r="MQS9" s="91"/>
      <c r="MQT9" s="91"/>
      <c r="MQU9" s="91"/>
      <c r="MQV9" s="91"/>
      <c r="MQW9" s="91"/>
      <c r="MQX9" s="91"/>
      <c r="MQY9" s="91"/>
      <c r="MQZ9" s="91"/>
      <c r="MRA9" s="91"/>
      <c r="MRB9" s="91"/>
      <c r="MRC9" s="91"/>
      <c r="MRD9" s="91"/>
      <c r="MRE9" s="91"/>
      <c r="MRF9" s="91"/>
      <c r="MRG9" s="91"/>
      <c r="MRH9" s="91"/>
      <c r="MRI9" s="91"/>
      <c r="MRJ9" s="91"/>
      <c r="MRK9" s="91"/>
      <c r="MRL9" s="91"/>
      <c r="MRM9" s="91"/>
      <c r="MRN9" s="91"/>
      <c r="MRO9" s="91"/>
      <c r="MRP9" s="91"/>
      <c r="MRQ9" s="91"/>
      <c r="MRR9" s="91"/>
      <c r="MRS9" s="91"/>
      <c r="MRT9" s="91"/>
      <c r="MRU9" s="91"/>
      <c r="MRV9" s="91"/>
      <c r="MRW9" s="91"/>
      <c r="MRX9" s="91"/>
      <c r="MRY9" s="91"/>
      <c r="MRZ9" s="91"/>
      <c r="MSA9" s="91"/>
      <c r="MSB9" s="91"/>
      <c r="MSC9" s="91"/>
      <c r="MSD9" s="91"/>
      <c r="MSE9" s="91"/>
      <c r="MSF9" s="91"/>
      <c r="MSG9" s="91"/>
      <c r="MSH9" s="91"/>
      <c r="MSI9" s="91"/>
      <c r="MSJ9" s="91"/>
      <c r="MSK9" s="91"/>
      <c r="MSL9" s="91"/>
      <c r="MSM9" s="91"/>
      <c r="MSN9" s="91"/>
      <c r="MSO9" s="91"/>
      <c r="MSP9" s="91"/>
      <c r="MSQ9" s="91"/>
      <c r="MSR9" s="91"/>
      <c r="MSS9" s="91"/>
      <c r="MST9" s="91"/>
      <c r="MSU9" s="91"/>
      <c r="MSV9" s="91"/>
      <c r="MSW9" s="91"/>
      <c r="MSX9" s="91"/>
      <c r="MSY9" s="91"/>
      <c r="MSZ9" s="91"/>
      <c r="MTA9" s="91"/>
      <c r="MTB9" s="91"/>
      <c r="MTC9" s="91"/>
      <c r="MTD9" s="91"/>
      <c r="MTE9" s="91"/>
      <c r="MTF9" s="91"/>
      <c r="MTG9" s="91"/>
      <c r="MTH9" s="91"/>
      <c r="MTI9" s="91"/>
      <c r="MTJ9" s="91"/>
      <c r="MTK9" s="91"/>
      <c r="MTL9" s="91"/>
      <c r="MTM9" s="91"/>
      <c r="MTN9" s="91"/>
      <c r="MTO9" s="91"/>
      <c r="MTP9" s="91"/>
      <c r="MTQ9" s="91"/>
      <c r="MTR9" s="91"/>
      <c r="MTS9" s="91"/>
      <c r="MTT9" s="91"/>
      <c r="MTU9" s="91"/>
      <c r="MTV9" s="91"/>
      <c r="MTW9" s="91"/>
      <c r="MTX9" s="91"/>
      <c r="MTY9" s="91"/>
      <c r="MTZ9" s="91"/>
      <c r="MUA9" s="91"/>
      <c r="MUB9" s="91"/>
      <c r="MUC9" s="91"/>
      <c r="MUD9" s="91"/>
      <c r="MUE9" s="91"/>
      <c r="MUF9" s="91"/>
      <c r="MUG9" s="91"/>
      <c r="MUH9" s="91"/>
      <c r="MUI9" s="91"/>
      <c r="MUJ9" s="91"/>
      <c r="MUK9" s="91"/>
      <c r="MUL9" s="91"/>
      <c r="MUM9" s="91"/>
      <c r="MUN9" s="91"/>
      <c r="MUO9" s="91"/>
      <c r="MUP9" s="91"/>
      <c r="MUQ9" s="91"/>
      <c r="MUR9" s="91"/>
      <c r="MUS9" s="91"/>
      <c r="MUT9" s="91"/>
      <c r="MUU9" s="91"/>
      <c r="MUV9" s="91"/>
      <c r="MUW9" s="91"/>
      <c r="MUX9" s="91"/>
      <c r="MUY9" s="91"/>
      <c r="MUZ9" s="91"/>
      <c r="MVA9" s="91"/>
      <c r="MVB9" s="91"/>
      <c r="MVC9" s="91"/>
      <c r="MVD9" s="91"/>
      <c r="MVE9" s="91"/>
      <c r="MVF9" s="91"/>
      <c r="MVG9" s="91"/>
      <c r="MVH9" s="91"/>
      <c r="MVI9" s="91"/>
      <c r="MVJ9" s="91"/>
      <c r="MVK9" s="91"/>
      <c r="MVL9" s="91"/>
      <c r="MVM9" s="91"/>
      <c r="MVN9" s="91"/>
      <c r="MVO9" s="91"/>
      <c r="MVP9" s="91"/>
      <c r="MVQ9" s="91"/>
      <c r="MVR9" s="91"/>
      <c r="MVS9" s="91"/>
      <c r="MVT9" s="91"/>
      <c r="MVU9" s="91"/>
      <c r="MVV9" s="91"/>
      <c r="MVW9" s="91"/>
      <c r="MVX9" s="91"/>
      <c r="MVY9" s="91"/>
      <c r="MVZ9" s="91"/>
      <c r="MWA9" s="91"/>
      <c r="MWB9" s="91"/>
      <c r="MWC9" s="91"/>
      <c r="MWD9" s="91"/>
      <c r="MWE9" s="91"/>
      <c r="MWF9" s="91"/>
      <c r="MWG9" s="91"/>
      <c r="MWH9" s="91"/>
      <c r="MWI9" s="91"/>
      <c r="MWJ9" s="91"/>
      <c r="MWK9" s="91"/>
      <c r="MWL9" s="91"/>
      <c r="MWM9" s="91"/>
      <c r="MWN9" s="91"/>
      <c r="MWO9" s="91"/>
      <c r="MWP9" s="91"/>
      <c r="MWQ9" s="91"/>
      <c r="MWR9" s="91"/>
      <c r="MWS9" s="91"/>
      <c r="MWT9" s="91"/>
      <c r="MWU9" s="91"/>
      <c r="MWV9" s="91"/>
      <c r="MWW9" s="91"/>
      <c r="MWX9" s="91"/>
      <c r="MWY9" s="91"/>
      <c r="MWZ9" s="91"/>
      <c r="MXA9" s="91"/>
      <c r="MXB9" s="91"/>
      <c r="MXC9" s="91"/>
      <c r="MXD9" s="91"/>
      <c r="MXE9" s="91"/>
      <c r="MXF9" s="91"/>
      <c r="MXG9" s="91"/>
      <c r="MXH9" s="91"/>
      <c r="MXI9" s="91"/>
      <c r="MXJ9" s="91"/>
      <c r="MXK9" s="91"/>
      <c r="MXL9" s="91"/>
      <c r="MXM9" s="91"/>
      <c r="MXN9" s="91"/>
      <c r="MXO9" s="91"/>
      <c r="MXP9" s="91"/>
      <c r="MXQ9" s="91"/>
      <c r="MXR9" s="91"/>
      <c r="MXS9" s="91"/>
      <c r="MXT9" s="91"/>
      <c r="MXU9" s="91"/>
      <c r="MXV9" s="91"/>
      <c r="MXW9" s="91"/>
      <c r="MXX9" s="91"/>
      <c r="MXY9" s="91"/>
      <c r="MXZ9" s="91"/>
      <c r="MYA9" s="91"/>
      <c r="MYB9" s="91"/>
      <c r="MYC9" s="91"/>
      <c r="MYD9" s="91"/>
      <c r="MYE9" s="91"/>
      <c r="MYF9" s="91"/>
      <c r="MYG9" s="91"/>
      <c r="MYH9" s="91"/>
      <c r="MYI9" s="91"/>
      <c r="MYJ9" s="91"/>
      <c r="MYK9" s="91"/>
      <c r="MYL9" s="91"/>
      <c r="MYM9" s="91"/>
      <c r="MYN9" s="91"/>
      <c r="MYO9" s="91"/>
      <c r="MYP9" s="91"/>
      <c r="MYQ9" s="91"/>
      <c r="MYR9" s="91"/>
      <c r="MYS9" s="91"/>
      <c r="MYT9" s="91"/>
      <c r="MYU9" s="91"/>
      <c r="MYV9" s="91"/>
      <c r="MYW9" s="91"/>
      <c r="MYX9" s="91"/>
      <c r="MYY9" s="91"/>
      <c r="MYZ9" s="91"/>
      <c r="MZA9" s="91"/>
      <c r="MZB9" s="91"/>
      <c r="MZC9" s="91"/>
      <c r="MZD9" s="91"/>
      <c r="MZE9" s="91"/>
      <c r="MZF9" s="91"/>
      <c r="MZG9" s="91"/>
      <c r="MZH9" s="91"/>
      <c r="MZI9" s="91"/>
      <c r="MZJ9" s="91"/>
      <c r="MZK9" s="91"/>
      <c r="MZL9" s="91"/>
      <c r="MZM9" s="91"/>
      <c r="MZN9" s="91"/>
      <c r="MZO9" s="91"/>
      <c r="MZP9" s="91"/>
      <c r="MZQ9" s="91"/>
      <c r="MZR9" s="91"/>
      <c r="MZS9" s="91"/>
      <c r="MZT9" s="91"/>
      <c r="MZU9" s="91"/>
      <c r="MZV9" s="91"/>
      <c r="MZW9" s="91"/>
      <c r="MZX9" s="91"/>
      <c r="MZY9" s="91"/>
      <c r="MZZ9" s="91"/>
      <c r="NAA9" s="91"/>
      <c r="NAB9" s="91"/>
      <c r="NAC9" s="91"/>
      <c r="NAD9" s="91"/>
      <c r="NAE9" s="91"/>
      <c r="NAF9" s="91"/>
      <c r="NAG9" s="91"/>
      <c r="NAH9" s="91"/>
      <c r="NAI9" s="91"/>
      <c r="NAJ9" s="91"/>
      <c r="NAK9" s="91"/>
      <c r="NAL9" s="91"/>
      <c r="NAM9" s="91"/>
      <c r="NAN9" s="91"/>
      <c r="NAO9" s="91"/>
      <c r="NAP9" s="91"/>
      <c r="NAQ9" s="91"/>
      <c r="NAR9" s="91"/>
      <c r="NAS9" s="91"/>
      <c r="NAT9" s="91"/>
      <c r="NAU9" s="91"/>
      <c r="NAV9" s="91"/>
      <c r="NAW9" s="91"/>
      <c r="NAX9" s="91"/>
      <c r="NAY9" s="91"/>
      <c r="NAZ9" s="91"/>
      <c r="NBA9" s="91"/>
      <c r="NBB9" s="91"/>
      <c r="NBC9" s="91"/>
      <c r="NBD9" s="91"/>
      <c r="NBE9" s="91"/>
      <c r="NBF9" s="91"/>
      <c r="NBG9" s="91"/>
      <c r="NBH9" s="91"/>
      <c r="NBI9" s="91"/>
      <c r="NBJ9" s="91"/>
      <c r="NBK9" s="91"/>
      <c r="NBL9" s="91"/>
      <c r="NBM9" s="91"/>
      <c r="NBN9" s="91"/>
      <c r="NBO9" s="91"/>
      <c r="NBP9" s="91"/>
      <c r="NBQ9" s="91"/>
      <c r="NBR9" s="91"/>
      <c r="NBS9" s="91"/>
      <c r="NBT9" s="91"/>
      <c r="NBU9" s="91"/>
      <c r="NBV9" s="91"/>
      <c r="NBW9" s="91"/>
      <c r="NBX9" s="91"/>
      <c r="NBY9" s="91"/>
      <c r="NBZ9" s="91"/>
      <c r="NCA9" s="91"/>
      <c r="NCB9" s="91"/>
      <c r="NCC9" s="91"/>
      <c r="NCD9" s="91"/>
      <c r="NCE9" s="91"/>
      <c r="NCF9" s="91"/>
      <c r="NCG9" s="91"/>
      <c r="NCH9" s="91"/>
      <c r="NCI9" s="91"/>
      <c r="NCJ9" s="91"/>
      <c r="NCK9" s="91"/>
      <c r="NCL9" s="91"/>
      <c r="NCM9" s="91"/>
      <c r="NCN9" s="91"/>
      <c r="NCO9" s="91"/>
      <c r="NCP9" s="91"/>
      <c r="NCQ9" s="91"/>
      <c r="NCR9" s="91"/>
      <c r="NCS9" s="91"/>
      <c r="NCT9" s="91"/>
      <c r="NCU9" s="91"/>
      <c r="NCV9" s="91"/>
      <c r="NCW9" s="91"/>
      <c r="NCX9" s="91"/>
      <c r="NCY9" s="91"/>
      <c r="NCZ9" s="91"/>
      <c r="NDA9" s="91"/>
      <c r="NDB9" s="91"/>
      <c r="NDC9" s="91"/>
      <c r="NDD9" s="91"/>
      <c r="NDE9" s="91"/>
      <c r="NDF9" s="91"/>
      <c r="NDG9" s="91"/>
      <c r="NDH9" s="91"/>
      <c r="NDI9" s="91"/>
      <c r="NDJ9" s="91"/>
      <c r="NDK9" s="91"/>
      <c r="NDL9" s="91"/>
      <c r="NDM9" s="91"/>
      <c r="NDN9" s="91"/>
      <c r="NDO9" s="91"/>
      <c r="NDP9" s="91"/>
      <c r="NDQ9" s="91"/>
      <c r="NDR9" s="91"/>
      <c r="NDS9" s="91"/>
      <c r="NDT9" s="91"/>
      <c r="NDU9" s="91"/>
      <c r="NDV9" s="91"/>
      <c r="NDW9" s="91"/>
      <c r="NDX9" s="91"/>
      <c r="NDY9" s="91"/>
      <c r="NDZ9" s="91"/>
      <c r="NEA9" s="91"/>
      <c r="NEB9" s="91"/>
      <c r="NEC9" s="91"/>
      <c r="NED9" s="91"/>
      <c r="NEE9" s="91"/>
      <c r="NEF9" s="91"/>
      <c r="NEG9" s="91"/>
      <c r="NEH9" s="91"/>
      <c r="NEI9" s="91"/>
      <c r="NEJ9" s="91"/>
      <c r="NEK9" s="91"/>
      <c r="NEL9" s="91"/>
      <c r="NEM9" s="91"/>
      <c r="NEN9" s="91"/>
      <c r="NEO9" s="91"/>
      <c r="NEP9" s="91"/>
      <c r="NEQ9" s="91"/>
      <c r="NER9" s="91"/>
      <c r="NES9" s="91"/>
      <c r="NET9" s="91"/>
      <c r="NEU9" s="91"/>
      <c r="NEV9" s="91"/>
      <c r="NEW9" s="91"/>
      <c r="NEX9" s="91"/>
      <c r="NEY9" s="91"/>
      <c r="NEZ9" s="91"/>
      <c r="NFA9" s="91"/>
      <c r="NFB9" s="91"/>
      <c r="NFC9" s="91"/>
      <c r="NFD9" s="91"/>
      <c r="NFE9" s="91"/>
      <c r="NFF9" s="91"/>
      <c r="NFG9" s="91"/>
      <c r="NFH9" s="91"/>
      <c r="NFI9" s="91"/>
      <c r="NFJ9" s="91"/>
      <c r="NFK9" s="91"/>
      <c r="NFL9" s="91"/>
      <c r="NFM9" s="91"/>
      <c r="NFN9" s="91"/>
      <c r="NFO9" s="91"/>
      <c r="NFP9" s="91"/>
      <c r="NFQ9" s="91"/>
      <c r="NFR9" s="91"/>
      <c r="NFS9" s="91"/>
      <c r="NFT9" s="91"/>
      <c r="NFU9" s="91"/>
      <c r="NFV9" s="91"/>
      <c r="NFW9" s="91"/>
      <c r="NFX9" s="91"/>
      <c r="NFY9" s="91"/>
      <c r="NFZ9" s="91"/>
      <c r="NGA9" s="91"/>
      <c r="NGB9" s="91"/>
      <c r="NGC9" s="91"/>
      <c r="NGD9" s="91"/>
      <c r="NGE9" s="91"/>
      <c r="NGF9" s="91"/>
      <c r="NGG9" s="91"/>
      <c r="NGH9" s="91"/>
      <c r="NGI9" s="91"/>
      <c r="NGJ9" s="91"/>
      <c r="NGK9" s="91"/>
      <c r="NGL9" s="91"/>
      <c r="NGM9" s="91"/>
      <c r="NGN9" s="91"/>
      <c r="NGO9" s="91"/>
      <c r="NGP9" s="91"/>
      <c r="NGQ9" s="91"/>
      <c r="NGR9" s="91"/>
      <c r="NGS9" s="91"/>
      <c r="NGT9" s="91"/>
      <c r="NGU9" s="91"/>
      <c r="NGV9" s="91"/>
      <c r="NGW9" s="91"/>
      <c r="NGX9" s="91"/>
      <c r="NGY9" s="91"/>
      <c r="NGZ9" s="91"/>
      <c r="NHA9" s="91"/>
      <c r="NHB9" s="91"/>
      <c r="NHC9" s="91"/>
      <c r="NHD9" s="91"/>
      <c r="NHE9" s="91"/>
      <c r="NHF9" s="91"/>
      <c r="NHG9" s="91"/>
      <c r="NHH9" s="91"/>
      <c r="NHI9" s="91"/>
      <c r="NHJ9" s="91"/>
      <c r="NHK9" s="91"/>
      <c r="NHL9" s="91"/>
      <c r="NHM9" s="91"/>
      <c r="NHN9" s="91"/>
      <c r="NHO9" s="91"/>
      <c r="NHP9" s="91"/>
      <c r="NHQ9" s="91"/>
      <c r="NHR9" s="91"/>
      <c r="NHS9" s="91"/>
      <c r="NHT9" s="91"/>
      <c r="NHU9" s="91"/>
      <c r="NHV9" s="91"/>
      <c r="NHW9" s="91"/>
      <c r="NHX9" s="91"/>
      <c r="NHY9" s="91"/>
      <c r="NHZ9" s="91"/>
      <c r="NIA9" s="91"/>
      <c r="NIB9" s="91"/>
      <c r="NIC9" s="91"/>
      <c r="NID9" s="91"/>
      <c r="NIE9" s="91"/>
      <c r="NIF9" s="91"/>
      <c r="NIG9" s="91"/>
      <c r="NIH9" s="91"/>
      <c r="NII9" s="91"/>
      <c r="NIJ9" s="91"/>
      <c r="NIK9" s="91"/>
      <c r="NIL9" s="91"/>
      <c r="NIM9" s="91"/>
      <c r="NIN9" s="91"/>
      <c r="NIO9" s="91"/>
      <c r="NIP9" s="91"/>
      <c r="NIQ9" s="91"/>
      <c r="NIR9" s="91"/>
      <c r="NIS9" s="91"/>
      <c r="NIT9" s="91"/>
      <c r="NIU9" s="91"/>
      <c r="NIV9" s="91"/>
      <c r="NIW9" s="91"/>
      <c r="NIX9" s="91"/>
      <c r="NIY9" s="91"/>
      <c r="NIZ9" s="91"/>
      <c r="NJA9" s="91"/>
      <c r="NJB9" s="91"/>
      <c r="NJC9" s="91"/>
      <c r="NJD9" s="91"/>
      <c r="NJE9" s="91"/>
      <c r="NJF9" s="91"/>
      <c r="NJG9" s="91"/>
      <c r="NJH9" s="91"/>
      <c r="NJI9" s="91"/>
      <c r="NJJ9" s="91"/>
      <c r="NJK9" s="91"/>
      <c r="NJL9" s="91"/>
      <c r="NJM9" s="91"/>
      <c r="NJN9" s="91"/>
      <c r="NJO9" s="91"/>
      <c r="NJP9" s="91"/>
      <c r="NJQ9" s="91"/>
      <c r="NJR9" s="91"/>
      <c r="NJS9" s="91"/>
      <c r="NJT9" s="91"/>
      <c r="NJU9" s="91"/>
      <c r="NJV9" s="91"/>
      <c r="NJW9" s="91"/>
      <c r="NJX9" s="91"/>
      <c r="NJY9" s="91"/>
      <c r="NJZ9" s="91"/>
      <c r="NKA9" s="91"/>
      <c r="NKB9" s="91"/>
      <c r="NKC9" s="91"/>
      <c r="NKD9" s="91"/>
      <c r="NKE9" s="91"/>
      <c r="NKF9" s="91"/>
      <c r="NKG9" s="91"/>
      <c r="NKH9" s="91"/>
      <c r="NKI9" s="91"/>
      <c r="NKJ9" s="91"/>
      <c r="NKK9" s="91"/>
      <c r="NKL9" s="91"/>
      <c r="NKM9" s="91"/>
      <c r="NKN9" s="91"/>
      <c r="NKO9" s="91"/>
      <c r="NKP9" s="91"/>
      <c r="NKQ9" s="91"/>
      <c r="NKR9" s="91"/>
      <c r="NKS9" s="91"/>
      <c r="NKT9" s="91"/>
      <c r="NKU9" s="91"/>
      <c r="NKV9" s="91"/>
      <c r="NKW9" s="91"/>
      <c r="NKX9" s="91"/>
      <c r="NKY9" s="91"/>
      <c r="NKZ9" s="91"/>
      <c r="NLA9" s="91"/>
      <c r="NLB9" s="91"/>
      <c r="NLC9" s="91"/>
      <c r="NLD9" s="91"/>
      <c r="NLE9" s="91"/>
      <c r="NLF9" s="91"/>
      <c r="NLG9" s="91"/>
      <c r="NLH9" s="91"/>
      <c r="NLI9" s="91"/>
      <c r="NLJ9" s="91"/>
      <c r="NLK9" s="91"/>
      <c r="NLL9" s="91"/>
      <c r="NLM9" s="91"/>
      <c r="NLN9" s="91"/>
      <c r="NLO9" s="91"/>
      <c r="NLP9" s="91"/>
      <c r="NLQ9" s="91"/>
      <c r="NLR9" s="91"/>
      <c r="NLS9" s="91"/>
      <c r="NLT9" s="91"/>
      <c r="NLU9" s="91"/>
      <c r="NLV9" s="91"/>
      <c r="NLW9" s="91"/>
      <c r="NLX9" s="91"/>
      <c r="NLY9" s="91"/>
      <c r="NLZ9" s="91"/>
      <c r="NMA9" s="91"/>
      <c r="NMB9" s="91"/>
      <c r="NMC9" s="91"/>
      <c r="NMD9" s="91"/>
      <c r="NME9" s="91"/>
      <c r="NMF9" s="91"/>
      <c r="NMG9" s="91"/>
      <c r="NMH9" s="91"/>
      <c r="NMI9" s="91"/>
      <c r="NMJ9" s="91"/>
      <c r="NMK9" s="91"/>
      <c r="NML9" s="91"/>
      <c r="NMM9" s="91"/>
      <c r="NMN9" s="91"/>
      <c r="NMO9" s="91"/>
      <c r="NMP9" s="91"/>
      <c r="NMQ9" s="91"/>
      <c r="NMR9" s="91"/>
      <c r="NMS9" s="91"/>
      <c r="NMT9" s="91"/>
      <c r="NMU9" s="91"/>
      <c r="NMV9" s="91"/>
      <c r="NMW9" s="91"/>
      <c r="NMX9" s="91"/>
      <c r="NMY9" s="91"/>
      <c r="NMZ9" s="91"/>
      <c r="NNA9" s="91"/>
      <c r="NNB9" s="91"/>
      <c r="NNC9" s="91"/>
      <c r="NND9" s="91"/>
      <c r="NNE9" s="91"/>
      <c r="NNF9" s="91"/>
      <c r="NNG9" s="91"/>
      <c r="NNH9" s="91"/>
      <c r="NNI9" s="91"/>
      <c r="NNJ9" s="91"/>
      <c r="NNK9" s="91"/>
      <c r="NNL9" s="91"/>
      <c r="NNM9" s="91"/>
      <c r="NNN9" s="91"/>
      <c r="NNO9" s="91"/>
      <c r="NNP9" s="91"/>
      <c r="NNQ9" s="91"/>
      <c r="NNR9" s="91"/>
      <c r="NNS9" s="91"/>
      <c r="NNT9" s="91"/>
      <c r="NNU9" s="91"/>
      <c r="NNV9" s="91"/>
      <c r="NNW9" s="91"/>
      <c r="NNX9" s="91"/>
      <c r="NNY9" s="91"/>
      <c r="NNZ9" s="91"/>
      <c r="NOA9" s="91"/>
      <c r="NOB9" s="91"/>
      <c r="NOC9" s="91"/>
      <c r="NOD9" s="91"/>
      <c r="NOE9" s="91"/>
      <c r="NOF9" s="91"/>
      <c r="NOG9" s="91"/>
      <c r="NOH9" s="91"/>
      <c r="NOI9" s="91"/>
      <c r="NOJ9" s="91"/>
      <c r="NOK9" s="91"/>
      <c r="NOL9" s="91"/>
      <c r="NOM9" s="91"/>
      <c r="NON9" s="91"/>
      <c r="NOO9" s="91"/>
      <c r="NOP9" s="91"/>
      <c r="NOQ9" s="91"/>
      <c r="NOR9" s="91"/>
      <c r="NOS9" s="91"/>
      <c r="NOT9" s="91"/>
      <c r="NOU9" s="91"/>
      <c r="NOV9" s="91"/>
      <c r="NOW9" s="91"/>
      <c r="NOX9" s="91"/>
      <c r="NOY9" s="91"/>
      <c r="NOZ9" s="91"/>
      <c r="NPA9" s="91"/>
      <c r="NPB9" s="91"/>
      <c r="NPC9" s="91"/>
      <c r="NPD9" s="91"/>
      <c r="NPE9" s="91"/>
      <c r="NPF9" s="91"/>
      <c r="NPG9" s="91"/>
      <c r="NPH9" s="91"/>
      <c r="NPI9" s="91"/>
      <c r="NPJ9" s="91"/>
      <c r="NPK9" s="91"/>
      <c r="NPL9" s="91"/>
      <c r="NPM9" s="91"/>
      <c r="NPN9" s="91"/>
      <c r="NPO9" s="91"/>
      <c r="NPP9" s="91"/>
      <c r="NPQ9" s="91"/>
      <c r="NPR9" s="91"/>
      <c r="NPS9" s="91"/>
      <c r="NPT9" s="91"/>
      <c r="NPU9" s="91"/>
      <c r="NPV9" s="91"/>
      <c r="NPW9" s="91"/>
      <c r="NPX9" s="91"/>
      <c r="NPY9" s="91"/>
      <c r="NPZ9" s="91"/>
      <c r="NQA9" s="91"/>
      <c r="NQB9" s="91"/>
      <c r="NQC9" s="91"/>
      <c r="NQD9" s="91"/>
      <c r="NQE9" s="91"/>
      <c r="NQF9" s="91"/>
      <c r="NQG9" s="91"/>
      <c r="NQH9" s="91"/>
      <c r="NQI9" s="91"/>
      <c r="NQJ9" s="91"/>
      <c r="NQK9" s="91"/>
      <c r="NQL9" s="91"/>
      <c r="NQM9" s="91"/>
      <c r="NQN9" s="91"/>
      <c r="NQO9" s="91"/>
      <c r="NQP9" s="91"/>
      <c r="NQQ9" s="91"/>
      <c r="NQR9" s="91"/>
      <c r="NQS9" s="91"/>
      <c r="NQT9" s="91"/>
      <c r="NQU9" s="91"/>
      <c r="NQV9" s="91"/>
      <c r="NQW9" s="91"/>
      <c r="NQX9" s="91"/>
      <c r="NQY9" s="91"/>
      <c r="NQZ9" s="91"/>
      <c r="NRA9" s="91"/>
      <c r="NRB9" s="91"/>
      <c r="NRC9" s="91"/>
      <c r="NRD9" s="91"/>
      <c r="NRE9" s="91"/>
      <c r="NRF9" s="91"/>
      <c r="NRG9" s="91"/>
      <c r="NRH9" s="91"/>
      <c r="NRI9" s="91"/>
      <c r="NRJ9" s="91"/>
      <c r="NRK9" s="91"/>
      <c r="NRL9" s="91"/>
      <c r="NRM9" s="91"/>
      <c r="NRN9" s="91"/>
      <c r="NRO9" s="91"/>
      <c r="NRP9" s="91"/>
      <c r="NRQ9" s="91"/>
      <c r="NRR9" s="91"/>
      <c r="NRS9" s="91"/>
      <c r="NRT9" s="91"/>
      <c r="NRU9" s="91"/>
      <c r="NRV9" s="91"/>
      <c r="NRW9" s="91"/>
      <c r="NRX9" s="91"/>
      <c r="NRY9" s="91"/>
      <c r="NRZ9" s="91"/>
      <c r="NSA9" s="91"/>
      <c r="NSB9" s="91"/>
      <c r="NSC9" s="91"/>
      <c r="NSD9" s="91"/>
      <c r="NSE9" s="91"/>
      <c r="NSF9" s="91"/>
      <c r="NSG9" s="91"/>
      <c r="NSH9" s="91"/>
      <c r="NSI9" s="91"/>
      <c r="NSJ9" s="91"/>
      <c r="NSK9" s="91"/>
      <c r="NSL9" s="91"/>
      <c r="NSM9" s="91"/>
      <c r="NSN9" s="91"/>
      <c r="NSO9" s="91"/>
      <c r="NSP9" s="91"/>
      <c r="NSQ9" s="91"/>
      <c r="NSR9" s="91"/>
      <c r="NSS9" s="91"/>
      <c r="NST9" s="91"/>
      <c r="NSU9" s="91"/>
      <c r="NSV9" s="91"/>
      <c r="NSW9" s="91"/>
      <c r="NSX9" s="91"/>
      <c r="NSY9" s="91"/>
      <c r="NSZ9" s="91"/>
      <c r="NTA9" s="91"/>
      <c r="NTB9" s="91"/>
      <c r="NTC9" s="91"/>
      <c r="NTD9" s="91"/>
      <c r="NTE9" s="91"/>
      <c r="NTF9" s="91"/>
      <c r="NTG9" s="91"/>
      <c r="NTH9" s="91"/>
      <c r="NTI9" s="91"/>
      <c r="NTJ9" s="91"/>
      <c r="NTK9" s="91"/>
      <c r="NTL9" s="91"/>
      <c r="NTM9" s="91"/>
      <c r="NTN9" s="91"/>
      <c r="NTO9" s="91"/>
      <c r="NTP9" s="91"/>
      <c r="NTQ9" s="91"/>
      <c r="NTR9" s="91"/>
      <c r="NTS9" s="91"/>
      <c r="NTT9" s="91"/>
      <c r="NTU9" s="91"/>
      <c r="NTV9" s="91"/>
      <c r="NTW9" s="91"/>
      <c r="NTX9" s="91"/>
      <c r="NTY9" s="91"/>
      <c r="NTZ9" s="91"/>
      <c r="NUA9" s="91"/>
      <c r="NUB9" s="91"/>
      <c r="NUC9" s="91"/>
      <c r="NUD9" s="91"/>
      <c r="NUE9" s="91"/>
      <c r="NUF9" s="91"/>
      <c r="NUG9" s="91"/>
      <c r="NUH9" s="91"/>
      <c r="NUI9" s="91"/>
      <c r="NUJ9" s="91"/>
      <c r="NUK9" s="91"/>
      <c r="NUL9" s="91"/>
      <c r="NUM9" s="91"/>
      <c r="NUN9" s="91"/>
      <c r="NUO9" s="91"/>
      <c r="NUP9" s="91"/>
      <c r="NUQ9" s="91"/>
      <c r="NUR9" s="91"/>
      <c r="NUS9" s="91"/>
      <c r="NUT9" s="91"/>
      <c r="NUU9" s="91"/>
      <c r="NUV9" s="91"/>
      <c r="NUW9" s="91"/>
      <c r="NUX9" s="91"/>
      <c r="NUY9" s="91"/>
      <c r="NUZ9" s="91"/>
      <c r="NVA9" s="91"/>
      <c r="NVB9" s="91"/>
      <c r="NVC9" s="91"/>
      <c r="NVD9" s="91"/>
      <c r="NVE9" s="91"/>
      <c r="NVF9" s="91"/>
      <c r="NVG9" s="91"/>
      <c r="NVH9" s="91"/>
      <c r="NVI9" s="91"/>
      <c r="NVJ9" s="91"/>
      <c r="NVK9" s="91"/>
      <c r="NVL9" s="91"/>
      <c r="NVM9" s="91"/>
      <c r="NVN9" s="91"/>
      <c r="NVO9" s="91"/>
      <c r="NVP9" s="91"/>
      <c r="NVQ9" s="91"/>
      <c r="NVR9" s="91"/>
      <c r="NVS9" s="91"/>
      <c r="NVT9" s="91"/>
      <c r="NVU9" s="91"/>
      <c r="NVV9" s="91"/>
      <c r="NVW9" s="91"/>
      <c r="NVX9" s="91"/>
      <c r="NVY9" s="91"/>
      <c r="NVZ9" s="91"/>
      <c r="NWA9" s="91"/>
      <c r="NWB9" s="91"/>
      <c r="NWC9" s="91"/>
      <c r="NWD9" s="91"/>
      <c r="NWE9" s="91"/>
      <c r="NWF9" s="91"/>
      <c r="NWG9" s="91"/>
      <c r="NWH9" s="91"/>
      <c r="NWI9" s="91"/>
      <c r="NWJ9" s="91"/>
      <c r="NWK9" s="91"/>
      <c r="NWL9" s="91"/>
      <c r="NWM9" s="91"/>
      <c r="NWN9" s="91"/>
      <c r="NWO9" s="91"/>
      <c r="NWP9" s="91"/>
      <c r="NWQ9" s="91"/>
      <c r="NWR9" s="91"/>
      <c r="NWS9" s="91"/>
      <c r="NWT9" s="91"/>
      <c r="NWU9" s="91"/>
      <c r="NWV9" s="91"/>
      <c r="NWW9" s="91"/>
      <c r="NWX9" s="91"/>
      <c r="NWY9" s="91"/>
      <c r="NWZ9" s="91"/>
      <c r="NXA9" s="91"/>
      <c r="NXB9" s="91"/>
      <c r="NXC9" s="91"/>
      <c r="NXD9" s="91"/>
      <c r="NXE9" s="91"/>
      <c r="NXF9" s="91"/>
      <c r="NXG9" s="91"/>
      <c r="NXH9" s="91"/>
      <c r="NXI9" s="91"/>
      <c r="NXJ9" s="91"/>
      <c r="NXK9" s="91"/>
      <c r="NXL9" s="91"/>
      <c r="NXM9" s="91"/>
      <c r="NXN9" s="91"/>
      <c r="NXO9" s="91"/>
      <c r="NXP9" s="91"/>
      <c r="NXQ9" s="91"/>
      <c r="NXR9" s="91"/>
      <c r="NXS9" s="91"/>
      <c r="NXT9" s="91"/>
      <c r="NXU9" s="91"/>
      <c r="NXV9" s="91"/>
      <c r="NXW9" s="91"/>
      <c r="NXX9" s="91"/>
      <c r="NXY9" s="91"/>
      <c r="NXZ9" s="91"/>
      <c r="NYA9" s="91"/>
      <c r="NYB9" s="91"/>
      <c r="NYC9" s="91"/>
      <c r="NYD9" s="91"/>
      <c r="NYE9" s="91"/>
      <c r="NYF9" s="91"/>
      <c r="NYG9" s="91"/>
      <c r="NYH9" s="91"/>
      <c r="NYI9" s="91"/>
      <c r="NYJ9" s="91"/>
      <c r="NYK9" s="91"/>
      <c r="NYL9" s="91"/>
      <c r="NYM9" s="91"/>
      <c r="NYN9" s="91"/>
      <c r="NYO9" s="91"/>
      <c r="NYP9" s="91"/>
      <c r="NYQ9" s="91"/>
      <c r="NYR9" s="91"/>
      <c r="NYS9" s="91"/>
      <c r="NYT9" s="91"/>
      <c r="NYU9" s="91"/>
      <c r="NYV9" s="91"/>
      <c r="NYW9" s="91"/>
      <c r="NYX9" s="91"/>
      <c r="NYY9" s="91"/>
      <c r="NYZ9" s="91"/>
      <c r="NZA9" s="91"/>
      <c r="NZB9" s="91"/>
      <c r="NZC9" s="91"/>
      <c r="NZD9" s="91"/>
      <c r="NZE9" s="91"/>
      <c r="NZF9" s="91"/>
      <c r="NZG9" s="91"/>
      <c r="NZH9" s="91"/>
      <c r="NZI9" s="91"/>
      <c r="NZJ9" s="91"/>
      <c r="NZK9" s="91"/>
      <c r="NZL9" s="91"/>
      <c r="NZM9" s="91"/>
      <c r="NZN9" s="91"/>
      <c r="NZO9" s="91"/>
      <c r="NZP9" s="91"/>
      <c r="NZQ9" s="91"/>
      <c r="NZR9" s="91"/>
      <c r="NZS9" s="91"/>
      <c r="NZT9" s="91"/>
      <c r="NZU9" s="91"/>
      <c r="NZV9" s="91"/>
      <c r="NZW9" s="91"/>
      <c r="NZX9" s="91"/>
      <c r="NZY9" s="91"/>
      <c r="NZZ9" s="91"/>
      <c r="OAA9" s="91"/>
      <c r="OAB9" s="91"/>
      <c r="OAC9" s="91"/>
      <c r="OAD9" s="91"/>
      <c r="OAE9" s="91"/>
      <c r="OAF9" s="91"/>
      <c r="OAG9" s="91"/>
      <c r="OAH9" s="91"/>
      <c r="OAI9" s="91"/>
      <c r="OAJ9" s="91"/>
      <c r="OAK9" s="91"/>
      <c r="OAL9" s="91"/>
      <c r="OAM9" s="91"/>
      <c r="OAN9" s="91"/>
      <c r="OAO9" s="91"/>
      <c r="OAP9" s="91"/>
      <c r="OAQ9" s="91"/>
      <c r="OAR9" s="91"/>
      <c r="OAS9" s="91"/>
      <c r="OAT9" s="91"/>
      <c r="OAU9" s="91"/>
      <c r="OAV9" s="91"/>
      <c r="OAW9" s="91"/>
      <c r="OAX9" s="91"/>
      <c r="OAY9" s="91"/>
      <c r="OAZ9" s="91"/>
      <c r="OBA9" s="91"/>
      <c r="OBB9" s="91"/>
      <c r="OBC9" s="91"/>
      <c r="OBD9" s="91"/>
      <c r="OBE9" s="91"/>
      <c r="OBF9" s="91"/>
      <c r="OBG9" s="91"/>
      <c r="OBH9" s="91"/>
      <c r="OBI9" s="91"/>
      <c r="OBJ9" s="91"/>
      <c r="OBK9" s="91"/>
      <c r="OBL9" s="91"/>
      <c r="OBM9" s="91"/>
      <c r="OBN9" s="91"/>
      <c r="OBO9" s="91"/>
      <c r="OBP9" s="91"/>
      <c r="OBQ9" s="91"/>
      <c r="OBR9" s="91"/>
      <c r="OBS9" s="91"/>
      <c r="OBT9" s="91"/>
      <c r="OBU9" s="91"/>
      <c r="OBV9" s="91"/>
      <c r="OBW9" s="91"/>
      <c r="OBX9" s="91"/>
      <c r="OBY9" s="91"/>
      <c r="OBZ9" s="91"/>
      <c r="OCA9" s="91"/>
      <c r="OCB9" s="91"/>
      <c r="OCC9" s="91"/>
      <c r="OCD9" s="91"/>
      <c r="OCE9" s="91"/>
      <c r="OCF9" s="91"/>
      <c r="OCG9" s="91"/>
      <c r="OCH9" s="91"/>
      <c r="OCI9" s="91"/>
      <c r="OCJ9" s="91"/>
      <c r="OCK9" s="91"/>
      <c r="OCL9" s="91"/>
      <c r="OCM9" s="91"/>
      <c r="OCN9" s="91"/>
      <c r="OCO9" s="91"/>
      <c r="OCP9" s="91"/>
      <c r="OCQ9" s="91"/>
      <c r="OCR9" s="91"/>
      <c r="OCS9" s="91"/>
      <c r="OCT9" s="91"/>
      <c r="OCU9" s="91"/>
      <c r="OCV9" s="91"/>
      <c r="OCW9" s="91"/>
      <c r="OCX9" s="91"/>
      <c r="OCY9" s="91"/>
      <c r="OCZ9" s="91"/>
      <c r="ODA9" s="91"/>
      <c r="ODB9" s="91"/>
      <c r="ODC9" s="91"/>
      <c r="ODD9" s="91"/>
      <c r="ODE9" s="91"/>
      <c r="ODF9" s="91"/>
      <c r="ODG9" s="91"/>
      <c r="ODH9" s="91"/>
      <c r="ODI9" s="91"/>
      <c r="ODJ9" s="91"/>
      <c r="ODK9" s="91"/>
      <c r="ODL9" s="91"/>
      <c r="ODM9" s="91"/>
      <c r="ODN9" s="91"/>
      <c r="ODO9" s="91"/>
      <c r="ODP9" s="91"/>
      <c r="ODQ9" s="91"/>
      <c r="ODR9" s="91"/>
      <c r="ODS9" s="91"/>
      <c r="ODT9" s="91"/>
      <c r="ODU9" s="91"/>
      <c r="ODV9" s="91"/>
      <c r="ODW9" s="91"/>
      <c r="ODX9" s="91"/>
      <c r="ODY9" s="91"/>
      <c r="ODZ9" s="91"/>
      <c r="OEA9" s="91"/>
      <c r="OEB9" s="91"/>
      <c r="OEC9" s="91"/>
      <c r="OED9" s="91"/>
      <c r="OEE9" s="91"/>
      <c r="OEF9" s="91"/>
      <c r="OEG9" s="91"/>
      <c r="OEH9" s="91"/>
      <c r="OEI9" s="91"/>
      <c r="OEJ9" s="91"/>
      <c r="OEK9" s="91"/>
      <c r="OEL9" s="91"/>
      <c r="OEM9" s="91"/>
      <c r="OEN9" s="91"/>
      <c r="OEO9" s="91"/>
      <c r="OEP9" s="91"/>
      <c r="OEQ9" s="91"/>
      <c r="OER9" s="91"/>
      <c r="OES9" s="91"/>
      <c r="OET9" s="91"/>
      <c r="OEU9" s="91"/>
      <c r="OEV9" s="91"/>
      <c r="OEW9" s="91"/>
      <c r="OEX9" s="91"/>
      <c r="OEY9" s="91"/>
      <c r="OEZ9" s="91"/>
      <c r="OFA9" s="91"/>
      <c r="OFB9" s="91"/>
      <c r="OFC9" s="91"/>
      <c r="OFD9" s="91"/>
      <c r="OFE9" s="91"/>
      <c r="OFF9" s="91"/>
      <c r="OFG9" s="91"/>
      <c r="OFH9" s="91"/>
      <c r="OFI9" s="91"/>
      <c r="OFJ9" s="91"/>
      <c r="OFK9" s="91"/>
      <c r="OFL9" s="91"/>
      <c r="OFM9" s="91"/>
      <c r="OFN9" s="91"/>
      <c r="OFO9" s="91"/>
      <c r="OFP9" s="91"/>
      <c r="OFQ9" s="91"/>
      <c r="OFR9" s="91"/>
      <c r="OFS9" s="91"/>
      <c r="OFT9" s="91"/>
      <c r="OFU9" s="91"/>
      <c r="OFV9" s="91"/>
      <c r="OFW9" s="91"/>
      <c r="OFX9" s="91"/>
      <c r="OFY9" s="91"/>
      <c r="OFZ9" s="91"/>
      <c r="OGA9" s="91"/>
      <c r="OGB9" s="91"/>
      <c r="OGC9" s="91"/>
      <c r="OGD9" s="91"/>
      <c r="OGE9" s="91"/>
      <c r="OGF9" s="91"/>
      <c r="OGG9" s="91"/>
      <c r="OGH9" s="91"/>
      <c r="OGI9" s="91"/>
      <c r="OGJ9" s="91"/>
      <c r="OGK9" s="91"/>
      <c r="OGL9" s="91"/>
      <c r="OGM9" s="91"/>
      <c r="OGN9" s="91"/>
      <c r="OGO9" s="91"/>
      <c r="OGP9" s="91"/>
      <c r="OGQ9" s="91"/>
      <c r="OGR9" s="91"/>
      <c r="OGS9" s="91"/>
      <c r="OGT9" s="91"/>
      <c r="OGU9" s="91"/>
      <c r="OGV9" s="91"/>
      <c r="OGW9" s="91"/>
      <c r="OGX9" s="91"/>
      <c r="OGY9" s="91"/>
      <c r="OGZ9" s="91"/>
      <c r="OHA9" s="91"/>
      <c r="OHB9" s="91"/>
      <c r="OHC9" s="91"/>
      <c r="OHD9" s="91"/>
      <c r="OHE9" s="91"/>
      <c r="OHF9" s="91"/>
      <c r="OHG9" s="91"/>
      <c r="OHH9" s="91"/>
      <c r="OHI9" s="91"/>
      <c r="OHJ9" s="91"/>
      <c r="OHK9" s="91"/>
      <c r="OHL9" s="91"/>
      <c r="OHM9" s="91"/>
      <c r="OHN9" s="91"/>
      <c r="OHO9" s="91"/>
      <c r="OHP9" s="91"/>
      <c r="OHQ9" s="91"/>
      <c r="OHR9" s="91"/>
      <c r="OHS9" s="91"/>
      <c r="OHT9" s="91"/>
      <c r="OHU9" s="91"/>
      <c r="OHV9" s="91"/>
      <c r="OHW9" s="91"/>
      <c r="OHX9" s="91"/>
      <c r="OHY9" s="91"/>
      <c r="OHZ9" s="91"/>
      <c r="OIA9" s="91"/>
      <c r="OIB9" s="91"/>
      <c r="OIC9" s="91"/>
      <c r="OID9" s="91"/>
      <c r="OIE9" s="91"/>
      <c r="OIF9" s="91"/>
      <c r="OIG9" s="91"/>
      <c r="OIH9" s="91"/>
      <c r="OII9" s="91"/>
      <c r="OIJ9" s="91"/>
      <c r="OIK9" s="91"/>
      <c r="OIL9" s="91"/>
      <c r="OIM9" s="91"/>
      <c r="OIN9" s="91"/>
      <c r="OIO9" s="91"/>
      <c r="OIP9" s="91"/>
      <c r="OIQ9" s="91"/>
      <c r="OIR9" s="91"/>
      <c r="OIS9" s="91"/>
      <c r="OIT9" s="91"/>
      <c r="OIU9" s="91"/>
      <c r="OIV9" s="91"/>
      <c r="OIW9" s="91"/>
      <c r="OIX9" s="91"/>
      <c r="OIY9" s="91"/>
      <c r="OIZ9" s="91"/>
      <c r="OJA9" s="91"/>
      <c r="OJB9" s="91"/>
      <c r="OJC9" s="91"/>
      <c r="OJD9" s="91"/>
      <c r="OJE9" s="91"/>
      <c r="OJF9" s="91"/>
      <c r="OJG9" s="91"/>
      <c r="OJH9" s="91"/>
      <c r="OJI9" s="91"/>
      <c r="OJJ9" s="91"/>
      <c r="OJK9" s="91"/>
      <c r="OJL9" s="91"/>
      <c r="OJM9" s="91"/>
      <c r="OJN9" s="91"/>
      <c r="OJO9" s="91"/>
      <c r="OJP9" s="91"/>
      <c r="OJQ9" s="91"/>
      <c r="OJR9" s="91"/>
      <c r="OJS9" s="91"/>
      <c r="OJT9" s="91"/>
      <c r="OJU9" s="91"/>
      <c r="OJV9" s="91"/>
      <c r="OJW9" s="91"/>
      <c r="OJX9" s="91"/>
      <c r="OJY9" s="91"/>
      <c r="OJZ9" s="91"/>
      <c r="OKA9" s="91"/>
      <c r="OKB9" s="91"/>
      <c r="OKC9" s="91"/>
      <c r="OKD9" s="91"/>
      <c r="OKE9" s="91"/>
      <c r="OKF9" s="91"/>
      <c r="OKG9" s="91"/>
      <c r="OKH9" s="91"/>
      <c r="OKI9" s="91"/>
      <c r="OKJ9" s="91"/>
      <c r="OKK9" s="91"/>
      <c r="OKL9" s="91"/>
      <c r="OKM9" s="91"/>
      <c r="OKN9" s="91"/>
      <c r="OKO9" s="91"/>
      <c r="OKP9" s="91"/>
      <c r="OKQ9" s="91"/>
      <c r="OKR9" s="91"/>
      <c r="OKS9" s="91"/>
      <c r="OKT9" s="91"/>
      <c r="OKU9" s="91"/>
      <c r="OKV9" s="91"/>
      <c r="OKW9" s="91"/>
      <c r="OKX9" s="91"/>
      <c r="OKY9" s="91"/>
      <c r="OKZ9" s="91"/>
      <c r="OLA9" s="91"/>
      <c r="OLB9" s="91"/>
      <c r="OLC9" s="91"/>
      <c r="OLD9" s="91"/>
      <c r="OLE9" s="91"/>
      <c r="OLF9" s="91"/>
      <c r="OLG9" s="91"/>
      <c r="OLH9" s="91"/>
      <c r="OLI9" s="91"/>
      <c r="OLJ9" s="91"/>
      <c r="OLK9" s="91"/>
      <c r="OLL9" s="91"/>
      <c r="OLM9" s="91"/>
      <c r="OLN9" s="91"/>
      <c r="OLO9" s="91"/>
      <c r="OLP9" s="91"/>
      <c r="OLQ9" s="91"/>
      <c r="OLR9" s="91"/>
      <c r="OLS9" s="91"/>
      <c r="OLT9" s="91"/>
      <c r="OLU9" s="91"/>
      <c r="OLV9" s="91"/>
      <c r="OLW9" s="91"/>
      <c r="OLX9" s="91"/>
      <c r="OLY9" s="91"/>
      <c r="OLZ9" s="91"/>
      <c r="OMA9" s="91"/>
      <c r="OMB9" s="91"/>
      <c r="OMC9" s="91"/>
      <c r="OMD9" s="91"/>
      <c r="OME9" s="91"/>
      <c r="OMF9" s="91"/>
      <c r="OMG9" s="91"/>
      <c r="OMH9" s="91"/>
      <c r="OMI9" s="91"/>
      <c r="OMJ9" s="91"/>
      <c r="OMK9" s="91"/>
      <c r="OML9" s="91"/>
      <c r="OMM9" s="91"/>
      <c r="OMN9" s="91"/>
      <c r="OMO9" s="91"/>
      <c r="OMP9" s="91"/>
      <c r="OMQ9" s="91"/>
      <c r="OMR9" s="91"/>
      <c r="OMS9" s="91"/>
      <c r="OMT9" s="91"/>
      <c r="OMU9" s="91"/>
      <c r="OMV9" s="91"/>
      <c r="OMW9" s="91"/>
      <c r="OMX9" s="91"/>
      <c r="OMY9" s="91"/>
      <c r="OMZ9" s="91"/>
      <c r="ONA9" s="91"/>
      <c r="ONB9" s="91"/>
      <c r="ONC9" s="91"/>
      <c r="OND9" s="91"/>
      <c r="ONE9" s="91"/>
      <c r="ONF9" s="91"/>
      <c r="ONG9" s="91"/>
      <c r="ONH9" s="91"/>
      <c r="ONI9" s="91"/>
      <c r="ONJ9" s="91"/>
      <c r="ONK9" s="91"/>
      <c r="ONL9" s="91"/>
      <c r="ONM9" s="91"/>
      <c r="ONN9" s="91"/>
      <c r="ONO9" s="91"/>
      <c r="ONP9" s="91"/>
      <c r="ONQ9" s="91"/>
      <c r="ONR9" s="91"/>
      <c r="ONS9" s="91"/>
      <c r="ONT9" s="91"/>
      <c r="ONU9" s="91"/>
      <c r="ONV9" s="91"/>
      <c r="ONW9" s="91"/>
      <c r="ONX9" s="91"/>
      <c r="ONY9" s="91"/>
      <c r="ONZ9" s="91"/>
      <c r="OOA9" s="91"/>
      <c r="OOB9" s="91"/>
      <c r="OOC9" s="91"/>
      <c r="OOD9" s="91"/>
      <c r="OOE9" s="91"/>
      <c r="OOF9" s="91"/>
      <c r="OOG9" s="91"/>
      <c r="OOH9" s="91"/>
      <c r="OOI9" s="91"/>
      <c r="OOJ9" s="91"/>
      <c r="OOK9" s="91"/>
      <c r="OOL9" s="91"/>
      <c r="OOM9" s="91"/>
      <c r="OON9" s="91"/>
      <c r="OOO9" s="91"/>
      <c r="OOP9" s="91"/>
      <c r="OOQ9" s="91"/>
      <c r="OOR9" s="91"/>
      <c r="OOS9" s="91"/>
      <c r="OOT9" s="91"/>
      <c r="OOU9" s="91"/>
      <c r="OOV9" s="91"/>
      <c r="OOW9" s="91"/>
      <c r="OOX9" s="91"/>
      <c r="OOY9" s="91"/>
      <c r="OOZ9" s="91"/>
      <c r="OPA9" s="91"/>
      <c r="OPB9" s="91"/>
      <c r="OPC9" s="91"/>
      <c r="OPD9" s="91"/>
      <c r="OPE9" s="91"/>
      <c r="OPF9" s="91"/>
      <c r="OPG9" s="91"/>
      <c r="OPH9" s="91"/>
      <c r="OPI9" s="91"/>
      <c r="OPJ9" s="91"/>
      <c r="OPK9" s="91"/>
      <c r="OPL9" s="91"/>
      <c r="OPM9" s="91"/>
      <c r="OPN9" s="91"/>
      <c r="OPO9" s="91"/>
      <c r="OPP9" s="91"/>
      <c r="OPQ9" s="91"/>
      <c r="OPR9" s="91"/>
      <c r="OPS9" s="91"/>
      <c r="OPT9" s="91"/>
      <c r="OPU9" s="91"/>
      <c r="OPV9" s="91"/>
      <c r="OPW9" s="91"/>
      <c r="OPX9" s="91"/>
      <c r="OPY9" s="91"/>
      <c r="OPZ9" s="91"/>
      <c r="OQA9" s="91"/>
      <c r="OQB9" s="91"/>
      <c r="OQC9" s="91"/>
      <c r="OQD9" s="91"/>
      <c r="OQE9" s="91"/>
      <c r="OQF9" s="91"/>
      <c r="OQG9" s="91"/>
      <c r="OQH9" s="91"/>
      <c r="OQI9" s="91"/>
      <c r="OQJ9" s="91"/>
      <c r="OQK9" s="91"/>
      <c r="OQL9" s="91"/>
      <c r="OQM9" s="91"/>
      <c r="OQN9" s="91"/>
      <c r="OQO9" s="91"/>
      <c r="OQP9" s="91"/>
      <c r="OQQ9" s="91"/>
      <c r="OQR9" s="91"/>
      <c r="OQS9" s="91"/>
      <c r="OQT9" s="91"/>
      <c r="OQU9" s="91"/>
      <c r="OQV9" s="91"/>
      <c r="OQW9" s="91"/>
      <c r="OQX9" s="91"/>
      <c r="OQY9" s="91"/>
      <c r="OQZ9" s="91"/>
      <c r="ORA9" s="91"/>
      <c r="ORB9" s="91"/>
      <c r="ORC9" s="91"/>
      <c r="ORD9" s="91"/>
      <c r="ORE9" s="91"/>
      <c r="ORF9" s="91"/>
      <c r="ORG9" s="91"/>
      <c r="ORH9" s="91"/>
      <c r="ORI9" s="91"/>
      <c r="ORJ9" s="91"/>
      <c r="ORK9" s="91"/>
      <c r="ORL9" s="91"/>
      <c r="ORM9" s="91"/>
      <c r="ORN9" s="91"/>
      <c r="ORO9" s="91"/>
      <c r="ORP9" s="91"/>
      <c r="ORQ9" s="91"/>
      <c r="ORR9" s="91"/>
      <c r="ORS9" s="91"/>
      <c r="ORT9" s="91"/>
      <c r="ORU9" s="91"/>
      <c r="ORV9" s="91"/>
      <c r="ORW9" s="91"/>
      <c r="ORX9" s="91"/>
      <c r="ORY9" s="91"/>
      <c r="ORZ9" s="91"/>
      <c r="OSA9" s="91"/>
      <c r="OSB9" s="91"/>
      <c r="OSC9" s="91"/>
      <c r="OSD9" s="91"/>
      <c r="OSE9" s="91"/>
      <c r="OSF9" s="91"/>
      <c r="OSG9" s="91"/>
      <c r="OSH9" s="91"/>
      <c r="OSI9" s="91"/>
      <c r="OSJ9" s="91"/>
      <c r="OSK9" s="91"/>
      <c r="OSL9" s="91"/>
      <c r="OSM9" s="91"/>
      <c r="OSN9" s="91"/>
      <c r="OSO9" s="91"/>
      <c r="OSP9" s="91"/>
      <c r="OSQ9" s="91"/>
      <c r="OSR9" s="91"/>
      <c r="OSS9" s="91"/>
      <c r="OST9" s="91"/>
      <c r="OSU9" s="91"/>
      <c r="OSV9" s="91"/>
      <c r="OSW9" s="91"/>
      <c r="OSX9" s="91"/>
      <c r="OSY9" s="91"/>
      <c r="OSZ9" s="91"/>
      <c r="OTA9" s="91"/>
      <c r="OTB9" s="91"/>
      <c r="OTC9" s="91"/>
      <c r="OTD9" s="91"/>
      <c r="OTE9" s="91"/>
      <c r="OTF9" s="91"/>
      <c r="OTG9" s="91"/>
      <c r="OTH9" s="91"/>
      <c r="OTI9" s="91"/>
      <c r="OTJ9" s="91"/>
      <c r="OTK9" s="91"/>
      <c r="OTL9" s="91"/>
      <c r="OTM9" s="91"/>
      <c r="OTN9" s="91"/>
      <c r="OTO9" s="91"/>
      <c r="OTP9" s="91"/>
      <c r="OTQ9" s="91"/>
      <c r="OTR9" s="91"/>
      <c r="OTS9" s="91"/>
      <c r="OTT9" s="91"/>
      <c r="OTU9" s="91"/>
      <c r="OTV9" s="91"/>
      <c r="OTW9" s="91"/>
      <c r="OTX9" s="91"/>
      <c r="OTY9" s="91"/>
      <c r="OTZ9" s="91"/>
      <c r="OUA9" s="91"/>
      <c r="OUB9" s="91"/>
      <c r="OUC9" s="91"/>
      <c r="OUD9" s="91"/>
      <c r="OUE9" s="91"/>
      <c r="OUF9" s="91"/>
      <c r="OUG9" s="91"/>
      <c r="OUH9" s="91"/>
      <c r="OUI9" s="91"/>
      <c r="OUJ9" s="91"/>
      <c r="OUK9" s="91"/>
      <c r="OUL9" s="91"/>
      <c r="OUM9" s="91"/>
      <c r="OUN9" s="91"/>
      <c r="OUO9" s="91"/>
      <c r="OUP9" s="91"/>
      <c r="OUQ9" s="91"/>
      <c r="OUR9" s="91"/>
      <c r="OUS9" s="91"/>
      <c r="OUT9" s="91"/>
      <c r="OUU9" s="91"/>
      <c r="OUV9" s="91"/>
      <c r="OUW9" s="91"/>
      <c r="OUX9" s="91"/>
      <c r="OUY9" s="91"/>
      <c r="OUZ9" s="91"/>
      <c r="OVA9" s="91"/>
      <c r="OVB9" s="91"/>
      <c r="OVC9" s="91"/>
      <c r="OVD9" s="91"/>
      <c r="OVE9" s="91"/>
      <c r="OVF9" s="91"/>
      <c r="OVG9" s="91"/>
      <c r="OVH9" s="91"/>
      <c r="OVI9" s="91"/>
      <c r="OVJ9" s="91"/>
      <c r="OVK9" s="91"/>
      <c r="OVL9" s="91"/>
      <c r="OVM9" s="91"/>
      <c r="OVN9" s="91"/>
      <c r="OVO9" s="91"/>
      <c r="OVP9" s="91"/>
      <c r="OVQ9" s="91"/>
      <c r="OVR9" s="91"/>
      <c r="OVS9" s="91"/>
      <c r="OVT9" s="91"/>
      <c r="OVU9" s="91"/>
      <c r="OVV9" s="91"/>
      <c r="OVW9" s="91"/>
      <c r="OVX9" s="91"/>
      <c r="OVY9" s="91"/>
      <c r="OVZ9" s="91"/>
      <c r="OWA9" s="91"/>
      <c r="OWB9" s="91"/>
      <c r="OWC9" s="91"/>
      <c r="OWD9" s="91"/>
      <c r="OWE9" s="91"/>
      <c r="OWF9" s="91"/>
      <c r="OWG9" s="91"/>
      <c r="OWH9" s="91"/>
      <c r="OWI9" s="91"/>
      <c r="OWJ9" s="91"/>
      <c r="OWK9" s="91"/>
      <c r="OWL9" s="91"/>
      <c r="OWM9" s="91"/>
      <c r="OWN9" s="91"/>
      <c r="OWO9" s="91"/>
      <c r="OWP9" s="91"/>
      <c r="OWQ9" s="91"/>
      <c r="OWR9" s="91"/>
      <c r="OWS9" s="91"/>
      <c r="OWT9" s="91"/>
      <c r="OWU9" s="91"/>
      <c r="OWV9" s="91"/>
      <c r="OWW9" s="91"/>
      <c r="OWX9" s="91"/>
      <c r="OWY9" s="91"/>
      <c r="OWZ9" s="91"/>
      <c r="OXA9" s="91"/>
      <c r="OXB9" s="91"/>
      <c r="OXC9" s="91"/>
      <c r="OXD9" s="91"/>
      <c r="OXE9" s="91"/>
      <c r="OXF9" s="91"/>
      <c r="OXG9" s="91"/>
      <c r="OXH9" s="91"/>
      <c r="OXI9" s="91"/>
      <c r="OXJ9" s="91"/>
      <c r="OXK9" s="91"/>
      <c r="OXL9" s="91"/>
      <c r="OXM9" s="91"/>
      <c r="OXN9" s="91"/>
      <c r="OXO9" s="91"/>
      <c r="OXP9" s="91"/>
      <c r="OXQ9" s="91"/>
      <c r="OXR9" s="91"/>
      <c r="OXS9" s="91"/>
      <c r="OXT9" s="91"/>
      <c r="OXU9" s="91"/>
      <c r="OXV9" s="91"/>
      <c r="OXW9" s="91"/>
      <c r="OXX9" s="91"/>
      <c r="OXY9" s="91"/>
      <c r="OXZ9" s="91"/>
      <c r="OYA9" s="91"/>
      <c r="OYB9" s="91"/>
      <c r="OYC9" s="91"/>
      <c r="OYD9" s="91"/>
      <c r="OYE9" s="91"/>
      <c r="OYF9" s="91"/>
      <c r="OYG9" s="91"/>
      <c r="OYH9" s="91"/>
      <c r="OYI9" s="91"/>
      <c r="OYJ9" s="91"/>
      <c r="OYK9" s="91"/>
      <c r="OYL9" s="91"/>
      <c r="OYM9" s="91"/>
      <c r="OYN9" s="91"/>
      <c r="OYO9" s="91"/>
      <c r="OYP9" s="91"/>
      <c r="OYQ9" s="91"/>
      <c r="OYR9" s="91"/>
      <c r="OYS9" s="91"/>
      <c r="OYT9" s="91"/>
      <c r="OYU9" s="91"/>
      <c r="OYV9" s="91"/>
      <c r="OYW9" s="91"/>
      <c r="OYX9" s="91"/>
      <c r="OYY9" s="91"/>
      <c r="OYZ9" s="91"/>
      <c r="OZA9" s="91"/>
      <c r="OZB9" s="91"/>
      <c r="OZC9" s="91"/>
      <c r="OZD9" s="91"/>
      <c r="OZE9" s="91"/>
      <c r="OZF9" s="91"/>
      <c r="OZG9" s="91"/>
      <c r="OZH9" s="91"/>
      <c r="OZI9" s="91"/>
      <c r="OZJ9" s="91"/>
      <c r="OZK9" s="91"/>
      <c r="OZL9" s="91"/>
      <c r="OZM9" s="91"/>
      <c r="OZN9" s="91"/>
      <c r="OZO9" s="91"/>
      <c r="OZP9" s="91"/>
      <c r="OZQ9" s="91"/>
      <c r="OZR9" s="91"/>
      <c r="OZS9" s="91"/>
      <c r="OZT9" s="91"/>
      <c r="OZU9" s="91"/>
      <c r="OZV9" s="91"/>
      <c r="OZW9" s="91"/>
      <c r="OZX9" s="91"/>
      <c r="OZY9" s="91"/>
      <c r="OZZ9" s="91"/>
      <c r="PAA9" s="91"/>
      <c r="PAB9" s="91"/>
      <c r="PAC9" s="91"/>
      <c r="PAD9" s="91"/>
      <c r="PAE9" s="91"/>
      <c r="PAF9" s="91"/>
      <c r="PAG9" s="91"/>
      <c r="PAH9" s="91"/>
      <c r="PAI9" s="91"/>
      <c r="PAJ9" s="91"/>
      <c r="PAK9" s="91"/>
      <c r="PAL9" s="91"/>
      <c r="PAM9" s="91"/>
      <c r="PAN9" s="91"/>
      <c r="PAO9" s="91"/>
      <c r="PAP9" s="91"/>
      <c r="PAQ9" s="91"/>
      <c r="PAR9" s="91"/>
      <c r="PAS9" s="91"/>
      <c r="PAT9" s="91"/>
      <c r="PAU9" s="91"/>
      <c r="PAV9" s="91"/>
      <c r="PAW9" s="91"/>
      <c r="PAX9" s="91"/>
      <c r="PAY9" s="91"/>
      <c r="PAZ9" s="91"/>
      <c r="PBA9" s="91"/>
      <c r="PBB9" s="91"/>
      <c r="PBC9" s="91"/>
      <c r="PBD9" s="91"/>
      <c r="PBE9" s="91"/>
      <c r="PBF9" s="91"/>
      <c r="PBG9" s="91"/>
      <c r="PBH9" s="91"/>
      <c r="PBI9" s="91"/>
      <c r="PBJ9" s="91"/>
      <c r="PBK9" s="91"/>
      <c r="PBL9" s="91"/>
      <c r="PBM9" s="91"/>
      <c r="PBN9" s="91"/>
      <c r="PBO9" s="91"/>
      <c r="PBP9" s="91"/>
      <c r="PBQ9" s="91"/>
      <c r="PBR9" s="91"/>
      <c r="PBS9" s="91"/>
      <c r="PBT9" s="91"/>
      <c r="PBU9" s="91"/>
      <c r="PBV9" s="91"/>
      <c r="PBW9" s="91"/>
      <c r="PBX9" s="91"/>
      <c r="PBY9" s="91"/>
      <c r="PBZ9" s="91"/>
      <c r="PCA9" s="91"/>
      <c r="PCB9" s="91"/>
      <c r="PCC9" s="91"/>
      <c r="PCD9" s="91"/>
      <c r="PCE9" s="91"/>
      <c r="PCF9" s="91"/>
      <c r="PCG9" s="91"/>
      <c r="PCH9" s="91"/>
      <c r="PCI9" s="91"/>
      <c r="PCJ9" s="91"/>
      <c r="PCK9" s="91"/>
      <c r="PCL9" s="91"/>
      <c r="PCM9" s="91"/>
      <c r="PCN9" s="91"/>
      <c r="PCO9" s="91"/>
      <c r="PCP9" s="91"/>
      <c r="PCQ9" s="91"/>
      <c r="PCR9" s="91"/>
      <c r="PCS9" s="91"/>
      <c r="PCT9" s="91"/>
      <c r="PCU9" s="91"/>
      <c r="PCV9" s="91"/>
      <c r="PCW9" s="91"/>
      <c r="PCX9" s="91"/>
      <c r="PCY9" s="91"/>
      <c r="PCZ9" s="91"/>
      <c r="PDA9" s="91"/>
      <c r="PDB9" s="91"/>
      <c r="PDC9" s="91"/>
      <c r="PDD9" s="91"/>
      <c r="PDE9" s="91"/>
      <c r="PDF9" s="91"/>
      <c r="PDG9" s="91"/>
      <c r="PDH9" s="91"/>
      <c r="PDI9" s="91"/>
      <c r="PDJ9" s="91"/>
      <c r="PDK9" s="91"/>
      <c r="PDL9" s="91"/>
      <c r="PDM9" s="91"/>
      <c r="PDN9" s="91"/>
      <c r="PDO9" s="91"/>
      <c r="PDP9" s="91"/>
      <c r="PDQ9" s="91"/>
      <c r="PDR9" s="91"/>
      <c r="PDS9" s="91"/>
      <c r="PDT9" s="91"/>
      <c r="PDU9" s="91"/>
      <c r="PDV9" s="91"/>
      <c r="PDW9" s="91"/>
      <c r="PDX9" s="91"/>
      <c r="PDY9" s="91"/>
      <c r="PDZ9" s="91"/>
      <c r="PEA9" s="91"/>
      <c r="PEB9" s="91"/>
      <c r="PEC9" s="91"/>
      <c r="PED9" s="91"/>
      <c r="PEE9" s="91"/>
      <c r="PEF9" s="91"/>
      <c r="PEG9" s="91"/>
      <c r="PEH9" s="91"/>
      <c r="PEI9" s="91"/>
      <c r="PEJ9" s="91"/>
      <c r="PEK9" s="91"/>
      <c r="PEL9" s="91"/>
      <c r="PEM9" s="91"/>
      <c r="PEN9" s="91"/>
      <c r="PEO9" s="91"/>
      <c r="PEP9" s="91"/>
      <c r="PEQ9" s="91"/>
      <c r="PER9" s="91"/>
      <c r="PES9" s="91"/>
      <c r="PET9" s="91"/>
      <c r="PEU9" s="91"/>
      <c r="PEV9" s="91"/>
      <c r="PEW9" s="91"/>
      <c r="PEX9" s="91"/>
      <c r="PEY9" s="91"/>
      <c r="PEZ9" s="91"/>
      <c r="PFA9" s="91"/>
      <c r="PFB9" s="91"/>
      <c r="PFC9" s="91"/>
      <c r="PFD9" s="91"/>
      <c r="PFE9" s="91"/>
      <c r="PFF9" s="91"/>
      <c r="PFG9" s="91"/>
      <c r="PFH9" s="91"/>
      <c r="PFI9" s="91"/>
      <c r="PFJ9" s="91"/>
      <c r="PFK9" s="91"/>
      <c r="PFL9" s="91"/>
      <c r="PFM9" s="91"/>
      <c r="PFN9" s="91"/>
      <c r="PFO9" s="91"/>
      <c r="PFP9" s="91"/>
      <c r="PFQ9" s="91"/>
      <c r="PFR9" s="91"/>
      <c r="PFS9" s="91"/>
      <c r="PFT9" s="91"/>
      <c r="PFU9" s="91"/>
      <c r="PFV9" s="91"/>
      <c r="PFW9" s="91"/>
      <c r="PFX9" s="91"/>
      <c r="PFY9" s="91"/>
      <c r="PFZ9" s="91"/>
      <c r="PGA9" s="91"/>
      <c r="PGB9" s="91"/>
      <c r="PGC9" s="91"/>
      <c r="PGD9" s="91"/>
      <c r="PGE9" s="91"/>
      <c r="PGF9" s="91"/>
      <c r="PGG9" s="91"/>
      <c r="PGH9" s="91"/>
      <c r="PGI9" s="91"/>
      <c r="PGJ9" s="91"/>
      <c r="PGK9" s="91"/>
      <c r="PGL9" s="91"/>
      <c r="PGM9" s="91"/>
      <c r="PGN9" s="91"/>
      <c r="PGO9" s="91"/>
      <c r="PGP9" s="91"/>
      <c r="PGQ9" s="91"/>
      <c r="PGR9" s="91"/>
      <c r="PGS9" s="91"/>
      <c r="PGT9" s="91"/>
      <c r="PGU9" s="91"/>
      <c r="PGV9" s="91"/>
      <c r="PGW9" s="91"/>
      <c r="PGX9" s="91"/>
      <c r="PGY9" s="91"/>
      <c r="PGZ9" s="91"/>
      <c r="PHA9" s="91"/>
      <c r="PHB9" s="91"/>
      <c r="PHC9" s="91"/>
      <c r="PHD9" s="91"/>
      <c r="PHE9" s="91"/>
      <c r="PHF9" s="91"/>
      <c r="PHG9" s="91"/>
      <c r="PHH9" s="91"/>
      <c r="PHI9" s="91"/>
      <c r="PHJ9" s="91"/>
      <c r="PHK9" s="91"/>
      <c r="PHL9" s="91"/>
      <c r="PHM9" s="91"/>
      <c r="PHN9" s="91"/>
      <c r="PHO9" s="91"/>
      <c r="PHP9" s="91"/>
      <c r="PHQ9" s="91"/>
      <c r="PHR9" s="91"/>
      <c r="PHS9" s="91"/>
      <c r="PHT9" s="91"/>
      <c r="PHU9" s="91"/>
      <c r="PHV9" s="91"/>
      <c r="PHW9" s="91"/>
      <c r="PHX9" s="91"/>
      <c r="PHY9" s="91"/>
      <c r="PHZ9" s="91"/>
      <c r="PIA9" s="91"/>
      <c r="PIB9" s="91"/>
      <c r="PIC9" s="91"/>
      <c r="PID9" s="91"/>
      <c r="PIE9" s="91"/>
      <c r="PIF9" s="91"/>
      <c r="PIG9" s="91"/>
      <c r="PIH9" s="91"/>
      <c r="PII9" s="91"/>
      <c r="PIJ9" s="91"/>
      <c r="PIK9" s="91"/>
      <c r="PIL9" s="91"/>
      <c r="PIM9" s="91"/>
      <c r="PIN9" s="91"/>
      <c r="PIO9" s="91"/>
      <c r="PIP9" s="91"/>
      <c r="PIQ9" s="91"/>
      <c r="PIR9" s="91"/>
      <c r="PIS9" s="91"/>
      <c r="PIT9" s="91"/>
      <c r="PIU9" s="91"/>
      <c r="PIV9" s="91"/>
      <c r="PIW9" s="91"/>
      <c r="PIX9" s="91"/>
      <c r="PIY9" s="91"/>
      <c r="PIZ9" s="91"/>
      <c r="PJA9" s="91"/>
      <c r="PJB9" s="91"/>
      <c r="PJC9" s="91"/>
      <c r="PJD9" s="91"/>
      <c r="PJE9" s="91"/>
      <c r="PJF9" s="91"/>
      <c r="PJG9" s="91"/>
      <c r="PJH9" s="91"/>
      <c r="PJI9" s="91"/>
      <c r="PJJ9" s="91"/>
      <c r="PJK9" s="91"/>
      <c r="PJL9" s="91"/>
      <c r="PJM9" s="91"/>
      <c r="PJN9" s="91"/>
      <c r="PJO9" s="91"/>
      <c r="PJP9" s="91"/>
      <c r="PJQ9" s="91"/>
      <c r="PJR9" s="91"/>
      <c r="PJS9" s="91"/>
      <c r="PJT9" s="91"/>
      <c r="PJU9" s="91"/>
      <c r="PJV9" s="91"/>
      <c r="PJW9" s="91"/>
      <c r="PJX9" s="91"/>
      <c r="PJY9" s="91"/>
      <c r="PJZ9" s="91"/>
      <c r="PKA9" s="91"/>
      <c r="PKB9" s="91"/>
      <c r="PKC9" s="91"/>
      <c r="PKD9" s="91"/>
      <c r="PKE9" s="91"/>
      <c r="PKF9" s="91"/>
      <c r="PKG9" s="91"/>
      <c r="PKH9" s="91"/>
      <c r="PKI9" s="91"/>
      <c r="PKJ9" s="91"/>
      <c r="PKK9" s="91"/>
      <c r="PKL9" s="91"/>
      <c r="PKM9" s="91"/>
      <c r="PKN9" s="91"/>
      <c r="PKO9" s="91"/>
      <c r="PKP9" s="91"/>
      <c r="PKQ9" s="91"/>
      <c r="PKR9" s="91"/>
      <c r="PKS9" s="91"/>
      <c r="PKT9" s="91"/>
      <c r="PKU9" s="91"/>
      <c r="PKV9" s="91"/>
      <c r="PKW9" s="91"/>
      <c r="PKX9" s="91"/>
      <c r="PKY9" s="91"/>
      <c r="PKZ9" s="91"/>
      <c r="PLA9" s="91"/>
      <c r="PLB9" s="91"/>
      <c r="PLC9" s="91"/>
      <c r="PLD9" s="91"/>
      <c r="PLE9" s="91"/>
      <c r="PLF9" s="91"/>
      <c r="PLG9" s="91"/>
      <c r="PLH9" s="91"/>
      <c r="PLI9" s="91"/>
      <c r="PLJ9" s="91"/>
      <c r="PLK9" s="91"/>
      <c r="PLL9" s="91"/>
      <c r="PLM9" s="91"/>
      <c r="PLN9" s="91"/>
      <c r="PLO9" s="91"/>
      <c r="PLP9" s="91"/>
      <c r="PLQ9" s="91"/>
      <c r="PLR9" s="91"/>
      <c r="PLS9" s="91"/>
      <c r="PLT9" s="91"/>
      <c r="PLU9" s="91"/>
      <c r="PLV9" s="91"/>
      <c r="PLW9" s="91"/>
      <c r="PLX9" s="91"/>
      <c r="PLY9" s="91"/>
      <c r="PLZ9" s="91"/>
      <c r="PMA9" s="91"/>
      <c r="PMB9" s="91"/>
      <c r="PMC9" s="91"/>
      <c r="PMD9" s="91"/>
      <c r="PME9" s="91"/>
      <c r="PMF9" s="91"/>
      <c r="PMG9" s="91"/>
      <c r="PMH9" s="91"/>
      <c r="PMI9" s="91"/>
      <c r="PMJ9" s="91"/>
      <c r="PMK9" s="91"/>
      <c r="PML9" s="91"/>
      <c r="PMM9" s="91"/>
      <c r="PMN9" s="91"/>
      <c r="PMO9" s="91"/>
      <c r="PMP9" s="91"/>
      <c r="PMQ9" s="91"/>
      <c r="PMR9" s="91"/>
      <c r="PMS9" s="91"/>
      <c r="PMT9" s="91"/>
      <c r="PMU9" s="91"/>
      <c r="PMV9" s="91"/>
      <c r="PMW9" s="91"/>
      <c r="PMX9" s="91"/>
      <c r="PMY9" s="91"/>
      <c r="PMZ9" s="91"/>
      <c r="PNA9" s="91"/>
      <c r="PNB9" s="91"/>
      <c r="PNC9" s="91"/>
      <c r="PND9" s="91"/>
      <c r="PNE9" s="91"/>
      <c r="PNF9" s="91"/>
      <c r="PNG9" s="91"/>
      <c r="PNH9" s="91"/>
      <c r="PNI9" s="91"/>
      <c r="PNJ9" s="91"/>
      <c r="PNK9" s="91"/>
      <c r="PNL9" s="91"/>
      <c r="PNM9" s="91"/>
      <c r="PNN9" s="91"/>
      <c r="PNO9" s="91"/>
      <c r="PNP9" s="91"/>
      <c r="PNQ9" s="91"/>
      <c r="PNR9" s="91"/>
      <c r="PNS9" s="91"/>
      <c r="PNT9" s="91"/>
      <c r="PNU9" s="91"/>
      <c r="PNV9" s="91"/>
      <c r="PNW9" s="91"/>
      <c r="PNX9" s="91"/>
      <c r="PNY9" s="91"/>
      <c r="PNZ9" s="91"/>
      <c r="POA9" s="91"/>
      <c r="POB9" s="91"/>
      <c r="POC9" s="91"/>
      <c r="POD9" s="91"/>
      <c r="POE9" s="91"/>
      <c r="POF9" s="91"/>
      <c r="POG9" s="91"/>
      <c r="POH9" s="91"/>
      <c r="POI9" s="91"/>
      <c r="POJ9" s="91"/>
      <c r="POK9" s="91"/>
      <c r="POL9" s="91"/>
      <c r="POM9" s="91"/>
      <c r="PON9" s="91"/>
      <c r="POO9" s="91"/>
      <c r="POP9" s="91"/>
      <c r="POQ9" s="91"/>
      <c r="POR9" s="91"/>
      <c r="POS9" s="91"/>
      <c r="POT9" s="91"/>
      <c r="POU9" s="91"/>
      <c r="POV9" s="91"/>
      <c r="POW9" s="91"/>
      <c r="POX9" s="91"/>
      <c r="POY9" s="91"/>
      <c r="POZ9" s="91"/>
      <c r="PPA9" s="91"/>
      <c r="PPB9" s="91"/>
      <c r="PPC9" s="91"/>
      <c r="PPD9" s="91"/>
      <c r="PPE9" s="91"/>
      <c r="PPF9" s="91"/>
      <c r="PPG9" s="91"/>
      <c r="PPH9" s="91"/>
      <c r="PPI9" s="91"/>
      <c r="PPJ9" s="91"/>
      <c r="PPK9" s="91"/>
      <c r="PPL9" s="91"/>
      <c r="PPM9" s="91"/>
      <c r="PPN9" s="91"/>
      <c r="PPO9" s="91"/>
      <c r="PPP9" s="91"/>
      <c r="PPQ9" s="91"/>
      <c r="PPR9" s="91"/>
      <c r="PPS9" s="91"/>
      <c r="PPT9" s="91"/>
      <c r="PPU9" s="91"/>
      <c r="PPV9" s="91"/>
      <c r="PPW9" s="91"/>
      <c r="PPX9" s="91"/>
      <c r="PPY9" s="91"/>
      <c r="PPZ9" s="91"/>
      <c r="PQA9" s="91"/>
      <c r="PQB9" s="91"/>
      <c r="PQC9" s="91"/>
      <c r="PQD9" s="91"/>
      <c r="PQE9" s="91"/>
      <c r="PQF9" s="91"/>
      <c r="PQG9" s="91"/>
      <c r="PQH9" s="91"/>
      <c r="PQI9" s="91"/>
      <c r="PQJ9" s="91"/>
      <c r="PQK9" s="91"/>
      <c r="PQL9" s="91"/>
      <c r="PQM9" s="91"/>
      <c r="PQN9" s="91"/>
      <c r="PQO9" s="91"/>
      <c r="PQP9" s="91"/>
      <c r="PQQ9" s="91"/>
      <c r="PQR9" s="91"/>
      <c r="PQS9" s="91"/>
      <c r="PQT9" s="91"/>
      <c r="PQU9" s="91"/>
      <c r="PQV9" s="91"/>
      <c r="PQW9" s="91"/>
      <c r="PQX9" s="91"/>
      <c r="PQY9" s="91"/>
      <c r="PQZ9" s="91"/>
      <c r="PRA9" s="91"/>
      <c r="PRB9" s="91"/>
      <c r="PRC9" s="91"/>
      <c r="PRD9" s="91"/>
      <c r="PRE9" s="91"/>
      <c r="PRF9" s="91"/>
      <c r="PRG9" s="91"/>
      <c r="PRH9" s="91"/>
      <c r="PRI9" s="91"/>
      <c r="PRJ9" s="91"/>
      <c r="PRK9" s="91"/>
      <c r="PRL9" s="91"/>
      <c r="PRM9" s="91"/>
      <c r="PRN9" s="91"/>
      <c r="PRO9" s="91"/>
      <c r="PRP9" s="91"/>
      <c r="PRQ9" s="91"/>
      <c r="PRR9" s="91"/>
      <c r="PRS9" s="91"/>
      <c r="PRT9" s="91"/>
      <c r="PRU9" s="91"/>
      <c r="PRV9" s="91"/>
      <c r="PRW9" s="91"/>
      <c r="PRX9" s="91"/>
      <c r="PRY9" s="91"/>
      <c r="PRZ9" s="91"/>
      <c r="PSA9" s="91"/>
      <c r="PSB9" s="91"/>
      <c r="PSC9" s="91"/>
      <c r="PSD9" s="91"/>
      <c r="PSE9" s="91"/>
      <c r="PSF9" s="91"/>
      <c r="PSG9" s="91"/>
      <c r="PSH9" s="91"/>
      <c r="PSI9" s="91"/>
      <c r="PSJ9" s="91"/>
      <c r="PSK9" s="91"/>
      <c r="PSL9" s="91"/>
      <c r="PSM9" s="91"/>
      <c r="PSN9" s="91"/>
      <c r="PSO9" s="91"/>
      <c r="PSP9" s="91"/>
      <c r="PSQ9" s="91"/>
      <c r="PSR9" s="91"/>
      <c r="PSS9" s="91"/>
      <c r="PST9" s="91"/>
      <c r="PSU9" s="91"/>
      <c r="PSV9" s="91"/>
      <c r="PSW9" s="91"/>
      <c r="PSX9" s="91"/>
      <c r="PSY9" s="91"/>
      <c r="PSZ9" s="91"/>
      <c r="PTA9" s="91"/>
      <c r="PTB9" s="91"/>
      <c r="PTC9" s="91"/>
      <c r="PTD9" s="91"/>
      <c r="PTE9" s="91"/>
      <c r="PTF9" s="91"/>
      <c r="PTG9" s="91"/>
      <c r="PTH9" s="91"/>
      <c r="PTI9" s="91"/>
      <c r="PTJ9" s="91"/>
      <c r="PTK9" s="91"/>
      <c r="PTL9" s="91"/>
      <c r="PTM9" s="91"/>
      <c r="PTN9" s="91"/>
      <c r="PTO9" s="91"/>
      <c r="PTP9" s="91"/>
      <c r="PTQ9" s="91"/>
      <c r="PTR9" s="91"/>
      <c r="PTS9" s="91"/>
      <c r="PTT9" s="91"/>
      <c r="PTU9" s="91"/>
      <c r="PTV9" s="91"/>
      <c r="PTW9" s="91"/>
      <c r="PTX9" s="91"/>
      <c r="PTY9" s="91"/>
      <c r="PTZ9" s="91"/>
      <c r="PUA9" s="91"/>
      <c r="PUB9" s="91"/>
      <c r="PUC9" s="91"/>
      <c r="PUD9" s="91"/>
      <c r="PUE9" s="91"/>
      <c r="PUF9" s="91"/>
      <c r="PUG9" s="91"/>
      <c r="PUH9" s="91"/>
      <c r="PUI9" s="91"/>
      <c r="PUJ9" s="91"/>
      <c r="PUK9" s="91"/>
      <c r="PUL9" s="91"/>
      <c r="PUM9" s="91"/>
      <c r="PUN9" s="91"/>
      <c r="PUO9" s="91"/>
      <c r="PUP9" s="91"/>
      <c r="PUQ9" s="91"/>
      <c r="PUR9" s="91"/>
      <c r="PUS9" s="91"/>
      <c r="PUT9" s="91"/>
      <c r="PUU9" s="91"/>
      <c r="PUV9" s="91"/>
      <c r="PUW9" s="91"/>
      <c r="PUX9" s="91"/>
      <c r="PUY9" s="91"/>
      <c r="PUZ9" s="91"/>
      <c r="PVA9" s="91"/>
      <c r="PVB9" s="91"/>
      <c r="PVC9" s="91"/>
      <c r="PVD9" s="91"/>
      <c r="PVE9" s="91"/>
      <c r="PVF9" s="91"/>
      <c r="PVG9" s="91"/>
      <c r="PVH9" s="91"/>
      <c r="PVI9" s="91"/>
      <c r="PVJ9" s="91"/>
      <c r="PVK9" s="91"/>
      <c r="PVL9" s="91"/>
      <c r="PVM9" s="91"/>
      <c r="PVN9" s="91"/>
      <c r="PVO9" s="91"/>
      <c r="PVP9" s="91"/>
      <c r="PVQ9" s="91"/>
      <c r="PVR9" s="91"/>
      <c r="PVS9" s="91"/>
      <c r="PVT9" s="91"/>
      <c r="PVU9" s="91"/>
      <c r="PVV9" s="91"/>
      <c r="PVW9" s="91"/>
      <c r="PVX9" s="91"/>
      <c r="PVY9" s="91"/>
      <c r="PVZ9" s="91"/>
      <c r="PWA9" s="91"/>
      <c r="PWB9" s="91"/>
      <c r="PWC9" s="91"/>
      <c r="PWD9" s="91"/>
      <c r="PWE9" s="91"/>
      <c r="PWF9" s="91"/>
      <c r="PWG9" s="91"/>
      <c r="PWH9" s="91"/>
      <c r="PWI9" s="91"/>
      <c r="PWJ9" s="91"/>
      <c r="PWK9" s="91"/>
      <c r="PWL9" s="91"/>
      <c r="PWM9" s="91"/>
      <c r="PWN9" s="91"/>
      <c r="PWO9" s="91"/>
      <c r="PWP9" s="91"/>
      <c r="PWQ9" s="91"/>
      <c r="PWR9" s="91"/>
      <c r="PWS9" s="91"/>
      <c r="PWT9" s="91"/>
      <c r="PWU9" s="91"/>
      <c r="PWV9" s="91"/>
      <c r="PWW9" s="91"/>
      <c r="PWX9" s="91"/>
      <c r="PWY9" s="91"/>
      <c r="PWZ9" s="91"/>
      <c r="PXA9" s="91"/>
      <c r="PXB9" s="91"/>
      <c r="PXC9" s="91"/>
      <c r="PXD9" s="91"/>
      <c r="PXE9" s="91"/>
      <c r="PXF9" s="91"/>
      <c r="PXG9" s="91"/>
      <c r="PXH9" s="91"/>
      <c r="PXI9" s="91"/>
      <c r="PXJ9" s="91"/>
      <c r="PXK9" s="91"/>
      <c r="PXL9" s="91"/>
      <c r="PXM9" s="91"/>
      <c r="PXN9" s="91"/>
      <c r="PXO9" s="91"/>
      <c r="PXP9" s="91"/>
      <c r="PXQ9" s="91"/>
      <c r="PXR9" s="91"/>
      <c r="PXS9" s="91"/>
      <c r="PXT9" s="91"/>
      <c r="PXU9" s="91"/>
      <c r="PXV9" s="91"/>
      <c r="PXW9" s="91"/>
      <c r="PXX9" s="91"/>
      <c r="PXY9" s="91"/>
      <c r="PXZ9" s="91"/>
      <c r="PYA9" s="91"/>
      <c r="PYB9" s="91"/>
      <c r="PYC9" s="91"/>
      <c r="PYD9" s="91"/>
      <c r="PYE9" s="91"/>
      <c r="PYF9" s="91"/>
      <c r="PYG9" s="91"/>
      <c r="PYH9" s="91"/>
      <c r="PYI9" s="91"/>
      <c r="PYJ9" s="91"/>
      <c r="PYK9" s="91"/>
      <c r="PYL9" s="91"/>
      <c r="PYM9" s="91"/>
      <c r="PYN9" s="91"/>
      <c r="PYO9" s="91"/>
      <c r="PYP9" s="91"/>
      <c r="PYQ9" s="91"/>
      <c r="PYR9" s="91"/>
      <c r="PYS9" s="91"/>
      <c r="PYT9" s="91"/>
      <c r="PYU9" s="91"/>
      <c r="PYV9" s="91"/>
      <c r="PYW9" s="91"/>
      <c r="PYX9" s="91"/>
      <c r="PYY9" s="91"/>
      <c r="PYZ9" s="91"/>
      <c r="PZA9" s="91"/>
      <c r="PZB9" s="91"/>
      <c r="PZC9" s="91"/>
      <c r="PZD9" s="91"/>
      <c r="PZE9" s="91"/>
      <c r="PZF9" s="91"/>
      <c r="PZG9" s="91"/>
      <c r="PZH9" s="91"/>
      <c r="PZI9" s="91"/>
      <c r="PZJ9" s="91"/>
      <c r="PZK9" s="91"/>
      <c r="PZL9" s="91"/>
      <c r="PZM9" s="91"/>
      <c r="PZN9" s="91"/>
      <c r="PZO9" s="91"/>
      <c r="PZP9" s="91"/>
      <c r="PZQ9" s="91"/>
      <c r="PZR9" s="91"/>
      <c r="PZS9" s="91"/>
      <c r="PZT9" s="91"/>
      <c r="PZU9" s="91"/>
      <c r="PZV9" s="91"/>
      <c r="PZW9" s="91"/>
      <c r="PZX9" s="91"/>
      <c r="PZY9" s="91"/>
      <c r="PZZ9" s="91"/>
      <c r="QAA9" s="91"/>
      <c r="QAB9" s="91"/>
      <c r="QAC9" s="91"/>
      <c r="QAD9" s="91"/>
      <c r="QAE9" s="91"/>
      <c r="QAF9" s="91"/>
      <c r="QAG9" s="91"/>
      <c r="QAH9" s="91"/>
      <c r="QAI9" s="91"/>
      <c r="QAJ9" s="91"/>
      <c r="QAK9" s="91"/>
      <c r="QAL9" s="91"/>
      <c r="QAM9" s="91"/>
      <c r="QAN9" s="91"/>
      <c r="QAO9" s="91"/>
      <c r="QAP9" s="91"/>
      <c r="QAQ9" s="91"/>
      <c r="QAR9" s="91"/>
      <c r="QAS9" s="91"/>
      <c r="QAT9" s="91"/>
      <c r="QAU9" s="91"/>
      <c r="QAV9" s="91"/>
      <c r="QAW9" s="91"/>
      <c r="QAX9" s="91"/>
      <c r="QAY9" s="91"/>
      <c r="QAZ9" s="91"/>
      <c r="QBA9" s="91"/>
      <c r="QBB9" s="91"/>
      <c r="QBC9" s="91"/>
      <c r="QBD9" s="91"/>
      <c r="QBE9" s="91"/>
      <c r="QBF9" s="91"/>
      <c r="QBG9" s="91"/>
      <c r="QBH9" s="91"/>
      <c r="QBI9" s="91"/>
      <c r="QBJ9" s="91"/>
      <c r="QBK9" s="91"/>
      <c r="QBL9" s="91"/>
      <c r="QBM9" s="91"/>
      <c r="QBN9" s="91"/>
      <c r="QBO9" s="91"/>
      <c r="QBP9" s="91"/>
      <c r="QBQ9" s="91"/>
      <c r="QBR9" s="91"/>
      <c r="QBS9" s="91"/>
      <c r="QBT9" s="91"/>
      <c r="QBU9" s="91"/>
      <c r="QBV9" s="91"/>
      <c r="QBW9" s="91"/>
      <c r="QBX9" s="91"/>
      <c r="QBY9" s="91"/>
      <c r="QBZ9" s="91"/>
      <c r="QCA9" s="91"/>
      <c r="QCB9" s="91"/>
      <c r="QCC9" s="91"/>
      <c r="QCD9" s="91"/>
      <c r="QCE9" s="91"/>
      <c r="QCF9" s="91"/>
      <c r="QCG9" s="91"/>
      <c r="QCH9" s="91"/>
      <c r="QCI9" s="91"/>
      <c r="QCJ9" s="91"/>
      <c r="QCK9" s="91"/>
      <c r="QCL9" s="91"/>
      <c r="QCM9" s="91"/>
      <c r="QCN9" s="91"/>
      <c r="QCO9" s="91"/>
      <c r="QCP9" s="91"/>
      <c r="QCQ9" s="91"/>
      <c r="QCR9" s="91"/>
      <c r="QCS9" s="91"/>
      <c r="QCT9" s="91"/>
      <c r="QCU9" s="91"/>
      <c r="QCV9" s="91"/>
      <c r="QCW9" s="91"/>
      <c r="QCX9" s="91"/>
      <c r="QCY9" s="91"/>
      <c r="QCZ9" s="91"/>
      <c r="QDA9" s="91"/>
      <c r="QDB9" s="91"/>
      <c r="QDC9" s="91"/>
      <c r="QDD9" s="91"/>
      <c r="QDE9" s="91"/>
      <c r="QDF9" s="91"/>
      <c r="QDG9" s="91"/>
      <c r="QDH9" s="91"/>
      <c r="QDI9" s="91"/>
      <c r="QDJ9" s="91"/>
      <c r="QDK9" s="91"/>
      <c r="QDL9" s="91"/>
      <c r="QDM9" s="91"/>
      <c r="QDN9" s="91"/>
      <c r="QDO9" s="91"/>
      <c r="QDP9" s="91"/>
      <c r="QDQ9" s="91"/>
      <c r="QDR9" s="91"/>
      <c r="QDS9" s="91"/>
      <c r="QDT9" s="91"/>
      <c r="QDU9" s="91"/>
      <c r="QDV9" s="91"/>
      <c r="QDW9" s="91"/>
      <c r="QDX9" s="91"/>
      <c r="QDY9" s="91"/>
      <c r="QDZ9" s="91"/>
      <c r="QEA9" s="91"/>
      <c r="QEB9" s="91"/>
      <c r="QEC9" s="91"/>
      <c r="QED9" s="91"/>
      <c r="QEE9" s="91"/>
      <c r="QEF9" s="91"/>
      <c r="QEG9" s="91"/>
      <c r="QEH9" s="91"/>
      <c r="QEI9" s="91"/>
      <c r="QEJ9" s="91"/>
      <c r="QEK9" s="91"/>
      <c r="QEL9" s="91"/>
      <c r="QEM9" s="91"/>
      <c r="QEN9" s="91"/>
      <c r="QEO9" s="91"/>
      <c r="QEP9" s="91"/>
      <c r="QEQ9" s="91"/>
      <c r="QER9" s="91"/>
      <c r="QES9" s="91"/>
      <c r="QET9" s="91"/>
      <c r="QEU9" s="91"/>
      <c r="QEV9" s="91"/>
      <c r="QEW9" s="91"/>
      <c r="QEX9" s="91"/>
      <c r="QEY9" s="91"/>
      <c r="QEZ9" s="91"/>
      <c r="QFA9" s="91"/>
      <c r="QFB9" s="91"/>
      <c r="QFC9" s="91"/>
      <c r="QFD9" s="91"/>
      <c r="QFE9" s="91"/>
      <c r="QFF9" s="91"/>
      <c r="QFG9" s="91"/>
      <c r="QFH9" s="91"/>
      <c r="QFI9" s="91"/>
      <c r="QFJ9" s="91"/>
      <c r="QFK9" s="91"/>
      <c r="QFL9" s="91"/>
      <c r="QFM9" s="91"/>
      <c r="QFN9" s="91"/>
      <c r="QFO9" s="91"/>
      <c r="QFP9" s="91"/>
      <c r="QFQ9" s="91"/>
      <c r="QFR9" s="91"/>
      <c r="QFS9" s="91"/>
      <c r="QFT9" s="91"/>
      <c r="QFU9" s="91"/>
      <c r="QFV9" s="91"/>
      <c r="QFW9" s="91"/>
      <c r="QFX9" s="91"/>
      <c r="QFY9" s="91"/>
      <c r="QFZ9" s="91"/>
      <c r="QGA9" s="91"/>
      <c r="QGB9" s="91"/>
      <c r="QGC9" s="91"/>
      <c r="QGD9" s="91"/>
      <c r="QGE9" s="91"/>
      <c r="QGF9" s="91"/>
      <c r="QGG9" s="91"/>
      <c r="QGH9" s="91"/>
      <c r="QGI9" s="91"/>
      <c r="QGJ9" s="91"/>
      <c r="QGK9" s="91"/>
      <c r="QGL9" s="91"/>
      <c r="QGM9" s="91"/>
      <c r="QGN9" s="91"/>
      <c r="QGO9" s="91"/>
      <c r="QGP9" s="91"/>
      <c r="QGQ9" s="91"/>
      <c r="QGR9" s="91"/>
      <c r="QGS9" s="91"/>
      <c r="QGT9" s="91"/>
      <c r="QGU9" s="91"/>
      <c r="QGV9" s="91"/>
      <c r="QGW9" s="91"/>
      <c r="QGX9" s="91"/>
      <c r="QGY9" s="91"/>
      <c r="QGZ9" s="91"/>
      <c r="QHA9" s="91"/>
      <c r="QHB9" s="91"/>
      <c r="QHC9" s="91"/>
      <c r="QHD9" s="91"/>
      <c r="QHE9" s="91"/>
      <c r="QHF9" s="91"/>
      <c r="QHG9" s="91"/>
      <c r="QHH9" s="91"/>
      <c r="QHI9" s="91"/>
      <c r="QHJ9" s="91"/>
      <c r="QHK9" s="91"/>
      <c r="QHL9" s="91"/>
      <c r="QHM9" s="91"/>
      <c r="QHN9" s="91"/>
      <c r="QHO9" s="91"/>
      <c r="QHP9" s="91"/>
      <c r="QHQ9" s="91"/>
      <c r="QHR9" s="91"/>
      <c r="QHS9" s="91"/>
      <c r="QHT9" s="91"/>
      <c r="QHU9" s="91"/>
      <c r="QHV9" s="91"/>
      <c r="QHW9" s="91"/>
      <c r="QHX9" s="91"/>
      <c r="QHY9" s="91"/>
      <c r="QHZ9" s="91"/>
      <c r="QIA9" s="91"/>
      <c r="QIB9" s="91"/>
      <c r="QIC9" s="91"/>
      <c r="QID9" s="91"/>
      <c r="QIE9" s="91"/>
      <c r="QIF9" s="91"/>
      <c r="QIG9" s="91"/>
      <c r="QIH9" s="91"/>
      <c r="QII9" s="91"/>
      <c r="QIJ9" s="91"/>
      <c r="QIK9" s="91"/>
      <c r="QIL9" s="91"/>
      <c r="QIM9" s="91"/>
      <c r="QIN9" s="91"/>
      <c r="QIO9" s="91"/>
      <c r="QIP9" s="91"/>
      <c r="QIQ9" s="91"/>
      <c r="QIR9" s="91"/>
      <c r="QIS9" s="91"/>
      <c r="QIT9" s="91"/>
      <c r="QIU9" s="91"/>
      <c r="QIV9" s="91"/>
      <c r="QIW9" s="91"/>
      <c r="QIX9" s="91"/>
      <c r="QIY9" s="91"/>
      <c r="QIZ9" s="91"/>
      <c r="QJA9" s="91"/>
      <c r="QJB9" s="91"/>
      <c r="QJC9" s="91"/>
      <c r="QJD9" s="91"/>
      <c r="QJE9" s="91"/>
      <c r="QJF9" s="91"/>
      <c r="QJG9" s="91"/>
      <c r="QJH9" s="91"/>
      <c r="QJI9" s="91"/>
      <c r="QJJ9" s="91"/>
      <c r="QJK9" s="91"/>
      <c r="QJL9" s="91"/>
      <c r="QJM9" s="91"/>
      <c r="QJN9" s="91"/>
      <c r="QJO9" s="91"/>
      <c r="QJP9" s="91"/>
      <c r="QJQ9" s="91"/>
      <c r="QJR9" s="91"/>
      <c r="QJS9" s="91"/>
      <c r="QJT9" s="91"/>
      <c r="QJU9" s="91"/>
      <c r="QJV9" s="91"/>
      <c r="QJW9" s="91"/>
      <c r="QJX9" s="91"/>
      <c r="QJY9" s="91"/>
      <c r="QJZ9" s="91"/>
      <c r="QKA9" s="91"/>
      <c r="QKB9" s="91"/>
      <c r="QKC9" s="91"/>
      <c r="QKD9" s="91"/>
      <c r="QKE9" s="91"/>
      <c r="QKF9" s="91"/>
      <c r="QKG9" s="91"/>
      <c r="QKH9" s="91"/>
      <c r="QKI9" s="91"/>
      <c r="QKJ9" s="91"/>
      <c r="QKK9" s="91"/>
      <c r="QKL9" s="91"/>
      <c r="QKM9" s="91"/>
      <c r="QKN9" s="91"/>
      <c r="QKO9" s="91"/>
      <c r="QKP9" s="91"/>
      <c r="QKQ9" s="91"/>
      <c r="QKR9" s="91"/>
      <c r="QKS9" s="91"/>
      <c r="QKT9" s="91"/>
      <c r="QKU9" s="91"/>
      <c r="QKV9" s="91"/>
      <c r="QKW9" s="91"/>
      <c r="QKX9" s="91"/>
      <c r="QKY9" s="91"/>
      <c r="QKZ9" s="91"/>
      <c r="QLA9" s="91"/>
      <c r="QLB9" s="91"/>
      <c r="QLC9" s="91"/>
      <c r="QLD9" s="91"/>
      <c r="QLE9" s="91"/>
      <c r="QLF9" s="91"/>
      <c r="QLG9" s="91"/>
      <c r="QLH9" s="91"/>
      <c r="QLI9" s="91"/>
      <c r="QLJ9" s="91"/>
      <c r="QLK9" s="91"/>
      <c r="QLL9" s="91"/>
      <c r="QLM9" s="91"/>
      <c r="QLN9" s="91"/>
      <c r="QLO9" s="91"/>
      <c r="QLP9" s="91"/>
      <c r="QLQ9" s="91"/>
      <c r="QLR9" s="91"/>
      <c r="QLS9" s="91"/>
      <c r="QLT9" s="91"/>
      <c r="QLU9" s="91"/>
      <c r="QLV9" s="91"/>
      <c r="QLW9" s="91"/>
      <c r="QLX9" s="91"/>
      <c r="QLY9" s="91"/>
      <c r="QLZ9" s="91"/>
      <c r="QMA9" s="91"/>
      <c r="QMB9" s="91"/>
      <c r="QMC9" s="91"/>
      <c r="QMD9" s="91"/>
      <c r="QME9" s="91"/>
      <c r="QMF9" s="91"/>
      <c r="QMG9" s="91"/>
      <c r="QMH9" s="91"/>
      <c r="QMI9" s="91"/>
      <c r="QMJ9" s="91"/>
      <c r="QMK9" s="91"/>
      <c r="QML9" s="91"/>
      <c r="QMM9" s="91"/>
      <c r="QMN9" s="91"/>
      <c r="QMO9" s="91"/>
      <c r="QMP9" s="91"/>
      <c r="QMQ9" s="91"/>
      <c r="QMR9" s="91"/>
      <c r="QMS9" s="91"/>
      <c r="QMT9" s="91"/>
      <c r="QMU9" s="91"/>
      <c r="QMV9" s="91"/>
      <c r="QMW9" s="91"/>
      <c r="QMX9" s="91"/>
      <c r="QMY9" s="91"/>
      <c r="QMZ9" s="91"/>
      <c r="QNA9" s="91"/>
      <c r="QNB9" s="91"/>
      <c r="QNC9" s="91"/>
      <c r="QND9" s="91"/>
      <c r="QNE9" s="91"/>
      <c r="QNF9" s="91"/>
      <c r="QNG9" s="91"/>
      <c r="QNH9" s="91"/>
      <c r="QNI9" s="91"/>
      <c r="QNJ9" s="91"/>
      <c r="QNK9" s="91"/>
      <c r="QNL9" s="91"/>
      <c r="QNM9" s="91"/>
      <c r="QNN9" s="91"/>
      <c r="QNO9" s="91"/>
      <c r="QNP9" s="91"/>
      <c r="QNQ9" s="91"/>
      <c r="QNR9" s="91"/>
      <c r="QNS9" s="91"/>
      <c r="QNT9" s="91"/>
      <c r="QNU9" s="91"/>
      <c r="QNV9" s="91"/>
      <c r="QNW9" s="91"/>
      <c r="QNX9" s="91"/>
      <c r="QNY9" s="91"/>
      <c r="QNZ9" s="91"/>
      <c r="QOA9" s="91"/>
      <c r="QOB9" s="91"/>
      <c r="QOC9" s="91"/>
      <c r="QOD9" s="91"/>
      <c r="QOE9" s="91"/>
      <c r="QOF9" s="91"/>
      <c r="QOG9" s="91"/>
      <c r="QOH9" s="91"/>
      <c r="QOI9" s="91"/>
      <c r="QOJ9" s="91"/>
      <c r="QOK9" s="91"/>
      <c r="QOL9" s="91"/>
      <c r="QOM9" s="91"/>
      <c r="QON9" s="91"/>
      <c r="QOO9" s="91"/>
      <c r="QOP9" s="91"/>
      <c r="QOQ9" s="91"/>
      <c r="QOR9" s="91"/>
      <c r="QOS9" s="91"/>
      <c r="QOT9" s="91"/>
      <c r="QOU9" s="91"/>
      <c r="QOV9" s="91"/>
      <c r="QOW9" s="91"/>
      <c r="QOX9" s="91"/>
      <c r="QOY9" s="91"/>
      <c r="QOZ9" s="91"/>
      <c r="QPA9" s="91"/>
      <c r="QPB9" s="91"/>
      <c r="QPC9" s="91"/>
      <c r="QPD9" s="91"/>
      <c r="QPE9" s="91"/>
      <c r="QPF9" s="91"/>
      <c r="QPG9" s="91"/>
      <c r="QPH9" s="91"/>
      <c r="QPI9" s="91"/>
      <c r="QPJ9" s="91"/>
      <c r="QPK9" s="91"/>
      <c r="QPL9" s="91"/>
      <c r="QPM9" s="91"/>
      <c r="QPN9" s="91"/>
      <c r="QPO9" s="91"/>
      <c r="QPP9" s="91"/>
      <c r="QPQ9" s="91"/>
      <c r="QPR9" s="91"/>
      <c r="QPS9" s="91"/>
      <c r="QPT9" s="91"/>
      <c r="QPU9" s="91"/>
      <c r="QPV9" s="91"/>
      <c r="QPW9" s="91"/>
      <c r="QPX9" s="91"/>
      <c r="QPY9" s="91"/>
      <c r="QPZ9" s="91"/>
      <c r="QQA9" s="91"/>
      <c r="QQB9" s="91"/>
      <c r="QQC9" s="91"/>
      <c r="QQD9" s="91"/>
      <c r="QQE9" s="91"/>
      <c r="QQF9" s="91"/>
      <c r="QQG9" s="91"/>
      <c r="QQH9" s="91"/>
      <c r="QQI9" s="91"/>
      <c r="QQJ9" s="91"/>
      <c r="QQK9" s="91"/>
      <c r="QQL9" s="91"/>
      <c r="QQM9" s="91"/>
      <c r="QQN9" s="91"/>
      <c r="QQO9" s="91"/>
      <c r="QQP9" s="91"/>
      <c r="QQQ9" s="91"/>
      <c r="QQR9" s="91"/>
      <c r="QQS9" s="91"/>
      <c r="QQT9" s="91"/>
      <c r="QQU9" s="91"/>
      <c r="QQV9" s="91"/>
      <c r="QQW9" s="91"/>
      <c r="QQX9" s="91"/>
      <c r="QQY9" s="91"/>
      <c r="QQZ9" s="91"/>
      <c r="QRA9" s="91"/>
      <c r="QRB9" s="91"/>
      <c r="QRC9" s="91"/>
      <c r="QRD9" s="91"/>
      <c r="QRE9" s="91"/>
      <c r="QRF9" s="91"/>
      <c r="QRG9" s="91"/>
      <c r="QRH9" s="91"/>
      <c r="QRI9" s="91"/>
      <c r="QRJ9" s="91"/>
      <c r="QRK9" s="91"/>
      <c r="QRL9" s="91"/>
      <c r="QRM9" s="91"/>
      <c r="QRN9" s="91"/>
      <c r="QRO9" s="91"/>
      <c r="QRP9" s="91"/>
      <c r="QRQ9" s="91"/>
      <c r="QRR9" s="91"/>
      <c r="QRS9" s="91"/>
      <c r="QRT9" s="91"/>
      <c r="QRU9" s="91"/>
      <c r="QRV9" s="91"/>
      <c r="QRW9" s="91"/>
      <c r="QRX9" s="91"/>
      <c r="QRY9" s="91"/>
      <c r="QRZ9" s="91"/>
      <c r="QSA9" s="91"/>
      <c r="QSB9" s="91"/>
      <c r="QSC9" s="91"/>
      <c r="QSD9" s="91"/>
      <c r="QSE9" s="91"/>
      <c r="QSF9" s="91"/>
      <c r="QSG9" s="91"/>
      <c r="QSH9" s="91"/>
      <c r="QSI9" s="91"/>
      <c r="QSJ9" s="91"/>
      <c r="QSK9" s="91"/>
      <c r="QSL9" s="91"/>
      <c r="QSM9" s="91"/>
      <c r="QSN9" s="91"/>
      <c r="QSO9" s="91"/>
      <c r="QSP9" s="91"/>
      <c r="QSQ9" s="91"/>
      <c r="QSR9" s="91"/>
      <c r="QSS9" s="91"/>
      <c r="QST9" s="91"/>
      <c r="QSU9" s="91"/>
      <c r="QSV9" s="91"/>
      <c r="QSW9" s="91"/>
      <c r="QSX9" s="91"/>
      <c r="QSY9" s="91"/>
      <c r="QSZ9" s="91"/>
      <c r="QTA9" s="91"/>
      <c r="QTB9" s="91"/>
      <c r="QTC9" s="91"/>
      <c r="QTD9" s="91"/>
      <c r="QTE9" s="91"/>
      <c r="QTF9" s="91"/>
      <c r="QTG9" s="91"/>
      <c r="QTH9" s="91"/>
      <c r="QTI9" s="91"/>
      <c r="QTJ9" s="91"/>
      <c r="QTK9" s="91"/>
      <c r="QTL9" s="91"/>
      <c r="QTM9" s="91"/>
      <c r="QTN9" s="91"/>
      <c r="QTO9" s="91"/>
      <c r="QTP9" s="91"/>
      <c r="QTQ9" s="91"/>
      <c r="QTR9" s="91"/>
      <c r="QTS9" s="91"/>
      <c r="QTT9" s="91"/>
      <c r="QTU9" s="91"/>
      <c r="QTV9" s="91"/>
      <c r="QTW9" s="91"/>
      <c r="QTX9" s="91"/>
      <c r="QTY9" s="91"/>
      <c r="QTZ9" s="91"/>
      <c r="QUA9" s="91"/>
      <c r="QUB9" s="91"/>
      <c r="QUC9" s="91"/>
      <c r="QUD9" s="91"/>
      <c r="QUE9" s="91"/>
      <c r="QUF9" s="91"/>
      <c r="QUG9" s="91"/>
      <c r="QUH9" s="91"/>
      <c r="QUI9" s="91"/>
      <c r="QUJ9" s="91"/>
      <c r="QUK9" s="91"/>
      <c r="QUL9" s="91"/>
      <c r="QUM9" s="91"/>
      <c r="QUN9" s="91"/>
      <c r="QUO9" s="91"/>
      <c r="QUP9" s="91"/>
      <c r="QUQ9" s="91"/>
      <c r="QUR9" s="91"/>
      <c r="QUS9" s="91"/>
      <c r="QUT9" s="91"/>
      <c r="QUU9" s="91"/>
      <c r="QUV9" s="91"/>
      <c r="QUW9" s="91"/>
      <c r="QUX9" s="91"/>
      <c r="QUY9" s="91"/>
      <c r="QUZ9" s="91"/>
      <c r="QVA9" s="91"/>
      <c r="QVB9" s="91"/>
      <c r="QVC9" s="91"/>
      <c r="QVD9" s="91"/>
      <c r="QVE9" s="91"/>
      <c r="QVF9" s="91"/>
      <c r="QVG9" s="91"/>
      <c r="QVH9" s="91"/>
      <c r="QVI9" s="91"/>
      <c r="QVJ9" s="91"/>
      <c r="QVK9" s="91"/>
      <c r="QVL9" s="91"/>
      <c r="QVM9" s="91"/>
      <c r="QVN9" s="91"/>
      <c r="QVO9" s="91"/>
      <c r="QVP9" s="91"/>
      <c r="QVQ9" s="91"/>
      <c r="QVR9" s="91"/>
      <c r="QVS9" s="91"/>
      <c r="QVT9" s="91"/>
      <c r="QVU9" s="91"/>
      <c r="QVV9" s="91"/>
      <c r="QVW9" s="91"/>
      <c r="QVX9" s="91"/>
      <c r="QVY9" s="91"/>
      <c r="QVZ9" s="91"/>
      <c r="QWA9" s="91"/>
      <c r="QWB9" s="91"/>
      <c r="QWC9" s="91"/>
      <c r="QWD9" s="91"/>
      <c r="QWE9" s="91"/>
      <c r="QWF9" s="91"/>
      <c r="QWG9" s="91"/>
      <c r="QWH9" s="91"/>
      <c r="QWI9" s="91"/>
      <c r="QWJ9" s="91"/>
      <c r="QWK9" s="91"/>
      <c r="QWL9" s="91"/>
      <c r="QWM9" s="91"/>
      <c r="QWN9" s="91"/>
      <c r="QWO9" s="91"/>
      <c r="QWP9" s="91"/>
      <c r="QWQ9" s="91"/>
      <c r="QWR9" s="91"/>
      <c r="QWS9" s="91"/>
      <c r="QWT9" s="91"/>
      <c r="QWU9" s="91"/>
      <c r="QWV9" s="91"/>
      <c r="QWW9" s="91"/>
      <c r="QWX9" s="91"/>
      <c r="QWY9" s="91"/>
      <c r="QWZ9" s="91"/>
      <c r="QXA9" s="91"/>
      <c r="QXB9" s="91"/>
      <c r="QXC9" s="91"/>
      <c r="QXD9" s="91"/>
      <c r="QXE9" s="91"/>
      <c r="QXF9" s="91"/>
      <c r="QXG9" s="91"/>
      <c r="QXH9" s="91"/>
      <c r="QXI9" s="91"/>
      <c r="QXJ9" s="91"/>
      <c r="QXK9" s="91"/>
      <c r="QXL9" s="91"/>
      <c r="QXM9" s="91"/>
      <c r="QXN9" s="91"/>
      <c r="QXO9" s="91"/>
      <c r="QXP9" s="91"/>
      <c r="QXQ9" s="91"/>
      <c r="QXR9" s="91"/>
      <c r="QXS9" s="91"/>
      <c r="QXT9" s="91"/>
      <c r="QXU9" s="91"/>
      <c r="QXV9" s="91"/>
      <c r="QXW9" s="91"/>
      <c r="QXX9" s="91"/>
      <c r="QXY9" s="91"/>
      <c r="QXZ9" s="91"/>
      <c r="QYA9" s="91"/>
      <c r="QYB9" s="91"/>
      <c r="QYC9" s="91"/>
      <c r="QYD9" s="91"/>
      <c r="QYE9" s="91"/>
      <c r="QYF9" s="91"/>
      <c r="QYG9" s="91"/>
      <c r="QYH9" s="91"/>
      <c r="QYI9" s="91"/>
      <c r="QYJ9" s="91"/>
      <c r="QYK9" s="91"/>
      <c r="QYL9" s="91"/>
      <c r="QYM9" s="91"/>
      <c r="QYN9" s="91"/>
      <c r="QYO9" s="91"/>
      <c r="QYP9" s="91"/>
      <c r="QYQ9" s="91"/>
      <c r="QYR9" s="91"/>
      <c r="QYS9" s="91"/>
      <c r="QYT9" s="91"/>
      <c r="QYU9" s="91"/>
      <c r="QYV9" s="91"/>
      <c r="QYW9" s="91"/>
      <c r="QYX9" s="91"/>
      <c r="QYY9" s="91"/>
      <c r="QYZ9" s="91"/>
      <c r="QZA9" s="91"/>
      <c r="QZB9" s="91"/>
      <c r="QZC9" s="91"/>
      <c r="QZD9" s="91"/>
      <c r="QZE9" s="91"/>
      <c r="QZF9" s="91"/>
      <c r="QZG9" s="91"/>
      <c r="QZH9" s="91"/>
      <c r="QZI9" s="91"/>
      <c r="QZJ9" s="91"/>
      <c r="QZK9" s="91"/>
      <c r="QZL9" s="91"/>
      <c r="QZM9" s="91"/>
      <c r="QZN9" s="91"/>
      <c r="QZO9" s="91"/>
      <c r="QZP9" s="91"/>
      <c r="QZQ9" s="91"/>
      <c r="QZR9" s="91"/>
      <c r="QZS9" s="91"/>
      <c r="QZT9" s="91"/>
      <c r="QZU9" s="91"/>
      <c r="QZV9" s="91"/>
      <c r="QZW9" s="91"/>
      <c r="QZX9" s="91"/>
      <c r="QZY9" s="91"/>
      <c r="QZZ9" s="91"/>
      <c r="RAA9" s="91"/>
      <c r="RAB9" s="91"/>
      <c r="RAC9" s="91"/>
      <c r="RAD9" s="91"/>
      <c r="RAE9" s="91"/>
      <c r="RAF9" s="91"/>
      <c r="RAG9" s="91"/>
      <c r="RAH9" s="91"/>
      <c r="RAI9" s="91"/>
      <c r="RAJ9" s="91"/>
      <c r="RAK9" s="91"/>
      <c r="RAL9" s="91"/>
      <c r="RAM9" s="91"/>
      <c r="RAN9" s="91"/>
      <c r="RAO9" s="91"/>
      <c r="RAP9" s="91"/>
      <c r="RAQ9" s="91"/>
      <c r="RAR9" s="91"/>
      <c r="RAS9" s="91"/>
      <c r="RAT9" s="91"/>
      <c r="RAU9" s="91"/>
      <c r="RAV9" s="91"/>
      <c r="RAW9" s="91"/>
      <c r="RAX9" s="91"/>
      <c r="RAY9" s="91"/>
      <c r="RAZ9" s="91"/>
      <c r="RBA9" s="91"/>
      <c r="RBB9" s="91"/>
      <c r="RBC9" s="91"/>
      <c r="RBD9" s="91"/>
      <c r="RBE9" s="91"/>
      <c r="RBF9" s="91"/>
      <c r="RBG9" s="91"/>
      <c r="RBH9" s="91"/>
      <c r="RBI9" s="91"/>
      <c r="RBJ9" s="91"/>
      <c r="RBK9" s="91"/>
      <c r="RBL9" s="91"/>
      <c r="RBM9" s="91"/>
      <c r="RBN9" s="91"/>
      <c r="RBO9" s="91"/>
      <c r="RBP9" s="91"/>
      <c r="RBQ9" s="91"/>
      <c r="RBR9" s="91"/>
      <c r="RBS9" s="91"/>
      <c r="RBT9" s="91"/>
      <c r="RBU9" s="91"/>
      <c r="RBV9" s="91"/>
      <c r="RBW9" s="91"/>
      <c r="RBX9" s="91"/>
      <c r="RBY9" s="91"/>
      <c r="RBZ9" s="91"/>
      <c r="RCA9" s="91"/>
      <c r="RCB9" s="91"/>
      <c r="RCC9" s="91"/>
      <c r="RCD9" s="91"/>
      <c r="RCE9" s="91"/>
      <c r="RCF9" s="91"/>
      <c r="RCG9" s="91"/>
      <c r="RCH9" s="91"/>
      <c r="RCI9" s="91"/>
      <c r="RCJ9" s="91"/>
      <c r="RCK9" s="91"/>
      <c r="RCL9" s="91"/>
      <c r="RCM9" s="91"/>
      <c r="RCN9" s="91"/>
      <c r="RCO9" s="91"/>
      <c r="RCP9" s="91"/>
      <c r="RCQ9" s="91"/>
      <c r="RCR9" s="91"/>
      <c r="RCS9" s="91"/>
      <c r="RCT9" s="91"/>
      <c r="RCU9" s="91"/>
      <c r="RCV9" s="91"/>
      <c r="RCW9" s="91"/>
      <c r="RCX9" s="91"/>
      <c r="RCY9" s="91"/>
      <c r="RCZ9" s="91"/>
      <c r="RDA9" s="91"/>
      <c r="RDB9" s="91"/>
      <c r="RDC9" s="91"/>
      <c r="RDD9" s="91"/>
      <c r="RDE9" s="91"/>
      <c r="RDF9" s="91"/>
      <c r="RDG9" s="91"/>
      <c r="RDH9" s="91"/>
      <c r="RDI9" s="91"/>
      <c r="RDJ9" s="91"/>
      <c r="RDK9" s="91"/>
      <c r="RDL9" s="91"/>
      <c r="RDM9" s="91"/>
      <c r="RDN9" s="91"/>
      <c r="RDO9" s="91"/>
      <c r="RDP9" s="91"/>
      <c r="RDQ9" s="91"/>
      <c r="RDR9" s="91"/>
      <c r="RDS9" s="91"/>
      <c r="RDT9" s="91"/>
      <c r="RDU9" s="91"/>
      <c r="RDV9" s="91"/>
      <c r="RDW9" s="91"/>
      <c r="RDX9" s="91"/>
      <c r="RDY9" s="91"/>
      <c r="RDZ9" s="91"/>
      <c r="REA9" s="91"/>
      <c r="REB9" s="91"/>
      <c r="REC9" s="91"/>
      <c r="RED9" s="91"/>
      <c r="REE9" s="91"/>
      <c r="REF9" s="91"/>
      <c r="REG9" s="91"/>
      <c r="REH9" s="91"/>
      <c r="REI9" s="91"/>
      <c r="REJ9" s="91"/>
      <c r="REK9" s="91"/>
      <c r="REL9" s="91"/>
      <c r="REM9" s="91"/>
      <c r="REN9" s="91"/>
      <c r="REO9" s="91"/>
      <c r="REP9" s="91"/>
      <c r="REQ9" s="91"/>
      <c r="RER9" s="91"/>
      <c r="RES9" s="91"/>
      <c r="RET9" s="91"/>
      <c r="REU9" s="91"/>
      <c r="REV9" s="91"/>
      <c r="REW9" s="91"/>
      <c r="REX9" s="91"/>
      <c r="REY9" s="91"/>
      <c r="REZ9" s="91"/>
      <c r="RFA9" s="91"/>
      <c r="RFB9" s="91"/>
      <c r="RFC9" s="91"/>
      <c r="RFD9" s="91"/>
      <c r="RFE9" s="91"/>
      <c r="RFF9" s="91"/>
      <c r="RFG9" s="91"/>
      <c r="RFH9" s="91"/>
      <c r="RFI9" s="91"/>
      <c r="RFJ9" s="91"/>
      <c r="RFK9" s="91"/>
      <c r="RFL9" s="91"/>
      <c r="RFM9" s="91"/>
      <c r="RFN9" s="91"/>
      <c r="RFO9" s="91"/>
      <c r="RFP9" s="91"/>
      <c r="RFQ9" s="91"/>
      <c r="RFR9" s="91"/>
      <c r="RFS9" s="91"/>
      <c r="RFT9" s="91"/>
      <c r="RFU9" s="91"/>
      <c r="RFV9" s="91"/>
      <c r="RFW9" s="91"/>
      <c r="RFX9" s="91"/>
      <c r="RFY9" s="91"/>
      <c r="RFZ9" s="91"/>
      <c r="RGA9" s="91"/>
      <c r="RGB9" s="91"/>
      <c r="RGC9" s="91"/>
      <c r="RGD9" s="91"/>
      <c r="RGE9" s="91"/>
      <c r="RGF9" s="91"/>
      <c r="RGG9" s="91"/>
      <c r="RGH9" s="91"/>
      <c r="RGI9" s="91"/>
      <c r="RGJ9" s="91"/>
      <c r="RGK9" s="91"/>
      <c r="RGL9" s="91"/>
      <c r="RGM9" s="91"/>
      <c r="RGN9" s="91"/>
      <c r="RGO9" s="91"/>
      <c r="RGP9" s="91"/>
      <c r="RGQ9" s="91"/>
      <c r="RGR9" s="91"/>
      <c r="RGS9" s="91"/>
      <c r="RGT9" s="91"/>
      <c r="RGU9" s="91"/>
      <c r="RGV9" s="91"/>
      <c r="RGW9" s="91"/>
      <c r="RGX9" s="91"/>
      <c r="RGY9" s="91"/>
      <c r="RGZ9" s="91"/>
      <c r="RHA9" s="91"/>
      <c r="RHB9" s="91"/>
      <c r="RHC9" s="91"/>
      <c r="RHD9" s="91"/>
      <c r="RHE9" s="91"/>
      <c r="RHF9" s="91"/>
      <c r="RHG9" s="91"/>
      <c r="RHH9" s="91"/>
      <c r="RHI9" s="91"/>
      <c r="RHJ9" s="91"/>
      <c r="RHK9" s="91"/>
      <c r="RHL9" s="91"/>
      <c r="RHM9" s="91"/>
      <c r="RHN9" s="91"/>
      <c r="RHO9" s="91"/>
      <c r="RHP9" s="91"/>
      <c r="RHQ9" s="91"/>
      <c r="RHR9" s="91"/>
      <c r="RHS9" s="91"/>
      <c r="RHT9" s="91"/>
      <c r="RHU9" s="91"/>
      <c r="RHV9" s="91"/>
      <c r="RHW9" s="91"/>
      <c r="RHX9" s="91"/>
      <c r="RHY9" s="91"/>
      <c r="RHZ9" s="91"/>
      <c r="RIA9" s="91"/>
      <c r="RIB9" s="91"/>
      <c r="RIC9" s="91"/>
      <c r="RID9" s="91"/>
      <c r="RIE9" s="91"/>
      <c r="RIF9" s="91"/>
      <c r="RIG9" s="91"/>
      <c r="RIH9" s="91"/>
      <c r="RII9" s="91"/>
      <c r="RIJ9" s="91"/>
      <c r="RIK9" s="91"/>
      <c r="RIL9" s="91"/>
      <c r="RIM9" s="91"/>
      <c r="RIN9" s="91"/>
      <c r="RIO9" s="91"/>
      <c r="RIP9" s="91"/>
      <c r="RIQ9" s="91"/>
      <c r="RIR9" s="91"/>
      <c r="RIS9" s="91"/>
      <c r="RIT9" s="91"/>
      <c r="RIU9" s="91"/>
      <c r="RIV9" s="91"/>
      <c r="RIW9" s="91"/>
      <c r="RIX9" s="91"/>
      <c r="RIY9" s="91"/>
      <c r="RIZ9" s="91"/>
      <c r="RJA9" s="91"/>
      <c r="RJB9" s="91"/>
      <c r="RJC9" s="91"/>
      <c r="RJD9" s="91"/>
      <c r="RJE9" s="91"/>
      <c r="RJF9" s="91"/>
      <c r="RJG9" s="91"/>
      <c r="RJH9" s="91"/>
      <c r="RJI9" s="91"/>
      <c r="RJJ9" s="91"/>
      <c r="RJK9" s="91"/>
      <c r="RJL9" s="91"/>
      <c r="RJM9" s="91"/>
      <c r="RJN9" s="91"/>
      <c r="RJO9" s="91"/>
      <c r="RJP9" s="91"/>
      <c r="RJQ9" s="91"/>
      <c r="RJR9" s="91"/>
      <c r="RJS9" s="91"/>
      <c r="RJT9" s="91"/>
      <c r="RJU9" s="91"/>
      <c r="RJV9" s="91"/>
      <c r="RJW9" s="91"/>
      <c r="RJX9" s="91"/>
      <c r="RJY9" s="91"/>
      <c r="RJZ9" s="91"/>
      <c r="RKA9" s="91"/>
      <c r="RKB9" s="91"/>
      <c r="RKC9" s="91"/>
      <c r="RKD9" s="91"/>
      <c r="RKE9" s="91"/>
      <c r="RKF9" s="91"/>
      <c r="RKG9" s="91"/>
      <c r="RKH9" s="91"/>
      <c r="RKI9" s="91"/>
      <c r="RKJ9" s="91"/>
      <c r="RKK9" s="91"/>
      <c r="RKL9" s="91"/>
      <c r="RKM9" s="91"/>
      <c r="RKN9" s="91"/>
      <c r="RKO9" s="91"/>
      <c r="RKP9" s="91"/>
      <c r="RKQ9" s="91"/>
      <c r="RKR9" s="91"/>
      <c r="RKS9" s="91"/>
      <c r="RKT9" s="91"/>
      <c r="RKU9" s="91"/>
      <c r="RKV9" s="91"/>
      <c r="RKW9" s="91"/>
      <c r="RKX9" s="91"/>
      <c r="RKY9" s="91"/>
      <c r="RKZ9" s="91"/>
      <c r="RLA9" s="91"/>
      <c r="RLB9" s="91"/>
      <c r="RLC9" s="91"/>
      <c r="RLD9" s="91"/>
      <c r="RLE9" s="91"/>
      <c r="RLF9" s="91"/>
      <c r="RLG9" s="91"/>
      <c r="RLH9" s="91"/>
      <c r="RLI9" s="91"/>
      <c r="RLJ9" s="91"/>
      <c r="RLK9" s="91"/>
      <c r="RLL9" s="91"/>
      <c r="RLM9" s="91"/>
      <c r="RLN9" s="91"/>
      <c r="RLO9" s="91"/>
      <c r="RLP9" s="91"/>
      <c r="RLQ9" s="91"/>
      <c r="RLR9" s="91"/>
      <c r="RLS9" s="91"/>
      <c r="RLT9" s="91"/>
      <c r="RLU9" s="91"/>
      <c r="RLV9" s="91"/>
      <c r="RLW9" s="91"/>
      <c r="RLX9" s="91"/>
      <c r="RLY9" s="91"/>
      <c r="RLZ9" s="91"/>
      <c r="RMA9" s="91"/>
      <c r="RMB9" s="91"/>
      <c r="RMC9" s="91"/>
      <c r="RMD9" s="91"/>
      <c r="RME9" s="91"/>
      <c r="RMF9" s="91"/>
      <c r="RMG9" s="91"/>
      <c r="RMH9" s="91"/>
      <c r="RMI9" s="91"/>
      <c r="RMJ9" s="91"/>
      <c r="RMK9" s="91"/>
      <c r="RML9" s="91"/>
      <c r="RMM9" s="91"/>
      <c r="RMN9" s="91"/>
      <c r="RMO9" s="91"/>
      <c r="RMP9" s="91"/>
      <c r="RMQ9" s="91"/>
      <c r="RMR9" s="91"/>
      <c r="RMS9" s="91"/>
      <c r="RMT9" s="91"/>
      <c r="RMU9" s="91"/>
      <c r="RMV9" s="91"/>
      <c r="RMW9" s="91"/>
      <c r="RMX9" s="91"/>
      <c r="RMY9" s="91"/>
      <c r="RMZ9" s="91"/>
      <c r="RNA9" s="91"/>
      <c r="RNB9" s="91"/>
      <c r="RNC9" s="91"/>
      <c r="RND9" s="91"/>
      <c r="RNE9" s="91"/>
      <c r="RNF9" s="91"/>
      <c r="RNG9" s="91"/>
      <c r="RNH9" s="91"/>
      <c r="RNI9" s="91"/>
      <c r="RNJ9" s="91"/>
      <c r="RNK9" s="91"/>
      <c r="RNL9" s="91"/>
      <c r="RNM9" s="91"/>
      <c r="RNN9" s="91"/>
      <c r="RNO9" s="91"/>
      <c r="RNP9" s="91"/>
      <c r="RNQ9" s="91"/>
      <c r="RNR9" s="91"/>
      <c r="RNS9" s="91"/>
      <c r="RNT9" s="91"/>
      <c r="RNU9" s="91"/>
      <c r="RNV9" s="91"/>
      <c r="RNW9" s="91"/>
      <c r="RNX9" s="91"/>
      <c r="RNY9" s="91"/>
      <c r="RNZ9" s="91"/>
      <c r="ROA9" s="91"/>
      <c r="ROB9" s="91"/>
      <c r="ROC9" s="91"/>
      <c r="ROD9" s="91"/>
      <c r="ROE9" s="91"/>
      <c r="ROF9" s="91"/>
      <c r="ROG9" s="91"/>
      <c r="ROH9" s="91"/>
      <c r="ROI9" s="91"/>
      <c r="ROJ9" s="91"/>
      <c r="ROK9" s="91"/>
      <c r="ROL9" s="91"/>
      <c r="ROM9" s="91"/>
      <c r="RON9" s="91"/>
      <c r="ROO9" s="91"/>
      <c r="ROP9" s="91"/>
      <c r="ROQ9" s="91"/>
      <c r="ROR9" s="91"/>
      <c r="ROS9" s="91"/>
      <c r="ROT9" s="91"/>
      <c r="ROU9" s="91"/>
      <c r="ROV9" s="91"/>
      <c r="ROW9" s="91"/>
      <c r="ROX9" s="91"/>
      <c r="ROY9" s="91"/>
      <c r="ROZ9" s="91"/>
      <c r="RPA9" s="91"/>
      <c r="RPB9" s="91"/>
      <c r="RPC9" s="91"/>
      <c r="RPD9" s="91"/>
      <c r="RPE9" s="91"/>
      <c r="RPF9" s="91"/>
      <c r="RPG9" s="91"/>
      <c r="RPH9" s="91"/>
      <c r="RPI9" s="91"/>
      <c r="RPJ9" s="91"/>
      <c r="RPK9" s="91"/>
      <c r="RPL9" s="91"/>
      <c r="RPM9" s="91"/>
      <c r="RPN9" s="91"/>
      <c r="RPO9" s="91"/>
      <c r="RPP9" s="91"/>
      <c r="RPQ9" s="91"/>
      <c r="RPR9" s="91"/>
      <c r="RPS9" s="91"/>
      <c r="RPT9" s="91"/>
      <c r="RPU9" s="91"/>
      <c r="RPV9" s="91"/>
      <c r="RPW9" s="91"/>
      <c r="RPX9" s="91"/>
      <c r="RPY9" s="91"/>
      <c r="RPZ9" s="91"/>
      <c r="RQA9" s="91"/>
      <c r="RQB9" s="91"/>
      <c r="RQC9" s="91"/>
      <c r="RQD9" s="91"/>
      <c r="RQE9" s="91"/>
      <c r="RQF9" s="91"/>
      <c r="RQG9" s="91"/>
      <c r="RQH9" s="91"/>
      <c r="RQI9" s="91"/>
      <c r="RQJ9" s="91"/>
      <c r="RQK9" s="91"/>
      <c r="RQL9" s="91"/>
      <c r="RQM9" s="91"/>
      <c r="RQN9" s="91"/>
      <c r="RQO9" s="91"/>
      <c r="RQP9" s="91"/>
      <c r="RQQ9" s="91"/>
      <c r="RQR9" s="91"/>
      <c r="RQS9" s="91"/>
      <c r="RQT9" s="91"/>
      <c r="RQU9" s="91"/>
      <c r="RQV9" s="91"/>
      <c r="RQW9" s="91"/>
      <c r="RQX9" s="91"/>
      <c r="RQY9" s="91"/>
      <c r="RQZ9" s="91"/>
      <c r="RRA9" s="91"/>
      <c r="RRB9" s="91"/>
      <c r="RRC9" s="91"/>
      <c r="RRD9" s="91"/>
      <c r="RRE9" s="91"/>
      <c r="RRF9" s="91"/>
      <c r="RRG9" s="91"/>
      <c r="RRH9" s="91"/>
      <c r="RRI9" s="91"/>
      <c r="RRJ9" s="91"/>
      <c r="RRK9" s="91"/>
      <c r="RRL9" s="91"/>
      <c r="RRM9" s="91"/>
      <c r="RRN9" s="91"/>
      <c r="RRO9" s="91"/>
      <c r="RRP9" s="91"/>
      <c r="RRQ9" s="91"/>
      <c r="RRR9" s="91"/>
      <c r="RRS9" s="91"/>
      <c r="RRT9" s="91"/>
      <c r="RRU9" s="91"/>
      <c r="RRV9" s="91"/>
      <c r="RRW9" s="91"/>
      <c r="RRX9" s="91"/>
      <c r="RRY9" s="91"/>
      <c r="RRZ9" s="91"/>
      <c r="RSA9" s="91"/>
      <c r="RSB9" s="91"/>
      <c r="RSC9" s="91"/>
      <c r="RSD9" s="91"/>
      <c r="RSE9" s="91"/>
      <c r="RSF9" s="91"/>
      <c r="RSG9" s="91"/>
      <c r="RSH9" s="91"/>
      <c r="RSI9" s="91"/>
      <c r="RSJ9" s="91"/>
      <c r="RSK9" s="91"/>
      <c r="RSL9" s="91"/>
      <c r="RSM9" s="91"/>
      <c r="RSN9" s="91"/>
      <c r="RSO9" s="91"/>
      <c r="RSP9" s="91"/>
      <c r="RSQ9" s="91"/>
      <c r="RSR9" s="91"/>
      <c r="RSS9" s="91"/>
      <c r="RST9" s="91"/>
      <c r="RSU9" s="91"/>
      <c r="RSV9" s="91"/>
      <c r="RSW9" s="91"/>
      <c r="RSX9" s="91"/>
      <c r="RSY9" s="91"/>
      <c r="RSZ9" s="91"/>
      <c r="RTA9" s="91"/>
      <c r="RTB9" s="91"/>
      <c r="RTC9" s="91"/>
      <c r="RTD9" s="91"/>
      <c r="RTE9" s="91"/>
      <c r="RTF9" s="91"/>
      <c r="RTG9" s="91"/>
      <c r="RTH9" s="91"/>
      <c r="RTI9" s="91"/>
      <c r="RTJ9" s="91"/>
      <c r="RTK9" s="91"/>
      <c r="RTL9" s="91"/>
      <c r="RTM9" s="91"/>
      <c r="RTN9" s="91"/>
      <c r="RTO9" s="91"/>
      <c r="RTP9" s="91"/>
      <c r="RTQ9" s="91"/>
      <c r="RTR9" s="91"/>
      <c r="RTS9" s="91"/>
      <c r="RTT9" s="91"/>
      <c r="RTU9" s="91"/>
      <c r="RTV9" s="91"/>
      <c r="RTW9" s="91"/>
      <c r="RTX9" s="91"/>
      <c r="RTY9" s="91"/>
      <c r="RTZ9" s="91"/>
      <c r="RUA9" s="91"/>
      <c r="RUB9" s="91"/>
      <c r="RUC9" s="91"/>
      <c r="RUD9" s="91"/>
      <c r="RUE9" s="91"/>
      <c r="RUF9" s="91"/>
      <c r="RUG9" s="91"/>
      <c r="RUH9" s="91"/>
      <c r="RUI9" s="91"/>
      <c r="RUJ9" s="91"/>
      <c r="RUK9" s="91"/>
      <c r="RUL9" s="91"/>
      <c r="RUM9" s="91"/>
      <c r="RUN9" s="91"/>
      <c r="RUO9" s="91"/>
      <c r="RUP9" s="91"/>
      <c r="RUQ9" s="91"/>
      <c r="RUR9" s="91"/>
      <c r="RUS9" s="91"/>
      <c r="RUT9" s="91"/>
      <c r="RUU9" s="91"/>
      <c r="RUV9" s="91"/>
      <c r="RUW9" s="91"/>
      <c r="RUX9" s="91"/>
      <c r="RUY9" s="91"/>
      <c r="RUZ9" s="91"/>
      <c r="RVA9" s="91"/>
      <c r="RVB9" s="91"/>
      <c r="RVC9" s="91"/>
      <c r="RVD9" s="91"/>
      <c r="RVE9" s="91"/>
      <c r="RVF9" s="91"/>
      <c r="RVG9" s="91"/>
      <c r="RVH9" s="91"/>
      <c r="RVI9" s="91"/>
      <c r="RVJ9" s="91"/>
      <c r="RVK9" s="91"/>
      <c r="RVL9" s="91"/>
      <c r="RVM9" s="91"/>
      <c r="RVN9" s="91"/>
      <c r="RVO9" s="91"/>
      <c r="RVP9" s="91"/>
      <c r="RVQ9" s="91"/>
      <c r="RVR9" s="91"/>
      <c r="RVS9" s="91"/>
      <c r="RVT9" s="91"/>
      <c r="RVU9" s="91"/>
      <c r="RVV9" s="91"/>
      <c r="RVW9" s="91"/>
      <c r="RVX9" s="91"/>
      <c r="RVY9" s="91"/>
      <c r="RVZ9" s="91"/>
      <c r="RWA9" s="91"/>
      <c r="RWB9" s="91"/>
      <c r="RWC9" s="91"/>
      <c r="RWD9" s="91"/>
      <c r="RWE9" s="91"/>
      <c r="RWF9" s="91"/>
      <c r="RWG9" s="91"/>
      <c r="RWH9" s="91"/>
      <c r="RWI9" s="91"/>
      <c r="RWJ9" s="91"/>
      <c r="RWK9" s="91"/>
      <c r="RWL9" s="91"/>
      <c r="RWM9" s="91"/>
      <c r="RWN9" s="91"/>
      <c r="RWO9" s="91"/>
      <c r="RWP9" s="91"/>
      <c r="RWQ9" s="91"/>
      <c r="RWR9" s="91"/>
      <c r="RWS9" s="91"/>
      <c r="RWT9" s="91"/>
      <c r="RWU9" s="91"/>
      <c r="RWV9" s="91"/>
      <c r="RWW9" s="91"/>
      <c r="RWX9" s="91"/>
      <c r="RWY9" s="91"/>
      <c r="RWZ9" s="91"/>
      <c r="RXA9" s="91"/>
      <c r="RXB9" s="91"/>
      <c r="RXC9" s="91"/>
      <c r="RXD9" s="91"/>
      <c r="RXE9" s="91"/>
      <c r="RXF9" s="91"/>
      <c r="RXG9" s="91"/>
      <c r="RXH9" s="91"/>
      <c r="RXI9" s="91"/>
      <c r="RXJ9" s="91"/>
      <c r="RXK9" s="91"/>
      <c r="RXL9" s="91"/>
      <c r="RXM9" s="91"/>
      <c r="RXN9" s="91"/>
      <c r="RXO9" s="91"/>
      <c r="RXP9" s="91"/>
      <c r="RXQ9" s="91"/>
      <c r="RXR9" s="91"/>
      <c r="RXS9" s="91"/>
      <c r="RXT9" s="91"/>
      <c r="RXU9" s="91"/>
      <c r="RXV9" s="91"/>
      <c r="RXW9" s="91"/>
      <c r="RXX9" s="91"/>
      <c r="RXY9" s="91"/>
      <c r="RXZ9" s="91"/>
      <c r="RYA9" s="91"/>
      <c r="RYB9" s="91"/>
      <c r="RYC9" s="91"/>
      <c r="RYD9" s="91"/>
      <c r="RYE9" s="91"/>
      <c r="RYF9" s="91"/>
      <c r="RYG9" s="91"/>
      <c r="RYH9" s="91"/>
      <c r="RYI9" s="91"/>
      <c r="RYJ9" s="91"/>
      <c r="RYK9" s="91"/>
      <c r="RYL9" s="91"/>
      <c r="RYM9" s="91"/>
      <c r="RYN9" s="91"/>
      <c r="RYO9" s="91"/>
      <c r="RYP9" s="91"/>
      <c r="RYQ9" s="91"/>
      <c r="RYR9" s="91"/>
      <c r="RYS9" s="91"/>
      <c r="RYT9" s="91"/>
      <c r="RYU9" s="91"/>
      <c r="RYV9" s="91"/>
      <c r="RYW9" s="91"/>
      <c r="RYX9" s="91"/>
      <c r="RYY9" s="91"/>
      <c r="RYZ9" s="91"/>
      <c r="RZA9" s="91"/>
      <c r="RZB9" s="91"/>
      <c r="RZC9" s="91"/>
      <c r="RZD9" s="91"/>
      <c r="RZE9" s="91"/>
      <c r="RZF9" s="91"/>
      <c r="RZG9" s="91"/>
      <c r="RZH9" s="91"/>
      <c r="RZI9" s="91"/>
      <c r="RZJ9" s="91"/>
      <c r="RZK9" s="91"/>
      <c r="RZL9" s="91"/>
      <c r="RZM9" s="91"/>
      <c r="RZN9" s="91"/>
      <c r="RZO9" s="91"/>
      <c r="RZP9" s="91"/>
      <c r="RZQ9" s="91"/>
      <c r="RZR9" s="91"/>
      <c r="RZS9" s="91"/>
      <c r="RZT9" s="91"/>
      <c r="RZU9" s="91"/>
      <c r="RZV9" s="91"/>
      <c r="RZW9" s="91"/>
      <c r="RZX9" s="91"/>
      <c r="RZY9" s="91"/>
      <c r="RZZ9" s="91"/>
      <c r="SAA9" s="91"/>
      <c r="SAB9" s="91"/>
      <c r="SAC9" s="91"/>
      <c r="SAD9" s="91"/>
      <c r="SAE9" s="91"/>
      <c r="SAF9" s="91"/>
      <c r="SAG9" s="91"/>
      <c r="SAH9" s="91"/>
      <c r="SAI9" s="91"/>
      <c r="SAJ9" s="91"/>
      <c r="SAK9" s="91"/>
      <c r="SAL9" s="91"/>
      <c r="SAM9" s="91"/>
      <c r="SAN9" s="91"/>
      <c r="SAO9" s="91"/>
      <c r="SAP9" s="91"/>
      <c r="SAQ9" s="91"/>
      <c r="SAR9" s="91"/>
      <c r="SAS9" s="91"/>
      <c r="SAT9" s="91"/>
      <c r="SAU9" s="91"/>
      <c r="SAV9" s="91"/>
      <c r="SAW9" s="91"/>
      <c r="SAX9" s="91"/>
      <c r="SAY9" s="91"/>
      <c r="SAZ9" s="91"/>
      <c r="SBA9" s="91"/>
      <c r="SBB9" s="91"/>
      <c r="SBC9" s="91"/>
      <c r="SBD9" s="91"/>
      <c r="SBE9" s="91"/>
      <c r="SBF9" s="91"/>
      <c r="SBG9" s="91"/>
      <c r="SBH9" s="91"/>
      <c r="SBI9" s="91"/>
      <c r="SBJ9" s="91"/>
      <c r="SBK9" s="91"/>
      <c r="SBL9" s="91"/>
      <c r="SBM9" s="91"/>
      <c r="SBN9" s="91"/>
      <c r="SBO9" s="91"/>
      <c r="SBP9" s="91"/>
      <c r="SBQ9" s="91"/>
      <c r="SBR9" s="91"/>
      <c r="SBS9" s="91"/>
      <c r="SBT9" s="91"/>
      <c r="SBU9" s="91"/>
      <c r="SBV9" s="91"/>
      <c r="SBW9" s="91"/>
      <c r="SBX9" s="91"/>
      <c r="SBY9" s="91"/>
      <c r="SBZ9" s="91"/>
      <c r="SCA9" s="91"/>
      <c r="SCB9" s="91"/>
      <c r="SCC9" s="91"/>
      <c r="SCD9" s="91"/>
      <c r="SCE9" s="91"/>
      <c r="SCF9" s="91"/>
      <c r="SCG9" s="91"/>
      <c r="SCH9" s="91"/>
      <c r="SCI9" s="91"/>
      <c r="SCJ9" s="91"/>
      <c r="SCK9" s="91"/>
      <c r="SCL9" s="91"/>
      <c r="SCM9" s="91"/>
      <c r="SCN9" s="91"/>
      <c r="SCO9" s="91"/>
      <c r="SCP9" s="91"/>
      <c r="SCQ9" s="91"/>
      <c r="SCR9" s="91"/>
      <c r="SCS9" s="91"/>
      <c r="SCT9" s="91"/>
      <c r="SCU9" s="91"/>
      <c r="SCV9" s="91"/>
      <c r="SCW9" s="91"/>
      <c r="SCX9" s="91"/>
      <c r="SCY9" s="91"/>
      <c r="SCZ9" s="91"/>
      <c r="SDA9" s="91"/>
      <c r="SDB9" s="91"/>
      <c r="SDC9" s="91"/>
      <c r="SDD9" s="91"/>
      <c r="SDE9" s="91"/>
      <c r="SDF9" s="91"/>
      <c r="SDG9" s="91"/>
      <c r="SDH9" s="91"/>
      <c r="SDI9" s="91"/>
      <c r="SDJ9" s="91"/>
      <c r="SDK9" s="91"/>
      <c r="SDL9" s="91"/>
      <c r="SDM9" s="91"/>
      <c r="SDN9" s="91"/>
      <c r="SDO9" s="91"/>
      <c r="SDP9" s="91"/>
      <c r="SDQ9" s="91"/>
      <c r="SDR9" s="91"/>
      <c r="SDS9" s="91"/>
      <c r="SDT9" s="91"/>
      <c r="SDU9" s="91"/>
      <c r="SDV9" s="91"/>
      <c r="SDW9" s="91"/>
      <c r="SDX9" s="91"/>
      <c r="SDY9" s="91"/>
      <c r="SDZ9" s="91"/>
      <c r="SEA9" s="91"/>
      <c r="SEB9" s="91"/>
      <c r="SEC9" s="91"/>
      <c r="SED9" s="91"/>
      <c r="SEE9" s="91"/>
      <c r="SEF9" s="91"/>
      <c r="SEG9" s="91"/>
      <c r="SEH9" s="91"/>
      <c r="SEI9" s="91"/>
      <c r="SEJ9" s="91"/>
      <c r="SEK9" s="91"/>
      <c r="SEL9" s="91"/>
      <c r="SEM9" s="91"/>
      <c r="SEN9" s="91"/>
      <c r="SEO9" s="91"/>
      <c r="SEP9" s="91"/>
      <c r="SEQ9" s="91"/>
      <c r="SER9" s="91"/>
      <c r="SES9" s="91"/>
      <c r="SET9" s="91"/>
      <c r="SEU9" s="91"/>
      <c r="SEV9" s="91"/>
      <c r="SEW9" s="91"/>
      <c r="SEX9" s="91"/>
      <c r="SEY9" s="91"/>
      <c r="SEZ9" s="91"/>
      <c r="SFA9" s="91"/>
      <c r="SFB9" s="91"/>
      <c r="SFC9" s="91"/>
      <c r="SFD9" s="91"/>
      <c r="SFE9" s="91"/>
      <c r="SFF9" s="91"/>
      <c r="SFG9" s="91"/>
      <c r="SFH9" s="91"/>
      <c r="SFI9" s="91"/>
      <c r="SFJ9" s="91"/>
      <c r="SFK9" s="91"/>
      <c r="SFL9" s="91"/>
      <c r="SFM9" s="91"/>
      <c r="SFN9" s="91"/>
      <c r="SFO9" s="91"/>
      <c r="SFP9" s="91"/>
      <c r="SFQ9" s="91"/>
      <c r="SFR9" s="91"/>
      <c r="SFS9" s="91"/>
      <c r="SFT9" s="91"/>
      <c r="SFU9" s="91"/>
      <c r="SFV9" s="91"/>
      <c r="SFW9" s="91"/>
      <c r="SFX9" s="91"/>
      <c r="SFY9" s="91"/>
      <c r="SFZ9" s="91"/>
      <c r="SGA9" s="91"/>
      <c r="SGB9" s="91"/>
      <c r="SGC9" s="91"/>
      <c r="SGD9" s="91"/>
      <c r="SGE9" s="91"/>
      <c r="SGF9" s="91"/>
      <c r="SGG9" s="91"/>
      <c r="SGH9" s="91"/>
      <c r="SGI9" s="91"/>
      <c r="SGJ9" s="91"/>
      <c r="SGK9" s="91"/>
      <c r="SGL9" s="91"/>
      <c r="SGM9" s="91"/>
      <c r="SGN9" s="91"/>
      <c r="SGO9" s="91"/>
      <c r="SGP9" s="91"/>
      <c r="SGQ9" s="91"/>
      <c r="SGR9" s="91"/>
      <c r="SGS9" s="91"/>
      <c r="SGT9" s="91"/>
      <c r="SGU9" s="91"/>
      <c r="SGV9" s="91"/>
      <c r="SGW9" s="91"/>
      <c r="SGX9" s="91"/>
      <c r="SGY9" s="91"/>
      <c r="SGZ9" s="91"/>
      <c r="SHA9" s="91"/>
      <c r="SHB9" s="91"/>
      <c r="SHC9" s="91"/>
      <c r="SHD9" s="91"/>
      <c r="SHE9" s="91"/>
      <c r="SHF9" s="91"/>
      <c r="SHG9" s="91"/>
      <c r="SHH9" s="91"/>
      <c r="SHI9" s="91"/>
      <c r="SHJ9" s="91"/>
      <c r="SHK9" s="91"/>
      <c r="SHL9" s="91"/>
      <c r="SHM9" s="91"/>
      <c r="SHN9" s="91"/>
      <c r="SHO9" s="91"/>
      <c r="SHP9" s="91"/>
      <c r="SHQ9" s="91"/>
      <c r="SHR9" s="91"/>
      <c r="SHS9" s="91"/>
      <c r="SHT9" s="91"/>
      <c r="SHU9" s="91"/>
      <c r="SHV9" s="91"/>
      <c r="SHW9" s="91"/>
      <c r="SHX9" s="91"/>
      <c r="SHY9" s="91"/>
      <c r="SHZ9" s="91"/>
      <c r="SIA9" s="91"/>
      <c r="SIB9" s="91"/>
      <c r="SIC9" s="91"/>
      <c r="SID9" s="91"/>
      <c r="SIE9" s="91"/>
      <c r="SIF9" s="91"/>
      <c r="SIG9" s="91"/>
      <c r="SIH9" s="91"/>
      <c r="SII9" s="91"/>
      <c r="SIJ9" s="91"/>
      <c r="SIK9" s="91"/>
      <c r="SIL9" s="91"/>
      <c r="SIM9" s="91"/>
      <c r="SIN9" s="91"/>
      <c r="SIO9" s="91"/>
      <c r="SIP9" s="91"/>
      <c r="SIQ9" s="91"/>
      <c r="SIR9" s="91"/>
      <c r="SIS9" s="91"/>
      <c r="SIT9" s="91"/>
      <c r="SIU9" s="91"/>
      <c r="SIV9" s="91"/>
      <c r="SIW9" s="91"/>
      <c r="SIX9" s="91"/>
      <c r="SIY9" s="91"/>
      <c r="SIZ9" s="91"/>
      <c r="SJA9" s="91"/>
      <c r="SJB9" s="91"/>
      <c r="SJC9" s="91"/>
      <c r="SJD9" s="91"/>
      <c r="SJE9" s="91"/>
      <c r="SJF9" s="91"/>
      <c r="SJG9" s="91"/>
      <c r="SJH9" s="91"/>
      <c r="SJI9" s="91"/>
      <c r="SJJ9" s="91"/>
      <c r="SJK9" s="91"/>
      <c r="SJL9" s="91"/>
      <c r="SJM9" s="91"/>
      <c r="SJN9" s="91"/>
      <c r="SJO9" s="91"/>
      <c r="SJP9" s="91"/>
      <c r="SJQ9" s="91"/>
      <c r="SJR9" s="91"/>
      <c r="SJS9" s="91"/>
      <c r="SJT9" s="91"/>
      <c r="SJU9" s="91"/>
      <c r="SJV9" s="91"/>
      <c r="SJW9" s="91"/>
      <c r="SJX9" s="91"/>
      <c r="SJY9" s="91"/>
      <c r="SJZ9" s="91"/>
      <c r="SKA9" s="91"/>
      <c r="SKB9" s="91"/>
      <c r="SKC9" s="91"/>
      <c r="SKD9" s="91"/>
      <c r="SKE9" s="91"/>
      <c r="SKF9" s="91"/>
      <c r="SKG9" s="91"/>
      <c r="SKH9" s="91"/>
      <c r="SKI9" s="91"/>
      <c r="SKJ9" s="91"/>
      <c r="SKK9" s="91"/>
      <c r="SKL9" s="91"/>
      <c r="SKM9" s="91"/>
      <c r="SKN9" s="91"/>
      <c r="SKO9" s="91"/>
      <c r="SKP9" s="91"/>
      <c r="SKQ9" s="91"/>
      <c r="SKR9" s="91"/>
      <c r="SKS9" s="91"/>
      <c r="SKT9" s="91"/>
      <c r="SKU9" s="91"/>
      <c r="SKV9" s="91"/>
      <c r="SKW9" s="91"/>
      <c r="SKX9" s="91"/>
      <c r="SKY9" s="91"/>
      <c r="SKZ9" s="91"/>
      <c r="SLA9" s="91"/>
      <c r="SLB9" s="91"/>
      <c r="SLC9" s="91"/>
      <c r="SLD9" s="91"/>
      <c r="SLE9" s="91"/>
      <c r="SLF9" s="91"/>
      <c r="SLG9" s="91"/>
      <c r="SLH9" s="91"/>
      <c r="SLI9" s="91"/>
      <c r="SLJ9" s="91"/>
      <c r="SLK9" s="91"/>
      <c r="SLL9" s="91"/>
      <c r="SLM9" s="91"/>
      <c r="SLN9" s="91"/>
      <c r="SLO9" s="91"/>
      <c r="SLP9" s="91"/>
      <c r="SLQ9" s="91"/>
      <c r="SLR9" s="91"/>
      <c r="SLS9" s="91"/>
      <c r="SLT9" s="91"/>
      <c r="SLU9" s="91"/>
      <c r="SLV9" s="91"/>
      <c r="SLW9" s="91"/>
      <c r="SLX9" s="91"/>
      <c r="SLY9" s="91"/>
      <c r="SLZ9" s="91"/>
      <c r="SMA9" s="91"/>
      <c r="SMB9" s="91"/>
      <c r="SMC9" s="91"/>
      <c r="SMD9" s="91"/>
      <c r="SME9" s="91"/>
      <c r="SMF9" s="91"/>
      <c r="SMG9" s="91"/>
      <c r="SMH9" s="91"/>
      <c r="SMI9" s="91"/>
      <c r="SMJ9" s="91"/>
      <c r="SMK9" s="91"/>
      <c r="SML9" s="91"/>
      <c r="SMM9" s="91"/>
      <c r="SMN9" s="91"/>
      <c r="SMO9" s="91"/>
      <c r="SMP9" s="91"/>
      <c r="SMQ9" s="91"/>
      <c r="SMR9" s="91"/>
      <c r="SMS9" s="91"/>
      <c r="SMT9" s="91"/>
      <c r="SMU9" s="91"/>
      <c r="SMV9" s="91"/>
      <c r="SMW9" s="91"/>
      <c r="SMX9" s="91"/>
      <c r="SMY9" s="91"/>
      <c r="SMZ9" s="91"/>
      <c r="SNA9" s="91"/>
      <c r="SNB9" s="91"/>
      <c r="SNC9" s="91"/>
      <c r="SND9" s="91"/>
      <c r="SNE9" s="91"/>
      <c r="SNF9" s="91"/>
      <c r="SNG9" s="91"/>
      <c r="SNH9" s="91"/>
      <c r="SNI9" s="91"/>
      <c r="SNJ9" s="91"/>
      <c r="SNK9" s="91"/>
      <c r="SNL9" s="91"/>
      <c r="SNM9" s="91"/>
      <c r="SNN9" s="91"/>
      <c r="SNO9" s="91"/>
      <c r="SNP9" s="91"/>
      <c r="SNQ9" s="91"/>
      <c r="SNR9" s="91"/>
      <c r="SNS9" s="91"/>
      <c r="SNT9" s="91"/>
      <c r="SNU9" s="91"/>
      <c r="SNV9" s="91"/>
      <c r="SNW9" s="91"/>
      <c r="SNX9" s="91"/>
      <c r="SNY9" s="91"/>
      <c r="SNZ9" s="91"/>
      <c r="SOA9" s="91"/>
      <c r="SOB9" s="91"/>
      <c r="SOC9" s="91"/>
      <c r="SOD9" s="91"/>
      <c r="SOE9" s="91"/>
      <c r="SOF9" s="91"/>
      <c r="SOG9" s="91"/>
      <c r="SOH9" s="91"/>
      <c r="SOI9" s="91"/>
      <c r="SOJ9" s="91"/>
      <c r="SOK9" s="91"/>
      <c r="SOL9" s="91"/>
      <c r="SOM9" s="91"/>
      <c r="SON9" s="91"/>
      <c r="SOO9" s="91"/>
      <c r="SOP9" s="91"/>
      <c r="SOQ9" s="91"/>
      <c r="SOR9" s="91"/>
      <c r="SOS9" s="91"/>
      <c r="SOT9" s="91"/>
      <c r="SOU9" s="91"/>
      <c r="SOV9" s="91"/>
      <c r="SOW9" s="91"/>
      <c r="SOX9" s="91"/>
      <c r="SOY9" s="91"/>
      <c r="SOZ9" s="91"/>
      <c r="SPA9" s="91"/>
      <c r="SPB9" s="91"/>
      <c r="SPC9" s="91"/>
      <c r="SPD9" s="91"/>
      <c r="SPE9" s="91"/>
      <c r="SPF9" s="91"/>
      <c r="SPG9" s="91"/>
      <c r="SPH9" s="91"/>
      <c r="SPI9" s="91"/>
      <c r="SPJ9" s="91"/>
      <c r="SPK9" s="91"/>
      <c r="SPL9" s="91"/>
      <c r="SPM9" s="91"/>
      <c r="SPN9" s="91"/>
      <c r="SPO9" s="91"/>
      <c r="SPP9" s="91"/>
      <c r="SPQ9" s="91"/>
      <c r="SPR9" s="91"/>
      <c r="SPS9" s="91"/>
      <c r="SPT9" s="91"/>
      <c r="SPU9" s="91"/>
      <c r="SPV9" s="91"/>
      <c r="SPW9" s="91"/>
      <c r="SPX9" s="91"/>
      <c r="SPY9" s="91"/>
      <c r="SPZ9" s="91"/>
      <c r="SQA9" s="91"/>
      <c r="SQB9" s="91"/>
      <c r="SQC9" s="91"/>
      <c r="SQD9" s="91"/>
      <c r="SQE9" s="91"/>
      <c r="SQF9" s="91"/>
      <c r="SQG9" s="91"/>
      <c r="SQH9" s="91"/>
      <c r="SQI9" s="91"/>
      <c r="SQJ9" s="91"/>
      <c r="SQK9" s="91"/>
      <c r="SQL9" s="91"/>
      <c r="SQM9" s="91"/>
      <c r="SQN9" s="91"/>
      <c r="SQO9" s="91"/>
      <c r="SQP9" s="91"/>
      <c r="SQQ9" s="91"/>
      <c r="SQR9" s="91"/>
      <c r="SQS9" s="91"/>
      <c r="SQT9" s="91"/>
      <c r="SQU9" s="91"/>
      <c r="SQV9" s="91"/>
      <c r="SQW9" s="91"/>
      <c r="SQX9" s="91"/>
      <c r="SQY9" s="91"/>
      <c r="SQZ9" s="91"/>
      <c r="SRA9" s="91"/>
      <c r="SRB9" s="91"/>
      <c r="SRC9" s="91"/>
      <c r="SRD9" s="91"/>
      <c r="SRE9" s="91"/>
      <c r="SRF9" s="91"/>
      <c r="SRG9" s="91"/>
      <c r="SRH9" s="91"/>
      <c r="SRI9" s="91"/>
      <c r="SRJ9" s="91"/>
      <c r="SRK9" s="91"/>
      <c r="SRL9" s="91"/>
      <c r="SRM9" s="91"/>
      <c r="SRN9" s="91"/>
      <c r="SRO9" s="91"/>
      <c r="SRP9" s="91"/>
      <c r="SRQ9" s="91"/>
      <c r="SRR9" s="91"/>
      <c r="SRS9" s="91"/>
      <c r="SRT9" s="91"/>
      <c r="SRU9" s="91"/>
      <c r="SRV9" s="91"/>
      <c r="SRW9" s="91"/>
      <c r="SRX9" s="91"/>
      <c r="SRY9" s="91"/>
      <c r="SRZ9" s="91"/>
      <c r="SSA9" s="91"/>
      <c r="SSB9" s="91"/>
      <c r="SSC9" s="91"/>
      <c r="SSD9" s="91"/>
      <c r="SSE9" s="91"/>
      <c r="SSF9" s="91"/>
      <c r="SSG9" s="91"/>
      <c r="SSH9" s="91"/>
      <c r="SSI9" s="91"/>
      <c r="SSJ9" s="91"/>
      <c r="SSK9" s="91"/>
      <c r="SSL9" s="91"/>
      <c r="SSM9" s="91"/>
      <c r="SSN9" s="91"/>
      <c r="SSO9" s="91"/>
      <c r="SSP9" s="91"/>
      <c r="SSQ9" s="91"/>
      <c r="SSR9" s="91"/>
      <c r="SSS9" s="91"/>
      <c r="SST9" s="91"/>
      <c r="SSU9" s="91"/>
      <c r="SSV9" s="91"/>
      <c r="SSW9" s="91"/>
      <c r="SSX9" s="91"/>
      <c r="SSY9" s="91"/>
      <c r="SSZ9" s="91"/>
      <c r="STA9" s="91"/>
      <c r="STB9" s="91"/>
      <c r="STC9" s="91"/>
      <c r="STD9" s="91"/>
      <c r="STE9" s="91"/>
      <c r="STF9" s="91"/>
      <c r="STG9" s="91"/>
      <c r="STH9" s="91"/>
      <c r="STI9" s="91"/>
      <c r="STJ9" s="91"/>
      <c r="STK9" s="91"/>
      <c r="STL9" s="91"/>
      <c r="STM9" s="91"/>
      <c r="STN9" s="91"/>
      <c r="STO9" s="91"/>
      <c r="STP9" s="91"/>
      <c r="STQ9" s="91"/>
      <c r="STR9" s="91"/>
      <c r="STS9" s="91"/>
      <c r="STT9" s="91"/>
      <c r="STU9" s="91"/>
      <c r="STV9" s="91"/>
      <c r="STW9" s="91"/>
      <c r="STX9" s="91"/>
      <c r="STY9" s="91"/>
      <c r="STZ9" s="91"/>
      <c r="SUA9" s="91"/>
      <c r="SUB9" s="91"/>
      <c r="SUC9" s="91"/>
      <c r="SUD9" s="91"/>
      <c r="SUE9" s="91"/>
      <c r="SUF9" s="91"/>
      <c r="SUG9" s="91"/>
      <c r="SUH9" s="91"/>
      <c r="SUI9" s="91"/>
      <c r="SUJ9" s="91"/>
      <c r="SUK9" s="91"/>
      <c r="SUL9" s="91"/>
      <c r="SUM9" s="91"/>
      <c r="SUN9" s="91"/>
      <c r="SUO9" s="91"/>
      <c r="SUP9" s="91"/>
      <c r="SUQ9" s="91"/>
      <c r="SUR9" s="91"/>
      <c r="SUS9" s="91"/>
      <c r="SUT9" s="91"/>
      <c r="SUU9" s="91"/>
      <c r="SUV9" s="91"/>
      <c r="SUW9" s="91"/>
      <c r="SUX9" s="91"/>
      <c r="SUY9" s="91"/>
      <c r="SUZ9" s="91"/>
      <c r="SVA9" s="91"/>
      <c r="SVB9" s="91"/>
      <c r="SVC9" s="91"/>
      <c r="SVD9" s="91"/>
      <c r="SVE9" s="91"/>
      <c r="SVF9" s="91"/>
      <c r="SVG9" s="91"/>
      <c r="SVH9" s="91"/>
      <c r="SVI9" s="91"/>
      <c r="SVJ9" s="91"/>
      <c r="SVK9" s="91"/>
      <c r="SVL9" s="91"/>
      <c r="SVM9" s="91"/>
      <c r="SVN9" s="91"/>
      <c r="SVO9" s="91"/>
      <c r="SVP9" s="91"/>
      <c r="SVQ9" s="91"/>
      <c r="SVR9" s="91"/>
      <c r="SVS9" s="91"/>
      <c r="SVT9" s="91"/>
      <c r="SVU9" s="91"/>
      <c r="SVV9" s="91"/>
      <c r="SVW9" s="91"/>
      <c r="SVX9" s="91"/>
      <c r="SVY9" s="91"/>
      <c r="SVZ9" s="91"/>
      <c r="SWA9" s="91"/>
      <c r="SWB9" s="91"/>
      <c r="SWC9" s="91"/>
      <c r="SWD9" s="91"/>
      <c r="SWE9" s="91"/>
      <c r="SWF9" s="91"/>
      <c r="SWG9" s="91"/>
      <c r="SWH9" s="91"/>
      <c r="SWI9" s="91"/>
      <c r="SWJ9" s="91"/>
      <c r="SWK9" s="91"/>
      <c r="SWL9" s="91"/>
      <c r="SWM9" s="91"/>
      <c r="SWN9" s="91"/>
      <c r="SWO9" s="91"/>
      <c r="SWP9" s="91"/>
      <c r="SWQ9" s="91"/>
      <c r="SWR9" s="91"/>
      <c r="SWS9" s="91"/>
      <c r="SWT9" s="91"/>
      <c r="SWU9" s="91"/>
      <c r="SWV9" s="91"/>
      <c r="SWW9" s="91"/>
      <c r="SWX9" s="91"/>
      <c r="SWY9" s="91"/>
      <c r="SWZ9" s="91"/>
      <c r="SXA9" s="91"/>
      <c r="SXB9" s="91"/>
      <c r="SXC9" s="91"/>
      <c r="SXD9" s="91"/>
      <c r="SXE9" s="91"/>
      <c r="SXF9" s="91"/>
      <c r="SXG9" s="91"/>
      <c r="SXH9" s="91"/>
      <c r="SXI9" s="91"/>
      <c r="SXJ9" s="91"/>
      <c r="SXK9" s="91"/>
      <c r="SXL9" s="91"/>
      <c r="SXM9" s="91"/>
      <c r="SXN9" s="91"/>
      <c r="SXO9" s="91"/>
      <c r="SXP9" s="91"/>
      <c r="SXQ9" s="91"/>
      <c r="SXR9" s="91"/>
      <c r="SXS9" s="91"/>
      <c r="SXT9" s="91"/>
      <c r="SXU9" s="91"/>
      <c r="SXV9" s="91"/>
      <c r="SXW9" s="91"/>
      <c r="SXX9" s="91"/>
      <c r="SXY9" s="91"/>
      <c r="SXZ9" s="91"/>
      <c r="SYA9" s="91"/>
      <c r="SYB9" s="91"/>
      <c r="SYC9" s="91"/>
      <c r="SYD9" s="91"/>
      <c r="SYE9" s="91"/>
      <c r="SYF9" s="91"/>
      <c r="SYG9" s="91"/>
      <c r="SYH9" s="91"/>
      <c r="SYI9" s="91"/>
      <c r="SYJ9" s="91"/>
      <c r="SYK9" s="91"/>
      <c r="SYL9" s="91"/>
      <c r="SYM9" s="91"/>
      <c r="SYN9" s="91"/>
      <c r="SYO9" s="91"/>
      <c r="SYP9" s="91"/>
      <c r="SYQ9" s="91"/>
      <c r="SYR9" s="91"/>
      <c r="SYS9" s="91"/>
      <c r="SYT9" s="91"/>
      <c r="SYU9" s="91"/>
      <c r="SYV9" s="91"/>
      <c r="SYW9" s="91"/>
      <c r="SYX9" s="91"/>
      <c r="SYY9" s="91"/>
      <c r="SYZ9" s="91"/>
      <c r="SZA9" s="91"/>
      <c r="SZB9" s="91"/>
      <c r="SZC9" s="91"/>
      <c r="SZD9" s="91"/>
      <c r="SZE9" s="91"/>
      <c r="SZF9" s="91"/>
      <c r="SZG9" s="91"/>
      <c r="SZH9" s="91"/>
      <c r="SZI9" s="91"/>
      <c r="SZJ9" s="91"/>
      <c r="SZK9" s="91"/>
      <c r="SZL9" s="91"/>
      <c r="SZM9" s="91"/>
      <c r="SZN9" s="91"/>
      <c r="SZO9" s="91"/>
      <c r="SZP9" s="91"/>
      <c r="SZQ9" s="91"/>
      <c r="SZR9" s="91"/>
      <c r="SZS9" s="91"/>
      <c r="SZT9" s="91"/>
      <c r="SZU9" s="91"/>
      <c r="SZV9" s="91"/>
      <c r="SZW9" s="91"/>
      <c r="SZX9" s="91"/>
      <c r="SZY9" s="91"/>
      <c r="SZZ9" s="91"/>
      <c r="TAA9" s="91"/>
      <c r="TAB9" s="91"/>
      <c r="TAC9" s="91"/>
      <c r="TAD9" s="91"/>
      <c r="TAE9" s="91"/>
      <c r="TAF9" s="91"/>
      <c r="TAG9" s="91"/>
      <c r="TAH9" s="91"/>
      <c r="TAI9" s="91"/>
      <c r="TAJ9" s="91"/>
      <c r="TAK9" s="91"/>
      <c r="TAL9" s="91"/>
      <c r="TAM9" s="91"/>
      <c r="TAN9" s="91"/>
      <c r="TAO9" s="91"/>
      <c r="TAP9" s="91"/>
      <c r="TAQ9" s="91"/>
      <c r="TAR9" s="91"/>
      <c r="TAS9" s="91"/>
      <c r="TAT9" s="91"/>
      <c r="TAU9" s="91"/>
      <c r="TAV9" s="91"/>
      <c r="TAW9" s="91"/>
      <c r="TAX9" s="91"/>
      <c r="TAY9" s="91"/>
      <c r="TAZ9" s="91"/>
      <c r="TBA9" s="91"/>
      <c r="TBB9" s="91"/>
      <c r="TBC9" s="91"/>
      <c r="TBD9" s="91"/>
      <c r="TBE9" s="91"/>
      <c r="TBF9" s="91"/>
      <c r="TBG9" s="91"/>
      <c r="TBH9" s="91"/>
      <c r="TBI9" s="91"/>
      <c r="TBJ9" s="91"/>
      <c r="TBK9" s="91"/>
      <c r="TBL9" s="91"/>
      <c r="TBM9" s="91"/>
      <c r="TBN9" s="91"/>
      <c r="TBO9" s="91"/>
      <c r="TBP9" s="91"/>
      <c r="TBQ9" s="91"/>
      <c r="TBR9" s="91"/>
      <c r="TBS9" s="91"/>
      <c r="TBT9" s="91"/>
      <c r="TBU9" s="91"/>
      <c r="TBV9" s="91"/>
      <c r="TBW9" s="91"/>
      <c r="TBX9" s="91"/>
      <c r="TBY9" s="91"/>
      <c r="TBZ9" s="91"/>
      <c r="TCA9" s="91"/>
      <c r="TCB9" s="91"/>
      <c r="TCC9" s="91"/>
      <c r="TCD9" s="91"/>
      <c r="TCE9" s="91"/>
      <c r="TCF9" s="91"/>
      <c r="TCG9" s="91"/>
      <c r="TCH9" s="91"/>
      <c r="TCI9" s="91"/>
      <c r="TCJ9" s="91"/>
      <c r="TCK9" s="91"/>
      <c r="TCL9" s="91"/>
      <c r="TCM9" s="91"/>
      <c r="TCN9" s="91"/>
      <c r="TCO9" s="91"/>
      <c r="TCP9" s="91"/>
      <c r="TCQ9" s="91"/>
      <c r="TCR9" s="91"/>
      <c r="TCS9" s="91"/>
      <c r="TCT9" s="91"/>
      <c r="TCU9" s="91"/>
      <c r="TCV9" s="91"/>
      <c r="TCW9" s="91"/>
      <c r="TCX9" s="91"/>
      <c r="TCY9" s="91"/>
      <c r="TCZ9" s="91"/>
      <c r="TDA9" s="91"/>
      <c r="TDB9" s="91"/>
      <c r="TDC9" s="91"/>
      <c r="TDD9" s="91"/>
      <c r="TDE9" s="91"/>
      <c r="TDF9" s="91"/>
      <c r="TDG9" s="91"/>
      <c r="TDH9" s="91"/>
      <c r="TDI9" s="91"/>
      <c r="TDJ9" s="91"/>
      <c r="TDK9" s="91"/>
      <c r="TDL9" s="91"/>
      <c r="TDM9" s="91"/>
      <c r="TDN9" s="91"/>
      <c r="TDO9" s="91"/>
      <c r="TDP9" s="91"/>
      <c r="TDQ9" s="91"/>
      <c r="TDR9" s="91"/>
      <c r="TDS9" s="91"/>
      <c r="TDT9" s="91"/>
      <c r="TDU9" s="91"/>
      <c r="TDV9" s="91"/>
      <c r="TDW9" s="91"/>
      <c r="TDX9" s="91"/>
      <c r="TDY9" s="91"/>
      <c r="TDZ9" s="91"/>
      <c r="TEA9" s="91"/>
      <c r="TEB9" s="91"/>
      <c r="TEC9" s="91"/>
      <c r="TED9" s="91"/>
      <c r="TEE9" s="91"/>
      <c r="TEF9" s="91"/>
      <c r="TEG9" s="91"/>
      <c r="TEH9" s="91"/>
      <c r="TEI9" s="91"/>
      <c r="TEJ9" s="91"/>
      <c r="TEK9" s="91"/>
      <c r="TEL9" s="91"/>
      <c r="TEM9" s="91"/>
      <c r="TEN9" s="91"/>
      <c r="TEO9" s="91"/>
      <c r="TEP9" s="91"/>
      <c r="TEQ9" s="91"/>
      <c r="TER9" s="91"/>
      <c r="TES9" s="91"/>
      <c r="TET9" s="91"/>
      <c r="TEU9" s="91"/>
      <c r="TEV9" s="91"/>
      <c r="TEW9" s="91"/>
      <c r="TEX9" s="91"/>
      <c r="TEY9" s="91"/>
      <c r="TEZ9" s="91"/>
      <c r="TFA9" s="91"/>
      <c r="TFB9" s="91"/>
      <c r="TFC9" s="91"/>
      <c r="TFD9" s="91"/>
      <c r="TFE9" s="91"/>
      <c r="TFF9" s="91"/>
      <c r="TFG9" s="91"/>
      <c r="TFH9" s="91"/>
      <c r="TFI9" s="91"/>
      <c r="TFJ9" s="91"/>
      <c r="TFK9" s="91"/>
      <c r="TFL9" s="91"/>
      <c r="TFM9" s="91"/>
      <c r="TFN9" s="91"/>
      <c r="TFO9" s="91"/>
      <c r="TFP9" s="91"/>
      <c r="TFQ9" s="91"/>
      <c r="TFR9" s="91"/>
      <c r="TFS9" s="91"/>
      <c r="TFT9" s="91"/>
      <c r="TFU9" s="91"/>
      <c r="TFV9" s="91"/>
      <c r="TFW9" s="91"/>
      <c r="TFX9" s="91"/>
      <c r="TFY9" s="91"/>
      <c r="TFZ9" s="91"/>
      <c r="TGA9" s="91"/>
      <c r="TGB9" s="91"/>
      <c r="TGC9" s="91"/>
      <c r="TGD9" s="91"/>
      <c r="TGE9" s="91"/>
      <c r="TGF9" s="91"/>
      <c r="TGG9" s="91"/>
      <c r="TGH9" s="91"/>
      <c r="TGI9" s="91"/>
      <c r="TGJ9" s="91"/>
      <c r="TGK9" s="91"/>
      <c r="TGL9" s="91"/>
      <c r="TGM9" s="91"/>
      <c r="TGN9" s="91"/>
      <c r="TGO9" s="91"/>
      <c r="TGP9" s="91"/>
      <c r="TGQ9" s="91"/>
      <c r="TGR9" s="91"/>
      <c r="TGS9" s="91"/>
      <c r="TGT9" s="91"/>
      <c r="TGU9" s="91"/>
      <c r="TGV9" s="91"/>
      <c r="TGW9" s="91"/>
      <c r="TGX9" s="91"/>
      <c r="TGY9" s="91"/>
      <c r="TGZ9" s="91"/>
      <c r="THA9" s="91"/>
      <c r="THB9" s="91"/>
      <c r="THC9" s="91"/>
      <c r="THD9" s="91"/>
      <c r="THE9" s="91"/>
      <c r="THF9" s="91"/>
      <c r="THG9" s="91"/>
      <c r="THH9" s="91"/>
      <c r="THI9" s="91"/>
      <c r="THJ9" s="91"/>
      <c r="THK9" s="91"/>
      <c r="THL9" s="91"/>
      <c r="THM9" s="91"/>
      <c r="THN9" s="91"/>
      <c r="THO9" s="91"/>
      <c r="THP9" s="91"/>
      <c r="THQ9" s="91"/>
      <c r="THR9" s="91"/>
      <c r="THS9" s="91"/>
      <c r="THT9" s="91"/>
      <c r="THU9" s="91"/>
      <c r="THV9" s="91"/>
      <c r="THW9" s="91"/>
      <c r="THX9" s="91"/>
      <c r="THY9" s="91"/>
      <c r="THZ9" s="91"/>
      <c r="TIA9" s="91"/>
      <c r="TIB9" s="91"/>
      <c r="TIC9" s="91"/>
      <c r="TID9" s="91"/>
      <c r="TIE9" s="91"/>
      <c r="TIF9" s="91"/>
      <c r="TIG9" s="91"/>
      <c r="TIH9" s="91"/>
      <c r="TII9" s="91"/>
      <c r="TIJ9" s="91"/>
      <c r="TIK9" s="91"/>
      <c r="TIL9" s="91"/>
      <c r="TIM9" s="91"/>
      <c r="TIN9" s="91"/>
      <c r="TIO9" s="91"/>
      <c r="TIP9" s="91"/>
      <c r="TIQ9" s="91"/>
      <c r="TIR9" s="91"/>
      <c r="TIS9" s="91"/>
      <c r="TIT9" s="91"/>
      <c r="TIU9" s="91"/>
      <c r="TIV9" s="91"/>
      <c r="TIW9" s="91"/>
      <c r="TIX9" s="91"/>
      <c r="TIY9" s="91"/>
      <c r="TIZ9" s="91"/>
      <c r="TJA9" s="91"/>
      <c r="TJB9" s="91"/>
      <c r="TJC9" s="91"/>
      <c r="TJD9" s="91"/>
      <c r="TJE9" s="91"/>
      <c r="TJF9" s="91"/>
      <c r="TJG9" s="91"/>
      <c r="TJH9" s="91"/>
      <c r="TJI9" s="91"/>
      <c r="TJJ9" s="91"/>
      <c r="TJK9" s="91"/>
      <c r="TJL9" s="91"/>
      <c r="TJM9" s="91"/>
      <c r="TJN9" s="91"/>
      <c r="TJO9" s="91"/>
      <c r="TJP9" s="91"/>
      <c r="TJQ9" s="91"/>
      <c r="TJR9" s="91"/>
      <c r="TJS9" s="91"/>
      <c r="TJT9" s="91"/>
      <c r="TJU9" s="91"/>
      <c r="TJV9" s="91"/>
      <c r="TJW9" s="91"/>
      <c r="TJX9" s="91"/>
      <c r="TJY9" s="91"/>
      <c r="TJZ9" s="91"/>
      <c r="TKA9" s="91"/>
      <c r="TKB9" s="91"/>
      <c r="TKC9" s="91"/>
      <c r="TKD9" s="91"/>
      <c r="TKE9" s="91"/>
      <c r="TKF9" s="91"/>
      <c r="TKG9" s="91"/>
      <c r="TKH9" s="91"/>
      <c r="TKI9" s="91"/>
      <c r="TKJ9" s="91"/>
      <c r="TKK9" s="91"/>
      <c r="TKL9" s="91"/>
      <c r="TKM9" s="91"/>
      <c r="TKN9" s="91"/>
      <c r="TKO9" s="91"/>
      <c r="TKP9" s="91"/>
      <c r="TKQ9" s="91"/>
      <c r="TKR9" s="91"/>
      <c r="TKS9" s="91"/>
      <c r="TKT9" s="91"/>
      <c r="TKU9" s="91"/>
      <c r="TKV9" s="91"/>
      <c r="TKW9" s="91"/>
      <c r="TKX9" s="91"/>
      <c r="TKY9" s="91"/>
      <c r="TKZ9" s="91"/>
      <c r="TLA9" s="91"/>
      <c r="TLB9" s="91"/>
      <c r="TLC9" s="91"/>
      <c r="TLD9" s="91"/>
      <c r="TLE9" s="91"/>
      <c r="TLF9" s="91"/>
      <c r="TLG9" s="91"/>
      <c r="TLH9" s="91"/>
      <c r="TLI9" s="91"/>
      <c r="TLJ9" s="91"/>
      <c r="TLK9" s="91"/>
      <c r="TLL9" s="91"/>
      <c r="TLM9" s="91"/>
      <c r="TLN9" s="91"/>
      <c r="TLO9" s="91"/>
      <c r="TLP9" s="91"/>
      <c r="TLQ9" s="91"/>
      <c r="TLR9" s="91"/>
      <c r="TLS9" s="91"/>
      <c r="TLT9" s="91"/>
      <c r="TLU9" s="91"/>
      <c r="TLV9" s="91"/>
      <c r="TLW9" s="91"/>
      <c r="TLX9" s="91"/>
      <c r="TLY9" s="91"/>
      <c r="TLZ9" s="91"/>
      <c r="TMA9" s="91"/>
      <c r="TMB9" s="91"/>
      <c r="TMC9" s="91"/>
      <c r="TMD9" s="91"/>
      <c r="TME9" s="91"/>
      <c r="TMF9" s="91"/>
      <c r="TMG9" s="91"/>
      <c r="TMH9" s="91"/>
      <c r="TMI9" s="91"/>
      <c r="TMJ9" s="91"/>
      <c r="TMK9" s="91"/>
      <c r="TML9" s="91"/>
      <c r="TMM9" s="91"/>
      <c r="TMN9" s="91"/>
      <c r="TMO9" s="91"/>
      <c r="TMP9" s="91"/>
      <c r="TMQ9" s="91"/>
      <c r="TMR9" s="91"/>
      <c r="TMS9" s="91"/>
      <c r="TMT9" s="91"/>
      <c r="TMU9" s="91"/>
      <c r="TMV9" s="91"/>
      <c r="TMW9" s="91"/>
      <c r="TMX9" s="91"/>
      <c r="TMY9" s="91"/>
      <c r="TMZ9" s="91"/>
      <c r="TNA9" s="91"/>
      <c r="TNB9" s="91"/>
      <c r="TNC9" s="91"/>
      <c r="TND9" s="91"/>
      <c r="TNE9" s="91"/>
      <c r="TNF9" s="91"/>
      <c r="TNG9" s="91"/>
      <c r="TNH9" s="91"/>
      <c r="TNI9" s="91"/>
      <c r="TNJ9" s="91"/>
      <c r="TNK9" s="91"/>
      <c r="TNL9" s="91"/>
      <c r="TNM9" s="91"/>
      <c r="TNN9" s="91"/>
      <c r="TNO9" s="91"/>
      <c r="TNP9" s="91"/>
      <c r="TNQ9" s="91"/>
      <c r="TNR9" s="91"/>
      <c r="TNS9" s="91"/>
      <c r="TNT9" s="91"/>
      <c r="TNU9" s="91"/>
      <c r="TNV9" s="91"/>
      <c r="TNW9" s="91"/>
      <c r="TNX9" s="91"/>
      <c r="TNY9" s="91"/>
      <c r="TNZ9" s="91"/>
      <c r="TOA9" s="91"/>
      <c r="TOB9" s="91"/>
      <c r="TOC9" s="91"/>
      <c r="TOD9" s="91"/>
      <c r="TOE9" s="91"/>
      <c r="TOF9" s="91"/>
      <c r="TOG9" s="91"/>
      <c r="TOH9" s="91"/>
      <c r="TOI9" s="91"/>
      <c r="TOJ9" s="91"/>
      <c r="TOK9" s="91"/>
      <c r="TOL9" s="91"/>
      <c r="TOM9" s="91"/>
      <c r="TON9" s="91"/>
      <c r="TOO9" s="91"/>
      <c r="TOP9" s="91"/>
      <c r="TOQ9" s="91"/>
      <c r="TOR9" s="91"/>
      <c r="TOS9" s="91"/>
      <c r="TOT9" s="91"/>
      <c r="TOU9" s="91"/>
      <c r="TOV9" s="91"/>
      <c r="TOW9" s="91"/>
      <c r="TOX9" s="91"/>
      <c r="TOY9" s="91"/>
      <c r="TOZ9" s="91"/>
      <c r="TPA9" s="91"/>
      <c r="TPB9" s="91"/>
      <c r="TPC9" s="91"/>
      <c r="TPD9" s="91"/>
      <c r="TPE9" s="91"/>
      <c r="TPF9" s="91"/>
      <c r="TPG9" s="91"/>
      <c r="TPH9" s="91"/>
      <c r="TPI9" s="91"/>
      <c r="TPJ9" s="91"/>
      <c r="TPK9" s="91"/>
      <c r="TPL9" s="91"/>
      <c r="TPM9" s="91"/>
      <c r="TPN9" s="91"/>
      <c r="TPO9" s="91"/>
      <c r="TPP9" s="91"/>
      <c r="TPQ9" s="91"/>
      <c r="TPR9" s="91"/>
      <c r="TPS9" s="91"/>
      <c r="TPT9" s="91"/>
      <c r="TPU9" s="91"/>
      <c r="TPV9" s="91"/>
      <c r="TPW9" s="91"/>
      <c r="TPX9" s="91"/>
      <c r="TPY9" s="91"/>
      <c r="TPZ9" s="91"/>
      <c r="TQA9" s="91"/>
      <c r="TQB9" s="91"/>
      <c r="TQC9" s="91"/>
      <c r="TQD9" s="91"/>
      <c r="TQE9" s="91"/>
      <c r="TQF9" s="91"/>
      <c r="TQG9" s="91"/>
      <c r="TQH9" s="91"/>
      <c r="TQI9" s="91"/>
      <c r="TQJ9" s="91"/>
      <c r="TQK9" s="91"/>
      <c r="TQL9" s="91"/>
      <c r="TQM9" s="91"/>
      <c r="TQN9" s="91"/>
      <c r="TQO9" s="91"/>
      <c r="TQP9" s="91"/>
      <c r="TQQ9" s="91"/>
      <c r="TQR9" s="91"/>
      <c r="TQS9" s="91"/>
      <c r="TQT9" s="91"/>
      <c r="TQU9" s="91"/>
      <c r="TQV9" s="91"/>
      <c r="TQW9" s="91"/>
      <c r="TQX9" s="91"/>
      <c r="TQY9" s="91"/>
      <c r="TQZ9" s="91"/>
      <c r="TRA9" s="91"/>
      <c r="TRB9" s="91"/>
      <c r="TRC9" s="91"/>
      <c r="TRD9" s="91"/>
      <c r="TRE9" s="91"/>
      <c r="TRF9" s="91"/>
      <c r="TRG9" s="91"/>
      <c r="TRH9" s="91"/>
      <c r="TRI9" s="91"/>
      <c r="TRJ9" s="91"/>
      <c r="TRK9" s="91"/>
      <c r="TRL9" s="91"/>
      <c r="TRM9" s="91"/>
      <c r="TRN9" s="91"/>
      <c r="TRO9" s="91"/>
      <c r="TRP9" s="91"/>
      <c r="TRQ9" s="91"/>
      <c r="TRR9" s="91"/>
      <c r="TRS9" s="91"/>
      <c r="TRT9" s="91"/>
      <c r="TRU9" s="91"/>
      <c r="TRV9" s="91"/>
      <c r="TRW9" s="91"/>
      <c r="TRX9" s="91"/>
      <c r="TRY9" s="91"/>
      <c r="TRZ9" s="91"/>
      <c r="TSA9" s="91"/>
      <c r="TSB9" s="91"/>
      <c r="TSC9" s="91"/>
      <c r="TSD9" s="91"/>
      <c r="TSE9" s="91"/>
      <c r="TSF9" s="91"/>
      <c r="TSG9" s="91"/>
      <c r="TSH9" s="91"/>
      <c r="TSI9" s="91"/>
      <c r="TSJ9" s="91"/>
      <c r="TSK9" s="91"/>
      <c r="TSL9" s="91"/>
      <c r="TSM9" s="91"/>
      <c r="TSN9" s="91"/>
      <c r="TSO9" s="91"/>
      <c r="TSP9" s="91"/>
      <c r="TSQ9" s="91"/>
      <c r="TSR9" s="91"/>
      <c r="TSS9" s="91"/>
      <c r="TST9" s="91"/>
      <c r="TSU9" s="91"/>
      <c r="TSV9" s="91"/>
      <c r="TSW9" s="91"/>
      <c r="TSX9" s="91"/>
      <c r="TSY9" s="91"/>
      <c r="TSZ9" s="91"/>
      <c r="TTA9" s="91"/>
      <c r="TTB9" s="91"/>
      <c r="TTC9" s="91"/>
      <c r="TTD9" s="91"/>
      <c r="TTE9" s="91"/>
      <c r="TTF9" s="91"/>
      <c r="TTG9" s="91"/>
      <c r="TTH9" s="91"/>
      <c r="TTI9" s="91"/>
      <c r="TTJ9" s="91"/>
      <c r="TTK9" s="91"/>
      <c r="TTL9" s="91"/>
      <c r="TTM9" s="91"/>
      <c r="TTN9" s="91"/>
      <c r="TTO9" s="91"/>
      <c r="TTP9" s="91"/>
      <c r="TTQ9" s="91"/>
      <c r="TTR9" s="91"/>
      <c r="TTS9" s="91"/>
      <c r="TTT9" s="91"/>
      <c r="TTU9" s="91"/>
      <c r="TTV9" s="91"/>
      <c r="TTW9" s="91"/>
      <c r="TTX9" s="91"/>
      <c r="TTY9" s="91"/>
      <c r="TTZ9" s="91"/>
      <c r="TUA9" s="91"/>
      <c r="TUB9" s="91"/>
      <c r="TUC9" s="91"/>
      <c r="TUD9" s="91"/>
      <c r="TUE9" s="91"/>
      <c r="TUF9" s="91"/>
      <c r="TUG9" s="91"/>
      <c r="TUH9" s="91"/>
      <c r="TUI9" s="91"/>
      <c r="TUJ9" s="91"/>
      <c r="TUK9" s="91"/>
      <c r="TUL9" s="91"/>
      <c r="TUM9" s="91"/>
      <c r="TUN9" s="91"/>
      <c r="TUO9" s="91"/>
      <c r="TUP9" s="91"/>
      <c r="TUQ9" s="91"/>
      <c r="TUR9" s="91"/>
      <c r="TUS9" s="91"/>
      <c r="TUT9" s="91"/>
      <c r="TUU9" s="91"/>
      <c r="TUV9" s="91"/>
      <c r="TUW9" s="91"/>
      <c r="TUX9" s="91"/>
      <c r="TUY9" s="91"/>
      <c r="TUZ9" s="91"/>
      <c r="TVA9" s="91"/>
      <c r="TVB9" s="91"/>
      <c r="TVC9" s="91"/>
      <c r="TVD9" s="91"/>
      <c r="TVE9" s="91"/>
      <c r="TVF9" s="91"/>
      <c r="TVG9" s="91"/>
      <c r="TVH9" s="91"/>
      <c r="TVI9" s="91"/>
      <c r="TVJ9" s="91"/>
      <c r="TVK9" s="91"/>
      <c r="TVL9" s="91"/>
      <c r="TVM9" s="91"/>
      <c r="TVN9" s="91"/>
      <c r="TVO9" s="91"/>
      <c r="TVP9" s="91"/>
      <c r="TVQ9" s="91"/>
      <c r="TVR9" s="91"/>
      <c r="TVS9" s="91"/>
      <c r="TVT9" s="91"/>
      <c r="TVU9" s="91"/>
      <c r="TVV9" s="91"/>
      <c r="TVW9" s="91"/>
      <c r="TVX9" s="91"/>
      <c r="TVY9" s="91"/>
      <c r="TVZ9" s="91"/>
      <c r="TWA9" s="91"/>
      <c r="TWB9" s="91"/>
      <c r="TWC9" s="91"/>
      <c r="TWD9" s="91"/>
      <c r="TWE9" s="91"/>
      <c r="TWF9" s="91"/>
      <c r="TWG9" s="91"/>
      <c r="TWH9" s="91"/>
      <c r="TWI9" s="91"/>
      <c r="TWJ9" s="91"/>
      <c r="TWK9" s="91"/>
      <c r="TWL9" s="91"/>
      <c r="TWM9" s="91"/>
      <c r="TWN9" s="91"/>
      <c r="TWO9" s="91"/>
      <c r="TWP9" s="91"/>
      <c r="TWQ9" s="91"/>
      <c r="TWR9" s="91"/>
      <c r="TWS9" s="91"/>
      <c r="TWT9" s="91"/>
      <c r="TWU9" s="91"/>
      <c r="TWV9" s="91"/>
      <c r="TWW9" s="91"/>
      <c r="TWX9" s="91"/>
      <c r="TWY9" s="91"/>
      <c r="TWZ9" s="91"/>
      <c r="TXA9" s="91"/>
      <c r="TXB9" s="91"/>
      <c r="TXC9" s="91"/>
      <c r="TXD9" s="91"/>
      <c r="TXE9" s="91"/>
      <c r="TXF9" s="91"/>
      <c r="TXG9" s="91"/>
      <c r="TXH9" s="91"/>
      <c r="TXI9" s="91"/>
      <c r="TXJ9" s="91"/>
      <c r="TXK9" s="91"/>
      <c r="TXL9" s="91"/>
      <c r="TXM9" s="91"/>
      <c r="TXN9" s="91"/>
      <c r="TXO9" s="91"/>
      <c r="TXP9" s="91"/>
      <c r="TXQ9" s="91"/>
      <c r="TXR9" s="91"/>
      <c r="TXS9" s="91"/>
      <c r="TXT9" s="91"/>
      <c r="TXU9" s="91"/>
      <c r="TXV9" s="91"/>
      <c r="TXW9" s="91"/>
      <c r="TXX9" s="91"/>
      <c r="TXY9" s="91"/>
      <c r="TXZ9" s="91"/>
      <c r="TYA9" s="91"/>
      <c r="TYB9" s="91"/>
      <c r="TYC9" s="91"/>
      <c r="TYD9" s="91"/>
      <c r="TYE9" s="91"/>
      <c r="TYF9" s="91"/>
      <c r="TYG9" s="91"/>
      <c r="TYH9" s="91"/>
      <c r="TYI9" s="91"/>
      <c r="TYJ9" s="91"/>
      <c r="TYK9" s="91"/>
      <c r="TYL9" s="91"/>
      <c r="TYM9" s="91"/>
      <c r="TYN9" s="91"/>
      <c r="TYO9" s="91"/>
      <c r="TYP9" s="91"/>
      <c r="TYQ9" s="91"/>
      <c r="TYR9" s="91"/>
      <c r="TYS9" s="91"/>
      <c r="TYT9" s="91"/>
      <c r="TYU9" s="91"/>
      <c r="TYV9" s="91"/>
      <c r="TYW9" s="91"/>
      <c r="TYX9" s="91"/>
      <c r="TYY9" s="91"/>
      <c r="TYZ9" s="91"/>
      <c r="TZA9" s="91"/>
      <c r="TZB9" s="91"/>
      <c r="TZC9" s="91"/>
      <c r="TZD9" s="91"/>
      <c r="TZE9" s="91"/>
      <c r="TZF9" s="91"/>
      <c r="TZG9" s="91"/>
      <c r="TZH9" s="91"/>
      <c r="TZI9" s="91"/>
      <c r="TZJ9" s="91"/>
      <c r="TZK9" s="91"/>
      <c r="TZL9" s="91"/>
      <c r="TZM9" s="91"/>
      <c r="TZN9" s="91"/>
      <c r="TZO9" s="91"/>
      <c r="TZP9" s="91"/>
      <c r="TZQ9" s="91"/>
      <c r="TZR9" s="91"/>
      <c r="TZS9" s="91"/>
      <c r="TZT9" s="91"/>
      <c r="TZU9" s="91"/>
      <c r="TZV9" s="91"/>
      <c r="TZW9" s="91"/>
      <c r="TZX9" s="91"/>
      <c r="TZY9" s="91"/>
      <c r="TZZ9" s="91"/>
      <c r="UAA9" s="91"/>
      <c r="UAB9" s="91"/>
      <c r="UAC9" s="91"/>
      <c r="UAD9" s="91"/>
      <c r="UAE9" s="91"/>
      <c r="UAF9" s="91"/>
      <c r="UAG9" s="91"/>
      <c r="UAH9" s="91"/>
      <c r="UAI9" s="91"/>
      <c r="UAJ9" s="91"/>
      <c r="UAK9" s="91"/>
      <c r="UAL9" s="91"/>
      <c r="UAM9" s="91"/>
      <c r="UAN9" s="91"/>
      <c r="UAO9" s="91"/>
      <c r="UAP9" s="91"/>
      <c r="UAQ9" s="91"/>
      <c r="UAR9" s="91"/>
      <c r="UAS9" s="91"/>
      <c r="UAT9" s="91"/>
      <c r="UAU9" s="91"/>
      <c r="UAV9" s="91"/>
      <c r="UAW9" s="91"/>
      <c r="UAX9" s="91"/>
      <c r="UAY9" s="91"/>
      <c r="UAZ9" s="91"/>
      <c r="UBA9" s="91"/>
      <c r="UBB9" s="91"/>
      <c r="UBC9" s="91"/>
      <c r="UBD9" s="91"/>
      <c r="UBE9" s="91"/>
      <c r="UBF9" s="91"/>
      <c r="UBG9" s="91"/>
      <c r="UBH9" s="91"/>
      <c r="UBI9" s="91"/>
      <c r="UBJ9" s="91"/>
      <c r="UBK9" s="91"/>
      <c r="UBL9" s="91"/>
      <c r="UBM9" s="91"/>
      <c r="UBN9" s="91"/>
      <c r="UBO9" s="91"/>
      <c r="UBP9" s="91"/>
      <c r="UBQ9" s="91"/>
      <c r="UBR9" s="91"/>
      <c r="UBS9" s="91"/>
      <c r="UBT9" s="91"/>
      <c r="UBU9" s="91"/>
      <c r="UBV9" s="91"/>
      <c r="UBW9" s="91"/>
      <c r="UBX9" s="91"/>
      <c r="UBY9" s="91"/>
      <c r="UBZ9" s="91"/>
      <c r="UCA9" s="91"/>
      <c r="UCB9" s="91"/>
      <c r="UCC9" s="91"/>
      <c r="UCD9" s="91"/>
      <c r="UCE9" s="91"/>
      <c r="UCF9" s="91"/>
      <c r="UCG9" s="91"/>
      <c r="UCH9" s="91"/>
      <c r="UCI9" s="91"/>
      <c r="UCJ9" s="91"/>
      <c r="UCK9" s="91"/>
      <c r="UCL9" s="91"/>
      <c r="UCM9" s="91"/>
      <c r="UCN9" s="91"/>
      <c r="UCO9" s="91"/>
      <c r="UCP9" s="91"/>
      <c r="UCQ9" s="91"/>
      <c r="UCR9" s="91"/>
      <c r="UCS9" s="91"/>
      <c r="UCT9" s="91"/>
      <c r="UCU9" s="91"/>
      <c r="UCV9" s="91"/>
      <c r="UCW9" s="91"/>
      <c r="UCX9" s="91"/>
      <c r="UCY9" s="91"/>
      <c r="UCZ9" s="91"/>
      <c r="UDA9" s="91"/>
      <c r="UDB9" s="91"/>
      <c r="UDC9" s="91"/>
      <c r="UDD9" s="91"/>
      <c r="UDE9" s="91"/>
      <c r="UDF9" s="91"/>
      <c r="UDG9" s="91"/>
      <c r="UDH9" s="91"/>
      <c r="UDI9" s="91"/>
      <c r="UDJ9" s="91"/>
      <c r="UDK9" s="91"/>
      <c r="UDL9" s="91"/>
      <c r="UDM9" s="91"/>
      <c r="UDN9" s="91"/>
      <c r="UDO9" s="91"/>
      <c r="UDP9" s="91"/>
      <c r="UDQ9" s="91"/>
      <c r="UDR9" s="91"/>
      <c r="UDS9" s="91"/>
      <c r="UDT9" s="91"/>
      <c r="UDU9" s="91"/>
      <c r="UDV9" s="91"/>
      <c r="UDW9" s="91"/>
      <c r="UDX9" s="91"/>
      <c r="UDY9" s="91"/>
      <c r="UDZ9" s="91"/>
      <c r="UEA9" s="91"/>
      <c r="UEB9" s="91"/>
      <c r="UEC9" s="91"/>
      <c r="UED9" s="91"/>
      <c r="UEE9" s="91"/>
      <c r="UEF9" s="91"/>
      <c r="UEG9" s="91"/>
      <c r="UEH9" s="91"/>
      <c r="UEI9" s="91"/>
      <c r="UEJ9" s="91"/>
      <c r="UEK9" s="91"/>
      <c r="UEL9" s="91"/>
      <c r="UEM9" s="91"/>
      <c r="UEN9" s="91"/>
      <c r="UEO9" s="91"/>
      <c r="UEP9" s="91"/>
      <c r="UEQ9" s="91"/>
      <c r="UER9" s="91"/>
      <c r="UES9" s="91"/>
      <c r="UET9" s="91"/>
      <c r="UEU9" s="91"/>
      <c r="UEV9" s="91"/>
      <c r="UEW9" s="91"/>
      <c r="UEX9" s="91"/>
      <c r="UEY9" s="91"/>
      <c r="UEZ9" s="91"/>
      <c r="UFA9" s="91"/>
      <c r="UFB9" s="91"/>
      <c r="UFC9" s="91"/>
      <c r="UFD9" s="91"/>
      <c r="UFE9" s="91"/>
      <c r="UFF9" s="91"/>
      <c r="UFG9" s="91"/>
      <c r="UFH9" s="91"/>
      <c r="UFI9" s="91"/>
      <c r="UFJ9" s="91"/>
      <c r="UFK9" s="91"/>
      <c r="UFL9" s="91"/>
      <c r="UFM9" s="91"/>
      <c r="UFN9" s="91"/>
      <c r="UFO9" s="91"/>
      <c r="UFP9" s="91"/>
      <c r="UFQ9" s="91"/>
      <c r="UFR9" s="91"/>
      <c r="UFS9" s="91"/>
      <c r="UFT9" s="91"/>
      <c r="UFU9" s="91"/>
      <c r="UFV9" s="91"/>
      <c r="UFW9" s="91"/>
      <c r="UFX9" s="91"/>
      <c r="UFY9" s="91"/>
      <c r="UFZ9" s="91"/>
      <c r="UGA9" s="91"/>
      <c r="UGB9" s="91"/>
      <c r="UGC9" s="91"/>
      <c r="UGD9" s="91"/>
      <c r="UGE9" s="91"/>
      <c r="UGF9" s="91"/>
      <c r="UGG9" s="91"/>
      <c r="UGH9" s="91"/>
      <c r="UGI9" s="91"/>
      <c r="UGJ9" s="91"/>
      <c r="UGK9" s="91"/>
      <c r="UGL9" s="91"/>
      <c r="UGM9" s="91"/>
      <c r="UGN9" s="91"/>
      <c r="UGO9" s="91"/>
      <c r="UGP9" s="91"/>
      <c r="UGQ9" s="91"/>
      <c r="UGR9" s="91"/>
      <c r="UGS9" s="91"/>
      <c r="UGT9" s="91"/>
      <c r="UGU9" s="91"/>
      <c r="UGV9" s="91"/>
      <c r="UGW9" s="91"/>
      <c r="UGX9" s="91"/>
      <c r="UGY9" s="91"/>
      <c r="UGZ9" s="91"/>
      <c r="UHA9" s="91"/>
      <c r="UHB9" s="91"/>
      <c r="UHC9" s="91"/>
      <c r="UHD9" s="91"/>
      <c r="UHE9" s="91"/>
      <c r="UHF9" s="91"/>
      <c r="UHG9" s="91"/>
      <c r="UHH9" s="91"/>
      <c r="UHI9" s="91"/>
      <c r="UHJ9" s="91"/>
      <c r="UHK9" s="91"/>
      <c r="UHL9" s="91"/>
      <c r="UHM9" s="91"/>
      <c r="UHN9" s="91"/>
      <c r="UHO9" s="91"/>
      <c r="UHP9" s="91"/>
      <c r="UHQ9" s="91"/>
      <c r="UHR9" s="91"/>
      <c r="UHS9" s="91"/>
      <c r="UHT9" s="91"/>
      <c r="UHU9" s="91"/>
      <c r="UHV9" s="91"/>
      <c r="UHW9" s="91"/>
      <c r="UHX9" s="91"/>
      <c r="UHY9" s="91"/>
      <c r="UHZ9" s="91"/>
      <c r="UIA9" s="91"/>
      <c r="UIB9" s="91"/>
      <c r="UIC9" s="91"/>
      <c r="UID9" s="91"/>
      <c r="UIE9" s="91"/>
      <c r="UIF9" s="91"/>
      <c r="UIG9" s="91"/>
      <c r="UIH9" s="91"/>
      <c r="UII9" s="91"/>
      <c r="UIJ9" s="91"/>
      <c r="UIK9" s="91"/>
      <c r="UIL9" s="91"/>
      <c r="UIM9" s="91"/>
      <c r="UIN9" s="91"/>
      <c r="UIO9" s="91"/>
      <c r="UIP9" s="91"/>
      <c r="UIQ9" s="91"/>
      <c r="UIR9" s="91"/>
      <c r="UIS9" s="91"/>
      <c r="UIT9" s="91"/>
      <c r="UIU9" s="91"/>
      <c r="UIV9" s="91"/>
      <c r="UIW9" s="91"/>
      <c r="UIX9" s="91"/>
      <c r="UIY9" s="91"/>
      <c r="UIZ9" s="91"/>
      <c r="UJA9" s="91"/>
      <c r="UJB9" s="91"/>
      <c r="UJC9" s="91"/>
      <c r="UJD9" s="91"/>
      <c r="UJE9" s="91"/>
      <c r="UJF9" s="91"/>
      <c r="UJG9" s="91"/>
      <c r="UJH9" s="91"/>
      <c r="UJI9" s="91"/>
      <c r="UJJ9" s="91"/>
      <c r="UJK9" s="91"/>
      <c r="UJL9" s="91"/>
      <c r="UJM9" s="91"/>
      <c r="UJN9" s="91"/>
      <c r="UJO9" s="91"/>
      <c r="UJP9" s="91"/>
      <c r="UJQ9" s="91"/>
      <c r="UJR9" s="91"/>
      <c r="UJS9" s="91"/>
      <c r="UJT9" s="91"/>
      <c r="UJU9" s="91"/>
      <c r="UJV9" s="91"/>
      <c r="UJW9" s="91"/>
      <c r="UJX9" s="91"/>
      <c r="UJY9" s="91"/>
      <c r="UJZ9" s="91"/>
      <c r="UKA9" s="91"/>
      <c r="UKB9" s="91"/>
      <c r="UKC9" s="91"/>
      <c r="UKD9" s="91"/>
      <c r="UKE9" s="91"/>
      <c r="UKF9" s="91"/>
      <c r="UKG9" s="91"/>
      <c r="UKH9" s="91"/>
      <c r="UKI9" s="91"/>
      <c r="UKJ9" s="91"/>
      <c r="UKK9" s="91"/>
      <c r="UKL9" s="91"/>
      <c r="UKM9" s="91"/>
      <c r="UKN9" s="91"/>
      <c r="UKO9" s="91"/>
      <c r="UKP9" s="91"/>
      <c r="UKQ9" s="91"/>
      <c r="UKR9" s="91"/>
      <c r="UKS9" s="91"/>
      <c r="UKT9" s="91"/>
      <c r="UKU9" s="91"/>
      <c r="UKV9" s="91"/>
      <c r="UKW9" s="91"/>
      <c r="UKX9" s="91"/>
      <c r="UKY9" s="91"/>
      <c r="UKZ9" s="91"/>
      <c r="ULA9" s="91"/>
      <c r="ULB9" s="91"/>
      <c r="ULC9" s="91"/>
      <c r="ULD9" s="91"/>
      <c r="ULE9" s="91"/>
      <c r="ULF9" s="91"/>
      <c r="ULG9" s="91"/>
      <c r="ULH9" s="91"/>
      <c r="ULI9" s="91"/>
      <c r="ULJ9" s="91"/>
      <c r="ULK9" s="91"/>
      <c r="ULL9" s="91"/>
      <c r="ULM9" s="91"/>
      <c r="ULN9" s="91"/>
      <c r="ULO9" s="91"/>
      <c r="ULP9" s="91"/>
      <c r="ULQ9" s="91"/>
      <c r="ULR9" s="91"/>
      <c r="ULS9" s="91"/>
      <c r="ULT9" s="91"/>
      <c r="ULU9" s="91"/>
      <c r="ULV9" s="91"/>
      <c r="ULW9" s="91"/>
      <c r="ULX9" s="91"/>
      <c r="ULY9" s="91"/>
      <c r="ULZ9" s="91"/>
      <c r="UMA9" s="91"/>
      <c r="UMB9" s="91"/>
      <c r="UMC9" s="91"/>
      <c r="UMD9" s="91"/>
      <c r="UME9" s="91"/>
      <c r="UMF9" s="91"/>
      <c r="UMG9" s="91"/>
      <c r="UMH9" s="91"/>
      <c r="UMI9" s="91"/>
      <c r="UMJ9" s="91"/>
      <c r="UMK9" s="91"/>
      <c r="UML9" s="91"/>
      <c r="UMM9" s="91"/>
      <c r="UMN9" s="91"/>
      <c r="UMO9" s="91"/>
      <c r="UMP9" s="91"/>
      <c r="UMQ9" s="91"/>
      <c r="UMR9" s="91"/>
      <c r="UMS9" s="91"/>
      <c r="UMT9" s="91"/>
      <c r="UMU9" s="91"/>
      <c r="UMV9" s="91"/>
      <c r="UMW9" s="91"/>
      <c r="UMX9" s="91"/>
      <c r="UMY9" s="91"/>
      <c r="UMZ9" s="91"/>
      <c r="UNA9" s="91"/>
      <c r="UNB9" s="91"/>
      <c r="UNC9" s="91"/>
      <c r="UND9" s="91"/>
      <c r="UNE9" s="91"/>
      <c r="UNF9" s="91"/>
      <c r="UNG9" s="91"/>
      <c r="UNH9" s="91"/>
      <c r="UNI9" s="91"/>
      <c r="UNJ9" s="91"/>
      <c r="UNK9" s="91"/>
      <c r="UNL9" s="91"/>
      <c r="UNM9" s="91"/>
      <c r="UNN9" s="91"/>
      <c r="UNO9" s="91"/>
      <c r="UNP9" s="91"/>
      <c r="UNQ9" s="91"/>
      <c r="UNR9" s="91"/>
      <c r="UNS9" s="91"/>
      <c r="UNT9" s="91"/>
      <c r="UNU9" s="91"/>
      <c r="UNV9" s="91"/>
      <c r="UNW9" s="91"/>
      <c r="UNX9" s="91"/>
      <c r="UNY9" s="91"/>
      <c r="UNZ9" s="91"/>
      <c r="UOA9" s="91"/>
      <c r="UOB9" s="91"/>
      <c r="UOC9" s="91"/>
      <c r="UOD9" s="91"/>
      <c r="UOE9" s="91"/>
      <c r="UOF9" s="91"/>
      <c r="UOG9" s="91"/>
      <c r="UOH9" s="91"/>
      <c r="UOI9" s="91"/>
      <c r="UOJ9" s="91"/>
      <c r="UOK9" s="91"/>
      <c r="UOL9" s="91"/>
      <c r="UOM9" s="91"/>
      <c r="UON9" s="91"/>
      <c r="UOO9" s="91"/>
      <c r="UOP9" s="91"/>
      <c r="UOQ9" s="91"/>
      <c r="UOR9" s="91"/>
      <c r="UOS9" s="91"/>
      <c r="UOT9" s="91"/>
      <c r="UOU9" s="91"/>
      <c r="UOV9" s="91"/>
      <c r="UOW9" s="91"/>
      <c r="UOX9" s="91"/>
      <c r="UOY9" s="91"/>
      <c r="UOZ9" s="91"/>
      <c r="UPA9" s="91"/>
      <c r="UPB9" s="91"/>
      <c r="UPC9" s="91"/>
      <c r="UPD9" s="91"/>
      <c r="UPE9" s="91"/>
      <c r="UPF9" s="91"/>
      <c r="UPG9" s="91"/>
      <c r="UPH9" s="91"/>
      <c r="UPI9" s="91"/>
      <c r="UPJ9" s="91"/>
      <c r="UPK9" s="91"/>
      <c r="UPL9" s="91"/>
      <c r="UPM9" s="91"/>
      <c r="UPN9" s="91"/>
      <c r="UPO9" s="91"/>
      <c r="UPP9" s="91"/>
      <c r="UPQ9" s="91"/>
      <c r="UPR9" s="91"/>
      <c r="UPS9" s="91"/>
      <c r="UPT9" s="91"/>
      <c r="UPU9" s="91"/>
      <c r="UPV9" s="91"/>
      <c r="UPW9" s="91"/>
      <c r="UPX9" s="91"/>
      <c r="UPY9" s="91"/>
      <c r="UPZ9" s="91"/>
      <c r="UQA9" s="91"/>
      <c r="UQB9" s="91"/>
      <c r="UQC9" s="91"/>
      <c r="UQD9" s="91"/>
      <c r="UQE9" s="91"/>
      <c r="UQF9" s="91"/>
      <c r="UQG9" s="91"/>
      <c r="UQH9" s="91"/>
      <c r="UQI9" s="91"/>
      <c r="UQJ9" s="91"/>
      <c r="UQK9" s="91"/>
      <c r="UQL9" s="91"/>
      <c r="UQM9" s="91"/>
      <c r="UQN9" s="91"/>
      <c r="UQO9" s="91"/>
      <c r="UQP9" s="91"/>
      <c r="UQQ9" s="91"/>
      <c r="UQR9" s="91"/>
      <c r="UQS9" s="91"/>
      <c r="UQT9" s="91"/>
      <c r="UQU9" s="91"/>
      <c r="UQV9" s="91"/>
      <c r="UQW9" s="91"/>
      <c r="UQX9" s="91"/>
      <c r="UQY9" s="91"/>
      <c r="UQZ9" s="91"/>
      <c r="URA9" s="91"/>
      <c r="URB9" s="91"/>
      <c r="URC9" s="91"/>
      <c r="URD9" s="91"/>
      <c r="URE9" s="91"/>
      <c r="URF9" s="91"/>
      <c r="URG9" s="91"/>
      <c r="URH9" s="91"/>
      <c r="URI9" s="91"/>
      <c r="URJ9" s="91"/>
      <c r="URK9" s="91"/>
      <c r="URL9" s="91"/>
      <c r="URM9" s="91"/>
      <c r="URN9" s="91"/>
      <c r="URO9" s="91"/>
      <c r="URP9" s="91"/>
      <c r="URQ9" s="91"/>
      <c r="URR9" s="91"/>
      <c r="URS9" s="91"/>
      <c r="URT9" s="91"/>
      <c r="URU9" s="91"/>
      <c r="URV9" s="91"/>
      <c r="URW9" s="91"/>
      <c r="URX9" s="91"/>
      <c r="URY9" s="91"/>
      <c r="URZ9" s="91"/>
      <c r="USA9" s="91"/>
      <c r="USB9" s="91"/>
      <c r="USC9" s="91"/>
      <c r="USD9" s="91"/>
      <c r="USE9" s="91"/>
      <c r="USF9" s="91"/>
      <c r="USG9" s="91"/>
      <c r="USH9" s="91"/>
      <c r="USI9" s="91"/>
      <c r="USJ9" s="91"/>
      <c r="USK9" s="91"/>
      <c r="USL9" s="91"/>
      <c r="USM9" s="91"/>
      <c r="USN9" s="91"/>
      <c r="USO9" s="91"/>
      <c r="USP9" s="91"/>
      <c r="USQ9" s="91"/>
      <c r="USR9" s="91"/>
      <c r="USS9" s="91"/>
      <c r="UST9" s="91"/>
      <c r="USU9" s="91"/>
      <c r="USV9" s="91"/>
      <c r="USW9" s="91"/>
      <c r="USX9" s="91"/>
      <c r="USY9" s="91"/>
      <c r="USZ9" s="91"/>
      <c r="UTA9" s="91"/>
      <c r="UTB9" s="91"/>
      <c r="UTC9" s="91"/>
      <c r="UTD9" s="91"/>
      <c r="UTE9" s="91"/>
      <c r="UTF9" s="91"/>
      <c r="UTG9" s="91"/>
      <c r="UTH9" s="91"/>
      <c r="UTI9" s="91"/>
      <c r="UTJ9" s="91"/>
      <c r="UTK9" s="91"/>
      <c r="UTL9" s="91"/>
      <c r="UTM9" s="91"/>
      <c r="UTN9" s="91"/>
      <c r="UTO9" s="91"/>
      <c r="UTP9" s="91"/>
      <c r="UTQ9" s="91"/>
      <c r="UTR9" s="91"/>
      <c r="UTS9" s="91"/>
      <c r="UTT9" s="91"/>
      <c r="UTU9" s="91"/>
      <c r="UTV9" s="91"/>
      <c r="UTW9" s="91"/>
      <c r="UTX9" s="91"/>
      <c r="UTY9" s="91"/>
      <c r="UTZ9" s="91"/>
      <c r="UUA9" s="91"/>
      <c r="UUB9" s="91"/>
      <c r="UUC9" s="91"/>
      <c r="UUD9" s="91"/>
      <c r="UUE9" s="91"/>
      <c r="UUF9" s="91"/>
      <c r="UUG9" s="91"/>
      <c r="UUH9" s="91"/>
      <c r="UUI9" s="91"/>
      <c r="UUJ9" s="91"/>
      <c r="UUK9" s="91"/>
      <c r="UUL9" s="91"/>
      <c r="UUM9" s="91"/>
      <c r="UUN9" s="91"/>
      <c r="UUO9" s="91"/>
      <c r="UUP9" s="91"/>
      <c r="UUQ9" s="91"/>
      <c r="UUR9" s="91"/>
      <c r="UUS9" s="91"/>
      <c r="UUT9" s="91"/>
      <c r="UUU9" s="91"/>
      <c r="UUV9" s="91"/>
      <c r="UUW9" s="91"/>
      <c r="UUX9" s="91"/>
      <c r="UUY9" s="91"/>
      <c r="UUZ9" s="91"/>
      <c r="UVA9" s="91"/>
      <c r="UVB9" s="91"/>
      <c r="UVC9" s="91"/>
      <c r="UVD9" s="91"/>
      <c r="UVE9" s="91"/>
      <c r="UVF9" s="91"/>
      <c r="UVG9" s="91"/>
      <c r="UVH9" s="91"/>
      <c r="UVI9" s="91"/>
      <c r="UVJ9" s="91"/>
      <c r="UVK9" s="91"/>
      <c r="UVL9" s="91"/>
      <c r="UVM9" s="91"/>
      <c r="UVN9" s="91"/>
      <c r="UVO9" s="91"/>
      <c r="UVP9" s="91"/>
      <c r="UVQ9" s="91"/>
      <c r="UVR9" s="91"/>
      <c r="UVS9" s="91"/>
      <c r="UVT9" s="91"/>
      <c r="UVU9" s="91"/>
      <c r="UVV9" s="91"/>
      <c r="UVW9" s="91"/>
      <c r="UVX9" s="91"/>
      <c r="UVY9" s="91"/>
      <c r="UVZ9" s="91"/>
      <c r="UWA9" s="91"/>
      <c r="UWB9" s="91"/>
      <c r="UWC9" s="91"/>
      <c r="UWD9" s="91"/>
      <c r="UWE9" s="91"/>
      <c r="UWF9" s="91"/>
      <c r="UWG9" s="91"/>
      <c r="UWH9" s="91"/>
      <c r="UWI9" s="91"/>
      <c r="UWJ9" s="91"/>
      <c r="UWK9" s="91"/>
      <c r="UWL9" s="91"/>
      <c r="UWM9" s="91"/>
      <c r="UWN9" s="91"/>
      <c r="UWO9" s="91"/>
      <c r="UWP9" s="91"/>
      <c r="UWQ9" s="91"/>
      <c r="UWR9" s="91"/>
      <c r="UWS9" s="91"/>
      <c r="UWT9" s="91"/>
      <c r="UWU9" s="91"/>
      <c r="UWV9" s="91"/>
      <c r="UWW9" s="91"/>
      <c r="UWX9" s="91"/>
      <c r="UWY9" s="91"/>
      <c r="UWZ9" s="91"/>
      <c r="UXA9" s="91"/>
      <c r="UXB9" s="91"/>
      <c r="UXC9" s="91"/>
      <c r="UXD9" s="91"/>
      <c r="UXE9" s="91"/>
      <c r="UXF9" s="91"/>
      <c r="UXG9" s="91"/>
      <c r="UXH9" s="91"/>
      <c r="UXI9" s="91"/>
      <c r="UXJ9" s="91"/>
      <c r="UXK9" s="91"/>
      <c r="UXL9" s="91"/>
      <c r="UXM9" s="91"/>
      <c r="UXN9" s="91"/>
      <c r="UXO9" s="91"/>
      <c r="UXP9" s="91"/>
      <c r="UXQ9" s="91"/>
      <c r="UXR9" s="91"/>
      <c r="UXS9" s="91"/>
      <c r="UXT9" s="91"/>
      <c r="UXU9" s="91"/>
      <c r="UXV9" s="91"/>
      <c r="UXW9" s="91"/>
      <c r="UXX9" s="91"/>
      <c r="UXY9" s="91"/>
      <c r="UXZ9" s="91"/>
      <c r="UYA9" s="91"/>
      <c r="UYB9" s="91"/>
      <c r="UYC9" s="91"/>
      <c r="UYD9" s="91"/>
      <c r="UYE9" s="91"/>
      <c r="UYF9" s="91"/>
      <c r="UYG9" s="91"/>
      <c r="UYH9" s="91"/>
      <c r="UYI9" s="91"/>
      <c r="UYJ9" s="91"/>
      <c r="UYK9" s="91"/>
      <c r="UYL9" s="91"/>
      <c r="UYM9" s="91"/>
      <c r="UYN9" s="91"/>
      <c r="UYO9" s="91"/>
      <c r="UYP9" s="91"/>
      <c r="UYQ9" s="91"/>
      <c r="UYR9" s="91"/>
      <c r="UYS9" s="91"/>
      <c r="UYT9" s="91"/>
      <c r="UYU9" s="91"/>
      <c r="UYV9" s="91"/>
      <c r="UYW9" s="91"/>
      <c r="UYX9" s="91"/>
      <c r="UYY9" s="91"/>
      <c r="UYZ9" s="91"/>
      <c r="UZA9" s="91"/>
      <c r="UZB9" s="91"/>
      <c r="UZC9" s="91"/>
      <c r="UZD9" s="91"/>
      <c r="UZE9" s="91"/>
      <c r="UZF9" s="91"/>
      <c r="UZG9" s="91"/>
      <c r="UZH9" s="91"/>
      <c r="UZI9" s="91"/>
      <c r="UZJ9" s="91"/>
      <c r="UZK9" s="91"/>
      <c r="UZL9" s="91"/>
      <c r="UZM9" s="91"/>
      <c r="UZN9" s="91"/>
      <c r="UZO9" s="91"/>
      <c r="UZP9" s="91"/>
      <c r="UZQ9" s="91"/>
      <c r="UZR9" s="91"/>
      <c r="UZS9" s="91"/>
      <c r="UZT9" s="91"/>
      <c r="UZU9" s="91"/>
      <c r="UZV9" s="91"/>
      <c r="UZW9" s="91"/>
      <c r="UZX9" s="91"/>
      <c r="UZY9" s="91"/>
      <c r="UZZ9" s="91"/>
      <c r="VAA9" s="91"/>
      <c r="VAB9" s="91"/>
      <c r="VAC9" s="91"/>
      <c r="VAD9" s="91"/>
      <c r="VAE9" s="91"/>
      <c r="VAF9" s="91"/>
      <c r="VAG9" s="91"/>
      <c r="VAH9" s="91"/>
      <c r="VAI9" s="91"/>
      <c r="VAJ9" s="91"/>
      <c r="VAK9" s="91"/>
      <c r="VAL9" s="91"/>
      <c r="VAM9" s="91"/>
      <c r="VAN9" s="91"/>
      <c r="VAO9" s="91"/>
      <c r="VAP9" s="91"/>
      <c r="VAQ9" s="91"/>
      <c r="VAR9" s="91"/>
      <c r="VAS9" s="91"/>
      <c r="VAT9" s="91"/>
      <c r="VAU9" s="91"/>
      <c r="VAV9" s="91"/>
      <c r="VAW9" s="91"/>
      <c r="VAX9" s="91"/>
      <c r="VAY9" s="91"/>
      <c r="VAZ9" s="91"/>
      <c r="VBA9" s="91"/>
      <c r="VBB9" s="91"/>
      <c r="VBC9" s="91"/>
      <c r="VBD9" s="91"/>
      <c r="VBE9" s="91"/>
      <c r="VBF9" s="91"/>
      <c r="VBG9" s="91"/>
      <c r="VBH9" s="91"/>
      <c r="VBI9" s="91"/>
      <c r="VBJ9" s="91"/>
      <c r="VBK9" s="91"/>
      <c r="VBL9" s="91"/>
      <c r="VBM9" s="91"/>
      <c r="VBN9" s="91"/>
      <c r="VBO9" s="91"/>
      <c r="VBP9" s="91"/>
      <c r="VBQ9" s="91"/>
      <c r="VBR9" s="91"/>
      <c r="VBS9" s="91"/>
      <c r="VBT9" s="91"/>
      <c r="VBU9" s="91"/>
      <c r="VBV9" s="91"/>
      <c r="VBW9" s="91"/>
      <c r="VBX9" s="91"/>
      <c r="VBY9" s="91"/>
      <c r="VBZ9" s="91"/>
      <c r="VCA9" s="91"/>
      <c r="VCB9" s="91"/>
      <c r="VCC9" s="91"/>
      <c r="VCD9" s="91"/>
      <c r="VCE9" s="91"/>
      <c r="VCF9" s="91"/>
      <c r="VCG9" s="91"/>
      <c r="VCH9" s="91"/>
      <c r="VCI9" s="91"/>
      <c r="VCJ9" s="91"/>
      <c r="VCK9" s="91"/>
      <c r="VCL9" s="91"/>
      <c r="VCM9" s="91"/>
      <c r="VCN9" s="91"/>
      <c r="VCO9" s="91"/>
      <c r="VCP9" s="91"/>
      <c r="VCQ9" s="91"/>
      <c r="VCR9" s="91"/>
      <c r="VCS9" s="91"/>
      <c r="VCT9" s="91"/>
      <c r="VCU9" s="91"/>
      <c r="VCV9" s="91"/>
      <c r="VCW9" s="91"/>
      <c r="VCX9" s="91"/>
      <c r="VCY9" s="91"/>
      <c r="VCZ9" s="91"/>
      <c r="VDA9" s="91"/>
      <c r="VDB9" s="91"/>
      <c r="VDC9" s="91"/>
      <c r="VDD9" s="91"/>
      <c r="VDE9" s="91"/>
      <c r="VDF9" s="91"/>
      <c r="VDG9" s="91"/>
      <c r="VDH9" s="91"/>
      <c r="VDI9" s="91"/>
      <c r="VDJ9" s="91"/>
      <c r="VDK9" s="91"/>
      <c r="VDL9" s="91"/>
      <c r="VDM9" s="91"/>
      <c r="VDN9" s="91"/>
      <c r="VDO9" s="91"/>
      <c r="VDP9" s="91"/>
      <c r="VDQ9" s="91"/>
      <c r="VDR9" s="91"/>
      <c r="VDS9" s="91"/>
      <c r="VDT9" s="91"/>
      <c r="VDU9" s="91"/>
      <c r="VDV9" s="91"/>
      <c r="VDW9" s="91"/>
      <c r="VDX9" s="91"/>
      <c r="VDY9" s="91"/>
      <c r="VDZ9" s="91"/>
      <c r="VEA9" s="91"/>
      <c r="VEB9" s="91"/>
      <c r="VEC9" s="91"/>
      <c r="VED9" s="91"/>
      <c r="VEE9" s="91"/>
      <c r="VEF9" s="91"/>
      <c r="VEG9" s="91"/>
      <c r="VEH9" s="91"/>
      <c r="VEI9" s="91"/>
      <c r="VEJ9" s="91"/>
      <c r="VEK9" s="91"/>
      <c r="VEL9" s="91"/>
      <c r="VEM9" s="91"/>
      <c r="VEN9" s="91"/>
      <c r="VEO9" s="91"/>
      <c r="VEP9" s="91"/>
      <c r="VEQ9" s="91"/>
      <c r="VER9" s="91"/>
      <c r="VES9" s="91"/>
      <c r="VET9" s="91"/>
      <c r="VEU9" s="91"/>
      <c r="VEV9" s="91"/>
      <c r="VEW9" s="91"/>
      <c r="VEX9" s="91"/>
      <c r="VEY9" s="91"/>
      <c r="VEZ9" s="91"/>
      <c r="VFA9" s="91"/>
      <c r="VFB9" s="91"/>
      <c r="VFC9" s="91"/>
      <c r="VFD9" s="91"/>
      <c r="VFE9" s="91"/>
      <c r="VFF9" s="91"/>
      <c r="VFG9" s="91"/>
      <c r="VFH9" s="91"/>
      <c r="VFI9" s="91"/>
      <c r="VFJ9" s="91"/>
      <c r="VFK9" s="91"/>
      <c r="VFL9" s="91"/>
      <c r="VFM9" s="91"/>
      <c r="VFN9" s="91"/>
      <c r="VFO9" s="91"/>
      <c r="VFP9" s="91"/>
      <c r="VFQ9" s="91"/>
      <c r="VFR9" s="91"/>
      <c r="VFS9" s="91"/>
      <c r="VFT9" s="91"/>
      <c r="VFU9" s="91"/>
      <c r="VFV9" s="91"/>
      <c r="VFW9" s="91"/>
      <c r="VFX9" s="91"/>
      <c r="VFY9" s="91"/>
      <c r="VFZ9" s="91"/>
      <c r="VGA9" s="91"/>
      <c r="VGB9" s="91"/>
      <c r="VGC9" s="91"/>
      <c r="VGD9" s="91"/>
      <c r="VGE9" s="91"/>
      <c r="VGF9" s="91"/>
      <c r="VGG9" s="91"/>
      <c r="VGH9" s="91"/>
      <c r="VGI9" s="91"/>
      <c r="VGJ9" s="91"/>
      <c r="VGK9" s="91"/>
      <c r="VGL9" s="91"/>
      <c r="VGM9" s="91"/>
      <c r="VGN9" s="91"/>
      <c r="VGO9" s="91"/>
      <c r="VGP9" s="91"/>
      <c r="VGQ9" s="91"/>
      <c r="VGR9" s="91"/>
      <c r="VGS9" s="91"/>
      <c r="VGT9" s="91"/>
      <c r="VGU9" s="91"/>
      <c r="VGV9" s="91"/>
      <c r="VGW9" s="91"/>
      <c r="VGX9" s="91"/>
      <c r="VGY9" s="91"/>
      <c r="VGZ9" s="91"/>
      <c r="VHA9" s="91"/>
      <c r="VHB9" s="91"/>
      <c r="VHC9" s="91"/>
      <c r="VHD9" s="91"/>
      <c r="VHE9" s="91"/>
      <c r="VHF9" s="91"/>
      <c r="VHG9" s="91"/>
      <c r="VHH9" s="91"/>
      <c r="VHI9" s="91"/>
      <c r="VHJ9" s="91"/>
      <c r="VHK9" s="91"/>
      <c r="VHL9" s="91"/>
      <c r="VHM9" s="91"/>
      <c r="VHN9" s="91"/>
      <c r="VHO9" s="91"/>
      <c r="VHP9" s="91"/>
      <c r="VHQ9" s="91"/>
      <c r="VHR9" s="91"/>
      <c r="VHS9" s="91"/>
      <c r="VHT9" s="91"/>
      <c r="VHU9" s="91"/>
      <c r="VHV9" s="91"/>
      <c r="VHW9" s="91"/>
      <c r="VHX9" s="91"/>
      <c r="VHY9" s="91"/>
      <c r="VHZ9" s="91"/>
      <c r="VIA9" s="91"/>
      <c r="VIB9" s="91"/>
      <c r="VIC9" s="91"/>
      <c r="VID9" s="91"/>
      <c r="VIE9" s="91"/>
      <c r="VIF9" s="91"/>
      <c r="VIG9" s="91"/>
      <c r="VIH9" s="91"/>
      <c r="VII9" s="91"/>
      <c r="VIJ9" s="91"/>
      <c r="VIK9" s="91"/>
      <c r="VIL9" s="91"/>
      <c r="VIM9" s="91"/>
      <c r="VIN9" s="91"/>
      <c r="VIO9" s="91"/>
      <c r="VIP9" s="91"/>
      <c r="VIQ9" s="91"/>
      <c r="VIR9" s="91"/>
      <c r="VIS9" s="91"/>
      <c r="VIT9" s="91"/>
      <c r="VIU9" s="91"/>
      <c r="VIV9" s="91"/>
      <c r="VIW9" s="91"/>
      <c r="VIX9" s="91"/>
      <c r="VIY9" s="91"/>
      <c r="VIZ9" s="91"/>
      <c r="VJA9" s="91"/>
      <c r="VJB9" s="91"/>
      <c r="VJC9" s="91"/>
      <c r="VJD9" s="91"/>
      <c r="VJE9" s="91"/>
      <c r="VJF9" s="91"/>
      <c r="VJG9" s="91"/>
      <c r="VJH9" s="91"/>
      <c r="VJI9" s="91"/>
      <c r="VJJ9" s="91"/>
      <c r="VJK9" s="91"/>
      <c r="VJL9" s="91"/>
      <c r="VJM9" s="91"/>
      <c r="VJN9" s="91"/>
      <c r="VJO9" s="91"/>
      <c r="VJP9" s="91"/>
      <c r="VJQ9" s="91"/>
      <c r="VJR9" s="91"/>
      <c r="VJS9" s="91"/>
      <c r="VJT9" s="91"/>
      <c r="VJU9" s="91"/>
      <c r="VJV9" s="91"/>
      <c r="VJW9" s="91"/>
      <c r="VJX9" s="91"/>
      <c r="VJY9" s="91"/>
      <c r="VJZ9" s="91"/>
      <c r="VKA9" s="91"/>
      <c r="VKB9" s="91"/>
      <c r="VKC9" s="91"/>
      <c r="VKD9" s="91"/>
      <c r="VKE9" s="91"/>
      <c r="VKF9" s="91"/>
      <c r="VKG9" s="91"/>
      <c r="VKH9" s="91"/>
      <c r="VKI9" s="91"/>
      <c r="VKJ9" s="91"/>
      <c r="VKK9" s="91"/>
      <c r="VKL9" s="91"/>
      <c r="VKM9" s="91"/>
      <c r="VKN9" s="91"/>
      <c r="VKO9" s="91"/>
      <c r="VKP9" s="91"/>
      <c r="VKQ9" s="91"/>
      <c r="VKR9" s="91"/>
      <c r="VKS9" s="91"/>
      <c r="VKT9" s="91"/>
      <c r="VKU9" s="91"/>
      <c r="VKV9" s="91"/>
      <c r="VKW9" s="91"/>
      <c r="VKX9" s="91"/>
      <c r="VKY9" s="91"/>
      <c r="VKZ9" s="91"/>
      <c r="VLA9" s="91"/>
      <c r="VLB9" s="91"/>
      <c r="VLC9" s="91"/>
      <c r="VLD9" s="91"/>
      <c r="VLE9" s="91"/>
      <c r="VLF9" s="91"/>
      <c r="VLG9" s="91"/>
      <c r="VLH9" s="91"/>
      <c r="VLI9" s="91"/>
      <c r="VLJ9" s="91"/>
      <c r="VLK9" s="91"/>
      <c r="VLL9" s="91"/>
      <c r="VLM9" s="91"/>
      <c r="VLN9" s="91"/>
      <c r="VLO9" s="91"/>
      <c r="VLP9" s="91"/>
      <c r="VLQ9" s="91"/>
      <c r="VLR9" s="91"/>
      <c r="VLS9" s="91"/>
      <c r="VLT9" s="91"/>
      <c r="VLU9" s="91"/>
      <c r="VLV9" s="91"/>
      <c r="VLW9" s="91"/>
      <c r="VLX9" s="91"/>
      <c r="VLY9" s="91"/>
      <c r="VLZ9" s="91"/>
      <c r="VMA9" s="91"/>
      <c r="VMB9" s="91"/>
      <c r="VMC9" s="91"/>
      <c r="VMD9" s="91"/>
      <c r="VME9" s="91"/>
      <c r="VMF9" s="91"/>
      <c r="VMG9" s="91"/>
      <c r="VMH9" s="91"/>
      <c r="VMI9" s="91"/>
      <c r="VMJ9" s="91"/>
      <c r="VMK9" s="91"/>
      <c r="VML9" s="91"/>
      <c r="VMM9" s="91"/>
      <c r="VMN9" s="91"/>
      <c r="VMO9" s="91"/>
      <c r="VMP9" s="91"/>
      <c r="VMQ9" s="91"/>
      <c r="VMR9" s="91"/>
      <c r="VMS9" s="91"/>
      <c r="VMT9" s="91"/>
      <c r="VMU9" s="91"/>
      <c r="VMV9" s="91"/>
      <c r="VMW9" s="91"/>
      <c r="VMX9" s="91"/>
      <c r="VMY9" s="91"/>
      <c r="VMZ9" s="91"/>
      <c r="VNA9" s="91"/>
      <c r="VNB9" s="91"/>
      <c r="VNC9" s="91"/>
      <c r="VND9" s="91"/>
      <c r="VNE9" s="91"/>
      <c r="VNF9" s="91"/>
      <c r="VNG9" s="91"/>
      <c r="VNH9" s="91"/>
      <c r="VNI9" s="91"/>
      <c r="VNJ9" s="91"/>
      <c r="VNK9" s="91"/>
      <c r="VNL9" s="91"/>
      <c r="VNM9" s="91"/>
      <c r="VNN9" s="91"/>
      <c r="VNO9" s="91"/>
      <c r="VNP9" s="91"/>
      <c r="VNQ9" s="91"/>
      <c r="VNR9" s="91"/>
      <c r="VNS9" s="91"/>
      <c r="VNT9" s="91"/>
      <c r="VNU9" s="91"/>
      <c r="VNV9" s="91"/>
      <c r="VNW9" s="91"/>
      <c r="VNX9" s="91"/>
      <c r="VNY9" s="91"/>
      <c r="VNZ9" s="91"/>
      <c r="VOA9" s="91"/>
      <c r="VOB9" s="91"/>
      <c r="VOC9" s="91"/>
      <c r="VOD9" s="91"/>
      <c r="VOE9" s="91"/>
      <c r="VOF9" s="91"/>
      <c r="VOG9" s="91"/>
      <c r="VOH9" s="91"/>
      <c r="VOI9" s="91"/>
      <c r="VOJ9" s="91"/>
      <c r="VOK9" s="91"/>
      <c r="VOL9" s="91"/>
      <c r="VOM9" s="91"/>
      <c r="VON9" s="91"/>
      <c r="VOO9" s="91"/>
      <c r="VOP9" s="91"/>
      <c r="VOQ9" s="91"/>
      <c r="VOR9" s="91"/>
      <c r="VOS9" s="91"/>
      <c r="VOT9" s="91"/>
      <c r="VOU9" s="91"/>
      <c r="VOV9" s="91"/>
      <c r="VOW9" s="91"/>
      <c r="VOX9" s="91"/>
      <c r="VOY9" s="91"/>
      <c r="VOZ9" s="91"/>
      <c r="VPA9" s="91"/>
      <c r="VPB9" s="91"/>
      <c r="VPC9" s="91"/>
      <c r="VPD9" s="91"/>
      <c r="VPE9" s="91"/>
      <c r="VPF9" s="91"/>
      <c r="VPG9" s="91"/>
      <c r="VPH9" s="91"/>
      <c r="VPI9" s="91"/>
      <c r="VPJ9" s="91"/>
      <c r="VPK9" s="91"/>
      <c r="VPL9" s="91"/>
      <c r="VPM9" s="91"/>
      <c r="VPN9" s="91"/>
      <c r="VPO9" s="91"/>
      <c r="VPP9" s="91"/>
      <c r="VPQ9" s="91"/>
      <c r="VPR9" s="91"/>
      <c r="VPS9" s="91"/>
      <c r="VPT9" s="91"/>
      <c r="VPU9" s="91"/>
      <c r="VPV9" s="91"/>
      <c r="VPW9" s="91"/>
      <c r="VPX9" s="91"/>
      <c r="VPY9" s="91"/>
      <c r="VPZ9" s="91"/>
      <c r="VQA9" s="91"/>
      <c r="VQB9" s="91"/>
      <c r="VQC9" s="91"/>
      <c r="VQD9" s="91"/>
      <c r="VQE9" s="91"/>
      <c r="VQF9" s="91"/>
      <c r="VQG9" s="91"/>
      <c r="VQH9" s="91"/>
      <c r="VQI9" s="91"/>
      <c r="VQJ9" s="91"/>
      <c r="VQK9" s="91"/>
      <c r="VQL9" s="91"/>
      <c r="VQM9" s="91"/>
      <c r="VQN9" s="91"/>
      <c r="VQO9" s="91"/>
      <c r="VQP9" s="91"/>
      <c r="VQQ9" s="91"/>
      <c r="VQR9" s="91"/>
      <c r="VQS9" s="91"/>
      <c r="VQT9" s="91"/>
      <c r="VQU9" s="91"/>
      <c r="VQV9" s="91"/>
      <c r="VQW9" s="91"/>
      <c r="VQX9" s="91"/>
      <c r="VQY9" s="91"/>
      <c r="VQZ9" s="91"/>
      <c r="VRA9" s="91"/>
      <c r="VRB9" s="91"/>
      <c r="VRC9" s="91"/>
      <c r="VRD9" s="91"/>
      <c r="VRE9" s="91"/>
      <c r="VRF9" s="91"/>
      <c r="VRG9" s="91"/>
      <c r="VRH9" s="91"/>
      <c r="VRI9" s="91"/>
      <c r="VRJ9" s="91"/>
      <c r="VRK9" s="91"/>
      <c r="VRL9" s="91"/>
      <c r="VRM9" s="91"/>
      <c r="VRN9" s="91"/>
      <c r="VRO9" s="91"/>
      <c r="VRP9" s="91"/>
      <c r="VRQ9" s="91"/>
      <c r="VRR9" s="91"/>
      <c r="VRS9" s="91"/>
      <c r="VRT9" s="91"/>
      <c r="VRU9" s="91"/>
      <c r="VRV9" s="91"/>
      <c r="VRW9" s="91"/>
      <c r="VRX9" s="91"/>
      <c r="VRY9" s="91"/>
      <c r="VRZ9" s="91"/>
      <c r="VSA9" s="91"/>
      <c r="VSB9" s="91"/>
      <c r="VSC9" s="91"/>
      <c r="VSD9" s="91"/>
      <c r="VSE9" s="91"/>
      <c r="VSF9" s="91"/>
      <c r="VSG9" s="91"/>
      <c r="VSH9" s="91"/>
      <c r="VSI9" s="91"/>
      <c r="VSJ9" s="91"/>
      <c r="VSK9" s="91"/>
      <c r="VSL9" s="91"/>
      <c r="VSM9" s="91"/>
      <c r="VSN9" s="91"/>
      <c r="VSO9" s="91"/>
      <c r="VSP9" s="91"/>
      <c r="VSQ9" s="91"/>
      <c r="VSR9" s="91"/>
      <c r="VSS9" s="91"/>
      <c r="VST9" s="91"/>
      <c r="VSU9" s="91"/>
      <c r="VSV9" s="91"/>
      <c r="VSW9" s="91"/>
      <c r="VSX9" s="91"/>
      <c r="VSY9" s="91"/>
      <c r="VSZ9" s="91"/>
      <c r="VTA9" s="91"/>
      <c r="VTB9" s="91"/>
      <c r="VTC9" s="91"/>
      <c r="VTD9" s="91"/>
      <c r="VTE9" s="91"/>
      <c r="VTF9" s="91"/>
      <c r="VTG9" s="91"/>
      <c r="VTH9" s="91"/>
      <c r="VTI9" s="91"/>
      <c r="VTJ9" s="91"/>
      <c r="VTK9" s="91"/>
      <c r="VTL9" s="91"/>
      <c r="VTM9" s="91"/>
      <c r="VTN9" s="91"/>
      <c r="VTO9" s="91"/>
      <c r="VTP9" s="91"/>
      <c r="VTQ9" s="91"/>
      <c r="VTR9" s="91"/>
      <c r="VTS9" s="91"/>
      <c r="VTT9" s="91"/>
      <c r="VTU9" s="91"/>
      <c r="VTV9" s="91"/>
      <c r="VTW9" s="91"/>
      <c r="VTX9" s="91"/>
      <c r="VTY9" s="91"/>
      <c r="VTZ9" s="91"/>
      <c r="VUA9" s="91"/>
      <c r="VUB9" s="91"/>
      <c r="VUC9" s="91"/>
      <c r="VUD9" s="91"/>
      <c r="VUE9" s="91"/>
      <c r="VUF9" s="91"/>
      <c r="VUG9" s="91"/>
      <c r="VUH9" s="91"/>
      <c r="VUI9" s="91"/>
      <c r="VUJ9" s="91"/>
      <c r="VUK9" s="91"/>
      <c r="VUL9" s="91"/>
      <c r="VUM9" s="91"/>
      <c r="VUN9" s="91"/>
      <c r="VUO9" s="91"/>
      <c r="VUP9" s="91"/>
      <c r="VUQ9" s="91"/>
      <c r="VUR9" s="91"/>
      <c r="VUS9" s="91"/>
      <c r="VUT9" s="91"/>
      <c r="VUU9" s="91"/>
      <c r="VUV9" s="91"/>
      <c r="VUW9" s="91"/>
      <c r="VUX9" s="91"/>
      <c r="VUY9" s="91"/>
      <c r="VUZ9" s="91"/>
      <c r="VVA9" s="91"/>
      <c r="VVB9" s="91"/>
      <c r="VVC9" s="91"/>
      <c r="VVD9" s="91"/>
      <c r="VVE9" s="91"/>
      <c r="VVF9" s="91"/>
      <c r="VVG9" s="91"/>
      <c r="VVH9" s="91"/>
      <c r="VVI9" s="91"/>
      <c r="VVJ9" s="91"/>
      <c r="VVK9" s="91"/>
      <c r="VVL9" s="91"/>
      <c r="VVM9" s="91"/>
      <c r="VVN9" s="91"/>
      <c r="VVO9" s="91"/>
      <c r="VVP9" s="91"/>
      <c r="VVQ9" s="91"/>
      <c r="VVR9" s="91"/>
      <c r="VVS9" s="91"/>
      <c r="VVT9" s="91"/>
      <c r="VVU9" s="91"/>
      <c r="VVV9" s="91"/>
      <c r="VVW9" s="91"/>
      <c r="VVX9" s="91"/>
      <c r="VVY9" s="91"/>
      <c r="VVZ9" s="91"/>
      <c r="VWA9" s="91"/>
      <c r="VWB9" s="91"/>
      <c r="VWC9" s="91"/>
      <c r="VWD9" s="91"/>
      <c r="VWE9" s="91"/>
      <c r="VWF9" s="91"/>
      <c r="VWG9" s="91"/>
      <c r="VWH9" s="91"/>
      <c r="VWI9" s="91"/>
      <c r="VWJ9" s="91"/>
      <c r="VWK9" s="91"/>
      <c r="VWL9" s="91"/>
      <c r="VWM9" s="91"/>
      <c r="VWN9" s="91"/>
      <c r="VWO9" s="91"/>
      <c r="VWP9" s="91"/>
      <c r="VWQ9" s="91"/>
      <c r="VWR9" s="91"/>
      <c r="VWS9" s="91"/>
      <c r="VWT9" s="91"/>
      <c r="VWU9" s="91"/>
      <c r="VWV9" s="91"/>
      <c r="VWW9" s="91"/>
      <c r="VWX9" s="91"/>
      <c r="VWY9" s="91"/>
      <c r="VWZ9" s="91"/>
      <c r="VXA9" s="91"/>
      <c r="VXB9" s="91"/>
      <c r="VXC9" s="91"/>
      <c r="VXD9" s="91"/>
      <c r="VXE9" s="91"/>
      <c r="VXF9" s="91"/>
      <c r="VXG9" s="91"/>
      <c r="VXH9" s="91"/>
      <c r="VXI9" s="91"/>
      <c r="VXJ9" s="91"/>
      <c r="VXK9" s="91"/>
      <c r="VXL9" s="91"/>
      <c r="VXM9" s="91"/>
      <c r="VXN9" s="91"/>
      <c r="VXO9" s="91"/>
      <c r="VXP9" s="91"/>
      <c r="VXQ9" s="91"/>
      <c r="VXR9" s="91"/>
      <c r="VXS9" s="91"/>
      <c r="VXT9" s="91"/>
      <c r="VXU9" s="91"/>
      <c r="VXV9" s="91"/>
      <c r="VXW9" s="91"/>
      <c r="VXX9" s="91"/>
      <c r="VXY9" s="91"/>
      <c r="VXZ9" s="91"/>
      <c r="VYA9" s="91"/>
      <c r="VYB9" s="91"/>
      <c r="VYC9" s="91"/>
      <c r="VYD9" s="91"/>
      <c r="VYE9" s="91"/>
      <c r="VYF9" s="91"/>
      <c r="VYG9" s="91"/>
      <c r="VYH9" s="91"/>
      <c r="VYI9" s="91"/>
      <c r="VYJ9" s="91"/>
      <c r="VYK9" s="91"/>
      <c r="VYL9" s="91"/>
      <c r="VYM9" s="91"/>
      <c r="VYN9" s="91"/>
      <c r="VYO9" s="91"/>
      <c r="VYP9" s="91"/>
      <c r="VYQ9" s="91"/>
      <c r="VYR9" s="91"/>
      <c r="VYS9" s="91"/>
      <c r="VYT9" s="91"/>
      <c r="VYU9" s="91"/>
      <c r="VYV9" s="91"/>
      <c r="VYW9" s="91"/>
      <c r="VYX9" s="91"/>
      <c r="VYY9" s="91"/>
      <c r="VYZ9" s="91"/>
      <c r="VZA9" s="91"/>
      <c r="VZB9" s="91"/>
      <c r="VZC9" s="91"/>
      <c r="VZD9" s="91"/>
      <c r="VZE9" s="91"/>
      <c r="VZF9" s="91"/>
      <c r="VZG9" s="91"/>
      <c r="VZH9" s="91"/>
      <c r="VZI9" s="91"/>
      <c r="VZJ9" s="91"/>
      <c r="VZK9" s="91"/>
      <c r="VZL9" s="91"/>
      <c r="VZM9" s="91"/>
      <c r="VZN9" s="91"/>
      <c r="VZO9" s="91"/>
      <c r="VZP9" s="91"/>
      <c r="VZQ9" s="91"/>
      <c r="VZR9" s="91"/>
      <c r="VZS9" s="91"/>
      <c r="VZT9" s="91"/>
      <c r="VZU9" s="91"/>
      <c r="VZV9" s="91"/>
      <c r="VZW9" s="91"/>
      <c r="VZX9" s="91"/>
      <c r="VZY9" s="91"/>
      <c r="VZZ9" s="91"/>
      <c r="WAA9" s="91"/>
      <c r="WAB9" s="91"/>
      <c r="WAC9" s="91"/>
      <c r="WAD9" s="91"/>
      <c r="WAE9" s="91"/>
      <c r="WAF9" s="91"/>
      <c r="WAG9" s="91"/>
      <c r="WAH9" s="91"/>
      <c r="WAI9" s="91"/>
      <c r="WAJ9" s="91"/>
      <c r="WAK9" s="91"/>
      <c r="WAL9" s="91"/>
      <c r="WAM9" s="91"/>
      <c r="WAN9" s="91"/>
      <c r="WAO9" s="91"/>
      <c r="WAP9" s="91"/>
      <c r="WAQ9" s="91"/>
      <c r="WAR9" s="91"/>
      <c r="WAS9" s="91"/>
      <c r="WAT9" s="91"/>
      <c r="WAU9" s="91"/>
      <c r="WAV9" s="91"/>
      <c r="WAW9" s="91"/>
      <c r="WAX9" s="91"/>
      <c r="WAY9" s="91"/>
      <c r="WAZ9" s="91"/>
      <c r="WBA9" s="91"/>
      <c r="WBB9" s="91"/>
      <c r="WBC9" s="91"/>
      <c r="WBD9" s="91"/>
      <c r="WBE9" s="91"/>
      <c r="WBF9" s="91"/>
      <c r="WBG9" s="91"/>
      <c r="WBH9" s="91"/>
      <c r="WBI9" s="91"/>
      <c r="WBJ9" s="91"/>
      <c r="WBK9" s="91"/>
      <c r="WBL9" s="91"/>
      <c r="WBM9" s="91"/>
      <c r="WBN9" s="91"/>
      <c r="WBO9" s="91"/>
      <c r="WBP9" s="91"/>
      <c r="WBQ9" s="91"/>
      <c r="WBR9" s="91"/>
      <c r="WBS9" s="91"/>
      <c r="WBT9" s="91"/>
      <c r="WBU9" s="91"/>
      <c r="WBV9" s="91"/>
      <c r="WBW9" s="91"/>
      <c r="WBX9" s="91"/>
      <c r="WBY9" s="91"/>
      <c r="WBZ9" s="91"/>
      <c r="WCA9" s="91"/>
      <c r="WCB9" s="91"/>
      <c r="WCC9" s="91"/>
      <c r="WCD9" s="91"/>
      <c r="WCE9" s="91"/>
      <c r="WCF9" s="91"/>
      <c r="WCG9" s="91"/>
      <c r="WCH9" s="91"/>
      <c r="WCI9" s="91"/>
      <c r="WCJ9" s="91"/>
      <c r="WCK9" s="91"/>
      <c r="WCL9" s="91"/>
      <c r="WCM9" s="91"/>
      <c r="WCN9" s="91"/>
      <c r="WCO9" s="91"/>
      <c r="WCP9" s="91"/>
      <c r="WCQ9" s="91"/>
      <c r="WCR9" s="91"/>
      <c r="WCS9" s="91"/>
      <c r="WCT9" s="91"/>
      <c r="WCU9" s="91"/>
      <c r="WCV9" s="91"/>
      <c r="WCW9" s="91"/>
      <c r="WCX9" s="91"/>
      <c r="WCY9" s="91"/>
      <c r="WCZ9" s="91"/>
      <c r="WDA9" s="91"/>
      <c r="WDB9" s="91"/>
      <c r="WDC9" s="91"/>
      <c r="WDD9" s="91"/>
      <c r="WDE9" s="91"/>
      <c r="WDF9" s="91"/>
      <c r="WDG9" s="91"/>
      <c r="WDH9" s="91"/>
      <c r="WDI9" s="91"/>
      <c r="WDJ9" s="91"/>
      <c r="WDK9" s="91"/>
      <c r="WDL9" s="91"/>
      <c r="WDM9" s="91"/>
      <c r="WDN9" s="91"/>
      <c r="WDO9" s="91"/>
      <c r="WDP9" s="91"/>
      <c r="WDQ9" s="91"/>
      <c r="WDR9" s="91"/>
      <c r="WDS9" s="91"/>
      <c r="WDT9" s="91"/>
      <c r="WDU9" s="91"/>
      <c r="WDV9" s="91"/>
      <c r="WDW9" s="91"/>
      <c r="WDX9" s="91"/>
      <c r="WDY9" s="91"/>
      <c r="WDZ9" s="91"/>
      <c r="WEA9" s="91"/>
      <c r="WEB9" s="91"/>
      <c r="WEC9" s="91"/>
      <c r="WED9" s="91"/>
      <c r="WEE9" s="91"/>
      <c r="WEF9" s="91"/>
      <c r="WEG9" s="91"/>
      <c r="WEH9" s="91"/>
      <c r="WEI9" s="91"/>
      <c r="WEJ9" s="91"/>
      <c r="WEK9" s="91"/>
      <c r="WEL9" s="91"/>
      <c r="WEM9" s="91"/>
      <c r="WEN9" s="91"/>
      <c r="WEO9" s="91"/>
      <c r="WEP9" s="91"/>
      <c r="WEQ9" s="91"/>
      <c r="WER9" s="91"/>
      <c r="WES9" s="91"/>
      <c r="WET9" s="91"/>
      <c r="WEU9" s="91"/>
      <c r="WEV9" s="91"/>
      <c r="WEW9" s="91"/>
      <c r="WEX9" s="91"/>
      <c r="WEY9" s="91"/>
      <c r="WEZ9" s="91"/>
      <c r="WFA9" s="91"/>
      <c r="WFB9" s="91"/>
      <c r="WFC9" s="91"/>
      <c r="WFD9" s="91"/>
      <c r="WFE9" s="91"/>
      <c r="WFF9" s="91"/>
      <c r="WFG9" s="91"/>
      <c r="WFH9" s="91"/>
      <c r="WFI9" s="91"/>
      <c r="WFJ9" s="91"/>
      <c r="WFK9" s="91"/>
      <c r="WFL9" s="91"/>
      <c r="WFM9" s="91"/>
      <c r="WFN9" s="91"/>
      <c r="WFO9" s="91"/>
      <c r="WFP9" s="91"/>
      <c r="WFQ9" s="91"/>
      <c r="WFR9" s="91"/>
      <c r="WFS9" s="91"/>
      <c r="WFT9" s="91"/>
      <c r="WFU9" s="91"/>
      <c r="WFV9" s="91"/>
      <c r="WFW9" s="91"/>
      <c r="WFX9" s="91"/>
      <c r="WFY9" s="91"/>
      <c r="WFZ9" s="91"/>
      <c r="WGA9" s="91"/>
      <c r="WGB9" s="91"/>
      <c r="WGC9" s="91"/>
      <c r="WGD9" s="91"/>
      <c r="WGE9" s="91"/>
      <c r="WGF9" s="91"/>
      <c r="WGG9" s="91"/>
      <c r="WGH9" s="91"/>
      <c r="WGI9" s="91"/>
      <c r="WGJ9" s="91"/>
      <c r="WGK9" s="91"/>
      <c r="WGL9" s="91"/>
      <c r="WGM9" s="91"/>
      <c r="WGN9" s="91"/>
      <c r="WGO9" s="91"/>
      <c r="WGP9" s="91"/>
      <c r="WGQ9" s="91"/>
      <c r="WGR9" s="91"/>
      <c r="WGS9" s="91"/>
      <c r="WGT9" s="91"/>
      <c r="WGU9" s="91"/>
      <c r="WGV9" s="91"/>
      <c r="WGW9" s="91"/>
      <c r="WGX9" s="91"/>
      <c r="WGY9" s="91"/>
      <c r="WGZ9" s="91"/>
      <c r="WHA9" s="91"/>
      <c r="WHB9" s="91"/>
      <c r="WHC9" s="91"/>
      <c r="WHD9" s="91"/>
      <c r="WHE9" s="91"/>
      <c r="WHF9" s="91"/>
      <c r="WHG9" s="91"/>
      <c r="WHH9" s="91"/>
      <c r="WHI9" s="91"/>
      <c r="WHJ9" s="91"/>
      <c r="WHK9" s="91"/>
      <c r="WHL9" s="91"/>
      <c r="WHM9" s="91"/>
      <c r="WHN9" s="91"/>
      <c r="WHO9" s="91"/>
      <c r="WHP9" s="91"/>
      <c r="WHQ9" s="91"/>
      <c r="WHR9" s="91"/>
      <c r="WHS9" s="91"/>
      <c r="WHT9" s="91"/>
      <c r="WHU9" s="91"/>
      <c r="WHV9" s="91"/>
      <c r="WHW9" s="91"/>
      <c r="WHX9" s="91"/>
      <c r="WHY9" s="91"/>
      <c r="WHZ9" s="91"/>
      <c r="WIA9" s="91"/>
      <c r="WIB9" s="91"/>
      <c r="WIC9" s="91"/>
      <c r="WID9" s="91"/>
      <c r="WIE9" s="91"/>
      <c r="WIF9" s="91"/>
      <c r="WIG9" s="91"/>
      <c r="WIH9" s="91"/>
      <c r="WII9" s="91"/>
      <c r="WIJ9" s="91"/>
      <c r="WIK9" s="91"/>
      <c r="WIL9" s="91"/>
      <c r="WIM9" s="91"/>
      <c r="WIN9" s="91"/>
      <c r="WIO9" s="91"/>
      <c r="WIP9" s="91"/>
      <c r="WIQ9" s="91"/>
      <c r="WIR9" s="91"/>
      <c r="WIS9" s="91"/>
      <c r="WIT9" s="91"/>
      <c r="WIU9" s="91"/>
      <c r="WIV9" s="91"/>
      <c r="WIW9" s="91"/>
      <c r="WIX9" s="91"/>
      <c r="WIY9" s="91"/>
      <c r="WIZ9" s="91"/>
      <c r="WJA9" s="91"/>
      <c r="WJB9" s="91"/>
      <c r="WJC9" s="91"/>
      <c r="WJD9" s="91"/>
      <c r="WJE9" s="91"/>
      <c r="WJF9" s="91"/>
      <c r="WJG9" s="91"/>
      <c r="WJH9" s="91"/>
      <c r="WJI9" s="91"/>
      <c r="WJJ9" s="91"/>
      <c r="WJK9" s="91"/>
      <c r="WJL9" s="91"/>
      <c r="WJM9" s="91"/>
      <c r="WJN9" s="91"/>
      <c r="WJO9" s="91"/>
      <c r="WJP9" s="91"/>
      <c r="WJQ9" s="91"/>
      <c r="WJR9" s="91"/>
      <c r="WJS9" s="91"/>
      <c r="WJT9" s="91"/>
      <c r="WJU9" s="91"/>
      <c r="WJV9" s="91"/>
      <c r="WJW9" s="91"/>
      <c r="WJX9" s="91"/>
      <c r="WJY9" s="91"/>
      <c r="WJZ9" s="91"/>
      <c r="WKA9" s="91"/>
      <c r="WKB9" s="91"/>
      <c r="WKC9" s="91"/>
      <c r="WKD9" s="91"/>
      <c r="WKE9" s="91"/>
      <c r="WKF9" s="91"/>
      <c r="WKG9" s="91"/>
      <c r="WKH9" s="91"/>
      <c r="WKI9" s="91"/>
      <c r="WKJ9" s="91"/>
      <c r="WKK9" s="91"/>
      <c r="WKL9" s="91"/>
      <c r="WKM9" s="91"/>
      <c r="WKN9" s="91"/>
      <c r="WKO9" s="91"/>
      <c r="WKP9" s="91"/>
      <c r="WKQ9" s="91"/>
      <c r="WKR9" s="91"/>
      <c r="WKS9" s="91"/>
      <c r="WKT9" s="91"/>
      <c r="WKU9" s="91"/>
      <c r="WKV9" s="91"/>
      <c r="WKW9" s="91"/>
      <c r="WKX9" s="91"/>
      <c r="WKY9" s="91"/>
      <c r="WKZ9" s="91"/>
      <c r="WLA9" s="91"/>
      <c r="WLB9" s="91"/>
      <c r="WLC9" s="91"/>
      <c r="WLD9" s="91"/>
      <c r="WLE9" s="91"/>
      <c r="WLF9" s="91"/>
      <c r="WLG9" s="91"/>
      <c r="WLH9" s="91"/>
      <c r="WLI9" s="91"/>
      <c r="WLJ9" s="91"/>
      <c r="WLK9" s="91"/>
      <c r="WLL9" s="91"/>
      <c r="WLM9" s="91"/>
      <c r="WLN9" s="91"/>
      <c r="WLO9" s="91"/>
      <c r="WLP9" s="91"/>
      <c r="WLQ9" s="91"/>
      <c r="WLR9" s="91"/>
      <c r="WLS9" s="91"/>
      <c r="WLT9" s="91"/>
      <c r="WLU9" s="91"/>
      <c r="WLV9" s="91"/>
      <c r="WLW9" s="91"/>
      <c r="WLX9" s="91"/>
      <c r="WLY9" s="91"/>
      <c r="WLZ9" s="91"/>
      <c r="WMA9" s="91"/>
      <c r="WMB9" s="91"/>
      <c r="WMC9" s="91"/>
      <c r="WMD9" s="91"/>
      <c r="WME9" s="91"/>
      <c r="WMF9" s="91"/>
      <c r="WMG9" s="91"/>
      <c r="WMH9" s="91"/>
      <c r="WMI9" s="91"/>
      <c r="WMJ9" s="91"/>
      <c r="WMK9" s="91"/>
      <c r="WML9" s="91"/>
      <c r="WMM9" s="91"/>
      <c r="WMN9" s="91"/>
      <c r="WMO9" s="91"/>
      <c r="WMP9" s="91"/>
      <c r="WMQ9" s="91"/>
      <c r="WMR9" s="91"/>
      <c r="WMS9" s="91"/>
      <c r="WMT9" s="91"/>
      <c r="WMU9" s="91"/>
      <c r="WMV9" s="91"/>
      <c r="WMW9" s="91"/>
      <c r="WMX9" s="91"/>
      <c r="WMY9" s="91"/>
      <c r="WMZ9" s="91"/>
      <c r="WNA9" s="91"/>
      <c r="WNB9" s="91"/>
      <c r="WNC9" s="91"/>
      <c r="WND9" s="91"/>
      <c r="WNE9" s="91"/>
      <c r="WNF9" s="91"/>
      <c r="WNG9" s="91"/>
      <c r="WNH9" s="91"/>
      <c r="WNI9" s="91"/>
      <c r="WNJ9" s="91"/>
      <c r="WNK9" s="91"/>
      <c r="WNL9" s="91"/>
      <c r="WNM9" s="91"/>
      <c r="WNN9" s="91"/>
      <c r="WNO9" s="91"/>
      <c r="WNP9" s="91"/>
      <c r="WNQ9" s="91"/>
      <c r="WNR9" s="91"/>
      <c r="WNS9" s="91"/>
      <c r="WNT9" s="91"/>
      <c r="WNU9" s="91"/>
      <c r="WNV9" s="91"/>
      <c r="WNW9" s="91"/>
      <c r="WNX9" s="91"/>
      <c r="WNY9" s="91"/>
      <c r="WNZ9" s="91"/>
      <c r="WOA9" s="91"/>
      <c r="WOB9" s="91"/>
      <c r="WOC9" s="91"/>
      <c r="WOD9" s="91"/>
      <c r="WOE9" s="91"/>
      <c r="WOF9" s="91"/>
      <c r="WOG9" s="91"/>
      <c r="WOH9" s="91"/>
      <c r="WOI9" s="91"/>
      <c r="WOJ9" s="91"/>
      <c r="WOK9" s="91"/>
      <c r="WOL9" s="91"/>
      <c r="WOM9" s="91"/>
      <c r="WON9" s="91"/>
      <c r="WOO9" s="91"/>
      <c r="WOP9" s="91"/>
      <c r="WOQ9" s="91"/>
      <c r="WOR9" s="91"/>
      <c r="WOS9" s="91"/>
      <c r="WOT9" s="91"/>
      <c r="WOU9" s="91"/>
      <c r="WOV9" s="91"/>
      <c r="WOW9" s="91"/>
      <c r="WOX9" s="91"/>
      <c r="WOY9" s="91"/>
      <c r="WOZ9" s="91"/>
      <c r="WPA9" s="91"/>
      <c r="WPB9" s="91"/>
      <c r="WPC9" s="91"/>
      <c r="WPD9" s="91"/>
      <c r="WPE9" s="91"/>
      <c r="WPF9" s="91"/>
      <c r="WPG9" s="91"/>
      <c r="WPH9" s="91"/>
      <c r="WPI9" s="91"/>
      <c r="WPJ9" s="91"/>
      <c r="WPK9" s="91"/>
      <c r="WPL9" s="91"/>
      <c r="WPM9" s="91"/>
      <c r="WPN9" s="91"/>
      <c r="WPO9" s="91"/>
      <c r="WPP9" s="91"/>
      <c r="WPQ9" s="91"/>
      <c r="WPR9" s="91"/>
      <c r="WPS9" s="91"/>
      <c r="WPT9" s="91"/>
      <c r="WPU9" s="91"/>
      <c r="WPV9" s="91"/>
      <c r="WPW9" s="91"/>
      <c r="WPX9" s="91"/>
      <c r="WPY9" s="91"/>
      <c r="WPZ9" s="91"/>
      <c r="WQA9" s="91"/>
      <c r="WQB9" s="91"/>
      <c r="WQC9" s="91"/>
      <c r="WQD9" s="91"/>
      <c r="WQE9" s="91"/>
      <c r="WQF9" s="91"/>
      <c r="WQG9" s="91"/>
      <c r="WQH9" s="91"/>
      <c r="WQI9" s="91"/>
      <c r="WQJ9" s="91"/>
      <c r="WQK9" s="91"/>
      <c r="WQL9" s="91"/>
      <c r="WQM9" s="91"/>
      <c r="WQN9" s="91"/>
      <c r="WQO9" s="91"/>
      <c r="WQP9" s="91"/>
      <c r="WQQ9" s="91"/>
      <c r="WQR9" s="91"/>
      <c r="WQS9" s="91"/>
      <c r="WQT9" s="91"/>
      <c r="WQU9" s="91"/>
      <c r="WQV9" s="91"/>
      <c r="WQW9" s="91"/>
      <c r="WQX9" s="91"/>
      <c r="WQY9" s="91"/>
      <c r="WQZ9" s="91"/>
      <c r="WRA9" s="91"/>
      <c r="WRB9" s="91"/>
      <c r="WRC9" s="91"/>
      <c r="WRD9" s="91"/>
      <c r="WRE9" s="91"/>
      <c r="WRF9" s="91"/>
      <c r="WRG9" s="91"/>
      <c r="WRH9" s="91"/>
      <c r="WRI9" s="91"/>
      <c r="WRJ9" s="91"/>
      <c r="WRK9" s="91"/>
      <c r="WRL9" s="91"/>
      <c r="WRM9" s="91"/>
      <c r="WRN9" s="91"/>
      <c r="WRO9" s="91"/>
      <c r="WRP9" s="91"/>
      <c r="WRQ9" s="91"/>
      <c r="WRR9" s="91"/>
      <c r="WRS9" s="91"/>
      <c r="WRT9" s="91"/>
      <c r="WRU9" s="91"/>
      <c r="WRV9" s="91"/>
      <c r="WRW9" s="91"/>
      <c r="WRX9" s="91"/>
      <c r="WRY9" s="91"/>
      <c r="WRZ9" s="91"/>
      <c r="WSA9" s="91"/>
      <c r="WSB9" s="91"/>
      <c r="WSC9" s="91"/>
      <c r="WSD9" s="91"/>
      <c r="WSE9" s="91"/>
      <c r="WSF9" s="91"/>
      <c r="WSG9" s="91"/>
      <c r="WSH9" s="91"/>
      <c r="WSI9" s="91"/>
      <c r="WSJ9" s="91"/>
      <c r="WSK9" s="91"/>
      <c r="WSL9" s="91"/>
      <c r="WSM9" s="91"/>
      <c r="WSN9" s="91"/>
      <c r="WSO9" s="91"/>
      <c r="WSP9" s="91"/>
      <c r="WSQ9" s="91"/>
      <c r="WSR9" s="91"/>
      <c r="WSS9" s="91"/>
      <c r="WST9" s="91"/>
      <c r="WSU9" s="91"/>
      <c r="WSV9" s="91"/>
      <c r="WSW9" s="91"/>
      <c r="WSX9" s="91"/>
      <c r="WSY9" s="91"/>
      <c r="WSZ9" s="91"/>
      <c r="WTA9" s="91"/>
      <c r="WTB9" s="91"/>
      <c r="WTC9" s="91"/>
      <c r="WTD9" s="91"/>
      <c r="WTE9" s="91"/>
      <c r="WTF9" s="91"/>
      <c r="WTG9" s="91"/>
      <c r="WTH9" s="91"/>
      <c r="WTI9" s="91"/>
      <c r="WTJ9" s="91"/>
      <c r="WTK9" s="91"/>
      <c r="WTL9" s="91"/>
      <c r="WTM9" s="91"/>
      <c r="WTN9" s="91"/>
      <c r="WTO9" s="91"/>
      <c r="WTP9" s="91"/>
      <c r="WTQ9" s="91"/>
      <c r="WTR9" s="91"/>
      <c r="WTS9" s="91"/>
      <c r="WTT9" s="91"/>
      <c r="WTU9" s="91"/>
      <c r="WTV9" s="91"/>
      <c r="WTW9" s="91"/>
      <c r="WTX9" s="91"/>
      <c r="WTY9" s="91"/>
      <c r="WTZ9" s="91"/>
      <c r="WUA9" s="91"/>
      <c r="WUB9" s="91"/>
      <c r="WUC9" s="91"/>
      <c r="WUD9" s="91"/>
      <c r="WUE9" s="91"/>
      <c r="WUF9" s="91"/>
      <c r="WUG9" s="91"/>
      <c r="WUH9" s="91"/>
      <c r="WUI9" s="91"/>
      <c r="WUJ9" s="91"/>
      <c r="WUK9" s="91"/>
      <c r="WUL9" s="91"/>
      <c r="WUM9" s="91"/>
      <c r="WUN9" s="91"/>
      <c r="WUO9" s="91"/>
      <c r="WUP9" s="91"/>
      <c r="WUQ9" s="91"/>
      <c r="WUR9" s="91"/>
      <c r="WUS9" s="91"/>
      <c r="WUT9" s="91"/>
      <c r="WUU9" s="91"/>
      <c r="WUV9" s="91"/>
      <c r="WUW9" s="91"/>
      <c r="WUX9" s="91"/>
      <c r="WUY9" s="91"/>
      <c r="WUZ9" s="91"/>
      <c r="WVA9" s="91"/>
      <c r="WVB9" s="91"/>
      <c r="WVC9" s="91"/>
      <c r="WVD9" s="91"/>
      <c r="WVE9" s="91"/>
      <c r="WVF9" s="91"/>
      <c r="WVG9" s="91"/>
      <c r="WVH9" s="91"/>
      <c r="WVI9" s="91"/>
      <c r="WVJ9" s="91"/>
      <c r="WVK9" s="91"/>
      <c r="WVL9" s="91"/>
      <c r="WVM9" s="91"/>
      <c r="WVN9" s="91"/>
      <c r="WVO9" s="91"/>
      <c r="WVP9" s="91"/>
      <c r="WVQ9" s="91"/>
      <c r="WVR9" s="91"/>
      <c r="WVS9" s="91"/>
      <c r="WVT9" s="91"/>
      <c r="WVU9" s="91"/>
      <c r="WVV9" s="91"/>
      <c r="WVW9" s="91"/>
      <c r="WVX9" s="91"/>
      <c r="WVY9" s="91"/>
      <c r="WVZ9" s="91"/>
      <c r="WWA9" s="91"/>
      <c r="WWB9" s="91"/>
      <c r="WWC9" s="91"/>
      <c r="WWD9" s="91"/>
      <c r="WWE9" s="91"/>
      <c r="WWF9" s="91"/>
      <c r="WWG9" s="91"/>
      <c r="WWH9" s="91"/>
      <c r="WWI9" s="91"/>
      <c r="WWJ9" s="91"/>
      <c r="WWK9" s="91"/>
      <c r="WWL9" s="91"/>
      <c r="WWM9" s="91"/>
      <c r="WWN9" s="91"/>
      <c r="WWO9" s="91"/>
      <c r="WWP9" s="91"/>
      <c r="WWQ9" s="91"/>
      <c r="WWR9" s="91"/>
      <c r="WWS9" s="91"/>
      <c r="WWT9" s="91"/>
      <c r="WWU9" s="91"/>
      <c r="WWV9" s="91"/>
      <c r="WWW9" s="91"/>
      <c r="WWX9" s="91"/>
      <c r="WWY9" s="91"/>
      <c r="WWZ9" s="91"/>
      <c r="WXA9" s="91"/>
      <c r="WXB9" s="91"/>
      <c r="WXC9" s="91"/>
      <c r="WXD9" s="91"/>
      <c r="WXE9" s="91"/>
      <c r="WXF9" s="91"/>
      <c r="WXG9" s="91"/>
      <c r="WXH9" s="91"/>
      <c r="WXI9" s="91"/>
      <c r="WXJ9" s="91"/>
      <c r="WXK9" s="91"/>
      <c r="WXL9" s="91"/>
      <c r="WXM9" s="91"/>
      <c r="WXN9" s="91"/>
      <c r="WXO9" s="91"/>
      <c r="WXP9" s="91"/>
      <c r="WXQ9" s="91"/>
      <c r="WXR9" s="91"/>
      <c r="WXS9" s="91"/>
      <c r="WXT9" s="91"/>
      <c r="WXU9" s="91"/>
      <c r="WXV9" s="91"/>
      <c r="WXW9" s="91"/>
      <c r="WXX9" s="91"/>
      <c r="WXY9" s="91"/>
      <c r="WXZ9" s="91"/>
      <c r="WYA9" s="91"/>
      <c r="WYB9" s="91"/>
      <c r="WYC9" s="91"/>
      <c r="WYD9" s="91"/>
      <c r="WYE9" s="91"/>
      <c r="WYF9" s="91"/>
      <c r="WYG9" s="91"/>
      <c r="WYH9" s="91"/>
      <c r="WYI9" s="91"/>
      <c r="WYJ9" s="91"/>
      <c r="WYK9" s="91"/>
      <c r="WYL9" s="91"/>
      <c r="WYM9" s="91"/>
      <c r="WYN9" s="91"/>
      <c r="WYO9" s="91"/>
      <c r="WYP9" s="91"/>
      <c r="WYQ9" s="91"/>
      <c r="WYR9" s="91"/>
      <c r="WYS9" s="91"/>
      <c r="WYT9" s="91"/>
      <c r="WYU9" s="91"/>
      <c r="WYV9" s="91"/>
      <c r="WYW9" s="91"/>
      <c r="WYX9" s="91"/>
      <c r="WYY9" s="91"/>
      <c r="WYZ9" s="91"/>
      <c r="WZA9" s="91"/>
      <c r="WZB9" s="91"/>
      <c r="WZC9" s="91"/>
      <c r="WZD9" s="91"/>
      <c r="WZE9" s="91"/>
      <c r="WZF9" s="91"/>
      <c r="WZG9" s="91"/>
      <c r="WZH9" s="91"/>
      <c r="WZI9" s="91"/>
      <c r="WZJ9" s="91"/>
      <c r="WZK9" s="91"/>
      <c r="WZL9" s="91"/>
      <c r="WZM9" s="91"/>
      <c r="WZN9" s="91"/>
      <c r="WZO9" s="91"/>
      <c r="WZP9" s="91"/>
      <c r="WZQ9" s="91"/>
      <c r="WZR9" s="91"/>
      <c r="WZS9" s="91"/>
      <c r="WZT9" s="91"/>
      <c r="WZU9" s="91"/>
      <c r="WZV9" s="91"/>
      <c r="WZW9" s="91"/>
      <c r="WZX9" s="91"/>
      <c r="WZY9" s="91"/>
      <c r="WZZ9" s="91"/>
      <c r="XAA9" s="91"/>
      <c r="XAB9" s="91"/>
      <c r="XAC9" s="91"/>
      <c r="XAD9" s="91"/>
      <c r="XAE9" s="91"/>
      <c r="XAF9" s="91"/>
      <c r="XAG9" s="91"/>
      <c r="XAH9" s="91"/>
      <c r="XAI9" s="91"/>
      <c r="XAJ9" s="91"/>
      <c r="XAK9" s="91"/>
      <c r="XAL9" s="91"/>
      <c r="XAM9" s="91"/>
      <c r="XAN9" s="91"/>
      <c r="XAO9" s="91"/>
      <c r="XAP9" s="91"/>
      <c r="XAQ9" s="91"/>
      <c r="XAR9" s="91"/>
      <c r="XAS9" s="91"/>
      <c r="XAT9" s="91"/>
      <c r="XAU9" s="91"/>
      <c r="XAV9" s="91"/>
      <c r="XAW9" s="91"/>
      <c r="XAX9" s="91"/>
      <c r="XAY9" s="91"/>
      <c r="XAZ9" s="91"/>
      <c r="XBA9" s="91"/>
      <c r="XBB9" s="91"/>
      <c r="XBC9" s="91"/>
      <c r="XBD9" s="91"/>
      <c r="XBE9" s="91"/>
      <c r="XBF9" s="91"/>
      <c r="XBG9" s="91"/>
      <c r="XBH9" s="91"/>
      <c r="XBI9" s="91"/>
      <c r="XBJ9" s="91"/>
      <c r="XBK9" s="91"/>
      <c r="XBL9" s="91"/>
      <c r="XBM9" s="91"/>
      <c r="XBN9" s="91"/>
      <c r="XBO9" s="91"/>
      <c r="XBP9" s="91"/>
      <c r="XBQ9" s="91"/>
      <c r="XBR9" s="91"/>
      <c r="XBS9" s="91"/>
      <c r="XBT9" s="91"/>
      <c r="XBU9" s="91"/>
      <c r="XBV9" s="91"/>
      <c r="XBW9" s="91"/>
      <c r="XBX9" s="91"/>
      <c r="XBY9" s="91"/>
      <c r="XBZ9" s="91"/>
      <c r="XCA9" s="91"/>
      <c r="XCB9" s="91"/>
      <c r="XCC9" s="91"/>
      <c r="XCD9" s="91"/>
      <c r="XCE9" s="91"/>
      <c r="XCF9" s="91"/>
      <c r="XCG9" s="91"/>
      <c r="XCH9" s="91"/>
      <c r="XCI9" s="91"/>
      <c r="XCJ9" s="91"/>
      <c r="XCK9" s="91"/>
      <c r="XCL9" s="91"/>
      <c r="XCM9" s="91"/>
      <c r="XCN9" s="91"/>
      <c r="XCO9" s="91"/>
      <c r="XCP9" s="91"/>
      <c r="XCQ9" s="91"/>
      <c r="XCR9" s="91"/>
      <c r="XCS9" s="91"/>
      <c r="XCT9" s="91"/>
      <c r="XCU9" s="91"/>
      <c r="XCV9" s="91"/>
      <c r="XCW9" s="91"/>
      <c r="XCX9" s="91"/>
      <c r="XCY9" s="91"/>
      <c r="XCZ9" s="91"/>
      <c r="XDA9" s="91"/>
      <c r="XDB9" s="91"/>
      <c r="XDC9" s="91"/>
      <c r="XDD9" s="91"/>
      <c r="XDE9" s="91"/>
      <c r="XDF9" s="91"/>
      <c r="XDG9" s="91"/>
      <c r="XDH9" s="91"/>
      <c r="XDI9" s="91"/>
      <c r="XDJ9" s="91"/>
      <c r="XDK9" s="91"/>
      <c r="XDL9" s="91"/>
      <c r="XDM9" s="91"/>
      <c r="XDN9" s="91"/>
      <c r="XDO9" s="91"/>
      <c r="XDP9" s="91"/>
      <c r="XDQ9" s="91"/>
      <c r="XDR9" s="91"/>
      <c r="XDS9" s="91"/>
      <c r="XDT9" s="91"/>
      <c r="XDU9" s="91"/>
      <c r="XDV9" s="91"/>
      <c r="XDW9" s="91"/>
      <c r="XDX9" s="91"/>
      <c r="XDY9" s="91"/>
      <c r="XDZ9" s="91"/>
      <c r="XEA9" s="91"/>
      <c r="XEB9" s="91"/>
      <c r="XEC9" s="91"/>
      <c r="XED9" s="91"/>
      <c r="XEE9" s="91"/>
      <c r="XEF9" s="91"/>
      <c r="XEG9" s="91"/>
      <c r="XEH9" s="91"/>
      <c r="XEI9" s="91"/>
      <c r="XEJ9" s="91"/>
      <c r="XEK9" s="91"/>
      <c r="XEL9" s="91"/>
      <c r="XEM9" s="91"/>
      <c r="XEN9" s="91"/>
      <c r="XEO9" s="91"/>
      <c r="XEP9" s="91"/>
      <c r="XEQ9" s="91"/>
      <c r="XER9" s="91"/>
      <c r="XES9" s="91"/>
      <c r="XET9" s="91"/>
      <c r="XEU9" s="91"/>
      <c r="XEV9" s="91"/>
      <c r="XEW9" s="91"/>
      <c r="XEX9" s="91"/>
      <c r="XEY9" s="91"/>
      <c r="XEZ9" s="91"/>
      <c r="XFA9" s="91"/>
      <c r="XFB9" s="91"/>
      <c r="XFC9" s="91"/>
      <c r="XFD9" s="91"/>
    </row>
    <row r="10" s="76" customFormat="1" ht="15" spans="1:17">
      <c r="A10" s="97" t="s">
        <v>1140</v>
      </c>
      <c r="B10" s="83">
        <v>1</v>
      </c>
      <c r="C10" s="98">
        <v>1</v>
      </c>
      <c r="D10" s="83"/>
      <c r="E10" s="83"/>
      <c r="F10" s="83"/>
      <c r="G10" s="83"/>
      <c r="H10" s="83"/>
      <c r="I10" s="83"/>
      <c r="J10" s="83"/>
      <c r="K10" s="83"/>
      <c r="L10" s="83"/>
      <c r="M10" s="83"/>
      <c r="N10" s="83"/>
      <c r="O10" s="83"/>
      <c r="P10" s="109"/>
      <c r="Q10" s="109"/>
    </row>
    <row r="11" s="76" customFormat="1" ht="15" spans="1:17">
      <c r="A11" s="97" t="s">
        <v>1141</v>
      </c>
      <c r="B11" s="99">
        <v>0.15</v>
      </c>
      <c r="C11" s="99">
        <v>0.15</v>
      </c>
      <c r="D11" s="99">
        <v>0.15</v>
      </c>
      <c r="E11" s="99">
        <v>0.15</v>
      </c>
      <c r="F11" s="99">
        <v>0.15</v>
      </c>
      <c r="G11" s="99">
        <v>0.15</v>
      </c>
      <c r="H11" s="99"/>
      <c r="I11" s="99"/>
      <c r="J11" s="99"/>
      <c r="K11" s="99"/>
      <c r="L11" s="99"/>
      <c r="M11" s="99"/>
      <c r="N11" s="99"/>
      <c r="O11" s="99"/>
      <c r="P11" s="99"/>
      <c r="Q11" s="99"/>
    </row>
    <row r="12" s="79" customFormat="1" ht="15" spans="1:17">
      <c r="A12" s="92" t="s">
        <v>1142</v>
      </c>
      <c r="B12" s="100">
        <v>77</v>
      </c>
      <c r="C12" s="100">
        <v>111</v>
      </c>
      <c r="D12" s="101">
        <v>179</v>
      </c>
      <c r="E12" s="101"/>
      <c r="F12" s="101"/>
      <c r="G12" s="101"/>
      <c r="H12" s="101"/>
      <c r="I12" s="101"/>
      <c r="J12" s="100"/>
      <c r="K12" s="100"/>
      <c r="L12" s="100"/>
      <c r="M12" s="100"/>
      <c r="N12" s="100"/>
      <c r="O12" s="100"/>
      <c r="P12" s="106"/>
      <c r="Q12" s="106"/>
    </row>
    <row r="13" s="78" customFormat="1" ht="15" spans="1:16384">
      <c r="A13" s="90" t="s">
        <v>1143</v>
      </c>
      <c r="B13" s="91"/>
      <c r="C13" s="91"/>
      <c r="D13" s="91">
        <v>300</v>
      </c>
      <c r="E13" s="91">
        <v>300</v>
      </c>
      <c r="F13" s="91">
        <v>300</v>
      </c>
      <c r="G13" s="91">
        <v>300</v>
      </c>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91"/>
      <c r="CE13" s="91"/>
      <c r="CF13" s="91"/>
      <c r="CG13" s="91"/>
      <c r="CH13" s="91"/>
      <c r="CI13" s="91"/>
      <c r="CJ13" s="91"/>
      <c r="CK13" s="91"/>
      <c r="CL13" s="91"/>
      <c r="CM13" s="91"/>
      <c r="CN13" s="91"/>
      <c r="CO13" s="91"/>
      <c r="CP13" s="91"/>
      <c r="CQ13" s="91"/>
      <c r="CR13" s="91"/>
      <c r="CS13" s="91"/>
      <c r="CT13" s="91"/>
      <c r="CU13" s="91"/>
      <c r="CV13" s="91"/>
      <c r="CW13" s="91"/>
      <c r="CX13" s="91"/>
      <c r="CY13" s="91"/>
      <c r="CZ13" s="91"/>
      <c r="DA13" s="91"/>
      <c r="DB13" s="91"/>
      <c r="DC13" s="91"/>
      <c r="DD13" s="91"/>
      <c r="DE13" s="91"/>
      <c r="DF13" s="91"/>
      <c r="DG13" s="91"/>
      <c r="DH13" s="91"/>
      <c r="DI13" s="91"/>
      <c r="DJ13" s="91"/>
      <c r="DK13" s="91"/>
      <c r="DL13" s="91"/>
      <c r="DM13" s="91"/>
      <c r="DN13" s="91"/>
      <c r="DO13" s="91"/>
      <c r="DP13" s="91"/>
      <c r="DQ13" s="91"/>
      <c r="DR13" s="91"/>
      <c r="DS13" s="91"/>
      <c r="DT13" s="91"/>
      <c r="DU13" s="91"/>
      <c r="DV13" s="91"/>
      <c r="DW13" s="91"/>
      <c r="DX13" s="91"/>
      <c r="DY13" s="91"/>
      <c r="DZ13" s="91"/>
      <c r="EA13" s="91"/>
      <c r="EB13" s="91"/>
      <c r="EC13" s="91"/>
      <c r="ED13" s="91"/>
      <c r="EE13" s="91"/>
      <c r="EF13" s="91"/>
      <c r="EG13" s="91"/>
      <c r="EH13" s="91"/>
      <c r="EI13" s="91"/>
      <c r="EJ13" s="91"/>
      <c r="EK13" s="91"/>
      <c r="EL13" s="91"/>
      <c r="EM13" s="91"/>
      <c r="EN13" s="91"/>
      <c r="EO13" s="91"/>
      <c r="EP13" s="91"/>
      <c r="EQ13" s="91"/>
      <c r="ER13" s="91"/>
      <c r="ES13" s="91"/>
      <c r="ET13" s="91"/>
      <c r="EU13" s="91"/>
      <c r="EV13" s="91"/>
      <c r="EW13" s="91"/>
      <c r="EX13" s="91"/>
      <c r="EY13" s="91"/>
      <c r="EZ13" s="91"/>
      <c r="FA13" s="91"/>
      <c r="FB13" s="91"/>
      <c r="FC13" s="91"/>
      <c r="FD13" s="91"/>
      <c r="FE13" s="91"/>
      <c r="FF13" s="91"/>
      <c r="FG13" s="91"/>
      <c r="FH13" s="91"/>
      <c r="FI13" s="91"/>
      <c r="FJ13" s="91"/>
      <c r="FK13" s="91"/>
      <c r="FL13" s="91"/>
      <c r="FM13" s="91"/>
      <c r="FN13" s="91"/>
      <c r="FO13" s="91"/>
      <c r="FP13" s="91"/>
      <c r="FQ13" s="91"/>
      <c r="FR13" s="91"/>
      <c r="FS13" s="91"/>
      <c r="FT13" s="91"/>
      <c r="FU13" s="91"/>
      <c r="FV13" s="91"/>
      <c r="FW13" s="91"/>
      <c r="FX13" s="91"/>
      <c r="FY13" s="91"/>
      <c r="FZ13" s="91"/>
      <c r="GA13" s="91"/>
      <c r="GB13" s="91"/>
      <c r="GC13" s="91"/>
      <c r="GD13" s="91"/>
      <c r="GE13" s="91"/>
      <c r="GF13" s="91"/>
      <c r="GG13" s="91"/>
      <c r="GH13" s="91"/>
      <c r="GI13" s="91"/>
      <c r="GJ13" s="91"/>
      <c r="GK13" s="91"/>
      <c r="GL13" s="91"/>
      <c r="GM13" s="91"/>
      <c r="GN13" s="91"/>
      <c r="GO13" s="91"/>
      <c r="GP13" s="91"/>
      <c r="GQ13" s="91"/>
      <c r="GR13" s="91"/>
      <c r="GS13" s="91"/>
      <c r="GT13" s="91"/>
      <c r="GU13" s="91"/>
      <c r="GV13" s="91"/>
      <c r="GW13" s="91"/>
      <c r="GX13" s="91"/>
      <c r="GY13" s="91"/>
      <c r="GZ13" s="91"/>
      <c r="HA13" s="91"/>
      <c r="HB13" s="91"/>
      <c r="HC13" s="91"/>
      <c r="HD13" s="91"/>
      <c r="HE13" s="91"/>
      <c r="HF13" s="91"/>
      <c r="HG13" s="91"/>
      <c r="HH13" s="91"/>
      <c r="HI13" s="91"/>
      <c r="HJ13" s="91"/>
      <c r="HK13" s="91"/>
      <c r="HL13" s="91"/>
      <c r="HM13" s="91"/>
      <c r="HN13" s="91"/>
      <c r="HO13" s="91"/>
      <c r="HP13" s="91"/>
      <c r="HQ13" s="91"/>
      <c r="HR13" s="91"/>
      <c r="HS13" s="91"/>
      <c r="HT13" s="91"/>
      <c r="HU13" s="91"/>
      <c r="HV13" s="91"/>
      <c r="HW13" s="91"/>
      <c r="HX13" s="91"/>
      <c r="HY13" s="91"/>
      <c r="HZ13" s="91"/>
      <c r="IA13" s="91"/>
      <c r="IB13" s="91"/>
      <c r="IC13" s="91"/>
      <c r="ID13" s="91"/>
      <c r="IE13" s="91"/>
      <c r="IF13" s="91"/>
      <c r="IG13" s="91"/>
      <c r="IH13" s="91"/>
      <c r="II13" s="91"/>
      <c r="IJ13" s="91"/>
      <c r="IK13" s="91"/>
      <c r="IL13" s="91"/>
      <c r="IM13" s="91"/>
      <c r="IN13" s="91"/>
      <c r="IO13" s="91"/>
      <c r="IP13" s="91"/>
      <c r="IQ13" s="91"/>
      <c r="IR13" s="91"/>
      <c r="IS13" s="91"/>
      <c r="IT13" s="91"/>
      <c r="IU13" s="91"/>
      <c r="IV13" s="91"/>
      <c r="IW13" s="91"/>
      <c r="IX13" s="91"/>
      <c r="IY13" s="91"/>
      <c r="IZ13" s="91"/>
      <c r="JA13" s="91"/>
      <c r="JB13" s="91"/>
      <c r="JC13" s="91"/>
      <c r="JD13" s="91"/>
      <c r="JE13" s="91"/>
      <c r="JF13" s="91"/>
      <c r="JG13" s="91"/>
      <c r="JH13" s="91"/>
      <c r="JI13" s="91"/>
      <c r="JJ13" s="91"/>
      <c r="JK13" s="91"/>
      <c r="JL13" s="91"/>
      <c r="JM13" s="91"/>
      <c r="JN13" s="91"/>
      <c r="JO13" s="91"/>
      <c r="JP13" s="91"/>
      <c r="JQ13" s="91"/>
      <c r="JR13" s="91"/>
      <c r="JS13" s="91"/>
      <c r="JT13" s="91"/>
      <c r="JU13" s="91"/>
      <c r="JV13" s="91"/>
      <c r="JW13" s="91"/>
      <c r="JX13" s="91"/>
      <c r="JY13" s="91"/>
      <c r="JZ13" s="91"/>
      <c r="KA13" s="91"/>
      <c r="KB13" s="91"/>
      <c r="KC13" s="91"/>
      <c r="KD13" s="91"/>
      <c r="KE13" s="91"/>
      <c r="KF13" s="91"/>
      <c r="KG13" s="91"/>
      <c r="KH13" s="91"/>
      <c r="KI13" s="91"/>
      <c r="KJ13" s="91"/>
      <c r="KK13" s="91"/>
      <c r="KL13" s="91"/>
      <c r="KM13" s="91"/>
      <c r="KN13" s="91"/>
      <c r="KO13" s="91"/>
      <c r="KP13" s="91"/>
      <c r="KQ13" s="91"/>
      <c r="KR13" s="91"/>
      <c r="KS13" s="91"/>
      <c r="KT13" s="91"/>
      <c r="KU13" s="91"/>
      <c r="KV13" s="91"/>
      <c r="KW13" s="91"/>
      <c r="KX13" s="91"/>
      <c r="KY13" s="91"/>
      <c r="KZ13" s="91"/>
      <c r="LA13" s="91"/>
      <c r="LB13" s="91"/>
      <c r="LC13" s="91"/>
      <c r="LD13" s="91"/>
      <c r="LE13" s="91"/>
      <c r="LF13" s="91"/>
      <c r="LG13" s="91"/>
      <c r="LH13" s="91"/>
      <c r="LI13" s="91"/>
      <c r="LJ13" s="91"/>
      <c r="LK13" s="91"/>
      <c r="LL13" s="91"/>
      <c r="LM13" s="91"/>
      <c r="LN13" s="91"/>
      <c r="LO13" s="91"/>
      <c r="LP13" s="91"/>
      <c r="LQ13" s="91"/>
      <c r="LR13" s="91"/>
      <c r="LS13" s="91"/>
      <c r="LT13" s="91"/>
      <c r="LU13" s="91"/>
      <c r="LV13" s="91"/>
      <c r="LW13" s="91"/>
      <c r="LX13" s="91"/>
      <c r="LY13" s="91"/>
      <c r="LZ13" s="91"/>
      <c r="MA13" s="91"/>
      <c r="MB13" s="91"/>
      <c r="MC13" s="91"/>
      <c r="MD13" s="91"/>
      <c r="ME13" s="91"/>
      <c r="MF13" s="91"/>
      <c r="MG13" s="91"/>
      <c r="MH13" s="91"/>
      <c r="MI13" s="91"/>
      <c r="MJ13" s="91"/>
      <c r="MK13" s="91"/>
      <c r="ML13" s="91"/>
      <c r="MM13" s="91"/>
      <c r="MN13" s="91"/>
      <c r="MO13" s="91"/>
      <c r="MP13" s="91"/>
      <c r="MQ13" s="91"/>
      <c r="MR13" s="91"/>
      <c r="MS13" s="91"/>
      <c r="MT13" s="91"/>
      <c r="MU13" s="91"/>
      <c r="MV13" s="91"/>
      <c r="MW13" s="91"/>
      <c r="MX13" s="91"/>
      <c r="MY13" s="91"/>
      <c r="MZ13" s="91"/>
      <c r="NA13" s="91"/>
      <c r="NB13" s="91"/>
      <c r="NC13" s="91"/>
      <c r="ND13" s="91"/>
      <c r="NE13" s="91"/>
      <c r="NF13" s="91"/>
      <c r="NG13" s="91"/>
      <c r="NH13" s="91"/>
      <c r="NI13" s="91"/>
      <c r="NJ13" s="91"/>
      <c r="NK13" s="91"/>
      <c r="NL13" s="91"/>
      <c r="NM13" s="91"/>
      <c r="NN13" s="91"/>
      <c r="NO13" s="91"/>
      <c r="NP13" s="91"/>
      <c r="NQ13" s="91"/>
      <c r="NR13" s="91"/>
      <c r="NS13" s="91"/>
      <c r="NT13" s="91"/>
      <c r="NU13" s="91"/>
      <c r="NV13" s="91"/>
      <c r="NW13" s="91"/>
      <c r="NX13" s="91"/>
      <c r="NY13" s="91"/>
      <c r="NZ13" s="91"/>
      <c r="OA13" s="91"/>
      <c r="OB13" s="91"/>
      <c r="OC13" s="91"/>
      <c r="OD13" s="91"/>
      <c r="OE13" s="91"/>
      <c r="OF13" s="91"/>
      <c r="OG13" s="91"/>
      <c r="OH13" s="91"/>
      <c r="OI13" s="91"/>
      <c r="OJ13" s="91"/>
      <c r="OK13" s="91"/>
      <c r="OL13" s="91"/>
      <c r="OM13" s="91"/>
      <c r="ON13" s="91"/>
      <c r="OO13" s="91"/>
      <c r="OP13" s="91"/>
      <c r="OQ13" s="91"/>
      <c r="OR13" s="91"/>
      <c r="OS13" s="91"/>
      <c r="OT13" s="91"/>
      <c r="OU13" s="91"/>
      <c r="OV13" s="91"/>
      <c r="OW13" s="91"/>
      <c r="OX13" s="91"/>
      <c r="OY13" s="91"/>
      <c r="OZ13" s="91"/>
      <c r="PA13" s="91"/>
      <c r="PB13" s="91"/>
      <c r="PC13" s="91"/>
      <c r="PD13" s="91"/>
      <c r="PE13" s="91"/>
      <c r="PF13" s="91"/>
      <c r="PG13" s="91"/>
      <c r="PH13" s="91"/>
      <c r="PI13" s="91"/>
      <c r="PJ13" s="91"/>
      <c r="PK13" s="91"/>
      <c r="PL13" s="91"/>
      <c r="PM13" s="91"/>
      <c r="PN13" s="91"/>
      <c r="PO13" s="91"/>
      <c r="PP13" s="91"/>
      <c r="PQ13" s="91"/>
      <c r="PR13" s="91"/>
      <c r="PS13" s="91"/>
      <c r="PT13" s="91"/>
      <c r="PU13" s="91"/>
      <c r="PV13" s="91"/>
      <c r="PW13" s="91"/>
      <c r="PX13" s="91"/>
      <c r="PY13" s="91"/>
      <c r="PZ13" s="91"/>
      <c r="QA13" s="91"/>
      <c r="QB13" s="91"/>
      <c r="QC13" s="91"/>
      <c r="QD13" s="91"/>
      <c r="QE13" s="91"/>
      <c r="QF13" s="91"/>
      <c r="QG13" s="91"/>
      <c r="QH13" s="91"/>
      <c r="QI13" s="91"/>
      <c r="QJ13" s="91"/>
      <c r="QK13" s="91"/>
      <c r="QL13" s="91"/>
      <c r="QM13" s="91"/>
      <c r="QN13" s="91"/>
      <c r="QO13" s="91"/>
      <c r="QP13" s="91"/>
      <c r="QQ13" s="91"/>
      <c r="QR13" s="91"/>
      <c r="QS13" s="91"/>
      <c r="QT13" s="91"/>
      <c r="QU13" s="91"/>
      <c r="QV13" s="91"/>
      <c r="QW13" s="91"/>
      <c r="QX13" s="91"/>
      <c r="QY13" s="91"/>
      <c r="QZ13" s="91"/>
      <c r="RA13" s="91"/>
      <c r="RB13" s="91"/>
      <c r="RC13" s="91"/>
      <c r="RD13" s="91"/>
      <c r="RE13" s="91"/>
      <c r="RF13" s="91"/>
      <c r="RG13" s="91"/>
      <c r="RH13" s="91"/>
      <c r="RI13" s="91"/>
      <c r="RJ13" s="91"/>
      <c r="RK13" s="91"/>
      <c r="RL13" s="91"/>
      <c r="RM13" s="91"/>
      <c r="RN13" s="91"/>
      <c r="RO13" s="91"/>
      <c r="RP13" s="91"/>
      <c r="RQ13" s="91"/>
      <c r="RR13" s="91"/>
      <c r="RS13" s="91"/>
      <c r="RT13" s="91"/>
      <c r="RU13" s="91"/>
      <c r="RV13" s="91"/>
      <c r="RW13" s="91"/>
      <c r="RX13" s="91"/>
      <c r="RY13" s="91"/>
      <c r="RZ13" s="91"/>
      <c r="SA13" s="91"/>
      <c r="SB13" s="91"/>
      <c r="SC13" s="91"/>
      <c r="SD13" s="91"/>
      <c r="SE13" s="91"/>
      <c r="SF13" s="91"/>
      <c r="SG13" s="91"/>
      <c r="SH13" s="91"/>
      <c r="SI13" s="91"/>
      <c r="SJ13" s="91"/>
      <c r="SK13" s="91"/>
      <c r="SL13" s="91"/>
      <c r="SM13" s="91"/>
      <c r="SN13" s="91"/>
      <c r="SO13" s="91"/>
      <c r="SP13" s="91"/>
      <c r="SQ13" s="91"/>
      <c r="SR13" s="91"/>
      <c r="SS13" s="91"/>
      <c r="ST13" s="91"/>
      <c r="SU13" s="91"/>
      <c r="SV13" s="91"/>
      <c r="SW13" s="91"/>
      <c r="SX13" s="91"/>
      <c r="SY13" s="91"/>
      <c r="SZ13" s="91"/>
      <c r="TA13" s="91"/>
      <c r="TB13" s="91"/>
      <c r="TC13" s="91"/>
      <c r="TD13" s="91"/>
      <c r="TE13" s="91"/>
      <c r="TF13" s="91"/>
      <c r="TG13" s="91"/>
      <c r="TH13" s="91"/>
      <c r="TI13" s="91"/>
      <c r="TJ13" s="91"/>
      <c r="TK13" s="91"/>
      <c r="TL13" s="91"/>
      <c r="TM13" s="91"/>
      <c r="TN13" s="91"/>
      <c r="TO13" s="91"/>
      <c r="TP13" s="91"/>
      <c r="TQ13" s="91"/>
      <c r="TR13" s="91"/>
      <c r="TS13" s="91"/>
      <c r="TT13" s="91"/>
      <c r="TU13" s="91"/>
      <c r="TV13" s="91"/>
      <c r="TW13" s="91"/>
      <c r="TX13" s="91"/>
      <c r="TY13" s="91"/>
      <c r="TZ13" s="91"/>
      <c r="UA13" s="91"/>
      <c r="UB13" s="91"/>
      <c r="UC13" s="91"/>
      <c r="UD13" s="91"/>
      <c r="UE13" s="91"/>
      <c r="UF13" s="91"/>
      <c r="UG13" s="91"/>
      <c r="UH13" s="91"/>
      <c r="UI13" s="91"/>
      <c r="UJ13" s="91"/>
      <c r="UK13" s="91"/>
      <c r="UL13" s="91"/>
      <c r="UM13" s="91"/>
      <c r="UN13" s="91"/>
      <c r="UO13" s="91"/>
      <c r="UP13" s="91"/>
      <c r="UQ13" s="91"/>
      <c r="UR13" s="91"/>
      <c r="US13" s="91"/>
      <c r="UT13" s="91"/>
      <c r="UU13" s="91"/>
      <c r="UV13" s="91"/>
      <c r="UW13" s="91"/>
      <c r="UX13" s="91"/>
      <c r="UY13" s="91"/>
      <c r="UZ13" s="91"/>
      <c r="VA13" s="91"/>
      <c r="VB13" s="91"/>
      <c r="VC13" s="91"/>
      <c r="VD13" s="91"/>
      <c r="VE13" s="91"/>
      <c r="VF13" s="91"/>
      <c r="VG13" s="91"/>
      <c r="VH13" s="91"/>
      <c r="VI13" s="91"/>
      <c r="VJ13" s="91"/>
      <c r="VK13" s="91"/>
      <c r="VL13" s="91"/>
      <c r="VM13" s="91"/>
      <c r="VN13" s="91"/>
      <c r="VO13" s="91"/>
      <c r="VP13" s="91"/>
      <c r="VQ13" s="91"/>
      <c r="VR13" s="91"/>
      <c r="VS13" s="91"/>
      <c r="VT13" s="91"/>
      <c r="VU13" s="91"/>
      <c r="VV13" s="91"/>
      <c r="VW13" s="91"/>
      <c r="VX13" s="91"/>
      <c r="VY13" s="91"/>
      <c r="VZ13" s="91"/>
      <c r="WA13" s="91"/>
      <c r="WB13" s="91"/>
      <c r="WC13" s="91"/>
      <c r="WD13" s="91"/>
      <c r="WE13" s="91"/>
      <c r="WF13" s="91"/>
      <c r="WG13" s="91"/>
      <c r="WH13" s="91"/>
      <c r="WI13" s="91"/>
      <c r="WJ13" s="91"/>
      <c r="WK13" s="91"/>
      <c r="WL13" s="91"/>
      <c r="WM13" s="91"/>
      <c r="WN13" s="91"/>
      <c r="WO13" s="91"/>
      <c r="WP13" s="91"/>
      <c r="WQ13" s="91"/>
      <c r="WR13" s="91"/>
      <c r="WS13" s="91"/>
      <c r="WT13" s="91"/>
      <c r="WU13" s="91"/>
      <c r="WV13" s="91"/>
      <c r="WW13" s="91"/>
      <c r="WX13" s="91"/>
      <c r="WY13" s="91"/>
      <c r="WZ13" s="91"/>
      <c r="XA13" s="91"/>
      <c r="XB13" s="91"/>
      <c r="XC13" s="91"/>
      <c r="XD13" s="91"/>
      <c r="XE13" s="91"/>
      <c r="XF13" s="91"/>
      <c r="XG13" s="91"/>
      <c r="XH13" s="91"/>
      <c r="XI13" s="91"/>
      <c r="XJ13" s="91"/>
      <c r="XK13" s="91"/>
      <c r="XL13" s="91"/>
      <c r="XM13" s="91"/>
      <c r="XN13" s="91"/>
      <c r="XO13" s="91"/>
      <c r="XP13" s="91"/>
      <c r="XQ13" s="91"/>
      <c r="XR13" s="91"/>
      <c r="XS13" s="91"/>
      <c r="XT13" s="91"/>
      <c r="XU13" s="91"/>
      <c r="XV13" s="91"/>
      <c r="XW13" s="91"/>
      <c r="XX13" s="91"/>
      <c r="XY13" s="91"/>
      <c r="XZ13" s="91"/>
      <c r="YA13" s="91"/>
      <c r="YB13" s="91"/>
      <c r="YC13" s="91"/>
      <c r="YD13" s="91"/>
      <c r="YE13" s="91"/>
      <c r="YF13" s="91"/>
      <c r="YG13" s="91"/>
      <c r="YH13" s="91"/>
      <c r="YI13" s="91"/>
      <c r="YJ13" s="91"/>
      <c r="YK13" s="91"/>
      <c r="YL13" s="91"/>
      <c r="YM13" s="91"/>
      <c r="YN13" s="91"/>
      <c r="YO13" s="91"/>
      <c r="YP13" s="91"/>
      <c r="YQ13" s="91"/>
      <c r="YR13" s="91"/>
      <c r="YS13" s="91"/>
      <c r="YT13" s="91"/>
      <c r="YU13" s="91"/>
      <c r="YV13" s="91"/>
      <c r="YW13" s="91"/>
      <c r="YX13" s="91"/>
      <c r="YY13" s="91"/>
      <c r="YZ13" s="91"/>
      <c r="ZA13" s="91"/>
      <c r="ZB13" s="91"/>
      <c r="ZC13" s="91"/>
      <c r="ZD13" s="91"/>
      <c r="ZE13" s="91"/>
      <c r="ZF13" s="91"/>
      <c r="ZG13" s="91"/>
      <c r="ZH13" s="91"/>
      <c r="ZI13" s="91"/>
      <c r="ZJ13" s="91"/>
      <c r="ZK13" s="91"/>
      <c r="ZL13" s="91"/>
      <c r="ZM13" s="91"/>
      <c r="ZN13" s="91"/>
      <c r="ZO13" s="91"/>
      <c r="ZP13" s="91"/>
      <c r="ZQ13" s="91"/>
      <c r="ZR13" s="91"/>
      <c r="ZS13" s="91"/>
      <c r="ZT13" s="91"/>
      <c r="ZU13" s="91"/>
      <c r="ZV13" s="91"/>
      <c r="ZW13" s="91"/>
      <c r="ZX13" s="91"/>
      <c r="ZY13" s="91"/>
      <c r="ZZ13" s="91"/>
      <c r="AAA13" s="91"/>
      <c r="AAB13" s="91"/>
      <c r="AAC13" s="91"/>
      <c r="AAD13" s="91"/>
      <c r="AAE13" s="91"/>
      <c r="AAF13" s="91"/>
      <c r="AAG13" s="91"/>
      <c r="AAH13" s="91"/>
      <c r="AAI13" s="91"/>
      <c r="AAJ13" s="91"/>
      <c r="AAK13" s="91"/>
      <c r="AAL13" s="91"/>
      <c r="AAM13" s="91"/>
      <c r="AAN13" s="91"/>
      <c r="AAO13" s="91"/>
      <c r="AAP13" s="91"/>
      <c r="AAQ13" s="91"/>
      <c r="AAR13" s="91"/>
      <c r="AAS13" s="91"/>
      <c r="AAT13" s="91"/>
      <c r="AAU13" s="91"/>
      <c r="AAV13" s="91"/>
      <c r="AAW13" s="91"/>
      <c r="AAX13" s="91"/>
      <c r="AAY13" s="91"/>
      <c r="AAZ13" s="91"/>
      <c r="ABA13" s="91"/>
      <c r="ABB13" s="91"/>
      <c r="ABC13" s="91"/>
      <c r="ABD13" s="91"/>
      <c r="ABE13" s="91"/>
      <c r="ABF13" s="91"/>
      <c r="ABG13" s="91"/>
      <c r="ABH13" s="91"/>
      <c r="ABI13" s="91"/>
      <c r="ABJ13" s="91"/>
      <c r="ABK13" s="91"/>
      <c r="ABL13" s="91"/>
      <c r="ABM13" s="91"/>
      <c r="ABN13" s="91"/>
      <c r="ABO13" s="91"/>
      <c r="ABP13" s="91"/>
      <c r="ABQ13" s="91"/>
      <c r="ABR13" s="91"/>
      <c r="ABS13" s="91"/>
      <c r="ABT13" s="91"/>
      <c r="ABU13" s="91"/>
      <c r="ABV13" s="91"/>
      <c r="ABW13" s="91"/>
      <c r="ABX13" s="91"/>
      <c r="ABY13" s="91"/>
      <c r="ABZ13" s="91"/>
      <c r="ACA13" s="91"/>
      <c r="ACB13" s="91"/>
      <c r="ACC13" s="91"/>
      <c r="ACD13" s="91"/>
      <c r="ACE13" s="91"/>
      <c r="ACF13" s="91"/>
      <c r="ACG13" s="91"/>
      <c r="ACH13" s="91"/>
      <c r="ACI13" s="91"/>
      <c r="ACJ13" s="91"/>
      <c r="ACK13" s="91"/>
      <c r="ACL13" s="91"/>
      <c r="ACM13" s="91"/>
      <c r="ACN13" s="91"/>
      <c r="ACO13" s="91"/>
      <c r="ACP13" s="91"/>
      <c r="ACQ13" s="91"/>
      <c r="ACR13" s="91"/>
      <c r="ACS13" s="91"/>
      <c r="ACT13" s="91"/>
      <c r="ACU13" s="91"/>
      <c r="ACV13" s="91"/>
      <c r="ACW13" s="91"/>
      <c r="ACX13" s="91"/>
      <c r="ACY13" s="91"/>
      <c r="ACZ13" s="91"/>
      <c r="ADA13" s="91"/>
      <c r="ADB13" s="91"/>
      <c r="ADC13" s="91"/>
      <c r="ADD13" s="91"/>
      <c r="ADE13" s="91"/>
      <c r="ADF13" s="91"/>
      <c r="ADG13" s="91"/>
      <c r="ADH13" s="91"/>
      <c r="ADI13" s="91"/>
      <c r="ADJ13" s="91"/>
      <c r="ADK13" s="91"/>
      <c r="ADL13" s="91"/>
      <c r="ADM13" s="91"/>
      <c r="ADN13" s="91"/>
      <c r="ADO13" s="91"/>
      <c r="ADP13" s="91"/>
      <c r="ADQ13" s="91"/>
      <c r="ADR13" s="91"/>
      <c r="ADS13" s="91"/>
      <c r="ADT13" s="91"/>
      <c r="ADU13" s="91"/>
      <c r="ADV13" s="91"/>
      <c r="ADW13" s="91"/>
      <c r="ADX13" s="91"/>
      <c r="ADY13" s="91"/>
      <c r="ADZ13" s="91"/>
      <c r="AEA13" s="91"/>
      <c r="AEB13" s="91"/>
      <c r="AEC13" s="91"/>
      <c r="AED13" s="91"/>
      <c r="AEE13" s="91"/>
      <c r="AEF13" s="91"/>
      <c r="AEG13" s="91"/>
      <c r="AEH13" s="91"/>
      <c r="AEI13" s="91"/>
      <c r="AEJ13" s="91"/>
      <c r="AEK13" s="91"/>
      <c r="AEL13" s="91"/>
      <c r="AEM13" s="91"/>
      <c r="AEN13" s="91"/>
      <c r="AEO13" s="91"/>
      <c r="AEP13" s="91"/>
      <c r="AEQ13" s="91"/>
      <c r="AER13" s="91"/>
      <c r="AES13" s="91"/>
      <c r="AET13" s="91"/>
      <c r="AEU13" s="91"/>
      <c r="AEV13" s="91"/>
      <c r="AEW13" s="91"/>
      <c r="AEX13" s="91"/>
      <c r="AEY13" s="91"/>
      <c r="AEZ13" s="91"/>
      <c r="AFA13" s="91"/>
      <c r="AFB13" s="91"/>
      <c r="AFC13" s="91"/>
      <c r="AFD13" s="91"/>
      <c r="AFE13" s="91"/>
      <c r="AFF13" s="91"/>
      <c r="AFG13" s="91"/>
      <c r="AFH13" s="91"/>
      <c r="AFI13" s="91"/>
      <c r="AFJ13" s="91"/>
      <c r="AFK13" s="91"/>
      <c r="AFL13" s="91"/>
      <c r="AFM13" s="91"/>
      <c r="AFN13" s="91"/>
      <c r="AFO13" s="91"/>
      <c r="AFP13" s="91"/>
      <c r="AFQ13" s="91"/>
      <c r="AFR13" s="91"/>
      <c r="AFS13" s="91"/>
      <c r="AFT13" s="91"/>
      <c r="AFU13" s="91"/>
      <c r="AFV13" s="91"/>
      <c r="AFW13" s="91"/>
      <c r="AFX13" s="91"/>
      <c r="AFY13" s="91"/>
      <c r="AFZ13" s="91"/>
      <c r="AGA13" s="91"/>
      <c r="AGB13" s="91"/>
      <c r="AGC13" s="91"/>
      <c r="AGD13" s="91"/>
      <c r="AGE13" s="91"/>
      <c r="AGF13" s="91"/>
      <c r="AGG13" s="91"/>
      <c r="AGH13" s="91"/>
      <c r="AGI13" s="91"/>
      <c r="AGJ13" s="91"/>
      <c r="AGK13" s="91"/>
      <c r="AGL13" s="91"/>
      <c r="AGM13" s="91"/>
      <c r="AGN13" s="91"/>
      <c r="AGO13" s="91"/>
      <c r="AGP13" s="91"/>
      <c r="AGQ13" s="91"/>
      <c r="AGR13" s="91"/>
      <c r="AGS13" s="91"/>
      <c r="AGT13" s="91"/>
      <c r="AGU13" s="91"/>
      <c r="AGV13" s="91"/>
      <c r="AGW13" s="91"/>
      <c r="AGX13" s="91"/>
      <c r="AGY13" s="91"/>
      <c r="AGZ13" s="91"/>
      <c r="AHA13" s="91"/>
      <c r="AHB13" s="91"/>
      <c r="AHC13" s="91"/>
      <c r="AHD13" s="91"/>
      <c r="AHE13" s="91"/>
      <c r="AHF13" s="91"/>
      <c r="AHG13" s="91"/>
      <c r="AHH13" s="91"/>
      <c r="AHI13" s="91"/>
      <c r="AHJ13" s="91"/>
      <c r="AHK13" s="91"/>
      <c r="AHL13" s="91"/>
      <c r="AHM13" s="91"/>
      <c r="AHN13" s="91"/>
      <c r="AHO13" s="91"/>
      <c r="AHP13" s="91"/>
      <c r="AHQ13" s="91"/>
      <c r="AHR13" s="91"/>
      <c r="AHS13" s="91"/>
      <c r="AHT13" s="91"/>
      <c r="AHU13" s="91"/>
      <c r="AHV13" s="91"/>
      <c r="AHW13" s="91"/>
      <c r="AHX13" s="91"/>
      <c r="AHY13" s="91"/>
      <c r="AHZ13" s="91"/>
      <c r="AIA13" s="91"/>
      <c r="AIB13" s="91"/>
      <c r="AIC13" s="91"/>
      <c r="AID13" s="91"/>
      <c r="AIE13" s="91"/>
      <c r="AIF13" s="91"/>
      <c r="AIG13" s="91"/>
      <c r="AIH13" s="91"/>
      <c r="AII13" s="91"/>
      <c r="AIJ13" s="91"/>
      <c r="AIK13" s="91"/>
      <c r="AIL13" s="91"/>
      <c r="AIM13" s="91"/>
      <c r="AIN13" s="91"/>
      <c r="AIO13" s="91"/>
      <c r="AIP13" s="91"/>
      <c r="AIQ13" s="91"/>
      <c r="AIR13" s="91"/>
      <c r="AIS13" s="91"/>
      <c r="AIT13" s="91"/>
      <c r="AIU13" s="91"/>
      <c r="AIV13" s="91"/>
      <c r="AIW13" s="91"/>
      <c r="AIX13" s="91"/>
      <c r="AIY13" s="91"/>
      <c r="AIZ13" s="91"/>
      <c r="AJA13" s="91"/>
      <c r="AJB13" s="91"/>
      <c r="AJC13" s="91"/>
      <c r="AJD13" s="91"/>
      <c r="AJE13" s="91"/>
      <c r="AJF13" s="91"/>
      <c r="AJG13" s="91"/>
      <c r="AJH13" s="91"/>
      <c r="AJI13" s="91"/>
      <c r="AJJ13" s="91"/>
      <c r="AJK13" s="91"/>
      <c r="AJL13" s="91"/>
      <c r="AJM13" s="91"/>
      <c r="AJN13" s="91"/>
      <c r="AJO13" s="91"/>
      <c r="AJP13" s="91"/>
      <c r="AJQ13" s="91"/>
      <c r="AJR13" s="91"/>
      <c r="AJS13" s="91"/>
      <c r="AJT13" s="91"/>
      <c r="AJU13" s="91"/>
      <c r="AJV13" s="91"/>
      <c r="AJW13" s="91"/>
      <c r="AJX13" s="91"/>
      <c r="AJY13" s="91"/>
      <c r="AJZ13" s="91"/>
      <c r="AKA13" s="91"/>
      <c r="AKB13" s="91"/>
      <c r="AKC13" s="91"/>
      <c r="AKD13" s="91"/>
      <c r="AKE13" s="91"/>
      <c r="AKF13" s="91"/>
      <c r="AKG13" s="91"/>
      <c r="AKH13" s="91"/>
      <c r="AKI13" s="91"/>
      <c r="AKJ13" s="91"/>
      <c r="AKK13" s="91"/>
      <c r="AKL13" s="91"/>
      <c r="AKM13" s="91"/>
      <c r="AKN13" s="91"/>
      <c r="AKO13" s="91"/>
      <c r="AKP13" s="91"/>
      <c r="AKQ13" s="91"/>
      <c r="AKR13" s="91"/>
      <c r="AKS13" s="91"/>
      <c r="AKT13" s="91"/>
      <c r="AKU13" s="91"/>
      <c r="AKV13" s="91"/>
      <c r="AKW13" s="91"/>
      <c r="AKX13" s="91"/>
      <c r="AKY13" s="91"/>
      <c r="AKZ13" s="91"/>
      <c r="ALA13" s="91"/>
      <c r="ALB13" s="91"/>
      <c r="ALC13" s="91"/>
      <c r="ALD13" s="91"/>
      <c r="ALE13" s="91"/>
      <c r="ALF13" s="91"/>
      <c r="ALG13" s="91"/>
      <c r="ALH13" s="91"/>
      <c r="ALI13" s="91"/>
      <c r="ALJ13" s="91"/>
      <c r="ALK13" s="91"/>
      <c r="ALL13" s="91"/>
      <c r="ALM13" s="91"/>
      <c r="ALN13" s="91"/>
      <c r="ALO13" s="91"/>
      <c r="ALP13" s="91"/>
      <c r="ALQ13" s="91"/>
      <c r="ALR13" s="91"/>
      <c r="ALS13" s="91"/>
      <c r="ALT13" s="91"/>
      <c r="ALU13" s="91"/>
      <c r="ALV13" s="91"/>
      <c r="ALW13" s="91"/>
      <c r="ALX13" s="91"/>
      <c r="ALY13" s="91"/>
      <c r="ALZ13" s="91"/>
      <c r="AMA13" s="91"/>
      <c r="AMB13" s="91"/>
      <c r="AMC13" s="91"/>
      <c r="AMD13" s="91"/>
      <c r="AME13" s="91"/>
      <c r="AMF13" s="91"/>
      <c r="AMG13" s="91"/>
      <c r="AMH13" s="91"/>
      <c r="AMI13" s="91"/>
      <c r="AMJ13" s="91"/>
      <c r="AMK13" s="91"/>
      <c r="AML13" s="91"/>
      <c r="AMM13" s="91"/>
      <c r="AMN13" s="91"/>
      <c r="AMO13" s="91"/>
      <c r="AMP13" s="91"/>
      <c r="AMQ13" s="91"/>
      <c r="AMR13" s="91"/>
      <c r="AMS13" s="91"/>
      <c r="AMT13" s="91"/>
      <c r="AMU13" s="91"/>
      <c r="AMV13" s="91"/>
      <c r="AMW13" s="91"/>
      <c r="AMX13" s="91"/>
      <c r="AMY13" s="91"/>
      <c r="AMZ13" s="91"/>
      <c r="ANA13" s="91"/>
      <c r="ANB13" s="91"/>
      <c r="ANC13" s="91"/>
      <c r="AND13" s="91"/>
      <c r="ANE13" s="91"/>
      <c r="ANF13" s="91"/>
      <c r="ANG13" s="91"/>
      <c r="ANH13" s="91"/>
      <c r="ANI13" s="91"/>
      <c r="ANJ13" s="91"/>
      <c r="ANK13" s="91"/>
      <c r="ANL13" s="91"/>
      <c r="ANM13" s="91"/>
      <c r="ANN13" s="91"/>
      <c r="ANO13" s="91"/>
      <c r="ANP13" s="91"/>
      <c r="ANQ13" s="91"/>
      <c r="ANR13" s="91"/>
      <c r="ANS13" s="91"/>
      <c r="ANT13" s="91"/>
      <c r="ANU13" s="91"/>
      <c r="ANV13" s="91"/>
      <c r="ANW13" s="91"/>
      <c r="ANX13" s="91"/>
      <c r="ANY13" s="91"/>
      <c r="ANZ13" s="91"/>
      <c r="AOA13" s="91"/>
      <c r="AOB13" s="91"/>
      <c r="AOC13" s="91"/>
      <c r="AOD13" s="91"/>
      <c r="AOE13" s="91"/>
      <c r="AOF13" s="91"/>
      <c r="AOG13" s="91"/>
      <c r="AOH13" s="91"/>
      <c r="AOI13" s="91"/>
      <c r="AOJ13" s="91"/>
      <c r="AOK13" s="91"/>
      <c r="AOL13" s="91"/>
      <c r="AOM13" s="91"/>
      <c r="AON13" s="91"/>
      <c r="AOO13" s="91"/>
      <c r="AOP13" s="91"/>
      <c r="AOQ13" s="91"/>
      <c r="AOR13" s="91"/>
      <c r="AOS13" s="91"/>
      <c r="AOT13" s="91"/>
      <c r="AOU13" s="91"/>
      <c r="AOV13" s="91"/>
      <c r="AOW13" s="91"/>
      <c r="AOX13" s="91"/>
      <c r="AOY13" s="91"/>
      <c r="AOZ13" s="91"/>
      <c r="APA13" s="91"/>
      <c r="APB13" s="91"/>
      <c r="APC13" s="91"/>
      <c r="APD13" s="91"/>
      <c r="APE13" s="91"/>
      <c r="APF13" s="91"/>
      <c r="APG13" s="91"/>
      <c r="APH13" s="91"/>
      <c r="API13" s="91"/>
      <c r="APJ13" s="91"/>
      <c r="APK13" s="91"/>
      <c r="APL13" s="91"/>
      <c r="APM13" s="91"/>
      <c r="APN13" s="91"/>
      <c r="APO13" s="91"/>
      <c r="APP13" s="91"/>
      <c r="APQ13" s="91"/>
      <c r="APR13" s="91"/>
      <c r="APS13" s="91"/>
      <c r="APT13" s="91"/>
      <c r="APU13" s="91"/>
      <c r="APV13" s="91"/>
      <c r="APW13" s="91"/>
      <c r="APX13" s="91"/>
      <c r="APY13" s="91"/>
      <c r="APZ13" s="91"/>
      <c r="AQA13" s="91"/>
      <c r="AQB13" s="91"/>
      <c r="AQC13" s="91"/>
      <c r="AQD13" s="91"/>
      <c r="AQE13" s="91"/>
      <c r="AQF13" s="91"/>
      <c r="AQG13" s="91"/>
      <c r="AQH13" s="91"/>
      <c r="AQI13" s="91"/>
      <c r="AQJ13" s="91"/>
      <c r="AQK13" s="91"/>
      <c r="AQL13" s="91"/>
      <c r="AQM13" s="91"/>
      <c r="AQN13" s="91"/>
      <c r="AQO13" s="91"/>
      <c r="AQP13" s="91"/>
      <c r="AQQ13" s="91"/>
      <c r="AQR13" s="91"/>
      <c r="AQS13" s="91"/>
      <c r="AQT13" s="91"/>
      <c r="AQU13" s="91"/>
      <c r="AQV13" s="91"/>
      <c r="AQW13" s="91"/>
      <c r="AQX13" s="91"/>
      <c r="AQY13" s="91"/>
      <c r="AQZ13" s="91"/>
      <c r="ARA13" s="91"/>
      <c r="ARB13" s="91"/>
      <c r="ARC13" s="91"/>
      <c r="ARD13" s="91"/>
      <c r="ARE13" s="91"/>
      <c r="ARF13" s="91"/>
      <c r="ARG13" s="91"/>
      <c r="ARH13" s="91"/>
      <c r="ARI13" s="91"/>
      <c r="ARJ13" s="91"/>
      <c r="ARK13" s="91"/>
      <c r="ARL13" s="91"/>
      <c r="ARM13" s="91"/>
      <c r="ARN13" s="91"/>
      <c r="ARO13" s="91"/>
      <c r="ARP13" s="91"/>
      <c r="ARQ13" s="91"/>
      <c r="ARR13" s="91"/>
      <c r="ARS13" s="91"/>
      <c r="ART13" s="91"/>
      <c r="ARU13" s="91"/>
      <c r="ARV13" s="91"/>
      <c r="ARW13" s="91"/>
      <c r="ARX13" s="91"/>
      <c r="ARY13" s="91"/>
      <c r="ARZ13" s="91"/>
      <c r="ASA13" s="91"/>
      <c r="ASB13" s="91"/>
      <c r="ASC13" s="91"/>
      <c r="ASD13" s="91"/>
      <c r="ASE13" s="91"/>
      <c r="ASF13" s="91"/>
      <c r="ASG13" s="91"/>
      <c r="ASH13" s="91"/>
      <c r="ASI13" s="91"/>
      <c r="ASJ13" s="91"/>
      <c r="ASK13" s="91"/>
      <c r="ASL13" s="91"/>
      <c r="ASM13" s="91"/>
      <c r="ASN13" s="91"/>
      <c r="ASO13" s="91"/>
      <c r="ASP13" s="91"/>
      <c r="ASQ13" s="91"/>
      <c r="ASR13" s="91"/>
      <c r="ASS13" s="91"/>
      <c r="AST13" s="91"/>
      <c r="ASU13" s="91"/>
      <c r="ASV13" s="91"/>
      <c r="ASW13" s="91"/>
      <c r="ASX13" s="91"/>
      <c r="ASY13" s="91"/>
      <c r="ASZ13" s="91"/>
      <c r="ATA13" s="91"/>
      <c r="ATB13" s="91"/>
      <c r="ATC13" s="91"/>
      <c r="ATD13" s="91"/>
      <c r="ATE13" s="91"/>
      <c r="ATF13" s="91"/>
      <c r="ATG13" s="91"/>
      <c r="ATH13" s="91"/>
      <c r="ATI13" s="91"/>
      <c r="ATJ13" s="91"/>
      <c r="ATK13" s="91"/>
      <c r="ATL13" s="91"/>
      <c r="ATM13" s="91"/>
      <c r="ATN13" s="91"/>
      <c r="ATO13" s="91"/>
      <c r="ATP13" s="91"/>
      <c r="ATQ13" s="91"/>
      <c r="ATR13" s="91"/>
      <c r="ATS13" s="91"/>
      <c r="ATT13" s="91"/>
      <c r="ATU13" s="91"/>
      <c r="ATV13" s="91"/>
      <c r="ATW13" s="91"/>
      <c r="ATX13" s="91"/>
      <c r="ATY13" s="91"/>
      <c r="ATZ13" s="91"/>
      <c r="AUA13" s="91"/>
      <c r="AUB13" s="91"/>
      <c r="AUC13" s="91"/>
      <c r="AUD13" s="91"/>
      <c r="AUE13" s="91"/>
      <c r="AUF13" s="91"/>
      <c r="AUG13" s="91"/>
      <c r="AUH13" s="91"/>
      <c r="AUI13" s="91"/>
      <c r="AUJ13" s="91"/>
      <c r="AUK13" s="91"/>
      <c r="AUL13" s="91"/>
      <c r="AUM13" s="91"/>
      <c r="AUN13" s="91"/>
      <c r="AUO13" s="91"/>
      <c r="AUP13" s="91"/>
      <c r="AUQ13" s="91"/>
      <c r="AUR13" s="91"/>
      <c r="AUS13" s="91"/>
      <c r="AUT13" s="91"/>
      <c r="AUU13" s="91"/>
      <c r="AUV13" s="91"/>
      <c r="AUW13" s="91"/>
      <c r="AUX13" s="91"/>
      <c r="AUY13" s="91"/>
      <c r="AUZ13" s="91"/>
      <c r="AVA13" s="91"/>
      <c r="AVB13" s="91"/>
      <c r="AVC13" s="91"/>
      <c r="AVD13" s="91"/>
      <c r="AVE13" s="91"/>
      <c r="AVF13" s="91"/>
      <c r="AVG13" s="91"/>
      <c r="AVH13" s="91"/>
      <c r="AVI13" s="91"/>
      <c r="AVJ13" s="91"/>
      <c r="AVK13" s="91"/>
      <c r="AVL13" s="91"/>
      <c r="AVM13" s="91"/>
      <c r="AVN13" s="91"/>
      <c r="AVO13" s="91"/>
      <c r="AVP13" s="91"/>
      <c r="AVQ13" s="91"/>
      <c r="AVR13" s="91"/>
      <c r="AVS13" s="91"/>
      <c r="AVT13" s="91"/>
      <c r="AVU13" s="91"/>
      <c r="AVV13" s="91"/>
      <c r="AVW13" s="91"/>
      <c r="AVX13" s="91"/>
      <c r="AVY13" s="91"/>
      <c r="AVZ13" s="91"/>
      <c r="AWA13" s="91"/>
      <c r="AWB13" s="91"/>
      <c r="AWC13" s="91"/>
      <c r="AWD13" s="91"/>
      <c r="AWE13" s="91"/>
      <c r="AWF13" s="91"/>
      <c r="AWG13" s="91"/>
      <c r="AWH13" s="91"/>
      <c r="AWI13" s="91"/>
      <c r="AWJ13" s="91"/>
      <c r="AWK13" s="91"/>
      <c r="AWL13" s="91"/>
      <c r="AWM13" s="91"/>
      <c r="AWN13" s="91"/>
      <c r="AWO13" s="91"/>
      <c r="AWP13" s="91"/>
      <c r="AWQ13" s="91"/>
      <c r="AWR13" s="91"/>
      <c r="AWS13" s="91"/>
      <c r="AWT13" s="91"/>
      <c r="AWU13" s="91"/>
      <c r="AWV13" s="91"/>
      <c r="AWW13" s="91"/>
      <c r="AWX13" s="91"/>
      <c r="AWY13" s="91"/>
      <c r="AWZ13" s="91"/>
      <c r="AXA13" s="91"/>
      <c r="AXB13" s="91"/>
      <c r="AXC13" s="91"/>
      <c r="AXD13" s="91"/>
      <c r="AXE13" s="91"/>
      <c r="AXF13" s="91"/>
      <c r="AXG13" s="91"/>
      <c r="AXH13" s="91"/>
      <c r="AXI13" s="91"/>
      <c r="AXJ13" s="91"/>
      <c r="AXK13" s="91"/>
      <c r="AXL13" s="91"/>
      <c r="AXM13" s="91"/>
      <c r="AXN13" s="91"/>
      <c r="AXO13" s="91"/>
      <c r="AXP13" s="91"/>
      <c r="AXQ13" s="91"/>
      <c r="AXR13" s="91"/>
      <c r="AXS13" s="91"/>
      <c r="AXT13" s="91"/>
      <c r="AXU13" s="91"/>
      <c r="AXV13" s="91"/>
      <c r="AXW13" s="91"/>
      <c r="AXX13" s="91"/>
      <c r="AXY13" s="91"/>
      <c r="AXZ13" s="91"/>
      <c r="AYA13" s="91"/>
      <c r="AYB13" s="91"/>
      <c r="AYC13" s="91"/>
      <c r="AYD13" s="91"/>
      <c r="AYE13" s="91"/>
      <c r="AYF13" s="91"/>
      <c r="AYG13" s="91"/>
      <c r="AYH13" s="91"/>
      <c r="AYI13" s="91"/>
      <c r="AYJ13" s="91"/>
      <c r="AYK13" s="91"/>
      <c r="AYL13" s="91"/>
      <c r="AYM13" s="91"/>
      <c r="AYN13" s="91"/>
      <c r="AYO13" s="91"/>
      <c r="AYP13" s="91"/>
      <c r="AYQ13" s="91"/>
      <c r="AYR13" s="91"/>
      <c r="AYS13" s="91"/>
      <c r="AYT13" s="91"/>
      <c r="AYU13" s="91"/>
      <c r="AYV13" s="91"/>
      <c r="AYW13" s="91"/>
      <c r="AYX13" s="91"/>
      <c r="AYY13" s="91"/>
      <c r="AYZ13" s="91"/>
      <c r="AZA13" s="91"/>
      <c r="AZB13" s="91"/>
      <c r="AZC13" s="91"/>
      <c r="AZD13" s="91"/>
      <c r="AZE13" s="91"/>
      <c r="AZF13" s="91"/>
      <c r="AZG13" s="91"/>
      <c r="AZH13" s="91"/>
      <c r="AZI13" s="91"/>
      <c r="AZJ13" s="91"/>
      <c r="AZK13" s="91"/>
      <c r="AZL13" s="91"/>
      <c r="AZM13" s="91"/>
      <c r="AZN13" s="91"/>
      <c r="AZO13" s="91"/>
      <c r="AZP13" s="91"/>
      <c r="AZQ13" s="91"/>
      <c r="AZR13" s="91"/>
      <c r="AZS13" s="91"/>
      <c r="AZT13" s="91"/>
      <c r="AZU13" s="91"/>
      <c r="AZV13" s="91"/>
      <c r="AZW13" s="91"/>
      <c r="AZX13" s="91"/>
      <c r="AZY13" s="91"/>
      <c r="AZZ13" s="91"/>
      <c r="BAA13" s="91"/>
      <c r="BAB13" s="91"/>
      <c r="BAC13" s="91"/>
      <c r="BAD13" s="91"/>
      <c r="BAE13" s="91"/>
      <c r="BAF13" s="91"/>
      <c r="BAG13" s="91"/>
      <c r="BAH13" s="91"/>
      <c r="BAI13" s="91"/>
      <c r="BAJ13" s="91"/>
      <c r="BAK13" s="91"/>
      <c r="BAL13" s="91"/>
      <c r="BAM13" s="91"/>
      <c r="BAN13" s="91"/>
      <c r="BAO13" s="91"/>
      <c r="BAP13" s="91"/>
      <c r="BAQ13" s="91"/>
      <c r="BAR13" s="91"/>
      <c r="BAS13" s="91"/>
      <c r="BAT13" s="91"/>
      <c r="BAU13" s="91"/>
      <c r="BAV13" s="91"/>
      <c r="BAW13" s="91"/>
      <c r="BAX13" s="91"/>
      <c r="BAY13" s="91"/>
      <c r="BAZ13" s="91"/>
      <c r="BBA13" s="91"/>
      <c r="BBB13" s="91"/>
      <c r="BBC13" s="91"/>
      <c r="BBD13" s="91"/>
      <c r="BBE13" s="91"/>
      <c r="BBF13" s="91"/>
      <c r="BBG13" s="91"/>
      <c r="BBH13" s="91"/>
      <c r="BBI13" s="91"/>
      <c r="BBJ13" s="91"/>
      <c r="BBK13" s="91"/>
      <c r="BBL13" s="91"/>
      <c r="BBM13" s="91"/>
      <c r="BBN13" s="91"/>
      <c r="BBO13" s="91"/>
      <c r="BBP13" s="91"/>
      <c r="BBQ13" s="91"/>
      <c r="BBR13" s="91"/>
      <c r="BBS13" s="91"/>
      <c r="BBT13" s="91"/>
      <c r="BBU13" s="91"/>
      <c r="BBV13" s="91"/>
      <c r="BBW13" s="91"/>
      <c r="BBX13" s="91"/>
      <c r="BBY13" s="91"/>
      <c r="BBZ13" s="91"/>
      <c r="BCA13" s="91"/>
      <c r="BCB13" s="91"/>
      <c r="BCC13" s="91"/>
      <c r="BCD13" s="91"/>
      <c r="BCE13" s="91"/>
      <c r="BCF13" s="91"/>
      <c r="BCG13" s="91"/>
      <c r="BCH13" s="91"/>
      <c r="BCI13" s="91"/>
      <c r="BCJ13" s="91"/>
      <c r="BCK13" s="91"/>
      <c r="BCL13" s="91"/>
      <c r="BCM13" s="91"/>
      <c r="BCN13" s="91"/>
      <c r="BCO13" s="91"/>
      <c r="BCP13" s="91"/>
      <c r="BCQ13" s="91"/>
      <c r="BCR13" s="91"/>
      <c r="BCS13" s="91"/>
      <c r="BCT13" s="91"/>
      <c r="BCU13" s="91"/>
      <c r="BCV13" s="91"/>
      <c r="BCW13" s="91"/>
      <c r="BCX13" s="91"/>
      <c r="BCY13" s="91"/>
      <c r="BCZ13" s="91"/>
      <c r="BDA13" s="91"/>
      <c r="BDB13" s="91"/>
      <c r="BDC13" s="91"/>
      <c r="BDD13" s="91"/>
      <c r="BDE13" s="91"/>
      <c r="BDF13" s="91"/>
      <c r="BDG13" s="91"/>
      <c r="BDH13" s="91"/>
      <c r="BDI13" s="91"/>
      <c r="BDJ13" s="91"/>
      <c r="BDK13" s="91"/>
      <c r="BDL13" s="91"/>
      <c r="BDM13" s="91"/>
      <c r="BDN13" s="91"/>
      <c r="BDO13" s="91"/>
      <c r="BDP13" s="91"/>
      <c r="BDQ13" s="91"/>
      <c r="BDR13" s="91"/>
      <c r="BDS13" s="91"/>
      <c r="BDT13" s="91"/>
      <c r="BDU13" s="91"/>
      <c r="BDV13" s="91"/>
      <c r="BDW13" s="91"/>
      <c r="BDX13" s="91"/>
      <c r="BDY13" s="91"/>
      <c r="BDZ13" s="91"/>
      <c r="BEA13" s="91"/>
      <c r="BEB13" s="91"/>
      <c r="BEC13" s="91"/>
      <c r="BED13" s="91"/>
      <c r="BEE13" s="91"/>
      <c r="BEF13" s="91"/>
      <c r="BEG13" s="91"/>
      <c r="BEH13" s="91"/>
      <c r="BEI13" s="91"/>
      <c r="BEJ13" s="91"/>
      <c r="BEK13" s="91"/>
      <c r="BEL13" s="91"/>
      <c r="BEM13" s="91"/>
      <c r="BEN13" s="91"/>
      <c r="BEO13" s="91"/>
      <c r="BEP13" s="91"/>
      <c r="BEQ13" s="91"/>
      <c r="BER13" s="91"/>
      <c r="BES13" s="91"/>
      <c r="BET13" s="91"/>
      <c r="BEU13" s="91"/>
      <c r="BEV13" s="91"/>
      <c r="BEW13" s="91"/>
      <c r="BEX13" s="91"/>
      <c r="BEY13" s="91"/>
      <c r="BEZ13" s="91"/>
      <c r="BFA13" s="91"/>
      <c r="BFB13" s="91"/>
      <c r="BFC13" s="91"/>
      <c r="BFD13" s="91"/>
      <c r="BFE13" s="91"/>
      <c r="BFF13" s="91"/>
      <c r="BFG13" s="91"/>
      <c r="BFH13" s="91"/>
      <c r="BFI13" s="91"/>
      <c r="BFJ13" s="91"/>
      <c r="BFK13" s="91"/>
      <c r="BFL13" s="91"/>
      <c r="BFM13" s="91"/>
      <c r="BFN13" s="91"/>
      <c r="BFO13" s="91"/>
      <c r="BFP13" s="91"/>
      <c r="BFQ13" s="91"/>
      <c r="BFR13" s="91"/>
      <c r="BFS13" s="91"/>
      <c r="BFT13" s="91"/>
      <c r="BFU13" s="91"/>
      <c r="BFV13" s="91"/>
      <c r="BFW13" s="91"/>
      <c r="BFX13" s="91"/>
      <c r="BFY13" s="91"/>
      <c r="BFZ13" s="91"/>
      <c r="BGA13" s="91"/>
      <c r="BGB13" s="91"/>
      <c r="BGC13" s="91"/>
      <c r="BGD13" s="91"/>
      <c r="BGE13" s="91"/>
      <c r="BGF13" s="91"/>
      <c r="BGG13" s="91"/>
      <c r="BGH13" s="91"/>
      <c r="BGI13" s="91"/>
      <c r="BGJ13" s="91"/>
      <c r="BGK13" s="91"/>
      <c r="BGL13" s="91"/>
      <c r="BGM13" s="91"/>
      <c r="BGN13" s="91"/>
      <c r="BGO13" s="91"/>
      <c r="BGP13" s="91"/>
      <c r="BGQ13" s="91"/>
      <c r="BGR13" s="91"/>
      <c r="BGS13" s="91"/>
      <c r="BGT13" s="91"/>
      <c r="BGU13" s="91"/>
      <c r="BGV13" s="91"/>
      <c r="BGW13" s="91"/>
      <c r="BGX13" s="91"/>
      <c r="BGY13" s="91"/>
      <c r="BGZ13" s="91"/>
      <c r="BHA13" s="91"/>
      <c r="BHB13" s="91"/>
      <c r="BHC13" s="91"/>
      <c r="BHD13" s="91"/>
      <c r="BHE13" s="91"/>
      <c r="BHF13" s="91"/>
      <c r="BHG13" s="91"/>
      <c r="BHH13" s="91"/>
      <c r="BHI13" s="91"/>
      <c r="BHJ13" s="91"/>
      <c r="BHK13" s="91"/>
      <c r="BHL13" s="91"/>
      <c r="BHM13" s="91"/>
      <c r="BHN13" s="91"/>
      <c r="BHO13" s="91"/>
      <c r="BHP13" s="91"/>
      <c r="BHQ13" s="91"/>
      <c r="BHR13" s="91"/>
      <c r="BHS13" s="91"/>
      <c r="BHT13" s="91"/>
      <c r="BHU13" s="91"/>
      <c r="BHV13" s="91"/>
      <c r="BHW13" s="91"/>
      <c r="BHX13" s="91"/>
      <c r="BHY13" s="91"/>
      <c r="BHZ13" s="91"/>
      <c r="BIA13" s="91"/>
      <c r="BIB13" s="91"/>
      <c r="BIC13" s="91"/>
      <c r="BID13" s="91"/>
      <c r="BIE13" s="91"/>
      <c r="BIF13" s="91"/>
      <c r="BIG13" s="91"/>
      <c r="BIH13" s="91"/>
      <c r="BII13" s="91"/>
      <c r="BIJ13" s="91"/>
      <c r="BIK13" s="91"/>
      <c r="BIL13" s="91"/>
      <c r="BIM13" s="91"/>
      <c r="BIN13" s="91"/>
      <c r="BIO13" s="91"/>
      <c r="BIP13" s="91"/>
      <c r="BIQ13" s="91"/>
      <c r="BIR13" s="91"/>
      <c r="BIS13" s="91"/>
      <c r="BIT13" s="91"/>
      <c r="BIU13" s="91"/>
      <c r="BIV13" s="91"/>
      <c r="BIW13" s="91"/>
      <c r="BIX13" s="91"/>
      <c r="BIY13" s="91"/>
      <c r="BIZ13" s="91"/>
      <c r="BJA13" s="91"/>
      <c r="BJB13" s="91"/>
      <c r="BJC13" s="91"/>
      <c r="BJD13" s="91"/>
      <c r="BJE13" s="91"/>
      <c r="BJF13" s="91"/>
      <c r="BJG13" s="91"/>
      <c r="BJH13" s="91"/>
      <c r="BJI13" s="91"/>
      <c r="BJJ13" s="91"/>
      <c r="BJK13" s="91"/>
      <c r="BJL13" s="91"/>
      <c r="BJM13" s="91"/>
      <c r="BJN13" s="91"/>
      <c r="BJO13" s="91"/>
      <c r="BJP13" s="91"/>
      <c r="BJQ13" s="91"/>
      <c r="BJR13" s="91"/>
      <c r="BJS13" s="91"/>
      <c r="BJT13" s="91"/>
      <c r="BJU13" s="91"/>
      <c r="BJV13" s="91"/>
      <c r="BJW13" s="91"/>
      <c r="BJX13" s="91"/>
      <c r="BJY13" s="91"/>
      <c r="BJZ13" s="91"/>
      <c r="BKA13" s="91"/>
      <c r="BKB13" s="91"/>
      <c r="BKC13" s="91"/>
      <c r="BKD13" s="91"/>
      <c r="BKE13" s="91"/>
      <c r="BKF13" s="91"/>
      <c r="BKG13" s="91"/>
      <c r="BKH13" s="91"/>
      <c r="BKI13" s="91"/>
      <c r="BKJ13" s="91"/>
      <c r="BKK13" s="91"/>
      <c r="BKL13" s="91"/>
      <c r="BKM13" s="91"/>
      <c r="BKN13" s="91"/>
      <c r="BKO13" s="91"/>
      <c r="BKP13" s="91"/>
      <c r="BKQ13" s="91"/>
      <c r="BKR13" s="91"/>
      <c r="BKS13" s="91"/>
      <c r="BKT13" s="91"/>
      <c r="BKU13" s="91"/>
      <c r="BKV13" s="91"/>
      <c r="BKW13" s="91"/>
      <c r="BKX13" s="91"/>
      <c r="BKY13" s="91"/>
      <c r="BKZ13" s="91"/>
      <c r="BLA13" s="91"/>
      <c r="BLB13" s="91"/>
      <c r="BLC13" s="91"/>
      <c r="BLD13" s="91"/>
      <c r="BLE13" s="91"/>
      <c r="BLF13" s="91"/>
      <c r="BLG13" s="91"/>
      <c r="BLH13" s="91"/>
      <c r="BLI13" s="91"/>
      <c r="BLJ13" s="91"/>
      <c r="BLK13" s="91"/>
      <c r="BLL13" s="91"/>
      <c r="BLM13" s="91"/>
      <c r="BLN13" s="91"/>
      <c r="BLO13" s="91"/>
      <c r="BLP13" s="91"/>
      <c r="BLQ13" s="91"/>
      <c r="BLR13" s="91"/>
      <c r="BLS13" s="91"/>
      <c r="BLT13" s="91"/>
      <c r="BLU13" s="91"/>
      <c r="BLV13" s="91"/>
      <c r="BLW13" s="91"/>
      <c r="BLX13" s="91"/>
      <c r="BLY13" s="91"/>
      <c r="BLZ13" s="91"/>
      <c r="BMA13" s="91"/>
      <c r="BMB13" s="91"/>
      <c r="BMC13" s="91"/>
      <c r="BMD13" s="91"/>
      <c r="BME13" s="91"/>
      <c r="BMF13" s="91"/>
      <c r="BMG13" s="91"/>
      <c r="BMH13" s="91"/>
      <c r="BMI13" s="91"/>
      <c r="BMJ13" s="91"/>
      <c r="BMK13" s="91"/>
      <c r="BML13" s="91"/>
      <c r="BMM13" s="91"/>
      <c r="BMN13" s="91"/>
      <c r="BMO13" s="91"/>
      <c r="BMP13" s="91"/>
      <c r="BMQ13" s="91"/>
      <c r="BMR13" s="91"/>
      <c r="BMS13" s="91"/>
      <c r="BMT13" s="91"/>
      <c r="BMU13" s="91"/>
      <c r="BMV13" s="91"/>
      <c r="BMW13" s="91"/>
      <c r="BMX13" s="91"/>
      <c r="BMY13" s="91"/>
      <c r="BMZ13" s="91"/>
      <c r="BNA13" s="91"/>
      <c r="BNB13" s="91"/>
      <c r="BNC13" s="91"/>
      <c r="BND13" s="91"/>
      <c r="BNE13" s="91"/>
      <c r="BNF13" s="91"/>
      <c r="BNG13" s="91"/>
      <c r="BNH13" s="91"/>
      <c r="BNI13" s="91"/>
      <c r="BNJ13" s="91"/>
      <c r="BNK13" s="91"/>
      <c r="BNL13" s="91"/>
      <c r="BNM13" s="91"/>
      <c r="BNN13" s="91"/>
      <c r="BNO13" s="91"/>
      <c r="BNP13" s="91"/>
      <c r="BNQ13" s="91"/>
      <c r="BNR13" s="91"/>
      <c r="BNS13" s="91"/>
      <c r="BNT13" s="91"/>
      <c r="BNU13" s="91"/>
      <c r="BNV13" s="91"/>
      <c r="BNW13" s="91"/>
      <c r="BNX13" s="91"/>
      <c r="BNY13" s="91"/>
      <c r="BNZ13" s="91"/>
      <c r="BOA13" s="91"/>
      <c r="BOB13" s="91"/>
      <c r="BOC13" s="91"/>
      <c r="BOD13" s="91"/>
      <c r="BOE13" s="91"/>
      <c r="BOF13" s="91"/>
      <c r="BOG13" s="91"/>
      <c r="BOH13" s="91"/>
      <c r="BOI13" s="91"/>
      <c r="BOJ13" s="91"/>
      <c r="BOK13" s="91"/>
      <c r="BOL13" s="91"/>
      <c r="BOM13" s="91"/>
      <c r="BON13" s="91"/>
      <c r="BOO13" s="91"/>
      <c r="BOP13" s="91"/>
      <c r="BOQ13" s="91"/>
      <c r="BOR13" s="91"/>
      <c r="BOS13" s="91"/>
      <c r="BOT13" s="91"/>
      <c r="BOU13" s="91"/>
      <c r="BOV13" s="91"/>
      <c r="BOW13" s="91"/>
      <c r="BOX13" s="91"/>
      <c r="BOY13" s="91"/>
      <c r="BOZ13" s="91"/>
      <c r="BPA13" s="91"/>
      <c r="BPB13" s="91"/>
      <c r="BPC13" s="91"/>
      <c r="BPD13" s="91"/>
      <c r="BPE13" s="91"/>
      <c r="BPF13" s="91"/>
      <c r="BPG13" s="91"/>
      <c r="BPH13" s="91"/>
      <c r="BPI13" s="91"/>
      <c r="BPJ13" s="91"/>
      <c r="BPK13" s="91"/>
      <c r="BPL13" s="91"/>
      <c r="BPM13" s="91"/>
      <c r="BPN13" s="91"/>
      <c r="BPO13" s="91"/>
      <c r="BPP13" s="91"/>
      <c r="BPQ13" s="91"/>
      <c r="BPR13" s="91"/>
      <c r="BPS13" s="91"/>
      <c r="BPT13" s="91"/>
      <c r="BPU13" s="91"/>
      <c r="BPV13" s="91"/>
      <c r="BPW13" s="91"/>
      <c r="BPX13" s="91"/>
      <c r="BPY13" s="91"/>
      <c r="BPZ13" s="91"/>
      <c r="BQA13" s="91"/>
      <c r="BQB13" s="91"/>
      <c r="BQC13" s="91"/>
      <c r="BQD13" s="91"/>
      <c r="BQE13" s="91"/>
      <c r="BQF13" s="91"/>
      <c r="BQG13" s="91"/>
      <c r="BQH13" s="91"/>
      <c r="BQI13" s="91"/>
      <c r="BQJ13" s="91"/>
      <c r="BQK13" s="91"/>
      <c r="BQL13" s="91"/>
      <c r="BQM13" s="91"/>
      <c r="BQN13" s="91"/>
      <c r="BQO13" s="91"/>
      <c r="BQP13" s="91"/>
      <c r="BQQ13" s="91"/>
      <c r="BQR13" s="91"/>
      <c r="BQS13" s="91"/>
      <c r="BQT13" s="91"/>
      <c r="BQU13" s="91"/>
      <c r="BQV13" s="91"/>
      <c r="BQW13" s="91"/>
      <c r="BQX13" s="91"/>
      <c r="BQY13" s="91"/>
      <c r="BQZ13" s="91"/>
      <c r="BRA13" s="91"/>
      <c r="BRB13" s="91"/>
      <c r="BRC13" s="91"/>
      <c r="BRD13" s="91"/>
      <c r="BRE13" s="91"/>
      <c r="BRF13" s="91"/>
      <c r="BRG13" s="91"/>
      <c r="BRH13" s="91"/>
      <c r="BRI13" s="91"/>
      <c r="BRJ13" s="91"/>
      <c r="BRK13" s="91"/>
      <c r="BRL13" s="91"/>
      <c r="BRM13" s="91"/>
      <c r="BRN13" s="91"/>
      <c r="BRO13" s="91"/>
      <c r="BRP13" s="91"/>
      <c r="BRQ13" s="91"/>
      <c r="BRR13" s="91"/>
      <c r="BRS13" s="91"/>
      <c r="BRT13" s="91"/>
      <c r="BRU13" s="91"/>
      <c r="BRV13" s="91"/>
      <c r="BRW13" s="91"/>
      <c r="BRX13" s="91"/>
      <c r="BRY13" s="91"/>
      <c r="BRZ13" s="91"/>
      <c r="BSA13" s="91"/>
      <c r="BSB13" s="91"/>
      <c r="BSC13" s="91"/>
      <c r="BSD13" s="91"/>
      <c r="BSE13" s="91"/>
      <c r="BSF13" s="91"/>
      <c r="BSG13" s="91"/>
      <c r="BSH13" s="91"/>
      <c r="BSI13" s="91"/>
      <c r="BSJ13" s="91"/>
      <c r="BSK13" s="91"/>
      <c r="BSL13" s="91"/>
      <c r="BSM13" s="91"/>
      <c r="BSN13" s="91"/>
      <c r="BSO13" s="91"/>
      <c r="BSP13" s="91"/>
      <c r="BSQ13" s="91"/>
      <c r="BSR13" s="91"/>
      <c r="BSS13" s="91"/>
      <c r="BST13" s="91"/>
      <c r="BSU13" s="91"/>
      <c r="BSV13" s="91"/>
      <c r="BSW13" s="91"/>
      <c r="BSX13" s="91"/>
      <c r="BSY13" s="91"/>
      <c r="BSZ13" s="91"/>
      <c r="BTA13" s="91"/>
      <c r="BTB13" s="91"/>
      <c r="BTC13" s="91"/>
      <c r="BTD13" s="91"/>
      <c r="BTE13" s="91"/>
      <c r="BTF13" s="91"/>
      <c r="BTG13" s="91"/>
      <c r="BTH13" s="91"/>
      <c r="BTI13" s="91"/>
      <c r="BTJ13" s="91"/>
      <c r="BTK13" s="91"/>
      <c r="BTL13" s="91"/>
      <c r="BTM13" s="91"/>
      <c r="BTN13" s="91"/>
      <c r="BTO13" s="91"/>
      <c r="BTP13" s="91"/>
      <c r="BTQ13" s="91"/>
      <c r="BTR13" s="91"/>
      <c r="BTS13" s="91"/>
      <c r="BTT13" s="91"/>
      <c r="BTU13" s="91"/>
      <c r="BTV13" s="91"/>
      <c r="BTW13" s="91"/>
      <c r="BTX13" s="91"/>
      <c r="BTY13" s="91"/>
      <c r="BTZ13" s="91"/>
      <c r="BUA13" s="91"/>
      <c r="BUB13" s="91"/>
      <c r="BUC13" s="91"/>
      <c r="BUD13" s="91"/>
      <c r="BUE13" s="91"/>
      <c r="BUF13" s="91"/>
      <c r="BUG13" s="91"/>
      <c r="BUH13" s="91"/>
      <c r="BUI13" s="91"/>
      <c r="BUJ13" s="91"/>
      <c r="BUK13" s="91"/>
      <c r="BUL13" s="91"/>
      <c r="BUM13" s="91"/>
      <c r="BUN13" s="91"/>
      <c r="BUO13" s="91"/>
      <c r="BUP13" s="91"/>
      <c r="BUQ13" s="91"/>
      <c r="BUR13" s="91"/>
      <c r="BUS13" s="91"/>
      <c r="BUT13" s="91"/>
      <c r="BUU13" s="91"/>
      <c r="BUV13" s="91"/>
      <c r="BUW13" s="91"/>
      <c r="BUX13" s="91"/>
      <c r="BUY13" s="91"/>
      <c r="BUZ13" s="91"/>
      <c r="BVA13" s="91"/>
      <c r="BVB13" s="91"/>
      <c r="BVC13" s="91"/>
      <c r="BVD13" s="91"/>
      <c r="BVE13" s="91"/>
      <c r="BVF13" s="91"/>
      <c r="BVG13" s="91"/>
      <c r="BVH13" s="91"/>
      <c r="BVI13" s="91"/>
      <c r="BVJ13" s="91"/>
      <c r="BVK13" s="91"/>
      <c r="BVL13" s="91"/>
      <c r="BVM13" s="91"/>
      <c r="BVN13" s="91"/>
      <c r="BVO13" s="91"/>
      <c r="BVP13" s="91"/>
      <c r="BVQ13" s="91"/>
      <c r="BVR13" s="91"/>
      <c r="BVS13" s="91"/>
      <c r="BVT13" s="91"/>
      <c r="BVU13" s="91"/>
      <c r="BVV13" s="91"/>
      <c r="BVW13" s="91"/>
      <c r="BVX13" s="91"/>
      <c r="BVY13" s="91"/>
      <c r="BVZ13" s="91"/>
      <c r="BWA13" s="91"/>
      <c r="BWB13" s="91"/>
      <c r="BWC13" s="91"/>
      <c r="BWD13" s="91"/>
      <c r="BWE13" s="91"/>
      <c r="BWF13" s="91"/>
      <c r="BWG13" s="91"/>
      <c r="BWH13" s="91"/>
      <c r="BWI13" s="91"/>
      <c r="BWJ13" s="91"/>
      <c r="BWK13" s="91"/>
      <c r="BWL13" s="91"/>
      <c r="BWM13" s="91"/>
      <c r="BWN13" s="91"/>
      <c r="BWO13" s="91"/>
      <c r="BWP13" s="91"/>
      <c r="BWQ13" s="91"/>
      <c r="BWR13" s="91"/>
      <c r="BWS13" s="91"/>
      <c r="BWT13" s="91"/>
      <c r="BWU13" s="91"/>
      <c r="BWV13" s="91"/>
      <c r="BWW13" s="91"/>
      <c r="BWX13" s="91"/>
      <c r="BWY13" s="91"/>
      <c r="BWZ13" s="91"/>
      <c r="BXA13" s="91"/>
      <c r="BXB13" s="91"/>
      <c r="BXC13" s="91"/>
      <c r="BXD13" s="91"/>
      <c r="BXE13" s="91"/>
      <c r="BXF13" s="91"/>
      <c r="BXG13" s="91"/>
      <c r="BXH13" s="91"/>
      <c r="BXI13" s="91"/>
      <c r="BXJ13" s="91"/>
      <c r="BXK13" s="91"/>
      <c r="BXL13" s="91"/>
      <c r="BXM13" s="91"/>
      <c r="BXN13" s="91"/>
      <c r="BXO13" s="91"/>
      <c r="BXP13" s="91"/>
      <c r="BXQ13" s="91"/>
      <c r="BXR13" s="91"/>
      <c r="BXS13" s="91"/>
      <c r="BXT13" s="91"/>
      <c r="BXU13" s="91"/>
      <c r="BXV13" s="91"/>
      <c r="BXW13" s="91"/>
      <c r="BXX13" s="91"/>
      <c r="BXY13" s="91"/>
      <c r="BXZ13" s="91"/>
      <c r="BYA13" s="91"/>
      <c r="BYB13" s="91"/>
      <c r="BYC13" s="91"/>
      <c r="BYD13" s="91"/>
      <c r="BYE13" s="91"/>
      <c r="BYF13" s="91"/>
      <c r="BYG13" s="91"/>
      <c r="BYH13" s="91"/>
      <c r="BYI13" s="91"/>
      <c r="BYJ13" s="91"/>
      <c r="BYK13" s="91"/>
      <c r="BYL13" s="91"/>
      <c r="BYM13" s="91"/>
      <c r="BYN13" s="91"/>
      <c r="BYO13" s="91"/>
      <c r="BYP13" s="91"/>
      <c r="BYQ13" s="91"/>
      <c r="BYR13" s="91"/>
      <c r="BYS13" s="91"/>
      <c r="BYT13" s="91"/>
      <c r="BYU13" s="91"/>
      <c r="BYV13" s="91"/>
      <c r="BYW13" s="91"/>
      <c r="BYX13" s="91"/>
      <c r="BYY13" s="91"/>
      <c r="BYZ13" s="91"/>
      <c r="BZA13" s="91"/>
      <c r="BZB13" s="91"/>
      <c r="BZC13" s="91"/>
      <c r="BZD13" s="91"/>
      <c r="BZE13" s="91"/>
      <c r="BZF13" s="91"/>
      <c r="BZG13" s="91"/>
      <c r="BZH13" s="91"/>
      <c r="BZI13" s="91"/>
      <c r="BZJ13" s="91"/>
      <c r="BZK13" s="91"/>
      <c r="BZL13" s="91"/>
      <c r="BZM13" s="91"/>
      <c r="BZN13" s="91"/>
      <c r="BZO13" s="91"/>
      <c r="BZP13" s="91"/>
      <c r="BZQ13" s="91"/>
      <c r="BZR13" s="91"/>
      <c r="BZS13" s="91"/>
      <c r="BZT13" s="91"/>
      <c r="BZU13" s="91"/>
      <c r="BZV13" s="91"/>
      <c r="BZW13" s="91"/>
      <c r="BZX13" s="91"/>
      <c r="BZY13" s="91"/>
      <c r="BZZ13" s="91"/>
      <c r="CAA13" s="91"/>
      <c r="CAB13" s="91"/>
      <c r="CAC13" s="91"/>
      <c r="CAD13" s="91"/>
      <c r="CAE13" s="91"/>
      <c r="CAF13" s="91"/>
      <c r="CAG13" s="91"/>
      <c r="CAH13" s="91"/>
      <c r="CAI13" s="91"/>
      <c r="CAJ13" s="91"/>
      <c r="CAK13" s="91"/>
      <c r="CAL13" s="91"/>
      <c r="CAM13" s="91"/>
      <c r="CAN13" s="91"/>
      <c r="CAO13" s="91"/>
      <c r="CAP13" s="91"/>
      <c r="CAQ13" s="91"/>
      <c r="CAR13" s="91"/>
      <c r="CAS13" s="91"/>
      <c r="CAT13" s="91"/>
      <c r="CAU13" s="91"/>
      <c r="CAV13" s="91"/>
      <c r="CAW13" s="91"/>
      <c r="CAX13" s="91"/>
      <c r="CAY13" s="91"/>
      <c r="CAZ13" s="91"/>
      <c r="CBA13" s="91"/>
      <c r="CBB13" s="91"/>
      <c r="CBC13" s="91"/>
      <c r="CBD13" s="91"/>
      <c r="CBE13" s="91"/>
      <c r="CBF13" s="91"/>
      <c r="CBG13" s="91"/>
      <c r="CBH13" s="91"/>
      <c r="CBI13" s="91"/>
      <c r="CBJ13" s="91"/>
      <c r="CBK13" s="91"/>
      <c r="CBL13" s="91"/>
      <c r="CBM13" s="91"/>
      <c r="CBN13" s="91"/>
      <c r="CBO13" s="91"/>
      <c r="CBP13" s="91"/>
      <c r="CBQ13" s="91"/>
      <c r="CBR13" s="91"/>
      <c r="CBS13" s="91"/>
      <c r="CBT13" s="91"/>
      <c r="CBU13" s="91"/>
      <c r="CBV13" s="91"/>
      <c r="CBW13" s="91"/>
      <c r="CBX13" s="91"/>
      <c r="CBY13" s="91"/>
      <c r="CBZ13" s="91"/>
      <c r="CCA13" s="91"/>
      <c r="CCB13" s="91"/>
      <c r="CCC13" s="91"/>
      <c r="CCD13" s="91"/>
      <c r="CCE13" s="91"/>
      <c r="CCF13" s="91"/>
      <c r="CCG13" s="91"/>
      <c r="CCH13" s="91"/>
      <c r="CCI13" s="91"/>
      <c r="CCJ13" s="91"/>
      <c r="CCK13" s="91"/>
      <c r="CCL13" s="91"/>
      <c r="CCM13" s="91"/>
      <c r="CCN13" s="91"/>
      <c r="CCO13" s="91"/>
      <c r="CCP13" s="91"/>
      <c r="CCQ13" s="91"/>
      <c r="CCR13" s="91"/>
      <c r="CCS13" s="91"/>
      <c r="CCT13" s="91"/>
      <c r="CCU13" s="91"/>
      <c r="CCV13" s="91"/>
      <c r="CCW13" s="91"/>
      <c r="CCX13" s="91"/>
      <c r="CCY13" s="91"/>
      <c r="CCZ13" s="91"/>
      <c r="CDA13" s="91"/>
      <c r="CDB13" s="91"/>
      <c r="CDC13" s="91"/>
      <c r="CDD13" s="91"/>
      <c r="CDE13" s="91"/>
      <c r="CDF13" s="91"/>
      <c r="CDG13" s="91"/>
      <c r="CDH13" s="91"/>
      <c r="CDI13" s="91"/>
      <c r="CDJ13" s="91"/>
      <c r="CDK13" s="91"/>
      <c r="CDL13" s="91"/>
      <c r="CDM13" s="91"/>
      <c r="CDN13" s="91"/>
      <c r="CDO13" s="91"/>
      <c r="CDP13" s="91"/>
      <c r="CDQ13" s="91"/>
      <c r="CDR13" s="91"/>
      <c r="CDS13" s="91"/>
      <c r="CDT13" s="91"/>
      <c r="CDU13" s="91"/>
      <c r="CDV13" s="91"/>
      <c r="CDW13" s="91"/>
      <c r="CDX13" s="91"/>
      <c r="CDY13" s="91"/>
      <c r="CDZ13" s="91"/>
      <c r="CEA13" s="91"/>
      <c r="CEB13" s="91"/>
      <c r="CEC13" s="91"/>
      <c r="CED13" s="91"/>
      <c r="CEE13" s="91"/>
      <c r="CEF13" s="91"/>
      <c r="CEG13" s="91"/>
      <c r="CEH13" s="91"/>
      <c r="CEI13" s="91"/>
      <c r="CEJ13" s="91"/>
      <c r="CEK13" s="91"/>
      <c r="CEL13" s="91"/>
      <c r="CEM13" s="91"/>
      <c r="CEN13" s="91"/>
      <c r="CEO13" s="91"/>
      <c r="CEP13" s="91"/>
      <c r="CEQ13" s="91"/>
      <c r="CER13" s="91"/>
      <c r="CES13" s="91"/>
      <c r="CET13" s="91"/>
      <c r="CEU13" s="91"/>
      <c r="CEV13" s="91"/>
      <c r="CEW13" s="91"/>
      <c r="CEX13" s="91"/>
      <c r="CEY13" s="91"/>
      <c r="CEZ13" s="91"/>
      <c r="CFA13" s="91"/>
      <c r="CFB13" s="91"/>
      <c r="CFC13" s="91"/>
      <c r="CFD13" s="91"/>
      <c r="CFE13" s="91"/>
      <c r="CFF13" s="91"/>
      <c r="CFG13" s="91"/>
      <c r="CFH13" s="91"/>
      <c r="CFI13" s="91"/>
      <c r="CFJ13" s="91"/>
      <c r="CFK13" s="91"/>
      <c r="CFL13" s="91"/>
      <c r="CFM13" s="91"/>
      <c r="CFN13" s="91"/>
      <c r="CFO13" s="91"/>
      <c r="CFP13" s="91"/>
      <c r="CFQ13" s="91"/>
      <c r="CFR13" s="91"/>
      <c r="CFS13" s="91"/>
      <c r="CFT13" s="91"/>
      <c r="CFU13" s="91"/>
      <c r="CFV13" s="91"/>
      <c r="CFW13" s="91"/>
      <c r="CFX13" s="91"/>
      <c r="CFY13" s="91"/>
      <c r="CFZ13" s="91"/>
      <c r="CGA13" s="91"/>
      <c r="CGB13" s="91"/>
      <c r="CGC13" s="91"/>
      <c r="CGD13" s="91"/>
      <c r="CGE13" s="91"/>
      <c r="CGF13" s="91"/>
      <c r="CGG13" s="91"/>
      <c r="CGH13" s="91"/>
      <c r="CGI13" s="91"/>
      <c r="CGJ13" s="91"/>
      <c r="CGK13" s="91"/>
      <c r="CGL13" s="91"/>
      <c r="CGM13" s="91"/>
      <c r="CGN13" s="91"/>
      <c r="CGO13" s="91"/>
      <c r="CGP13" s="91"/>
      <c r="CGQ13" s="91"/>
      <c r="CGR13" s="91"/>
      <c r="CGS13" s="91"/>
      <c r="CGT13" s="91"/>
      <c r="CGU13" s="91"/>
      <c r="CGV13" s="91"/>
      <c r="CGW13" s="91"/>
      <c r="CGX13" s="91"/>
      <c r="CGY13" s="91"/>
      <c r="CGZ13" s="91"/>
      <c r="CHA13" s="91"/>
      <c r="CHB13" s="91"/>
      <c r="CHC13" s="91"/>
      <c r="CHD13" s="91"/>
      <c r="CHE13" s="91"/>
      <c r="CHF13" s="91"/>
      <c r="CHG13" s="91"/>
      <c r="CHH13" s="91"/>
      <c r="CHI13" s="91"/>
      <c r="CHJ13" s="91"/>
      <c r="CHK13" s="91"/>
      <c r="CHL13" s="91"/>
      <c r="CHM13" s="91"/>
      <c r="CHN13" s="91"/>
      <c r="CHO13" s="91"/>
      <c r="CHP13" s="91"/>
      <c r="CHQ13" s="91"/>
      <c r="CHR13" s="91"/>
      <c r="CHS13" s="91"/>
      <c r="CHT13" s="91"/>
      <c r="CHU13" s="91"/>
      <c r="CHV13" s="91"/>
      <c r="CHW13" s="91"/>
      <c r="CHX13" s="91"/>
      <c r="CHY13" s="91"/>
      <c r="CHZ13" s="91"/>
      <c r="CIA13" s="91"/>
      <c r="CIB13" s="91"/>
      <c r="CIC13" s="91"/>
      <c r="CID13" s="91"/>
      <c r="CIE13" s="91"/>
      <c r="CIF13" s="91"/>
      <c r="CIG13" s="91"/>
      <c r="CIH13" s="91"/>
      <c r="CII13" s="91"/>
      <c r="CIJ13" s="91"/>
      <c r="CIK13" s="91"/>
      <c r="CIL13" s="91"/>
      <c r="CIM13" s="91"/>
      <c r="CIN13" s="91"/>
      <c r="CIO13" s="91"/>
      <c r="CIP13" s="91"/>
      <c r="CIQ13" s="91"/>
      <c r="CIR13" s="91"/>
      <c r="CIS13" s="91"/>
      <c r="CIT13" s="91"/>
      <c r="CIU13" s="91"/>
      <c r="CIV13" s="91"/>
      <c r="CIW13" s="91"/>
      <c r="CIX13" s="91"/>
      <c r="CIY13" s="91"/>
      <c r="CIZ13" s="91"/>
      <c r="CJA13" s="91"/>
      <c r="CJB13" s="91"/>
      <c r="CJC13" s="91"/>
      <c r="CJD13" s="91"/>
      <c r="CJE13" s="91"/>
      <c r="CJF13" s="91"/>
      <c r="CJG13" s="91"/>
      <c r="CJH13" s="91"/>
      <c r="CJI13" s="91"/>
      <c r="CJJ13" s="91"/>
      <c r="CJK13" s="91"/>
      <c r="CJL13" s="91"/>
      <c r="CJM13" s="91"/>
      <c r="CJN13" s="91"/>
      <c r="CJO13" s="91"/>
      <c r="CJP13" s="91"/>
      <c r="CJQ13" s="91"/>
      <c r="CJR13" s="91"/>
      <c r="CJS13" s="91"/>
      <c r="CJT13" s="91"/>
      <c r="CJU13" s="91"/>
      <c r="CJV13" s="91"/>
      <c r="CJW13" s="91"/>
      <c r="CJX13" s="91"/>
      <c r="CJY13" s="91"/>
      <c r="CJZ13" s="91"/>
      <c r="CKA13" s="91"/>
      <c r="CKB13" s="91"/>
      <c r="CKC13" s="91"/>
      <c r="CKD13" s="91"/>
      <c r="CKE13" s="91"/>
      <c r="CKF13" s="91"/>
      <c r="CKG13" s="91"/>
      <c r="CKH13" s="91"/>
      <c r="CKI13" s="91"/>
      <c r="CKJ13" s="91"/>
      <c r="CKK13" s="91"/>
      <c r="CKL13" s="91"/>
      <c r="CKM13" s="91"/>
      <c r="CKN13" s="91"/>
      <c r="CKO13" s="91"/>
      <c r="CKP13" s="91"/>
      <c r="CKQ13" s="91"/>
      <c r="CKR13" s="91"/>
      <c r="CKS13" s="91"/>
      <c r="CKT13" s="91"/>
      <c r="CKU13" s="91"/>
      <c r="CKV13" s="91"/>
      <c r="CKW13" s="91"/>
      <c r="CKX13" s="91"/>
      <c r="CKY13" s="91"/>
      <c r="CKZ13" s="91"/>
      <c r="CLA13" s="91"/>
      <c r="CLB13" s="91"/>
      <c r="CLC13" s="91"/>
      <c r="CLD13" s="91"/>
      <c r="CLE13" s="91"/>
      <c r="CLF13" s="91"/>
      <c r="CLG13" s="91"/>
      <c r="CLH13" s="91"/>
      <c r="CLI13" s="91"/>
      <c r="CLJ13" s="91"/>
      <c r="CLK13" s="91"/>
      <c r="CLL13" s="91"/>
      <c r="CLM13" s="91"/>
      <c r="CLN13" s="91"/>
      <c r="CLO13" s="91"/>
      <c r="CLP13" s="91"/>
      <c r="CLQ13" s="91"/>
      <c r="CLR13" s="91"/>
      <c r="CLS13" s="91"/>
      <c r="CLT13" s="91"/>
      <c r="CLU13" s="91"/>
      <c r="CLV13" s="91"/>
      <c r="CLW13" s="91"/>
      <c r="CLX13" s="91"/>
      <c r="CLY13" s="91"/>
      <c r="CLZ13" s="91"/>
      <c r="CMA13" s="91"/>
      <c r="CMB13" s="91"/>
      <c r="CMC13" s="91"/>
      <c r="CMD13" s="91"/>
      <c r="CME13" s="91"/>
      <c r="CMF13" s="91"/>
      <c r="CMG13" s="91"/>
      <c r="CMH13" s="91"/>
      <c r="CMI13" s="91"/>
      <c r="CMJ13" s="91"/>
      <c r="CMK13" s="91"/>
      <c r="CML13" s="91"/>
      <c r="CMM13" s="91"/>
      <c r="CMN13" s="91"/>
      <c r="CMO13" s="91"/>
      <c r="CMP13" s="91"/>
      <c r="CMQ13" s="91"/>
      <c r="CMR13" s="91"/>
      <c r="CMS13" s="91"/>
      <c r="CMT13" s="91"/>
      <c r="CMU13" s="91"/>
      <c r="CMV13" s="91"/>
      <c r="CMW13" s="91"/>
      <c r="CMX13" s="91"/>
      <c r="CMY13" s="91"/>
      <c r="CMZ13" s="91"/>
      <c r="CNA13" s="91"/>
      <c r="CNB13" s="91"/>
      <c r="CNC13" s="91"/>
      <c r="CND13" s="91"/>
      <c r="CNE13" s="91"/>
      <c r="CNF13" s="91"/>
      <c r="CNG13" s="91"/>
      <c r="CNH13" s="91"/>
      <c r="CNI13" s="91"/>
      <c r="CNJ13" s="91"/>
      <c r="CNK13" s="91"/>
      <c r="CNL13" s="91"/>
      <c r="CNM13" s="91"/>
      <c r="CNN13" s="91"/>
      <c r="CNO13" s="91"/>
      <c r="CNP13" s="91"/>
      <c r="CNQ13" s="91"/>
      <c r="CNR13" s="91"/>
      <c r="CNS13" s="91"/>
      <c r="CNT13" s="91"/>
      <c r="CNU13" s="91"/>
      <c r="CNV13" s="91"/>
      <c r="CNW13" s="91"/>
      <c r="CNX13" s="91"/>
      <c r="CNY13" s="91"/>
      <c r="CNZ13" s="91"/>
      <c r="COA13" s="91"/>
      <c r="COB13" s="91"/>
      <c r="COC13" s="91"/>
      <c r="COD13" s="91"/>
      <c r="COE13" s="91"/>
      <c r="COF13" s="91"/>
      <c r="COG13" s="91"/>
      <c r="COH13" s="91"/>
      <c r="COI13" s="91"/>
      <c r="COJ13" s="91"/>
      <c r="COK13" s="91"/>
      <c r="COL13" s="91"/>
      <c r="COM13" s="91"/>
      <c r="CON13" s="91"/>
      <c r="COO13" s="91"/>
      <c r="COP13" s="91"/>
      <c r="COQ13" s="91"/>
      <c r="COR13" s="91"/>
      <c r="COS13" s="91"/>
      <c r="COT13" s="91"/>
      <c r="COU13" s="91"/>
      <c r="COV13" s="91"/>
      <c r="COW13" s="91"/>
      <c r="COX13" s="91"/>
      <c r="COY13" s="91"/>
      <c r="COZ13" s="91"/>
      <c r="CPA13" s="91"/>
      <c r="CPB13" s="91"/>
      <c r="CPC13" s="91"/>
      <c r="CPD13" s="91"/>
      <c r="CPE13" s="91"/>
      <c r="CPF13" s="91"/>
      <c r="CPG13" s="91"/>
      <c r="CPH13" s="91"/>
      <c r="CPI13" s="91"/>
      <c r="CPJ13" s="91"/>
      <c r="CPK13" s="91"/>
      <c r="CPL13" s="91"/>
      <c r="CPM13" s="91"/>
      <c r="CPN13" s="91"/>
      <c r="CPO13" s="91"/>
      <c r="CPP13" s="91"/>
      <c r="CPQ13" s="91"/>
      <c r="CPR13" s="91"/>
      <c r="CPS13" s="91"/>
      <c r="CPT13" s="91"/>
      <c r="CPU13" s="91"/>
      <c r="CPV13" s="91"/>
      <c r="CPW13" s="91"/>
      <c r="CPX13" s="91"/>
      <c r="CPY13" s="91"/>
      <c r="CPZ13" s="91"/>
      <c r="CQA13" s="91"/>
      <c r="CQB13" s="91"/>
      <c r="CQC13" s="91"/>
      <c r="CQD13" s="91"/>
      <c r="CQE13" s="91"/>
      <c r="CQF13" s="91"/>
      <c r="CQG13" s="91"/>
      <c r="CQH13" s="91"/>
      <c r="CQI13" s="91"/>
      <c r="CQJ13" s="91"/>
      <c r="CQK13" s="91"/>
      <c r="CQL13" s="91"/>
      <c r="CQM13" s="91"/>
      <c r="CQN13" s="91"/>
      <c r="CQO13" s="91"/>
      <c r="CQP13" s="91"/>
      <c r="CQQ13" s="91"/>
      <c r="CQR13" s="91"/>
      <c r="CQS13" s="91"/>
      <c r="CQT13" s="91"/>
      <c r="CQU13" s="91"/>
      <c r="CQV13" s="91"/>
      <c r="CQW13" s="91"/>
      <c r="CQX13" s="91"/>
      <c r="CQY13" s="91"/>
      <c r="CQZ13" s="91"/>
      <c r="CRA13" s="91"/>
      <c r="CRB13" s="91"/>
      <c r="CRC13" s="91"/>
      <c r="CRD13" s="91"/>
      <c r="CRE13" s="91"/>
      <c r="CRF13" s="91"/>
      <c r="CRG13" s="91"/>
      <c r="CRH13" s="91"/>
      <c r="CRI13" s="91"/>
      <c r="CRJ13" s="91"/>
      <c r="CRK13" s="91"/>
      <c r="CRL13" s="91"/>
      <c r="CRM13" s="91"/>
      <c r="CRN13" s="91"/>
      <c r="CRO13" s="91"/>
      <c r="CRP13" s="91"/>
      <c r="CRQ13" s="91"/>
      <c r="CRR13" s="91"/>
      <c r="CRS13" s="91"/>
      <c r="CRT13" s="91"/>
      <c r="CRU13" s="91"/>
      <c r="CRV13" s="91"/>
      <c r="CRW13" s="91"/>
      <c r="CRX13" s="91"/>
      <c r="CRY13" s="91"/>
      <c r="CRZ13" s="91"/>
      <c r="CSA13" s="91"/>
      <c r="CSB13" s="91"/>
      <c r="CSC13" s="91"/>
      <c r="CSD13" s="91"/>
      <c r="CSE13" s="91"/>
      <c r="CSF13" s="91"/>
      <c r="CSG13" s="91"/>
      <c r="CSH13" s="91"/>
      <c r="CSI13" s="91"/>
      <c r="CSJ13" s="91"/>
      <c r="CSK13" s="91"/>
      <c r="CSL13" s="91"/>
      <c r="CSM13" s="91"/>
      <c r="CSN13" s="91"/>
      <c r="CSO13" s="91"/>
      <c r="CSP13" s="91"/>
      <c r="CSQ13" s="91"/>
      <c r="CSR13" s="91"/>
      <c r="CSS13" s="91"/>
      <c r="CST13" s="91"/>
      <c r="CSU13" s="91"/>
      <c r="CSV13" s="91"/>
      <c r="CSW13" s="91"/>
      <c r="CSX13" s="91"/>
      <c r="CSY13" s="91"/>
      <c r="CSZ13" s="91"/>
      <c r="CTA13" s="91"/>
      <c r="CTB13" s="91"/>
      <c r="CTC13" s="91"/>
      <c r="CTD13" s="91"/>
      <c r="CTE13" s="91"/>
      <c r="CTF13" s="91"/>
      <c r="CTG13" s="91"/>
      <c r="CTH13" s="91"/>
      <c r="CTI13" s="91"/>
      <c r="CTJ13" s="91"/>
      <c r="CTK13" s="91"/>
      <c r="CTL13" s="91"/>
      <c r="CTM13" s="91"/>
      <c r="CTN13" s="91"/>
      <c r="CTO13" s="91"/>
      <c r="CTP13" s="91"/>
      <c r="CTQ13" s="91"/>
      <c r="CTR13" s="91"/>
      <c r="CTS13" s="91"/>
      <c r="CTT13" s="91"/>
      <c r="CTU13" s="91"/>
      <c r="CTV13" s="91"/>
      <c r="CTW13" s="91"/>
      <c r="CTX13" s="91"/>
      <c r="CTY13" s="91"/>
      <c r="CTZ13" s="91"/>
      <c r="CUA13" s="91"/>
      <c r="CUB13" s="91"/>
      <c r="CUC13" s="91"/>
      <c r="CUD13" s="91"/>
      <c r="CUE13" s="91"/>
      <c r="CUF13" s="91"/>
      <c r="CUG13" s="91"/>
      <c r="CUH13" s="91"/>
      <c r="CUI13" s="91"/>
      <c r="CUJ13" s="91"/>
      <c r="CUK13" s="91"/>
      <c r="CUL13" s="91"/>
      <c r="CUM13" s="91"/>
      <c r="CUN13" s="91"/>
      <c r="CUO13" s="91"/>
      <c r="CUP13" s="91"/>
      <c r="CUQ13" s="91"/>
      <c r="CUR13" s="91"/>
      <c r="CUS13" s="91"/>
      <c r="CUT13" s="91"/>
      <c r="CUU13" s="91"/>
      <c r="CUV13" s="91"/>
      <c r="CUW13" s="91"/>
      <c r="CUX13" s="91"/>
      <c r="CUY13" s="91"/>
      <c r="CUZ13" s="91"/>
      <c r="CVA13" s="91"/>
      <c r="CVB13" s="91"/>
      <c r="CVC13" s="91"/>
      <c r="CVD13" s="91"/>
      <c r="CVE13" s="91"/>
      <c r="CVF13" s="91"/>
      <c r="CVG13" s="91"/>
      <c r="CVH13" s="91"/>
      <c r="CVI13" s="91"/>
      <c r="CVJ13" s="91"/>
      <c r="CVK13" s="91"/>
      <c r="CVL13" s="91"/>
      <c r="CVM13" s="91"/>
      <c r="CVN13" s="91"/>
      <c r="CVO13" s="91"/>
      <c r="CVP13" s="91"/>
      <c r="CVQ13" s="91"/>
      <c r="CVR13" s="91"/>
      <c r="CVS13" s="91"/>
      <c r="CVT13" s="91"/>
      <c r="CVU13" s="91"/>
      <c r="CVV13" s="91"/>
      <c r="CVW13" s="91"/>
      <c r="CVX13" s="91"/>
      <c r="CVY13" s="91"/>
      <c r="CVZ13" s="91"/>
      <c r="CWA13" s="91"/>
      <c r="CWB13" s="91"/>
      <c r="CWC13" s="91"/>
      <c r="CWD13" s="91"/>
      <c r="CWE13" s="91"/>
      <c r="CWF13" s="91"/>
      <c r="CWG13" s="91"/>
      <c r="CWH13" s="91"/>
      <c r="CWI13" s="91"/>
      <c r="CWJ13" s="91"/>
      <c r="CWK13" s="91"/>
      <c r="CWL13" s="91"/>
      <c r="CWM13" s="91"/>
      <c r="CWN13" s="91"/>
      <c r="CWO13" s="91"/>
      <c r="CWP13" s="91"/>
      <c r="CWQ13" s="91"/>
      <c r="CWR13" s="91"/>
      <c r="CWS13" s="91"/>
      <c r="CWT13" s="91"/>
      <c r="CWU13" s="91"/>
      <c r="CWV13" s="91"/>
      <c r="CWW13" s="91"/>
      <c r="CWX13" s="91"/>
      <c r="CWY13" s="91"/>
      <c r="CWZ13" s="91"/>
      <c r="CXA13" s="91"/>
      <c r="CXB13" s="91"/>
      <c r="CXC13" s="91"/>
      <c r="CXD13" s="91"/>
      <c r="CXE13" s="91"/>
      <c r="CXF13" s="91"/>
      <c r="CXG13" s="91"/>
      <c r="CXH13" s="91"/>
      <c r="CXI13" s="91"/>
      <c r="CXJ13" s="91"/>
      <c r="CXK13" s="91"/>
      <c r="CXL13" s="91"/>
      <c r="CXM13" s="91"/>
      <c r="CXN13" s="91"/>
      <c r="CXO13" s="91"/>
      <c r="CXP13" s="91"/>
      <c r="CXQ13" s="91"/>
      <c r="CXR13" s="91"/>
      <c r="CXS13" s="91"/>
      <c r="CXT13" s="91"/>
      <c r="CXU13" s="91"/>
      <c r="CXV13" s="91"/>
      <c r="CXW13" s="91"/>
      <c r="CXX13" s="91"/>
      <c r="CXY13" s="91"/>
      <c r="CXZ13" s="91"/>
      <c r="CYA13" s="91"/>
      <c r="CYB13" s="91"/>
      <c r="CYC13" s="91"/>
      <c r="CYD13" s="91"/>
      <c r="CYE13" s="91"/>
      <c r="CYF13" s="91"/>
      <c r="CYG13" s="91"/>
      <c r="CYH13" s="91"/>
      <c r="CYI13" s="91"/>
      <c r="CYJ13" s="91"/>
      <c r="CYK13" s="91"/>
      <c r="CYL13" s="91"/>
      <c r="CYM13" s="91"/>
      <c r="CYN13" s="91"/>
      <c r="CYO13" s="91"/>
      <c r="CYP13" s="91"/>
      <c r="CYQ13" s="91"/>
      <c r="CYR13" s="91"/>
      <c r="CYS13" s="91"/>
      <c r="CYT13" s="91"/>
      <c r="CYU13" s="91"/>
      <c r="CYV13" s="91"/>
      <c r="CYW13" s="91"/>
      <c r="CYX13" s="91"/>
      <c r="CYY13" s="91"/>
      <c r="CYZ13" s="91"/>
      <c r="CZA13" s="91"/>
      <c r="CZB13" s="91"/>
      <c r="CZC13" s="91"/>
      <c r="CZD13" s="91"/>
      <c r="CZE13" s="91"/>
      <c r="CZF13" s="91"/>
      <c r="CZG13" s="91"/>
      <c r="CZH13" s="91"/>
      <c r="CZI13" s="91"/>
      <c r="CZJ13" s="91"/>
      <c r="CZK13" s="91"/>
      <c r="CZL13" s="91"/>
      <c r="CZM13" s="91"/>
      <c r="CZN13" s="91"/>
      <c r="CZO13" s="91"/>
      <c r="CZP13" s="91"/>
      <c r="CZQ13" s="91"/>
      <c r="CZR13" s="91"/>
      <c r="CZS13" s="91"/>
      <c r="CZT13" s="91"/>
      <c r="CZU13" s="91"/>
      <c r="CZV13" s="91"/>
      <c r="CZW13" s="91"/>
      <c r="CZX13" s="91"/>
      <c r="CZY13" s="91"/>
      <c r="CZZ13" s="91"/>
      <c r="DAA13" s="91"/>
      <c r="DAB13" s="91"/>
      <c r="DAC13" s="91"/>
      <c r="DAD13" s="91"/>
      <c r="DAE13" s="91"/>
      <c r="DAF13" s="91"/>
      <c r="DAG13" s="91"/>
      <c r="DAH13" s="91"/>
      <c r="DAI13" s="91"/>
      <c r="DAJ13" s="91"/>
      <c r="DAK13" s="91"/>
      <c r="DAL13" s="91"/>
      <c r="DAM13" s="91"/>
      <c r="DAN13" s="91"/>
      <c r="DAO13" s="91"/>
      <c r="DAP13" s="91"/>
      <c r="DAQ13" s="91"/>
      <c r="DAR13" s="91"/>
      <c r="DAS13" s="91"/>
      <c r="DAT13" s="91"/>
      <c r="DAU13" s="91"/>
      <c r="DAV13" s="91"/>
      <c r="DAW13" s="91"/>
      <c r="DAX13" s="91"/>
      <c r="DAY13" s="91"/>
      <c r="DAZ13" s="91"/>
      <c r="DBA13" s="91"/>
      <c r="DBB13" s="91"/>
      <c r="DBC13" s="91"/>
      <c r="DBD13" s="91"/>
      <c r="DBE13" s="91"/>
      <c r="DBF13" s="91"/>
      <c r="DBG13" s="91"/>
      <c r="DBH13" s="91"/>
      <c r="DBI13" s="91"/>
      <c r="DBJ13" s="91"/>
      <c r="DBK13" s="91"/>
      <c r="DBL13" s="91"/>
      <c r="DBM13" s="91"/>
      <c r="DBN13" s="91"/>
      <c r="DBO13" s="91"/>
      <c r="DBP13" s="91"/>
      <c r="DBQ13" s="91"/>
      <c r="DBR13" s="91"/>
      <c r="DBS13" s="91"/>
      <c r="DBT13" s="91"/>
      <c r="DBU13" s="91"/>
      <c r="DBV13" s="91"/>
      <c r="DBW13" s="91"/>
      <c r="DBX13" s="91"/>
      <c r="DBY13" s="91"/>
      <c r="DBZ13" s="91"/>
      <c r="DCA13" s="91"/>
      <c r="DCB13" s="91"/>
      <c r="DCC13" s="91"/>
      <c r="DCD13" s="91"/>
      <c r="DCE13" s="91"/>
      <c r="DCF13" s="91"/>
      <c r="DCG13" s="91"/>
      <c r="DCH13" s="91"/>
      <c r="DCI13" s="91"/>
      <c r="DCJ13" s="91"/>
      <c r="DCK13" s="91"/>
      <c r="DCL13" s="91"/>
      <c r="DCM13" s="91"/>
      <c r="DCN13" s="91"/>
      <c r="DCO13" s="91"/>
      <c r="DCP13" s="91"/>
      <c r="DCQ13" s="91"/>
      <c r="DCR13" s="91"/>
      <c r="DCS13" s="91"/>
      <c r="DCT13" s="91"/>
      <c r="DCU13" s="91"/>
      <c r="DCV13" s="91"/>
      <c r="DCW13" s="91"/>
      <c r="DCX13" s="91"/>
      <c r="DCY13" s="91"/>
      <c r="DCZ13" s="91"/>
      <c r="DDA13" s="91"/>
      <c r="DDB13" s="91"/>
      <c r="DDC13" s="91"/>
      <c r="DDD13" s="91"/>
      <c r="DDE13" s="91"/>
      <c r="DDF13" s="91"/>
      <c r="DDG13" s="91"/>
      <c r="DDH13" s="91"/>
      <c r="DDI13" s="91"/>
      <c r="DDJ13" s="91"/>
      <c r="DDK13" s="91"/>
      <c r="DDL13" s="91"/>
      <c r="DDM13" s="91"/>
      <c r="DDN13" s="91"/>
      <c r="DDO13" s="91"/>
      <c r="DDP13" s="91"/>
      <c r="DDQ13" s="91"/>
      <c r="DDR13" s="91"/>
      <c r="DDS13" s="91"/>
      <c r="DDT13" s="91"/>
      <c r="DDU13" s="91"/>
      <c r="DDV13" s="91"/>
      <c r="DDW13" s="91"/>
      <c r="DDX13" s="91"/>
      <c r="DDY13" s="91"/>
      <c r="DDZ13" s="91"/>
      <c r="DEA13" s="91"/>
      <c r="DEB13" s="91"/>
      <c r="DEC13" s="91"/>
      <c r="DED13" s="91"/>
      <c r="DEE13" s="91"/>
      <c r="DEF13" s="91"/>
      <c r="DEG13" s="91"/>
      <c r="DEH13" s="91"/>
      <c r="DEI13" s="91"/>
      <c r="DEJ13" s="91"/>
      <c r="DEK13" s="91"/>
      <c r="DEL13" s="91"/>
      <c r="DEM13" s="91"/>
      <c r="DEN13" s="91"/>
      <c r="DEO13" s="91"/>
      <c r="DEP13" s="91"/>
      <c r="DEQ13" s="91"/>
      <c r="DER13" s="91"/>
      <c r="DES13" s="91"/>
      <c r="DET13" s="91"/>
      <c r="DEU13" s="91"/>
      <c r="DEV13" s="91"/>
      <c r="DEW13" s="91"/>
      <c r="DEX13" s="91"/>
      <c r="DEY13" s="91"/>
      <c r="DEZ13" s="91"/>
      <c r="DFA13" s="91"/>
      <c r="DFB13" s="91"/>
      <c r="DFC13" s="91"/>
      <c r="DFD13" s="91"/>
      <c r="DFE13" s="91"/>
      <c r="DFF13" s="91"/>
      <c r="DFG13" s="91"/>
      <c r="DFH13" s="91"/>
      <c r="DFI13" s="91"/>
      <c r="DFJ13" s="91"/>
      <c r="DFK13" s="91"/>
      <c r="DFL13" s="91"/>
      <c r="DFM13" s="91"/>
      <c r="DFN13" s="91"/>
      <c r="DFO13" s="91"/>
      <c r="DFP13" s="91"/>
      <c r="DFQ13" s="91"/>
      <c r="DFR13" s="91"/>
      <c r="DFS13" s="91"/>
      <c r="DFT13" s="91"/>
      <c r="DFU13" s="91"/>
      <c r="DFV13" s="91"/>
      <c r="DFW13" s="91"/>
      <c r="DFX13" s="91"/>
      <c r="DFY13" s="91"/>
      <c r="DFZ13" s="91"/>
      <c r="DGA13" s="91"/>
      <c r="DGB13" s="91"/>
      <c r="DGC13" s="91"/>
      <c r="DGD13" s="91"/>
      <c r="DGE13" s="91"/>
      <c r="DGF13" s="91"/>
      <c r="DGG13" s="91"/>
      <c r="DGH13" s="91"/>
      <c r="DGI13" s="91"/>
      <c r="DGJ13" s="91"/>
      <c r="DGK13" s="91"/>
      <c r="DGL13" s="91"/>
      <c r="DGM13" s="91"/>
      <c r="DGN13" s="91"/>
      <c r="DGO13" s="91"/>
      <c r="DGP13" s="91"/>
      <c r="DGQ13" s="91"/>
      <c r="DGR13" s="91"/>
      <c r="DGS13" s="91"/>
      <c r="DGT13" s="91"/>
      <c r="DGU13" s="91"/>
      <c r="DGV13" s="91"/>
      <c r="DGW13" s="91"/>
      <c r="DGX13" s="91"/>
      <c r="DGY13" s="91"/>
      <c r="DGZ13" s="91"/>
      <c r="DHA13" s="91"/>
      <c r="DHB13" s="91"/>
      <c r="DHC13" s="91"/>
      <c r="DHD13" s="91"/>
      <c r="DHE13" s="91"/>
      <c r="DHF13" s="91"/>
      <c r="DHG13" s="91"/>
      <c r="DHH13" s="91"/>
      <c r="DHI13" s="91"/>
      <c r="DHJ13" s="91"/>
      <c r="DHK13" s="91"/>
      <c r="DHL13" s="91"/>
      <c r="DHM13" s="91"/>
      <c r="DHN13" s="91"/>
      <c r="DHO13" s="91"/>
      <c r="DHP13" s="91"/>
      <c r="DHQ13" s="91"/>
      <c r="DHR13" s="91"/>
      <c r="DHS13" s="91"/>
      <c r="DHT13" s="91"/>
      <c r="DHU13" s="91"/>
      <c r="DHV13" s="91"/>
      <c r="DHW13" s="91"/>
      <c r="DHX13" s="91"/>
      <c r="DHY13" s="91"/>
      <c r="DHZ13" s="91"/>
      <c r="DIA13" s="91"/>
      <c r="DIB13" s="91"/>
      <c r="DIC13" s="91"/>
      <c r="DID13" s="91"/>
      <c r="DIE13" s="91"/>
      <c r="DIF13" s="91"/>
      <c r="DIG13" s="91"/>
      <c r="DIH13" s="91"/>
      <c r="DII13" s="91"/>
      <c r="DIJ13" s="91"/>
      <c r="DIK13" s="91"/>
      <c r="DIL13" s="91"/>
      <c r="DIM13" s="91"/>
      <c r="DIN13" s="91"/>
      <c r="DIO13" s="91"/>
      <c r="DIP13" s="91"/>
      <c r="DIQ13" s="91"/>
      <c r="DIR13" s="91"/>
      <c r="DIS13" s="91"/>
      <c r="DIT13" s="91"/>
      <c r="DIU13" s="91"/>
      <c r="DIV13" s="91"/>
      <c r="DIW13" s="91"/>
      <c r="DIX13" s="91"/>
      <c r="DIY13" s="91"/>
      <c r="DIZ13" s="91"/>
      <c r="DJA13" s="91"/>
      <c r="DJB13" s="91"/>
      <c r="DJC13" s="91"/>
      <c r="DJD13" s="91"/>
      <c r="DJE13" s="91"/>
      <c r="DJF13" s="91"/>
      <c r="DJG13" s="91"/>
      <c r="DJH13" s="91"/>
      <c r="DJI13" s="91"/>
      <c r="DJJ13" s="91"/>
      <c r="DJK13" s="91"/>
      <c r="DJL13" s="91"/>
      <c r="DJM13" s="91"/>
      <c r="DJN13" s="91"/>
      <c r="DJO13" s="91"/>
      <c r="DJP13" s="91"/>
      <c r="DJQ13" s="91"/>
      <c r="DJR13" s="91"/>
      <c r="DJS13" s="91"/>
      <c r="DJT13" s="91"/>
      <c r="DJU13" s="91"/>
      <c r="DJV13" s="91"/>
      <c r="DJW13" s="91"/>
      <c r="DJX13" s="91"/>
      <c r="DJY13" s="91"/>
      <c r="DJZ13" s="91"/>
      <c r="DKA13" s="91"/>
      <c r="DKB13" s="91"/>
      <c r="DKC13" s="91"/>
      <c r="DKD13" s="91"/>
      <c r="DKE13" s="91"/>
      <c r="DKF13" s="91"/>
      <c r="DKG13" s="91"/>
      <c r="DKH13" s="91"/>
      <c r="DKI13" s="91"/>
      <c r="DKJ13" s="91"/>
      <c r="DKK13" s="91"/>
      <c r="DKL13" s="91"/>
      <c r="DKM13" s="91"/>
      <c r="DKN13" s="91"/>
      <c r="DKO13" s="91"/>
      <c r="DKP13" s="91"/>
      <c r="DKQ13" s="91"/>
      <c r="DKR13" s="91"/>
      <c r="DKS13" s="91"/>
      <c r="DKT13" s="91"/>
      <c r="DKU13" s="91"/>
      <c r="DKV13" s="91"/>
      <c r="DKW13" s="91"/>
      <c r="DKX13" s="91"/>
      <c r="DKY13" s="91"/>
      <c r="DKZ13" s="91"/>
      <c r="DLA13" s="91"/>
      <c r="DLB13" s="91"/>
      <c r="DLC13" s="91"/>
      <c r="DLD13" s="91"/>
      <c r="DLE13" s="91"/>
      <c r="DLF13" s="91"/>
      <c r="DLG13" s="91"/>
      <c r="DLH13" s="91"/>
      <c r="DLI13" s="91"/>
      <c r="DLJ13" s="91"/>
      <c r="DLK13" s="91"/>
      <c r="DLL13" s="91"/>
      <c r="DLM13" s="91"/>
      <c r="DLN13" s="91"/>
      <c r="DLO13" s="91"/>
      <c r="DLP13" s="91"/>
      <c r="DLQ13" s="91"/>
      <c r="DLR13" s="91"/>
      <c r="DLS13" s="91"/>
      <c r="DLT13" s="91"/>
      <c r="DLU13" s="91"/>
      <c r="DLV13" s="91"/>
      <c r="DLW13" s="91"/>
      <c r="DLX13" s="91"/>
      <c r="DLY13" s="91"/>
      <c r="DLZ13" s="91"/>
      <c r="DMA13" s="91"/>
      <c r="DMB13" s="91"/>
      <c r="DMC13" s="91"/>
      <c r="DMD13" s="91"/>
      <c r="DME13" s="91"/>
      <c r="DMF13" s="91"/>
      <c r="DMG13" s="91"/>
      <c r="DMH13" s="91"/>
      <c r="DMI13" s="91"/>
      <c r="DMJ13" s="91"/>
      <c r="DMK13" s="91"/>
      <c r="DML13" s="91"/>
      <c r="DMM13" s="91"/>
      <c r="DMN13" s="91"/>
      <c r="DMO13" s="91"/>
      <c r="DMP13" s="91"/>
      <c r="DMQ13" s="91"/>
      <c r="DMR13" s="91"/>
      <c r="DMS13" s="91"/>
      <c r="DMT13" s="91"/>
      <c r="DMU13" s="91"/>
      <c r="DMV13" s="91"/>
      <c r="DMW13" s="91"/>
      <c r="DMX13" s="91"/>
      <c r="DMY13" s="91"/>
      <c r="DMZ13" s="91"/>
      <c r="DNA13" s="91"/>
      <c r="DNB13" s="91"/>
      <c r="DNC13" s="91"/>
      <c r="DND13" s="91"/>
      <c r="DNE13" s="91"/>
      <c r="DNF13" s="91"/>
      <c r="DNG13" s="91"/>
      <c r="DNH13" s="91"/>
      <c r="DNI13" s="91"/>
      <c r="DNJ13" s="91"/>
      <c r="DNK13" s="91"/>
      <c r="DNL13" s="91"/>
      <c r="DNM13" s="91"/>
      <c r="DNN13" s="91"/>
      <c r="DNO13" s="91"/>
      <c r="DNP13" s="91"/>
      <c r="DNQ13" s="91"/>
      <c r="DNR13" s="91"/>
      <c r="DNS13" s="91"/>
      <c r="DNT13" s="91"/>
      <c r="DNU13" s="91"/>
      <c r="DNV13" s="91"/>
      <c r="DNW13" s="91"/>
      <c r="DNX13" s="91"/>
      <c r="DNY13" s="91"/>
      <c r="DNZ13" s="91"/>
      <c r="DOA13" s="91"/>
      <c r="DOB13" s="91"/>
      <c r="DOC13" s="91"/>
      <c r="DOD13" s="91"/>
      <c r="DOE13" s="91"/>
      <c r="DOF13" s="91"/>
      <c r="DOG13" s="91"/>
      <c r="DOH13" s="91"/>
      <c r="DOI13" s="91"/>
      <c r="DOJ13" s="91"/>
      <c r="DOK13" s="91"/>
      <c r="DOL13" s="91"/>
      <c r="DOM13" s="91"/>
      <c r="DON13" s="91"/>
      <c r="DOO13" s="91"/>
      <c r="DOP13" s="91"/>
      <c r="DOQ13" s="91"/>
      <c r="DOR13" s="91"/>
      <c r="DOS13" s="91"/>
      <c r="DOT13" s="91"/>
      <c r="DOU13" s="91"/>
      <c r="DOV13" s="91"/>
      <c r="DOW13" s="91"/>
      <c r="DOX13" s="91"/>
      <c r="DOY13" s="91"/>
      <c r="DOZ13" s="91"/>
      <c r="DPA13" s="91"/>
      <c r="DPB13" s="91"/>
      <c r="DPC13" s="91"/>
      <c r="DPD13" s="91"/>
      <c r="DPE13" s="91"/>
      <c r="DPF13" s="91"/>
      <c r="DPG13" s="91"/>
      <c r="DPH13" s="91"/>
      <c r="DPI13" s="91"/>
      <c r="DPJ13" s="91"/>
      <c r="DPK13" s="91"/>
      <c r="DPL13" s="91"/>
      <c r="DPM13" s="91"/>
      <c r="DPN13" s="91"/>
      <c r="DPO13" s="91"/>
      <c r="DPP13" s="91"/>
      <c r="DPQ13" s="91"/>
      <c r="DPR13" s="91"/>
      <c r="DPS13" s="91"/>
      <c r="DPT13" s="91"/>
      <c r="DPU13" s="91"/>
      <c r="DPV13" s="91"/>
      <c r="DPW13" s="91"/>
      <c r="DPX13" s="91"/>
      <c r="DPY13" s="91"/>
      <c r="DPZ13" s="91"/>
      <c r="DQA13" s="91"/>
      <c r="DQB13" s="91"/>
      <c r="DQC13" s="91"/>
      <c r="DQD13" s="91"/>
      <c r="DQE13" s="91"/>
      <c r="DQF13" s="91"/>
      <c r="DQG13" s="91"/>
      <c r="DQH13" s="91"/>
      <c r="DQI13" s="91"/>
      <c r="DQJ13" s="91"/>
      <c r="DQK13" s="91"/>
      <c r="DQL13" s="91"/>
      <c r="DQM13" s="91"/>
      <c r="DQN13" s="91"/>
      <c r="DQO13" s="91"/>
      <c r="DQP13" s="91"/>
      <c r="DQQ13" s="91"/>
      <c r="DQR13" s="91"/>
      <c r="DQS13" s="91"/>
      <c r="DQT13" s="91"/>
      <c r="DQU13" s="91"/>
      <c r="DQV13" s="91"/>
      <c r="DQW13" s="91"/>
      <c r="DQX13" s="91"/>
      <c r="DQY13" s="91"/>
      <c r="DQZ13" s="91"/>
      <c r="DRA13" s="91"/>
      <c r="DRB13" s="91"/>
      <c r="DRC13" s="91"/>
      <c r="DRD13" s="91"/>
      <c r="DRE13" s="91"/>
      <c r="DRF13" s="91"/>
      <c r="DRG13" s="91"/>
      <c r="DRH13" s="91"/>
      <c r="DRI13" s="91"/>
      <c r="DRJ13" s="91"/>
      <c r="DRK13" s="91"/>
      <c r="DRL13" s="91"/>
      <c r="DRM13" s="91"/>
      <c r="DRN13" s="91"/>
      <c r="DRO13" s="91"/>
      <c r="DRP13" s="91"/>
      <c r="DRQ13" s="91"/>
      <c r="DRR13" s="91"/>
      <c r="DRS13" s="91"/>
      <c r="DRT13" s="91"/>
      <c r="DRU13" s="91"/>
      <c r="DRV13" s="91"/>
      <c r="DRW13" s="91"/>
      <c r="DRX13" s="91"/>
      <c r="DRY13" s="91"/>
      <c r="DRZ13" s="91"/>
      <c r="DSA13" s="91"/>
      <c r="DSB13" s="91"/>
      <c r="DSC13" s="91"/>
      <c r="DSD13" s="91"/>
      <c r="DSE13" s="91"/>
      <c r="DSF13" s="91"/>
      <c r="DSG13" s="91"/>
      <c r="DSH13" s="91"/>
      <c r="DSI13" s="91"/>
      <c r="DSJ13" s="91"/>
      <c r="DSK13" s="91"/>
      <c r="DSL13" s="91"/>
      <c r="DSM13" s="91"/>
      <c r="DSN13" s="91"/>
      <c r="DSO13" s="91"/>
      <c r="DSP13" s="91"/>
      <c r="DSQ13" s="91"/>
      <c r="DSR13" s="91"/>
      <c r="DSS13" s="91"/>
      <c r="DST13" s="91"/>
      <c r="DSU13" s="91"/>
      <c r="DSV13" s="91"/>
      <c r="DSW13" s="91"/>
      <c r="DSX13" s="91"/>
      <c r="DSY13" s="91"/>
      <c r="DSZ13" s="91"/>
      <c r="DTA13" s="91"/>
      <c r="DTB13" s="91"/>
      <c r="DTC13" s="91"/>
      <c r="DTD13" s="91"/>
      <c r="DTE13" s="91"/>
      <c r="DTF13" s="91"/>
      <c r="DTG13" s="91"/>
      <c r="DTH13" s="91"/>
      <c r="DTI13" s="91"/>
      <c r="DTJ13" s="91"/>
      <c r="DTK13" s="91"/>
      <c r="DTL13" s="91"/>
      <c r="DTM13" s="91"/>
      <c r="DTN13" s="91"/>
      <c r="DTO13" s="91"/>
      <c r="DTP13" s="91"/>
      <c r="DTQ13" s="91"/>
      <c r="DTR13" s="91"/>
      <c r="DTS13" s="91"/>
      <c r="DTT13" s="91"/>
      <c r="DTU13" s="91"/>
      <c r="DTV13" s="91"/>
      <c r="DTW13" s="91"/>
      <c r="DTX13" s="91"/>
      <c r="DTY13" s="91"/>
      <c r="DTZ13" s="91"/>
      <c r="DUA13" s="91"/>
      <c r="DUB13" s="91"/>
      <c r="DUC13" s="91"/>
      <c r="DUD13" s="91"/>
      <c r="DUE13" s="91"/>
      <c r="DUF13" s="91"/>
      <c r="DUG13" s="91"/>
      <c r="DUH13" s="91"/>
      <c r="DUI13" s="91"/>
      <c r="DUJ13" s="91"/>
      <c r="DUK13" s="91"/>
      <c r="DUL13" s="91"/>
      <c r="DUM13" s="91"/>
      <c r="DUN13" s="91"/>
      <c r="DUO13" s="91"/>
      <c r="DUP13" s="91"/>
      <c r="DUQ13" s="91"/>
      <c r="DUR13" s="91"/>
      <c r="DUS13" s="91"/>
      <c r="DUT13" s="91"/>
      <c r="DUU13" s="91"/>
      <c r="DUV13" s="91"/>
      <c r="DUW13" s="91"/>
      <c r="DUX13" s="91"/>
      <c r="DUY13" s="91"/>
      <c r="DUZ13" s="91"/>
      <c r="DVA13" s="91"/>
      <c r="DVB13" s="91"/>
      <c r="DVC13" s="91"/>
      <c r="DVD13" s="91"/>
      <c r="DVE13" s="91"/>
      <c r="DVF13" s="91"/>
      <c r="DVG13" s="91"/>
      <c r="DVH13" s="91"/>
      <c r="DVI13" s="91"/>
      <c r="DVJ13" s="91"/>
      <c r="DVK13" s="91"/>
      <c r="DVL13" s="91"/>
      <c r="DVM13" s="91"/>
      <c r="DVN13" s="91"/>
      <c r="DVO13" s="91"/>
      <c r="DVP13" s="91"/>
      <c r="DVQ13" s="91"/>
      <c r="DVR13" s="91"/>
      <c r="DVS13" s="91"/>
      <c r="DVT13" s="91"/>
      <c r="DVU13" s="91"/>
      <c r="DVV13" s="91"/>
      <c r="DVW13" s="91"/>
      <c r="DVX13" s="91"/>
      <c r="DVY13" s="91"/>
      <c r="DVZ13" s="91"/>
      <c r="DWA13" s="91"/>
      <c r="DWB13" s="91"/>
      <c r="DWC13" s="91"/>
      <c r="DWD13" s="91"/>
      <c r="DWE13" s="91"/>
      <c r="DWF13" s="91"/>
      <c r="DWG13" s="91"/>
      <c r="DWH13" s="91"/>
      <c r="DWI13" s="91"/>
      <c r="DWJ13" s="91"/>
      <c r="DWK13" s="91"/>
      <c r="DWL13" s="91"/>
      <c r="DWM13" s="91"/>
      <c r="DWN13" s="91"/>
      <c r="DWO13" s="91"/>
      <c r="DWP13" s="91"/>
      <c r="DWQ13" s="91"/>
      <c r="DWR13" s="91"/>
      <c r="DWS13" s="91"/>
      <c r="DWT13" s="91"/>
      <c r="DWU13" s="91"/>
      <c r="DWV13" s="91"/>
      <c r="DWW13" s="91"/>
      <c r="DWX13" s="91"/>
      <c r="DWY13" s="91"/>
      <c r="DWZ13" s="91"/>
      <c r="DXA13" s="91"/>
      <c r="DXB13" s="91"/>
      <c r="DXC13" s="91"/>
      <c r="DXD13" s="91"/>
      <c r="DXE13" s="91"/>
      <c r="DXF13" s="91"/>
      <c r="DXG13" s="91"/>
      <c r="DXH13" s="91"/>
      <c r="DXI13" s="91"/>
      <c r="DXJ13" s="91"/>
      <c r="DXK13" s="91"/>
      <c r="DXL13" s="91"/>
      <c r="DXM13" s="91"/>
      <c r="DXN13" s="91"/>
      <c r="DXO13" s="91"/>
      <c r="DXP13" s="91"/>
      <c r="DXQ13" s="91"/>
      <c r="DXR13" s="91"/>
      <c r="DXS13" s="91"/>
      <c r="DXT13" s="91"/>
      <c r="DXU13" s="91"/>
      <c r="DXV13" s="91"/>
      <c r="DXW13" s="91"/>
      <c r="DXX13" s="91"/>
      <c r="DXY13" s="91"/>
      <c r="DXZ13" s="91"/>
      <c r="DYA13" s="91"/>
      <c r="DYB13" s="91"/>
      <c r="DYC13" s="91"/>
      <c r="DYD13" s="91"/>
      <c r="DYE13" s="91"/>
      <c r="DYF13" s="91"/>
      <c r="DYG13" s="91"/>
      <c r="DYH13" s="91"/>
      <c r="DYI13" s="91"/>
      <c r="DYJ13" s="91"/>
      <c r="DYK13" s="91"/>
      <c r="DYL13" s="91"/>
      <c r="DYM13" s="91"/>
      <c r="DYN13" s="91"/>
      <c r="DYO13" s="91"/>
      <c r="DYP13" s="91"/>
      <c r="DYQ13" s="91"/>
      <c r="DYR13" s="91"/>
      <c r="DYS13" s="91"/>
      <c r="DYT13" s="91"/>
      <c r="DYU13" s="91"/>
      <c r="DYV13" s="91"/>
      <c r="DYW13" s="91"/>
      <c r="DYX13" s="91"/>
      <c r="DYY13" s="91"/>
      <c r="DYZ13" s="91"/>
      <c r="DZA13" s="91"/>
      <c r="DZB13" s="91"/>
      <c r="DZC13" s="91"/>
      <c r="DZD13" s="91"/>
      <c r="DZE13" s="91"/>
      <c r="DZF13" s="91"/>
      <c r="DZG13" s="91"/>
      <c r="DZH13" s="91"/>
      <c r="DZI13" s="91"/>
      <c r="DZJ13" s="91"/>
      <c r="DZK13" s="91"/>
      <c r="DZL13" s="91"/>
      <c r="DZM13" s="91"/>
      <c r="DZN13" s="91"/>
      <c r="DZO13" s="91"/>
      <c r="DZP13" s="91"/>
      <c r="DZQ13" s="91"/>
      <c r="DZR13" s="91"/>
      <c r="DZS13" s="91"/>
      <c r="DZT13" s="91"/>
      <c r="DZU13" s="91"/>
      <c r="DZV13" s="91"/>
      <c r="DZW13" s="91"/>
      <c r="DZX13" s="91"/>
      <c r="DZY13" s="91"/>
      <c r="DZZ13" s="91"/>
      <c r="EAA13" s="91"/>
      <c r="EAB13" s="91"/>
      <c r="EAC13" s="91"/>
      <c r="EAD13" s="91"/>
      <c r="EAE13" s="91"/>
      <c r="EAF13" s="91"/>
      <c r="EAG13" s="91"/>
      <c r="EAH13" s="91"/>
      <c r="EAI13" s="91"/>
      <c r="EAJ13" s="91"/>
      <c r="EAK13" s="91"/>
      <c r="EAL13" s="91"/>
      <c r="EAM13" s="91"/>
      <c r="EAN13" s="91"/>
      <c r="EAO13" s="91"/>
      <c r="EAP13" s="91"/>
      <c r="EAQ13" s="91"/>
      <c r="EAR13" s="91"/>
      <c r="EAS13" s="91"/>
      <c r="EAT13" s="91"/>
      <c r="EAU13" s="91"/>
      <c r="EAV13" s="91"/>
      <c r="EAW13" s="91"/>
      <c r="EAX13" s="91"/>
      <c r="EAY13" s="91"/>
      <c r="EAZ13" s="91"/>
      <c r="EBA13" s="91"/>
      <c r="EBB13" s="91"/>
      <c r="EBC13" s="91"/>
      <c r="EBD13" s="91"/>
      <c r="EBE13" s="91"/>
      <c r="EBF13" s="91"/>
      <c r="EBG13" s="91"/>
      <c r="EBH13" s="91"/>
      <c r="EBI13" s="91"/>
      <c r="EBJ13" s="91"/>
      <c r="EBK13" s="91"/>
      <c r="EBL13" s="91"/>
      <c r="EBM13" s="91"/>
      <c r="EBN13" s="91"/>
      <c r="EBO13" s="91"/>
      <c r="EBP13" s="91"/>
      <c r="EBQ13" s="91"/>
      <c r="EBR13" s="91"/>
      <c r="EBS13" s="91"/>
      <c r="EBT13" s="91"/>
      <c r="EBU13" s="91"/>
      <c r="EBV13" s="91"/>
      <c r="EBW13" s="91"/>
      <c r="EBX13" s="91"/>
      <c r="EBY13" s="91"/>
      <c r="EBZ13" s="91"/>
      <c r="ECA13" s="91"/>
      <c r="ECB13" s="91"/>
      <c r="ECC13" s="91"/>
      <c r="ECD13" s="91"/>
      <c r="ECE13" s="91"/>
      <c r="ECF13" s="91"/>
      <c r="ECG13" s="91"/>
      <c r="ECH13" s="91"/>
      <c r="ECI13" s="91"/>
      <c r="ECJ13" s="91"/>
      <c r="ECK13" s="91"/>
      <c r="ECL13" s="91"/>
      <c r="ECM13" s="91"/>
      <c r="ECN13" s="91"/>
      <c r="ECO13" s="91"/>
      <c r="ECP13" s="91"/>
      <c r="ECQ13" s="91"/>
      <c r="ECR13" s="91"/>
      <c r="ECS13" s="91"/>
      <c r="ECT13" s="91"/>
      <c r="ECU13" s="91"/>
      <c r="ECV13" s="91"/>
      <c r="ECW13" s="91"/>
      <c r="ECX13" s="91"/>
      <c r="ECY13" s="91"/>
      <c r="ECZ13" s="91"/>
      <c r="EDA13" s="91"/>
      <c r="EDB13" s="91"/>
      <c r="EDC13" s="91"/>
      <c r="EDD13" s="91"/>
      <c r="EDE13" s="91"/>
      <c r="EDF13" s="91"/>
      <c r="EDG13" s="91"/>
      <c r="EDH13" s="91"/>
      <c r="EDI13" s="91"/>
      <c r="EDJ13" s="91"/>
      <c r="EDK13" s="91"/>
      <c r="EDL13" s="91"/>
      <c r="EDM13" s="91"/>
      <c r="EDN13" s="91"/>
      <c r="EDO13" s="91"/>
      <c r="EDP13" s="91"/>
      <c r="EDQ13" s="91"/>
      <c r="EDR13" s="91"/>
      <c r="EDS13" s="91"/>
      <c r="EDT13" s="91"/>
      <c r="EDU13" s="91"/>
      <c r="EDV13" s="91"/>
      <c r="EDW13" s="91"/>
      <c r="EDX13" s="91"/>
      <c r="EDY13" s="91"/>
      <c r="EDZ13" s="91"/>
      <c r="EEA13" s="91"/>
      <c r="EEB13" s="91"/>
      <c r="EEC13" s="91"/>
      <c r="EED13" s="91"/>
      <c r="EEE13" s="91"/>
      <c r="EEF13" s="91"/>
      <c r="EEG13" s="91"/>
      <c r="EEH13" s="91"/>
      <c r="EEI13" s="91"/>
      <c r="EEJ13" s="91"/>
      <c r="EEK13" s="91"/>
      <c r="EEL13" s="91"/>
      <c r="EEM13" s="91"/>
      <c r="EEN13" s="91"/>
      <c r="EEO13" s="91"/>
      <c r="EEP13" s="91"/>
      <c r="EEQ13" s="91"/>
      <c r="EER13" s="91"/>
      <c r="EES13" s="91"/>
      <c r="EET13" s="91"/>
      <c r="EEU13" s="91"/>
      <c r="EEV13" s="91"/>
      <c r="EEW13" s="91"/>
      <c r="EEX13" s="91"/>
      <c r="EEY13" s="91"/>
      <c r="EEZ13" s="91"/>
      <c r="EFA13" s="91"/>
      <c r="EFB13" s="91"/>
      <c r="EFC13" s="91"/>
      <c r="EFD13" s="91"/>
      <c r="EFE13" s="91"/>
      <c r="EFF13" s="91"/>
      <c r="EFG13" s="91"/>
      <c r="EFH13" s="91"/>
      <c r="EFI13" s="91"/>
      <c r="EFJ13" s="91"/>
      <c r="EFK13" s="91"/>
      <c r="EFL13" s="91"/>
      <c r="EFM13" s="91"/>
      <c r="EFN13" s="91"/>
      <c r="EFO13" s="91"/>
      <c r="EFP13" s="91"/>
      <c r="EFQ13" s="91"/>
      <c r="EFR13" s="91"/>
      <c r="EFS13" s="91"/>
      <c r="EFT13" s="91"/>
      <c r="EFU13" s="91"/>
      <c r="EFV13" s="91"/>
      <c r="EFW13" s="91"/>
      <c r="EFX13" s="91"/>
      <c r="EFY13" s="91"/>
      <c r="EFZ13" s="91"/>
      <c r="EGA13" s="91"/>
      <c r="EGB13" s="91"/>
      <c r="EGC13" s="91"/>
      <c r="EGD13" s="91"/>
      <c r="EGE13" s="91"/>
      <c r="EGF13" s="91"/>
      <c r="EGG13" s="91"/>
      <c r="EGH13" s="91"/>
      <c r="EGI13" s="91"/>
      <c r="EGJ13" s="91"/>
      <c r="EGK13" s="91"/>
      <c r="EGL13" s="91"/>
      <c r="EGM13" s="91"/>
      <c r="EGN13" s="91"/>
      <c r="EGO13" s="91"/>
      <c r="EGP13" s="91"/>
      <c r="EGQ13" s="91"/>
      <c r="EGR13" s="91"/>
      <c r="EGS13" s="91"/>
      <c r="EGT13" s="91"/>
      <c r="EGU13" s="91"/>
      <c r="EGV13" s="91"/>
      <c r="EGW13" s="91"/>
      <c r="EGX13" s="91"/>
      <c r="EGY13" s="91"/>
      <c r="EGZ13" s="91"/>
      <c r="EHA13" s="91"/>
      <c r="EHB13" s="91"/>
      <c r="EHC13" s="91"/>
      <c r="EHD13" s="91"/>
      <c r="EHE13" s="91"/>
      <c r="EHF13" s="91"/>
      <c r="EHG13" s="91"/>
      <c r="EHH13" s="91"/>
      <c r="EHI13" s="91"/>
      <c r="EHJ13" s="91"/>
      <c r="EHK13" s="91"/>
      <c r="EHL13" s="91"/>
      <c r="EHM13" s="91"/>
      <c r="EHN13" s="91"/>
      <c r="EHO13" s="91"/>
      <c r="EHP13" s="91"/>
      <c r="EHQ13" s="91"/>
      <c r="EHR13" s="91"/>
      <c r="EHS13" s="91"/>
      <c r="EHT13" s="91"/>
      <c r="EHU13" s="91"/>
      <c r="EHV13" s="91"/>
      <c r="EHW13" s="91"/>
      <c r="EHX13" s="91"/>
      <c r="EHY13" s="91"/>
      <c r="EHZ13" s="91"/>
      <c r="EIA13" s="91"/>
      <c r="EIB13" s="91"/>
      <c r="EIC13" s="91"/>
      <c r="EID13" s="91"/>
      <c r="EIE13" s="91"/>
      <c r="EIF13" s="91"/>
      <c r="EIG13" s="91"/>
      <c r="EIH13" s="91"/>
      <c r="EII13" s="91"/>
      <c r="EIJ13" s="91"/>
      <c r="EIK13" s="91"/>
      <c r="EIL13" s="91"/>
      <c r="EIM13" s="91"/>
      <c r="EIN13" s="91"/>
      <c r="EIO13" s="91"/>
      <c r="EIP13" s="91"/>
      <c r="EIQ13" s="91"/>
      <c r="EIR13" s="91"/>
      <c r="EIS13" s="91"/>
      <c r="EIT13" s="91"/>
      <c r="EIU13" s="91"/>
      <c r="EIV13" s="91"/>
      <c r="EIW13" s="91"/>
      <c r="EIX13" s="91"/>
      <c r="EIY13" s="91"/>
      <c r="EIZ13" s="91"/>
      <c r="EJA13" s="91"/>
      <c r="EJB13" s="91"/>
      <c r="EJC13" s="91"/>
      <c r="EJD13" s="91"/>
      <c r="EJE13" s="91"/>
      <c r="EJF13" s="91"/>
      <c r="EJG13" s="91"/>
      <c r="EJH13" s="91"/>
      <c r="EJI13" s="91"/>
      <c r="EJJ13" s="91"/>
      <c r="EJK13" s="91"/>
      <c r="EJL13" s="91"/>
      <c r="EJM13" s="91"/>
      <c r="EJN13" s="91"/>
      <c r="EJO13" s="91"/>
      <c r="EJP13" s="91"/>
      <c r="EJQ13" s="91"/>
      <c r="EJR13" s="91"/>
      <c r="EJS13" s="91"/>
      <c r="EJT13" s="91"/>
      <c r="EJU13" s="91"/>
      <c r="EJV13" s="91"/>
      <c r="EJW13" s="91"/>
      <c r="EJX13" s="91"/>
      <c r="EJY13" s="91"/>
      <c r="EJZ13" s="91"/>
      <c r="EKA13" s="91"/>
      <c r="EKB13" s="91"/>
      <c r="EKC13" s="91"/>
      <c r="EKD13" s="91"/>
      <c r="EKE13" s="91"/>
      <c r="EKF13" s="91"/>
      <c r="EKG13" s="91"/>
      <c r="EKH13" s="91"/>
      <c r="EKI13" s="91"/>
      <c r="EKJ13" s="91"/>
      <c r="EKK13" s="91"/>
      <c r="EKL13" s="91"/>
      <c r="EKM13" s="91"/>
      <c r="EKN13" s="91"/>
      <c r="EKO13" s="91"/>
      <c r="EKP13" s="91"/>
      <c r="EKQ13" s="91"/>
      <c r="EKR13" s="91"/>
      <c r="EKS13" s="91"/>
      <c r="EKT13" s="91"/>
      <c r="EKU13" s="91"/>
      <c r="EKV13" s="91"/>
      <c r="EKW13" s="91"/>
      <c r="EKX13" s="91"/>
      <c r="EKY13" s="91"/>
      <c r="EKZ13" s="91"/>
      <c r="ELA13" s="91"/>
      <c r="ELB13" s="91"/>
      <c r="ELC13" s="91"/>
      <c r="ELD13" s="91"/>
      <c r="ELE13" s="91"/>
      <c r="ELF13" s="91"/>
      <c r="ELG13" s="91"/>
      <c r="ELH13" s="91"/>
      <c r="ELI13" s="91"/>
      <c r="ELJ13" s="91"/>
      <c r="ELK13" s="91"/>
      <c r="ELL13" s="91"/>
      <c r="ELM13" s="91"/>
      <c r="ELN13" s="91"/>
      <c r="ELO13" s="91"/>
      <c r="ELP13" s="91"/>
      <c r="ELQ13" s="91"/>
      <c r="ELR13" s="91"/>
      <c r="ELS13" s="91"/>
      <c r="ELT13" s="91"/>
      <c r="ELU13" s="91"/>
      <c r="ELV13" s="91"/>
      <c r="ELW13" s="91"/>
      <c r="ELX13" s="91"/>
      <c r="ELY13" s="91"/>
      <c r="ELZ13" s="91"/>
      <c r="EMA13" s="91"/>
      <c r="EMB13" s="91"/>
      <c r="EMC13" s="91"/>
      <c r="EMD13" s="91"/>
      <c r="EME13" s="91"/>
      <c r="EMF13" s="91"/>
      <c r="EMG13" s="91"/>
      <c r="EMH13" s="91"/>
      <c r="EMI13" s="91"/>
      <c r="EMJ13" s="91"/>
      <c r="EMK13" s="91"/>
      <c r="EML13" s="91"/>
      <c r="EMM13" s="91"/>
      <c r="EMN13" s="91"/>
      <c r="EMO13" s="91"/>
      <c r="EMP13" s="91"/>
      <c r="EMQ13" s="91"/>
      <c r="EMR13" s="91"/>
      <c r="EMS13" s="91"/>
      <c r="EMT13" s="91"/>
      <c r="EMU13" s="91"/>
      <c r="EMV13" s="91"/>
      <c r="EMW13" s="91"/>
      <c r="EMX13" s="91"/>
      <c r="EMY13" s="91"/>
      <c r="EMZ13" s="91"/>
      <c r="ENA13" s="91"/>
      <c r="ENB13" s="91"/>
      <c r="ENC13" s="91"/>
      <c r="END13" s="91"/>
      <c r="ENE13" s="91"/>
      <c r="ENF13" s="91"/>
      <c r="ENG13" s="91"/>
      <c r="ENH13" s="91"/>
      <c r="ENI13" s="91"/>
      <c r="ENJ13" s="91"/>
      <c r="ENK13" s="91"/>
      <c r="ENL13" s="91"/>
      <c r="ENM13" s="91"/>
      <c r="ENN13" s="91"/>
      <c r="ENO13" s="91"/>
      <c r="ENP13" s="91"/>
      <c r="ENQ13" s="91"/>
      <c r="ENR13" s="91"/>
      <c r="ENS13" s="91"/>
      <c r="ENT13" s="91"/>
      <c r="ENU13" s="91"/>
      <c r="ENV13" s="91"/>
      <c r="ENW13" s="91"/>
      <c r="ENX13" s="91"/>
      <c r="ENY13" s="91"/>
      <c r="ENZ13" s="91"/>
      <c r="EOA13" s="91"/>
      <c r="EOB13" s="91"/>
      <c r="EOC13" s="91"/>
      <c r="EOD13" s="91"/>
      <c r="EOE13" s="91"/>
      <c r="EOF13" s="91"/>
      <c r="EOG13" s="91"/>
      <c r="EOH13" s="91"/>
      <c r="EOI13" s="91"/>
      <c r="EOJ13" s="91"/>
      <c r="EOK13" s="91"/>
      <c r="EOL13" s="91"/>
      <c r="EOM13" s="91"/>
      <c r="EON13" s="91"/>
      <c r="EOO13" s="91"/>
      <c r="EOP13" s="91"/>
      <c r="EOQ13" s="91"/>
      <c r="EOR13" s="91"/>
      <c r="EOS13" s="91"/>
      <c r="EOT13" s="91"/>
      <c r="EOU13" s="91"/>
      <c r="EOV13" s="91"/>
      <c r="EOW13" s="91"/>
      <c r="EOX13" s="91"/>
      <c r="EOY13" s="91"/>
      <c r="EOZ13" s="91"/>
      <c r="EPA13" s="91"/>
      <c r="EPB13" s="91"/>
      <c r="EPC13" s="91"/>
      <c r="EPD13" s="91"/>
      <c r="EPE13" s="91"/>
      <c r="EPF13" s="91"/>
      <c r="EPG13" s="91"/>
      <c r="EPH13" s="91"/>
      <c r="EPI13" s="91"/>
      <c r="EPJ13" s="91"/>
      <c r="EPK13" s="91"/>
      <c r="EPL13" s="91"/>
      <c r="EPM13" s="91"/>
      <c r="EPN13" s="91"/>
      <c r="EPO13" s="91"/>
      <c r="EPP13" s="91"/>
      <c r="EPQ13" s="91"/>
      <c r="EPR13" s="91"/>
      <c r="EPS13" s="91"/>
      <c r="EPT13" s="91"/>
      <c r="EPU13" s="91"/>
      <c r="EPV13" s="91"/>
      <c r="EPW13" s="91"/>
      <c r="EPX13" s="91"/>
      <c r="EPY13" s="91"/>
      <c r="EPZ13" s="91"/>
      <c r="EQA13" s="91"/>
      <c r="EQB13" s="91"/>
      <c r="EQC13" s="91"/>
      <c r="EQD13" s="91"/>
      <c r="EQE13" s="91"/>
      <c r="EQF13" s="91"/>
      <c r="EQG13" s="91"/>
      <c r="EQH13" s="91"/>
      <c r="EQI13" s="91"/>
      <c r="EQJ13" s="91"/>
      <c r="EQK13" s="91"/>
      <c r="EQL13" s="91"/>
      <c r="EQM13" s="91"/>
      <c r="EQN13" s="91"/>
      <c r="EQO13" s="91"/>
      <c r="EQP13" s="91"/>
      <c r="EQQ13" s="91"/>
      <c r="EQR13" s="91"/>
      <c r="EQS13" s="91"/>
      <c r="EQT13" s="91"/>
      <c r="EQU13" s="91"/>
      <c r="EQV13" s="91"/>
      <c r="EQW13" s="91"/>
      <c r="EQX13" s="91"/>
      <c r="EQY13" s="91"/>
      <c r="EQZ13" s="91"/>
      <c r="ERA13" s="91"/>
      <c r="ERB13" s="91"/>
      <c r="ERC13" s="91"/>
      <c r="ERD13" s="91"/>
      <c r="ERE13" s="91"/>
      <c r="ERF13" s="91"/>
      <c r="ERG13" s="91"/>
      <c r="ERH13" s="91"/>
      <c r="ERI13" s="91"/>
      <c r="ERJ13" s="91"/>
      <c r="ERK13" s="91"/>
      <c r="ERL13" s="91"/>
      <c r="ERM13" s="91"/>
      <c r="ERN13" s="91"/>
      <c r="ERO13" s="91"/>
      <c r="ERP13" s="91"/>
      <c r="ERQ13" s="91"/>
      <c r="ERR13" s="91"/>
      <c r="ERS13" s="91"/>
      <c r="ERT13" s="91"/>
      <c r="ERU13" s="91"/>
      <c r="ERV13" s="91"/>
      <c r="ERW13" s="91"/>
      <c r="ERX13" s="91"/>
      <c r="ERY13" s="91"/>
      <c r="ERZ13" s="91"/>
      <c r="ESA13" s="91"/>
      <c r="ESB13" s="91"/>
      <c r="ESC13" s="91"/>
      <c r="ESD13" s="91"/>
      <c r="ESE13" s="91"/>
      <c r="ESF13" s="91"/>
      <c r="ESG13" s="91"/>
      <c r="ESH13" s="91"/>
      <c r="ESI13" s="91"/>
      <c r="ESJ13" s="91"/>
      <c r="ESK13" s="91"/>
      <c r="ESL13" s="91"/>
      <c r="ESM13" s="91"/>
      <c r="ESN13" s="91"/>
      <c r="ESO13" s="91"/>
      <c r="ESP13" s="91"/>
      <c r="ESQ13" s="91"/>
      <c r="ESR13" s="91"/>
      <c r="ESS13" s="91"/>
      <c r="EST13" s="91"/>
      <c r="ESU13" s="91"/>
      <c r="ESV13" s="91"/>
      <c r="ESW13" s="91"/>
      <c r="ESX13" s="91"/>
      <c r="ESY13" s="91"/>
      <c r="ESZ13" s="91"/>
      <c r="ETA13" s="91"/>
      <c r="ETB13" s="91"/>
      <c r="ETC13" s="91"/>
      <c r="ETD13" s="91"/>
      <c r="ETE13" s="91"/>
      <c r="ETF13" s="91"/>
      <c r="ETG13" s="91"/>
      <c r="ETH13" s="91"/>
      <c r="ETI13" s="91"/>
      <c r="ETJ13" s="91"/>
      <c r="ETK13" s="91"/>
      <c r="ETL13" s="91"/>
      <c r="ETM13" s="91"/>
      <c r="ETN13" s="91"/>
      <c r="ETO13" s="91"/>
      <c r="ETP13" s="91"/>
      <c r="ETQ13" s="91"/>
      <c r="ETR13" s="91"/>
      <c r="ETS13" s="91"/>
      <c r="ETT13" s="91"/>
      <c r="ETU13" s="91"/>
      <c r="ETV13" s="91"/>
      <c r="ETW13" s="91"/>
      <c r="ETX13" s="91"/>
      <c r="ETY13" s="91"/>
      <c r="ETZ13" s="91"/>
      <c r="EUA13" s="91"/>
      <c r="EUB13" s="91"/>
      <c r="EUC13" s="91"/>
      <c r="EUD13" s="91"/>
      <c r="EUE13" s="91"/>
      <c r="EUF13" s="91"/>
      <c r="EUG13" s="91"/>
      <c r="EUH13" s="91"/>
      <c r="EUI13" s="91"/>
      <c r="EUJ13" s="91"/>
      <c r="EUK13" s="91"/>
      <c r="EUL13" s="91"/>
      <c r="EUM13" s="91"/>
      <c r="EUN13" s="91"/>
      <c r="EUO13" s="91"/>
      <c r="EUP13" s="91"/>
      <c r="EUQ13" s="91"/>
      <c r="EUR13" s="91"/>
      <c r="EUS13" s="91"/>
      <c r="EUT13" s="91"/>
      <c r="EUU13" s="91"/>
      <c r="EUV13" s="91"/>
      <c r="EUW13" s="91"/>
      <c r="EUX13" s="91"/>
      <c r="EUY13" s="91"/>
      <c r="EUZ13" s="91"/>
      <c r="EVA13" s="91"/>
      <c r="EVB13" s="91"/>
      <c r="EVC13" s="91"/>
      <c r="EVD13" s="91"/>
      <c r="EVE13" s="91"/>
      <c r="EVF13" s="91"/>
      <c r="EVG13" s="91"/>
      <c r="EVH13" s="91"/>
      <c r="EVI13" s="91"/>
      <c r="EVJ13" s="91"/>
      <c r="EVK13" s="91"/>
      <c r="EVL13" s="91"/>
      <c r="EVM13" s="91"/>
      <c r="EVN13" s="91"/>
      <c r="EVO13" s="91"/>
      <c r="EVP13" s="91"/>
      <c r="EVQ13" s="91"/>
      <c r="EVR13" s="91"/>
      <c r="EVS13" s="91"/>
      <c r="EVT13" s="91"/>
      <c r="EVU13" s="91"/>
      <c r="EVV13" s="91"/>
      <c r="EVW13" s="91"/>
      <c r="EVX13" s="91"/>
      <c r="EVY13" s="91"/>
      <c r="EVZ13" s="91"/>
      <c r="EWA13" s="91"/>
      <c r="EWB13" s="91"/>
      <c r="EWC13" s="91"/>
      <c r="EWD13" s="91"/>
      <c r="EWE13" s="91"/>
      <c r="EWF13" s="91"/>
      <c r="EWG13" s="91"/>
      <c r="EWH13" s="91"/>
      <c r="EWI13" s="91"/>
      <c r="EWJ13" s="91"/>
      <c r="EWK13" s="91"/>
      <c r="EWL13" s="91"/>
      <c r="EWM13" s="91"/>
      <c r="EWN13" s="91"/>
      <c r="EWO13" s="91"/>
      <c r="EWP13" s="91"/>
      <c r="EWQ13" s="91"/>
      <c r="EWR13" s="91"/>
      <c r="EWS13" s="91"/>
      <c r="EWT13" s="91"/>
      <c r="EWU13" s="91"/>
      <c r="EWV13" s="91"/>
      <c r="EWW13" s="91"/>
      <c r="EWX13" s="91"/>
      <c r="EWY13" s="91"/>
      <c r="EWZ13" s="91"/>
      <c r="EXA13" s="91"/>
      <c r="EXB13" s="91"/>
      <c r="EXC13" s="91"/>
      <c r="EXD13" s="91"/>
      <c r="EXE13" s="91"/>
      <c r="EXF13" s="91"/>
      <c r="EXG13" s="91"/>
      <c r="EXH13" s="91"/>
      <c r="EXI13" s="91"/>
      <c r="EXJ13" s="91"/>
      <c r="EXK13" s="91"/>
      <c r="EXL13" s="91"/>
      <c r="EXM13" s="91"/>
      <c r="EXN13" s="91"/>
      <c r="EXO13" s="91"/>
      <c r="EXP13" s="91"/>
      <c r="EXQ13" s="91"/>
      <c r="EXR13" s="91"/>
      <c r="EXS13" s="91"/>
      <c r="EXT13" s="91"/>
      <c r="EXU13" s="91"/>
      <c r="EXV13" s="91"/>
      <c r="EXW13" s="91"/>
      <c r="EXX13" s="91"/>
      <c r="EXY13" s="91"/>
      <c r="EXZ13" s="91"/>
      <c r="EYA13" s="91"/>
      <c r="EYB13" s="91"/>
      <c r="EYC13" s="91"/>
      <c r="EYD13" s="91"/>
      <c r="EYE13" s="91"/>
      <c r="EYF13" s="91"/>
      <c r="EYG13" s="91"/>
      <c r="EYH13" s="91"/>
      <c r="EYI13" s="91"/>
      <c r="EYJ13" s="91"/>
      <c r="EYK13" s="91"/>
      <c r="EYL13" s="91"/>
      <c r="EYM13" s="91"/>
      <c r="EYN13" s="91"/>
      <c r="EYO13" s="91"/>
      <c r="EYP13" s="91"/>
      <c r="EYQ13" s="91"/>
      <c r="EYR13" s="91"/>
      <c r="EYS13" s="91"/>
      <c r="EYT13" s="91"/>
      <c r="EYU13" s="91"/>
      <c r="EYV13" s="91"/>
      <c r="EYW13" s="91"/>
      <c r="EYX13" s="91"/>
      <c r="EYY13" s="91"/>
      <c r="EYZ13" s="91"/>
      <c r="EZA13" s="91"/>
      <c r="EZB13" s="91"/>
      <c r="EZC13" s="91"/>
      <c r="EZD13" s="91"/>
      <c r="EZE13" s="91"/>
      <c r="EZF13" s="91"/>
      <c r="EZG13" s="91"/>
      <c r="EZH13" s="91"/>
      <c r="EZI13" s="91"/>
      <c r="EZJ13" s="91"/>
      <c r="EZK13" s="91"/>
      <c r="EZL13" s="91"/>
      <c r="EZM13" s="91"/>
      <c r="EZN13" s="91"/>
      <c r="EZO13" s="91"/>
      <c r="EZP13" s="91"/>
      <c r="EZQ13" s="91"/>
      <c r="EZR13" s="91"/>
      <c r="EZS13" s="91"/>
      <c r="EZT13" s="91"/>
      <c r="EZU13" s="91"/>
      <c r="EZV13" s="91"/>
      <c r="EZW13" s="91"/>
      <c r="EZX13" s="91"/>
      <c r="EZY13" s="91"/>
      <c r="EZZ13" s="91"/>
      <c r="FAA13" s="91"/>
      <c r="FAB13" s="91"/>
      <c r="FAC13" s="91"/>
      <c r="FAD13" s="91"/>
      <c r="FAE13" s="91"/>
      <c r="FAF13" s="91"/>
      <c r="FAG13" s="91"/>
      <c r="FAH13" s="91"/>
      <c r="FAI13" s="91"/>
      <c r="FAJ13" s="91"/>
      <c r="FAK13" s="91"/>
      <c r="FAL13" s="91"/>
      <c r="FAM13" s="91"/>
      <c r="FAN13" s="91"/>
      <c r="FAO13" s="91"/>
      <c r="FAP13" s="91"/>
      <c r="FAQ13" s="91"/>
      <c r="FAR13" s="91"/>
      <c r="FAS13" s="91"/>
      <c r="FAT13" s="91"/>
      <c r="FAU13" s="91"/>
      <c r="FAV13" s="91"/>
      <c r="FAW13" s="91"/>
      <c r="FAX13" s="91"/>
      <c r="FAY13" s="91"/>
      <c r="FAZ13" s="91"/>
      <c r="FBA13" s="91"/>
      <c r="FBB13" s="91"/>
      <c r="FBC13" s="91"/>
      <c r="FBD13" s="91"/>
      <c r="FBE13" s="91"/>
      <c r="FBF13" s="91"/>
      <c r="FBG13" s="91"/>
      <c r="FBH13" s="91"/>
      <c r="FBI13" s="91"/>
      <c r="FBJ13" s="91"/>
      <c r="FBK13" s="91"/>
      <c r="FBL13" s="91"/>
      <c r="FBM13" s="91"/>
      <c r="FBN13" s="91"/>
      <c r="FBO13" s="91"/>
      <c r="FBP13" s="91"/>
      <c r="FBQ13" s="91"/>
      <c r="FBR13" s="91"/>
      <c r="FBS13" s="91"/>
      <c r="FBT13" s="91"/>
      <c r="FBU13" s="91"/>
      <c r="FBV13" s="91"/>
      <c r="FBW13" s="91"/>
      <c r="FBX13" s="91"/>
      <c r="FBY13" s="91"/>
      <c r="FBZ13" s="91"/>
      <c r="FCA13" s="91"/>
      <c r="FCB13" s="91"/>
      <c r="FCC13" s="91"/>
      <c r="FCD13" s="91"/>
      <c r="FCE13" s="91"/>
      <c r="FCF13" s="91"/>
      <c r="FCG13" s="91"/>
      <c r="FCH13" s="91"/>
      <c r="FCI13" s="91"/>
      <c r="FCJ13" s="91"/>
      <c r="FCK13" s="91"/>
      <c r="FCL13" s="91"/>
      <c r="FCM13" s="91"/>
      <c r="FCN13" s="91"/>
      <c r="FCO13" s="91"/>
      <c r="FCP13" s="91"/>
      <c r="FCQ13" s="91"/>
      <c r="FCR13" s="91"/>
      <c r="FCS13" s="91"/>
      <c r="FCT13" s="91"/>
      <c r="FCU13" s="91"/>
      <c r="FCV13" s="91"/>
      <c r="FCW13" s="91"/>
      <c r="FCX13" s="91"/>
      <c r="FCY13" s="91"/>
      <c r="FCZ13" s="91"/>
      <c r="FDA13" s="91"/>
      <c r="FDB13" s="91"/>
      <c r="FDC13" s="91"/>
      <c r="FDD13" s="91"/>
      <c r="FDE13" s="91"/>
      <c r="FDF13" s="91"/>
      <c r="FDG13" s="91"/>
      <c r="FDH13" s="91"/>
      <c r="FDI13" s="91"/>
      <c r="FDJ13" s="91"/>
      <c r="FDK13" s="91"/>
      <c r="FDL13" s="91"/>
      <c r="FDM13" s="91"/>
      <c r="FDN13" s="91"/>
      <c r="FDO13" s="91"/>
      <c r="FDP13" s="91"/>
      <c r="FDQ13" s="91"/>
      <c r="FDR13" s="91"/>
      <c r="FDS13" s="91"/>
      <c r="FDT13" s="91"/>
      <c r="FDU13" s="91"/>
      <c r="FDV13" s="91"/>
      <c r="FDW13" s="91"/>
      <c r="FDX13" s="91"/>
      <c r="FDY13" s="91"/>
      <c r="FDZ13" s="91"/>
      <c r="FEA13" s="91"/>
      <c r="FEB13" s="91"/>
      <c r="FEC13" s="91"/>
      <c r="FED13" s="91"/>
      <c r="FEE13" s="91"/>
      <c r="FEF13" s="91"/>
      <c r="FEG13" s="91"/>
      <c r="FEH13" s="91"/>
      <c r="FEI13" s="91"/>
      <c r="FEJ13" s="91"/>
      <c r="FEK13" s="91"/>
      <c r="FEL13" s="91"/>
      <c r="FEM13" s="91"/>
      <c r="FEN13" s="91"/>
      <c r="FEO13" s="91"/>
      <c r="FEP13" s="91"/>
      <c r="FEQ13" s="91"/>
      <c r="FER13" s="91"/>
      <c r="FES13" s="91"/>
      <c r="FET13" s="91"/>
      <c r="FEU13" s="91"/>
      <c r="FEV13" s="91"/>
      <c r="FEW13" s="91"/>
      <c r="FEX13" s="91"/>
      <c r="FEY13" s="91"/>
      <c r="FEZ13" s="91"/>
      <c r="FFA13" s="91"/>
      <c r="FFB13" s="91"/>
      <c r="FFC13" s="91"/>
      <c r="FFD13" s="91"/>
      <c r="FFE13" s="91"/>
      <c r="FFF13" s="91"/>
      <c r="FFG13" s="91"/>
      <c r="FFH13" s="91"/>
      <c r="FFI13" s="91"/>
      <c r="FFJ13" s="91"/>
      <c r="FFK13" s="91"/>
      <c r="FFL13" s="91"/>
      <c r="FFM13" s="91"/>
      <c r="FFN13" s="91"/>
      <c r="FFO13" s="91"/>
      <c r="FFP13" s="91"/>
      <c r="FFQ13" s="91"/>
      <c r="FFR13" s="91"/>
      <c r="FFS13" s="91"/>
      <c r="FFT13" s="91"/>
      <c r="FFU13" s="91"/>
      <c r="FFV13" s="91"/>
      <c r="FFW13" s="91"/>
      <c r="FFX13" s="91"/>
      <c r="FFY13" s="91"/>
      <c r="FFZ13" s="91"/>
      <c r="FGA13" s="91"/>
      <c r="FGB13" s="91"/>
      <c r="FGC13" s="91"/>
      <c r="FGD13" s="91"/>
      <c r="FGE13" s="91"/>
      <c r="FGF13" s="91"/>
      <c r="FGG13" s="91"/>
      <c r="FGH13" s="91"/>
      <c r="FGI13" s="91"/>
      <c r="FGJ13" s="91"/>
      <c r="FGK13" s="91"/>
      <c r="FGL13" s="91"/>
      <c r="FGM13" s="91"/>
      <c r="FGN13" s="91"/>
      <c r="FGO13" s="91"/>
      <c r="FGP13" s="91"/>
      <c r="FGQ13" s="91"/>
      <c r="FGR13" s="91"/>
      <c r="FGS13" s="91"/>
      <c r="FGT13" s="91"/>
      <c r="FGU13" s="91"/>
      <c r="FGV13" s="91"/>
      <c r="FGW13" s="91"/>
      <c r="FGX13" s="91"/>
      <c r="FGY13" s="91"/>
      <c r="FGZ13" s="91"/>
      <c r="FHA13" s="91"/>
      <c r="FHB13" s="91"/>
      <c r="FHC13" s="91"/>
      <c r="FHD13" s="91"/>
      <c r="FHE13" s="91"/>
      <c r="FHF13" s="91"/>
      <c r="FHG13" s="91"/>
      <c r="FHH13" s="91"/>
      <c r="FHI13" s="91"/>
      <c r="FHJ13" s="91"/>
      <c r="FHK13" s="91"/>
      <c r="FHL13" s="91"/>
      <c r="FHM13" s="91"/>
      <c r="FHN13" s="91"/>
      <c r="FHO13" s="91"/>
      <c r="FHP13" s="91"/>
      <c r="FHQ13" s="91"/>
      <c r="FHR13" s="91"/>
      <c r="FHS13" s="91"/>
      <c r="FHT13" s="91"/>
      <c r="FHU13" s="91"/>
      <c r="FHV13" s="91"/>
      <c r="FHW13" s="91"/>
      <c r="FHX13" s="91"/>
      <c r="FHY13" s="91"/>
      <c r="FHZ13" s="91"/>
      <c r="FIA13" s="91"/>
      <c r="FIB13" s="91"/>
      <c r="FIC13" s="91"/>
      <c r="FID13" s="91"/>
      <c r="FIE13" s="91"/>
      <c r="FIF13" s="91"/>
      <c r="FIG13" s="91"/>
      <c r="FIH13" s="91"/>
      <c r="FII13" s="91"/>
      <c r="FIJ13" s="91"/>
      <c r="FIK13" s="91"/>
      <c r="FIL13" s="91"/>
      <c r="FIM13" s="91"/>
      <c r="FIN13" s="91"/>
      <c r="FIO13" s="91"/>
      <c r="FIP13" s="91"/>
      <c r="FIQ13" s="91"/>
      <c r="FIR13" s="91"/>
      <c r="FIS13" s="91"/>
      <c r="FIT13" s="91"/>
      <c r="FIU13" s="91"/>
      <c r="FIV13" s="91"/>
      <c r="FIW13" s="91"/>
      <c r="FIX13" s="91"/>
      <c r="FIY13" s="91"/>
      <c r="FIZ13" s="91"/>
      <c r="FJA13" s="91"/>
      <c r="FJB13" s="91"/>
      <c r="FJC13" s="91"/>
      <c r="FJD13" s="91"/>
      <c r="FJE13" s="91"/>
      <c r="FJF13" s="91"/>
      <c r="FJG13" s="91"/>
      <c r="FJH13" s="91"/>
      <c r="FJI13" s="91"/>
      <c r="FJJ13" s="91"/>
      <c r="FJK13" s="91"/>
      <c r="FJL13" s="91"/>
      <c r="FJM13" s="91"/>
      <c r="FJN13" s="91"/>
      <c r="FJO13" s="91"/>
      <c r="FJP13" s="91"/>
      <c r="FJQ13" s="91"/>
      <c r="FJR13" s="91"/>
      <c r="FJS13" s="91"/>
      <c r="FJT13" s="91"/>
      <c r="FJU13" s="91"/>
      <c r="FJV13" s="91"/>
      <c r="FJW13" s="91"/>
      <c r="FJX13" s="91"/>
      <c r="FJY13" s="91"/>
      <c r="FJZ13" s="91"/>
      <c r="FKA13" s="91"/>
      <c r="FKB13" s="91"/>
      <c r="FKC13" s="91"/>
      <c r="FKD13" s="91"/>
      <c r="FKE13" s="91"/>
      <c r="FKF13" s="91"/>
      <c r="FKG13" s="91"/>
      <c r="FKH13" s="91"/>
      <c r="FKI13" s="91"/>
      <c r="FKJ13" s="91"/>
      <c r="FKK13" s="91"/>
      <c r="FKL13" s="91"/>
      <c r="FKM13" s="91"/>
      <c r="FKN13" s="91"/>
      <c r="FKO13" s="91"/>
      <c r="FKP13" s="91"/>
      <c r="FKQ13" s="91"/>
      <c r="FKR13" s="91"/>
      <c r="FKS13" s="91"/>
      <c r="FKT13" s="91"/>
      <c r="FKU13" s="91"/>
      <c r="FKV13" s="91"/>
      <c r="FKW13" s="91"/>
      <c r="FKX13" s="91"/>
      <c r="FKY13" s="91"/>
      <c r="FKZ13" s="91"/>
      <c r="FLA13" s="91"/>
      <c r="FLB13" s="91"/>
      <c r="FLC13" s="91"/>
      <c r="FLD13" s="91"/>
      <c r="FLE13" s="91"/>
      <c r="FLF13" s="91"/>
      <c r="FLG13" s="91"/>
      <c r="FLH13" s="91"/>
      <c r="FLI13" s="91"/>
      <c r="FLJ13" s="91"/>
      <c r="FLK13" s="91"/>
      <c r="FLL13" s="91"/>
      <c r="FLM13" s="91"/>
      <c r="FLN13" s="91"/>
      <c r="FLO13" s="91"/>
      <c r="FLP13" s="91"/>
      <c r="FLQ13" s="91"/>
      <c r="FLR13" s="91"/>
      <c r="FLS13" s="91"/>
      <c r="FLT13" s="91"/>
      <c r="FLU13" s="91"/>
      <c r="FLV13" s="91"/>
      <c r="FLW13" s="91"/>
      <c r="FLX13" s="91"/>
      <c r="FLY13" s="91"/>
      <c r="FLZ13" s="91"/>
      <c r="FMA13" s="91"/>
      <c r="FMB13" s="91"/>
      <c r="FMC13" s="91"/>
      <c r="FMD13" s="91"/>
      <c r="FME13" s="91"/>
      <c r="FMF13" s="91"/>
      <c r="FMG13" s="91"/>
      <c r="FMH13" s="91"/>
      <c r="FMI13" s="91"/>
      <c r="FMJ13" s="91"/>
      <c r="FMK13" s="91"/>
      <c r="FML13" s="91"/>
      <c r="FMM13" s="91"/>
      <c r="FMN13" s="91"/>
      <c r="FMO13" s="91"/>
      <c r="FMP13" s="91"/>
      <c r="FMQ13" s="91"/>
      <c r="FMR13" s="91"/>
      <c r="FMS13" s="91"/>
      <c r="FMT13" s="91"/>
      <c r="FMU13" s="91"/>
      <c r="FMV13" s="91"/>
      <c r="FMW13" s="91"/>
      <c r="FMX13" s="91"/>
      <c r="FMY13" s="91"/>
      <c r="FMZ13" s="91"/>
      <c r="FNA13" s="91"/>
      <c r="FNB13" s="91"/>
      <c r="FNC13" s="91"/>
      <c r="FND13" s="91"/>
      <c r="FNE13" s="91"/>
      <c r="FNF13" s="91"/>
      <c r="FNG13" s="91"/>
      <c r="FNH13" s="91"/>
      <c r="FNI13" s="91"/>
      <c r="FNJ13" s="91"/>
      <c r="FNK13" s="91"/>
      <c r="FNL13" s="91"/>
      <c r="FNM13" s="91"/>
      <c r="FNN13" s="91"/>
      <c r="FNO13" s="91"/>
      <c r="FNP13" s="91"/>
      <c r="FNQ13" s="91"/>
      <c r="FNR13" s="91"/>
      <c r="FNS13" s="91"/>
      <c r="FNT13" s="91"/>
      <c r="FNU13" s="91"/>
      <c r="FNV13" s="91"/>
      <c r="FNW13" s="91"/>
      <c r="FNX13" s="91"/>
      <c r="FNY13" s="91"/>
      <c r="FNZ13" s="91"/>
      <c r="FOA13" s="91"/>
      <c r="FOB13" s="91"/>
      <c r="FOC13" s="91"/>
      <c r="FOD13" s="91"/>
      <c r="FOE13" s="91"/>
      <c r="FOF13" s="91"/>
      <c r="FOG13" s="91"/>
      <c r="FOH13" s="91"/>
      <c r="FOI13" s="91"/>
      <c r="FOJ13" s="91"/>
      <c r="FOK13" s="91"/>
      <c r="FOL13" s="91"/>
      <c r="FOM13" s="91"/>
      <c r="FON13" s="91"/>
      <c r="FOO13" s="91"/>
      <c r="FOP13" s="91"/>
      <c r="FOQ13" s="91"/>
      <c r="FOR13" s="91"/>
      <c r="FOS13" s="91"/>
      <c r="FOT13" s="91"/>
      <c r="FOU13" s="91"/>
      <c r="FOV13" s="91"/>
      <c r="FOW13" s="91"/>
      <c r="FOX13" s="91"/>
      <c r="FOY13" s="91"/>
      <c r="FOZ13" s="91"/>
      <c r="FPA13" s="91"/>
      <c r="FPB13" s="91"/>
      <c r="FPC13" s="91"/>
      <c r="FPD13" s="91"/>
      <c r="FPE13" s="91"/>
      <c r="FPF13" s="91"/>
      <c r="FPG13" s="91"/>
      <c r="FPH13" s="91"/>
      <c r="FPI13" s="91"/>
      <c r="FPJ13" s="91"/>
      <c r="FPK13" s="91"/>
      <c r="FPL13" s="91"/>
      <c r="FPM13" s="91"/>
      <c r="FPN13" s="91"/>
      <c r="FPO13" s="91"/>
      <c r="FPP13" s="91"/>
      <c r="FPQ13" s="91"/>
      <c r="FPR13" s="91"/>
      <c r="FPS13" s="91"/>
      <c r="FPT13" s="91"/>
      <c r="FPU13" s="91"/>
      <c r="FPV13" s="91"/>
      <c r="FPW13" s="91"/>
      <c r="FPX13" s="91"/>
      <c r="FPY13" s="91"/>
      <c r="FPZ13" s="91"/>
      <c r="FQA13" s="91"/>
      <c r="FQB13" s="91"/>
      <c r="FQC13" s="91"/>
      <c r="FQD13" s="91"/>
      <c r="FQE13" s="91"/>
      <c r="FQF13" s="91"/>
      <c r="FQG13" s="91"/>
      <c r="FQH13" s="91"/>
      <c r="FQI13" s="91"/>
      <c r="FQJ13" s="91"/>
      <c r="FQK13" s="91"/>
      <c r="FQL13" s="91"/>
      <c r="FQM13" s="91"/>
      <c r="FQN13" s="91"/>
      <c r="FQO13" s="91"/>
      <c r="FQP13" s="91"/>
      <c r="FQQ13" s="91"/>
      <c r="FQR13" s="91"/>
      <c r="FQS13" s="91"/>
      <c r="FQT13" s="91"/>
      <c r="FQU13" s="91"/>
      <c r="FQV13" s="91"/>
      <c r="FQW13" s="91"/>
      <c r="FQX13" s="91"/>
      <c r="FQY13" s="91"/>
      <c r="FQZ13" s="91"/>
      <c r="FRA13" s="91"/>
      <c r="FRB13" s="91"/>
      <c r="FRC13" s="91"/>
      <c r="FRD13" s="91"/>
      <c r="FRE13" s="91"/>
      <c r="FRF13" s="91"/>
      <c r="FRG13" s="91"/>
      <c r="FRH13" s="91"/>
      <c r="FRI13" s="91"/>
      <c r="FRJ13" s="91"/>
      <c r="FRK13" s="91"/>
      <c r="FRL13" s="91"/>
      <c r="FRM13" s="91"/>
      <c r="FRN13" s="91"/>
      <c r="FRO13" s="91"/>
      <c r="FRP13" s="91"/>
      <c r="FRQ13" s="91"/>
      <c r="FRR13" s="91"/>
      <c r="FRS13" s="91"/>
      <c r="FRT13" s="91"/>
      <c r="FRU13" s="91"/>
      <c r="FRV13" s="91"/>
      <c r="FRW13" s="91"/>
      <c r="FRX13" s="91"/>
      <c r="FRY13" s="91"/>
      <c r="FRZ13" s="91"/>
      <c r="FSA13" s="91"/>
      <c r="FSB13" s="91"/>
      <c r="FSC13" s="91"/>
      <c r="FSD13" s="91"/>
      <c r="FSE13" s="91"/>
      <c r="FSF13" s="91"/>
      <c r="FSG13" s="91"/>
      <c r="FSH13" s="91"/>
      <c r="FSI13" s="91"/>
      <c r="FSJ13" s="91"/>
      <c r="FSK13" s="91"/>
      <c r="FSL13" s="91"/>
      <c r="FSM13" s="91"/>
      <c r="FSN13" s="91"/>
      <c r="FSO13" s="91"/>
      <c r="FSP13" s="91"/>
      <c r="FSQ13" s="91"/>
      <c r="FSR13" s="91"/>
      <c r="FSS13" s="91"/>
      <c r="FST13" s="91"/>
      <c r="FSU13" s="91"/>
      <c r="FSV13" s="91"/>
      <c r="FSW13" s="91"/>
      <c r="FSX13" s="91"/>
      <c r="FSY13" s="91"/>
      <c r="FSZ13" s="91"/>
      <c r="FTA13" s="91"/>
      <c r="FTB13" s="91"/>
      <c r="FTC13" s="91"/>
      <c r="FTD13" s="91"/>
      <c r="FTE13" s="91"/>
      <c r="FTF13" s="91"/>
      <c r="FTG13" s="91"/>
      <c r="FTH13" s="91"/>
      <c r="FTI13" s="91"/>
      <c r="FTJ13" s="91"/>
      <c r="FTK13" s="91"/>
      <c r="FTL13" s="91"/>
      <c r="FTM13" s="91"/>
      <c r="FTN13" s="91"/>
      <c r="FTO13" s="91"/>
      <c r="FTP13" s="91"/>
      <c r="FTQ13" s="91"/>
      <c r="FTR13" s="91"/>
      <c r="FTS13" s="91"/>
      <c r="FTT13" s="91"/>
      <c r="FTU13" s="91"/>
      <c r="FTV13" s="91"/>
      <c r="FTW13" s="91"/>
      <c r="FTX13" s="91"/>
      <c r="FTY13" s="91"/>
      <c r="FTZ13" s="91"/>
      <c r="FUA13" s="91"/>
      <c r="FUB13" s="91"/>
      <c r="FUC13" s="91"/>
      <c r="FUD13" s="91"/>
      <c r="FUE13" s="91"/>
      <c r="FUF13" s="91"/>
      <c r="FUG13" s="91"/>
      <c r="FUH13" s="91"/>
      <c r="FUI13" s="91"/>
      <c r="FUJ13" s="91"/>
      <c r="FUK13" s="91"/>
      <c r="FUL13" s="91"/>
      <c r="FUM13" s="91"/>
      <c r="FUN13" s="91"/>
      <c r="FUO13" s="91"/>
      <c r="FUP13" s="91"/>
      <c r="FUQ13" s="91"/>
      <c r="FUR13" s="91"/>
      <c r="FUS13" s="91"/>
      <c r="FUT13" s="91"/>
      <c r="FUU13" s="91"/>
      <c r="FUV13" s="91"/>
      <c r="FUW13" s="91"/>
      <c r="FUX13" s="91"/>
      <c r="FUY13" s="91"/>
      <c r="FUZ13" s="91"/>
      <c r="FVA13" s="91"/>
      <c r="FVB13" s="91"/>
      <c r="FVC13" s="91"/>
      <c r="FVD13" s="91"/>
      <c r="FVE13" s="91"/>
      <c r="FVF13" s="91"/>
      <c r="FVG13" s="91"/>
      <c r="FVH13" s="91"/>
      <c r="FVI13" s="91"/>
      <c r="FVJ13" s="91"/>
      <c r="FVK13" s="91"/>
      <c r="FVL13" s="91"/>
      <c r="FVM13" s="91"/>
      <c r="FVN13" s="91"/>
      <c r="FVO13" s="91"/>
      <c r="FVP13" s="91"/>
      <c r="FVQ13" s="91"/>
      <c r="FVR13" s="91"/>
      <c r="FVS13" s="91"/>
      <c r="FVT13" s="91"/>
      <c r="FVU13" s="91"/>
      <c r="FVV13" s="91"/>
      <c r="FVW13" s="91"/>
      <c r="FVX13" s="91"/>
      <c r="FVY13" s="91"/>
      <c r="FVZ13" s="91"/>
      <c r="FWA13" s="91"/>
      <c r="FWB13" s="91"/>
      <c r="FWC13" s="91"/>
      <c r="FWD13" s="91"/>
      <c r="FWE13" s="91"/>
      <c r="FWF13" s="91"/>
      <c r="FWG13" s="91"/>
      <c r="FWH13" s="91"/>
      <c r="FWI13" s="91"/>
      <c r="FWJ13" s="91"/>
      <c r="FWK13" s="91"/>
      <c r="FWL13" s="91"/>
      <c r="FWM13" s="91"/>
      <c r="FWN13" s="91"/>
      <c r="FWO13" s="91"/>
      <c r="FWP13" s="91"/>
      <c r="FWQ13" s="91"/>
      <c r="FWR13" s="91"/>
      <c r="FWS13" s="91"/>
      <c r="FWT13" s="91"/>
      <c r="FWU13" s="91"/>
      <c r="FWV13" s="91"/>
      <c r="FWW13" s="91"/>
      <c r="FWX13" s="91"/>
      <c r="FWY13" s="91"/>
      <c r="FWZ13" s="91"/>
      <c r="FXA13" s="91"/>
      <c r="FXB13" s="91"/>
      <c r="FXC13" s="91"/>
      <c r="FXD13" s="91"/>
      <c r="FXE13" s="91"/>
      <c r="FXF13" s="91"/>
      <c r="FXG13" s="91"/>
      <c r="FXH13" s="91"/>
      <c r="FXI13" s="91"/>
      <c r="FXJ13" s="91"/>
      <c r="FXK13" s="91"/>
      <c r="FXL13" s="91"/>
      <c r="FXM13" s="91"/>
      <c r="FXN13" s="91"/>
      <c r="FXO13" s="91"/>
      <c r="FXP13" s="91"/>
      <c r="FXQ13" s="91"/>
      <c r="FXR13" s="91"/>
      <c r="FXS13" s="91"/>
      <c r="FXT13" s="91"/>
      <c r="FXU13" s="91"/>
      <c r="FXV13" s="91"/>
      <c r="FXW13" s="91"/>
      <c r="FXX13" s="91"/>
      <c r="FXY13" s="91"/>
      <c r="FXZ13" s="91"/>
      <c r="FYA13" s="91"/>
      <c r="FYB13" s="91"/>
      <c r="FYC13" s="91"/>
      <c r="FYD13" s="91"/>
      <c r="FYE13" s="91"/>
      <c r="FYF13" s="91"/>
      <c r="FYG13" s="91"/>
      <c r="FYH13" s="91"/>
      <c r="FYI13" s="91"/>
      <c r="FYJ13" s="91"/>
      <c r="FYK13" s="91"/>
      <c r="FYL13" s="91"/>
      <c r="FYM13" s="91"/>
      <c r="FYN13" s="91"/>
      <c r="FYO13" s="91"/>
      <c r="FYP13" s="91"/>
      <c r="FYQ13" s="91"/>
      <c r="FYR13" s="91"/>
      <c r="FYS13" s="91"/>
      <c r="FYT13" s="91"/>
      <c r="FYU13" s="91"/>
      <c r="FYV13" s="91"/>
      <c r="FYW13" s="91"/>
      <c r="FYX13" s="91"/>
      <c r="FYY13" s="91"/>
      <c r="FYZ13" s="91"/>
      <c r="FZA13" s="91"/>
      <c r="FZB13" s="91"/>
      <c r="FZC13" s="91"/>
      <c r="FZD13" s="91"/>
      <c r="FZE13" s="91"/>
      <c r="FZF13" s="91"/>
      <c r="FZG13" s="91"/>
      <c r="FZH13" s="91"/>
      <c r="FZI13" s="91"/>
      <c r="FZJ13" s="91"/>
      <c r="FZK13" s="91"/>
      <c r="FZL13" s="91"/>
      <c r="FZM13" s="91"/>
      <c r="FZN13" s="91"/>
      <c r="FZO13" s="91"/>
      <c r="FZP13" s="91"/>
      <c r="FZQ13" s="91"/>
      <c r="FZR13" s="91"/>
      <c r="FZS13" s="91"/>
      <c r="FZT13" s="91"/>
      <c r="FZU13" s="91"/>
      <c r="FZV13" s="91"/>
      <c r="FZW13" s="91"/>
      <c r="FZX13" s="91"/>
      <c r="FZY13" s="91"/>
      <c r="FZZ13" s="91"/>
      <c r="GAA13" s="91"/>
      <c r="GAB13" s="91"/>
      <c r="GAC13" s="91"/>
      <c r="GAD13" s="91"/>
      <c r="GAE13" s="91"/>
      <c r="GAF13" s="91"/>
      <c r="GAG13" s="91"/>
      <c r="GAH13" s="91"/>
      <c r="GAI13" s="91"/>
      <c r="GAJ13" s="91"/>
      <c r="GAK13" s="91"/>
      <c r="GAL13" s="91"/>
      <c r="GAM13" s="91"/>
      <c r="GAN13" s="91"/>
      <c r="GAO13" s="91"/>
      <c r="GAP13" s="91"/>
      <c r="GAQ13" s="91"/>
      <c r="GAR13" s="91"/>
      <c r="GAS13" s="91"/>
      <c r="GAT13" s="91"/>
      <c r="GAU13" s="91"/>
      <c r="GAV13" s="91"/>
      <c r="GAW13" s="91"/>
      <c r="GAX13" s="91"/>
      <c r="GAY13" s="91"/>
      <c r="GAZ13" s="91"/>
      <c r="GBA13" s="91"/>
      <c r="GBB13" s="91"/>
      <c r="GBC13" s="91"/>
      <c r="GBD13" s="91"/>
      <c r="GBE13" s="91"/>
      <c r="GBF13" s="91"/>
      <c r="GBG13" s="91"/>
      <c r="GBH13" s="91"/>
      <c r="GBI13" s="91"/>
      <c r="GBJ13" s="91"/>
      <c r="GBK13" s="91"/>
      <c r="GBL13" s="91"/>
      <c r="GBM13" s="91"/>
      <c r="GBN13" s="91"/>
      <c r="GBO13" s="91"/>
      <c r="GBP13" s="91"/>
      <c r="GBQ13" s="91"/>
      <c r="GBR13" s="91"/>
      <c r="GBS13" s="91"/>
      <c r="GBT13" s="91"/>
      <c r="GBU13" s="91"/>
      <c r="GBV13" s="91"/>
      <c r="GBW13" s="91"/>
      <c r="GBX13" s="91"/>
      <c r="GBY13" s="91"/>
      <c r="GBZ13" s="91"/>
      <c r="GCA13" s="91"/>
      <c r="GCB13" s="91"/>
      <c r="GCC13" s="91"/>
      <c r="GCD13" s="91"/>
      <c r="GCE13" s="91"/>
      <c r="GCF13" s="91"/>
      <c r="GCG13" s="91"/>
      <c r="GCH13" s="91"/>
      <c r="GCI13" s="91"/>
      <c r="GCJ13" s="91"/>
      <c r="GCK13" s="91"/>
      <c r="GCL13" s="91"/>
      <c r="GCM13" s="91"/>
      <c r="GCN13" s="91"/>
      <c r="GCO13" s="91"/>
      <c r="GCP13" s="91"/>
      <c r="GCQ13" s="91"/>
      <c r="GCR13" s="91"/>
      <c r="GCS13" s="91"/>
      <c r="GCT13" s="91"/>
      <c r="GCU13" s="91"/>
      <c r="GCV13" s="91"/>
      <c r="GCW13" s="91"/>
      <c r="GCX13" s="91"/>
      <c r="GCY13" s="91"/>
      <c r="GCZ13" s="91"/>
      <c r="GDA13" s="91"/>
      <c r="GDB13" s="91"/>
      <c r="GDC13" s="91"/>
      <c r="GDD13" s="91"/>
      <c r="GDE13" s="91"/>
      <c r="GDF13" s="91"/>
      <c r="GDG13" s="91"/>
      <c r="GDH13" s="91"/>
      <c r="GDI13" s="91"/>
      <c r="GDJ13" s="91"/>
      <c r="GDK13" s="91"/>
      <c r="GDL13" s="91"/>
      <c r="GDM13" s="91"/>
      <c r="GDN13" s="91"/>
      <c r="GDO13" s="91"/>
      <c r="GDP13" s="91"/>
      <c r="GDQ13" s="91"/>
      <c r="GDR13" s="91"/>
      <c r="GDS13" s="91"/>
      <c r="GDT13" s="91"/>
      <c r="GDU13" s="91"/>
      <c r="GDV13" s="91"/>
      <c r="GDW13" s="91"/>
      <c r="GDX13" s="91"/>
      <c r="GDY13" s="91"/>
      <c r="GDZ13" s="91"/>
      <c r="GEA13" s="91"/>
      <c r="GEB13" s="91"/>
      <c r="GEC13" s="91"/>
      <c r="GED13" s="91"/>
      <c r="GEE13" s="91"/>
      <c r="GEF13" s="91"/>
      <c r="GEG13" s="91"/>
      <c r="GEH13" s="91"/>
      <c r="GEI13" s="91"/>
      <c r="GEJ13" s="91"/>
      <c r="GEK13" s="91"/>
      <c r="GEL13" s="91"/>
      <c r="GEM13" s="91"/>
      <c r="GEN13" s="91"/>
      <c r="GEO13" s="91"/>
      <c r="GEP13" s="91"/>
      <c r="GEQ13" s="91"/>
      <c r="GER13" s="91"/>
      <c r="GES13" s="91"/>
      <c r="GET13" s="91"/>
      <c r="GEU13" s="91"/>
      <c r="GEV13" s="91"/>
      <c r="GEW13" s="91"/>
      <c r="GEX13" s="91"/>
      <c r="GEY13" s="91"/>
      <c r="GEZ13" s="91"/>
      <c r="GFA13" s="91"/>
      <c r="GFB13" s="91"/>
      <c r="GFC13" s="91"/>
      <c r="GFD13" s="91"/>
      <c r="GFE13" s="91"/>
      <c r="GFF13" s="91"/>
      <c r="GFG13" s="91"/>
      <c r="GFH13" s="91"/>
      <c r="GFI13" s="91"/>
      <c r="GFJ13" s="91"/>
      <c r="GFK13" s="91"/>
      <c r="GFL13" s="91"/>
      <c r="GFM13" s="91"/>
      <c r="GFN13" s="91"/>
      <c r="GFO13" s="91"/>
      <c r="GFP13" s="91"/>
      <c r="GFQ13" s="91"/>
      <c r="GFR13" s="91"/>
      <c r="GFS13" s="91"/>
      <c r="GFT13" s="91"/>
      <c r="GFU13" s="91"/>
      <c r="GFV13" s="91"/>
      <c r="GFW13" s="91"/>
      <c r="GFX13" s="91"/>
      <c r="GFY13" s="91"/>
      <c r="GFZ13" s="91"/>
      <c r="GGA13" s="91"/>
      <c r="GGB13" s="91"/>
      <c r="GGC13" s="91"/>
      <c r="GGD13" s="91"/>
      <c r="GGE13" s="91"/>
      <c r="GGF13" s="91"/>
      <c r="GGG13" s="91"/>
      <c r="GGH13" s="91"/>
      <c r="GGI13" s="91"/>
      <c r="GGJ13" s="91"/>
      <c r="GGK13" s="91"/>
      <c r="GGL13" s="91"/>
      <c r="GGM13" s="91"/>
      <c r="GGN13" s="91"/>
      <c r="GGO13" s="91"/>
      <c r="GGP13" s="91"/>
      <c r="GGQ13" s="91"/>
      <c r="GGR13" s="91"/>
      <c r="GGS13" s="91"/>
      <c r="GGT13" s="91"/>
      <c r="GGU13" s="91"/>
      <c r="GGV13" s="91"/>
      <c r="GGW13" s="91"/>
      <c r="GGX13" s="91"/>
      <c r="GGY13" s="91"/>
      <c r="GGZ13" s="91"/>
      <c r="GHA13" s="91"/>
      <c r="GHB13" s="91"/>
      <c r="GHC13" s="91"/>
      <c r="GHD13" s="91"/>
      <c r="GHE13" s="91"/>
      <c r="GHF13" s="91"/>
      <c r="GHG13" s="91"/>
      <c r="GHH13" s="91"/>
      <c r="GHI13" s="91"/>
      <c r="GHJ13" s="91"/>
      <c r="GHK13" s="91"/>
      <c r="GHL13" s="91"/>
      <c r="GHM13" s="91"/>
      <c r="GHN13" s="91"/>
      <c r="GHO13" s="91"/>
      <c r="GHP13" s="91"/>
      <c r="GHQ13" s="91"/>
      <c r="GHR13" s="91"/>
      <c r="GHS13" s="91"/>
      <c r="GHT13" s="91"/>
      <c r="GHU13" s="91"/>
      <c r="GHV13" s="91"/>
      <c r="GHW13" s="91"/>
      <c r="GHX13" s="91"/>
      <c r="GHY13" s="91"/>
      <c r="GHZ13" s="91"/>
      <c r="GIA13" s="91"/>
      <c r="GIB13" s="91"/>
      <c r="GIC13" s="91"/>
      <c r="GID13" s="91"/>
      <c r="GIE13" s="91"/>
      <c r="GIF13" s="91"/>
      <c r="GIG13" s="91"/>
      <c r="GIH13" s="91"/>
      <c r="GII13" s="91"/>
      <c r="GIJ13" s="91"/>
      <c r="GIK13" s="91"/>
      <c r="GIL13" s="91"/>
      <c r="GIM13" s="91"/>
      <c r="GIN13" s="91"/>
      <c r="GIO13" s="91"/>
      <c r="GIP13" s="91"/>
      <c r="GIQ13" s="91"/>
      <c r="GIR13" s="91"/>
      <c r="GIS13" s="91"/>
      <c r="GIT13" s="91"/>
      <c r="GIU13" s="91"/>
      <c r="GIV13" s="91"/>
      <c r="GIW13" s="91"/>
      <c r="GIX13" s="91"/>
      <c r="GIY13" s="91"/>
      <c r="GIZ13" s="91"/>
      <c r="GJA13" s="91"/>
      <c r="GJB13" s="91"/>
      <c r="GJC13" s="91"/>
      <c r="GJD13" s="91"/>
      <c r="GJE13" s="91"/>
      <c r="GJF13" s="91"/>
      <c r="GJG13" s="91"/>
      <c r="GJH13" s="91"/>
      <c r="GJI13" s="91"/>
      <c r="GJJ13" s="91"/>
      <c r="GJK13" s="91"/>
      <c r="GJL13" s="91"/>
      <c r="GJM13" s="91"/>
      <c r="GJN13" s="91"/>
      <c r="GJO13" s="91"/>
      <c r="GJP13" s="91"/>
      <c r="GJQ13" s="91"/>
      <c r="GJR13" s="91"/>
      <c r="GJS13" s="91"/>
      <c r="GJT13" s="91"/>
      <c r="GJU13" s="91"/>
      <c r="GJV13" s="91"/>
      <c r="GJW13" s="91"/>
      <c r="GJX13" s="91"/>
      <c r="GJY13" s="91"/>
      <c r="GJZ13" s="91"/>
      <c r="GKA13" s="91"/>
      <c r="GKB13" s="91"/>
      <c r="GKC13" s="91"/>
      <c r="GKD13" s="91"/>
      <c r="GKE13" s="91"/>
      <c r="GKF13" s="91"/>
      <c r="GKG13" s="91"/>
      <c r="GKH13" s="91"/>
      <c r="GKI13" s="91"/>
      <c r="GKJ13" s="91"/>
      <c r="GKK13" s="91"/>
      <c r="GKL13" s="91"/>
      <c r="GKM13" s="91"/>
      <c r="GKN13" s="91"/>
      <c r="GKO13" s="91"/>
      <c r="GKP13" s="91"/>
      <c r="GKQ13" s="91"/>
      <c r="GKR13" s="91"/>
      <c r="GKS13" s="91"/>
      <c r="GKT13" s="91"/>
      <c r="GKU13" s="91"/>
      <c r="GKV13" s="91"/>
      <c r="GKW13" s="91"/>
      <c r="GKX13" s="91"/>
      <c r="GKY13" s="91"/>
      <c r="GKZ13" s="91"/>
      <c r="GLA13" s="91"/>
      <c r="GLB13" s="91"/>
      <c r="GLC13" s="91"/>
      <c r="GLD13" s="91"/>
      <c r="GLE13" s="91"/>
      <c r="GLF13" s="91"/>
      <c r="GLG13" s="91"/>
      <c r="GLH13" s="91"/>
      <c r="GLI13" s="91"/>
      <c r="GLJ13" s="91"/>
      <c r="GLK13" s="91"/>
      <c r="GLL13" s="91"/>
      <c r="GLM13" s="91"/>
      <c r="GLN13" s="91"/>
      <c r="GLO13" s="91"/>
      <c r="GLP13" s="91"/>
      <c r="GLQ13" s="91"/>
      <c r="GLR13" s="91"/>
      <c r="GLS13" s="91"/>
      <c r="GLT13" s="91"/>
      <c r="GLU13" s="91"/>
      <c r="GLV13" s="91"/>
      <c r="GLW13" s="91"/>
      <c r="GLX13" s="91"/>
      <c r="GLY13" s="91"/>
      <c r="GLZ13" s="91"/>
      <c r="GMA13" s="91"/>
      <c r="GMB13" s="91"/>
      <c r="GMC13" s="91"/>
      <c r="GMD13" s="91"/>
      <c r="GME13" s="91"/>
      <c r="GMF13" s="91"/>
      <c r="GMG13" s="91"/>
      <c r="GMH13" s="91"/>
      <c r="GMI13" s="91"/>
      <c r="GMJ13" s="91"/>
      <c r="GMK13" s="91"/>
      <c r="GML13" s="91"/>
      <c r="GMM13" s="91"/>
      <c r="GMN13" s="91"/>
      <c r="GMO13" s="91"/>
      <c r="GMP13" s="91"/>
      <c r="GMQ13" s="91"/>
      <c r="GMR13" s="91"/>
      <c r="GMS13" s="91"/>
      <c r="GMT13" s="91"/>
      <c r="GMU13" s="91"/>
      <c r="GMV13" s="91"/>
      <c r="GMW13" s="91"/>
      <c r="GMX13" s="91"/>
      <c r="GMY13" s="91"/>
      <c r="GMZ13" s="91"/>
      <c r="GNA13" s="91"/>
      <c r="GNB13" s="91"/>
      <c r="GNC13" s="91"/>
      <c r="GND13" s="91"/>
      <c r="GNE13" s="91"/>
      <c r="GNF13" s="91"/>
      <c r="GNG13" s="91"/>
      <c r="GNH13" s="91"/>
      <c r="GNI13" s="91"/>
      <c r="GNJ13" s="91"/>
      <c r="GNK13" s="91"/>
      <c r="GNL13" s="91"/>
      <c r="GNM13" s="91"/>
      <c r="GNN13" s="91"/>
      <c r="GNO13" s="91"/>
      <c r="GNP13" s="91"/>
      <c r="GNQ13" s="91"/>
      <c r="GNR13" s="91"/>
      <c r="GNS13" s="91"/>
      <c r="GNT13" s="91"/>
      <c r="GNU13" s="91"/>
      <c r="GNV13" s="91"/>
      <c r="GNW13" s="91"/>
      <c r="GNX13" s="91"/>
      <c r="GNY13" s="91"/>
      <c r="GNZ13" s="91"/>
      <c r="GOA13" s="91"/>
      <c r="GOB13" s="91"/>
      <c r="GOC13" s="91"/>
      <c r="GOD13" s="91"/>
      <c r="GOE13" s="91"/>
      <c r="GOF13" s="91"/>
      <c r="GOG13" s="91"/>
      <c r="GOH13" s="91"/>
      <c r="GOI13" s="91"/>
      <c r="GOJ13" s="91"/>
      <c r="GOK13" s="91"/>
      <c r="GOL13" s="91"/>
      <c r="GOM13" s="91"/>
      <c r="GON13" s="91"/>
      <c r="GOO13" s="91"/>
      <c r="GOP13" s="91"/>
      <c r="GOQ13" s="91"/>
      <c r="GOR13" s="91"/>
      <c r="GOS13" s="91"/>
      <c r="GOT13" s="91"/>
      <c r="GOU13" s="91"/>
      <c r="GOV13" s="91"/>
      <c r="GOW13" s="91"/>
      <c r="GOX13" s="91"/>
      <c r="GOY13" s="91"/>
      <c r="GOZ13" s="91"/>
      <c r="GPA13" s="91"/>
      <c r="GPB13" s="91"/>
      <c r="GPC13" s="91"/>
      <c r="GPD13" s="91"/>
      <c r="GPE13" s="91"/>
      <c r="GPF13" s="91"/>
      <c r="GPG13" s="91"/>
      <c r="GPH13" s="91"/>
      <c r="GPI13" s="91"/>
      <c r="GPJ13" s="91"/>
      <c r="GPK13" s="91"/>
      <c r="GPL13" s="91"/>
      <c r="GPM13" s="91"/>
      <c r="GPN13" s="91"/>
      <c r="GPO13" s="91"/>
      <c r="GPP13" s="91"/>
      <c r="GPQ13" s="91"/>
      <c r="GPR13" s="91"/>
      <c r="GPS13" s="91"/>
      <c r="GPT13" s="91"/>
      <c r="GPU13" s="91"/>
      <c r="GPV13" s="91"/>
      <c r="GPW13" s="91"/>
      <c r="GPX13" s="91"/>
      <c r="GPY13" s="91"/>
      <c r="GPZ13" s="91"/>
      <c r="GQA13" s="91"/>
      <c r="GQB13" s="91"/>
      <c r="GQC13" s="91"/>
      <c r="GQD13" s="91"/>
      <c r="GQE13" s="91"/>
      <c r="GQF13" s="91"/>
      <c r="GQG13" s="91"/>
      <c r="GQH13" s="91"/>
      <c r="GQI13" s="91"/>
      <c r="GQJ13" s="91"/>
      <c r="GQK13" s="91"/>
      <c r="GQL13" s="91"/>
      <c r="GQM13" s="91"/>
      <c r="GQN13" s="91"/>
      <c r="GQO13" s="91"/>
      <c r="GQP13" s="91"/>
      <c r="GQQ13" s="91"/>
      <c r="GQR13" s="91"/>
      <c r="GQS13" s="91"/>
      <c r="GQT13" s="91"/>
      <c r="GQU13" s="91"/>
      <c r="GQV13" s="91"/>
      <c r="GQW13" s="91"/>
      <c r="GQX13" s="91"/>
      <c r="GQY13" s="91"/>
      <c r="GQZ13" s="91"/>
      <c r="GRA13" s="91"/>
      <c r="GRB13" s="91"/>
      <c r="GRC13" s="91"/>
      <c r="GRD13" s="91"/>
      <c r="GRE13" s="91"/>
      <c r="GRF13" s="91"/>
      <c r="GRG13" s="91"/>
      <c r="GRH13" s="91"/>
      <c r="GRI13" s="91"/>
      <c r="GRJ13" s="91"/>
      <c r="GRK13" s="91"/>
      <c r="GRL13" s="91"/>
      <c r="GRM13" s="91"/>
      <c r="GRN13" s="91"/>
      <c r="GRO13" s="91"/>
      <c r="GRP13" s="91"/>
      <c r="GRQ13" s="91"/>
      <c r="GRR13" s="91"/>
      <c r="GRS13" s="91"/>
      <c r="GRT13" s="91"/>
      <c r="GRU13" s="91"/>
      <c r="GRV13" s="91"/>
      <c r="GRW13" s="91"/>
      <c r="GRX13" s="91"/>
      <c r="GRY13" s="91"/>
      <c r="GRZ13" s="91"/>
      <c r="GSA13" s="91"/>
      <c r="GSB13" s="91"/>
      <c r="GSC13" s="91"/>
      <c r="GSD13" s="91"/>
      <c r="GSE13" s="91"/>
      <c r="GSF13" s="91"/>
      <c r="GSG13" s="91"/>
      <c r="GSH13" s="91"/>
      <c r="GSI13" s="91"/>
      <c r="GSJ13" s="91"/>
      <c r="GSK13" s="91"/>
      <c r="GSL13" s="91"/>
      <c r="GSM13" s="91"/>
      <c r="GSN13" s="91"/>
      <c r="GSO13" s="91"/>
      <c r="GSP13" s="91"/>
      <c r="GSQ13" s="91"/>
      <c r="GSR13" s="91"/>
      <c r="GSS13" s="91"/>
      <c r="GST13" s="91"/>
      <c r="GSU13" s="91"/>
      <c r="GSV13" s="91"/>
      <c r="GSW13" s="91"/>
      <c r="GSX13" s="91"/>
      <c r="GSY13" s="91"/>
      <c r="GSZ13" s="91"/>
      <c r="GTA13" s="91"/>
      <c r="GTB13" s="91"/>
      <c r="GTC13" s="91"/>
      <c r="GTD13" s="91"/>
      <c r="GTE13" s="91"/>
      <c r="GTF13" s="91"/>
      <c r="GTG13" s="91"/>
      <c r="GTH13" s="91"/>
      <c r="GTI13" s="91"/>
      <c r="GTJ13" s="91"/>
      <c r="GTK13" s="91"/>
      <c r="GTL13" s="91"/>
      <c r="GTM13" s="91"/>
      <c r="GTN13" s="91"/>
      <c r="GTO13" s="91"/>
      <c r="GTP13" s="91"/>
      <c r="GTQ13" s="91"/>
      <c r="GTR13" s="91"/>
      <c r="GTS13" s="91"/>
      <c r="GTT13" s="91"/>
      <c r="GTU13" s="91"/>
      <c r="GTV13" s="91"/>
      <c r="GTW13" s="91"/>
      <c r="GTX13" s="91"/>
      <c r="GTY13" s="91"/>
      <c r="GTZ13" s="91"/>
      <c r="GUA13" s="91"/>
      <c r="GUB13" s="91"/>
      <c r="GUC13" s="91"/>
      <c r="GUD13" s="91"/>
      <c r="GUE13" s="91"/>
      <c r="GUF13" s="91"/>
      <c r="GUG13" s="91"/>
      <c r="GUH13" s="91"/>
      <c r="GUI13" s="91"/>
      <c r="GUJ13" s="91"/>
      <c r="GUK13" s="91"/>
      <c r="GUL13" s="91"/>
      <c r="GUM13" s="91"/>
      <c r="GUN13" s="91"/>
      <c r="GUO13" s="91"/>
      <c r="GUP13" s="91"/>
      <c r="GUQ13" s="91"/>
      <c r="GUR13" s="91"/>
      <c r="GUS13" s="91"/>
      <c r="GUT13" s="91"/>
      <c r="GUU13" s="91"/>
      <c r="GUV13" s="91"/>
      <c r="GUW13" s="91"/>
      <c r="GUX13" s="91"/>
      <c r="GUY13" s="91"/>
      <c r="GUZ13" s="91"/>
      <c r="GVA13" s="91"/>
      <c r="GVB13" s="91"/>
      <c r="GVC13" s="91"/>
      <c r="GVD13" s="91"/>
      <c r="GVE13" s="91"/>
      <c r="GVF13" s="91"/>
      <c r="GVG13" s="91"/>
      <c r="GVH13" s="91"/>
      <c r="GVI13" s="91"/>
      <c r="GVJ13" s="91"/>
      <c r="GVK13" s="91"/>
      <c r="GVL13" s="91"/>
      <c r="GVM13" s="91"/>
      <c r="GVN13" s="91"/>
      <c r="GVO13" s="91"/>
      <c r="GVP13" s="91"/>
      <c r="GVQ13" s="91"/>
      <c r="GVR13" s="91"/>
      <c r="GVS13" s="91"/>
      <c r="GVT13" s="91"/>
      <c r="GVU13" s="91"/>
      <c r="GVV13" s="91"/>
      <c r="GVW13" s="91"/>
      <c r="GVX13" s="91"/>
      <c r="GVY13" s="91"/>
      <c r="GVZ13" s="91"/>
      <c r="GWA13" s="91"/>
      <c r="GWB13" s="91"/>
      <c r="GWC13" s="91"/>
      <c r="GWD13" s="91"/>
      <c r="GWE13" s="91"/>
      <c r="GWF13" s="91"/>
      <c r="GWG13" s="91"/>
      <c r="GWH13" s="91"/>
      <c r="GWI13" s="91"/>
      <c r="GWJ13" s="91"/>
      <c r="GWK13" s="91"/>
      <c r="GWL13" s="91"/>
      <c r="GWM13" s="91"/>
      <c r="GWN13" s="91"/>
      <c r="GWO13" s="91"/>
      <c r="GWP13" s="91"/>
      <c r="GWQ13" s="91"/>
      <c r="GWR13" s="91"/>
      <c r="GWS13" s="91"/>
      <c r="GWT13" s="91"/>
      <c r="GWU13" s="91"/>
      <c r="GWV13" s="91"/>
      <c r="GWW13" s="91"/>
      <c r="GWX13" s="91"/>
      <c r="GWY13" s="91"/>
      <c r="GWZ13" s="91"/>
      <c r="GXA13" s="91"/>
      <c r="GXB13" s="91"/>
      <c r="GXC13" s="91"/>
      <c r="GXD13" s="91"/>
      <c r="GXE13" s="91"/>
      <c r="GXF13" s="91"/>
      <c r="GXG13" s="91"/>
      <c r="GXH13" s="91"/>
      <c r="GXI13" s="91"/>
      <c r="GXJ13" s="91"/>
      <c r="GXK13" s="91"/>
      <c r="GXL13" s="91"/>
      <c r="GXM13" s="91"/>
      <c r="GXN13" s="91"/>
      <c r="GXO13" s="91"/>
      <c r="GXP13" s="91"/>
      <c r="GXQ13" s="91"/>
      <c r="GXR13" s="91"/>
      <c r="GXS13" s="91"/>
      <c r="GXT13" s="91"/>
      <c r="GXU13" s="91"/>
      <c r="GXV13" s="91"/>
      <c r="GXW13" s="91"/>
      <c r="GXX13" s="91"/>
      <c r="GXY13" s="91"/>
      <c r="GXZ13" s="91"/>
      <c r="GYA13" s="91"/>
      <c r="GYB13" s="91"/>
      <c r="GYC13" s="91"/>
      <c r="GYD13" s="91"/>
      <c r="GYE13" s="91"/>
      <c r="GYF13" s="91"/>
      <c r="GYG13" s="91"/>
      <c r="GYH13" s="91"/>
      <c r="GYI13" s="91"/>
      <c r="GYJ13" s="91"/>
      <c r="GYK13" s="91"/>
      <c r="GYL13" s="91"/>
      <c r="GYM13" s="91"/>
      <c r="GYN13" s="91"/>
      <c r="GYO13" s="91"/>
      <c r="GYP13" s="91"/>
      <c r="GYQ13" s="91"/>
      <c r="GYR13" s="91"/>
      <c r="GYS13" s="91"/>
      <c r="GYT13" s="91"/>
      <c r="GYU13" s="91"/>
      <c r="GYV13" s="91"/>
      <c r="GYW13" s="91"/>
      <c r="GYX13" s="91"/>
      <c r="GYY13" s="91"/>
      <c r="GYZ13" s="91"/>
      <c r="GZA13" s="91"/>
      <c r="GZB13" s="91"/>
      <c r="GZC13" s="91"/>
      <c r="GZD13" s="91"/>
      <c r="GZE13" s="91"/>
      <c r="GZF13" s="91"/>
      <c r="GZG13" s="91"/>
      <c r="GZH13" s="91"/>
      <c r="GZI13" s="91"/>
      <c r="GZJ13" s="91"/>
      <c r="GZK13" s="91"/>
      <c r="GZL13" s="91"/>
      <c r="GZM13" s="91"/>
      <c r="GZN13" s="91"/>
      <c r="GZO13" s="91"/>
      <c r="GZP13" s="91"/>
      <c r="GZQ13" s="91"/>
      <c r="GZR13" s="91"/>
      <c r="GZS13" s="91"/>
      <c r="GZT13" s="91"/>
      <c r="GZU13" s="91"/>
      <c r="GZV13" s="91"/>
      <c r="GZW13" s="91"/>
      <c r="GZX13" s="91"/>
      <c r="GZY13" s="91"/>
      <c r="GZZ13" s="91"/>
      <c r="HAA13" s="91"/>
      <c r="HAB13" s="91"/>
      <c r="HAC13" s="91"/>
      <c r="HAD13" s="91"/>
      <c r="HAE13" s="91"/>
      <c r="HAF13" s="91"/>
      <c r="HAG13" s="91"/>
      <c r="HAH13" s="91"/>
      <c r="HAI13" s="91"/>
      <c r="HAJ13" s="91"/>
      <c r="HAK13" s="91"/>
      <c r="HAL13" s="91"/>
      <c r="HAM13" s="91"/>
      <c r="HAN13" s="91"/>
      <c r="HAO13" s="91"/>
      <c r="HAP13" s="91"/>
      <c r="HAQ13" s="91"/>
      <c r="HAR13" s="91"/>
      <c r="HAS13" s="91"/>
      <c r="HAT13" s="91"/>
      <c r="HAU13" s="91"/>
      <c r="HAV13" s="91"/>
      <c r="HAW13" s="91"/>
      <c r="HAX13" s="91"/>
      <c r="HAY13" s="91"/>
      <c r="HAZ13" s="91"/>
      <c r="HBA13" s="91"/>
      <c r="HBB13" s="91"/>
      <c r="HBC13" s="91"/>
      <c r="HBD13" s="91"/>
      <c r="HBE13" s="91"/>
      <c r="HBF13" s="91"/>
      <c r="HBG13" s="91"/>
      <c r="HBH13" s="91"/>
      <c r="HBI13" s="91"/>
      <c r="HBJ13" s="91"/>
      <c r="HBK13" s="91"/>
      <c r="HBL13" s="91"/>
      <c r="HBM13" s="91"/>
      <c r="HBN13" s="91"/>
      <c r="HBO13" s="91"/>
      <c r="HBP13" s="91"/>
      <c r="HBQ13" s="91"/>
      <c r="HBR13" s="91"/>
      <c r="HBS13" s="91"/>
      <c r="HBT13" s="91"/>
      <c r="HBU13" s="91"/>
      <c r="HBV13" s="91"/>
      <c r="HBW13" s="91"/>
      <c r="HBX13" s="91"/>
      <c r="HBY13" s="91"/>
      <c r="HBZ13" s="91"/>
      <c r="HCA13" s="91"/>
      <c r="HCB13" s="91"/>
      <c r="HCC13" s="91"/>
      <c r="HCD13" s="91"/>
      <c r="HCE13" s="91"/>
      <c r="HCF13" s="91"/>
      <c r="HCG13" s="91"/>
      <c r="HCH13" s="91"/>
      <c r="HCI13" s="91"/>
      <c r="HCJ13" s="91"/>
      <c r="HCK13" s="91"/>
      <c r="HCL13" s="91"/>
      <c r="HCM13" s="91"/>
      <c r="HCN13" s="91"/>
      <c r="HCO13" s="91"/>
      <c r="HCP13" s="91"/>
      <c r="HCQ13" s="91"/>
      <c r="HCR13" s="91"/>
      <c r="HCS13" s="91"/>
      <c r="HCT13" s="91"/>
      <c r="HCU13" s="91"/>
      <c r="HCV13" s="91"/>
      <c r="HCW13" s="91"/>
      <c r="HCX13" s="91"/>
      <c r="HCY13" s="91"/>
      <c r="HCZ13" s="91"/>
      <c r="HDA13" s="91"/>
      <c r="HDB13" s="91"/>
      <c r="HDC13" s="91"/>
      <c r="HDD13" s="91"/>
      <c r="HDE13" s="91"/>
      <c r="HDF13" s="91"/>
      <c r="HDG13" s="91"/>
      <c r="HDH13" s="91"/>
      <c r="HDI13" s="91"/>
      <c r="HDJ13" s="91"/>
      <c r="HDK13" s="91"/>
      <c r="HDL13" s="91"/>
      <c r="HDM13" s="91"/>
      <c r="HDN13" s="91"/>
      <c r="HDO13" s="91"/>
      <c r="HDP13" s="91"/>
      <c r="HDQ13" s="91"/>
      <c r="HDR13" s="91"/>
      <c r="HDS13" s="91"/>
      <c r="HDT13" s="91"/>
      <c r="HDU13" s="91"/>
      <c r="HDV13" s="91"/>
      <c r="HDW13" s="91"/>
      <c r="HDX13" s="91"/>
      <c r="HDY13" s="91"/>
      <c r="HDZ13" s="91"/>
      <c r="HEA13" s="91"/>
      <c r="HEB13" s="91"/>
      <c r="HEC13" s="91"/>
      <c r="HED13" s="91"/>
      <c r="HEE13" s="91"/>
      <c r="HEF13" s="91"/>
      <c r="HEG13" s="91"/>
      <c r="HEH13" s="91"/>
      <c r="HEI13" s="91"/>
      <c r="HEJ13" s="91"/>
      <c r="HEK13" s="91"/>
      <c r="HEL13" s="91"/>
      <c r="HEM13" s="91"/>
      <c r="HEN13" s="91"/>
      <c r="HEO13" s="91"/>
      <c r="HEP13" s="91"/>
      <c r="HEQ13" s="91"/>
      <c r="HER13" s="91"/>
      <c r="HES13" s="91"/>
      <c r="HET13" s="91"/>
      <c r="HEU13" s="91"/>
      <c r="HEV13" s="91"/>
      <c r="HEW13" s="91"/>
      <c r="HEX13" s="91"/>
      <c r="HEY13" s="91"/>
      <c r="HEZ13" s="91"/>
      <c r="HFA13" s="91"/>
      <c r="HFB13" s="91"/>
      <c r="HFC13" s="91"/>
      <c r="HFD13" s="91"/>
      <c r="HFE13" s="91"/>
      <c r="HFF13" s="91"/>
      <c r="HFG13" s="91"/>
      <c r="HFH13" s="91"/>
      <c r="HFI13" s="91"/>
      <c r="HFJ13" s="91"/>
      <c r="HFK13" s="91"/>
      <c r="HFL13" s="91"/>
      <c r="HFM13" s="91"/>
      <c r="HFN13" s="91"/>
      <c r="HFO13" s="91"/>
      <c r="HFP13" s="91"/>
      <c r="HFQ13" s="91"/>
      <c r="HFR13" s="91"/>
      <c r="HFS13" s="91"/>
      <c r="HFT13" s="91"/>
      <c r="HFU13" s="91"/>
      <c r="HFV13" s="91"/>
      <c r="HFW13" s="91"/>
      <c r="HFX13" s="91"/>
      <c r="HFY13" s="91"/>
      <c r="HFZ13" s="91"/>
      <c r="HGA13" s="91"/>
      <c r="HGB13" s="91"/>
      <c r="HGC13" s="91"/>
      <c r="HGD13" s="91"/>
      <c r="HGE13" s="91"/>
      <c r="HGF13" s="91"/>
      <c r="HGG13" s="91"/>
      <c r="HGH13" s="91"/>
      <c r="HGI13" s="91"/>
      <c r="HGJ13" s="91"/>
      <c r="HGK13" s="91"/>
      <c r="HGL13" s="91"/>
      <c r="HGM13" s="91"/>
      <c r="HGN13" s="91"/>
      <c r="HGO13" s="91"/>
      <c r="HGP13" s="91"/>
      <c r="HGQ13" s="91"/>
      <c r="HGR13" s="91"/>
      <c r="HGS13" s="91"/>
      <c r="HGT13" s="91"/>
      <c r="HGU13" s="91"/>
      <c r="HGV13" s="91"/>
      <c r="HGW13" s="91"/>
      <c r="HGX13" s="91"/>
      <c r="HGY13" s="91"/>
      <c r="HGZ13" s="91"/>
      <c r="HHA13" s="91"/>
      <c r="HHB13" s="91"/>
      <c r="HHC13" s="91"/>
      <c r="HHD13" s="91"/>
      <c r="HHE13" s="91"/>
      <c r="HHF13" s="91"/>
      <c r="HHG13" s="91"/>
      <c r="HHH13" s="91"/>
      <c r="HHI13" s="91"/>
      <c r="HHJ13" s="91"/>
      <c r="HHK13" s="91"/>
      <c r="HHL13" s="91"/>
      <c r="HHM13" s="91"/>
      <c r="HHN13" s="91"/>
      <c r="HHO13" s="91"/>
      <c r="HHP13" s="91"/>
      <c r="HHQ13" s="91"/>
      <c r="HHR13" s="91"/>
      <c r="HHS13" s="91"/>
      <c r="HHT13" s="91"/>
      <c r="HHU13" s="91"/>
      <c r="HHV13" s="91"/>
      <c r="HHW13" s="91"/>
      <c r="HHX13" s="91"/>
      <c r="HHY13" s="91"/>
      <c r="HHZ13" s="91"/>
      <c r="HIA13" s="91"/>
      <c r="HIB13" s="91"/>
      <c r="HIC13" s="91"/>
      <c r="HID13" s="91"/>
      <c r="HIE13" s="91"/>
      <c r="HIF13" s="91"/>
      <c r="HIG13" s="91"/>
      <c r="HIH13" s="91"/>
      <c r="HII13" s="91"/>
      <c r="HIJ13" s="91"/>
      <c r="HIK13" s="91"/>
      <c r="HIL13" s="91"/>
      <c r="HIM13" s="91"/>
      <c r="HIN13" s="91"/>
      <c r="HIO13" s="91"/>
      <c r="HIP13" s="91"/>
      <c r="HIQ13" s="91"/>
      <c r="HIR13" s="91"/>
      <c r="HIS13" s="91"/>
      <c r="HIT13" s="91"/>
      <c r="HIU13" s="91"/>
      <c r="HIV13" s="91"/>
      <c r="HIW13" s="91"/>
      <c r="HIX13" s="91"/>
      <c r="HIY13" s="91"/>
      <c r="HIZ13" s="91"/>
      <c r="HJA13" s="91"/>
      <c r="HJB13" s="91"/>
      <c r="HJC13" s="91"/>
      <c r="HJD13" s="91"/>
      <c r="HJE13" s="91"/>
      <c r="HJF13" s="91"/>
      <c r="HJG13" s="91"/>
      <c r="HJH13" s="91"/>
      <c r="HJI13" s="91"/>
      <c r="HJJ13" s="91"/>
      <c r="HJK13" s="91"/>
      <c r="HJL13" s="91"/>
      <c r="HJM13" s="91"/>
      <c r="HJN13" s="91"/>
      <c r="HJO13" s="91"/>
      <c r="HJP13" s="91"/>
      <c r="HJQ13" s="91"/>
      <c r="HJR13" s="91"/>
      <c r="HJS13" s="91"/>
      <c r="HJT13" s="91"/>
      <c r="HJU13" s="91"/>
      <c r="HJV13" s="91"/>
      <c r="HJW13" s="91"/>
      <c r="HJX13" s="91"/>
      <c r="HJY13" s="91"/>
      <c r="HJZ13" s="91"/>
      <c r="HKA13" s="91"/>
      <c r="HKB13" s="91"/>
      <c r="HKC13" s="91"/>
      <c r="HKD13" s="91"/>
      <c r="HKE13" s="91"/>
      <c r="HKF13" s="91"/>
      <c r="HKG13" s="91"/>
      <c r="HKH13" s="91"/>
      <c r="HKI13" s="91"/>
      <c r="HKJ13" s="91"/>
      <c r="HKK13" s="91"/>
      <c r="HKL13" s="91"/>
      <c r="HKM13" s="91"/>
      <c r="HKN13" s="91"/>
      <c r="HKO13" s="91"/>
      <c r="HKP13" s="91"/>
      <c r="HKQ13" s="91"/>
      <c r="HKR13" s="91"/>
      <c r="HKS13" s="91"/>
      <c r="HKT13" s="91"/>
      <c r="HKU13" s="91"/>
      <c r="HKV13" s="91"/>
      <c r="HKW13" s="91"/>
      <c r="HKX13" s="91"/>
      <c r="HKY13" s="91"/>
      <c r="HKZ13" s="91"/>
      <c r="HLA13" s="91"/>
      <c r="HLB13" s="91"/>
      <c r="HLC13" s="91"/>
      <c r="HLD13" s="91"/>
      <c r="HLE13" s="91"/>
      <c r="HLF13" s="91"/>
      <c r="HLG13" s="91"/>
      <c r="HLH13" s="91"/>
      <c r="HLI13" s="91"/>
      <c r="HLJ13" s="91"/>
      <c r="HLK13" s="91"/>
      <c r="HLL13" s="91"/>
      <c r="HLM13" s="91"/>
      <c r="HLN13" s="91"/>
      <c r="HLO13" s="91"/>
      <c r="HLP13" s="91"/>
      <c r="HLQ13" s="91"/>
      <c r="HLR13" s="91"/>
      <c r="HLS13" s="91"/>
      <c r="HLT13" s="91"/>
      <c r="HLU13" s="91"/>
      <c r="HLV13" s="91"/>
      <c r="HLW13" s="91"/>
      <c r="HLX13" s="91"/>
      <c r="HLY13" s="91"/>
      <c r="HLZ13" s="91"/>
      <c r="HMA13" s="91"/>
      <c r="HMB13" s="91"/>
      <c r="HMC13" s="91"/>
      <c r="HMD13" s="91"/>
      <c r="HME13" s="91"/>
      <c r="HMF13" s="91"/>
      <c r="HMG13" s="91"/>
      <c r="HMH13" s="91"/>
      <c r="HMI13" s="91"/>
      <c r="HMJ13" s="91"/>
      <c r="HMK13" s="91"/>
      <c r="HML13" s="91"/>
      <c r="HMM13" s="91"/>
      <c r="HMN13" s="91"/>
      <c r="HMO13" s="91"/>
      <c r="HMP13" s="91"/>
      <c r="HMQ13" s="91"/>
      <c r="HMR13" s="91"/>
      <c r="HMS13" s="91"/>
      <c r="HMT13" s="91"/>
      <c r="HMU13" s="91"/>
      <c r="HMV13" s="91"/>
      <c r="HMW13" s="91"/>
      <c r="HMX13" s="91"/>
      <c r="HMY13" s="91"/>
      <c r="HMZ13" s="91"/>
      <c r="HNA13" s="91"/>
      <c r="HNB13" s="91"/>
      <c r="HNC13" s="91"/>
      <c r="HND13" s="91"/>
      <c r="HNE13" s="91"/>
      <c r="HNF13" s="91"/>
      <c r="HNG13" s="91"/>
      <c r="HNH13" s="91"/>
      <c r="HNI13" s="91"/>
      <c r="HNJ13" s="91"/>
      <c r="HNK13" s="91"/>
      <c r="HNL13" s="91"/>
      <c r="HNM13" s="91"/>
      <c r="HNN13" s="91"/>
      <c r="HNO13" s="91"/>
      <c r="HNP13" s="91"/>
      <c r="HNQ13" s="91"/>
      <c r="HNR13" s="91"/>
      <c r="HNS13" s="91"/>
      <c r="HNT13" s="91"/>
      <c r="HNU13" s="91"/>
      <c r="HNV13" s="91"/>
      <c r="HNW13" s="91"/>
      <c r="HNX13" s="91"/>
      <c r="HNY13" s="91"/>
      <c r="HNZ13" s="91"/>
      <c r="HOA13" s="91"/>
      <c r="HOB13" s="91"/>
      <c r="HOC13" s="91"/>
      <c r="HOD13" s="91"/>
      <c r="HOE13" s="91"/>
      <c r="HOF13" s="91"/>
      <c r="HOG13" s="91"/>
      <c r="HOH13" s="91"/>
      <c r="HOI13" s="91"/>
      <c r="HOJ13" s="91"/>
      <c r="HOK13" s="91"/>
      <c r="HOL13" s="91"/>
      <c r="HOM13" s="91"/>
      <c r="HON13" s="91"/>
      <c r="HOO13" s="91"/>
      <c r="HOP13" s="91"/>
      <c r="HOQ13" s="91"/>
      <c r="HOR13" s="91"/>
      <c r="HOS13" s="91"/>
      <c r="HOT13" s="91"/>
      <c r="HOU13" s="91"/>
      <c r="HOV13" s="91"/>
      <c r="HOW13" s="91"/>
      <c r="HOX13" s="91"/>
      <c r="HOY13" s="91"/>
      <c r="HOZ13" s="91"/>
      <c r="HPA13" s="91"/>
      <c r="HPB13" s="91"/>
      <c r="HPC13" s="91"/>
      <c r="HPD13" s="91"/>
      <c r="HPE13" s="91"/>
      <c r="HPF13" s="91"/>
      <c r="HPG13" s="91"/>
      <c r="HPH13" s="91"/>
      <c r="HPI13" s="91"/>
      <c r="HPJ13" s="91"/>
      <c r="HPK13" s="91"/>
      <c r="HPL13" s="91"/>
      <c r="HPM13" s="91"/>
      <c r="HPN13" s="91"/>
      <c r="HPO13" s="91"/>
      <c r="HPP13" s="91"/>
      <c r="HPQ13" s="91"/>
      <c r="HPR13" s="91"/>
      <c r="HPS13" s="91"/>
      <c r="HPT13" s="91"/>
      <c r="HPU13" s="91"/>
      <c r="HPV13" s="91"/>
      <c r="HPW13" s="91"/>
      <c r="HPX13" s="91"/>
      <c r="HPY13" s="91"/>
      <c r="HPZ13" s="91"/>
      <c r="HQA13" s="91"/>
      <c r="HQB13" s="91"/>
      <c r="HQC13" s="91"/>
      <c r="HQD13" s="91"/>
      <c r="HQE13" s="91"/>
      <c r="HQF13" s="91"/>
      <c r="HQG13" s="91"/>
      <c r="HQH13" s="91"/>
      <c r="HQI13" s="91"/>
      <c r="HQJ13" s="91"/>
      <c r="HQK13" s="91"/>
      <c r="HQL13" s="91"/>
      <c r="HQM13" s="91"/>
      <c r="HQN13" s="91"/>
      <c r="HQO13" s="91"/>
      <c r="HQP13" s="91"/>
      <c r="HQQ13" s="91"/>
      <c r="HQR13" s="91"/>
      <c r="HQS13" s="91"/>
      <c r="HQT13" s="91"/>
      <c r="HQU13" s="91"/>
      <c r="HQV13" s="91"/>
      <c r="HQW13" s="91"/>
      <c r="HQX13" s="91"/>
      <c r="HQY13" s="91"/>
      <c r="HQZ13" s="91"/>
      <c r="HRA13" s="91"/>
      <c r="HRB13" s="91"/>
      <c r="HRC13" s="91"/>
      <c r="HRD13" s="91"/>
      <c r="HRE13" s="91"/>
      <c r="HRF13" s="91"/>
      <c r="HRG13" s="91"/>
      <c r="HRH13" s="91"/>
      <c r="HRI13" s="91"/>
      <c r="HRJ13" s="91"/>
      <c r="HRK13" s="91"/>
      <c r="HRL13" s="91"/>
      <c r="HRM13" s="91"/>
      <c r="HRN13" s="91"/>
      <c r="HRO13" s="91"/>
      <c r="HRP13" s="91"/>
      <c r="HRQ13" s="91"/>
      <c r="HRR13" s="91"/>
      <c r="HRS13" s="91"/>
      <c r="HRT13" s="91"/>
      <c r="HRU13" s="91"/>
      <c r="HRV13" s="91"/>
      <c r="HRW13" s="91"/>
      <c r="HRX13" s="91"/>
      <c r="HRY13" s="91"/>
      <c r="HRZ13" s="91"/>
      <c r="HSA13" s="91"/>
      <c r="HSB13" s="91"/>
      <c r="HSC13" s="91"/>
      <c r="HSD13" s="91"/>
      <c r="HSE13" s="91"/>
      <c r="HSF13" s="91"/>
      <c r="HSG13" s="91"/>
      <c r="HSH13" s="91"/>
      <c r="HSI13" s="91"/>
      <c r="HSJ13" s="91"/>
      <c r="HSK13" s="91"/>
      <c r="HSL13" s="91"/>
      <c r="HSM13" s="91"/>
      <c r="HSN13" s="91"/>
      <c r="HSO13" s="91"/>
      <c r="HSP13" s="91"/>
      <c r="HSQ13" s="91"/>
      <c r="HSR13" s="91"/>
      <c r="HSS13" s="91"/>
      <c r="HST13" s="91"/>
      <c r="HSU13" s="91"/>
      <c r="HSV13" s="91"/>
      <c r="HSW13" s="91"/>
      <c r="HSX13" s="91"/>
      <c r="HSY13" s="91"/>
      <c r="HSZ13" s="91"/>
      <c r="HTA13" s="91"/>
      <c r="HTB13" s="91"/>
      <c r="HTC13" s="91"/>
      <c r="HTD13" s="91"/>
      <c r="HTE13" s="91"/>
      <c r="HTF13" s="91"/>
      <c r="HTG13" s="91"/>
      <c r="HTH13" s="91"/>
      <c r="HTI13" s="91"/>
      <c r="HTJ13" s="91"/>
      <c r="HTK13" s="91"/>
      <c r="HTL13" s="91"/>
      <c r="HTM13" s="91"/>
      <c r="HTN13" s="91"/>
      <c r="HTO13" s="91"/>
      <c r="HTP13" s="91"/>
      <c r="HTQ13" s="91"/>
      <c r="HTR13" s="91"/>
      <c r="HTS13" s="91"/>
      <c r="HTT13" s="91"/>
      <c r="HTU13" s="91"/>
      <c r="HTV13" s="91"/>
      <c r="HTW13" s="91"/>
      <c r="HTX13" s="91"/>
      <c r="HTY13" s="91"/>
      <c r="HTZ13" s="91"/>
      <c r="HUA13" s="91"/>
      <c r="HUB13" s="91"/>
      <c r="HUC13" s="91"/>
      <c r="HUD13" s="91"/>
      <c r="HUE13" s="91"/>
      <c r="HUF13" s="91"/>
      <c r="HUG13" s="91"/>
      <c r="HUH13" s="91"/>
      <c r="HUI13" s="91"/>
      <c r="HUJ13" s="91"/>
      <c r="HUK13" s="91"/>
      <c r="HUL13" s="91"/>
      <c r="HUM13" s="91"/>
      <c r="HUN13" s="91"/>
      <c r="HUO13" s="91"/>
      <c r="HUP13" s="91"/>
      <c r="HUQ13" s="91"/>
      <c r="HUR13" s="91"/>
      <c r="HUS13" s="91"/>
      <c r="HUT13" s="91"/>
      <c r="HUU13" s="91"/>
      <c r="HUV13" s="91"/>
      <c r="HUW13" s="91"/>
      <c r="HUX13" s="91"/>
      <c r="HUY13" s="91"/>
      <c r="HUZ13" s="91"/>
      <c r="HVA13" s="91"/>
      <c r="HVB13" s="91"/>
      <c r="HVC13" s="91"/>
      <c r="HVD13" s="91"/>
      <c r="HVE13" s="91"/>
      <c r="HVF13" s="91"/>
      <c r="HVG13" s="91"/>
      <c r="HVH13" s="91"/>
      <c r="HVI13" s="91"/>
      <c r="HVJ13" s="91"/>
      <c r="HVK13" s="91"/>
      <c r="HVL13" s="91"/>
      <c r="HVM13" s="91"/>
      <c r="HVN13" s="91"/>
      <c r="HVO13" s="91"/>
      <c r="HVP13" s="91"/>
      <c r="HVQ13" s="91"/>
      <c r="HVR13" s="91"/>
      <c r="HVS13" s="91"/>
      <c r="HVT13" s="91"/>
      <c r="HVU13" s="91"/>
      <c r="HVV13" s="91"/>
      <c r="HVW13" s="91"/>
      <c r="HVX13" s="91"/>
      <c r="HVY13" s="91"/>
      <c r="HVZ13" s="91"/>
      <c r="HWA13" s="91"/>
      <c r="HWB13" s="91"/>
      <c r="HWC13" s="91"/>
      <c r="HWD13" s="91"/>
      <c r="HWE13" s="91"/>
      <c r="HWF13" s="91"/>
      <c r="HWG13" s="91"/>
      <c r="HWH13" s="91"/>
      <c r="HWI13" s="91"/>
      <c r="HWJ13" s="91"/>
      <c r="HWK13" s="91"/>
      <c r="HWL13" s="91"/>
      <c r="HWM13" s="91"/>
      <c r="HWN13" s="91"/>
      <c r="HWO13" s="91"/>
      <c r="HWP13" s="91"/>
      <c r="HWQ13" s="91"/>
      <c r="HWR13" s="91"/>
      <c r="HWS13" s="91"/>
      <c r="HWT13" s="91"/>
      <c r="HWU13" s="91"/>
      <c r="HWV13" s="91"/>
      <c r="HWW13" s="91"/>
      <c r="HWX13" s="91"/>
      <c r="HWY13" s="91"/>
      <c r="HWZ13" s="91"/>
      <c r="HXA13" s="91"/>
      <c r="HXB13" s="91"/>
      <c r="HXC13" s="91"/>
      <c r="HXD13" s="91"/>
      <c r="HXE13" s="91"/>
      <c r="HXF13" s="91"/>
      <c r="HXG13" s="91"/>
      <c r="HXH13" s="91"/>
      <c r="HXI13" s="91"/>
      <c r="HXJ13" s="91"/>
      <c r="HXK13" s="91"/>
      <c r="HXL13" s="91"/>
      <c r="HXM13" s="91"/>
      <c r="HXN13" s="91"/>
      <c r="HXO13" s="91"/>
      <c r="HXP13" s="91"/>
      <c r="HXQ13" s="91"/>
      <c r="HXR13" s="91"/>
      <c r="HXS13" s="91"/>
      <c r="HXT13" s="91"/>
      <c r="HXU13" s="91"/>
      <c r="HXV13" s="91"/>
      <c r="HXW13" s="91"/>
      <c r="HXX13" s="91"/>
      <c r="HXY13" s="91"/>
      <c r="HXZ13" s="91"/>
      <c r="HYA13" s="91"/>
      <c r="HYB13" s="91"/>
      <c r="HYC13" s="91"/>
      <c r="HYD13" s="91"/>
      <c r="HYE13" s="91"/>
      <c r="HYF13" s="91"/>
      <c r="HYG13" s="91"/>
      <c r="HYH13" s="91"/>
      <c r="HYI13" s="91"/>
      <c r="HYJ13" s="91"/>
      <c r="HYK13" s="91"/>
      <c r="HYL13" s="91"/>
      <c r="HYM13" s="91"/>
      <c r="HYN13" s="91"/>
      <c r="HYO13" s="91"/>
      <c r="HYP13" s="91"/>
      <c r="HYQ13" s="91"/>
      <c r="HYR13" s="91"/>
      <c r="HYS13" s="91"/>
      <c r="HYT13" s="91"/>
      <c r="HYU13" s="91"/>
      <c r="HYV13" s="91"/>
      <c r="HYW13" s="91"/>
      <c r="HYX13" s="91"/>
      <c r="HYY13" s="91"/>
      <c r="HYZ13" s="91"/>
      <c r="HZA13" s="91"/>
      <c r="HZB13" s="91"/>
      <c r="HZC13" s="91"/>
      <c r="HZD13" s="91"/>
      <c r="HZE13" s="91"/>
      <c r="HZF13" s="91"/>
      <c r="HZG13" s="91"/>
      <c r="HZH13" s="91"/>
      <c r="HZI13" s="91"/>
      <c r="HZJ13" s="91"/>
      <c r="HZK13" s="91"/>
      <c r="HZL13" s="91"/>
      <c r="HZM13" s="91"/>
      <c r="HZN13" s="91"/>
      <c r="HZO13" s="91"/>
      <c r="HZP13" s="91"/>
      <c r="HZQ13" s="91"/>
      <c r="HZR13" s="91"/>
      <c r="HZS13" s="91"/>
      <c r="HZT13" s="91"/>
      <c r="HZU13" s="91"/>
      <c r="HZV13" s="91"/>
      <c r="HZW13" s="91"/>
      <c r="HZX13" s="91"/>
      <c r="HZY13" s="91"/>
      <c r="HZZ13" s="91"/>
      <c r="IAA13" s="91"/>
      <c r="IAB13" s="91"/>
      <c r="IAC13" s="91"/>
      <c r="IAD13" s="91"/>
      <c r="IAE13" s="91"/>
      <c r="IAF13" s="91"/>
      <c r="IAG13" s="91"/>
      <c r="IAH13" s="91"/>
      <c r="IAI13" s="91"/>
      <c r="IAJ13" s="91"/>
      <c r="IAK13" s="91"/>
      <c r="IAL13" s="91"/>
      <c r="IAM13" s="91"/>
      <c r="IAN13" s="91"/>
      <c r="IAO13" s="91"/>
      <c r="IAP13" s="91"/>
      <c r="IAQ13" s="91"/>
      <c r="IAR13" s="91"/>
      <c r="IAS13" s="91"/>
      <c r="IAT13" s="91"/>
      <c r="IAU13" s="91"/>
      <c r="IAV13" s="91"/>
      <c r="IAW13" s="91"/>
      <c r="IAX13" s="91"/>
      <c r="IAY13" s="91"/>
      <c r="IAZ13" s="91"/>
      <c r="IBA13" s="91"/>
      <c r="IBB13" s="91"/>
      <c r="IBC13" s="91"/>
      <c r="IBD13" s="91"/>
      <c r="IBE13" s="91"/>
      <c r="IBF13" s="91"/>
      <c r="IBG13" s="91"/>
      <c r="IBH13" s="91"/>
      <c r="IBI13" s="91"/>
      <c r="IBJ13" s="91"/>
      <c r="IBK13" s="91"/>
      <c r="IBL13" s="91"/>
      <c r="IBM13" s="91"/>
      <c r="IBN13" s="91"/>
      <c r="IBO13" s="91"/>
      <c r="IBP13" s="91"/>
      <c r="IBQ13" s="91"/>
      <c r="IBR13" s="91"/>
      <c r="IBS13" s="91"/>
      <c r="IBT13" s="91"/>
      <c r="IBU13" s="91"/>
      <c r="IBV13" s="91"/>
      <c r="IBW13" s="91"/>
      <c r="IBX13" s="91"/>
      <c r="IBY13" s="91"/>
      <c r="IBZ13" s="91"/>
      <c r="ICA13" s="91"/>
      <c r="ICB13" s="91"/>
      <c r="ICC13" s="91"/>
      <c r="ICD13" s="91"/>
      <c r="ICE13" s="91"/>
      <c r="ICF13" s="91"/>
      <c r="ICG13" s="91"/>
      <c r="ICH13" s="91"/>
      <c r="ICI13" s="91"/>
      <c r="ICJ13" s="91"/>
      <c r="ICK13" s="91"/>
      <c r="ICL13" s="91"/>
      <c r="ICM13" s="91"/>
      <c r="ICN13" s="91"/>
      <c r="ICO13" s="91"/>
      <c r="ICP13" s="91"/>
      <c r="ICQ13" s="91"/>
      <c r="ICR13" s="91"/>
      <c r="ICS13" s="91"/>
      <c r="ICT13" s="91"/>
      <c r="ICU13" s="91"/>
      <c r="ICV13" s="91"/>
      <c r="ICW13" s="91"/>
      <c r="ICX13" s="91"/>
      <c r="ICY13" s="91"/>
      <c r="ICZ13" s="91"/>
      <c r="IDA13" s="91"/>
      <c r="IDB13" s="91"/>
      <c r="IDC13" s="91"/>
      <c r="IDD13" s="91"/>
      <c r="IDE13" s="91"/>
      <c r="IDF13" s="91"/>
      <c r="IDG13" s="91"/>
      <c r="IDH13" s="91"/>
      <c r="IDI13" s="91"/>
      <c r="IDJ13" s="91"/>
      <c r="IDK13" s="91"/>
      <c r="IDL13" s="91"/>
      <c r="IDM13" s="91"/>
      <c r="IDN13" s="91"/>
      <c r="IDO13" s="91"/>
      <c r="IDP13" s="91"/>
      <c r="IDQ13" s="91"/>
      <c r="IDR13" s="91"/>
      <c r="IDS13" s="91"/>
      <c r="IDT13" s="91"/>
      <c r="IDU13" s="91"/>
      <c r="IDV13" s="91"/>
      <c r="IDW13" s="91"/>
      <c r="IDX13" s="91"/>
      <c r="IDY13" s="91"/>
      <c r="IDZ13" s="91"/>
      <c r="IEA13" s="91"/>
      <c r="IEB13" s="91"/>
      <c r="IEC13" s="91"/>
      <c r="IED13" s="91"/>
      <c r="IEE13" s="91"/>
      <c r="IEF13" s="91"/>
      <c r="IEG13" s="91"/>
      <c r="IEH13" s="91"/>
      <c r="IEI13" s="91"/>
      <c r="IEJ13" s="91"/>
      <c r="IEK13" s="91"/>
      <c r="IEL13" s="91"/>
      <c r="IEM13" s="91"/>
      <c r="IEN13" s="91"/>
      <c r="IEO13" s="91"/>
      <c r="IEP13" s="91"/>
      <c r="IEQ13" s="91"/>
      <c r="IER13" s="91"/>
      <c r="IES13" s="91"/>
      <c r="IET13" s="91"/>
      <c r="IEU13" s="91"/>
      <c r="IEV13" s="91"/>
      <c r="IEW13" s="91"/>
      <c r="IEX13" s="91"/>
      <c r="IEY13" s="91"/>
      <c r="IEZ13" s="91"/>
      <c r="IFA13" s="91"/>
      <c r="IFB13" s="91"/>
      <c r="IFC13" s="91"/>
      <c r="IFD13" s="91"/>
      <c r="IFE13" s="91"/>
      <c r="IFF13" s="91"/>
      <c r="IFG13" s="91"/>
      <c r="IFH13" s="91"/>
      <c r="IFI13" s="91"/>
      <c r="IFJ13" s="91"/>
      <c r="IFK13" s="91"/>
      <c r="IFL13" s="91"/>
      <c r="IFM13" s="91"/>
      <c r="IFN13" s="91"/>
      <c r="IFO13" s="91"/>
      <c r="IFP13" s="91"/>
      <c r="IFQ13" s="91"/>
      <c r="IFR13" s="91"/>
      <c r="IFS13" s="91"/>
      <c r="IFT13" s="91"/>
      <c r="IFU13" s="91"/>
      <c r="IFV13" s="91"/>
      <c r="IFW13" s="91"/>
      <c r="IFX13" s="91"/>
      <c r="IFY13" s="91"/>
      <c r="IFZ13" s="91"/>
      <c r="IGA13" s="91"/>
      <c r="IGB13" s="91"/>
      <c r="IGC13" s="91"/>
      <c r="IGD13" s="91"/>
      <c r="IGE13" s="91"/>
      <c r="IGF13" s="91"/>
      <c r="IGG13" s="91"/>
      <c r="IGH13" s="91"/>
      <c r="IGI13" s="91"/>
      <c r="IGJ13" s="91"/>
      <c r="IGK13" s="91"/>
      <c r="IGL13" s="91"/>
      <c r="IGM13" s="91"/>
      <c r="IGN13" s="91"/>
      <c r="IGO13" s="91"/>
      <c r="IGP13" s="91"/>
      <c r="IGQ13" s="91"/>
      <c r="IGR13" s="91"/>
      <c r="IGS13" s="91"/>
      <c r="IGT13" s="91"/>
      <c r="IGU13" s="91"/>
      <c r="IGV13" s="91"/>
      <c r="IGW13" s="91"/>
      <c r="IGX13" s="91"/>
      <c r="IGY13" s="91"/>
      <c r="IGZ13" s="91"/>
      <c r="IHA13" s="91"/>
      <c r="IHB13" s="91"/>
      <c r="IHC13" s="91"/>
      <c r="IHD13" s="91"/>
      <c r="IHE13" s="91"/>
      <c r="IHF13" s="91"/>
      <c r="IHG13" s="91"/>
      <c r="IHH13" s="91"/>
      <c r="IHI13" s="91"/>
      <c r="IHJ13" s="91"/>
      <c r="IHK13" s="91"/>
      <c r="IHL13" s="91"/>
      <c r="IHM13" s="91"/>
      <c r="IHN13" s="91"/>
      <c r="IHO13" s="91"/>
      <c r="IHP13" s="91"/>
      <c r="IHQ13" s="91"/>
      <c r="IHR13" s="91"/>
      <c r="IHS13" s="91"/>
      <c r="IHT13" s="91"/>
      <c r="IHU13" s="91"/>
      <c r="IHV13" s="91"/>
      <c r="IHW13" s="91"/>
      <c r="IHX13" s="91"/>
      <c r="IHY13" s="91"/>
      <c r="IHZ13" s="91"/>
      <c r="IIA13" s="91"/>
      <c r="IIB13" s="91"/>
      <c r="IIC13" s="91"/>
      <c r="IID13" s="91"/>
      <c r="IIE13" s="91"/>
      <c r="IIF13" s="91"/>
      <c r="IIG13" s="91"/>
      <c r="IIH13" s="91"/>
      <c r="III13" s="91"/>
      <c r="IIJ13" s="91"/>
      <c r="IIK13" s="91"/>
      <c r="IIL13" s="91"/>
      <c r="IIM13" s="91"/>
      <c r="IIN13" s="91"/>
      <c r="IIO13" s="91"/>
      <c r="IIP13" s="91"/>
      <c r="IIQ13" s="91"/>
      <c r="IIR13" s="91"/>
      <c r="IIS13" s="91"/>
      <c r="IIT13" s="91"/>
      <c r="IIU13" s="91"/>
      <c r="IIV13" s="91"/>
      <c r="IIW13" s="91"/>
      <c r="IIX13" s="91"/>
      <c r="IIY13" s="91"/>
      <c r="IIZ13" s="91"/>
      <c r="IJA13" s="91"/>
      <c r="IJB13" s="91"/>
      <c r="IJC13" s="91"/>
      <c r="IJD13" s="91"/>
      <c r="IJE13" s="91"/>
      <c r="IJF13" s="91"/>
      <c r="IJG13" s="91"/>
      <c r="IJH13" s="91"/>
      <c r="IJI13" s="91"/>
      <c r="IJJ13" s="91"/>
      <c r="IJK13" s="91"/>
      <c r="IJL13" s="91"/>
      <c r="IJM13" s="91"/>
      <c r="IJN13" s="91"/>
      <c r="IJO13" s="91"/>
      <c r="IJP13" s="91"/>
      <c r="IJQ13" s="91"/>
      <c r="IJR13" s="91"/>
      <c r="IJS13" s="91"/>
      <c r="IJT13" s="91"/>
      <c r="IJU13" s="91"/>
      <c r="IJV13" s="91"/>
      <c r="IJW13" s="91"/>
      <c r="IJX13" s="91"/>
      <c r="IJY13" s="91"/>
      <c r="IJZ13" s="91"/>
      <c r="IKA13" s="91"/>
      <c r="IKB13" s="91"/>
      <c r="IKC13" s="91"/>
      <c r="IKD13" s="91"/>
      <c r="IKE13" s="91"/>
      <c r="IKF13" s="91"/>
      <c r="IKG13" s="91"/>
      <c r="IKH13" s="91"/>
      <c r="IKI13" s="91"/>
      <c r="IKJ13" s="91"/>
      <c r="IKK13" s="91"/>
      <c r="IKL13" s="91"/>
      <c r="IKM13" s="91"/>
      <c r="IKN13" s="91"/>
      <c r="IKO13" s="91"/>
      <c r="IKP13" s="91"/>
      <c r="IKQ13" s="91"/>
      <c r="IKR13" s="91"/>
      <c r="IKS13" s="91"/>
      <c r="IKT13" s="91"/>
      <c r="IKU13" s="91"/>
      <c r="IKV13" s="91"/>
      <c r="IKW13" s="91"/>
      <c r="IKX13" s="91"/>
      <c r="IKY13" s="91"/>
      <c r="IKZ13" s="91"/>
      <c r="ILA13" s="91"/>
      <c r="ILB13" s="91"/>
      <c r="ILC13" s="91"/>
      <c r="ILD13" s="91"/>
      <c r="ILE13" s="91"/>
      <c r="ILF13" s="91"/>
      <c r="ILG13" s="91"/>
      <c r="ILH13" s="91"/>
      <c r="ILI13" s="91"/>
      <c r="ILJ13" s="91"/>
      <c r="ILK13" s="91"/>
      <c r="ILL13" s="91"/>
      <c r="ILM13" s="91"/>
      <c r="ILN13" s="91"/>
      <c r="ILO13" s="91"/>
      <c r="ILP13" s="91"/>
      <c r="ILQ13" s="91"/>
      <c r="ILR13" s="91"/>
      <c r="ILS13" s="91"/>
      <c r="ILT13" s="91"/>
      <c r="ILU13" s="91"/>
      <c r="ILV13" s="91"/>
      <c r="ILW13" s="91"/>
      <c r="ILX13" s="91"/>
      <c r="ILY13" s="91"/>
      <c r="ILZ13" s="91"/>
      <c r="IMA13" s="91"/>
      <c r="IMB13" s="91"/>
      <c r="IMC13" s="91"/>
      <c r="IMD13" s="91"/>
      <c r="IME13" s="91"/>
      <c r="IMF13" s="91"/>
      <c r="IMG13" s="91"/>
      <c r="IMH13" s="91"/>
      <c r="IMI13" s="91"/>
      <c r="IMJ13" s="91"/>
      <c r="IMK13" s="91"/>
      <c r="IML13" s="91"/>
      <c r="IMM13" s="91"/>
      <c r="IMN13" s="91"/>
      <c r="IMO13" s="91"/>
      <c r="IMP13" s="91"/>
      <c r="IMQ13" s="91"/>
      <c r="IMR13" s="91"/>
      <c r="IMS13" s="91"/>
      <c r="IMT13" s="91"/>
      <c r="IMU13" s="91"/>
      <c r="IMV13" s="91"/>
      <c r="IMW13" s="91"/>
      <c r="IMX13" s="91"/>
      <c r="IMY13" s="91"/>
      <c r="IMZ13" s="91"/>
      <c r="INA13" s="91"/>
      <c r="INB13" s="91"/>
      <c r="INC13" s="91"/>
      <c r="IND13" s="91"/>
      <c r="INE13" s="91"/>
      <c r="INF13" s="91"/>
      <c r="ING13" s="91"/>
      <c r="INH13" s="91"/>
      <c r="INI13" s="91"/>
      <c r="INJ13" s="91"/>
      <c r="INK13" s="91"/>
      <c r="INL13" s="91"/>
      <c r="INM13" s="91"/>
      <c r="INN13" s="91"/>
      <c r="INO13" s="91"/>
      <c r="INP13" s="91"/>
      <c r="INQ13" s="91"/>
      <c r="INR13" s="91"/>
      <c r="INS13" s="91"/>
      <c r="INT13" s="91"/>
      <c r="INU13" s="91"/>
      <c r="INV13" s="91"/>
      <c r="INW13" s="91"/>
      <c r="INX13" s="91"/>
      <c r="INY13" s="91"/>
      <c r="INZ13" s="91"/>
      <c r="IOA13" s="91"/>
      <c r="IOB13" s="91"/>
      <c r="IOC13" s="91"/>
      <c r="IOD13" s="91"/>
      <c r="IOE13" s="91"/>
      <c r="IOF13" s="91"/>
      <c r="IOG13" s="91"/>
      <c r="IOH13" s="91"/>
      <c r="IOI13" s="91"/>
      <c r="IOJ13" s="91"/>
      <c r="IOK13" s="91"/>
      <c r="IOL13" s="91"/>
      <c r="IOM13" s="91"/>
      <c r="ION13" s="91"/>
      <c r="IOO13" s="91"/>
      <c r="IOP13" s="91"/>
      <c r="IOQ13" s="91"/>
      <c r="IOR13" s="91"/>
      <c r="IOS13" s="91"/>
      <c r="IOT13" s="91"/>
      <c r="IOU13" s="91"/>
      <c r="IOV13" s="91"/>
      <c r="IOW13" s="91"/>
      <c r="IOX13" s="91"/>
      <c r="IOY13" s="91"/>
      <c r="IOZ13" s="91"/>
      <c r="IPA13" s="91"/>
      <c r="IPB13" s="91"/>
      <c r="IPC13" s="91"/>
      <c r="IPD13" s="91"/>
      <c r="IPE13" s="91"/>
      <c r="IPF13" s="91"/>
      <c r="IPG13" s="91"/>
      <c r="IPH13" s="91"/>
      <c r="IPI13" s="91"/>
      <c r="IPJ13" s="91"/>
      <c r="IPK13" s="91"/>
      <c r="IPL13" s="91"/>
      <c r="IPM13" s="91"/>
      <c r="IPN13" s="91"/>
      <c r="IPO13" s="91"/>
      <c r="IPP13" s="91"/>
      <c r="IPQ13" s="91"/>
      <c r="IPR13" s="91"/>
      <c r="IPS13" s="91"/>
      <c r="IPT13" s="91"/>
      <c r="IPU13" s="91"/>
      <c r="IPV13" s="91"/>
      <c r="IPW13" s="91"/>
      <c r="IPX13" s="91"/>
      <c r="IPY13" s="91"/>
      <c r="IPZ13" s="91"/>
      <c r="IQA13" s="91"/>
      <c r="IQB13" s="91"/>
      <c r="IQC13" s="91"/>
      <c r="IQD13" s="91"/>
      <c r="IQE13" s="91"/>
      <c r="IQF13" s="91"/>
      <c r="IQG13" s="91"/>
      <c r="IQH13" s="91"/>
      <c r="IQI13" s="91"/>
      <c r="IQJ13" s="91"/>
      <c r="IQK13" s="91"/>
      <c r="IQL13" s="91"/>
      <c r="IQM13" s="91"/>
      <c r="IQN13" s="91"/>
      <c r="IQO13" s="91"/>
      <c r="IQP13" s="91"/>
      <c r="IQQ13" s="91"/>
      <c r="IQR13" s="91"/>
      <c r="IQS13" s="91"/>
      <c r="IQT13" s="91"/>
      <c r="IQU13" s="91"/>
      <c r="IQV13" s="91"/>
      <c r="IQW13" s="91"/>
      <c r="IQX13" s="91"/>
      <c r="IQY13" s="91"/>
      <c r="IQZ13" s="91"/>
      <c r="IRA13" s="91"/>
      <c r="IRB13" s="91"/>
      <c r="IRC13" s="91"/>
      <c r="IRD13" s="91"/>
      <c r="IRE13" s="91"/>
      <c r="IRF13" s="91"/>
      <c r="IRG13" s="91"/>
      <c r="IRH13" s="91"/>
      <c r="IRI13" s="91"/>
      <c r="IRJ13" s="91"/>
      <c r="IRK13" s="91"/>
      <c r="IRL13" s="91"/>
      <c r="IRM13" s="91"/>
      <c r="IRN13" s="91"/>
      <c r="IRO13" s="91"/>
      <c r="IRP13" s="91"/>
      <c r="IRQ13" s="91"/>
      <c r="IRR13" s="91"/>
      <c r="IRS13" s="91"/>
      <c r="IRT13" s="91"/>
      <c r="IRU13" s="91"/>
      <c r="IRV13" s="91"/>
      <c r="IRW13" s="91"/>
      <c r="IRX13" s="91"/>
      <c r="IRY13" s="91"/>
      <c r="IRZ13" s="91"/>
      <c r="ISA13" s="91"/>
      <c r="ISB13" s="91"/>
      <c r="ISC13" s="91"/>
      <c r="ISD13" s="91"/>
      <c r="ISE13" s="91"/>
      <c r="ISF13" s="91"/>
      <c r="ISG13" s="91"/>
      <c r="ISH13" s="91"/>
      <c r="ISI13" s="91"/>
      <c r="ISJ13" s="91"/>
      <c r="ISK13" s="91"/>
      <c r="ISL13" s="91"/>
      <c r="ISM13" s="91"/>
      <c r="ISN13" s="91"/>
      <c r="ISO13" s="91"/>
      <c r="ISP13" s="91"/>
      <c r="ISQ13" s="91"/>
      <c r="ISR13" s="91"/>
      <c r="ISS13" s="91"/>
      <c r="IST13" s="91"/>
      <c r="ISU13" s="91"/>
      <c r="ISV13" s="91"/>
      <c r="ISW13" s="91"/>
      <c r="ISX13" s="91"/>
      <c r="ISY13" s="91"/>
      <c r="ISZ13" s="91"/>
      <c r="ITA13" s="91"/>
      <c r="ITB13" s="91"/>
      <c r="ITC13" s="91"/>
      <c r="ITD13" s="91"/>
      <c r="ITE13" s="91"/>
      <c r="ITF13" s="91"/>
      <c r="ITG13" s="91"/>
      <c r="ITH13" s="91"/>
      <c r="ITI13" s="91"/>
      <c r="ITJ13" s="91"/>
      <c r="ITK13" s="91"/>
      <c r="ITL13" s="91"/>
      <c r="ITM13" s="91"/>
      <c r="ITN13" s="91"/>
      <c r="ITO13" s="91"/>
      <c r="ITP13" s="91"/>
      <c r="ITQ13" s="91"/>
      <c r="ITR13" s="91"/>
      <c r="ITS13" s="91"/>
      <c r="ITT13" s="91"/>
      <c r="ITU13" s="91"/>
      <c r="ITV13" s="91"/>
      <c r="ITW13" s="91"/>
      <c r="ITX13" s="91"/>
      <c r="ITY13" s="91"/>
      <c r="ITZ13" s="91"/>
      <c r="IUA13" s="91"/>
      <c r="IUB13" s="91"/>
      <c r="IUC13" s="91"/>
      <c r="IUD13" s="91"/>
      <c r="IUE13" s="91"/>
      <c r="IUF13" s="91"/>
      <c r="IUG13" s="91"/>
      <c r="IUH13" s="91"/>
      <c r="IUI13" s="91"/>
      <c r="IUJ13" s="91"/>
      <c r="IUK13" s="91"/>
      <c r="IUL13" s="91"/>
      <c r="IUM13" s="91"/>
      <c r="IUN13" s="91"/>
      <c r="IUO13" s="91"/>
      <c r="IUP13" s="91"/>
      <c r="IUQ13" s="91"/>
      <c r="IUR13" s="91"/>
      <c r="IUS13" s="91"/>
      <c r="IUT13" s="91"/>
      <c r="IUU13" s="91"/>
      <c r="IUV13" s="91"/>
      <c r="IUW13" s="91"/>
      <c r="IUX13" s="91"/>
      <c r="IUY13" s="91"/>
      <c r="IUZ13" s="91"/>
      <c r="IVA13" s="91"/>
      <c r="IVB13" s="91"/>
      <c r="IVC13" s="91"/>
      <c r="IVD13" s="91"/>
      <c r="IVE13" s="91"/>
      <c r="IVF13" s="91"/>
      <c r="IVG13" s="91"/>
      <c r="IVH13" s="91"/>
      <c r="IVI13" s="91"/>
      <c r="IVJ13" s="91"/>
      <c r="IVK13" s="91"/>
      <c r="IVL13" s="91"/>
      <c r="IVM13" s="91"/>
      <c r="IVN13" s="91"/>
      <c r="IVO13" s="91"/>
      <c r="IVP13" s="91"/>
      <c r="IVQ13" s="91"/>
      <c r="IVR13" s="91"/>
      <c r="IVS13" s="91"/>
      <c r="IVT13" s="91"/>
      <c r="IVU13" s="91"/>
      <c r="IVV13" s="91"/>
      <c r="IVW13" s="91"/>
      <c r="IVX13" s="91"/>
      <c r="IVY13" s="91"/>
      <c r="IVZ13" s="91"/>
      <c r="IWA13" s="91"/>
      <c r="IWB13" s="91"/>
      <c r="IWC13" s="91"/>
      <c r="IWD13" s="91"/>
      <c r="IWE13" s="91"/>
      <c r="IWF13" s="91"/>
      <c r="IWG13" s="91"/>
      <c r="IWH13" s="91"/>
      <c r="IWI13" s="91"/>
      <c r="IWJ13" s="91"/>
      <c r="IWK13" s="91"/>
      <c r="IWL13" s="91"/>
      <c r="IWM13" s="91"/>
      <c r="IWN13" s="91"/>
      <c r="IWO13" s="91"/>
      <c r="IWP13" s="91"/>
      <c r="IWQ13" s="91"/>
      <c r="IWR13" s="91"/>
      <c r="IWS13" s="91"/>
      <c r="IWT13" s="91"/>
      <c r="IWU13" s="91"/>
      <c r="IWV13" s="91"/>
      <c r="IWW13" s="91"/>
      <c r="IWX13" s="91"/>
      <c r="IWY13" s="91"/>
      <c r="IWZ13" s="91"/>
      <c r="IXA13" s="91"/>
      <c r="IXB13" s="91"/>
      <c r="IXC13" s="91"/>
      <c r="IXD13" s="91"/>
      <c r="IXE13" s="91"/>
      <c r="IXF13" s="91"/>
      <c r="IXG13" s="91"/>
      <c r="IXH13" s="91"/>
      <c r="IXI13" s="91"/>
      <c r="IXJ13" s="91"/>
      <c r="IXK13" s="91"/>
      <c r="IXL13" s="91"/>
      <c r="IXM13" s="91"/>
      <c r="IXN13" s="91"/>
      <c r="IXO13" s="91"/>
      <c r="IXP13" s="91"/>
      <c r="IXQ13" s="91"/>
      <c r="IXR13" s="91"/>
      <c r="IXS13" s="91"/>
      <c r="IXT13" s="91"/>
      <c r="IXU13" s="91"/>
      <c r="IXV13" s="91"/>
      <c r="IXW13" s="91"/>
      <c r="IXX13" s="91"/>
      <c r="IXY13" s="91"/>
      <c r="IXZ13" s="91"/>
      <c r="IYA13" s="91"/>
      <c r="IYB13" s="91"/>
      <c r="IYC13" s="91"/>
      <c r="IYD13" s="91"/>
      <c r="IYE13" s="91"/>
      <c r="IYF13" s="91"/>
      <c r="IYG13" s="91"/>
      <c r="IYH13" s="91"/>
      <c r="IYI13" s="91"/>
      <c r="IYJ13" s="91"/>
      <c r="IYK13" s="91"/>
      <c r="IYL13" s="91"/>
      <c r="IYM13" s="91"/>
      <c r="IYN13" s="91"/>
      <c r="IYO13" s="91"/>
      <c r="IYP13" s="91"/>
      <c r="IYQ13" s="91"/>
      <c r="IYR13" s="91"/>
      <c r="IYS13" s="91"/>
      <c r="IYT13" s="91"/>
      <c r="IYU13" s="91"/>
      <c r="IYV13" s="91"/>
      <c r="IYW13" s="91"/>
      <c r="IYX13" s="91"/>
      <c r="IYY13" s="91"/>
      <c r="IYZ13" s="91"/>
      <c r="IZA13" s="91"/>
      <c r="IZB13" s="91"/>
      <c r="IZC13" s="91"/>
      <c r="IZD13" s="91"/>
      <c r="IZE13" s="91"/>
      <c r="IZF13" s="91"/>
      <c r="IZG13" s="91"/>
      <c r="IZH13" s="91"/>
      <c r="IZI13" s="91"/>
      <c r="IZJ13" s="91"/>
      <c r="IZK13" s="91"/>
      <c r="IZL13" s="91"/>
      <c r="IZM13" s="91"/>
      <c r="IZN13" s="91"/>
      <c r="IZO13" s="91"/>
      <c r="IZP13" s="91"/>
      <c r="IZQ13" s="91"/>
      <c r="IZR13" s="91"/>
      <c r="IZS13" s="91"/>
      <c r="IZT13" s="91"/>
      <c r="IZU13" s="91"/>
      <c r="IZV13" s="91"/>
      <c r="IZW13" s="91"/>
      <c r="IZX13" s="91"/>
      <c r="IZY13" s="91"/>
      <c r="IZZ13" s="91"/>
      <c r="JAA13" s="91"/>
      <c r="JAB13" s="91"/>
      <c r="JAC13" s="91"/>
      <c r="JAD13" s="91"/>
      <c r="JAE13" s="91"/>
      <c r="JAF13" s="91"/>
      <c r="JAG13" s="91"/>
      <c r="JAH13" s="91"/>
      <c r="JAI13" s="91"/>
      <c r="JAJ13" s="91"/>
      <c r="JAK13" s="91"/>
      <c r="JAL13" s="91"/>
      <c r="JAM13" s="91"/>
      <c r="JAN13" s="91"/>
      <c r="JAO13" s="91"/>
      <c r="JAP13" s="91"/>
      <c r="JAQ13" s="91"/>
      <c r="JAR13" s="91"/>
      <c r="JAS13" s="91"/>
      <c r="JAT13" s="91"/>
      <c r="JAU13" s="91"/>
      <c r="JAV13" s="91"/>
      <c r="JAW13" s="91"/>
      <c r="JAX13" s="91"/>
      <c r="JAY13" s="91"/>
      <c r="JAZ13" s="91"/>
      <c r="JBA13" s="91"/>
      <c r="JBB13" s="91"/>
      <c r="JBC13" s="91"/>
      <c r="JBD13" s="91"/>
      <c r="JBE13" s="91"/>
      <c r="JBF13" s="91"/>
      <c r="JBG13" s="91"/>
      <c r="JBH13" s="91"/>
      <c r="JBI13" s="91"/>
      <c r="JBJ13" s="91"/>
      <c r="JBK13" s="91"/>
      <c r="JBL13" s="91"/>
      <c r="JBM13" s="91"/>
      <c r="JBN13" s="91"/>
      <c r="JBO13" s="91"/>
      <c r="JBP13" s="91"/>
      <c r="JBQ13" s="91"/>
      <c r="JBR13" s="91"/>
      <c r="JBS13" s="91"/>
      <c r="JBT13" s="91"/>
      <c r="JBU13" s="91"/>
      <c r="JBV13" s="91"/>
      <c r="JBW13" s="91"/>
      <c r="JBX13" s="91"/>
      <c r="JBY13" s="91"/>
      <c r="JBZ13" s="91"/>
      <c r="JCA13" s="91"/>
      <c r="JCB13" s="91"/>
      <c r="JCC13" s="91"/>
      <c r="JCD13" s="91"/>
      <c r="JCE13" s="91"/>
      <c r="JCF13" s="91"/>
      <c r="JCG13" s="91"/>
      <c r="JCH13" s="91"/>
      <c r="JCI13" s="91"/>
      <c r="JCJ13" s="91"/>
      <c r="JCK13" s="91"/>
      <c r="JCL13" s="91"/>
      <c r="JCM13" s="91"/>
      <c r="JCN13" s="91"/>
      <c r="JCO13" s="91"/>
      <c r="JCP13" s="91"/>
      <c r="JCQ13" s="91"/>
      <c r="JCR13" s="91"/>
      <c r="JCS13" s="91"/>
      <c r="JCT13" s="91"/>
      <c r="JCU13" s="91"/>
      <c r="JCV13" s="91"/>
      <c r="JCW13" s="91"/>
      <c r="JCX13" s="91"/>
      <c r="JCY13" s="91"/>
      <c r="JCZ13" s="91"/>
      <c r="JDA13" s="91"/>
      <c r="JDB13" s="91"/>
      <c r="JDC13" s="91"/>
      <c r="JDD13" s="91"/>
      <c r="JDE13" s="91"/>
      <c r="JDF13" s="91"/>
      <c r="JDG13" s="91"/>
      <c r="JDH13" s="91"/>
      <c r="JDI13" s="91"/>
      <c r="JDJ13" s="91"/>
      <c r="JDK13" s="91"/>
      <c r="JDL13" s="91"/>
      <c r="JDM13" s="91"/>
      <c r="JDN13" s="91"/>
      <c r="JDO13" s="91"/>
      <c r="JDP13" s="91"/>
      <c r="JDQ13" s="91"/>
      <c r="JDR13" s="91"/>
      <c r="JDS13" s="91"/>
      <c r="JDT13" s="91"/>
      <c r="JDU13" s="91"/>
      <c r="JDV13" s="91"/>
      <c r="JDW13" s="91"/>
      <c r="JDX13" s="91"/>
      <c r="JDY13" s="91"/>
      <c r="JDZ13" s="91"/>
      <c r="JEA13" s="91"/>
      <c r="JEB13" s="91"/>
      <c r="JEC13" s="91"/>
      <c r="JED13" s="91"/>
      <c r="JEE13" s="91"/>
      <c r="JEF13" s="91"/>
      <c r="JEG13" s="91"/>
      <c r="JEH13" s="91"/>
      <c r="JEI13" s="91"/>
      <c r="JEJ13" s="91"/>
      <c r="JEK13" s="91"/>
      <c r="JEL13" s="91"/>
      <c r="JEM13" s="91"/>
      <c r="JEN13" s="91"/>
      <c r="JEO13" s="91"/>
      <c r="JEP13" s="91"/>
      <c r="JEQ13" s="91"/>
      <c r="JER13" s="91"/>
      <c r="JES13" s="91"/>
      <c r="JET13" s="91"/>
      <c r="JEU13" s="91"/>
      <c r="JEV13" s="91"/>
      <c r="JEW13" s="91"/>
      <c r="JEX13" s="91"/>
      <c r="JEY13" s="91"/>
      <c r="JEZ13" s="91"/>
      <c r="JFA13" s="91"/>
      <c r="JFB13" s="91"/>
      <c r="JFC13" s="91"/>
      <c r="JFD13" s="91"/>
      <c r="JFE13" s="91"/>
      <c r="JFF13" s="91"/>
      <c r="JFG13" s="91"/>
      <c r="JFH13" s="91"/>
      <c r="JFI13" s="91"/>
      <c r="JFJ13" s="91"/>
      <c r="JFK13" s="91"/>
      <c r="JFL13" s="91"/>
      <c r="JFM13" s="91"/>
      <c r="JFN13" s="91"/>
      <c r="JFO13" s="91"/>
      <c r="JFP13" s="91"/>
      <c r="JFQ13" s="91"/>
      <c r="JFR13" s="91"/>
      <c r="JFS13" s="91"/>
      <c r="JFT13" s="91"/>
      <c r="JFU13" s="91"/>
      <c r="JFV13" s="91"/>
      <c r="JFW13" s="91"/>
      <c r="JFX13" s="91"/>
      <c r="JFY13" s="91"/>
      <c r="JFZ13" s="91"/>
      <c r="JGA13" s="91"/>
      <c r="JGB13" s="91"/>
      <c r="JGC13" s="91"/>
      <c r="JGD13" s="91"/>
      <c r="JGE13" s="91"/>
      <c r="JGF13" s="91"/>
      <c r="JGG13" s="91"/>
      <c r="JGH13" s="91"/>
      <c r="JGI13" s="91"/>
      <c r="JGJ13" s="91"/>
      <c r="JGK13" s="91"/>
      <c r="JGL13" s="91"/>
      <c r="JGM13" s="91"/>
      <c r="JGN13" s="91"/>
      <c r="JGO13" s="91"/>
      <c r="JGP13" s="91"/>
      <c r="JGQ13" s="91"/>
      <c r="JGR13" s="91"/>
      <c r="JGS13" s="91"/>
      <c r="JGT13" s="91"/>
      <c r="JGU13" s="91"/>
      <c r="JGV13" s="91"/>
      <c r="JGW13" s="91"/>
      <c r="JGX13" s="91"/>
      <c r="JGY13" s="91"/>
      <c r="JGZ13" s="91"/>
      <c r="JHA13" s="91"/>
      <c r="JHB13" s="91"/>
      <c r="JHC13" s="91"/>
      <c r="JHD13" s="91"/>
      <c r="JHE13" s="91"/>
      <c r="JHF13" s="91"/>
      <c r="JHG13" s="91"/>
      <c r="JHH13" s="91"/>
      <c r="JHI13" s="91"/>
      <c r="JHJ13" s="91"/>
      <c r="JHK13" s="91"/>
      <c r="JHL13" s="91"/>
      <c r="JHM13" s="91"/>
      <c r="JHN13" s="91"/>
      <c r="JHO13" s="91"/>
      <c r="JHP13" s="91"/>
      <c r="JHQ13" s="91"/>
      <c r="JHR13" s="91"/>
      <c r="JHS13" s="91"/>
      <c r="JHT13" s="91"/>
      <c r="JHU13" s="91"/>
      <c r="JHV13" s="91"/>
      <c r="JHW13" s="91"/>
      <c r="JHX13" s="91"/>
      <c r="JHY13" s="91"/>
      <c r="JHZ13" s="91"/>
      <c r="JIA13" s="91"/>
      <c r="JIB13" s="91"/>
      <c r="JIC13" s="91"/>
      <c r="JID13" s="91"/>
      <c r="JIE13" s="91"/>
      <c r="JIF13" s="91"/>
      <c r="JIG13" s="91"/>
      <c r="JIH13" s="91"/>
      <c r="JII13" s="91"/>
      <c r="JIJ13" s="91"/>
      <c r="JIK13" s="91"/>
      <c r="JIL13" s="91"/>
      <c r="JIM13" s="91"/>
      <c r="JIN13" s="91"/>
      <c r="JIO13" s="91"/>
      <c r="JIP13" s="91"/>
      <c r="JIQ13" s="91"/>
      <c r="JIR13" s="91"/>
      <c r="JIS13" s="91"/>
      <c r="JIT13" s="91"/>
      <c r="JIU13" s="91"/>
      <c r="JIV13" s="91"/>
      <c r="JIW13" s="91"/>
      <c r="JIX13" s="91"/>
      <c r="JIY13" s="91"/>
      <c r="JIZ13" s="91"/>
      <c r="JJA13" s="91"/>
      <c r="JJB13" s="91"/>
      <c r="JJC13" s="91"/>
      <c r="JJD13" s="91"/>
      <c r="JJE13" s="91"/>
      <c r="JJF13" s="91"/>
      <c r="JJG13" s="91"/>
      <c r="JJH13" s="91"/>
      <c r="JJI13" s="91"/>
      <c r="JJJ13" s="91"/>
      <c r="JJK13" s="91"/>
      <c r="JJL13" s="91"/>
      <c r="JJM13" s="91"/>
      <c r="JJN13" s="91"/>
      <c r="JJO13" s="91"/>
      <c r="JJP13" s="91"/>
      <c r="JJQ13" s="91"/>
      <c r="JJR13" s="91"/>
      <c r="JJS13" s="91"/>
      <c r="JJT13" s="91"/>
      <c r="JJU13" s="91"/>
      <c r="JJV13" s="91"/>
      <c r="JJW13" s="91"/>
      <c r="JJX13" s="91"/>
      <c r="JJY13" s="91"/>
      <c r="JJZ13" s="91"/>
      <c r="JKA13" s="91"/>
      <c r="JKB13" s="91"/>
      <c r="JKC13" s="91"/>
      <c r="JKD13" s="91"/>
      <c r="JKE13" s="91"/>
      <c r="JKF13" s="91"/>
      <c r="JKG13" s="91"/>
      <c r="JKH13" s="91"/>
      <c r="JKI13" s="91"/>
      <c r="JKJ13" s="91"/>
      <c r="JKK13" s="91"/>
      <c r="JKL13" s="91"/>
      <c r="JKM13" s="91"/>
      <c r="JKN13" s="91"/>
      <c r="JKO13" s="91"/>
      <c r="JKP13" s="91"/>
      <c r="JKQ13" s="91"/>
      <c r="JKR13" s="91"/>
      <c r="JKS13" s="91"/>
      <c r="JKT13" s="91"/>
      <c r="JKU13" s="91"/>
      <c r="JKV13" s="91"/>
      <c r="JKW13" s="91"/>
      <c r="JKX13" s="91"/>
      <c r="JKY13" s="91"/>
      <c r="JKZ13" s="91"/>
      <c r="JLA13" s="91"/>
      <c r="JLB13" s="91"/>
      <c r="JLC13" s="91"/>
      <c r="JLD13" s="91"/>
      <c r="JLE13" s="91"/>
      <c r="JLF13" s="91"/>
      <c r="JLG13" s="91"/>
      <c r="JLH13" s="91"/>
      <c r="JLI13" s="91"/>
      <c r="JLJ13" s="91"/>
      <c r="JLK13" s="91"/>
      <c r="JLL13" s="91"/>
      <c r="JLM13" s="91"/>
      <c r="JLN13" s="91"/>
      <c r="JLO13" s="91"/>
      <c r="JLP13" s="91"/>
      <c r="JLQ13" s="91"/>
      <c r="JLR13" s="91"/>
      <c r="JLS13" s="91"/>
      <c r="JLT13" s="91"/>
      <c r="JLU13" s="91"/>
      <c r="JLV13" s="91"/>
      <c r="JLW13" s="91"/>
      <c r="JLX13" s="91"/>
      <c r="JLY13" s="91"/>
      <c r="JLZ13" s="91"/>
      <c r="JMA13" s="91"/>
      <c r="JMB13" s="91"/>
      <c r="JMC13" s="91"/>
      <c r="JMD13" s="91"/>
      <c r="JME13" s="91"/>
      <c r="JMF13" s="91"/>
      <c r="JMG13" s="91"/>
      <c r="JMH13" s="91"/>
      <c r="JMI13" s="91"/>
      <c r="JMJ13" s="91"/>
      <c r="JMK13" s="91"/>
      <c r="JML13" s="91"/>
      <c r="JMM13" s="91"/>
      <c r="JMN13" s="91"/>
      <c r="JMO13" s="91"/>
      <c r="JMP13" s="91"/>
      <c r="JMQ13" s="91"/>
      <c r="JMR13" s="91"/>
      <c r="JMS13" s="91"/>
      <c r="JMT13" s="91"/>
      <c r="JMU13" s="91"/>
      <c r="JMV13" s="91"/>
      <c r="JMW13" s="91"/>
      <c r="JMX13" s="91"/>
      <c r="JMY13" s="91"/>
      <c r="JMZ13" s="91"/>
      <c r="JNA13" s="91"/>
      <c r="JNB13" s="91"/>
      <c r="JNC13" s="91"/>
      <c r="JND13" s="91"/>
      <c r="JNE13" s="91"/>
      <c r="JNF13" s="91"/>
      <c r="JNG13" s="91"/>
      <c r="JNH13" s="91"/>
      <c r="JNI13" s="91"/>
      <c r="JNJ13" s="91"/>
      <c r="JNK13" s="91"/>
      <c r="JNL13" s="91"/>
      <c r="JNM13" s="91"/>
      <c r="JNN13" s="91"/>
      <c r="JNO13" s="91"/>
      <c r="JNP13" s="91"/>
      <c r="JNQ13" s="91"/>
      <c r="JNR13" s="91"/>
      <c r="JNS13" s="91"/>
      <c r="JNT13" s="91"/>
      <c r="JNU13" s="91"/>
      <c r="JNV13" s="91"/>
      <c r="JNW13" s="91"/>
      <c r="JNX13" s="91"/>
      <c r="JNY13" s="91"/>
      <c r="JNZ13" s="91"/>
      <c r="JOA13" s="91"/>
      <c r="JOB13" s="91"/>
      <c r="JOC13" s="91"/>
      <c r="JOD13" s="91"/>
      <c r="JOE13" s="91"/>
      <c r="JOF13" s="91"/>
      <c r="JOG13" s="91"/>
      <c r="JOH13" s="91"/>
      <c r="JOI13" s="91"/>
      <c r="JOJ13" s="91"/>
      <c r="JOK13" s="91"/>
      <c r="JOL13" s="91"/>
      <c r="JOM13" s="91"/>
      <c r="JON13" s="91"/>
      <c r="JOO13" s="91"/>
      <c r="JOP13" s="91"/>
      <c r="JOQ13" s="91"/>
      <c r="JOR13" s="91"/>
      <c r="JOS13" s="91"/>
      <c r="JOT13" s="91"/>
      <c r="JOU13" s="91"/>
      <c r="JOV13" s="91"/>
      <c r="JOW13" s="91"/>
      <c r="JOX13" s="91"/>
      <c r="JOY13" s="91"/>
      <c r="JOZ13" s="91"/>
      <c r="JPA13" s="91"/>
      <c r="JPB13" s="91"/>
      <c r="JPC13" s="91"/>
      <c r="JPD13" s="91"/>
      <c r="JPE13" s="91"/>
      <c r="JPF13" s="91"/>
      <c r="JPG13" s="91"/>
      <c r="JPH13" s="91"/>
      <c r="JPI13" s="91"/>
      <c r="JPJ13" s="91"/>
      <c r="JPK13" s="91"/>
      <c r="JPL13" s="91"/>
      <c r="JPM13" s="91"/>
      <c r="JPN13" s="91"/>
      <c r="JPO13" s="91"/>
      <c r="JPP13" s="91"/>
      <c r="JPQ13" s="91"/>
      <c r="JPR13" s="91"/>
      <c r="JPS13" s="91"/>
      <c r="JPT13" s="91"/>
      <c r="JPU13" s="91"/>
      <c r="JPV13" s="91"/>
      <c r="JPW13" s="91"/>
      <c r="JPX13" s="91"/>
      <c r="JPY13" s="91"/>
      <c r="JPZ13" s="91"/>
      <c r="JQA13" s="91"/>
      <c r="JQB13" s="91"/>
      <c r="JQC13" s="91"/>
      <c r="JQD13" s="91"/>
      <c r="JQE13" s="91"/>
      <c r="JQF13" s="91"/>
      <c r="JQG13" s="91"/>
      <c r="JQH13" s="91"/>
      <c r="JQI13" s="91"/>
      <c r="JQJ13" s="91"/>
      <c r="JQK13" s="91"/>
      <c r="JQL13" s="91"/>
      <c r="JQM13" s="91"/>
      <c r="JQN13" s="91"/>
      <c r="JQO13" s="91"/>
      <c r="JQP13" s="91"/>
      <c r="JQQ13" s="91"/>
      <c r="JQR13" s="91"/>
      <c r="JQS13" s="91"/>
      <c r="JQT13" s="91"/>
      <c r="JQU13" s="91"/>
      <c r="JQV13" s="91"/>
      <c r="JQW13" s="91"/>
      <c r="JQX13" s="91"/>
      <c r="JQY13" s="91"/>
      <c r="JQZ13" s="91"/>
      <c r="JRA13" s="91"/>
      <c r="JRB13" s="91"/>
      <c r="JRC13" s="91"/>
      <c r="JRD13" s="91"/>
      <c r="JRE13" s="91"/>
      <c r="JRF13" s="91"/>
      <c r="JRG13" s="91"/>
      <c r="JRH13" s="91"/>
      <c r="JRI13" s="91"/>
      <c r="JRJ13" s="91"/>
      <c r="JRK13" s="91"/>
      <c r="JRL13" s="91"/>
      <c r="JRM13" s="91"/>
      <c r="JRN13" s="91"/>
      <c r="JRO13" s="91"/>
      <c r="JRP13" s="91"/>
      <c r="JRQ13" s="91"/>
      <c r="JRR13" s="91"/>
      <c r="JRS13" s="91"/>
      <c r="JRT13" s="91"/>
      <c r="JRU13" s="91"/>
      <c r="JRV13" s="91"/>
      <c r="JRW13" s="91"/>
      <c r="JRX13" s="91"/>
      <c r="JRY13" s="91"/>
      <c r="JRZ13" s="91"/>
      <c r="JSA13" s="91"/>
      <c r="JSB13" s="91"/>
      <c r="JSC13" s="91"/>
      <c r="JSD13" s="91"/>
      <c r="JSE13" s="91"/>
      <c r="JSF13" s="91"/>
      <c r="JSG13" s="91"/>
      <c r="JSH13" s="91"/>
      <c r="JSI13" s="91"/>
      <c r="JSJ13" s="91"/>
      <c r="JSK13" s="91"/>
      <c r="JSL13" s="91"/>
      <c r="JSM13" s="91"/>
      <c r="JSN13" s="91"/>
      <c r="JSO13" s="91"/>
      <c r="JSP13" s="91"/>
      <c r="JSQ13" s="91"/>
      <c r="JSR13" s="91"/>
      <c r="JSS13" s="91"/>
      <c r="JST13" s="91"/>
      <c r="JSU13" s="91"/>
      <c r="JSV13" s="91"/>
      <c r="JSW13" s="91"/>
      <c r="JSX13" s="91"/>
      <c r="JSY13" s="91"/>
      <c r="JSZ13" s="91"/>
      <c r="JTA13" s="91"/>
      <c r="JTB13" s="91"/>
      <c r="JTC13" s="91"/>
      <c r="JTD13" s="91"/>
      <c r="JTE13" s="91"/>
      <c r="JTF13" s="91"/>
      <c r="JTG13" s="91"/>
      <c r="JTH13" s="91"/>
      <c r="JTI13" s="91"/>
      <c r="JTJ13" s="91"/>
      <c r="JTK13" s="91"/>
      <c r="JTL13" s="91"/>
      <c r="JTM13" s="91"/>
      <c r="JTN13" s="91"/>
      <c r="JTO13" s="91"/>
      <c r="JTP13" s="91"/>
      <c r="JTQ13" s="91"/>
      <c r="JTR13" s="91"/>
      <c r="JTS13" s="91"/>
      <c r="JTT13" s="91"/>
      <c r="JTU13" s="91"/>
      <c r="JTV13" s="91"/>
      <c r="JTW13" s="91"/>
      <c r="JTX13" s="91"/>
      <c r="JTY13" s="91"/>
      <c r="JTZ13" s="91"/>
      <c r="JUA13" s="91"/>
      <c r="JUB13" s="91"/>
      <c r="JUC13" s="91"/>
      <c r="JUD13" s="91"/>
      <c r="JUE13" s="91"/>
      <c r="JUF13" s="91"/>
      <c r="JUG13" s="91"/>
      <c r="JUH13" s="91"/>
      <c r="JUI13" s="91"/>
      <c r="JUJ13" s="91"/>
      <c r="JUK13" s="91"/>
      <c r="JUL13" s="91"/>
      <c r="JUM13" s="91"/>
      <c r="JUN13" s="91"/>
      <c r="JUO13" s="91"/>
      <c r="JUP13" s="91"/>
      <c r="JUQ13" s="91"/>
      <c r="JUR13" s="91"/>
      <c r="JUS13" s="91"/>
      <c r="JUT13" s="91"/>
      <c r="JUU13" s="91"/>
      <c r="JUV13" s="91"/>
      <c r="JUW13" s="91"/>
      <c r="JUX13" s="91"/>
      <c r="JUY13" s="91"/>
      <c r="JUZ13" s="91"/>
      <c r="JVA13" s="91"/>
      <c r="JVB13" s="91"/>
      <c r="JVC13" s="91"/>
      <c r="JVD13" s="91"/>
      <c r="JVE13" s="91"/>
      <c r="JVF13" s="91"/>
      <c r="JVG13" s="91"/>
      <c r="JVH13" s="91"/>
      <c r="JVI13" s="91"/>
      <c r="JVJ13" s="91"/>
      <c r="JVK13" s="91"/>
      <c r="JVL13" s="91"/>
      <c r="JVM13" s="91"/>
      <c r="JVN13" s="91"/>
      <c r="JVO13" s="91"/>
      <c r="JVP13" s="91"/>
      <c r="JVQ13" s="91"/>
      <c r="JVR13" s="91"/>
      <c r="JVS13" s="91"/>
      <c r="JVT13" s="91"/>
      <c r="JVU13" s="91"/>
      <c r="JVV13" s="91"/>
      <c r="JVW13" s="91"/>
      <c r="JVX13" s="91"/>
      <c r="JVY13" s="91"/>
      <c r="JVZ13" s="91"/>
      <c r="JWA13" s="91"/>
      <c r="JWB13" s="91"/>
      <c r="JWC13" s="91"/>
      <c r="JWD13" s="91"/>
      <c r="JWE13" s="91"/>
      <c r="JWF13" s="91"/>
      <c r="JWG13" s="91"/>
      <c r="JWH13" s="91"/>
      <c r="JWI13" s="91"/>
      <c r="JWJ13" s="91"/>
      <c r="JWK13" s="91"/>
      <c r="JWL13" s="91"/>
      <c r="JWM13" s="91"/>
      <c r="JWN13" s="91"/>
      <c r="JWO13" s="91"/>
      <c r="JWP13" s="91"/>
      <c r="JWQ13" s="91"/>
      <c r="JWR13" s="91"/>
      <c r="JWS13" s="91"/>
      <c r="JWT13" s="91"/>
      <c r="JWU13" s="91"/>
      <c r="JWV13" s="91"/>
      <c r="JWW13" s="91"/>
      <c r="JWX13" s="91"/>
      <c r="JWY13" s="91"/>
      <c r="JWZ13" s="91"/>
      <c r="JXA13" s="91"/>
      <c r="JXB13" s="91"/>
      <c r="JXC13" s="91"/>
      <c r="JXD13" s="91"/>
      <c r="JXE13" s="91"/>
      <c r="JXF13" s="91"/>
      <c r="JXG13" s="91"/>
      <c r="JXH13" s="91"/>
      <c r="JXI13" s="91"/>
      <c r="JXJ13" s="91"/>
      <c r="JXK13" s="91"/>
      <c r="JXL13" s="91"/>
      <c r="JXM13" s="91"/>
      <c r="JXN13" s="91"/>
      <c r="JXO13" s="91"/>
      <c r="JXP13" s="91"/>
      <c r="JXQ13" s="91"/>
      <c r="JXR13" s="91"/>
      <c r="JXS13" s="91"/>
      <c r="JXT13" s="91"/>
      <c r="JXU13" s="91"/>
      <c r="JXV13" s="91"/>
      <c r="JXW13" s="91"/>
      <c r="JXX13" s="91"/>
      <c r="JXY13" s="91"/>
      <c r="JXZ13" s="91"/>
      <c r="JYA13" s="91"/>
      <c r="JYB13" s="91"/>
      <c r="JYC13" s="91"/>
      <c r="JYD13" s="91"/>
      <c r="JYE13" s="91"/>
      <c r="JYF13" s="91"/>
      <c r="JYG13" s="91"/>
      <c r="JYH13" s="91"/>
      <c r="JYI13" s="91"/>
      <c r="JYJ13" s="91"/>
      <c r="JYK13" s="91"/>
      <c r="JYL13" s="91"/>
      <c r="JYM13" s="91"/>
      <c r="JYN13" s="91"/>
      <c r="JYO13" s="91"/>
      <c r="JYP13" s="91"/>
      <c r="JYQ13" s="91"/>
      <c r="JYR13" s="91"/>
      <c r="JYS13" s="91"/>
      <c r="JYT13" s="91"/>
      <c r="JYU13" s="91"/>
      <c r="JYV13" s="91"/>
      <c r="JYW13" s="91"/>
      <c r="JYX13" s="91"/>
      <c r="JYY13" s="91"/>
      <c r="JYZ13" s="91"/>
      <c r="JZA13" s="91"/>
      <c r="JZB13" s="91"/>
      <c r="JZC13" s="91"/>
      <c r="JZD13" s="91"/>
      <c r="JZE13" s="91"/>
      <c r="JZF13" s="91"/>
      <c r="JZG13" s="91"/>
      <c r="JZH13" s="91"/>
      <c r="JZI13" s="91"/>
      <c r="JZJ13" s="91"/>
      <c r="JZK13" s="91"/>
      <c r="JZL13" s="91"/>
      <c r="JZM13" s="91"/>
      <c r="JZN13" s="91"/>
      <c r="JZO13" s="91"/>
      <c r="JZP13" s="91"/>
      <c r="JZQ13" s="91"/>
      <c r="JZR13" s="91"/>
      <c r="JZS13" s="91"/>
      <c r="JZT13" s="91"/>
      <c r="JZU13" s="91"/>
      <c r="JZV13" s="91"/>
      <c r="JZW13" s="91"/>
      <c r="JZX13" s="91"/>
      <c r="JZY13" s="91"/>
      <c r="JZZ13" s="91"/>
      <c r="KAA13" s="91"/>
      <c r="KAB13" s="91"/>
      <c r="KAC13" s="91"/>
      <c r="KAD13" s="91"/>
      <c r="KAE13" s="91"/>
      <c r="KAF13" s="91"/>
      <c r="KAG13" s="91"/>
      <c r="KAH13" s="91"/>
      <c r="KAI13" s="91"/>
      <c r="KAJ13" s="91"/>
      <c r="KAK13" s="91"/>
      <c r="KAL13" s="91"/>
      <c r="KAM13" s="91"/>
      <c r="KAN13" s="91"/>
      <c r="KAO13" s="91"/>
      <c r="KAP13" s="91"/>
      <c r="KAQ13" s="91"/>
      <c r="KAR13" s="91"/>
      <c r="KAS13" s="91"/>
      <c r="KAT13" s="91"/>
      <c r="KAU13" s="91"/>
      <c r="KAV13" s="91"/>
      <c r="KAW13" s="91"/>
      <c r="KAX13" s="91"/>
      <c r="KAY13" s="91"/>
      <c r="KAZ13" s="91"/>
      <c r="KBA13" s="91"/>
      <c r="KBB13" s="91"/>
      <c r="KBC13" s="91"/>
      <c r="KBD13" s="91"/>
      <c r="KBE13" s="91"/>
      <c r="KBF13" s="91"/>
      <c r="KBG13" s="91"/>
      <c r="KBH13" s="91"/>
      <c r="KBI13" s="91"/>
      <c r="KBJ13" s="91"/>
      <c r="KBK13" s="91"/>
      <c r="KBL13" s="91"/>
      <c r="KBM13" s="91"/>
      <c r="KBN13" s="91"/>
      <c r="KBO13" s="91"/>
      <c r="KBP13" s="91"/>
      <c r="KBQ13" s="91"/>
      <c r="KBR13" s="91"/>
      <c r="KBS13" s="91"/>
      <c r="KBT13" s="91"/>
      <c r="KBU13" s="91"/>
      <c r="KBV13" s="91"/>
      <c r="KBW13" s="91"/>
      <c r="KBX13" s="91"/>
      <c r="KBY13" s="91"/>
      <c r="KBZ13" s="91"/>
      <c r="KCA13" s="91"/>
      <c r="KCB13" s="91"/>
      <c r="KCC13" s="91"/>
      <c r="KCD13" s="91"/>
      <c r="KCE13" s="91"/>
      <c r="KCF13" s="91"/>
      <c r="KCG13" s="91"/>
      <c r="KCH13" s="91"/>
      <c r="KCI13" s="91"/>
      <c r="KCJ13" s="91"/>
      <c r="KCK13" s="91"/>
      <c r="KCL13" s="91"/>
      <c r="KCM13" s="91"/>
      <c r="KCN13" s="91"/>
      <c r="KCO13" s="91"/>
      <c r="KCP13" s="91"/>
      <c r="KCQ13" s="91"/>
      <c r="KCR13" s="91"/>
      <c r="KCS13" s="91"/>
      <c r="KCT13" s="91"/>
      <c r="KCU13" s="91"/>
      <c r="KCV13" s="91"/>
      <c r="KCW13" s="91"/>
      <c r="KCX13" s="91"/>
      <c r="KCY13" s="91"/>
      <c r="KCZ13" s="91"/>
      <c r="KDA13" s="91"/>
      <c r="KDB13" s="91"/>
      <c r="KDC13" s="91"/>
      <c r="KDD13" s="91"/>
      <c r="KDE13" s="91"/>
      <c r="KDF13" s="91"/>
      <c r="KDG13" s="91"/>
      <c r="KDH13" s="91"/>
      <c r="KDI13" s="91"/>
      <c r="KDJ13" s="91"/>
      <c r="KDK13" s="91"/>
      <c r="KDL13" s="91"/>
      <c r="KDM13" s="91"/>
      <c r="KDN13" s="91"/>
      <c r="KDO13" s="91"/>
      <c r="KDP13" s="91"/>
      <c r="KDQ13" s="91"/>
      <c r="KDR13" s="91"/>
      <c r="KDS13" s="91"/>
      <c r="KDT13" s="91"/>
      <c r="KDU13" s="91"/>
      <c r="KDV13" s="91"/>
      <c r="KDW13" s="91"/>
      <c r="KDX13" s="91"/>
      <c r="KDY13" s="91"/>
      <c r="KDZ13" s="91"/>
      <c r="KEA13" s="91"/>
      <c r="KEB13" s="91"/>
      <c r="KEC13" s="91"/>
      <c r="KED13" s="91"/>
      <c r="KEE13" s="91"/>
      <c r="KEF13" s="91"/>
      <c r="KEG13" s="91"/>
      <c r="KEH13" s="91"/>
      <c r="KEI13" s="91"/>
      <c r="KEJ13" s="91"/>
      <c r="KEK13" s="91"/>
      <c r="KEL13" s="91"/>
      <c r="KEM13" s="91"/>
      <c r="KEN13" s="91"/>
      <c r="KEO13" s="91"/>
      <c r="KEP13" s="91"/>
      <c r="KEQ13" s="91"/>
      <c r="KER13" s="91"/>
      <c r="KES13" s="91"/>
      <c r="KET13" s="91"/>
      <c r="KEU13" s="91"/>
      <c r="KEV13" s="91"/>
      <c r="KEW13" s="91"/>
      <c r="KEX13" s="91"/>
      <c r="KEY13" s="91"/>
      <c r="KEZ13" s="91"/>
      <c r="KFA13" s="91"/>
      <c r="KFB13" s="91"/>
      <c r="KFC13" s="91"/>
      <c r="KFD13" s="91"/>
      <c r="KFE13" s="91"/>
      <c r="KFF13" s="91"/>
      <c r="KFG13" s="91"/>
      <c r="KFH13" s="91"/>
      <c r="KFI13" s="91"/>
      <c r="KFJ13" s="91"/>
      <c r="KFK13" s="91"/>
      <c r="KFL13" s="91"/>
      <c r="KFM13" s="91"/>
      <c r="KFN13" s="91"/>
      <c r="KFO13" s="91"/>
      <c r="KFP13" s="91"/>
      <c r="KFQ13" s="91"/>
      <c r="KFR13" s="91"/>
      <c r="KFS13" s="91"/>
      <c r="KFT13" s="91"/>
      <c r="KFU13" s="91"/>
      <c r="KFV13" s="91"/>
      <c r="KFW13" s="91"/>
      <c r="KFX13" s="91"/>
      <c r="KFY13" s="91"/>
      <c r="KFZ13" s="91"/>
      <c r="KGA13" s="91"/>
      <c r="KGB13" s="91"/>
      <c r="KGC13" s="91"/>
      <c r="KGD13" s="91"/>
      <c r="KGE13" s="91"/>
      <c r="KGF13" s="91"/>
      <c r="KGG13" s="91"/>
      <c r="KGH13" s="91"/>
      <c r="KGI13" s="91"/>
      <c r="KGJ13" s="91"/>
      <c r="KGK13" s="91"/>
      <c r="KGL13" s="91"/>
      <c r="KGM13" s="91"/>
      <c r="KGN13" s="91"/>
      <c r="KGO13" s="91"/>
      <c r="KGP13" s="91"/>
      <c r="KGQ13" s="91"/>
      <c r="KGR13" s="91"/>
      <c r="KGS13" s="91"/>
      <c r="KGT13" s="91"/>
      <c r="KGU13" s="91"/>
      <c r="KGV13" s="91"/>
      <c r="KGW13" s="91"/>
      <c r="KGX13" s="91"/>
      <c r="KGY13" s="91"/>
      <c r="KGZ13" s="91"/>
      <c r="KHA13" s="91"/>
      <c r="KHB13" s="91"/>
      <c r="KHC13" s="91"/>
      <c r="KHD13" s="91"/>
      <c r="KHE13" s="91"/>
      <c r="KHF13" s="91"/>
      <c r="KHG13" s="91"/>
      <c r="KHH13" s="91"/>
      <c r="KHI13" s="91"/>
      <c r="KHJ13" s="91"/>
      <c r="KHK13" s="91"/>
      <c r="KHL13" s="91"/>
      <c r="KHM13" s="91"/>
      <c r="KHN13" s="91"/>
      <c r="KHO13" s="91"/>
      <c r="KHP13" s="91"/>
      <c r="KHQ13" s="91"/>
      <c r="KHR13" s="91"/>
      <c r="KHS13" s="91"/>
      <c r="KHT13" s="91"/>
      <c r="KHU13" s="91"/>
      <c r="KHV13" s="91"/>
      <c r="KHW13" s="91"/>
      <c r="KHX13" s="91"/>
      <c r="KHY13" s="91"/>
      <c r="KHZ13" s="91"/>
      <c r="KIA13" s="91"/>
      <c r="KIB13" s="91"/>
      <c r="KIC13" s="91"/>
      <c r="KID13" s="91"/>
      <c r="KIE13" s="91"/>
      <c r="KIF13" s="91"/>
      <c r="KIG13" s="91"/>
      <c r="KIH13" s="91"/>
      <c r="KII13" s="91"/>
      <c r="KIJ13" s="91"/>
      <c r="KIK13" s="91"/>
      <c r="KIL13" s="91"/>
      <c r="KIM13" s="91"/>
      <c r="KIN13" s="91"/>
      <c r="KIO13" s="91"/>
      <c r="KIP13" s="91"/>
      <c r="KIQ13" s="91"/>
      <c r="KIR13" s="91"/>
      <c r="KIS13" s="91"/>
      <c r="KIT13" s="91"/>
      <c r="KIU13" s="91"/>
      <c r="KIV13" s="91"/>
      <c r="KIW13" s="91"/>
      <c r="KIX13" s="91"/>
      <c r="KIY13" s="91"/>
      <c r="KIZ13" s="91"/>
      <c r="KJA13" s="91"/>
      <c r="KJB13" s="91"/>
      <c r="KJC13" s="91"/>
      <c r="KJD13" s="91"/>
      <c r="KJE13" s="91"/>
      <c r="KJF13" s="91"/>
      <c r="KJG13" s="91"/>
      <c r="KJH13" s="91"/>
      <c r="KJI13" s="91"/>
      <c r="KJJ13" s="91"/>
      <c r="KJK13" s="91"/>
      <c r="KJL13" s="91"/>
      <c r="KJM13" s="91"/>
      <c r="KJN13" s="91"/>
      <c r="KJO13" s="91"/>
      <c r="KJP13" s="91"/>
      <c r="KJQ13" s="91"/>
      <c r="KJR13" s="91"/>
      <c r="KJS13" s="91"/>
      <c r="KJT13" s="91"/>
      <c r="KJU13" s="91"/>
      <c r="KJV13" s="91"/>
      <c r="KJW13" s="91"/>
      <c r="KJX13" s="91"/>
      <c r="KJY13" s="91"/>
      <c r="KJZ13" s="91"/>
      <c r="KKA13" s="91"/>
      <c r="KKB13" s="91"/>
      <c r="KKC13" s="91"/>
      <c r="KKD13" s="91"/>
      <c r="KKE13" s="91"/>
      <c r="KKF13" s="91"/>
      <c r="KKG13" s="91"/>
      <c r="KKH13" s="91"/>
      <c r="KKI13" s="91"/>
      <c r="KKJ13" s="91"/>
      <c r="KKK13" s="91"/>
      <c r="KKL13" s="91"/>
      <c r="KKM13" s="91"/>
      <c r="KKN13" s="91"/>
      <c r="KKO13" s="91"/>
      <c r="KKP13" s="91"/>
      <c r="KKQ13" s="91"/>
      <c r="KKR13" s="91"/>
      <c r="KKS13" s="91"/>
      <c r="KKT13" s="91"/>
      <c r="KKU13" s="91"/>
      <c r="KKV13" s="91"/>
      <c r="KKW13" s="91"/>
      <c r="KKX13" s="91"/>
      <c r="KKY13" s="91"/>
      <c r="KKZ13" s="91"/>
      <c r="KLA13" s="91"/>
      <c r="KLB13" s="91"/>
      <c r="KLC13" s="91"/>
      <c r="KLD13" s="91"/>
      <c r="KLE13" s="91"/>
      <c r="KLF13" s="91"/>
      <c r="KLG13" s="91"/>
      <c r="KLH13" s="91"/>
      <c r="KLI13" s="91"/>
      <c r="KLJ13" s="91"/>
      <c r="KLK13" s="91"/>
      <c r="KLL13" s="91"/>
      <c r="KLM13" s="91"/>
      <c r="KLN13" s="91"/>
      <c r="KLO13" s="91"/>
      <c r="KLP13" s="91"/>
      <c r="KLQ13" s="91"/>
      <c r="KLR13" s="91"/>
      <c r="KLS13" s="91"/>
      <c r="KLT13" s="91"/>
      <c r="KLU13" s="91"/>
      <c r="KLV13" s="91"/>
      <c r="KLW13" s="91"/>
      <c r="KLX13" s="91"/>
      <c r="KLY13" s="91"/>
      <c r="KLZ13" s="91"/>
      <c r="KMA13" s="91"/>
      <c r="KMB13" s="91"/>
      <c r="KMC13" s="91"/>
      <c r="KMD13" s="91"/>
      <c r="KME13" s="91"/>
      <c r="KMF13" s="91"/>
      <c r="KMG13" s="91"/>
      <c r="KMH13" s="91"/>
      <c r="KMI13" s="91"/>
      <c r="KMJ13" s="91"/>
      <c r="KMK13" s="91"/>
      <c r="KML13" s="91"/>
      <c r="KMM13" s="91"/>
      <c r="KMN13" s="91"/>
      <c r="KMO13" s="91"/>
      <c r="KMP13" s="91"/>
      <c r="KMQ13" s="91"/>
      <c r="KMR13" s="91"/>
      <c r="KMS13" s="91"/>
      <c r="KMT13" s="91"/>
      <c r="KMU13" s="91"/>
      <c r="KMV13" s="91"/>
      <c r="KMW13" s="91"/>
      <c r="KMX13" s="91"/>
      <c r="KMY13" s="91"/>
      <c r="KMZ13" s="91"/>
      <c r="KNA13" s="91"/>
      <c r="KNB13" s="91"/>
      <c r="KNC13" s="91"/>
      <c r="KND13" s="91"/>
      <c r="KNE13" s="91"/>
      <c r="KNF13" s="91"/>
      <c r="KNG13" s="91"/>
      <c r="KNH13" s="91"/>
      <c r="KNI13" s="91"/>
      <c r="KNJ13" s="91"/>
      <c r="KNK13" s="91"/>
      <c r="KNL13" s="91"/>
      <c r="KNM13" s="91"/>
      <c r="KNN13" s="91"/>
      <c r="KNO13" s="91"/>
      <c r="KNP13" s="91"/>
      <c r="KNQ13" s="91"/>
      <c r="KNR13" s="91"/>
      <c r="KNS13" s="91"/>
      <c r="KNT13" s="91"/>
      <c r="KNU13" s="91"/>
      <c r="KNV13" s="91"/>
      <c r="KNW13" s="91"/>
      <c r="KNX13" s="91"/>
      <c r="KNY13" s="91"/>
      <c r="KNZ13" s="91"/>
      <c r="KOA13" s="91"/>
      <c r="KOB13" s="91"/>
      <c r="KOC13" s="91"/>
      <c r="KOD13" s="91"/>
      <c r="KOE13" s="91"/>
      <c r="KOF13" s="91"/>
      <c r="KOG13" s="91"/>
      <c r="KOH13" s="91"/>
      <c r="KOI13" s="91"/>
      <c r="KOJ13" s="91"/>
      <c r="KOK13" s="91"/>
      <c r="KOL13" s="91"/>
      <c r="KOM13" s="91"/>
      <c r="KON13" s="91"/>
      <c r="KOO13" s="91"/>
      <c r="KOP13" s="91"/>
      <c r="KOQ13" s="91"/>
      <c r="KOR13" s="91"/>
      <c r="KOS13" s="91"/>
      <c r="KOT13" s="91"/>
      <c r="KOU13" s="91"/>
      <c r="KOV13" s="91"/>
      <c r="KOW13" s="91"/>
      <c r="KOX13" s="91"/>
      <c r="KOY13" s="91"/>
      <c r="KOZ13" s="91"/>
      <c r="KPA13" s="91"/>
      <c r="KPB13" s="91"/>
      <c r="KPC13" s="91"/>
      <c r="KPD13" s="91"/>
      <c r="KPE13" s="91"/>
      <c r="KPF13" s="91"/>
      <c r="KPG13" s="91"/>
      <c r="KPH13" s="91"/>
      <c r="KPI13" s="91"/>
      <c r="KPJ13" s="91"/>
      <c r="KPK13" s="91"/>
      <c r="KPL13" s="91"/>
      <c r="KPM13" s="91"/>
      <c r="KPN13" s="91"/>
      <c r="KPO13" s="91"/>
      <c r="KPP13" s="91"/>
      <c r="KPQ13" s="91"/>
      <c r="KPR13" s="91"/>
      <c r="KPS13" s="91"/>
      <c r="KPT13" s="91"/>
      <c r="KPU13" s="91"/>
      <c r="KPV13" s="91"/>
      <c r="KPW13" s="91"/>
      <c r="KPX13" s="91"/>
      <c r="KPY13" s="91"/>
      <c r="KPZ13" s="91"/>
      <c r="KQA13" s="91"/>
      <c r="KQB13" s="91"/>
      <c r="KQC13" s="91"/>
      <c r="KQD13" s="91"/>
      <c r="KQE13" s="91"/>
      <c r="KQF13" s="91"/>
      <c r="KQG13" s="91"/>
      <c r="KQH13" s="91"/>
      <c r="KQI13" s="91"/>
      <c r="KQJ13" s="91"/>
      <c r="KQK13" s="91"/>
      <c r="KQL13" s="91"/>
      <c r="KQM13" s="91"/>
      <c r="KQN13" s="91"/>
      <c r="KQO13" s="91"/>
      <c r="KQP13" s="91"/>
      <c r="KQQ13" s="91"/>
      <c r="KQR13" s="91"/>
      <c r="KQS13" s="91"/>
      <c r="KQT13" s="91"/>
      <c r="KQU13" s="91"/>
      <c r="KQV13" s="91"/>
      <c r="KQW13" s="91"/>
      <c r="KQX13" s="91"/>
      <c r="KQY13" s="91"/>
      <c r="KQZ13" s="91"/>
      <c r="KRA13" s="91"/>
      <c r="KRB13" s="91"/>
      <c r="KRC13" s="91"/>
      <c r="KRD13" s="91"/>
      <c r="KRE13" s="91"/>
      <c r="KRF13" s="91"/>
      <c r="KRG13" s="91"/>
      <c r="KRH13" s="91"/>
      <c r="KRI13" s="91"/>
      <c r="KRJ13" s="91"/>
      <c r="KRK13" s="91"/>
      <c r="KRL13" s="91"/>
      <c r="KRM13" s="91"/>
      <c r="KRN13" s="91"/>
      <c r="KRO13" s="91"/>
      <c r="KRP13" s="91"/>
      <c r="KRQ13" s="91"/>
      <c r="KRR13" s="91"/>
      <c r="KRS13" s="91"/>
      <c r="KRT13" s="91"/>
      <c r="KRU13" s="91"/>
      <c r="KRV13" s="91"/>
      <c r="KRW13" s="91"/>
      <c r="KRX13" s="91"/>
      <c r="KRY13" s="91"/>
      <c r="KRZ13" s="91"/>
      <c r="KSA13" s="91"/>
      <c r="KSB13" s="91"/>
      <c r="KSC13" s="91"/>
      <c r="KSD13" s="91"/>
      <c r="KSE13" s="91"/>
      <c r="KSF13" s="91"/>
      <c r="KSG13" s="91"/>
      <c r="KSH13" s="91"/>
      <c r="KSI13" s="91"/>
      <c r="KSJ13" s="91"/>
      <c r="KSK13" s="91"/>
      <c r="KSL13" s="91"/>
      <c r="KSM13" s="91"/>
      <c r="KSN13" s="91"/>
      <c r="KSO13" s="91"/>
      <c r="KSP13" s="91"/>
      <c r="KSQ13" s="91"/>
      <c r="KSR13" s="91"/>
      <c r="KSS13" s="91"/>
      <c r="KST13" s="91"/>
      <c r="KSU13" s="91"/>
      <c r="KSV13" s="91"/>
      <c r="KSW13" s="91"/>
      <c r="KSX13" s="91"/>
      <c r="KSY13" s="91"/>
      <c r="KSZ13" s="91"/>
      <c r="KTA13" s="91"/>
      <c r="KTB13" s="91"/>
      <c r="KTC13" s="91"/>
      <c r="KTD13" s="91"/>
      <c r="KTE13" s="91"/>
      <c r="KTF13" s="91"/>
      <c r="KTG13" s="91"/>
      <c r="KTH13" s="91"/>
      <c r="KTI13" s="91"/>
      <c r="KTJ13" s="91"/>
      <c r="KTK13" s="91"/>
      <c r="KTL13" s="91"/>
      <c r="KTM13" s="91"/>
      <c r="KTN13" s="91"/>
      <c r="KTO13" s="91"/>
      <c r="KTP13" s="91"/>
      <c r="KTQ13" s="91"/>
      <c r="KTR13" s="91"/>
      <c r="KTS13" s="91"/>
      <c r="KTT13" s="91"/>
      <c r="KTU13" s="91"/>
      <c r="KTV13" s="91"/>
      <c r="KTW13" s="91"/>
      <c r="KTX13" s="91"/>
      <c r="KTY13" s="91"/>
      <c r="KTZ13" s="91"/>
      <c r="KUA13" s="91"/>
      <c r="KUB13" s="91"/>
      <c r="KUC13" s="91"/>
      <c r="KUD13" s="91"/>
      <c r="KUE13" s="91"/>
      <c r="KUF13" s="91"/>
      <c r="KUG13" s="91"/>
      <c r="KUH13" s="91"/>
      <c r="KUI13" s="91"/>
      <c r="KUJ13" s="91"/>
      <c r="KUK13" s="91"/>
      <c r="KUL13" s="91"/>
      <c r="KUM13" s="91"/>
      <c r="KUN13" s="91"/>
      <c r="KUO13" s="91"/>
      <c r="KUP13" s="91"/>
      <c r="KUQ13" s="91"/>
      <c r="KUR13" s="91"/>
      <c r="KUS13" s="91"/>
      <c r="KUT13" s="91"/>
      <c r="KUU13" s="91"/>
      <c r="KUV13" s="91"/>
      <c r="KUW13" s="91"/>
      <c r="KUX13" s="91"/>
      <c r="KUY13" s="91"/>
      <c r="KUZ13" s="91"/>
      <c r="KVA13" s="91"/>
      <c r="KVB13" s="91"/>
      <c r="KVC13" s="91"/>
      <c r="KVD13" s="91"/>
      <c r="KVE13" s="91"/>
      <c r="KVF13" s="91"/>
      <c r="KVG13" s="91"/>
      <c r="KVH13" s="91"/>
      <c r="KVI13" s="91"/>
      <c r="KVJ13" s="91"/>
      <c r="KVK13" s="91"/>
      <c r="KVL13" s="91"/>
      <c r="KVM13" s="91"/>
      <c r="KVN13" s="91"/>
      <c r="KVO13" s="91"/>
      <c r="KVP13" s="91"/>
      <c r="KVQ13" s="91"/>
      <c r="KVR13" s="91"/>
      <c r="KVS13" s="91"/>
      <c r="KVT13" s="91"/>
      <c r="KVU13" s="91"/>
      <c r="KVV13" s="91"/>
      <c r="KVW13" s="91"/>
      <c r="KVX13" s="91"/>
      <c r="KVY13" s="91"/>
      <c r="KVZ13" s="91"/>
      <c r="KWA13" s="91"/>
      <c r="KWB13" s="91"/>
      <c r="KWC13" s="91"/>
      <c r="KWD13" s="91"/>
      <c r="KWE13" s="91"/>
      <c r="KWF13" s="91"/>
      <c r="KWG13" s="91"/>
      <c r="KWH13" s="91"/>
      <c r="KWI13" s="91"/>
      <c r="KWJ13" s="91"/>
      <c r="KWK13" s="91"/>
      <c r="KWL13" s="91"/>
      <c r="KWM13" s="91"/>
      <c r="KWN13" s="91"/>
      <c r="KWO13" s="91"/>
      <c r="KWP13" s="91"/>
      <c r="KWQ13" s="91"/>
      <c r="KWR13" s="91"/>
      <c r="KWS13" s="91"/>
      <c r="KWT13" s="91"/>
      <c r="KWU13" s="91"/>
      <c r="KWV13" s="91"/>
      <c r="KWW13" s="91"/>
      <c r="KWX13" s="91"/>
      <c r="KWY13" s="91"/>
      <c r="KWZ13" s="91"/>
      <c r="KXA13" s="91"/>
      <c r="KXB13" s="91"/>
      <c r="KXC13" s="91"/>
      <c r="KXD13" s="91"/>
      <c r="KXE13" s="91"/>
      <c r="KXF13" s="91"/>
      <c r="KXG13" s="91"/>
      <c r="KXH13" s="91"/>
      <c r="KXI13" s="91"/>
      <c r="KXJ13" s="91"/>
      <c r="KXK13" s="91"/>
      <c r="KXL13" s="91"/>
      <c r="KXM13" s="91"/>
      <c r="KXN13" s="91"/>
      <c r="KXO13" s="91"/>
      <c r="KXP13" s="91"/>
      <c r="KXQ13" s="91"/>
      <c r="KXR13" s="91"/>
      <c r="KXS13" s="91"/>
      <c r="KXT13" s="91"/>
      <c r="KXU13" s="91"/>
      <c r="KXV13" s="91"/>
      <c r="KXW13" s="91"/>
      <c r="KXX13" s="91"/>
      <c r="KXY13" s="91"/>
      <c r="KXZ13" s="91"/>
      <c r="KYA13" s="91"/>
      <c r="KYB13" s="91"/>
      <c r="KYC13" s="91"/>
      <c r="KYD13" s="91"/>
      <c r="KYE13" s="91"/>
      <c r="KYF13" s="91"/>
      <c r="KYG13" s="91"/>
      <c r="KYH13" s="91"/>
      <c r="KYI13" s="91"/>
      <c r="KYJ13" s="91"/>
      <c r="KYK13" s="91"/>
      <c r="KYL13" s="91"/>
      <c r="KYM13" s="91"/>
      <c r="KYN13" s="91"/>
      <c r="KYO13" s="91"/>
      <c r="KYP13" s="91"/>
      <c r="KYQ13" s="91"/>
      <c r="KYR13" s="91"/>
      <c r="KYS13" s="91"/>
      <c r="KYT13" s="91"/>
      <c r="KYU13" s="91"/>
      <c r="KYV13" s="91"/>
      <c r="KYW13" s="91"/>
      <c r="KYX13" s="91"/>
      <c r="KYY13" s="91"/>
      <c r="KYZ13" s="91"/>
      <c r="KZA13" s="91"/>
      <c r="KZB13" s="91"/>
      <c r="KZC13" s="91"/>
      <c r="KZD13" s="91"/>
      <c r="KZE13" s="91"/>
      <c r="KZF13" s="91"/>
      <c r="KZG13" s="91"/>
      <c r="KZH13" s="91"/>
      <c r="KZI13" s="91"/>
      <c r="KZJ13" s="91"/>
      <c r="KZK13" s="91"/>
      <c r="KZL13" s="91"/>
      <c r="KZM13" s="91"/>
      <c r="KZN13" s="91"/>
      <c r="KZO13" s="91"/>
      <c r="KZP13" s="91"/>
      <c r="KZQ13" s="91"/>
      <c r="KZR13" s="91"/>
      <c r="KZS13" s="91"/>
      <c r="KZT13" s="91"/>
      <c r="KZU13" s="91"/>
      <c r="KZV13" s="91"/>
      <c r="KZW13" s="91"/>
      <c r="KZX13" s="91"/>
      <c r="KZY13" s="91"/>
      <c r="KZZ13" s="91"/>
      <c r="LAA13" s="91"/>
      <c r="LAB13" s="91"/>
      <c r="LAC13" s="91"/>
      <c r="LAD13" s="91"/>
      <c r="LAE13" s="91"/>
      <c r="LAF13" s="91"/>
      <c r="LAG13" s="91"/>
      <c r="LAH13" s="91"/>
      <c r="LAI13" s="91"/>
      <c r="LAJ13" s="91"/>
      <c r="LAK13" s="91"/>
      <c r="LAL13" s="91"/>
      <c r="LAM13" s="91"/>
      <c r="LAN13" s="91"/>
      <c r="LAO13" s="91"/>
      <c r="LAP13" s="91"/>
      <c r="LAQ13" s="91"/>
      <c r="LAR13" s="91"/>
      <c r="LAS13" s="91"/>
      <c r="LAT13" s="91"/>
      <c r="LAU13" s="91"/>
      <c r="LAV13" s="91"/>
      <c r="LAW13" s="91"/>
      <c r="LAX13" s="91"/>
      <c r="LAY13" s="91"/>
      <c r="LAZ13" s="91"/>
      <c r="LBA13" s="91"/>
      <c r="LBB13" s="91"/>
      <c r="LBC13" s="91"/>
      <c r="LBD13" s="91"/>
      <c r="LBE13" s="91"/>
      <c r="LBF13" s="91"/>
      <c r="LBG13" s="91"/>
      <c r="LBH13" s="91"/>
      <c r="LBI13" s="91"/>
      <c r="LBJ13" s="91"/>
      <c r="LBK13" s="91"/>
      <c r="LBL13" s="91"/>
      <c r="LBM13" s="91"/>
      <c r="LBN13" s="91"/>
      <c r="LBO13" s="91"/>
      <c r="LBP13" s="91"/>
      <c r="LBQ13" s="91"/>
      <c r="LBR13" s="91"/>
      <c r="LBS13" s="91"/>
      <c r="LBT13" s="91"/>
      <c r="LBU13" s="91"/>
      <c r="LBV13" s="91"/>
      <c r="LBW13" s="91"/>
      <c r="LBX13" s="91"/>
      <c r="LBY13" s="91"/>
      <c r="LBZ13" s="91"/>
      <c r="LCA13" s="91"/>
      <c r="LCB13" s="91"/>
      <c r="LCC13" s="91"/>
      <c r="LCD13" s="91"/>
      <c r="LCE13" s="91"/>
      <c r="LCF13" s="91"/>
      <c r="LCG13" s="91"/>
      <c r="LCH13" s="91"/>
      <c r="LCI13" s="91"/>
      <c r="LCJ13" s="91"/>
      <c r="LCK13" s="91"/>
      <c r="LCL13" s="91"/>
      <c r="LCM13" s="91"/>
      <c r="LCN13" s="91"/>
      <c r="LCO13" s="91"/>
      <c r="LCP13" s="91"/>
      <c r="LCQ13" s="91"/>
      <c r="LCR13" s="91"/>
      <c r="LCS13" s="91"/>
      <c r="LCT13" s="91"/>
      <c r="LCU13" s="91"/>
      <c r="LCV13" s="91"/>
      <c r="LCW13" s="91"/>
      <c r="LCX13" s="91"/>
      <c r="LCY13" s="91"/>
      <c r="LCZ13" s="91"/>
      <c r="LDA13" s="91"/>
      <c r="LDB13" s="91"/>
      <c r="LDC13" s="91"/>
      <c r="LDD13" s="91"/>
      <c r="LDE13" s="91"/>
      <c r="LDF13" s="91"/>
      <c r="LDG13" s="91"/>
      <c r="LDH13" s="91"/>
      <c r="LDI13" s="91"/>
      <c r="LDJ13" s="91"/>
      <c r="LDK13" s="91"/>
      <c r="LDL13" s="91"/>
      <c r="LDM13" s="91"/>
      <c r="LDN13" s="91"/>
      <c r="LDO13" s="91"/>
      <c r="LDP13" s="91"/>
      <c r="LDQ13" s="91"/>
      <c r="LDR13" s="91"/>
      <c r="LDS13" s="91"/>
      <c r="LDT13" s="91"/>
      <c r="LDU13" s="91"/>
      <c r="LDV13" s="91"/>
      <c r="LDW13" s="91"/>
      <c r="LDX13" s="91"/>
      <c r="LDY13" s="91"/>
      <c r="LDZ13" s="91"/>
      <c r="LEA13" s="91"/>
      <c r="LEB13" s="91"/>
      <c r="LEC13" s="91"/>
      <c r="LED13" s="91"/>
      <c r="LEE13" s="91"/>
      <c r="LEF13" s="91"/>
      <c r="LEG13" s="91"/>
      <c r="LEH13" s="91"/>
      <c r="LEI13" s="91"/>
      <c r="LEJ13" s="91"/>
      <c r="LEK13" s="91"/>
      <c r="LEL13" s="91"/>
      <c r="LEM13" s="91"/>
      <c r="LEN13" s="91"/>
      <c r="LEO13" s="91"/>
      <c r="LEP13" s="91"/>
      <c r="LEQ13" s="91"/>
      <c r="LER13" s="91"/>
      <c r="LES13" s="91"/>
      <c r="LET13" s="91"/>
      <c r="LEU13" s="91"/>
      <c r="LEV13" s="91"/>
      <c r="LEW13" s="91"/>
      <c r="LEX13" s="91"/>
      <c r="LEY13" s="91"/>
      <c r="LEZ13" s="91"/>
      <c r="LFA13" s="91"/>
      <c r="LFB13" s="91"/>
      <c r="LFC13" s="91"/>
      <c r="LFD13" s="91"/>
      <c r="LFE13" s="91"/>
      <c r="LFF13" s="91"/>
      <c r="LFG13" s="91"/>
      <c r="LFH13" s="91"/>
      <c r="LFI13" s="91"/>
      <c r="LFJ13" s="91"/>
      <c r="LFK13" s="91"/>
      <c r="LFL13" s="91"/>
      <c r="LFM13" s="91"/>
      <c r="LFN13" s="91"/>
      <c r="LFO13" s="91"/>
      <c r="LFP13" s="91"/>
      <c r="LFQ13" s="91"/>
      <c r="LFR13" s="91"/>
      <c r="LFS13" s="91"/>
      <c r="LFT13" s="91"/>
      <c r="LFU13" s="91"/>
      <c r="LFV13" s="91"/>
      <c r="LFW13" s="91"/>
      <c r="LFX13" s="91"/>
      <c r="LFY13" s="91"/>
      <c r="LFZ13" s="91"/>
      <c r="LGA13" s="91"/>
      <c r="LGB13" s="91"/>
      <c r="LGC13" s="91"/>
      <c r="LGD13" s="91"/>
      <c r="LGE13" s="91"/>
      <c r="LGF13" s="91"/>
      <c r="LGG13" s="91"/>
      <c r="LGH13" s="91"/>
      <c r="LGI13" s="91"/>
      <c r="LGJ13" s="91"/>
      <c r="LGK13" s="91"/>
      <c r="LGL13" s="91"/>
      <c r="LGM13" s="91"/>
      <c r="LGN13" s="91"/>
      <c r="LGO13" s="91"/>
      <c r="LGP13" s="91"/>
      <c r="LGQ13" s="91"/>
      <c r="LGR13" s="91"/>
      <c r="LGS13" s="91"/>
      <c r="LGT13" s="91"/>
      <c r="LGU13" s="91"/>
      <c r="LGV13" s="91"/>
      <c r="LGW13" s="91"/>
      <c r="LGX13" s="91"/>
      <c r="LGY13" s="91"/>
      <c r="LGZ13" s="91"/>
      <c r="LHA13" s="91"/>
      <c r="LHB13" s="91"/>
      <c r="LHC13" s="91"/>
      <c r="LHD13" s="91"/>
      <c r="LHE13" s="91"/>
      <c r="LHF13" s="91"/>
      <c r="LHG13" s="91"/>
      <c r="LHH13" s="91"/>
      <c r="LHI13" s="91"/>
      <c r="LHJ13" s="91"/>
      <c r="LHK13" s="91"/>
      <c r="LHL13" s="91"/>
      <c r="LHM13" s="91"/>
      <c r="LHN13" s="91"/>
      <c r="LHO13" s="91"/>
      <c r="LHP13" s="91"/>
      <c r="LHQ13" s="91"/>
      <c r="LHR13" s="91"/>
      <c r="LHS13" s="91"/>
      <c r="LHT13" s="91"/>
      <c r="LHU13" s="91"/>
      <c r="LHV13" s="91"/>
      <c r="LHW13" s="91"/>
      <c r="LHX13" s="91"/>
      <c r="LHY13" s="91"/>
      <c r="LHZ13" s="91"/>
      <c r="LIA13" s="91"/>
      <c r="LIB13" s="91"/>
      <c r="LIC13" s="91"/>
      <c r="LID13" s="91"/>
      <c r="LIE13" s="91"/>
      <c r="LIF13" s="91"/>
      <c r="LIG13" s="91"/>
      <c r="LIH13" s="91"/>
      <c r="LII13" s="91"/>
      <c r="LIJ13" s="91"/>
      <c r="LIK13" s="91"/>
      <c r="LIL13" s="91"/>
      <c r="LIM13" s="91"/>
      <c r="LIN13" s="91"/>
      <c r="LIO13" s="91"/>
      <c r="LIP13" s="91"/>
      <c r="LIQ13" s="91"/>
      <c r="LIR13" s="91"/>
      <c r="LIS13" s="91"/>
      <c r="LIT13" s="91"/>
      <c r="LIU13" s="91"/>
      <c r="LIV13" s="91"/>
      <c r="LIW13" s="91"/>
      <c r="LIX13" s="91"/>
      <c r="LIY13" s="91"/>
      <c r="LIZ13" s="91"/>
      <c r="LJA13" s="91"/>
      <c r="LJB13" s="91"/>
      <c r="LJC13" s="91"/>
      <c r="LJD13" s="91"/>
      <c r="LJE13" s="91"/>
      <c r="LJF13" s="91"/>
      <c r="LJG13" s="91"/>
      <c r="LJH13" s="91"/>
      <c r="LJI13" s="91"/>
      <c r="LJJ13" s="91"/>
      <c r="LJK13" s="91"/>
      <c r="LJL13" s="91"/>
      <c r="LJM13" s="91"/>
      <c r="LJN13" s="91"/>
      <c r="LJO13" s="91"/>
      <c r="LJP13" s="91"/>
      <c r="LJQ13" s="91"/>
      <c r="LJR13" s="91"/>
      <c r="LJS13" s="91"/>
      <c r="LJT13" s="91"/>
      <c r="LJU13" s="91"/>
      <c r="LJV13" s="91"/>
      <c r="LJW13" s="91"/>
      <c r="LJX13" s="91"/>
      <c r="LJY13" s="91"/>
      <c r="LJZ13" s="91"/>
      <c r="LKA13" s="91"/>
      <c r="LKB13" s="91"/>
      <c r="LKC13" s="91"/>
      <c r="LKD13" s="91"/>
      <c r="LKE13" s="91"/>
      <c r="LKF13" s="91"/>
      <c r="LKG13" s="91"/>
      <c r="LKH13" s="91"/>
      <c r="LKI13" s="91"/>
      <c r="LKJ13" s="91"/>
      <c r="LKK13" s="91"/>
      <c r="LKL13" s="91"/>
      <c r="LKM13" s="91"/>
      <c r="LKN13" s="91"/>
      <c r="LKO13" s="91"/>
      <c r="LKP13" s="91"/>
      <c r="LKQ13" s="91"/>
      <c r="LKR13" s="91"/>
      <c r="LKS13" s="91"/>
      <c r="LKT13" s="91"/>
      <c r="LKU13" s="91"/>
      <c r="LKV13" s="91"/>
      <c r="LKW13" s="91"/>
      <c r="LKX13" s="91"/>
      <c r="LKY13" s="91"/>
      <c r="LKZ13" s="91"/>
      <c r="LLA13" s="91"/>
      <c r="LLB13" s="91"/>
      <c r="LLC13" s="91"/>
      <c r="LLD13" s="91"/>
      <c r="LLE13" s="91"/>
      <c r="LLF13" s="91"/>
      <c r="LLG13" s="91"/>
      <c r="LLH13" s="91"/>
      <c r="LLI13" s="91"/>
      <c r="LLJ13" s="91"/>
      <c r="LLK13" s="91"/>
      <c r="LLL13" s="91"/>
      <c r="LLM13" s="91"/>
      <c r="LLN13" s="91"/>
      <c r="LLO13" s="91"/>
      <c r="LLP13" s="91"/>
      <c r="LLQ13" s="91"/>
      <c r="LLR13" s="91"/>
      <c r="LLS13" s="91"/>
      <c r="LLT13" s="91"/>
      <c r="LLU13" s="91"/>
      <c r="LLV13" s="91"/>
      <c r="LLW13" s="91"/>
      <c r="LLX13" s="91"/>
      <c r="LLY13" s="91"/>
      <c r="LLZ13" s="91"/>
      <c r="LMA13" s="91"/>
      <c r="LMB13" s="91"/>
      <c r="LMC13" s="91"/>
      <c r="LMD13" s="91"/>
      <c r="LME13" s="91"/>
      <c r="LMF13" s="91"/>
      <c r="LMG13" s="91"/>
      <c r="LMH13" s="91"/>
      <c r="LMI13" s="91"/>
      <c r="LMJ13" s="91"/>
      <c r="LMK13" s="91"/>
      <c r="LML13" s="91"/>
      <c r="LMM13" s="91"/>
      <c r="LMN13" s="91"/>
      <c r="LMO13" s="91"/>
      <c r="LMP13" s="91"/>
      <c r="LMQ13" s="91"/>
      <c r="LMR13" s="91"/>
      <c r="LMS13" s="91"/>
      <c r="LMT13" s="91"/>
      <c r="LMU13" s="91"/>
      <c r="LMV13" s="91"/>
      <c r="LMW13" s="91"/>
      <c r="LMX13" s="91"/>
      <c r="LMY13" s="91"/>
      <c r="LMZ13" s="91"/>
      <c r="LNA13" s="91"/>
      <c r="LNB13" s="91"/>
      <c r="LNC13" s="91"/>
      <c r="LND13" s="91"/>
      <c r="LNE13" s="91"/>
      <c r="LNF13" s="91"/>
      <c r="LNG13" s="91"/>
      <c r="LNH13" s="91"/>
      <c r="LNI13" s="91"/>
      <c r="LNJ13" s="91"/>
      <c r="LNK13" s="91"/>
      <c r="LNL13" s="91"/>
      <c r="LNM13" s="91"/>
      <c r="LNN13" s="91"/>
      <c r="LNO13" s="91"/>
      <c r="LNP13" s="91"/>
      <c r="LNQ13" s="91"/>
      <c r="LNR13" s="91"/>
      <c r="LNS13" s="91"/>
      <c r="LNT13" s="91"/>
      <c r="LNU13" s="91"/>
      <c r="LNV13" s="91"/>
      <c r="LNW13" s="91"/>
      <c r="LNX13" s="91"/>
      <c r="LNY13" s="91"/>
      <c r="LNZ13" s="91"/>
      <c r="LOA13" s="91"/>
      <c r="LOB13" s="91"/>
      <c r="LOC13" s="91"/>
      <c r="LOD13" s="91"/>
      <c r="LOE13" s="91"/>
      <c r="LOF13" s="91"/>
      <c r="LOG13" s="91"/>
      <c r="LOH13" s="91"/>
      <c r="LOI13" s="91"/>
      <c r="LOJ13" s="91"/>
      <c r="LOK13" s="91"/>
      <c r="LOL13" s="91"/>
      <c r="LOM13" s="91"/>
      <c r="LON13" s="91"/>
      <c r="LOO13" s="91"/>
      <c r="LOP13" s="91"/>
      <c r="LOQ13" s="91"/>
      <c r="LOR13" s="91"/>
      <c r="LOS13" s="91"/>
      <c r="LOT13" s="91"/>
      <c r="LOU13" s="91"/>
      <c r="LOV13" s="91"/>
      <c r="LOW13" s="91"/>
      <c r="LOX13" s="91"/>
      <c r="LOY13" s="91"/>
      <c r="LOZ13" s="91"/>
      <c r="LPA13" s="91"/>
      <c r="LPB13" s="91"/>
      <c r="LPC13" s="91"/>
      <c r="LPD13" s="91"/>
      <c r="LPE13" s="91"/>
      <c r="LPF13" s="91"/>
      <c r="LPG13" s="91"/>
      <c r="LPH13" s="91"/>
      <c r="LPI13" s="91"/>
      <c r="LPJ13" s="91"/>
      <c r="LPK13" s="91"/>
      <c r="LPL13" s="91"/>
      <c r="LPM13" s="91"/>
      <c r="LPN13" s="91"/>
      <c r="LPO13" s="91"/>
      <c r="LPP13" s="91"/>
      <c r="LPQ13" s="91"/>
      <c r="LPR13" s="91"/>
      <c r="LPS13" s="91"/>
      <c r="LPT13" s="91"/>
      <c r="LPU13" s="91"/>
      <c r="LPV13" s="91"/>
      <c r="LPW13" s="91"/>
      <c r="LPX13" s="91"/>
      <c r="LPY13" s="91"/>
      <c r="LPZ13" s="91"/>
      <c r="LQA13" s="91"/>
      <c r="LQB13" s="91"/>
      <c r="LQC13" s="91"/>
      <c r="LQD13" s="91"/>
      <c r="LQE13" s="91"/>
      <c r="LQF13" s="91"/>
      <c r="LQG13" s="91"/>
      <c r="LQH13" s="91"/>
      <c r="LQI13" s="91"/>
      <c r="LQJ13" s="91"/>
      <c r="LQK13" s="91"/>
      <c r="LQL13" s="91"/>
      <c r="LQM13" s="91"/>
      <c r="LQN13" s="91"/>
      <c r="LQO13" s="91"/>
      <c r="LQP13" s="91"/>
      <c r="LQQ13" s="91"/>
      <c r="LQR13" s="91"/>
      <c r="LQS13" s="91"/>
      <c r="LQT13" s="91"/>
      <c r="LQU13" s="91"/>
      <c r="LQV13" s="91"/>
      <c r="LQW13" s="91"/>
      <c r="LQX13" s="91"/>
      <c r="LQY13" s="91"/>
      <c r="LQZ13" s="91"/>
      <c r="LRA13" s="91"/>
      <c r="LRB13" s="91"/>
      <c r="LRC13" s="91"/>
      <c r="LRD13" s="91"/>
      <c r="LRE13" s="91"/>
      <c r="LRF13" s="91"/>
      <c r="LRG13" s="91"/>
      <c r="LRH13" s="91"/>
      <c r="LRI13" s="91"/>
      <c r="LRJ13" s="91"/>
      <c r="LRK13" s="91"/>
      <c r="LRL13" s="91"/>
      <c r="LRM13" s="91"/>
      <c r="LRN13" s="91"/>
      <c r="LRO13" s="91"/>
      <c r="LRP13" s="91"/>
      <c r="LRQ13" s="91"/>
      <c r="LRR13" s="91"/>
      <c r="LRS13" s="91"/>
      <c r="LRT13" s="91"/>
      <c r="LRU13" s="91"/>
      <c r="LRV13" s="91"/>
      <c r="LRW13" s="91"/>
      <c r="LRX13" s="91"/>
      <c r="LRY13" s="91"/>
      <c r="LRZ13" s="91"/>
      <c r="LSA13" s="91"/>
      <c r="LSB13" s="91"/>
      <c r="LSC13" s="91"/>
      <c r="LSD13" s="91"/>
      <c r="LSE13" s="91"/>
      <c r="LSF13" s="91"/>
      <c r="LSG13" s="91"/>
      <c r="LSH13" s="91"/>
      <c r="LSI13" s="91"/>
      <c r="LSJ13" s="91"/>
      <c r="LSK13" s="91"/>
      <c r="LSL13" s="91"/>
      <c r="LSM13" s="91"/>
      <c r="LSN13" s="91"/>
      <c r="LSO13" s="91"/>
      <c r="LSP13" s="91"/>
      <c r="LSQ13" s="91"/>
      <c r="LSR13" s="91"/>
      <c r="LSS13" s="91"/>
      <c r="LST13" s="91"/>
      <c r="LSU13" s="91"/>
      <c r="LSV13" s="91"/>
      <c r="LSW13" s="91"/>
      <c r="LSX13" s="91"/>
      <c r="LSY13" s="91"/>
      <c r="LSZ13" s="91"/>
      <c r="LTA13" s="91"/>
      <c r="LTB13" s="91"/>
      <c r="LTC13" s="91"/>
      <c r="LTD13" s="91"/>
      <c r="LTE13" s="91"/>
      <c r="LTF13" s="91"/>
      <c r="LTG13" s="91"/>
      <c r="LTH13" s="91"/>
      <c r="LTI13" s="91"/>
      <c r="LTJ13" s="91"/>
      <c r="LTK13" s="91"/>
      <c r="LTL13" s="91"/>
      <c r="LTM13" s="91"/>
      <c r="LTN13" s="91"/>
      <c r="LTO13" s="91"/>
      <c r="LTP13" s="91"/>
      <c r="LTQ13" s="91"/>
      <c r="LTR13" s="91"/>
      <c r="LTS13" s="91"/>
      <c r="LTT13" s="91"/>
      <c r="LTU13" s="91"/>
      <c r="LTV13" s="91"/>
      <c r="LTW13" s="91"/>
      <c r="LTX13" s="91"/>
      <c r="LTY13" s="91"/>
      <c r="LTZ13" s="91"/>
      <c r="LUA13" s="91"/>
      <c r="LUB13" s="91"/>
      <c r="LUC13" s="91"/>
      <c r="LUD13" s="91"/>
      <c r="LUE13" s="91"/>
      <c r="LUF13" s="91"/>
      <c r="LUG13" s="91"/>
      <c r="LUH13" s="91"/>
      <c r="LUI13" s="91"/>
      <c r="LUJ13" s="91"/>
      <c r="LUK13" s="91"/>
      <c r="LUL13" s="91"/>
      <c r="LUM13" s="91"/>
      <c r="LUN13" s="91"/>
      <c r="LUO13" s="91"/>
      <c r="LUP13" s="91"/>
      <c r="LUQ13" s="91"/>
      <c r="LUR13" s="91"/>
      <c r="LUS13" s="91"/>
      <c r="LUT13" s="91"/>
      <c r="LUU13" s="91"/>
      <c r="LUV13" s="91"/>
      <c r="LUW13" s="91"/>
      <c r="LUX13" s="91"/>
      <c r="LUY13" s="91"/>
      <c r="LUZ13" s="91"/>
      <c r="LVA13" s="91"/>
      <c r="LVB13" s="91"/>
      <c r="LVC13" s="91"/>
      <c r="LVD13" s="91"/>
      <c r="LVE13" s="91"/>
      <c r="LVF13" s="91"/>
      <c r="LVG13" s="91"/>
      <c r="LVH13" s="91"/>
      <c r="LVI13" s="91"/>
      <c r="LVJ13" s="91"/>
      <c r="LVK13" s="91"/>
      <c r="LVL13" s="91"/>
      <c r="LVM13" s="91"/>
      <c r="LVN13" s="91"/>
      <c r="LVO13" s="91"/>
      <c r="LVP13" s="91"/>
      <c r="LVQ13" s="91"/>
      <c r="LVR13" s="91"/>
      <c r="LVS13" s="91"/>
      <c r="LVT13" s="91"/>
      <c r="LVU13" s="91"/>
      <c r="LVV13" s="91"/>
      <c r="LVW13" s="91"/>
      <c r="LVX13" s="91"/>
      <c r="LVY13" s="91"/>
      <c r="LVZ13" s="91"/>
      <c r="LWA13" s="91"/>
      <c r="LWB13" s="91"/>
      <c r="LWC13" s="91"/>
      <c r="LWD13" s="91"/>
      <c r="LWE13" s="91"/>
      <c r="LWF13" s="91"/>
      <c r="LWG13" s="91"/>
      <c r="LWH13" s="91"/>
      <c r="LWI13" s="91"/>
      <c r="LWJ13" s="91"/>
      <c r="LWK13" s="91"/>
      <c r="LWL13" s="91"/>
      <c r="LWM13" s="91"/>
      <c r="LWN13" s="91"/>
      <c r="LWO13" s="91"/>
      <c r="LWP13" s="91"/>
      <c r="LWQ13" s="91"/>
      <c r="LWR13" s="91"/>
      <c r="LWS13" s="91"/>
      <c r="LWT13" s="91"/>
      <c r="LWU13" s="91"/>
      <c r="LWV13" s="91"/>
      <c r="LWW13" s="91"/>
      <c r="LWX13" s="91"/>
      <c r="LWY13" s="91"/>
      <c r="LWZ13" s="91"/>
      <c r="LXA13" s="91"/>
      <c r="LXB13" s="91"/>
      <c r="LXC13" s="91"/>
      <c r="LXD13" s="91"/>
      <c r="LXE13" s="91"/>
      <c r="LXF13" s="91"/>
      <c r="LXG13" s="91"/>
      <c r="LXH13" s="91"/>
      <c r="LXI13" s="91"/>
      <c r="LXJ13" s="91"/>
      <c r="LXK13" s="91"/>
      <c r="LXL13" s="91"/>
      <c r="LXM13" s="91"/>
      <c r="LXN13" s="91"/>
      <c r="LXO13" s="91"/>
      <c r="LXP13" s="91"/>
      <c r="LXQ13" s="91"/>
      <c r="LXR13" s="91"/>
      <c r="LXS13" s="91"/>
      <c r="LXT13" s="91"/>
      <c r="LXU13" s="91"/>
      <c r="LXV13" s="91"/>
      <c r="LXW13" s="91"/>
      <c r="LXX13" s="91"/>
      <c r="LXY13" s="91"/>
      <c r="LXZ13" s="91"/>
      <c r="LYA13" s="91"/>
      <c r="LYB13" s="91"/>
      <c r="LYC13" s="91"/>
      <c r="LYD13" s="91"/>
      <c r="LYE13" s="91"/>
      <c r="LYF13" s="91"/>
      <c r="LYG13" s="91"/>
      <c r="LYH13" s="91"/>
      <c r="LYI13" s="91"/>
      <c r="LYJ13" s="91"/>
      <c r="LYK13" s="91"/>
      <c r="LYL13" s="91"/>
      <c r="LYM13" s="91"/>
      <c r="LYN13" s="91"/>
      <c r="LYO13" s="91"/>
      <c r="LYP13" s="91"/>
      <c r="LYQ13" s="91"/>
      <c r="LYR13" s="91"/>
      <c r="LYS13" s="91"/>
      <c r="LYT13" s="91"/>
      <c r="LYU13" s="91"/>
      <c r="LYV13" s="91"/>
      <c r="LYW13" s="91"/>
      <c r="LYX13" s="91"/>
      <c r="LYY13" s="91"/>
      <c r="LYZ13" s="91"/>
      <c r="LZA13" s="91"/>
      <c r="LZB13" s="91"/>
      <c r="LZC13" s="91"/>
      <c r="LZD13" s="91"/>
      <c r="LZE13" s="91"/>
      <c r="LZF13" s="91"/>
      <c r="LZG13" s="91"/>
      <c r="LZH13" s="91"/>
      <c r="LZI13" s="91"/>
      <c r="LZJ13" s="91"/>
      <c r="LZK13" s="91"/>
      <c r="LZL13" s="91"/>
      <c r="LZM13" s="91"/>
      <c r="LZN13" s="91"/>
      <c r="LZO13" s="91"/>
      <c r="LZP13" s="91"/>
      <c r="LZQ13" s="91"/>
      <c r="LZR13" s="91"/>
      <c r="LZS13" s="91"/>
      <c r="LZT13" s="91"/>
      <c r="LZU13" s="91"/>
      <c r="LZV13" s="91"/>
      <c r="LZW13" s="91"/>
      <c r="LZX13" s="91"/>
      <c r="LZY13" s="91"/>
      <c r="LZZ13" s="91"/>
      <c r="MAA13" s="91"/>
      <c r="MAB13" s="91"/>
      <c r="MAC13" s="91"/>
      <c r="MAD13" s="91"/>
      <c r="MAE13" s="91"/>
      <c r="MAF13" s="91"/>
      <c r="MAG13" s="91"/>
      <c r="MAH13" s="91"/>
      <c r="MAI13" s="91"/>
      <c r="MAJ13" s="91"/>
      <c r="MAK13" s="91"/>
      <c r="MAL13" s="91"/>
      <c r="MAM13" s="91"/>
      <c r="MAN13" s="91"/>
      <c r="MAO13" s="91"/>
      <c r="MAP13" s="91"/>
      <c r="MAQ13" s="91"/>
      <c r="MAR13" s="91"/>
      <c r="MAS13" s="91"/>
      <c r="MAT13" s="91"/>
      <c r="MAU13" s="91"/>
      <c r="MAV13" s="91"/>
      <c r="MAW13" s="91"/>
      <c r="MAX13" s="91"/>
      <c r="MAY13" s="91"/>
      <c r="MAZ13" s="91"/>
      <c r="MBA13" s="91"/>
      <c r="MBB13" s="91"/>
      <c r="MBC13" s="91"/>
      <c r="MBD13" s="91"/>
      <c r="MBE13" s="91"/>
      <c r="MBF13" s="91"/>
      <c r="MBG13" s="91"/>
      <c r="MBH13" s="91"/>
      <c r="MBI13" s="91"/>
      <c r="MBJ13" s="91"/>
      <c r="MBK13" s="91"/>
      <c r="MBL13" s="91"/>
      <c r="MBM13" s="91"/>
      <c r="MBN13" s="91"/>
      <c r="MBO13" s="91"/>
      <c r="MBP13" s="91"/>
      <c r="MBQ13" s="91"/>
      <c r="MBR13" s="91"/>
      <c r="MBS13" s="91"/>
      <c r="MBT13" s="91"/>
      <c r="MBU13" s="91"/>
      <c r="MBV13" s="91"/>
      <c r="MBW13" s="91"/>
      <c r="MBX13" s="91"/>
      <c r="MBY13" s="91"/>
      <c r="MBZ13" s="91"/>
      <c r="MCA13" s="91"/>
      <c r="MCB13" s="91"/>
      <c r="MCC13" s="91"/>
      <c r="MCD13" s="91"/>
      <c r="MCE13" s="91"/>
      <c r="MCF13" s="91"/>
      <c r="MCG13" s="91"/>
      <c r="MCH13" s="91"/>
      <c r="MCI13" s="91"/>
      <c r="MCJ13" s="91"/>
      <c r="MCK13" s="91"/>
      <c r="MCL13" s="91"/>
      <c r="MCM13" s="91"/>
      <c r="MCN13" s="91"/>
      <c r="MCO13" s="91"/>
      <c r="MCP13" s="91"/>
      <c r="MCQ13" s="91"/>
      <c r="MCR13" s="91"/>
      <c r="MCS13" s="91"/>
      <c r="MCT13" s="91"/>
      <c r="MCU13" s="91"/>
      <c r="MCV13" s="91"/>
      <c r="MCW13" s="91"/>
      <c r="MCX13" s="91"/>
      <c r="MCY13" s="91"/>
      <c r="MCZ13" s="91"/>
      <c r="MDA13" s="91"/>
      <c r="MDB13" s="91"/>
      <c r="MDC13" s="91"/>
      <c r="MDD13" s="91"/>
      <c r="MDE13" s="91"/>
      <c r="MDF13" s="91"/>
      <c r="MDG13" s="91"/>
      <c r="MDH13" s="91"/>
      <c r="MDI13" s="91"/>
      <c r="MDJ13" s="91"/>
      <c r="MDK13" s="91"/>
      <c r="MDL13" s="91"/>
      <c r="MDM13" s="91"/>
      <c r="MDN13" s="91"/>
      <c r="MDO13" s="91"/>
      <c r="MDP13" s="91"/>
      <c r="MDQ13" s="91"/>
      <c r="MDR13" s="91"/>
      <c r="MDS13" s="91"/>
      <c r="MDT13" s="91"/>
      <c r="MDU13" s="91"/>
      <c r="MDV13" s="91"/>
      <c r="MDW13" s="91"/>
      <c r="MDX13" s="91"/>
      <c r="MDY13" s="91"/>
      <c r="MDZ13" s="91"/>
      <c r="MEA13" s="91"/>
      <c r="MEB13" s="91"/>
      <c r="MEC13" s="91"/>
      <c r="MED13" s="91"/>
      <c r="MEE13" s="91"/>
      <c r="MEF13" s="91"/>
      <c r="MEG13" s="91"/>
      <c r="MEH13" s="91"/>
      <c r="MEI13" s="91"/>
      <c r="MEJ13" s="91"/>
      <c r="MEK13" s="91"/>
      <c r="MEL13" s="91"/>
      <c r="MEM13" s="91"/>
      <c r="MEN13" s="91"/>
      <c r="MEO13" s="91"/>
      <c r="MEP13" s="91"/>
      <c r="MEQ13" s="91"/>
      <c r="MER13" s="91"/>
      <c r="MES13" s="91"/>
      <c r="MET13" s="91"/>
      <c r="MEU13" s="91"/>
      <c r="MEV13" s="91"/>
      <c r="MEW13" s="91"/>
      <c r="MEX13" s="91"/>
      <c r="MEY13" s="91"/>
      <c r="MEZ13" s="91"/>
      <c r="MFA13" s="91"/>
      <c r="MFB13" s="91"/>
      <c r="MFC13" s="91"/>
      <c r="MFD13" s="91"/>
      <c r="MFE13" s="91"/>
      <c r="MFF13" s="91"/>
      <c r="MFG13" s="91"/>
      <c r="MFH13" s="91"/>
      <c r="MFI13" s="91"/>
      <c r="MFJ13" s="91"/>
      <c r="MFK13" s="91"/>
      <c r="MFL13" s="91"/>
      <c r="MFM13" s="91"/>
      <c r="MFN13" s="91"/>
      <c r="MFO13" s="91"/>
      <c r="MFP13" s="91"/>
      <c r="MFQ13" s="91"/>
      <c r="MFR13" s="91"/>
      <c r="MFS13" s="91"/>
      <c r="MFT13" s="91"/>
      <c r="MFU13" s="91"/>
      <c r="MFV13" s="91"/>
      <c r="MFW13" s="91"/>
      <c r="MFX13" s="91"/>
      <c r="MFY13" s="91"/>
      <c r="MFZ13" s="91"/>
      <c r="MGA13" s="91"/>
      <c r="MGB13" s="91"/>
      <c r="MGC13" s="91"/>
      <c r="MGD13" s="91"/>
      <c r="MGE13" s="91"/>
      <c r="MGF13" s="91"/>
      <c r="MGG13" s="91"/>
      <c r="MGH13" s="91"/>
      <c r="MGI13" s="91"/>
      <c r="MGJ13" s="91"/>
      <c r="MGK13" s="91"/>
      <c r="MGL13" s="91"/>
      <c r="MGM13" s="91"/>
      <c r="MGN13" s="91"/>
      <c r="MGO13" s="91"/>
      <c r="MGP13" s="91"/>
      <c r="MGQ13" s="91"/>
      <c r="MGR13" s="91"/>
      <c r="MGS13" s="91"/>
      <c r="MGT13" s="91"/>
      <c r="MGU13" s="91"/>
      <c r="MGV13" s="91"/>
      <c r="MGW13" s="91"/>
      <c r="MGX13" s="91"/>
      <c r="MGY13" s="91"/>
      <c r="MGZ13" s="91"/>
      <c r="MHA13" s="91"/>
      <c r="MHB13" s="91"/>
      <c r="MHC13" s="91"/>
      <c r="MHD13" s="91"/>
      <c r="MHE13" s="91"/>
      <c r="MHF13" s="91"/>
      <c r="MHG13" s="91"/>
      <c r="MHH13" s="91"/>
      <c r="MHI13" s="91"/>
      <c r="MHJ13" s="91"/>
      <c r="MHK13" s="91"/>
      <c r="MHL13" s="91"/>
      <c r="MHM13" s="91"/>
      <c r="MHN13" s="91"/>
      <c r="MHO13" s="91"/>
      <c r="MHP13" s="91"/>
      <c r="MHQ13" s="91"/>
      <c r="MHR13" s="91"/>
      <c r="MHS13" s="91"/>
      <c r="MHT13" s="91"/>
      <c r="MHU13" s="91"/>
      <c r="MHV13" s="91"/>
      <c r="MHW13" s="91"/>
      <c r="MHX13" s="91"/>
      <c r="MHY13" s="91"/>
      <c r="MHZ13" s="91"/>
      <c r="MIA13" s="91"/>
      <c r="MIB13" s="91"/>
      <c r="MIC13" s="91"/>
      <c r="MID13" s="91"/>
      <c r="MIE13" s="91"/>
      <c r="MIF13" s="91"/>
      <c r="MIG13" s="91"/>
      <c r="MIH13" s="91"/>
      <c r="MII13" s="91"/>
      <c r="MIJ13" s="91"/>
      <c r="MIK13" s="91"/>
      <c r="MIL13" s="91"/>
      <c r="MIM13" s="91"/>
      <c r="MIN13" s="91"/>
      <c r="MIO13" s="91"/>
      <c r="MIP13" s="91"/>
      <c r="MIQ13" s="91"/>
      <c r="MIR13" s="91"/>
      <c r="MIS13" s="91"/>
      <c r="MIT13" s="91"/>
      <c r="MIU13" s="91"/>
      <c r="MIV13" s="91"/>
      <c r="MIW13" s="91"/>
      <c r="MIX13" s="91"/>
      <c r="MIY13" s="91"/>
      <c r="MIZ13" s="91"/>
      <c r="MJA13" s="91"/>
      <c r="MJB13" s="91"/>
      <c r="MJC13" s="91"/>
      <c r="MJD13" s="91"/>
      <c r="MJE13" s="91"/>
      <c r="MJF13" s="91"/>
      <c r="MJG13" s="91"/>
      <c r="MJH13" s="91"/>
      <c r="MJI13" s="91"/>
      <c r="MJJ13" s="91"/>
      <c r="MJK13" s="91"/>
      <c r="MJL13" s="91"/>
      <c r="MJM13" s="91"/>
      <c r="MJN13" s="91"/>
      <c r="MJO13" s="91"/>
      <c r="MJP13" s="91"/>
      <c r="MJQ13" s="91"/>
      <c r="MJR13" s="91"/>
      <c r="MJS13" s="91"/>
      <c r="MJT13" s="91"/>
      <c r="MJU13" s="91"/>
      <c r="MJV13" s="91"/>
      <c r="MJW13" s="91"/>
      <c r="MJX13" s="91"/>
      <c r="MJY13" s="91"/>
      <c r="MJZ13" s="91"/>
      <c r="MKA13" s="91"/>
      <c r="MKB13" s="91"/>
      <c r="MKC13" s="91"/>
      <c r="MKD13" s="91"/>
      <c r="MKE13" s="91"/>
      <c r="MKF13" s="91"/>
      <c r="MKG13" s="91"/>
      <c r="MKH13" s="91"/>
      <c r="MKI13" s="91"/>
      <c r="MKJ13" s="91"/>
      <c r="MKK13" s="91"/>
      <c r="MKL13" s="91"/>
      <c r="MKM13" s="91"/>
      <c r="MKN13" s="91"/>
      <c r="MKO13" s="91"/>
      <c r="MKP13" s="91"/>
      <c r="MKQ13" s="91"/>
      <c r="MKR13" s="91"/>
      <c r="MKS13" s="91"/>
      <c r="MKT13" s="91"/>
      <c r="MKU13" s="91"/>
      <c r="MKV13" s="91"/>
      <c r="MKW13" s="91"/>
      <c r="MKX13" s="91"/>
      <c r="MKY13" s="91"/>
      <c r="MKZ13" s="91"/>
      <c r="MLA13" s="91"/>
      <c r="MLB13" s="91"/>
      <c r="MLC13" s="91"/>
      <c r="MLD13" s="91"/>
      <c r="MLE13" s="91"/>
      <c r="MLF13" s="91"/>
      <c r="MLG13" s="91"/>
      <c r="MLH13" s="91"/>
      <c r="MLI13" s="91"/>
      <c r="MLJ13" s="91"/>
      <c r="MLK13" s="91"/>
      <c r="MLL13" s="91"/>
      <c r="MLM13" s="91"/>
      <c r="MLN13" s="91"/>
      <c r="MLO13" s="91"/>
      <c r="MLP13" s="91"/>
      <c r="MLQ13" s="91"/>
      <c r="MLR13" s="91"/>
      <c r="MLS13" s="91"/>
      <c r="MLT13" s="91"/>
      <c r="MLU13" s="91"/>
      <c r="MLV13" s="91"/>
      <c r="MLW13" s="91"/>
      <c r="MLX13" s="91"/>
      <c r="MLY13" s="91"/>
      <c r="MLZ13" s="91"/>
      <c r="MMA13" s="91"/>
      <c r="MMB13" s="91"/>
      <c r="MMC13" s="91"/>
      <c r="MMD13" s="91"/>
      <c r="MME13" s="91"/>
      <c r="MMF13" s="91"/>
      <c r="MMG13" s="91"/>
      <c r="MMH13" s="91"/>
      <c r="MMI13" s="91"/>
      <c r="MMJ13" s="91"/>
      <c r="MMK13" s="91"/>
      <c r="MML13" s="91"/>
      <c r="MMM13" s="91"/>
      <c r="MMN13" s="91"/>
      <c r="MMO13" s="91"/>
      <c r="MMP13" s="91"/>
      <c r="MMQ13" s="91"/>
      <c r="MMR13" s="91"/>
      <c r="MMS13" s="91"/>
      <c r="MMT13" s="91"/>
      <c r="MMU13" s="91"/>
      <c r="MMV13" s="91"/>
      <c r="MMW13" s="91"/>
      <c r="MMX13" s="91"/>
      <c r="MMY13" s="91"/>
      <c r="MMZ13" s="91"/>
      <c r="MNA13" s="91"/>
      <c r="MNB13" s="91"/>
      <c r="MNC13" s="91"/>
      <c r="MND13" s="91"/>
      <c r="MNE13" s="91"/>
      <c r="MNF13" s="91"/>
      <c r="MNG13" s="91"/>
      <c r="MNH13" s="91"/>
      <c r="MNI13" s="91"/>
      <c r="MNJ13" s="91"/>
      <c r="MNK13" s="91"/>
      <c r="MNL13" s="91"/>
      <c r="MNM13" s="91"/>
      <c r="MNN13" s="91"/>
      <c r="MNO13" s="91"/>
      <c r="MNP13" s="91"/>
      <c r="MNQ13" s="91"/>
      <c r="MNR13" s="91"/>
      <c r="MNS13" s="91"/>
      <c r="MNT13" s="91"/>
      <c r="MNU13" s="91"/>
      <c r="MNV13" s="91"/>
      <c r="MNW13" s="91"/>
      <c r="MNX13" s="91"/>
      <c r="MNY13" s="91"/>
      <c r="MNZ13" s="91"/>
      <c r="MOA13" s="91"/>
      <c r="MOB13" s="91"/>
      <c r="MOC13" s="91"/>
      <c r="MOD13" s="91"/>
      <c r="MOE13" s="91"/>
      <c r="MOF13" s="91"/>
      <c r="MOG13" s="91"/>
      <c r="MOH13" s="91"/>
      <c r="MOI13" s="91"/>
      <c r="MOJ13" s="91"/>
      <c r="MOK13" s="91"/>
      <c r="MOL13" s="91"/>
      <c r="MOM13" s="91"/>
      <c r="MON13" s="91"/>
      <c r="MOO13" s="91"/>
      <c r="MOP13" s="91"/>
      <c r="MOQ13" s="91"/>
      <c r="MOR13" s="91"/>
      <c r="MOS13" s="91"/>
      <c r="MOT13" s="91"/>
      <c r="MOU13" s="91"/>
      <c r="MOV13" s="91"/>
      <c r="MOW13" s="91"/>
      <c r="MOX13" s="91"/>
      <c r="MOY13" s="91"/>
      <c r="MOZ13" s="91"/>
      <c r="MPA13" s="91"/>
      <c r="MPB13" s="91"/>
      <c r="MPC13" s="91"/>
      <c r="MPD13" s="91"/>
      <c r="MPE13" s="91"/>
      <c r="MPF13" s="91"/>
      <c r="MPG13" s="91"/>
      <c r="MPH13" s="91"/>
      <c r="MPI13" s="91"/>
      <c r="MPJ13" s="91"/>
      <c r="MPK13" s="91"/>
      <c r="MPL13" s="91"/>
      <c r="MPM13" s="91"/>
      <c r="MPN13" s="91"/>
      <c r="MPO13" s="91"/>
      <c r="MPP13" s="91"/>
      <c r="MPQ13" s="91"/>
      <c r="MPR13" s="91"/>
      <c r="MPS13" s="91"/>
      <c r="MPT13" s="91"/>
      <c r="MPU13" s="91"/>
      <c r="MPV13" s="91"/>
      <c r="MPW13" s="91"/>
      <c r="MPX13" s="91"/>
      <c r="MPY13" s="91"/>
      <c r="MPZ13" s="91"/>
      <c r="MQA13" s="91"/>
      <c r="MQB13" s="91"/>
      <c r="MQC13" s="91"/>
      <c r="MQD13" s="91"/>
      <c r="MQE13" s="91"/>
      <c r="MQF13" s="91"/>
      <c r="MQG13" s="91"/>
      <c r="MQH13" s="91"/>
      <c r="MQI13" s="91"/>
      <c r="MQJ13" s="91"/>
      <c r="MQK13" s="91"/>
      <c r="MQL13" s="91"/>
      <c r="MQM13" s="91"/>
      <c r="MQN13" s="91"/>
      <c r="MQO13" s="91"/>
      <c r="MQP13" s="91"/>
      <c r="MQQ13" s="91"/>
      <c r="MQR13" s="91"/>
      <c r="MQS13" s="91"/>
      <c r="MQT13" s="91"/>
      <c r="MQU13" s="91"/>
      <c r="MQV13" s="91"/>
      <c r="MQW13" s="91"/>
      <c r="MQX13" s="91"/>
      <c r="MQY13" s="91"/>
      <c r="MQZ13" s="91"/>
      <c r="MRA13" s="91"/>
      <c r="MRB13" s="91"/>
      <c r="MRC13" s="91"/>
      <c r="MRD13" s="91"/>
      <c r="MRE13" s="91"/>
      <c r="MRF13" s="91"/>
      <c r="MRG13" s="91"/>
      <c r="MRH13" s="91"/>
      <c r="MRI13" s="91"/>
      <c r="MRJ13" s="91"/>
      <c r="MRK13" s="91"/>
      <c r="MRL13" s="91"/>
      <c r="MRM13" s="91"/>
      <c r="MRN13" s="91"/>
      <c r="MRO13" s="91"/>
      <c r="MRP13" s="91"/>
      <c r="MRQ13" s="91"/>
      <c r="MRR13" s="91"/>
      <c r="MRS13" s="91"/>
      <c r="MRT13" s="91"/>
      <c r="MRU13" s="91"/>
      <c r="MRV13" s="91"/>
      <c r="MRW13" s="91"/>
      <c r="MRX13" s="91"/>
      <c r="MRY13" s="91"/>
      <c r="MRZ13" s="91"/>
      <c r="MSA13" s="91"/>
      <c r="MSB13" s="91"/>
      <c r="MSC13" s="91"/>
      <c r="MSD13" s="91"/>
      <c r="MSE13" s="91"/>
      <c r="MSF13" s="91"/>
      <c r="MSG13" s="91"/>
      <c r="MSH13" s="91"/>
      <c r="MSI13" s="91"/>
      <c r="MSJ13" s="91"/>
      <c r="MSK13" s="91"/>
      <c r="MSL13" s="91"/>
      <c r="MSM13" s="91"/>
      <c r="MSN13" s="91"/>
      <c r="MSO13" s="91"/>
      <c r="MSP13" s="91"/>
      <c r="MSQ13" s="91"/>
      <c r="MSR13" s="91"/>
      <c r="MSS13" s="91"/>
      <c r="MST13" s="91"/>
      <c r="MSU13" s="91"/>
      <c r="MSV13" s="91"/>
      <c r="MSW13" s="91"/>
      <c r="MSX13" s="91"/>
      <c r="MSY13" s="91"/>
      <c r="MSZ13" s="91"/>
      <c r="MTA13" s="91"/>
      <c r="MTB13" s="91"/>
      <c r="MTC13" s="91"/>
      <c r="MTD13" s="91"/>
      <c r="MTE13" s="91"/>
      <c r="MTF13" s="91"/>
      <c r="MTG13" s="91"/>
      <c r="MTH13" s="91"/>
      <c r="MTI13" s="91"/>
      <c r="MTJ13" s="91"/>
      <c r="MTK13" s="91"/>
      <c r="MTL13" s="91"/>
      <c r="MTM13" s="91"/>
      <c r="MTN13" s="91"/>
      <c r="MTO13" s="91"/>
      <c r="MTP13" s="91"/>
      <c r="MTQ13" s="91"/>
      <c r="MTR13" s="91"/>
      <c r="MTS13" s="91"/>
      <c r="MTT13" s="91"/>
      <c r="MTU13" s="91"/>
      <c r="MTV13" s="91"/>
      <c r="MTW13" s="91"/>
      <c r="MTX13" s="91"/>
      <c r="MTY13" s="91"/>
      <c r="MTZ13" s="91"/>
      <c r="MUA13" s="91"/>
      <c r="MUB13" s="91"/>
      <c r="MUC13" s="91"/>
      <c r="MUD13" s="91"/>
      <c r="MUE13" s="91"/>
      <c r="MUF13" s="91"/>
      <c r="MUG13" s="91"/>
      <c r="MUH13" s="91"/>
      <c r="MUI13" s="91"/>
      <c r="MUJ13" s="91"/>
      <c r="MUK13" s="91"/>
      <c r="MUL13" s="91"/>
      <c r="MUM13" s="91"/>
      <c r="MUN13" s="91"/>
      <c r="MUO13" s="91"/>
      <c r="MUP13" s="91"/>
      <c r="MUQ13" s="91"/>
      <c r="MUR13" s="91"/>
      <c r="MUS13" s="91"/>
      <c r="MUT13" s="91"/>
      <c r="MUU13" s="91"/>
      <c r="MUV13" s="91"/>
      <c r="MUW13" s="91"/>
      <c r="MUX13" s="91"/>
      <c r="MUY13" s="91"/>
      <c r="MUZ13" s="91"/>
      <c r="MVA13" s="91"/>
      <c r="MVB13" s="91"/>
      <c r="MVC13" s="91"/>
      <c r="MVD13" s="91"/>
      <c r="MVE13" s="91"/>
      <c r="MVF13" s="91"/>
      <c r="MVG13" s="91"/>
      <c r="MVH13" s="91"/>
      <c r="MVI13" s="91"/>
      <c r="MVJ13" s="91"/>
      <c r="MVK13" s="91"/>
      <c r="MVL13" s="91"/>
      <c r="MVM13" s="91"/>
      <c r="MVN13" s="91"/>
      <c r="MVO13" s="91"/>
      <c r="MVP13" s="91"/>
      <c r="MVQ13" s="91"/>
      <c r="MVR13" s="91"/>
      <c r="MVS13" s="91"/>
      <c r="MVT13" s="91"/>
      <c r="MVU13" s="91"/>
      <c r="MVV13" s="91"/>
      <c r="MVW13" s="91"/>
      <c r="MVX13" s="91"/>
      <c r="MVY13" s="91"/>
      <c r="MVZ13" s="91"/>
      <c r="MWA13" s="91"/>
      <c r="MWB13" s="91"/>
      <c r="MWC13" s="91"/>
      <c r="MWD13" s="91"/>
      <c r="MWE13" s="91"/>
      <c r="MWF13" s="91"/>
      <c r="MWG13" s="91"/>
      <c r="MWH13" s="91"/>
      <c r="MWI13" s="91"/>
      <c r="MWJ13" s="91"/>
      <c r="MWK13" s="91"/>
      <c r="MWL13" s="91"/>
      <c r="MWM13" s="91"/>
      <c r="MWN13" s="91"/>
      <c r="MWO13" s="91"/>
      <c r="MWP13" s="91"/>
      <c r="MWQ13" s="91"/>
      <c r="MWR13" s="91"/>
      <c r="MWS13" s="91"/>
      <c r="MWT13" s="91"/>
      <c r="MWU13" s="91"/>
      <c r="MWV13" s="91"/>
      <c r="MWW13" s="91"/>
      <c r="MWX13" s="91"/>
      <c r="MWY13" s="91"/>
      <c r="MWZ13" s="91"/>
      <c r="MXA13" s="91"/>
      <c r="MXB13" s="91"/>
      <c r="MXC13" s="91"/>
      <c r="MXD13" s="91"/>
      <c r="MXE13" s="91"/>
      <c r="MXF13" s="91"/>
      <c r="MXG13" s="91"/>
      <c r="MXH13" s="91"/>
      <c r="MXI13" s="91"/>
      <c r="MXJ13" s="91"/>
      <c r="MXK13" s="91"/>
      <c r="MXL13" s="91"/>
      <c r="MXM13" s="91"/>
      <c r="MXN13" s="91"/>
      <c r="MXO13" s="91"/>
      <c r="MXP13" s="91"/>
      <c r="MXQ13" s="91"/>
      <c r="MXR13" s="91"/>
      <c r="MXS13" s="91"/>
      <c r="MXT13" s="91"/>
      <c r="MXU13" s="91"/>
      <c r="MXV13" s="91"/>
      <c r="MXW13" s="91"/>
      <c r="MXX13" s="91"/>
      <c r="MXY13" s="91"/>
      <c r="MXZ13" s="91"/>
      <c r="MYA13" s="91"/>
      <c r="MYB13" s="91"/>
      <c r="MYC13" s="91"/>
      <c r="MYD13" s="91"/>
      <c r="MYE13" s="91"/>
      <c r="MYF13" s="91"/>
      <c r="MYG13" s="91"/>
      <c r="MYH13" s="91"/>
      <c r="MYI13" s="91"/>
      <c r="MYJ13" s="91"/>
      <c r="MYK13" s="91"/>
      <c r="MYL13" s="91"/>
      <c r="MYM13" s="91"/>
      <c r="MYN13" s="91"/>
      <c r="MYO13" s="91"/>
      <c r="MYP13" s="91"/>
      <c r="MYQ13" s="91"/>
      <c r="MYR13" s="91"/>
      <c r="MYS13" s="91"/>
      <c r="MYT13" s="91"/>
      <c r="MYU13" s="91"/>
      <c r="MYV13" s="91"/>
      <c r="MYW13" s="91"/>
      <c r="MYX13" s="91"/>
      <c r="MYY13" s="91"/>
      <c r="MYZ13" s="91"/>
      <c r="MZA13" s="91"/>
      <c r="MZB13" s="91"/>
      <c r="MZC13" s="91"/>
      <c r="MZD13" s="91"/>
      <c r="MZE13" s="91"/>
      <c r="MZF13" s="91"/>
      <c r="MZG13" s="91"/>
      <c r="MZH13" s="91"/>
      <c r="MZI13" s="91"/>
      <c r="MZJ13" s="91"/>
      <c r="MZK13" s="91"/>
      <c r="MZL13" s="91"/>
      <c r="MZM13" s="91"/>
      <c r="MZN13" s="91"/>
      <c r="MZO13" s="91"/>
      <c r="MZP13" s="91"/>
      <c r="MZQ13" s="91"/>
      <c r="MZR13" s="91"/>
      <c r="MZS13" s="91"/>
      <c r="MZT13" s="91"/>
      <c r="MZU13" s="91"/>
      <c r="MZV13" s="91"/>
      <c r="MZW13" s="91"/>
      <c r="MZX13" s="91"/>
      <c r="MZY13" s="91"/>
      <c r="MZZ13" s="91"/>
      <c r="NAA13" s="91"/>
      <c r="NAB13" s="91"/>
      <c r="NAC13" s="91"/>
      <c r="NAD13" s="91"/>
      <c r="NAE13" s="91"/>
      <c r="NAF13" s="91"/>
      <c r="NAG13" s="91"/>
      <c r="NAH13" s="91"/>
      <c r="NAI13" s="91"/>
      <c r="NAJ13" s="91"/>
      <c r="NAK13" s="91"/>
      <c r="NAL13" s="91"/>
      <c r="NAM13" s="91"/>
      <c r="NAN13" s="91"/>
      <c r="NAO13" s="91"/>
      <c r="NAP13" s="91"/>
      <c r="NAQ13" s="91"/>
      <c r="NAR13" s="91"/>
      <c r="NAS13" s="91"/>
      <c r="NAT13" s="91"/>
      <c r="NAU13" s="91"/>
      <c r="NAV13" s="91"/>
      <c r="NAW13" s="91"/>
      <c r="NAX13" s="91"/>
      <c r="NAY13" s="91"/>
      <c r="NAZ13" s="91"/>
      <c r="NBA13" s="91"/>
      <c r="NBB13" s="91"/>
      <c r="NBC13" s="91"/>
      <c r="NBD13" s="91"/>
      <c r="NBE13" s="91"/>
      <c r="NBF13" s="91"/>
      <c r="NBG13" s="91"/>
      <c r="NBH13" s="91"/>
      <c r="NBI13" s="91"/>
      <c r="NBJ13" s="91"/>
      <c r="NBK13" s="91"/>
      <c r="NBL13" s="91"/>
      <c r="NBM13" s="91"/>
      <c r="NBN13" s="91"/>
      <c r="NBO13" s="91"/>
      <c r="NBP13" s="91"/>
      <c r="NBQ13" s="91"/>
      <c r="NBR13" s="91"/>
      <c r="NBS13" s="91"/>
      <c r="NBT13" s="91"/>
      <c r="NBU13" s="91"/>
      <c r="NBV13" s="91"/>
      <c r="NBW13" s="91"/>
      <c r="NBX13" s="91"/>
      <c r="NBY13" s="91"/>
      <c r="NBZ13" s="91"/>
      <c r="NCA13" s="91"/>
      <c r="NCB13" s="91"/>
      <c r="NCC13" s="91"/>
      <c r="NCD13" s="91"/>
      <c r="NCE13" s="91"/>
      <c r="NCF13" s="91"/>
      <c r="NCG13" s="91"/>
      <c r="NCH13" s="91"/>
      <c r="NCI13" s="91"/>
      <c r="NCJ13" s="91"/>
      <c r="NCK13" s="91"/>
      <c r="NCL13" s="91"/>
      <c r="NCM13" s="91"/>
      <c r="NCN13" s="91"/>
      <c r="NCO13" s="91"/>
      <c r="NCP13" s="91"/>
      <c r="NCQ13" s="91"/>
      <c r="NCR13" s="91"/>
      <c r="NCS13" s="91"/>
      <c r="NCT13" s="91"/>
      <c r="NCU13" s="91"/>
      <c r="NCV13" s="91"/>
      <c r="NCW13" s="91"/>
      <c r="NCX13" s="91"/>
      <c r="NCY13" s="91"/>
      <c r="NCZ13" s="91"/>
      <c r="NDA13" s="91"/>
      <c r="NDB13" s="91"/>
      <c r="NDC13" s="91"/>
      <c r="NDD13" s="91"/>
      <c r="NDE13" s="91"/>
      <c r="NDF13" s="91"/>
      <c r="NDG13" s="91"/>
      <c r="NDH13" s="91"/>
      <c r="NDI13" s="91"/>
      <c r="NDJ13" s="91"/>
      <c r="NDK13" s="91"/>
      <c r="NDL13" s="91"/>
      <c r="NDM13" s="91"/>
      <c r="NDN13" s="91"/>
      <c r="NDO13" s="91"/>
      <c r="NDP13" s="91"/>
      <c r="NDQ13" s="91"/>
      <c r="NDR13" s="91"/>
      <c r="NDS13" s="91"/>
      <c r="NDT13" s="91"/>
      <c r="NDU13" s="91"/>
      <c r="NDV13" s="91"/>
      <c r="NDW13" s="91"/>
      <c r="NDX13" s="91"/>
      <c r="NDY13" s="91"/>
      <c r="NDZ13" s="91"/>
      <c r="NEA13" s="91"/>
      <c r="NEB13" s="91"/>
      <c r="NEC13" s="91"/>
      <c r="NED13" s="91"/>
      <c r="NEE13" s="91"/>
      <c r="NEF13" s="91"/>
      <c r="NEG13" s="91"/>
      <c r="NEH13" s="91"/>
      <c r="NEI13" s="91"/>
      <c r="NEJ13" s="91"/>
      <c r="NEK13" s="91"/>
      <c r="NEL13" s="91"/>
      <c r="NEM13" s="91"/>
      <c r="NEN13" s="91"/>
      <c r="NEO13" s="91"/>
      <c r="NEP13" s="91"/>
      <c r="NEQ13" s="91"/>
      <c r="NER13" s="91"/>
      <c r="NES13" s="91"/>
      <c r="NET13" s="91"/>
      <c r="NEU13" s="91"/>
      <c r="NEV13" s="91"/>
      <c r="NEW13" s="91"/>
      <c r="NEX13" s="91"/>
      <c r="NEY13" s="91"/>
      <c r="NEZ13" s="91"/>
      <c r="NFA13" s="91"/>
      <c r="NFB13" s="91"/>
      <c r="NFC13" s="91"/>
      <c r="NFD13" s="91"/>
      <c r="NFE13" s="91"/>
      <c r="NFF13" s="91"/>
      <c r="NFG13" s="91"/>
      <c r="NFH13" s="91"/>
      <c r="NFI13" s="91"/>
      <c r="NFJ13" s="91"/>
      <c r="NFK13" s="91"/>
      <c r="NFL13" s="91"/>
      <c r="NFM13" s="91"/>
      <c r="NFN13" s="91"/>
      <c r="NFO13" s="91"/>
      <c r="NFP13" s="91"/>
      <c r="NFQ13" s="91"/>
      <c r="NFR13" s="91"/>
      <c r="NFS13" s="91"/>
      <c r="NFT13" s="91"/>
      <c r="NFU13" s="91"/>
      <c r="NFV13" s="91"/>
      <c r="NFW13" s="91"/>
      <c r="NFX13" s="91"/>
      <c r="NFY13" s="91"/>
      <c r="NFZ13" s="91"/>
      <c r="NGA13" s="91"/>
      <c r="NGB13" s="91"/>
      <c r="NGC13" s="91"/>
      <c r="NGD13" s="91"/>
      <c r="NGE13" s="91"/>
      <c r="NGF13" s="91"/>
      <c r="NGG13" s="91"/>
      <c r="NGH13" s="91"/>
      <c r="NGI13" s="91"/>
      <c r="NGJ13" s="91"/>
      <c r="NGK13" s="91"/>
      <c r="NGL13" s="91"/>
      <c r="NGM13" s="91"/>
      <c r="NGN13" s="91"/>
      <c r="NGO13" s="91"/>
      <c r="NGP13" s="91"/>
      <c r="NGQ13" s="91"/>
      <c r="NGR13" s="91"/>
      <c r="NGS13" s="91"/>
      <c r="NGT13" s="91"/>
      <c r="NGU13" s="91"/>
      <c r="NGV13" s="91"/>
      <c r="NGW13" s="91"/>
      <c r="NGX13" s="91"/>
      <c r="NGY13" s="91"/>
      <c r="NGZ13" s="91"/>
      <c r="NHA13" s="91"/>
      <c r="NHB13" s="91"/>
      <c r="NHC13" s="91"/>
      <c r="NHD13" s="91"/>
      <c r="NHE13" s="91"/>
      <c r="NHF13" s="91"/>
      <c r="NHG13" s="91"/>
      <c r="NHH13" s="91"/>
      <c r="NHI13" s="91"/>
      <c r="NHJ13" s="91"/>
      <c r="NHK13" s="91"/>
      <c r="NHL13" s="91"/>
      <c r="NHM13" s="91"/>
      <c r="NHN13" s="91"/>
      <c r="NHO13" s="91"/>
      <c r="NHP13" s="91"/>
      <c r="NHQ13" s="91"/>
      <c r="NHR13" s="91"/>
      <c r="NHS13" s="91"/>
      <c r="NHT13" s="91"/>
      <c r="NHU13" s="91"/>
      <c r="NHV13" s="91"/>
      <c r="NHW13" s="91"/>
      <c r="NHX13" s="91"/>
      <c r="NHY13" s="91"/>
      <c r="NHZ13" s="91"/>
      <c r="NIA13" s="91"/>
      <c r="NIB13" s="91"/>
      <c r="NIC13" s="91"/>
      <c r="NID13" s="91"/>
      <c r="NIE13" s="91"/>
      <c r="NIF13" s="91"/>
      <c r="NIG13" s="91"/>
      <c r="NIH13" s="91"/>
      <c r="NII13" s="91"/>
      <c r="NIJ13" s="91"/>
      <c r="NIK13" s="91"/>
      <c r="NIL13" s="91"/>
      <c r="NIM13" s="91"/>
      <c r="NIN13" s="91"/>
      <c r="NIO13" s="91"/>
      <c r="NIP13" s="91"/>
      <c r="NIQ13" s="91"/>
      <c r="NIR13" s="91"/>
      <c r="NIS13" s="91"/>
      <c r="NIT13" s="91"/>
      <c r="NIU13" s="91"/>
      <c r="NIV13" s="91"/>
      <c r="NIW13" s="91"/>
      <c r="NIX13" s="91"/>
      <c r="NIY13" s="91"/>
      <c r="NIZ13" s="91"/>
      <c r="NJA13" s="91"/>
      <c r="NJB13" s="91"/>
      <c r="NJC13" s="91"/>
      <c r="NJD13" s="91"/>
      <c r="NJE13" s="91"/>
      <c r="NJF13" s="91"/>
      <c r="NJG13" s="91"/>
      <c r="NJH13" s="91"/>
      <c r="NJI13" s="91"/>
      <c r="NJJ13" s="91"/>
      <c r="NJK13" s="91"/>
      <c r="NJL13" s="91"/>
      <c r="NJM13" s="91"/>
      <c r="NJN13" s="91"/>
      <c r="NJO13" s="91"/>
      <c r="NJP13" s="91"/>
      <c r="NJQ13" s="91"/>
      <c r="NJR13" s="91"/>
      <c r="NJS13" s="91"/>
      <c r="NJT13" s="91"/>
      <c r="NJU13" s="91"/>
      <c r="NJV13" s="91"/>
      <c r="NJW13" s="91"/>
      <c r="NJX13" s="91"/>
      <c r="NJY13" s="91"/>
      <c r="NJZ13" s="91"/>
      <c r="NKA13" s="91"/>
      <c r="NKB13" s="91"/>
      <c r="NKC13" s="91"/>
      <c r="NKD13" s="91"/>
      <c r="NKE13" s="91"/>
      <c r="NKF13" s="91"/>
      <c r="NKG13" s="91"/>
      <c r="NKH13" s="91"/>
      <c r="NKI13" s="91"/>
      <c r="NKJ13" s="91"/>
      <c r="NKK13" s="91"/>
      <c r="NKL13" s="91"/>
      <c r="NKM13" s="91"/>
      <c r="NKN13" s="91"/>
      <c r="NKO13" s="91"/>
      <c r="NKP13" s="91"/>
      <c r="NKQ13" s="91"/>
      <c r="NKR13" s="91"/>
      <c r="NKS13" s="91"/>
      <c r="NKT13" s="91"/>
      <c r="NKU13" s="91"/>
      <c r="NKV13" s="91"/>
      <c r="NKW13" s="91"/>
      <c r="NKX13" s="91"/>
      <c r="NKY13" s="91"/>
      <c r="NKZ13" s="91"/>
      <c r="NLA13" s="91"/>
      <c r="NLB13" s="91"/>
      <c r="NLC13" s="91"/>
      <c r="NLD13" s="91"/>
      <c r="NLE13" s="91"/>
      <c r="NLF13" s="91"/>
      <c r="NLG13" s="91"/>
      <c r="NLH13" s="91"/>
      <c r="NLI13" s="91"/>
      <c r="NLJ13" s="91"/>
      <c r="NLK13" s="91"/>
      <c r="NLL13" s="91"/>
      <c r="NLM13" s="91"/>
      <c r="NLN13" s="91"/>
      <c r="NLO13" s="91"/>
      <c r="NLP13" s="91"/>
      <c r="NLQ13" s="91"/>
      <c r="NLR13" s="91"/>
      <c r="NLS13" s="91"/>
      <c r="NLT13" s="91"/>
      <c r="NLU13" s="91"/>
      <c r="NLV13" s="91"/>
      <c r="NLW13" s="91"/>
      <c r="NLX13" s="91"/>
      <c r="NLY13" s="91"/>
      <c r="NLZ13" s="91"/>
      <c r="NMA13" s="91"/>
      <c r="NMB13" s="91"/>
      <c r="NMC13" s="91"/>
      <c r="NMD13" s="91"/>
      <c r="NME13" s="91"/>
      <c r="NMF13" s="91"/>
      <c r="NMG13" s="91"/>
      <c r="NMH13" s="91"/>
      <c r="NMI13" s="91"/>
      <c r="NMJ13" s="91"/>
      <c r="NMK13" s="91"/>
      <c r="NML13" s="91"/>
      <c r="NMM13" s="91"/>
      <c r="NMN13" s="91"/>
      <c r="NMO13" s="91"/>
      <c r="NMP13" s="91"/>
      <c r="NMQ13" s="91"/>
      <c r="NMR13" s="91"/>
      <c r="NMS13" s="91"/>
      <c r="NMT13" s="91"/>
      <c r="NMU13" s="91"/>
      <c r="NMV13" s="91"/>
      <c r="NMW13" s="91"/>
      <c r="NMX13" s="91"/>
      <c r="NMY13" s="91"/>
      <c r="NMZ13" s="91"/>
      <c r="NNA13" s="91"/>
      <c r="NNB13" s="91"/>
      <c r="NNC13" s="91"/>
      <c r="NND13" s="91"/>
      <c r="NNE13" s="91"/>
      <c r="NNF13" s="91"/>
      <c r="NNG13" s="91"/>
      <c r="NNH13" s="91"/>
      <c r="NNI13" s="91"/>
      <c r="NNJ13" s="91"/>
      <c r="NNK13" s="91"/>
      <c r="NNL13" s="91"/>
      <c r="NNM13" s="91"/>
      <c r="NNN13" s="91"/>
      <c r="NNO13" s="91"/>
      <c r="NNP13" s="91"/>
      <c r="NNQ13" s="91"/>
      <c r="NNR13" s="91"/>
      <c r="NNS13" s="91"/>
      <c r="NNT13" s="91"/>
      <c r="NNU13" s="91"/>
      <c r="NNV13" s="91"/>
      <c r="NNW13" s="91"/>
      <c r="NNX13" s="91"/>
      <c r="NNY13" s="91"/>
      <c r="NNZ13" s="91"/>
      <c r="NOA13" s="91"/>
      <c r="NOB13" s="91"/>
      <c r="NOC13" s="91"/>
      <c r="NOD13" s="91"/>
      <c r="NOE13" s="91"/>
      <c r="NOF13" s="91"/>
      <c r="NOG13" s="91"/>
      <c r="NOH13" s="91"/>
      <c r="NOI13" s="91"/>
      <c r="NOJ13" s="91"/>
      <c r="NOK13" s="91"/>
      <c r="NOL13" s="91"/>
      <c r="NOM13" s="91"/>
      <c r="NON13" s="91"/>
      <c r="NOO13" s="91"/>
      <c r="NOP13" s="91"/>
      <c r="NOQ13" s="91"/>
      <c r="NOR13" s="91"/>
      <c r="NOS13" s="91"/>
      <c r="NOT13" s="91"/>
      <c r="NOU13" s="91"/>
      <c r="NOV13" s="91"/>
      <c r="NOW13" s="91"/>
      <c r="NOX13" s="91"/>
      <c r="NOY13" s="91"/>
      <c r="NOZ13" s="91"/>
      <c r="NPA13" s="91"/>
      <c r="NPB13" s="91"/>
      <c r="NPC13" s="91"/>
      <c r="NPD13" s="91"/>
      <c r="NPE13" s="91"/>
      <c r="NPF13" s="91"/>
      <c r="NPG13" s="91"/>
      <c r="NPH13" s="91"/>
      <c r="NPI13" s="91"/>
      <c r="NPJ13" s="91"/>
      <c r="NPK13" s="91"/>
      <c r="NPL13" s="91"/>
      <c r="NPM13" s="91"/>
      <c r="NPN13" s="91"/>
      <c r="NPO13" s="91"/>
      <c r="NPP13" s="91"/>
      <c r="NPQ13" s="91"/>
      <c r="NPR13" s="91"/>
      <c r="NPS13" s="91"/>
      <c r="NPT13" s="91"/>
      <c r="NPU13" s="91"/>
      <c r="NPV13" s="91"/>
      <c r="NPW13" s="91"/>
      <c r="NPX13" s="91"/>
      <c r="NPY13" s="91"/>
      <c r="NPZ13" s="91"/>
      <c r="NQA13" s="91"/>
      <c r="NQB13" s="91"/>
      <c r="NQC13" s="91"/>
      <c r="NQD13" s="91"/>
      <c r="NQE13" s="91"/>
      <c r="NQF13" s="91"/>
      <c r="NQG13" s="91"/>
      <c r="NQH13" s="91"/>
      <c r="NQI13" s="91"/>
      <c r="NQJ13" s="91"/>
      <c r="NQK13" s="91"/>
      <c r="NQL13" s="91"/>
      <c r="NQM13" s="91"/>
      <c r="NQN13" s="91"/>
      <c r="NQO13" s="91"/>
      <c r="NQP13" s="91"/>
      <c r="NQQ13" s="91"/>
      <c r="NQR13" s="91"/>
      <c r="NQS13" s="91"/>
      <c r="NQT13" s="91"/>
      <c r="NQU13" s="91"/>
      <c r="NQV13" s="91"/>
      <c r="NQW13" s="91"/>
      <c r="NQX13" s="91"/>
      <c r="NQY13" s="91"/>
      <c r="NQZ13" s="91"/>
      <c r="NRA13" s="91"/>
      <c r="NRB13" s="91"/>
      <c r="NRC13" s="91"/>
      <c r="NRD13" s="91"/>
      <c r="NRE13" s="91"/>
      <c r="NRF13" s="91"/>
      <c r="NRG13" s="91"/>
      <c r="NRH13" s="91"/>
      <c r="NRI13" s="91"/>
      <c r="NRJ13" s="91"/>
      <c r="NRK13" s="91"/>
      <c r="NRL13" s="91"/>
      <c r="NRM13" s="91"/>
      <c r="NRN13" s="91"/>
      <c r="NRO13" s="91"/>
      <c r="NRP13" s="91"/>
      <c r="NRQ13" s="91"/>
      <c r="NRR13" s="91"/>
      <c r="NRS13" s="91"/>
      <c r="NRT13" s="91"/>
      <c r="NRU13" s="91"/>
      <c r="NRV13" s="91"/>
      <c r="NRW13" s="91"/>
      <c r="NRX13" s="91"/>
      <c r="NRY13" s="91"/>
      <c r="NRZ13" s="91"/>
      <c r="NSA13" s="91"/>
      <c r="NSB13" s="91"/>
      <c r="NSC13" s="91"/>
      <c r="NSD13" s="91"/>
      <c r="NSE13" s="91"/>
      <c r="NSF13" s="91"/>
      <c r="NSG13" s="91"/>
      <c r="NSH13" s="91"/>
      <c r="NSI13" s="91"/>
      <c r="NSJ13" s="91"/>
      <c r="NSK13" s="91"/>
      <c r="NSL13" s="91"/>
      <c r="NSM13" s="91"/>
      <c r="NSN13" s="91"/>
      <c r="NSO13" s="91"/>
      <c r="NSP13" s="91"/>
      <c r="NSQ13" s="91"/>
      <c r="NSR13" s="91"/>
      <c r="NSS13" s="91"/>
      <c r="NST13" s="91"/>
      <c r="NSU13" s="91"/>
      <c r="NSV13" s="91"/>
      <c r="NSW13" s="91"/>
      <c r="NSX13" s="91"/>
      <c r="NSY13" s="91"/>
      <c r="NSZ13" s="91"/>
      <c r="NTA13" s="91"/>
      <c r="NTB13" s="91"/>
      <c r="NTC13" s="91"/>
      <c r="NTD13" s="91"/>
      <c r="NTE13" s="91"/>
      <c r="NTF13" s="91"/>
      <c r="NTG13" s="91"/>
      <c r="NTH13" s="91"/>
      <c r="NTI13" s="91"/>
      <c r="NTJ13" s="91"/>
      <c r="NTK13" s="91"/>
      <c r="NTL13" s="91"/>
      <c r="NTM13" s="91"/>
      <c r="NTN13" s="91"/>
      <c r="NTO13" s="91"/>
      <c r="NTP13" s="91"/>
      <c r="NTQ13" s="91"/>
      <c r="NTR13" s="91"/>
      <c r="NTS13" s="91"/>
      <c r="NTT13" s="91"/>
      <c r="NTU13" s="91"/>
      <c r="NTV13" s="91"/>
      <c r="NTW13" s="91"/>
      <c r="NTX13" s="91"/>
      <c r="NTY13" s="91"/>
      <c r="NTZ13" s="91"/>
      <c r="NUA13" s="91"/>
      <c r="NUB13" s="91"/>
      <c r="NUC13" s="91"/>
      <c r="NUD13" s="91"/>
      <c r="NUE13" s="91"/>
      <c r="NUF13" s="91"/>
      <c r="NUG13" s="91"/>
      <c r="NUH13" s="91"/>
      <c r="NUI13" s="91"/>
      <c r="NUJ13" s="91"/>
      <c r="NUK13" s="91"/>
      <c r="NUL13" s="91"/>
      <c r="NUM13" s="91"/>
      <c r="NUN13" s="91"/>
      <c r="NUO13" s="91"/>
      <c r="NUP13" s="91"/>
      <c r="NUQ13" s="91"/>
      <c r="NUR13" s="91"/>
      <c r="NUS13" s="91"/>
      <c r="NUT13" s="91"/>
      <c r="NUU13" s="91"/>
      <c r="NUV13" s="91"/>
      <c r="NUW13" s="91"/>
      <c r="NUX13" s="91"/>
      <c r="NUY13" s="91"/>
      <c r="NUZ13" s="91"/>
      <c r="NVA13" s="91"/>
      <c r="NVB13" s="91"/>
      <c r="NVC13" s="91"/>
      <c r="NVD13" s="91"/>
      <c r="NVE13" s="91"/>
      <c r="NVF13" s="91"/>
      <c r="NVG13" s="91"/>
      <c r="NVH13" s="91"/>
      <c r="NVI13" s="91"/>
      <c r="NVJ13" s="91"/>
      <c r="NVK13" s="91"/>
      <c r="NVL13" s="91"/>
      <c r="NVM13" s="91"/>
      <c r="NVN13" s="91"/>
      <c r="NVO13" s="91"/>
      <c r="NVP13" s="91"/>
      <c r="NVQ13" s="91"/>
      <c r="NVR13" s="91"/>
      <c r="NVS13" s="91"/>
      <c r="NVT13" s="91"/>
      <c r="NVU13" s="91"/>
      <c r="NVV13" s="91"/>
      <c r="NVW13" s="91"/>
      <c r="NVX13" s="91"/>
      <c r="NVY13" s="91"/>
      <c r="NVZ13" s="91"/>
      <c r="NWA13" s="91"/>
      <c r="NWB13" s="91"/>
      <c r="NWC13" s="91"/>
      <c r="NWD13" s="91"/>
      <c r="NWE13" s="91"/>
      <c r="NWF13" s="91"/>
      <c r="NWG13" s="91"/>
      <c r="NWH13" s="91"/>
      <c r="NWI13" s="91"/>
      <c r="NWJ13" s="91"/>
      <c r="NWK13" s="91"/>
      <c r="NWL13" s="91"/>
      <c r="NWM13" s="91"/>
      <c r="NWN13" s="91"/>
      <c r="NWO13" s="91"/>
      <c r="NWP13" s="91"/>
      <c r="NWQ13" s="91"/>
      <c r="NWR13" s="91"/>
      <c r="NWS13" s="91"/>
      <c r="NWT13" s="91"/>
      <c r="NWU13" s="91"/>
      <c r="NWV13" s="91"/>
      <c r="NWW13" s="91"/>
      <c r="NWX13" s="91"/>
      <c r="NWY13" s="91"/>
      <c r="NWZ13" s="91"/>
      <c r="NXA13" s="91"/>
      <c r="NXB13" s="91"/>
      <c r="NXC13" s="91"/>
      <c r="NXD13" s="91"/>
      <c r="NXE13" s="91"/>
      <c r="NXF13" s="91"/>
      <c r="NXG13" s="91"/>
      <c r="NXH13" s="91"/>
      <c r="NXI13" s="91"/>
      <c r="NXJ13" s="91"/>
      <c r="NXK13" s="91"/>
      <c r="NXL13" s="91"/>
      <c r="NXM13" s="91"/>
      <c r="NXN13" s="91"/>
      <c r="NXO13" s="91"/>
      <c r="NXP13" s="91"/>
      <c r="NXQ13" s="91"/>
      <c r="NXR13" s="91"/>
      <c r="NXS13" s="91"/>
      <c r="NXT13" s="91"/>
      <c r="NXU13" s="91"/>
      <c r="NXV13" s="91"/>
      <c r="NXW13" s="91"/>
      <c r="NXX13" s="91"/>
      <c r="NXY13" s="91"/>
      <c r="NXZ13" s="91"/>
      <c r="NYA13" s="91"/>
      <c r="NYB13" s="91"/>
      <c r="NYC13" s="91"/>
      <c r="NYD13" s="91"/>
      <c r="NYE13" s="91"/>
      <c r="NYF13" s="91"/>
      <c r="NYG13" s="91"/>
      <c r="NYH13" s="91"/>
      <c r="NYI13" s="91"/>
      <c r="NYJ13" s="91"/>
      <c r="NYK13" s="91"/>
      <c r="NYL13" s="91"/>
      <c r="NYM13" s="91"/>
      <c r="NYN13" s="91"/>
      <c r="NYO13" s="91"/>
      <c r="NYP13" s="91"/>
      <c r="NYQ13" s="91"/>
      <c r="NYR13" s="91"/>
      <c r="NYS13" s="91"/>
      <c r="NYT13" s="91"/>
      <c r="NYU13" s="91"/>
      <c r="NYV13" s="91"/>
      <c r="NYW13" s="91"/>
      <c r="NYX13" s="91"/>
      <c r="NYY13" s="91"/>
      <c r="NYZ13" s="91"/>
      <c r="NZA13" s="91"/>
      <c r="NZB13" s="91"/>
      <c r="NZC13" s="91"/>
      <c r="NZD13" s="91"/>
      <c r="NZE13" s="91"/>
      <c r="NZF13" s="91"/>
      <c r="NZG13" s="91"/>
      <c r="NZH13" s="91"/>
      <c r="NZI13" s="91"/>
      <c r="NZJ13" s="91"/>
      <c r="NZK13" s="91"/>
      <c r="NZL13" s="91"/>
      <c r="NZM13" s="91"/>
      <c r="NZN13" s="91"/>
      <c r="NZO13" s="91"/>
      <c r="NZP13" s="91"/>
      <c r="NZQ13" s="91"/>
      <c r="NZR13" s="91"/>
      <c r="NZS13" s="91"/>
      <c r="NZT13" s="91"/>
      <c r="NZU13" s="91"/>
      <c r="NZV13" s="91"/>
      <c r="NZW13" s="91"/>
      <c r="NZX13" s="91"/>
      <c r="NZY13" s="91"/>
      <c r="NZZ13" s="91"/>
      <c r="OAA13" s="91"/>
      <c r="OAB13" s="91"/>
      <c r="OAC13" s="91"/>
      <c r="OAD13" s="91"/>
      <c r="OAE13" s="91"/>
      <c r="OAF13" s="91"/>
      <c r="OAG13" s="91"/>
      <c r="OAH13" s="91"/>
      <c r="OAI13" s="91"/>
      <c r="OAJ13" s="91"/>
      <c r="OAK13" s="91"/>
      <c r="OAL13" s="91"/>
      <c r="OAM13" s="91"/>
      <c r="OAN13" s="91"/>
      <c r="OAO13" s="91"/>
      <c r="OAP13" s="91"/>
      <c r="OAQ13" s="91"/>
      <c r="OAR13" s="91"/>
      <c r="OAS13" s="91"/>
      <c r="OAT13" s="91"/>
      <c r="OAU13" s="91"/>
      <c r="OAV13" s="91"/>
      <c r="OAW13" s="91"/>
      <c r="OAX13" s="91"/>
      <c r="OAY13" s="91"/>
      <c r="OAZ13" s="91"/>
      <c r="OBA13" s="91"/>
      <c r="OBB13" s="91"/>
      <c r="OBC13" s="91"/>
      <c r="OBD13" s="91"/>
      <c r="OBE13" s="91"/>
      <c r="OBF13" s="91"/>
      <c r="OBG13" s="91"/>
      <c r="OBH13" s="91"/>
      <c r="OBI13" s="91"/>
      <c r="OBJ13" s="91"/>
      <c r="OBK13" s="91"/>
      <c r="OBL13" s="91"/>
      <c r="OBM13" s="91"/>
      <c r="OBN13" s="91"/>
      <c r="OBO13" s="91"/>
      <c r="OBP13" s="91"/>
      <c r="OBQ13" s="91"/>
      <c r="OBR13" s="91"/>
      <c r="OBS13" s="91"/>
      <c r="OBT13" s="91"/>
      <c r="OBU13" s="91"/>
      <c r="OBV13" s="91"/>
      <c r="OBW13" s="91"/>
      <c r="OBX13" s="91"/>
      <c r="OBY13" s="91"/>
      <c r="OBZ13" s="91"/>
      <c r="OCA13" s="91"/>
      <c r="OCB13" s="91"/>
      <c r="OCC13" s="91"/>
      <c r="OCD13" s="91"/>
      <c r="OCE13" s="91"/>
      <c r="OCF13" s="91"/>
      <c r="OCG13" s="91"/>
      <c r="OCH13" s="91"/>
      <c r="OCI13" s="91"/>
      <c r="OCJ13" s="91"/>
      <c r="OCK13" s="91"/>
      <c r="OCL13" s="91"/>
      <c r="OCM13" s="91"/>
      <c r="OCN13" s="91"/>
      <c r="OCO13" s="91"/>
      <c r="OCP13" s="91"/>
      <c r="OCQ13" s="91"/>
      <c r="OCR13" s="91"/>
      <c r="OCS13" s="91"/>
      <c r="OCT13" s="91"/>
      <c r="OCU13" s="91"/>
      <c r="OCV13" s="91"/>
      <c r="OCW13" s="91"/>
      <c r="OCX13" s="91"/>
      <c r="OCY13" s="91"/>
      <c r="OCZ13" s="91"/>
      <c r="ODA13" s="91"/>
      <c r="ODB13" s="91"/>
      <c r="ODC13" s="91"/>
      <c r="ODD13" s="91"/>
      <c r="ODE13" s="91"/>
      <c r="ODF13" s="91"/>
      <c r="ODG13" s="91"/>
      <c r="ODH13" s="91"/>
      <c r="ODI13" s="91"/>
      <c r="ODJ13" s="91"/>
      <c r="ODK13" s="91"/>
      <c r="ODL13" s="91"/>
      <c r="ODM13" s="91"/>
      <c r="ODN13" s="91"/>
      <c r="ODO13" s="91"/>
      <c r="ODP13" s="91"/>
      <c r="ODQ13" s="91"/>
      <c r="ODR13" s="91"/>
      <c r="ODS13" s="91"/>
      <c r="ODT13" s="91"/>
      <c r="ODU13" s="91"/>
      <c r="ODV13" s="91"/>
      <c r="ODW13" s="91"/>
      <c r="ODX13" s="91"/>
      <c r="ODY13" s="91"/>
      <c r="ODZ13" s="91"/>
      <c r="OEA13" s="91"/>
      <c r="OEB13" s="91"/>
      <c r="OEC13" s="91"/>
      <c r="OED13" s="91"/>
      <c r="OEE13" s="91"/>
      <c r="OEF13" s="91"/>
      <c r="OEG13" s="91"/>
      <c r="OEH13" s="91"/>
      <c r="OEI13" s="91"/>
      <c r="OEJ13" s="91"/>
      <c r="OEK13" s="91"/>
      <c r="OEL13" s="91"/>
      <c r="OEM13" s="91"/>
      <c r="OEN13" s="91"/>
      <c r="OEO13" s="91"/>
      <c r="OEP13" s="91"/>
      <c r="OEQ13" s="91"/>
      <c r="OER13" s="91"/>
      <c r="OES13" s="91"/>
      <c r="OET13" s="91"/>
      <c r="OEU13" s="91"/>
      <c r="OEV13" s="91"/>
      <c r="OEW13" s="91"/>
      <c r="OEX13" s="91"/>
      <c r="OEY13" s="91"/>
      <c r="OEZ13" s="91"/>
      <c r="OFA13" s="91"/>
      <c r="OFB13" s="91"/>
      <c r="OFC13" s="91"/>
      <c r="OFD13" s="91"/>
      <c r="OFE13" s="91"/>
      <c r="OFF13" s="91"/>
      <c r="OFG13" s="91"/>
      <c r="OFH13" s="91"/>
      <c r="OFI13" s="91"/>
      <c r="OFJ13" s="91"/>
      <c r="OFK13" s="91"/>
      <c r="OFL13" s="91"/>
      <c r="OFM13" s="91"/>
      <c r="OFN13" s="91"/>
      <c r="OFO13" s="91"/>
      <c r="OFP13" s="91"/>
      <c r="OFQ13" s="91"/>
      <c r="OFR13" s="91"/>
      <c r="OFS13" s="91"/>
      <c r="OFT13" s="91"/>
      <c r="OFU13" s="91"/>
      <c r="OFV13" s="91"/>
      <c r="OFW13" s="91"/>
      <c r="OFX13" s="91"/>
      <c r="OFY13" s="91"/>
      <c r="OFZ13" s="91"/>
      <c r="OGA13" s="91"/>
      <c r="OGB13" s="91"/>
      <c r="OGC13" s="91"/>
      <c r="OGD13" s="91"/>
      <c r="OGE13" s="91"/>
      <c r="OGF13" s="91"/>
      <c r="OGG13" s="91"/>
      <c r="OGH13" s="91"/>
      <c r="OGI13" s="91"/>
      <c r="OGJ13" s="91"/>
      <c r="OGK13" s="91"/>
      <c r="OGL13" s="91"/>
      <c r="OGM13" s="91"/>
      <c r="OGN13" s="91"/>
      <c r="OGO13" s="91"/>
      <c r="OGP13" s="91"/>
      <c r="OGQ13" s="91"/>
      <c r="OGR13" s="91"/>
      <c r="OGS13" s="91"/>
      <c r="OGT13" s="91"/>
      <c r="OGU13" s="91"/>
      <c r="OGV13" s="91"/>
      <c r="OGW13" s="91"/>
      <c r="OGX13" s="91"/>
      <c r="OGY13" s="91"/>
      <c r="OGZ13" s="91"/>
      <c r="OHA13" s="91"/>
      <c r="OHB13" s="91"/>
      <c r="OHC13" s="91"/>
      <c r="OHD13" s="91"/>
      <c r="OHE13" s="91"/>
      <c r="OHF13" s="91"/>
      <c r="OHG13" s="91"/>
      <c r="OHH13" s="91"/>
      <c r="OHI13" s="91"/>
      <c r="OHJ13" s="91"/>
      <c r="OHK13" s="91"/>
      <c r="OHL13" s="91"/>
      <c r="OHM13" s="91"/>
      <c r="OHN13" s="91"/>
      <c r="OHO13" s="91"/>
      <c r="OHP13" s="91"/>
      <c r="OHQ13" s="91"/>
      <c r="OHR13" s="91"/>
      <c r="OHS13" s="91"/>
      <c r="OHT13" s="91"/>
      <c r="OHU13" s="91"/>
      <c r="OHV13" s="91"/>
      <c r="OHW13" s="91"/>
      <c r="OHX13" s="91"/>
      <c r="OHY13" s="91"/>
      <c r="OHZ13" s="91"/>
      <c r="OIA13" s="91"/>
      <c r="OIB13" s="91"/>
      <c r="OIC13" s="91"/>
      <c r="OID13" s="91"/>
      <c r="OIE13" s="91"/>
      <c r="OIF13" s="91"/>
      <c r="OIG13" s="91"/>
      <c r="OIH13" s="91"/>
      <c r="OII13" s="91"/>
      <c r="OIJ13" s="91"/>
      <c r="OIK13" s="91"/>
      <c r="OIL13" s="91"/>
      <c r="OIM13" s="91"/>
      <c r="OIN13" s="91"/>
      <c r="OIO13" s="91"/>
      <c r="OIP13" s="91"/>
      <c r="OIQ13" s="91"/>
      <c r="OIR13" s="91"/>
      <c r="OIS13" s="91"/>
      <c r="OIT13" s="91"/>
      <c r="OIU13" s="91"/>
      <c r="OIV13" s="91"/>
      <c r="OIW13" s="91"/>
      <c r="OIX13" s="91"/>
      <c r="OIY13" s="91"/>
      <c r="OIZ13" s="91"/>
      <c r="OJA13" s="91"/>
      <c r="OJB13" s="91"/>
      <c r="OJC13" s="91"/>
      <c r="OJD13" s="91"/>
      <c r="OJE13" s="91"/>
      <c r="OJF13" s="91"/>
      <c r="OJG13" s="91"/>
      <c r="OJH13" s="91"/>
      <c r="OJI13" s="91"/>
      <c r="OJJ13" s="91"/>
      <c r="OJK13" s="91"/>
      <c r="OJL13" s="91"/>
      <c r="OJM13" s="91"/>
      <c r="OJN13" s="91"/>
      <c r="OJO13" s="91"/>
      <c r="OJP13" s="91"/>
      <c r="OJQ13" s="91"/>
      <c r="OJR13" s="91"/>
      <c r="OJS13" s="91"/>
      <c r="OJT13" s="91"/>
      <c r="OJU13" s="91"/>
      <c r="OJV13" s="91"/>
      <c r="OJW13" s="91"/>
      <c r="OJX13" s="91"/>
      <c r="OJY13" s="91"/>
      <c r="OJZ13" s="91"/>
      <c r="OKA13" s="91"/>
      <c r="OKB13" s="91"/>
      <c r="OKC13" s="91"/>
      <c r="OKD13" s="91"/>
      <c r="OKE13" s="91"/>
      <c r="OKF13" s="91"/>
      <c r="OKG13" s="91"/>
      <c r="OKH13" s="91"/>
      <c r="OKI13" s="91"/>
      <c r="OKJ13" s="91"/>
      <c r="OKK13" s="91"/>
      <c r="OKL13" s="91"/>
      <c r="OKM13" s="91"/>
      <c r="OKN13" s="91"/>
      <c r="OKO13" s="91"/>
      <c r="OKP13" s="91"/>
      <c r="OKQ13" s="91"/>
      <c r="OKR13" s="91"/>
      <c r="OKS13" s="91"/>
      <c r="OKT13" s="91"/>
      <c r="OKU13" s="91"/>
      <c r="OKV13" s="91"/>
      <c r="OKW13" s="91"/>
      <c r="OKX13" s="91"/>
      <c r="OKY13" s="91"/>
      <c r="OKZ13" s="91"/>
      <c r="OLA13" s="91"/>
      <c r="OLB13" s="91"/>
      <c r="OLC13" s="91"/>
      <c r="OLD13" s="91"/>
      <c r="OLE13" s="91"/>
      <c r="OLF13" s="91"/>
      <c r="OLG13" s="91"/>
      <c r="OLH13" s="91"/>
      <c r="OLI13" s="91"/>
      <c r="OLJ13" s="91"/>
      <c r="OLK13" s="91"/>
      <c r="OLL13" s="91"/>
      <c r="OLM13" s="91"/>
      <c r="OLN13" s="91"/>
      <c r="OLO13" s="91"/>
      <c r="OLP13" s="91"/>
      <c r="OLQ13" s="91"/>
      <c r="OLR13" s="91"/>
      <c r="OLS13" s="91"/>
      <c r="OLT13" s="91"/>
      <c r="OLU13" s="91"/>
      <c r="OLV13" s="91"/>
      <c r="OLW13" s="91"/>
      <c r="OLX13" s="91"/>
      <c r="OLY13" s="91"/>
      <c r="OLZ13" s="91"/>
      <c r="OMA13" s="91"/>
      <c r="OMB13" s="91"/>
      <c r="OMC13" s="91"/>
      <c r="OMD13" s="91"/>
      <c r="OME13" s="91"/>
      <c r="OMF13" s="91"/>
      <c r="OMG13" s="91"/>
      <c r="OMH13" s="91"/>
      <c r="OMI13" s="91"/>
      <c r="OMJ13" s="91"/>
      <c r="OMK13" s="91"/>
      <c r="OML13" s="91"/>
      <c r="OMM13" s="91"/>
      <c r="OMN13" s="91"/>
      <c r="OMO13" s="91"/>
      <c r="OMP13" s="91"/>
      <c r="OMQ13" s="91"/>
      <c r="OMR13" s="91"/>
      <c r="OMS13" s="91"/>
      <c r="OMT13" s="91"/>
      <c r="OMU13" s="91"/>
      <c r="OMV13" s="91"/>
      <c r="OMW13" s="91"/>
      <c r="OMX13" s="91"/>
      <c r="OMY13" s="91"/>
      <c r="OMZ13" s="91"/>
      <c r="ONA13" s="91"/>
      <c r="ONB13" s="91"/>
      <c r="ONC13" s="91"/>
      <c r="OND13" s="91"/>
      <c r="ONE13" s="91"/>
      <c r="ONF13" s="91"/>
      <c r="ONG13" s="91"/>
      <c r="ONH13" s="91"/>
      <c r="ONI13" s="91"/>
      <c r="ONJ13" s="91"/>
      <c r="ONK13" s="91"/>
      <c r="ONL13" s="91"/>
      <c r="ONM13" s="91"/>
      <c r="ONN13" s="91"/>
      <c r="ONO13" s="91"/>
      <c r="ONP13" s="91"/>
      <c r="ONQ13" s="91"/>
      <c r="ONR13" s="91"/>
      <c r="ONS13" s="91"/>
      <c r="ONT13" s="91"/>
      <c r="ONU13" s="91"/>
      <c r="ONV13" s="91"/>
      <c r="ONW13" s="91"/>
      <c r="ONX13" s="91"/>
      <c r="ONY13" s="91"/>
      <c r="ONZ13" s="91"/>
      <c r="OOA13" s="91"/>
      <c r="OOB13" s="91"/>
      <c r="OOC13" s="91"/>
      <c r="OOD13" s="91"/>
      <c r="OOE13" s="91"/>
      <c r="OOF13" s="91"/>
      <c r="OOG13" s="91"/>
      <c r="OOH13" s="91"/>
      <c r="OOI13" s="91"/>
      <c r="OOJ13" s="91"/>
      <c r="OOK13" s="91"/>
      <c r="OOL13" s="91"/>
      <c r="OOM13" s="91"/>
      <c r="OON13" s="91"/>
      <c r="OOO13" s="91"/>
      <c r="OOP13" s="91"/>
      <c r="OOQ13" s="91"/>
      <c r="OOR13" s="91"/>
      <c r="OOS13" s="91"/>
      <c r="OOT13" s="91"/>
      <c r="OOU13" s="91"/>
      <c r="OOV13" s="91"/>
      <c r="OOW13" s="91"/>
      <c r="OOX13" s="91"/>
      <c r="OOY13" s="91"/>
      <c r="OOZ13" s="91"/>
      <c r="OPA13" s="91"/>
      <c r="OPB13" s="91"/>
      <c r="OPC13" s="91"/>
      <c r="OPD13" s="91"/>
      <c r="OPE13" s="91"/>
      <c r="OPF13" s="91"/>
      <c r="OPG13" s="91"/>
      <c r="OPH13" s="91"/>
      <c r="OPI13" s="91"/>
      <c r="OPJ13" s="91"/>
      <c r="OPK13" s="91"/>
      <c r="OPL13" s="91"/>
      <c r="OPM13" s="91"/>
      <c r="OPN13" s="91"/>
      <c r="OPO13" s="91"/>
      <c r="OPP13" s="91"/>
      <c r="OPQ13" s="91"/>
      <c r="OPR13" s="91"/>
      <c r="OPS13" s="91"/>
      <c r="OPT13" s="91"/>
      <c r="OPU13" s="91"/>
      <c r="OPV13" s="91"/>
      <c r="OPW13" s="91"/>
      <c r="OPX13" s="91"/>
      <c r="OPY13" s="91"/>
      <c r="OPZ13" s="91"/>
      <c r="OQA13" s="91"/>
      <c r="OQB13" s="91"/>
      <c r="OQC13" s="91"/>
      <c r="OQD13" s="91"/>
      <c r="OQE13" s="91"/>
      <c r="OQF13" s="91"/>
      <c r="OQG13" s="91"/>
      <c r="OQH13" s="91"/>
      <c r="OQI13" s="91"/>
      <c r="OQJ13" s="91"/>
      <c r="OQK13" s="91"/>
      <c r="OQL13" s="91"/>
      <c r="OQM13" s="91"/>
      <c r="OQN13" s="91"/>
      <c r="OQO13" s="91"/>
      <c r="OQP13" s="91"/>
      <c r="OQQ13" s="91"/>
      <c r="OQR13" s="91"/>
      <c r="OQS13" s="91"/>
      <c r="OQT13" s="91"/>
      <c r="OQU13" s="91"/>
      <c r="OQV13" s="91"/>
      <c r="OQW13" s="91"/>
      <c r="OQX13" s="91"/>
      <c r="OQY13" s="91"/>
      <c r="OQZ13" s="91"/>
      <c r="ORA13" s="91"/>
      <c r="ORB13" s="91"/>
      <c r="ORC13" s="91"/>
      <c r="ORD13" s="91"/>
      <c r="ORE13" s="91"/>
      <c r="ORF13" s="91"/>
      <c r="ORG13" s="91"/>
      <c r="ORH13" s="91"/>
      <c r="ORI13" s="91"/>
      <c r="ORJ13" s="91"/>
      <c r="ORK13" s="91"/>
      <c r="ORL13" s="91"/>
      <c r="ORM13" s="91"/>
      <c r="ORN13" s="91"/>
      <c r="ORO13" s="91"/>
      <c r="ORP13" s="91"/>
      <c r="ORQ13" s="91"/>
      <c r="ORR13" s="91"/>
      <c r="ORS13" s="91"/>
      <c r="ORT13" s="91"/>
      <c r="ORU13" s="91"/>
      <c r="ORV13" s="91"/>
      <c r="ORW13" s="91"/>
      <c r="ORX13" s="91"/>
      <c r="ORY13" s="91"/>
      <c r="ORZ13" s="91"/>
      <c r="OSA13" s="91"/>
      <c r="OSB13" s="91"/>
      <c r="OSC13" s="91"/>
      <c r="OSD13" s="91"/>
      <c r="OSE13" s="91"/>
      <c r="OSF13" s="91"/>
      <c r="OSG13" s="91"/>
      <c r="OSH13" s="91"/>
      <c r="OSI13" s="91"/>
      <c r="OSJ13" s="91"/>
      <c r="OSK13" s="91"/>
      <c r="OSL13" s="91"/>
      <c r="OSM13" s="91"/>
      <c r="OSN13" s="91"/>
      <c r="OSO13" s="91"/>
      <c r="OSP13" s="91"/>
      <c r="OSQ13" s="91"/>
      <c r="OSR13" s="91"/>
      <c r="OSS13" s="91"/>
      <c r="OST13" s="91"/>
      <c r="OSU13" s="91"/>
      <c r="OSV13" s="91"/>
      <c r="OSW13" s="91"/>
      <c r="OSX13" s="91"/>
      <c r="OSY13" s="91"/>
      <c r="OSZ13" s="91"/>
      <c r="OTA13" s="91"/>
      <c r="OTB13" s="91"/>
      <c r="OTC13" s="91"/>
      <c r="OTD13" s="91"/>
      <c r="OTE13" s="91"/>
      <c r="OTF13" s="91"/>
      <c r="OTG13" s="91"/>
      <c r="OTH13" s="91"/>
      <c r="OTI13" s="91"/>
      <c r="OTJ13" s="91"/>
      <c r="OTK13" s="91"/>
      <c r="OTL13" s="91"/>
      <c r="OTM13" s="91"/>
      <c r="OTN13" s="91"/>
      <c r="OTO13" s="91"/>
      <c r="OTP13" s="91"/>
      <c r="OTQ13" s="91"/>
      <c r="OTR13" s="91"/>
      <c r="OTS13" s="91"/>
      <c r="OTT13" s="91"/>
      <c r="OTU13" s="91"/>
      <c r="OTV13" s="91"/>
      <c r="OTW13" s="91"/>
      <c r="OTX13" s="91"/>
      <c r="OTY13" s="91"/>
      <c r="OTZ13" s="91"/>
      <c r="OUA13" s="91"/>
      <c r="OUB13" s="91"/>
      <c r="OUC13" s="91"/>
      <c r="OUD13" s="91"/>
      <c r="OUE13" s="91"/>
      <c r="OUF13" s="91"/>
      <c r="OUG13" s="91"/>
      <c r="OUH13" s="91"/>
      <c r="OUI13" s="91"/>
      <c r="OUJ13" s="91"/>
      <c r="OUK13" s="91"/>
      <c r="OUL13" s="91"/>
      <c r="OUM13" s="91"/>
      <c r="OUN13" s="91"/>
      <c r="OUO13" s="91"/>
      <c r="OUP13" s="91"/>
      <c r="OUQ13" s="91"/>
      <c r="OUR13" s="91"/>
      <c r="OUS13" s="91"/>
      <c r="OUT13" s="91"/>
      <c r="OUU13" s="91"/>
      <c r="OUV13" s="91"/>
      <c r="OUW13" s="91"/>
      <c r="OUX13" s="91"/>
      <c r="OUY13" s="91"/>
      <c r="OUZ13" s="91"/>
      <c r="OVA13" s="91"/>
      <c r="OVB13" s="91"/>
      <c r="OVC13" s="91"/>
      <c r="OVD13" s="91"/>
      <c r="OVE13" s="91"/>
      <c r="OVF13" s="91"/>
      <c r="OVG13" s="91"/>
      <c r="OVH13" s="91"/>
      <c r="OVI13" s="91"/>
      <c r="OVJ13" s="91"/>
      <c r="OVK13" s="91"/>
      <c r="OVL13" s="91"/>
      <c r="OVM13" s="91"/>
      <c r="OVN13" s="91"/>
      <c r="OVO13" s="91"/>
      <c r="OVP13" s="91"/>
      <c r="OVQ13" s="91"/>
      <c r="OVR13" s="91"/>
      <c r="OVS13" s="91"/>
      <c r="OVT13" s="91"/>
      <c r="OVU13" s="91"/>
      <c r="OVV13" s="91"/>
      <c r="OVW13" s="91"/>
      <c r="OVX13" s="91"/>
      <c r="OVY13" s="91"/>
      <c r="OVZ13" s="91"/>
      <c r="OWA13" s="91"/>
      <c r="OWB13" s="91"/>
      <c r="OWC13" s="91"/>
      <c r="OWD13" s="91"/>
      <c r="OWE13" s="91"/>
      <c r="OWF13" s="91"/>
      <c r="OWG13" s="91"/>
      <c r="OWH13" s="91"/>
      <c r="OWI13" s="91"/>
      <c r="OWJ13" s="91"/>
      <c r="OWK13" s="91"/>
      <c r="OWL13" s="91"/>
      <c r="OWM13" s="91"/>
      <c r="OWN13" s="91"/>
      <c r="OWO13" s="91"/>
      <c r="OWP13" s="91"/>
      <c r="OWQ13" s="91"/>
      <c r="OWR13" s="91"/>
      <c r="OWS13" s="91"/>
      <c r="OWT13" s="91"/>
      <c r="OWU13" s="91"/>
      <c r="OWV13" s="91"/>
      <c r="OWW13" s="91"/>
      <c r="OWX13" s="91"/>
      <c r="OWY13" s="91"/>
      <c r="OWZ13" s="91"/>
      <c r="OXA13" s="91"/>
      <c r="OXB13" s="91"/>
      <c r="OXC13" s="91"/>
      <c r="OXD13" s="91"/>
      <c r="OXE13" s="91"/>
      <c r="OXF13" s="91"/>
      <c r="OXG13" s="91"/>
      <c r="OXH13" s="91"/>
      <c r="OXI13" s="91"/>
      <c r="OXJ13" s="91"/>
      <c r="OXK13" s="91"/>
      <c r="OXL13" s="91"/>
      <c r="OXM13" s="91"/>
      <c r="OXN13" s="91"/>
      <c r="OXO13" s="91"/>
      <c r="OXP13" s="91"/>
      <c r="OXQ13" s="91"/>
      <c r="OXR13" s="91"/>
      <c r="OXS13" s="91"/>
      <c r="OXT13" s="91"/>
      <c r="OXU13" s="91"/>
      <c r="OXV13" s="91"/>
      <c r="OXW13" s="91"/>
      <c r="OXX13" s="91"/>
      <c r="OXY13" s="91"/>
      <c r="OXZ13" s="91"/>
      <c r="OYA13" s="91"/>
      <c r="OYB13" s="91"/>
      <c r="OYC13" s="91"/>
      <c r="OYD13" s="91"/>
      <c r="OYE13" s="91"/>
      <c r="OYF13" s="91"/>
      <c r="OYG13" s="91"/>
      <c r="OYH13" s="91"/>
      <c r="OYI13" s="91"/>
      <c r="OYJ13" s="91"/>
      <c r="OYK13" s="91"/>
      <c r="OYL13" s="91"/>
      <c r="OYM13" s="91"/>
      <c r="OYN13" s="91"/>
      <c r="OYO13" s="91"/>
      <c r="OYP13" s="91"/>
      <c r="OYQ13" s="91"/>
      <c r="OYR13" s="91"/>
      <c r="OYS13" s="91"/>
      <c r="OYT13" s="91"/>
      <c r="OYU13" s="91"/>
      <c r="OYV13" s="91"/>
      <c r="OYW13" s="91"/>
      <c r="OYX13" s="91"/>
      <c r="OYY13" s="91"/>
      <c r="OYZ13" s="91"/>
      <c r="OZA13" s="91"/>
      <c r="OZB13" s="91"/>
      <c r="OZC13" s="91"/>
      <c r="OZD13" s="91"/>
      <c r="OZE13" s="91"/>
      <c r="OZF13" s="91"/>
      <c r="OZG13" s="91"/>
      <c r="OZH13" s="91"/>
      <c r="OZI13" s="91"/>
      <c r="OZJ13" s="91"/>
      <c r="OZK13" s="91"/>
      <c r="OZL13" s="91"/>
      <c r="OZM13" s="91"/>
      <c r="OZN13" s="91"/>
      <c r="OZO13" s="91"/>
      <c r="OZP13" s="91"/>
      <c r="OZQ13" s="91"/>
      <c r="OZR13" s="91"/>
      <c r="OZS13" s="91"/>
      <c r="OZT13" s="91"/>
      <c r="OZU13" s="91"/>
      <c r="OZV13" s="91"/>
      <c r="OZW13" s="91"/>
      <c r="OZX13" s="91"/>
      <c r="OZY13" s="91"/>
      <c r="OZZ13" s="91"/>
      <c r="PAA13" s="91"/>
      <c r="PAB13" s="91"/>
      <c r="PAC13" s="91"/>
      <c r="PAD13" s="91"/>
      <c r="PAE13" s="91"/>
      <c r="PAF13" s="91"/>
      <c r="PAG13" s="91"/>
      <c r="PAH13" s="91"/>
      <c r="PAI13" s="91"/>
      <c r="PAJ13" s="91"/>
      <c r="PAK13" s="91"/>
      <c r="PAL13" s="91"/>
      <c r="PAM13" s="91"/>
      <c r="PAN13" s="91"/>
      <c r="PAO13" s="91"/>
      <c r="PAP13" s="91"/>
      <c r="PAQ13" s="91"/>
      <c r="PAR13" s="91"/>
      <c r="PAS13" s="91"/>
      <c r="PAT13" s="91"/>
      <c r="PAU13" s="91"/>
      <c r="PAV13" s="91"/>
      <c r="PAW13" s="91"/>
      <c r="PAX13" s="91"/>
      <c r="PAY13" s="91"/>
      <c r="PAZ13" s="91"/>
      <c r="PBA13" s="91"/>
      <c r="PBB13" s="91"/>
      <c r="PBC13" s="91"/>
      <c r="PBD13" s="91"/>
      <c r="PBE13" s="91"/>
      <c r="PBF13" s="91"/>
      <c r="PBG13" s="91"/>
      <c r="PBH13" s="91"/>
      <c r="PBI13" s="91"/>
      <c r="PBJ13" s="91"/>
      <c r="PBK13" s="91"/>
      <c r="PBL13" s="91"/>
      <c r="PBM13" s="91"/>
      <c r="PBN13" s="91"/>
      <c r="PBO13" s="91"/>
      <c r="PBP13" s="91"/>
      <c r="PBQ13" s="91"/>
      <c r="PBR13" s="91"/>
      <c r="PBS13" s="91"/>
      <c r="PBT13" s="91"/>
      <c r="PBU13" s="91"/>
      <c r="PBV13" s="91"/>
      <c r="PBW13" s="91"/>
      <c r="PBX13" s="91"/>
      <c r="PBY13" s="91"/>
      <c r="PBZ13" s="91"/>
      <c r="PCA13" s="91"/>
      <c r="PCB13" s="91"/>
      <c r="PCC13" s="91"/>
      <c r="PCD13" s="91"/>
      <c r="PCE13" s="91"/>
      <c r="PCF13" s="91"/>
      <c r="PCG13" s="91"/>
      <c r="PCH13" s="91"/>
      <c r="PCI13" s="91"/>
      <c r="PCJ13" s="91"/>
      <c r="PCK13" s="91"/>
      <c r="PCL13" s="91"/>
      <c r="PCM13" s="91"/>
      <c r="PCN13" s="91"/>
      <c r="PCO13" s="91"/>
      <c r="PCP13" s="91"/>
      <c r="PCQ13" s="91"/>
      <c r="PCR13" s="91"/>
      <c r="PCS13" s="91"/>
      <c r="PCT13" s="91"/>
      <c r="PCU13" s="91"/>
      <c r="PCV13" s="91"/>
      <c r="PCW13" s="91"/>
      <c r="PCX13" s="91"/>
      <c r="PCY13" s="91"/>
      <c r="PCZ13" s="91"/>
      <c r="PDA13" s="91"/>
      <c r="PDB13" s="91"/>
      <c r="PDC13" s="91"/>
      <c r="PDD13" s="91"/>
      <c r="PDE13" s="91"/>
      <c r="PDF13" s="91"/>
      <c r="PDG13" s="91"/>
      <c r="PDH13" s="91"/>
      <c r="PDI13" s="91"/>
      <c r="PDJ13" s="91"/>
      <c r="PDK13" s="91"/>
      <c r="PDL13" s="91"/>
      <c r="PDM13" s="91"/>
      <c r="PDN13" s="91"/>
      <c r="PDO13" s="91"/>
      <c r="PDP13" s="91"/>
      <c r="PDQ13" s="91"/>
      <c r="PDR13" s="91"/>
      <c r="PDS13" s="91"/>
      <c r="PDT13" s="91"/>
      <c r="PDU13" s="91"/>
      <c r="PDV13" s="91"/>
      <c r="PDW13" s="91"/>
      <c r="PDX13" s="91"/>
      <c r="PDY13" s="91"/>
      <c r="PDZ13" s="91"/>
      <c r="PEA13" s="91"/>
      <c r="PEB13" s="91"/>
      <c r="PEC13" s="91"/>
      <c r="PED13" s="91"/>
      <c r="PEE13" s="91"/>
      <c r="PEF13" s="91"/>
      <c r="PEG13" s="91"/>
      <c r="PEH13" s="91"/>
      <c r="PEI13" s="91"/>
      <c r="PEJ13" s="91"/>
      <c r="PEK13" s="91"/>
      <c r="PEL13" s="91"/>
      <c r="PEM13" s="91"/>
      <c r="PEN13" s="91"/>
      <c r="PEO13" s="91"/>
      <c r="PEP13" s="91"/>
      <c r="PEQ13" s="91"/>
      <c r="PER13" s="91"/>
      <c r="PES13" s="91"/>
      <c r="PET13" s="91"/>
      <c r="PEU13" s="91"/>
      <c r="PEV13" s="91"/>
      <c r="PEW13" s="91"/>
      <c r="PEX13" s="91"/>
      <c r="PEY13" s="91"/>
      <c r="PEZ13" s="91"/>
      <c r="PFA13" s="91"/>
      <c r="PFB13" s="91"/>
      <c r="PFC13" s="91"/>
      <c r="PFD13" s="91"/>
      <c r="PFE13" s="91"/>
      <c r="PFF13" s="91"/>
      <c r="PFG13" s="91"/>
      <c r="PFH13" s="91"/>
      <c r="PFI13" s="91"/>
      <c r="PFJ13" s="91"/>
      <c r="PFK13" s="91"/>
      <c r="PFL13" s="91"/>
      <c r="PFM13" s="91"/>
      <c r="PFN13" s="91"/>
      <c r="PFO13" s="91"/>
      <c r="PFP13" s="91"/>
      <c r="PFQ13" s="91"/>
      <c r="PFR13" s="91"/>
      <c r="PFS13" s="91"/>
      <c r="PFT13" s="91"/>
      <c r="PFU13" s="91"/>
      <c r="PFV13" s="91"/>
      <c r="PFW13" s="91"/>
      <c r="PFX13" s="91"/>
      <c r="PFY13" s="91"/>
      <c r="PFZ13" s="91"/>
      <c r="PGA13" s="91"/>
      <c r="PGB13" s="91"/>
      <c r="PGC13" s="91"/>
      <c r="PGD13" s="91"/>
      <c r="PGE13" s="91"/>
      <c r="PGF13" s="91"/>
      <c r="PGG13" s="91"/>
      <c r="PGH13" s="91"/>
      <c r="PGI13" s="91"/>
      <c r="PGJ13" s="91"/>
      <c r="PGK13" s="91"/>
      <c r="PGL13" s="91"/>
      <c r="PGM13" s="91"/>
      <c r="PGN13" s="91"/>
      <c r="PGO13" s="91"/>
      <c r="PGP13" s="91"/>
      <c r="PGQ13" s="91"/>
      <c r="PGR13" s="91"/>
      <c r="PGS13" s="91"/>
      <c r="PGT13" s="91"/>
      <c r="PGU13" s="91"/>
      <c r="PGV13" s="91"/>
      <c r="PGW13" s="91"/>
      <c r="PGX13" s="91"/>
      <c r="PGY13" s="91"/>
      <c r="PGZ13" s="91"/>
      <c r="PHA13" s="91"/>
      <c r="PHB13" s="91"/>
      <c r="PHC13" s="91"/>
      <c r="PHD13" s="91"/>
      <c r="PHE13" s="91"/>
      <c r="PHF13" s="91"/>
      <c r="PHG13" s="91"/>
      <c r="PHH13" s="91"/>
      <c r="PHI13" s="91"/>
      <c r="PHJ13" s="91"/>
      <c r="PHK13" s="91"/>
      <c r="PHL13" s="91"/>
      <c r="PHM13" s="91"/>
      <c r="PHN13" s="91"/>
      <c r="PHO13" s="91"/>
      <c r="PHP13" s="91"/>
      <c r="PHQ13" s="91"/>
      <c r="PHR13" s="91"/>
      <c r="PHS13" s="91"/>
      <c r="PHT13" s="91"/>
      <c r="PHU13" s="91"/>
      <c r="PHV13" s="91"/>
      <c r="PHW13" s="91"/>
      <c r="PHX13" s="91"/>
      <c r="PHY13" s="91"/>
      <c r="PHZ13" s="91"/>
      <c r="PIA13" s="91"/>
      <c r="PIB13" s="91"/>
      <c r="PIC13" s="91"/>
      <c r="PID13" s="91"/>
      <c r="PIE13" s="91"/>
      <c r="PIF13" s="91"/>
      <c r="PIG13" s="91"/>
      <c r="PIH13" s="91"/>
      <c r="PII13" s="91"/>
      <c r="PIJ13" s="91"/>
      <c r="PIK13" s="91"/>
      <c r="PIL13" s="91"/>
      <c r="PIM13" s="91"/>
      <c r="PIN13" s="91"/>
      <c r="PIO13" s="91"/>
      <c r="PIP13" s="91"/>
      <c r="PIQ13" s="91"/>
      <c r="PIR13" s="91"/>
      <c r="PIS13" s="91"/>
      <c r="PIT13" s="91"/>
      <c r="PIU13" s="91"/>
      <c r="PIV13" s="91"/>
      <c r="PIW13" s="91"/>
      <c r="PIX13" s="91"/>
      <c r="PIY13" s="91"/>
      <c r="PIZ13" s="91"/>
      <c r="PJA13" s="91"/>
      <c r="PJB13" s="91"/>
      <c r="PJC13" s="91"/>
      <c r="PJD13" s="91"/>
      <c r="PJE13" s="91"/>
      <c r="PJF13" s="91"/>
      <c r="PJG13" s="91"/>
      <c r="PJH13" s="91"/>
      <c r="PJI13" s="91"/>
      <c r="PJJ13" s="91"/>
      <c r="PJK13" s="91"/>
      <c r="PJL13" s="91"/>
      <c r="PJM13" s="91"/>
      <c r="PJN13" s="91"/>
      <c r="PJO13" s="91"/>
      <c r="PJP13" s="91"/>
      <c r="PJQ13" s="91"/>
      <c r="PJR13" s="91"/>
      <c r="PJS13" s="91"/>
      <c r="PJT13" s="91"/>
      <c r="PJU13" s="91"/>
      <c r="PJV13" s="91"/>
      <c r="PJW13" s="91"/>
      <c r="PJX13" s="91"/>
      <c r="PJY13" s="91"/>
      <c r="PJZ13" s="91"/>
      <c r="PKA13" s="91"/>
      <c r="PKB13" s="91"/>
      <c r="PKC13" s="91"/>
      <c r="PKD13" s="91"/>
      <c r="PKE13" s="91"/>
      <c r="PKF13" s="91"/>
      <c r="PKG13" s="91"/>
      <c r="PKH13" s="91"/>
      <c r="PKI13" s="91"/>
      <c r="PKJ13" s="91"/>
      <c r="PKK13" s="91"/>
      <c r="PKL13" s="91"/>
      <c r="PKM13" s="91"/>
      <c r="PKN13" s="91"/>
      <c r="PKO13" s="91"/>
      <c r="PKP13" s="91"/>
      <c r="PKQ13" s="91"/>
      <c r="PKR13" s="91"/>
      <c r="PKS13" s="91"/>
      <c r="PKT13" s="91"/>
      <c r="PKU13" s="91"/>
      <c r="PKV13" s="91"/>
      <c r="PKW13" s="91"/>
      <c r="PKX13" s="91"/>
      <c r="PKY13" s="91"/>
      <c r="PKZ13" s="91"/>
      <c r="PLA13" s="91"/>
      <c r="PLB13" s="91"/>
      <c r="PLC13" s="91"/>
      <c r="PLD13" s="91"/>
      <c r="PLE13" s="91"/>
      <c r="PLF13" s="91"/>
      <c r="PLG13" s="91"/>
      <c r="PLH13" s="91"/>
      <c r="PLI13" s="91"/>
      <c r="PLJ13" s="91"/>
      <c r="PLK13" s="91"/>
      <c r="PLL13" s="91"/>
      <c r="PLM13" s="91"/>
      <c r="PLN13" s="91"/>
      <c r="PLO13" s="91"/>
      <c r="PLP13" s="91"/>
      <c r="PLQ13" s="91"/>
      <c r="PLR13" s="91"/>
      <c r="PLS13" s="91"/>
      <c r="PLT13" s="91"/>
      <c r="PLU13" s="91"/>
      <c r="PLV13" s="91"/>
      <c r="PLW13" s="91"/>
      <c r="PLX13" s="91"/>
      <c r="PLY13" s="91"/>
      <c r="PLZ13" s="91"/>
      <c r="PMA13" s="91"/>
      <c r="PMB13" s="91"/>
      <c r="PMC13" s="91"/>
      <c r="PMD13" s="91"/>
      <c r="PME13" s="91"/>
      <c r="PMF13" s="91"/>
      <c r="PMG13" s="91"/>
      <c r="PMH13" s="91"/>
      <c r="PMI13" s="91"/>
      <c r="PMJ13" s="91"/>
      <c r="PMK13" s="91"/>
      <c r="PML13" s="91"/>
      <c r="PMM13" s="91"/>
      <c r="PMN13" s="91"/>
      <c r="PMO13" s="91"/>
      <c r="PMP13" s="91"/>
      <c r="PMQ13" s="91"/>
      <c r="PMR13" s="91"/>
      <c r="PMS13" s="91"/>
      <c r="PMT13" s="91"/>
      <c r="PMU13" s="91"/>
      <c r="PMV13" s="91"/>
      <c r="PMW13" s="91"/>
      <c r="PMX13" s="91"/>
      <c r="PMY13" s="91"/>
      <c r="PMZ13" s="91"/>
      <c r="PNA13" s="91"/>
      <c r="PNB13" s="91"/>
      <c r="PNC13" s="91"/>
      <c r="PND13" s="91"/>
      <c r="PNE13" s="91"/>
      <c r="PNF13" s="91"/>
      <c r="PNG13" s="91"/>
      <c r="PNH13" s="91"/>
      <c r="PNI13" s="91"/>
      <c r="PNJ13" s="91"/>
      <c r="PNK13" s="91"/>
      <c r="PNL13" s="91"/>
      <c r="PNM13" s="91"/>
      <c r="PNN13" s="91"/>
      <c r="PNO13" s="91"/>
      <c r="PNP13" s="91"/>
      <c r="PNQ13" s="91"/>
      <c r="PNR13" s="91"/>
      <c r="PNS13" s="91"/>
      <c r="PNT13" s="91"/>
      <c r="PNU13" s="91"/>
      <c r="PNV13" s="91"/>
      <c r="PNW13" s="91"/>
      <c r="PNX13" s="91"/>
      <c r="PNY13" s="91"/>
      <c r="PNZ13" s="91"/>
      <c r="POA13" s="91"/>
      <c r="POB13" s="91"/>
      <c r="POC13" s="91"/>
      <c r="POD13" s="91"/>
      <c r="POE13" s="91"/>
      <c r="POF13" s="91"/>
      <c r="POG13" s="91"/>
      <c r="POH13" s="91"/>
      <c r="POI13" s="91"/>
      <c r="POJ13" s="91"/>
      <c r="POK13" s="91"/>
      <c r="POL13" s="91"/>
      <c r="POM13" s="91"/>
      <c r="PON13" s="91"/>
      <c r="POO13" s="91"/>
      <c r="POP13" s="91"/>
      <c r="POQ13" s="91"/>
      <c r="POR13" s="91"/>
      <c r="POS13" s="91"/>
      <c r="POT13" s="91"/>
      <c r="POU13" s="91"/>
      <c r="POV13" s="91"/>
      <c r="POW13" s="91"/>
      <c r="POX13" s="91"/>
      <c r="POY13" s="91"/>
      <c r="POZ13" s="91"/>
      <c r="PPA13" s="91"/>
      <c r="PPB13" s="91"/>
      <c r="PPC13" s="91"/>
      <c r="PPD13" s="91"/>
      <c r="PPE13" s="91"/>
      <c r="PPF13" s="91"/>
      <c r="PPG13" s="91"/>
      <c r="PPH13" s="91"/>
      <c r="PPI13" s="91"/>
      <c r="PPJ13" s="91"/>
      <c r="PPK13" s="91"/>
      <c r="PPL13" s="91"/>
      <c r="PPM13" s="91"/>
      <c r="PPN13" s="91"/>
      <c r="PPO13" s="91"/>
      <c r="PPP13" s="91"/>
      <c r="PPQ13" s="91"/>
      <c r="PPR13" s="91"/>
      <c r="PPS13" s="91"/>
      <c r="PPT13" s="91"/>
      <c r="PPU13" s="91"/>
      <c r="PPV13" s="91"/>
      <c r="PPW13" s="91"/>
      <c r="PPX13" s="91"/>
      <c r="PPY13" s="91"/>
      <c r="PPZ13" s="91"/>
      <c r="PQA13" s="91"/>
      <c r="PQB13" s="91"/>
      <c r="PQC13" s="91"/>
      <c r="PQD13" s="91"/>
      <c r="PQE13" s="91"/>
      <c r="PQF13" s="91"/>
      <c r="PQG13" s="91"/>
      <c r="PQH13" s="91"/>
      <c r="PQI13" s="91"/>
      <c r="PQJ13" s="91"/>
      <c r="PQK13" s="91"/>
      <c r="PQL13" s="91"/>
      <c r="PQM13" s="91"/>
      <c r="PQN13" s="91"/>
      <c r="PQO13" s="91"/>
      <c r="PQP13" s="91"/>
      <c r="PQQ13" s="91"/>
      <c r="PQR13" s="91"/>
      <c r="PQS13" s="91"/>
      <c r="PQT13" s="91"/>
      <c r="PQU13" s="91"/>
      <c r="PQV13" s="91"/>
      <c r="PQW13" s="91"/>
      <c r="PQX13" s="91"/>
      <c r="PQY13" s="91"/>
      <c r="PQZ13" s="91"/>
      <c r="PRA13" s="91"/>
      <c r="PRB13" s="91"/>
      <c r="PRC13" s="91"/>
      <c r="PRD13" s="91"/>
      <c r="PRE13" s="91"/>
      <c r="PRF13" s="91"/>
      <c r="PRG13" s="91"/>
      <c r="PRH13" s="91"/>
      <c r="PRI13" s="91"/>
      <c r="PRJ13" s="91"/>
      <c r="PRK13" s="91"/>
      <c r="PRL13" s="91"/>
      <c r="PRM13" s="91"/>
      <c r="PRN13" s="91"/>
      <c r="PRO13" s="91"/>
      <c r="PRP13" s="91"/>
      <c r="PRQ13" s="91"/>
      <c r="PRR13" s="91"/>
      <c r="PRS13" s="91"/>
      <c r="PRT13" s="91"/>
      <c r="PRU13" s="91"/>
      <c r="PRV13" s="91"/>
      <c r="PRW13" s="91"/>
      <c r="PRX13" s="91"/>
      <c r="PRY13" s="91"/>
      <c r="PRZ13" s="91"/>
      <c r="PSA13" s="91"/>
      <c r="PSB13" s="91"/>
      <c r="PSC13" s="91"/>
      <c r="PSD13" s="91"/>
      <c r="PSE13" s="91"/>
      <c r="PSF13" s="91"/>
      <c r="PSG13" s="91"/>
      <c r="PSH13" s="91"/>
      <c r="PSI13" s="91"/>
      <c r="PSJ13" s="91"/>
      <c r="PSK13" s="91"/>
      <c r="PSL13" s="91"/>
      <c r="PSM13" s="91"/>
      <c r="PSN13" s="91"/>
      <c r="PSO13" s="91"/>
      <c r="PSP13" s="91"/>
      <c r="PSQ13" s="91"/>
      <c r="PSR13" s="91"/>
      <c r="PSS13" s="91"/>
      <c r="PST13" s="91"/>
      <c r="PSU13" s="91"/>
      <c r="PSV13" s="91"/>
      <c r="PSW13" s="91"/>
      <c r="PSX13" s="91"/>
      <c r="PSY13" s="91"/>
      <c r="PSZ13" s="91"/>
      <c r="PTA13" s="91"/>
      <c r="PTB13" s="91"/>
      <c r="PTC13" s="91"/>
      <c r="PTD13" s="91"/>
      <c r="PTE13" s="91"/>
      <c r="PTF13" s="91"/>
      <c r="PTG13" s="91"/>
      <c r="PTH13" s="91"/>
      <c r="PTI13" s="91"/>
      <c r="PTJ13" s="91"/>
      <c r="PTK13" s="91"/>
      <c r="PTL13" s="91"/>
      <c r="PTM13" s="91"/>
      <c r="PTN13" s="91"/>
      <c r="PTO13" s="91"/>
      <c r="PTP13" s="91"/>
      <c r="PTQ13" s="91"/>
      <c r="PTR13" s="91"/>
      <c r="PTS13" s="91"/>
      <c r="PTT13" s="91"/>
      <c r="PTU13" s="91"/>
      <c r="PTV13" s="91"/>
      <c r="PTW13" s="91"/>
      <c r="PTX13" s="91"/>
      <c r="PTY13" s="91"/>
      <c r="PTZ13" s="91"/>
      <c r="PUA13" s="91"/>
      <c r="PUB13" s="91"/>
      <c r="PUC13" s="91"/>
      <c r="PUD13" s="91"/>
      <c r="PUE13" s="91"/>
      <c r="PUF13" s="91"/>
      <c r="PUG13" s="91"/>
      <c r="PUH13" s="91"/>
      <c r="PUI13" s="91"/>
      <c r="PUJ13" s="91"/>
      <c r="PUK13" s="91"/>
      <c r="PUL13" s="91"/>
      <c r="PUM13" s="91"/>
      <c r="PUN13" s="91"/>
      <c r="PUO13" s="91"/>
      <c r="PUP13" s="91"/>
      <c r="PUQ13" s="91"/>
      <c r="PUR13" s="91"/>
      <c r="PUS13" s="91"/>
      <c r="PUT13" s="91"/>
      <c r="PUU13" s="91"/>
      <c r="PUV13" s="91"/>
      <c r="PUW13" s="91"/>
      <c r="PUX13" s="91"/>
      <c r="PUY13" s="91"/>
      <c r="PUZ13" s="91"/>
      <c r="PVA13" s="91"/>
      <c r="PVB13" s="91"/>
      <c r="PVC13" s="91"/>
      <c r="PVD13" s="91"/>
      <c r="PVE13" s="91"/>
      <c r="PVF13" s="91"/>
      <c r="PVG13" s="91"/>
      <c r="PVH13" s="91"/>
      <c r="PVI13" s="91"/>
      <c r="PVJ13" s="91"/>
      <c r="PVK13" s="91"/>
      <c r="PVL13" s="91"/>
      <c r="PVM13" s="91"/>
      <c r="PVN13" s="91"/>
      <c r="PVO13" s="91"/>
      <c r="PVP13" s="91"/>
      <c r="PVQ13" s="91"/>
      <c r="PVR13" s="91"/>
      <c r="PVS13" s="91"/>
      <c r="PVT13" s="91"/>
      <c r="PVU13" s="91"/>
      <c r="PVV13" s="91"/>
      <c r="PVW13" s="91"/>
      <c r="PVX13" s="91"/>
      <c r="PVY13" s="91"/>
      <c r="PVZ13" s="91"/>
      <c r="PWA13" s="91"/>
      <c r="PWB13" s="91"/>
      <c r="PWC13" s="91"/>
      <c r="PWD13" s="91"/>
      <c r="PWE13" s="91"/>
      <c r="PWF13" s="91"/>
      <c r="PWG13" s="91"/>
      <c r="PWH13" s="91"/>
      <c r="PWI13" s="91"/>
      <c r="PWJ13" s="91"/>
      <c r="PWK13" s="91"/>
      <c r="PWL13" s="91"/>
      <c r="PWM13" s="91"/>
      <c r="PWN13" s="91"/>
      <c r="PWO13" s="91"/>
      <c r="PWP13" s="91"/>
      <c r="PWQ13" s="91"/>
      <c r="PWR13" s="91"/>
      <c r="PWS13" s="91"/>
      <c r="PWT13" s="91"/>
      <c r="PWU13" s="91"/>
      <c r="PWV13" s="91"/>
      <c r="PWW13" s="91"/>
      <c r="PWX13" s="91"/>
      <c r="PWY13" s="91"/>
      <c r="PWZ13" s="91"/>
      <c r="PXA13" s="91"/>
      <c r="PXB13" s="91"/>
      <c r="PXC13" s="91"/>
      <c r="PXD13" s="91"/>
      <c r="PXE13" s="91"/>
      <c r="PXF13" s="91"/>
      <c r="PXG13" s="91"/>
      <c r="PXH13" s="91"/>
      <c r="PXI13" s="91"/>
      <c r="PXJ13" s="91"/>
      <c r="PXK13" s="91"/>
      <c r="PXL13" s="91"/>
      <c r="PXM13" s="91"/>
      <c r="PXN13" s="91"/>
      <c r="PXO13" s="91"/>
      <c r="PXP13" s="91"/>
      <c r="PXQ13" s="91"/>
      <c r="PXR13" s="91"/>
      <c r="PXS13" s="91"/>
      <c r="PXT13" s="91"/>
      <c r="PXU13" s="91"/>
      <c r="PXV13" s="91"/>
      <c r="PXW13" s="91"/>
      <c r="PXX13" s="91"/>
      <c r="PXY13" s="91"/>
      <c r="PXZ13" s="91"/>
      <c r="PYA13" s="91"/>
      <c r="PYB13" s="91"/>
      <c r="PYC13" s="91"/>
      <c r="PYD13" s="91"/>
      <c r="PYE13" s="91"/>
      <c r="PYF13" s="91"/>
      <c r="PYG13" s="91"/>
      <c r="PYH13" s="91"/>
      <c r="PYI13" s="91"/>
      <c r="PYJ13" s="91"/>
      <c r="PYK13" s="91"/>
      <c r="PYL13" s="91"/>
      <c r="PYM13" s="91"/>
      <c r="PYN13" s="91"/>
      <c r="PYO13" s="91"/>
      <c r="PYP13" s="91"/>
      <c r="PYQ13" s="91"/>
      <c r="PYR13" s="91"/>
      <c r="PYS13" s="91"/>
      <c r="PYT13" s="91"/>
      <c r="PYU13" s="91"/>
      <c r="PYV13" s="91"/>
      <c r="PYW13" s="91"/>
      <c r="PYX13" s="91"/>
      <c r="PYY13" s="91"/>
      <c r="PYZ13" s="91"/>
      <c r="PZA13" s="91"/>
      <c r="PZB13" s="91"/>
      <c r="PZC13" s="91"/>
      <c r="PZD13" s="91"/>
      <c r="PZE13" s="91"/>
      <c r="PZF13" s="91"/>
      <c r="PZG13" s="91"/>
      <c r="PZH13" s="91"/>
      <c r="PZI13" s="91"/>
      <c r="PZJ13" s="91"/>
      <c r="PZK13" s="91"/>
      <c r="PZL13" s="91"/>
      <c r="PZM13" s="91"/>
      <c r="PZN13" s="91"/>
      <c r="PZO13" s="91"/>
      <c r="PZP13" s="91"/>
      <c r="PZQ13" s="91"/>
      <c r="PZR13" s="91"/>
      <c r="PZS13" s="91"/>
      <c r="PZT13" s="91"/>
      <c r="PZU13" s="91"/>
      <c r="PZV13" s="91"/>
      <c r="PZW13" s="91"/>
      <c r="PZX13" s="91"/>
      <c r="PZY13" s="91"/>
      <c r="PZZ13" s="91"/>
      <c r="QAA13" s="91"/>
      <c r="QAB13" s="91"/>
      <c r="QAC13" s="91"/>
      <c r="QAD13" s="91"/>
      <c r="QAE13" s="91"/>
      <c r="QAF13" s="91"/>
      <c r="QAG13" s="91"/>
      <c r="QAH13" s="91"/>
      <c r="QAI13" s="91"/>
      <c r="QAJ13" s="91"/>
      <c r="QAK13" s="91"/>
      <c r="QAL13" s="91"/>
      <c r="QAM13" s="91"/>
      <c r="QAN13" s="91"/>
      <c r="QAO13" s="91"/>
      <c r="QAP13" s="91"/>
      <c r="QAQ13" s="91"/>
      <c r="QAR13" s="91"/>
      <c r="QAS13" s="91"/>
      <c r="QAT13" s="91"/>
      <c r="QAU13" s="91"/>
      <c r="QAV13" s="91"/>
      <c r="QAW13" s="91"/>
      <c r="QAX13" s="91"/>
      <c r="QAY13" s="91"/>
      <c r="QAZ13" s="91"/>
      <c r="QBA13" s="91"/>
      <c r="QBB13" s="91"/>
      <c r="QBC13" s="91"/>
      <c r="QBD13" s="91"/>
      <c r="QBE13" s="91"/>
      <c r="QBF13" s="91"/>
      <c r="QBG13" s="91"/>
      <c r="QBH13" s="91"/>
      <c r="QBI13" s="91"/>
      <c r="QBJ13" s="91"/>
      <c r="QBK13" s="91"/>
      <c r="QBL13" s="91"/>
      <c r="QBM13" s="91"/>
      <c r="QBN13" s="91"/>
      <c r="QBO13" s="91"/>
      <c r="QBP13" s="91"/>
      <c r="QBQ13" s="91"/>
      <c r="QBR13" s="91"/>
      <c r="QBS13" s="91"/>
      <c r="QBT13" s="91"/>
      <c r="QBU13" s="91"/>
      <c r="QBV13" s="91"/>
      <c r="QBW13" s="91"/>
      <c r="QBX13" s="91"/>
      <c r="QBY13" s="91"/>
      <c r="QBZ13" s="91"/>
      <c r="QCA13" s="91"/>
      <c r="QCB13" s="91"/>
      <c r="QCC13" s="91"/>
      <c r="QCD13" s="91"/>
      <c r="QCE13" s="91"/>
      <c r="QCF13" s="91"/>
      <c r="QCG13" s="91"/>
      <c r="QCH13" s="91"/>
      <c r="QCI13" s="91"/>
      <c r="QCJ13" s="91"/>
      <c r="QCK13" s="91"/>
      <c r="QCL13" s="91"/>
      <c r="QCM13" s="91"/>
      <c r="QCN13" s="91"/>
      <c r="QCO13" s="91"/>
      <c r="QCP13" s="91"/>
      <c r="QCQ13" s="91"/>
      <c r="QCR13" s="91"/>
      <c r="QCS13" s="91"/>
      <c r="QCT13" s="91"/>
      <c r="QCU13" s="91"/>
      <c r="QCV13" s="91"/>
      <c r="QCW13" s="91"/>
      <c r="QCX13" s="91"/>
      <c r="QCY13" s="91"/>
      <c r="QCZ13" s="91"/>
      <c r="QDA13" s="91"/>
      <c r="QDB13" s="91"/>
      <c r="QDC13" s="91"/>
      <c r="QDD13" s="91"/>
      <c r="QDE13" s="91"/>
      <c r="QDF13" s="91"/>
      <c r="QDG13" s="91"/>
      <c r="QDH13" s="91"/>
      <c r="QDI13" s="91"/>
      <c r="QDJ13" s="91"/>
      <c r="QDK13" s="91"/>
      <c r="QDL13" s="91"/>
      <c r="QDM13" s="91"/>
      <c r="QDN13" s="91"/>
      <c r="QDO13" s="91"/>
      <c r="QDP13" s="91"/>
      <c r="QDQ13" s="91"/>
      <c r="QDR13" s="91"/>
      <c r="QDS13" s="91"/>
      <c r="QDT13" s="91"/>
      <c r="QDU13" s="91"/>
      <c r="QDV13" s="91"/>
      <c r="QDW13" s="91"/>
      <c r="QDX13" s="91"/>
      <c r="QDY13" s="91"/>
      <c r="QDZ13" s="91"/>
      <c r="QEA13" s="91"/>
      <c r="QEB13" s="91"/>
      <c r="QEC13" s="91"/>
      <c r="QED13" s="91"/>
      <c r="QEE13" s="91"/>
      <c r="QEF13" s="91"/>
      <c r="QEG13" s="91"/>
      <c r="QEH13" s="91"/>
      <c r="QEI13" s="91"/>
      <c r="QEJ13" s="91"/>
      <c r="QEK13" s="91"/>
      <c r="QEL13" s="91"/>
      <c r="QEM13" s="91"/>
      <c r="QEN13" s="91"/>
      <c r="QEO13" s="91"/>
      <c r="QEP13" s="91"/>
      <c r="QEQ13" s="91"/>
      <c r="QER13" s="91"/>
      <c r="QES13" s="91"/>
      <c r="QET13" s="91"/>
      <c r="QEU13" s="91"/>
      <c r="QEV13" s="91"/>
      <c r="QEW13" s="91"/>
      <c r="QEX13" s="91"/>
      <c r="QEY13" s="91"/>
      <c r="QEZ13" s="91"/>
      <c r="QFA13" s="91"/>
      <c r="QFB13" s="91"/>
      <c r="QFC13" s="91"/>
      <c r="QFD13" s="91"/>
      <c r="QFE13" s="91"/>
      <c r="QFF13" s="91"/>
      <c r="QFG13" s="91"/>
      <c r="QFH13" s="91"/>
      <c r="QFI13" s="91"/>
      <c r="QFJ13" s="91"/>
      <c r="QFK13" s="91"/>
      <c r="QFL13" s="91"/>
      <c r="QFM13" s="91"/>
      <c r="QFN13" s="91"/>
      <c r="QFO13" s="91"/>
      <c r="QFP13" s="91"/>
      <c r="QFQ13" s="91"/>
      <c r="QFR13" s="91"/>
      <c r="QFS13" s="91"/>
      <c r="QFT13" s="91"/>
      <c r="QFU13" s="91"/>
      <c r="QFV13" s="91"/>
      <c r="QFW13" s="91"/>
      <c r="QFX13" s="91"/>
      <c r="QFY13" s="91"/>
      <c r="QFZ13" s="91"/>
      <c r="QGA13" s="91"/>
      <c r="QGB13" s="91"/>
      <c r="QGC13" s="91"/>
      <c r="QGD13" s="91"/>
      <c r="QGE13" s="91"/>
      <c r="QGF13" s="91"/>
      <c r="QGG13" s="91"/>
      <c r="QGH13" s="91"/>
      <c r="QGI13" s="91"/>
      <c r="QGJ13" s="91"/>
      <c r="QGK13" s="91"/>
      <c r="QGL13" s="91"/>
      <c r="QGM13" s="91"/>
      <c r="QGN13" s="91"/>
      <c r="QGO13" s="91"/>
      <c r="QGP13" s="91"/>
      <c r="QGQ13" s="91"/>
      <c r="QGR13" s="91"/>
      <c r="QGS13" s="91"/>
      <c r="QGT13" s="91"/>
      <c r="QGU13" s="91"/>
      <c r="QGV13" s="91"/>
      <c r="QGW13" s="91"/>
      <c r="QGX13" s="91"/>
      <c r="QGY13" s="91"/>
      <c r="QGZ13" s="91"/>
      <c r="QHA13" s="91"/>
      <c r="QHB13" s="91"/>
      <c r="QHC13" s="91"/>
      <c r="QHD13" s="91"/>
      <c r="QHE13" s="91"/>
      <c r="QHF13" s="91"/>
      <c r="QHG13" s="91"/>
      <c r="QHH13" s="91"/>
      <c r="QHI13" s="91"/>
      <c r="QHJ13" s="91"/>
      <c r="QHK13" s="91"/>
      <c r="QHL13" s="91"/>
      <c r="QHM13" s="91"/>
      <c r="QHN13" s="91"/>
      <c r="QHO13" s="91"/>
      <c r="QHP13" s="91"/>
      <c r="QHQ13" s="91"/>
      <c r="QHR13" s="91"/>
      <c r="QHS13" s="91"/>
      <c r="QHT13" s="91"/>
      <c r="QHU13" s="91"/>
      <c r="QHV13" s="91"/>
      <c r="QHW13" s="91"/>
      <c r="QHX13" s="91"/>
      <c r="QHY13" s="91"/>
      <c r="QHZ13" s="91"/>
      <c r="QIA13" s="91"/>
      <c r="QIB13" s="91"/>
      <c r="QIC13" s="91"/>
      <c r="QID13" s="91"/>
      <c r="QIE13" s="91"/>
      <c r="QIF13" s="91"/>
      <c r="QIG13" s="91"/>
      <c r="QIH13" s="91"/>
      <c r="QII13" s="91"/>
      <c r="QIJ13" s="91"/>
      <c r="QIK13" s="91"/>
      <c r="QIL13" s="91"/>
      <c r="QIM13" s="91"/>
      <c r="QIN13" s="91"/>
      <c r="QIO13" s="91"/>
      <c r="QIP13" s="91"/>
      <c r="QIQ13" s="91"/>
      <c r="QIR13" s="91"/>
      <c r="QIS13" s="91"/>
      <c r="QIT13" s="91"/>
      <c r="QIU13" s="91"/>
      <c r="QIV13" s="91"/>
      <c r="QIW13" s="91"/>
      <c r="QIX13" s="91"/>
      <c r="QIY13" s="91"/>
      <c r="QIZ13" s="91"/>
      <c r="QJA13" s="91"/>
      <c r="QJB13" s="91"/>
      <c r="QJC13" s="91"/>
      <c r="QJD13" s="91"/>
      <c r="QJE13" s="91"/>
      <c r="QJF13" s="91"/>
      <c r="QJG13" s="91"/>
      <c r="QJH13" s="91"/>
      <c r="QJI13" s="91"/>
      <c r="QJJ13" s="91"/>
      <c r="QJK13" s="91"/>
      <c r="QJL13" s="91"/>
      <c r="QJM13" s="91"/>
      <c r="QJN13" s="91"/>
      <c r="QJO13" s="91"/>
      <c r="QJP13" s="91"/>
      <c r="QJQ13" s="91"/>
      <c r="QJR13" s="91"/>
      <c r="QJS13" s="91"/>
      <c r="QJT13" s="91"/>
      <c r="QJU13" s="91"/>
      <c r="QJV13" s="91"/>
      <c r="QJW13" s="91"/>
      <c r="QJX13" s="91"/>
      <c r="QJY13" s="91"/>
      <c r="QJZ13" s="91"/>
      <c r="QKA13" s="91"/>
      <c r="QKB13" s="91"/>
      <c r="QKC13" s="91"/>
      <c r="QKD13" s="91"/>
      <c r="QKE13" s="91"/>
      <c r="QKF13" s="91"/>
      <c r="QKG13" s="91"/>
      <c r="QKH13" s="91"/>
      <c r="QKI13" s="91"/>
      <c r="QKJ13" s="91"/>
      <c r="QKK13" s="91"/>
      <c r="QKL13" s="91"/>
      <c r="QKM13" s="91"/>
      <c r="QKN13" s="91"/>
      <c r="QKO13" s="91"/>
      <c r="QKP13" s="91"/>
      <c r="QKQ13" s="91"/>
      <c r="QKR13" s="91"/>
      <c r="QKS13" s="91"/>
      <c r="QKT13" s="91"/>
      <c r="QKU13" s="91"/>
      <c r="QKV13" s="91"/>
      <c r="QKW13" s="91"/>
      <c r="QKX13" s="91"/>
      <c r="QKY13" s="91"/>
      <c r="QKZ13" s="91"/>
      <c r="QLA13" s="91"/>
      <c r="QLB13" s="91"/>
      <c r="QLC13" s="91"/>
      <c r="QLD13" s="91"/>
      <c r="QLE13" s="91"/>
      <c r="QLF13" s="91"/>
      <c r="QLG13" s="91"/>
      <c r="QLH13" s="91"/>
      <c r="QLI13" s="91"/>
      <c r="QLJ13" s="91"/>
      <c r="QLK13" s="91"/>
      <c r="QLL13" s="91"/>
      <c r="QLM13" s="91"/>
      <c r="QLN13" s="91"/>
      <c r="QLO13" s="91"/>
      <c r="QLP13" s="91"/>
      <c r="QLQ13" s="91"/>
      <c r="QLR13" s="91"/>
      <c r="QLS13" s="91"/>
      <c r="QLT13" s="91"/>
      <c r="QLU13" s="91"/>
      <c r="QLV13" s="91"/>
      <c r="QLW13" s="91"/>
      <c r="QLX13" s="91"/>
      <c r="QLY13" s="91"/>
      <c r="QLZ13" s="91"/>
      <c r="QMA13" s="91"/>
      <c r="QMB13" s="91"/>
      <c r="QMC13" s="91"/>
      <c r="QMD13" s="91"/>
      <c r="QME13" s="91"/>
      <c r="QMF13" s="91"/>
      <c r="QMG13" s="91"/>
      <c r="QMH13" s="91"/>
      <c r="QMI13" s="91"/>
      <c r="QMJ13" s="91"/>
      <c r="QMK13" s="91"/>
      <c r="QML13" s="91"/>
      <c r="QMM13" s="91"/>
      <c r="QMN13" s="91"/>
      <c r="QMO13" s="91"/>
      <c r="QMP13" s="91"/>
      <c r="QMQ13" s="91"/>
      <c r="QMR13" s="91"/>
      <c r="QMS13" s="91"/>
      <c r="QMT13" s="91"/>
      <c r="QMU13" s="91"/>
      <c r="QMV13" s="91"/>
      <c r="QMW13" s="91"/>
      <c r="QMX13" s="91"/>
      <c r="QMY13" s="91"/>
      <c r="QMZ13" s="91"/>
      <c r="QNA13" s="91"/>
      <c r="QNB13" s="91"/>
      <c r="QNC13" s="91"/>
      <c r="QND13" s="91"/>
      <c r="QNE13" s="91"/>
      <c r="QNF13" s="91"/>
      <c r="QNG13" s="91"/>
      <c r="QNH13" s="91"/>
      <c r="QNI13" s="91"/>
      <c r="QNJ13" s="91"/>
      <c r="QNK13" s="91"/>
      <c r="QNL13" s="91"/>
      <c r="QNM13" s="91"/>
      <c r="QNN13" s="91"/>
      <c r="QNO13" s="91"/>
      <c r="QNP13" s="91"/>
      <c r="QNQ13" s="91"/>
      <c r="QNR13" s="91"/>
      <c r="QNS13" s="91"/>
      <c r="QNT13" s="91"/>
      <c r="QNU13" s="91"/>
      <c r="QNV13" s="91"/>
      <c r="QNW13" s="91"/>
      <c r="QNX13" s="91"/>
      <c r="QNY13" s="91"/>
      <c r="QNZ13" s="91"/>
      <c r="QOA13" s="91"/>
      <c r="QOB13" s="91"/>
      <c r="QOC13" s="91"/>
      <c r="QOD13" s="91"/>
      <c r="QOE13" s="91"/>
      <c r="QOF13" s="91"/>
      <c r="QOG13" s="91"/>
      <c r="QOH13" s="91"/>
      <c r="QOI13" s="91"/>
      <c r="QOJ13" s="91"/>
      <c r="QOK13" s="91"/>
      <c r="QOL13" s="91"/>
      <c r="QOM13" s="91"/>
      <c r="QON13" s="91"/>
      <c r="QOO13" s="91"/>
      <c r="QOP13" s="91"/>
      <c r="QOQ13" s="91"/>
      <c r="QOR13" s="91"/>
      <c r="QOS13" s="91"/>
      <c r="QOT13" s="91"/>
      <c r="QOU13" s="91"/>
      <c r="QOV13" s="91"/>
      <c r="QOW13" s="91"/>
      <c r="QOX13" s="91"/>
      <c r="QOY13" s="91"/>
      <c r="QOZ13" s="91"/>
      <c r="QPA13" s="91"/>
      <c r="QPB13" s="91"/>
      <c r="QPC13" s="91"/>
      <c r="QPD13" s="91"/>
      <c r="QPE13" s="91"/>
      <c r="QPF13" s="91"/>
      <c r="QPG13" s="91"/>
      <c r="QPH13" s="91"/>
      <c r="QPI13" s="91"/>
      <c r="QPJ13" s="91"/>
      <c r="QPK13" s="91"/>
      <c r="QPL13" s="91"/>
      <c r="QPM13" s="91"/>
      <c r="QPN13" s="91"/>
      <c r="QPO13" s="91"/>
      <c r="QPP13" s="91"/>
      <c r="QPQ13" s="91"/>
      <c r="QPR13" s="91"/>
      <c r="QPS13" s="91"/>
      <c r="QPT13" s="91"/>
      <c r="QPU13" s="91"/>
      <c r="QPV13" s="91"/>
      <c r="QPW13" s="91"/>
      <c r="QPX13" s="91"/>
      <c r="QPY13" s="91"/>
      <c r="QPZ13" s="91"/>
      <c r="QQA13" s="91"/>
      <c r="QQB13" s="91"/>
      <c r="QQC13" s="91"/>
      <c r="QQD13" s="91"/>
      <c r="QQE13" s="91"/>
      <c r="QQF13" s="91"/>
      <c r="QQG13" s="91"/>
      <c r="QQH13" s="91"/>
      <c r="QQI13" s="91"/>
      <c r="QQJ13" s="91"/>
      <c r="QQK13" s="91"/>
      <c r="QQL13" s="91"/>
      <c r="QQM13" s="91"/>
      <c r="QQN13" s="91"/>
      <c r="QQO13" s="91"/>
      <c r="QQP13" s="91"/>
      <c r="QQQ13" s="91"/>
      <c r="QQR13" s="91"/>
      <c r="QQS13" s="91"/>
      <c r="QQT13" s="91"/>
      <c r="QQU13" s="91"/>
      <c r="QQV13" s="91"/>
      <c r="QQW13" s="91"/>
      <c r="QQX13" s="91"/>
      <c r="QQY13" s="91"/>
      <c r="QQZ13" s="91"/>
      <c r="QRA13" s="91"/>
      <c r="QRB13" s="91"/>
      <c r="QRC13" s="91"/>
      <c r="QRD13" s="91"/>
      <c r="QRE13" s="91"/>
      <c r="QRF13" s="91"/>
      <c r="QRG13" s="91"/>
      <c r="QRH13" s="91"/>
      <c r="QRI13" s="91"/>
      <c r="QRJ13" s="91"/>
      <c r="QRK13" s="91"/>
      <c r="QRL13" s="91"/>
      <c r="QRM13" s="91"/>
      <c r="QRN13" s="91"/>
      <c r="QRO13" s="91"/>
      <c r="QRP13" s="91"/>
      <c r="QRQ13" s="91"/>
      <c r="QRR13" s="91"/>
      <c r="QRS13" s="91"/>
      <c r="QRT13" s="91"/>
      <c r="QRU13" s="91"/>
      <c r="QRV13" s="91"/>
      <c r="QRW13" s="91"/>
      <c r="QRX13" s="91"/>
      <c r="QRY13" s="91"/>
      <c r="QRZ13" s="91"/>
      <c r="QSA13" s="91"/>
      <c r="QSB13" s="91"/>
      <c r="QSC13" s="91"/>
      <c r="QSD13" s="91"/>
      <c r="QSE13" s="91"/>
      <c r="QSF13" s="91"/>
      <c r="QSG13" s="91"/>
      <c r="QSH13" s="91"/>
      <c r="QSI13" s="91"/>
      <c r="QSJ13" s="91"/>
      <c r="QSK13" s="91"/>
      <c r="QSL13" s="91"/>
      <c r="QSM13" s="91"/>
      <c r="QSN13" s="91"/>
      <c r="QSO13" s="91"/>
      <c r="QSP13" s="91"/>
      <c r="QSQ13" s="91"/>
      <c r="QSR13" s="91"/>
      <c r="QSS13" s="91"/>
      <c r="QST13" s="91"/>
      <c r="QSU13" s="91"/>
      <c r="QSV13" s="91"/>
      <c r="QSW13" s="91"/>
      <c r="QSX13" s="91"/>
      <c r="QSY13" s="91"/>
      <c r="QSZ13" s="91"/>
      <c r="QTA13" s="91"/>
      <c r="QTB13" s="91"/>
      <c r="QTC13" s="91"/>
      <c r="QTD13" s="91"/>
      <c r="QTE13" s="91"/>
      <c r="QTF13" s="91"/>
      <c r="QTG13" s="91"/>
      <c r="QTH13" s="91"/>
      <c r="QTI13" s="91"/>
      <c r="QTJ13" s="91"/>
      <c r="QTK13" s="91"/>
      <c r="QTL13" s="91"/>
      <c r="QTM13" s="91"/>
      <c r="QTN13" s="91"/>
      <c r="QTO13" s="91"/>
      <c r="QTP13" s="91"/>
      <c r="QTQ13" s="91"/>
      <c r="QTR13" s="91"/>
      <c r="QTS13" s="91"/>
      <c r="QTT13" s="91"/>
      <c r="QTU13" s="91"/>
      <c r="QTV13" s="91"/>
      <c r="QTW13" s="91"/>
      <c r="QTX13" s="91"/>
      <c r="QTY13" s="91"/>
      <c r="QTZ13" s="91"/>
      <c r="QUA13" s="91"/>
      <c r="QUB13" s="91"/>
      <c r="QUC13" s="91"/>
      <c r="QUD13" s="91"/>
      <c r="QUE13" s="91"/>
      <c r="QUF13" s="91"/>
      <c r="QUG13" s="91"/>
      <c r="QUH13" s="91"/>
      <c r="QUI13" s="91"/>
      <c r="QUJ13" s="91"/>
      <c r="QUK13" s="91"/>
      <c r="QUL13" s="91"/>
      <c r="QUM13" s="91"/>
      <c r="QUN13" s="91"/>
      <c r="QUO13" s="91"/>
      <c r="QUP13" s="91"/>
      <c r="QUQ13" s="91"/>
      <c r="QUR13" s="91"/>
      <c r="QUS13" s="91"/>
      <c r="QUT13" s="91"/>
      <c r="QUU13" s="91"/>
      <c r="QUV13" s="91"/>
      <c r="QUW13" s="91"/>
      <c r="QUX13" s="91"/>
      <c r="QUY13" s="91"/>
      <c r="QUZ13" s="91"/>
      <c r="QVA13" s="91"/>
      <c r="QVB13" s="91"/>
      <c r="QVC13" s="91"/>
      <c r="QVD13" s="91"/>
      <c r="QVE13" s="91"/>
      <c r="QVF13" s="91"/>
      <c r="QVG13" s="91"/>
      <c r="QVH13" s="91"/>
      <c r="QVI13" s="91"/>
      <c r="QVJ13" s="91"/>
      <c r="QVK13" s="91"/>
      <c r="QVL13" s="91"/>
      <c r="QVM13" s="91"/>
      <c r="QVN13" s="91"/>
      <c r="QVO13" s="91"/>
      <c r="QVP13" s="91"/>
      <c r="QVQ13" s="91"/>
      <c r="QVR13" s="91"/>
      <c r="QVS13" s="91"/>
      <c r="QVT13" s="91"/>
      <c r="QVU13" s="91"/>
      <c r="QVV13" s="91"/>
      <c r="QVW13" s="91"/>
      <c r="QVX13" s="91"/>
      <c r="QVY13" s="91"/>
      <c r="QVZ13" s="91"/>
      <c r="QWA13" s="91"/>
      <c r="QWB13" s="91"/>
      <c r="QWC13" s="91"/>
      <c r="QWD13" s="91"/>
      <c r="QWE13" s="91"/>
      <c r="QWF13" s="91"/>
      <c r="QWG13" s="91"/>
      <c r="QWH13" s="91"/>
      <c r="QWI13" s="91"/>
      <c r="QWJ13" s="91"/>
      <c r="QWK13" s="91"/>
      <c r="QWL13" s="91"/>
      <c r="QWM13" s="91"/>
      <c r="QWN13" s="91"/>
      <c r="QWO13" s="91"/>
      <c r="QWP13" s="91"/>
      <c r="QWQ13" s="91"/>
      <c r="QWR13" s="91"/>
      <c r="QWS13" s="91"/>
      <c r="QWT13" s="91"/>
      <c r="QWU13" s="91"/>
      <c r="QWV13" s="91"/>
      <c r="QWW13" s="91"/>
      <c r="QWX13" s="91"/>
      <c r="QWY13" s="91"/>
      <c r="QWZ13" s="91"/>
      <c r="QXA13" s="91"/>
      <c r="QXB13" s="91"/>
      <c r="QXC13" s="91"/>
      <c r="QXD13" s="91"/>
      <c r="QXE13" s="91"/>
      <c r="QXF13" s="91"/>
      <c r="QXG13" s="91"/>
      <c r="QXH13" s="91"/>
      <c r="QXI13" s="91"/>
      <c r="QXJ13" s="91"/>
      <c r="QXK13" s="91"/>
      <c r="QXL13" s="91"/>
      <c r="QXM13" s="91"/>
      <c r="QXN13" s="91"/>
      <c r="QXO13" s="91"/>
      <c r="QXP13" s="91"/>
      <c r="QXQ13" s="91"/>
      <c r="QXR13" s="91"/>
      <c r="QXS13" s="91"/>
      <c r="QXT13" s="91"/>
      <c r="QXU13" s="91"/>
      <c r="QXV13" s="91"/>
      <c r="QXW13" s="91"/>
      <c r="QXX13" s="91"/>
      <c r="QXY13" s="91"/>
      <c r="QXZ13" s="91"/>
      <c r="QYA13" s="91"/>
      <c r="QYB13" s="91"/>
      <c r="QYC13" s="91"/>
      <c r="QYD13" s="91"/>
      <c r="QYE13" s="91"/>
      <c r="QYF13" s="91"/>
      <c r="QYG13" s="91"/>
      <c r="QYH13" s="91"/>
      <c r="QYI13" s="91"/>
      <c r="QYJ13" s="91"/>
      <c r="QYK13" s="91"/>
      <c r="QYL13" s="91"/>
      <c r="QYM13" s="91"/>
      <c r="QYN13" s="91"/>
      <c r="QYO13" s="91"/>
      <c r="QYP13" s="91"/>
      <c r="QYQ13" s="91"/>
      <c r="QYR13" s="91"/>
      <c r="QYS13" s="91"/>
      <c r="QYT13" s="91"/>
      <c r="QYU13" s="91"/>
      <c r="QYV13" s="91"/>
      <c r="QYW13" s="91"/>
      <c r="QYX13" s="91"/>
      <c r="QYY13" s="91"/>
      <c r="QYZ13" s="91"/>
      <c r="QZA13" s="91"/>
      <c r="QZB13" s="91"/>
      <c r="QZC13" s="91"/>
      <c r="QZD13" s="91"/>
      <c r="QZE13" s="91"/>
      <c r="QZF13" s="91"/>
      <c r="QZG13" s="91"/>
      <c r="QZH13" s="91"/>
      <c r="QZI13" s="91"/>
      <c r="QZJ13" s="91"/>
      <c r="QZK13" s="91"/>
      <c r="QZL13" s="91"/>
      <c r="QZM13" s="91"/>
      <c r="QZN13" s="91"/>
      <c r="QZO13" s="91"/>
      <c r="QZP13" s="91"/>
      <c r="QZQ13" s="91"/>
      <c r="QZR13" s="91"/>
      <c r="QZS13" s="91"/>
      <c r="QZT13" s="91"/>
      <c r="QZU13" s="91"/>
      <c r="QZV13" s="91"/>
      <c r="QZW13" s="91"/>
      <c r="QZX13" s="91"/>
      <c r="QZY13" s="91"/>
      <c r="QZZ13" s="91"/>
      <c r="RAA13" s="91"/>
      <c r="RAB13" s="91"/>
      <c r="RAC13" s="91"/>
      <c r="RAD13" s="91"/>
      <c r="RAE13" s="91"/>
      <c r="RAF13" s="91"/>
      <c r="RAG13" s="91"/>
      <c r="RAH13" s="91"/>
      <c r="RAI13" s="91"/>
      <c r="RAJ13" s="91"/>
      <c r="RAK13" s="91"/>
      <c r="RAL13" s="91"/>
      <c r="RAM13" s="91"/>
      <c r="RAN13" s="91"/>
      <c r="RAO13" s="91"/>
      <c r="RAP13" s="91"/>
      <c r="RAQ13" s="91"/>
      <c r="RAR13" s="91"/>
      <c r="RAS13" s="91"/>
      <c r="RAT13" s="91"/>
      <c r="RAU13" s="91"/>
      <c r="RAV13" s="91"/>
      <c r="RAW13" s="91"/>
      <c r="RAX13" s="91"/>
      <c r="RAY13" s="91"/>
      <c r="RAZ13" s="91"/>
      <c r="RBA13" s="91"/>
      <c r="RBB13" s="91"/>
      <c r="RBC13" s="91"/>
      <c r="RBD13" s="91"/>
      <c r="RBE13" s="91"/>
      <c r="RBF13" s="91"/>
      <c r="RBG13" s="91"/>
      <c r="RBH13" s="91"/>
      <c r="RBI13" s="91"/>
      <c r="RBJ13" s="91"/>
      <c r="RBK13" s="91"/>
      <c r="RBL13" s="91"/>
      <c r="RBM13" s="91"/>
      <c r="RBN13" s="91"/>
      <c r="RBO13" s="91"/>
      <c r="RBP13" s="91"/>
      <c r="RBQ13" s="91"/>
      <c r="RBR13" s="91"/>
      <c r="RBS13" s="91"/>
      <c r="RBT13" s="91"/>
      <c r="RBU13" s="91"/>
      <c r="RBV13" s="91"/>
      <c r="RBW13" s="91"/>
      <c r="RBX13" s="91"/>
      <c r="RBY13" s="91"/>
      <c r="RBZ13" s="91"/>
      <c r="RCA13" s="91"/>
      <c r="RCB13" s="91"/>
      <c r="RCC13" s="91"/>
      <c r="RCD13" s="91"/>
      <c r="RCE13" s="91"/>
      <c r="RCF13" s="91"/>
      <c r="RCG13" s="91"/>
      <c r="RCH13" s="91"/>
      <c r="RCI13" s="91"/>
      <c r="RCJ13" s="91"/>
      <c r="RCK13" s="91"/>
      <c r="RCL13" s="91"/>
      <c r="RCM13" s="91"/>
      <c r="RCN13" s="91"/>
      <c r="RCO13" s="91"/>
      <c r="RCP13" s="91"/>
      <c r="RCQ13" s="91"/>
      <c r="RCR13" s="91"/>
      <c r="RCS13" s="91"/>
      <c r="RCT13" s="91"/>
      <c r="RCU13" s="91"/>
      <c r="RCV13" s="91"/>
      <c r="RCW13" s="91"/>
      <c r="RCX13" s="91"/>
      <c r="RCY13" s="91"/>
      <c r="RCZ13" s="91"/>
      <c r="RDA13" s="91"/>
      <c r="RDB13" s="91"/>
      <c r="RDC13" s="91"/>
      <c r="RDD13" s="91"/>
      <c r="RDE13" s="91"/>
      <c r="RDF13" s="91"/>
      <c r="RDG13" s="91"/>
      <c r="RDH13" s="91"/>
      <c r="RDI13" s="91"/>
      <c r="RDJ13" s="91"/>
      <c r="RDK13" s="91"/>
      <c r="RDL13" s="91"/>
      <c r="RDM13" s="91"/>
      <c r="RDN13" s="91"/>
      <c r="RDO13" s="91"/>
      <c r="RDP13" s="91"/>
      <c r="RDQ13" s="91"/>
      <c r="RDR13" s="91"/>
      <c r="RDS13" s="91"/>
      <c r="RDT13" s="91"/>
      <c r="RDU13" s="91"/>
      <c r="RDV13" s="91"/>
      <c r="RDW13" s="91"/>
      <c r="RDX13" s="91"/>
      <c r="RDY13" s="91"/>
      <c r="RDZ13" s="91"/>
      <c r="REA13" s="91"/>
      <c r="REB13" s="91"/>
      <c r="REC13" s="91"/>
      <c r="RED13" s="91"/>
      <c r="REE13" s="91"/>
      <c r="REF13" s="91"/>
      <c r="REG13" s="91"/>
      <c r="REH13" s="91"/>
      <c r="REI13" s="91"/>
      <c r="REJ13" s="91"/>
      <c r="REK13" s="91"/>
      <c r="REL13" s="91"/>
      <c r="REM13" s="91"/>
      <c r="REN13" s="91"/>
      <c r="REO13" s="91"/>
      <c r="REP13" s="91"/>
      <c r="REQ13" s="91"/>
      <c r="RER13" s="91"/>
      <c r="RES13" s="91"/>
      <c r="RET13" s="91"/>
      <c r="REU13" s="91"/>
      <c r="REV13" s="91"/>
      <c r="REW13" s="91"/>
      <c r="REX13" s="91"/>
      <c r="REY13" s="91"/>
      <c r="REZ13" s="91"/>
      <c r="RFA13" s="91"/>
      <c r="RFB13" s="91"/>
      <c r="RFC13" s="91"/>
      <c r="RFD13" s="91"/>
      <c r="RFE13" s="91"/>
      <c r="RFF13" s="91"/>
      <c r="RFG13" s="91"/>
      <c r="RFH13" s="91"/>
      <c r="RFI13" s="91"/>
      <c r="RFJ13" s="91"/>
      <c r="RFK13" s="91"/>
      <c r="RFL13" s="91"/>
      <c r="RFM13" s="91"/>
      <c r="RFN13" s="91"/>
      <c r="RFO13" s="91"/>
      <c r="RFP13" s="91"/>
      <c r="RFQ13" s="91"/>
      <c r="RFR13" s="91"/>
      <c r="RFS13" s="91"/>
      <c r="RFT13" s="91"/>
      <c r="RFU13" s="91"/>
      <c r="RFV13" s="91"/>
      <c r="RFW13" s="91"/>
      <c r="RFX13" s="91"/>
      <c r="RFY13" s="91"/>
      <c r="RFZ13" s="91"/>
      <c r="RGA13" s="91"/>
      <c r="RGB13" s="91"/>
      <c r="RGC13" s="91"/>
      <c r="RGD13" s="91"/>
      <c r="RGE13" s="91"/>
      <c r="RGF13" s="91"/>
      <c r="RGG13" s="91"/>
      <c r="RGH13" s="91"/>
      <c r="RGI13" s="91"/>
      <c r="RGJ13" s="91"/>
      <c r="RGK13" s="91"/>
      <c r="RGL13" s="91"/>
      <c r="RGM13" s="91"/>
      <c r="RGN13" s="91"/>
      <c r="RGO13" s="91"/>
      <c r="RGP13" s="91"/>
      <c r="RGQ13" s="91"/>
      <c r="RGR13" s="91"/>
      <c r="RGS13" s="91"/>
      <c r="RGT13" s="91"/>
      <c r="RGU13" s="91"/>
      <c r="RGV13" s="91"/>
      <c r="RGW13" s="91"/>
      <c r="RGX13" s="91"/>
      <c r="RGY13" s="91"/>
      <c r="RGZ13" s="91"/>
      <c r="RHA13" s="91"/>
      <c r="RHB13" s="91"/>
      <c r="RHC13" s="91"/>
      <c r="RHD13" s="91"/>
      <c r="RHE13" s="91"/>
      <c r="RHF13" s="91"/>
      <c r="RHG13" s="91"/>
      <c r="RHH13" s="91"/>
      <c r="RHI13" s="91"/>
      <c r="RHJ13" s="91"/>
      <c r="RHK13" s="91"/>
      <c r="RHL13" s="91"/>
      <c r="RHM13" s="91"/>
      <c r="RHN13" s="91"/>
      <c r="RHO13" s="91"/>
      <c r="RHP13" s="91"/>
      <c r="RHQ13" s="91"/>
      <c r="RHR13" s="91"/>
      <c r="RHS13" s="91"/>
      <c r="RHT13" s="91"/>
      <c r="RHU13" s="91"/>
      <c r="RHV13" s="91"/>
      <c r="RHW13" s="91"/>
      <c r="RHX13" s="91"/>
      <c r="RHY13" s="91"/>
      <c r="RHZ13" s="91"/>
      <c r="RIA13" s="91"/>
      <c r="RIB13" s="91"/>
      <c r="RIC13" s="91"/>
      <c r="RID13" s="91"/>
      <c r="RIE13" s="91"/>
      <c r="RIF13" s="91"/>
      <c r="RIG13" s="91"/>
      <c r="RIH13" s="91"/>
      <c r="RII13" s="91"/>
      <c r="RIJ13" s="91"/>
      <c r="RIK13" s="91"/>
      <c r="RIL13" s="91"/>
      <c r="RIM13" s="91"/>
      <c r="RIN13" s="91"/>
      <c r="RIO13" s="91"/>
      <c r="RIP13" s="91"/>
      <c r="RIQ13" s="91"/>
      <c r="RIR13" s="91"/>
      <c r="RIS13" s="91"/>
      <c r="RIT13" s="91"/>
      <c r="RIU13" s="91"/>
      <c r="RIV13" s="91"/>
      <c r="RIW13" s="91"/>
      <c r="RIX13" s="91"/>
      <c r="RIY13" s="91"/>
      <c r="RIZ13" s="91"/>
      <c r="RJA13" s="91"/>
      <c r="RJB13" s="91"/>
      <c r="RJC13" s="91"/>
      <c r="RJD13" s="91"/>
      <c r="RJE13" s="91"/>
      <c r="RJF13" s="91"/>
      <c r="RJG13" s="91"/>
      <c r="RJH13" s="91"/>
      <c r="RJI13" s="91"/>
      <c r="RJJ13" s="91"/>
      <c r="RJK13" s="91"/>
      <c r="RJL13" s="91"/>
      <c r="RJM13" s="91"/>
      <c r="RJN13" s="91"/>
      <c r="RJO13" s="91"/>
      <c r="RJP13" s="91"/>
      <c r="RJQ13" s="91"/>
      <c r="RJR13" s="91"/>
      <c r="RJS13" s="91"/>
      <c r="RJT13" s="91"/>
      <c r="RJU13" s="91"/>
      <c r="RJV13" s="91"/>
      <c r="RJW13" s="91"/>
      <c r="RJX13" s="91"/>
      <c r="RJY13" s="91"/>
      <c r="RJZ13" s="91"/>
      <c r="RKA13" s="91"/>
      <c r="RKB13" s="91"/>
      <c r="RKC13" s="91"/>
      <c r="RKD13" s="91"/>
      <c r="RKE13" s="91"/>
      <c r="RKF13" s="91"/>
      <c r="RKG13" s="91"/>
      <c r="RKH13" s="91"/>
      <c r="RKI13" s="91"/>
      <c r="RKJ13" s="91"/>
      <c r="RKK13" s="91"/>
      <c r="RKL13" s="91"/>
      <c r="RKM13" s="91"/>
      <c r="RKN13" s="91"/>
      <c r="RKO13" s="91"/>
      <c r="RKP13" s="91"/>
      <c r="RKQ13" s="91"/>
      <c r="RKR13" s="91"/>
      <c r="RKS13" s="91"/>
      <c r="RKT13" s="91"/>
      <c r="RKU13" s="91"/>
      <c r="RKV13" s="91"/>
      <c r="RKW13" s="91"/>
      <c r="RKX13" s="91"/>
      <c r="RKY13" s="91"/>
      <c r="RKZ13" s="91"/>
      <c r="RLA13" s="91"/>
      <c r="RLB13" s="91"/>
      <c r="RLC13" s="91"/>
      <c r="RLD13" s="91"/>
      <c r="RLE13" s="91"/>
      <c r="RLF13" s="91"/>
      <c r="RLG13" s="91"/>
      <c r="RLH13" s="91"/>
      <c r="RLI13" s="91"/>
      <c r="RLJ13" s="91"/>
      <c r="RLK13" s="91"/>
      <c r="RLL13" s="91"/>
      <c r="RLM13" s="91"/>
      <c r="RLN13" s="91"/>
      <c r="RLO13" s="91"/>
      <c r="RLP13" s="91"/>
      <c r="RLQ13" s="91"/>
      <c r="RLR13" s="91"/>
      <c r="RLS13" s="91"/>
      <c r="RLT13" s="91"/>
      <c r="RLU13" s="91"/>
      <c r="RLV13" s="91"/>
      <c r="RLW13" s="91"/>
      <c r="RLX13" s="91"/>
      <c r="RLY13" s="91"/>
      <c r="RLZ13" s="91"/>
      <c r="RMA13" s="91"/>
      <c r="RMB13" s="91"/>
      <c r="RMC13" s="91"/>
      <c r="RMD13" s="91"/>
      <c r="RME13" s="91"/>
      <c r="RMF13" s="91"/>
      <c r="RMG13" s="91"/>
      <c r="RMH13" s="91"/>
      <c r="RMI13" s="91"/>
      <c r="RMJ13" s="91"/>
      <c r="RMK13" s="91"/>
      <c r="RML13" s="91"/>
      <c r="RMM13" s="91"/>
      <c r="RMN13" s="91"/>
      <c r="RMO13" s="91"/>
      <c r="RMP13" s="91"/>
      <c r="RMQ13" s="91"/>
      <c r="RMR13" s="91"/>
      <c r="RMS13" s="91"/>
      <c r="RMT13" s="91"/>
      <c r="RMU13" s="91"/>
      <c r="RMV13" s="91"/>
      <c r="RMW13" s="91"/>
      <c r="RMX13" s="91"/>
      <c r="RMY13" s="91"/>
      <c r="RMZ13" s="91"/>
      <c r="RNA13" s="91"/>
      <c r="RNB13" s="91"/>
      <c r="RNC13" s="91"/>
      <c r="RND13" s="91"/>
      <c r="RNE13" s="91"/>
      <c r="RNF13" s="91"/>
      <c r="RNG13" s="91"/>
      <c r="RNH13" s="91"/>
      <c r="RNI13" s="91"/>
      <c r="RNJ13" s="91"/>
      <c r="RNK13" s="91"/>
      <c r="RNL13" s="91"/>
      <c r="RNM13" s="91"/>
      <c r="RNN13" s="91"/>
      <c r="RNO13" s="91"/>
      <c r="RNP13" s="91"/>
      <c r="RNQ13" s="91"/>
      <c r="RNR13" s="91"/>
      <c r="RNS13" s="91"/>
      <c r="RNT13" s="91"/>
      <c r="RNU13" s="91"/>
      <c r="RNV13" s="91"/>
      <c r="RNW13" s="91"/>
      <c r="RNX13" s="91"/>
      <c r="RNY13" s="91"/>
      <c r="RNZ13" s="91"/>
      <c r="ROA13" s="91"/>
      <c r="ROB13" s="91"/>
      <c r="ROC13" s="91"/>
      <c r="ROD13" s="91"/>
      <c r="ROE13" s="91"/>
      <c r="ROF13" s="91"/>
      <c r="ROG13" s="91"/>
      <c r="ROH13" s="91"/>
      <c r="ROI13" s="91"/>
      <c r="ROJ13" s="91"/>
      <c r="ROK13" s="91"/>
      <c r="ROL13" s="91"/>
      <c r="ROM13" s="91"/>
      <c r="RON13" s="91"/>
      <c r="ROO13" s="91"/>
      <c r="ROP13" s="91"/>
      <c r="ROQ13" s="91"/>
      <c r="ROR13" s="91"/>
      <c r="ROS13" s="91"/>
      <c r="ROT13" s="91"/>
      <c r="ROU13" s="91"/>
      <c r="ROV13" s="91"/>
      <c r="ROW13" s="91"/>
      <c r="ROX13" s="91"/>
      <c r="ROY13" s="91"/>
      <c r="ROZ13" s="91"/>
      <c r="RPA13" s="91"/>
      <c r="RPB13" s="91"/>
      <c r="RPC13" s="91"/>
      <c r="RPD13" s="91"/>
      <c r="RPE13" s="91"/>
      <c r="RPF13" s="91"/>
      <c r="RPG13" s="91"/>
      <c r="RPH13" s="91"/>
      <c r="RPI13" s="91"/>
      <c r="RPJ13" s="91"/>
      <c r="RPK13" s="91"/>
      <c r="RPL13" s="91"/>
      <c r="RPM13" s="91"/>
      <c r="RPN13" s="91"/>
      <c r="RPO13" s="91"/>
      <c r="RPP13" s="91"/>
      <c r="RPQ13" s="91"/>
      <c r="RPR13" s="91"/>
      <c r="RPS13" s="91"/>
      <c r="RPT13" s="91"/>
      <c r="RPU13" s="91"/>
      <c r="RPV13" s="91"/>
      <c r="RPW13" s="91"/>
      <c r="RPX13" s="91"/>
      <c r="RPY13" s="91"/>
      <c r="RPZ13" s="91"/>
      <c r="RQA13" s="91"/>
      <c r="RQB13" s="91"/>
      <c r="RQC13" s="91"/>
      <c r="RQD13" s="91"/>
      <c r="RQE13" s="91"/>
      <c r="RQF13" s="91"/>
      <c r="RQG13" s="91"/>
      <c r="RQH13" s="91"/>
      <c r="RQI13" s="91"/>
      <c r="RQJ13" s="91"/>
      <c r="RQK13" s="91"/>
      <c r="RQL13" s="91"/>
      <c r="RQM13" s="91"/>
      <c r="RQN13" s="91"/>
      <c r="RQO13" s="91"/>
      <c r="RQP13" s="91"/>
      <c r="RQQ13" s="91"/>
      <c r="RQR13" s="91"/>
      <c r="RQS13" s="91"/>
      <c r="RQT13" s="91"/>
      <c r="RQU13" s="91"/>
      <c r="RQV13" s="91"/>
      <c r="RQW13" s="91"/>
      <c r="RQX13" s="91"/>
      <c r="RQY13" s="91"/>
      <c r="RQZ13" s="91"/>
      <c r="RRA13" s="91"/>
      <c r="RRB13" s="91"/>
      <c r="RRC13" s="91"/>
      <c r="RRD13" s="91"/>
      <c r="RRE13" s="91"/>
      <c r="RRF13" s="91"/>
      <c r="RRG13" s="91"/>
      <c r="RRH13" s="91"/>
      <c r="RRI13" s="91"/>
      <c r="RRJ13" s="91"/>
      <c r="RRK13" s="91"/>
      <c r="RRL13" s="91"/>
      <c r="RRM13" s="91"/>
      <c r="RRN13" s="91"/>
      <c r="RRO13" s="91"/>
      <c r="RRP13" s="91"/>
      <c r="RRQ13" s="91"/>
      <c r="RRR13" s="91"/>
      <c r="RRS13" s="91"/>
      <c r="RRT13" s="91"/>
      <c r="RRU13" s="91"/>
      <c r="RRV13" s="91"/>
      <c r="RRW13" s="91"/>
      <c r="RRX13" s="91"/>
      <c r="RRY13" s="91"/>
      <c r="RRZ13" s="91"/>
      <c r="RSA13" s="91"/>
      <c r="RSB13" s="91"/>
      <c r="RSC13" s="91"/>
      <c r="RSD13" s="91"/>
      <c r="RSE13" s="91"/>
      <c r="RSF13" s="91"/>
      <c r="RSG13" s="91"/>
      <c r="RSH13" s="91"/>
      <c r="RSI13" s="91"/>
      <c r="RSJ13" s="91"/>
      <c r="RSK13" s="91"/>
      <c r="RSL13" s="91"/>
      <c r="RSM13" s="91"/>
      <c r="RSN13" s="91"/>
      <c r="RSO13" s="91"/>
      <c r="RSP13" s="91"/>
      <c r="RSQ13" s="91"/>
      <c r="RSR13" s="91"/>
      <c r="RSS13" s="91"/>
      <c r="RST13" s="91"/>
      <c r="RSU13" s="91"/>
      <c r="RSV13" s="91"/>
      <c r="RSW13" s="91"/>
      <c r="RSX13" s="91"/>
      <c r="RSY13" s="91"/>
      <c r="RSZ13" s="91"/>
      <c r="RTA13" s="91"/>
      <c r="RTB13" s="91"/>
      <c r="RTC13" s="91"/>
      <c r="RTD13" s="91"/>
      <c r="RTE13" s="91"/>
      <c r="RTF13" s="91"/>
      <c r="RTG13" s="91"/>
      <c r="RTH13" s="91"/>
      <c r="RTI13" s="91"/>
      <c r="RTJ13" s="91"/>
      <c r="RTK13" s="91"/>
      <c r="RTL13" s="91"/>
      <c r="RTM13" s="91"/>
      <c r="RTN13" s="91"/>
      <c r="RTO13" s="91"/>
      <c r="RTP13" s="91"/>
      <c r="RTQ13" s="91"/>
      <c r="RTR13" s="91"/>
      <c r="RTS13" s="91"/>
      <c r="RTT13" s="91"/>
      <c r="RTU13" s="91"/>
      <c r="RTV13" s="91"/>
      <c r="RTW13" s="91"/>
      <c r="RTX13" s="91"/>
      <c r="RTY13" s="91"/>
      <c r="RTZ13" s="91"/>
      <c r="RUA13" s="91"/>
      <c r="RUB13" s="91"/>
      <c r="RUC13" s="91"/>
      <c r="RUD13" s="91"/>
      <c r="RUE13" s="91"/>
      <c r="RUF13" s="91"/>
      <c r="RUG13" s="91"/>
      <c r="RUH13" s="91"/>
      <c r="RUI13" s="91"/>
      <c r="RUJ13" s="91"/>
      <c r="RUK13" s="91"/>
      <c r="RUL13" s="91"/>
      <c r="RUM13" s="91"/>
      <c r="RUN13" s="91"/>
      <c r="RUO13" s="91"/>
      <c r="RUP13" s="91"/>
      <c r="RUQ13" s="91"/>
      <c r="RUR13" s="91"/>
      <c r="RUS13" s="91"/>
      <c r="RUT13" s="91"/>
      <c r="RUU13" s="91"/>
      <c r="RUV13" s="91"/>
      <c r="RUW13" s="91"/>
      <c r="RUX13" s="91"/>
      <c r="RUY13" s="91"/>
      <c r="RUZ13" s="91"/>
      <c r="RVA13" s="91"/>
      <c r="RVB13" s="91"/>
      <c r="RVC13" s="91"/>
      <c r="RVD13" s="91"/>
      <c r="RVE13" s="91"/>
      <c r="RVF13" s="91"/>
      <c r="RVG13" s="91"/>
      <c r="RVH13" s="91"/>
      <c r="RVI13" s="91"/>
      <c r="RVJ13" s="91"/>
      <c r="RVK13" s="91"/>
      <c r="RVL13" s="91"/>
      <c r="RVM13" s="91"/>
      <c r="RVN13" s="91"/>
      <c r="RVO13" s="91"/>
      <c r="RVP13" s="91"/>
      <c r="RVQ13" s="91"/>
      <c r="RVR13" s="91"/>
      <c r="RVS13" s="91"/>
      <c r="RVT13" s="91"/>
      <c r="RVU13" s="91"/>
      <c r="RVV13" s="91"/>
      <c r="RVW13" s="91"/>
      <c r="RVX13" s="91"/>
      <c r="RVY13" s="91"/>
      <c r="RVZ13" s="91"/>
      <c r="RWA13" s="91"/>
      <c r="RWB13" s="91"/>
      <c r="RWC13" s="91"/>
      <c r="RWD13" s="91"/>
      <c r="RWE13" s="91"/>
      <c r="RWF13" s="91"/>
      <c r="RWG13" s="91"/>
      <c r="RWH13" s="91"/>
      <c r="RWI13" s="91"/>
      <c r="RWJ13" s="91"/>
      <c r="RWK13" s="91"/>
      <c r="RWL13" s="91"/>
      <c r="RWM13" s="91"/>
      <c r="RWN13" s="91"/>
      <c r="RWO13" s="91"/>
      <c r="RWP13" s="91"/>
      <c r="RWQ13" s="91"/>
      <c r="RWR13" s="91"/>
      <c r="RWS13" s="91"/>
      <c r="RWT13" s="91"/>
      <c r="RWU13" s="91"/>
      <c r="RWV13" s="91"/>
      <c r="RWW13" s="91"/>
      <c r="RWX13" s="91"/>
      <c r="RWY13" s="91"/>
      <c r="RWZ13" s="91"/>
      <c r="RXA13" s="91"/>
      <c r="RXB13" s="91"/>
      <c r="RXC13" s="91"/>
      <c r="RXD13" s="91"/>
      <c r="RXE13" s="91"/>
      <c r="RXF13" s="91"/>
      <c r="RXG13" s="91"/>
      <c r="RXH13" s="91"/>
      <c r="RXI13" s="91"/>
      <c r="RXJ13" s="91"/>
      <c r="RXK13" s="91"/>
      <c r="RXL13" s="91"/>
      <c r="RXM13" s="91"/>
      <c r="RXN13" s="91"/>
      <c r="RXO13" s="91"/>
      <c r="RXP13" s="91"/>
      <c r="RXQ13" s="91"/>
      <c r="RXR13" s="91"/>
      <c r="RXS13" s="91"/>
      <c r="RXT13" s="91"/>
      <c r="RXU13" s="91"/>
      <c r="RXV13" s="91"/>
      <c r="RXW13" s="91"/>
      <c r="RXX13" s="91"/>
      <c r="RXY13" s="91"/>
      <c r="RXZ13" s="91"/>
      <c r="RYA13" s="91"/>
      <c r="RYB13" s="91"/>
      <c r="RYC13" s="91"/>
      <c r="RYD13" s="91"/>
      <c r="RYE13" s="91"/>
      <c r="RYF13" s="91"/>
      <c r="RYG13" s="91"/>
      <c r="RYH13" s="91"/>
      <c r="RYI13" s="91"/>
      <c r="RYJ13" s="91"/>
      <c r="RYK13" s="91"/>
      <c r="RYL13" s="91"/>
      <c r="RYM13" s="91"/>
      <c r="RYN13" s="91"/>
      <c r="RYO13" s="91"/>
      <c r="RYP13" s="91"/>
      <c r="RYQ13" s="91"/>
      <c r="RYR13" s="91"/>
      <c r="RYS13" s="91"/>
      <c r="RYT13" s="91"/>
      <c r="RYU13" s="91"/>
      <c r="RYV13" s="91"/>
      <c r="RYW13" s="91"/>
      <c r="RYX13" s="91"/>
      <c r="RYY13" s="91"/>
      <c r="RYZ13" s="91"/>
      <c r="RZA13" s="91"/>
      <c r="RZB13" s="91"/>
      <c r="RZC13" s="91"/>
      <c r="RZD13" s="91"/>
      <c r="RZE13" s="91"/>
      <c r="RZF13" s="91"/>
      <c r="RZG13" s="91"/>
      <c r="RZH13" s="91"/>
      <c r="RZI13" s="91"/>
      <c r="RZJ13" s="91"/>
      <c r="RZK13" s="91"/>
      <c r="RZL13" s="91"/>
      <c r="RZM13" s="91"/>
      <c r="RZN13" s="91"/>
      <c r="RZO13" s="91"/>
      <c r="RZP13" s="91"/>
      <c r="RZQ13" s="91"/>
      <c r="RZR13" s="91"/>
      <c r="RZS13" s="91"/>
      <c r="RZT13" s="91"/>
      <c r="RZU13" s="91"/>
      <c r="RZV13" s="91"/>
      <c r="RZW13" s="91"/>
      <c r="RZX13" s="91"/>
      <c r="RZY13" s="91"/>
      <c r="RZZ13" s="91"/>
      <c r="SAA13" s="91"/>
      <c r="SAB13" s="91"/>
      <c r="SAC13" s="91"/>
      <c r="SAD13" s="91"/>
      <c r="SAE13" s="91"/>
      <c r="SAF13" s="91"/>
      <c r="SAG13" s="91"/>
      <c r="SAH13" s="91"/>
      <c r="SAI13" s="91"/>
      <c r="SAJ13" s="91"/>
      <c r="SAK13" s="91"/>
      <c r="SAL13" s="91"/>
      <c r="SAM13" s="91"/>
      <c r="SAN13" s="91"/>
      <c r="SAO13" s="91"/>
      <c r="SAP13" s="91"/>
      <c r="SAQ13" s="91"/>
      <c r="SAR13" s="91"/>
      <c r="SAS13" s="91"/>
      <c r="SAT13" s="91"/>
      <c r="SAU13" s="91"/>
      <c r="SAV13" s="91"/>
      <c r="SAW13" s="91"/>
      <c r="SAX13" s="91"/>
      <c r="SAY13" s="91"/>
      <c r="SAZ13" s="91"/>
      <c r="SBA13" s="91"/>
      <c r="SBB13" s="91"/>
      <c r="SBC13" s="91"/>
      <c r="SBD13" s="91"/>
      <c r="SBE13" s="91"/>
      <c r="SBF13" s="91"/>
      <c r="SBG13" s="91"/>
      <c r="SBH13" s="91"/>
      <c r="SBI13" s="91"/>
      <c r="SBJ13" s="91"/>
      <c r="SBK13" s="91"/>
      <c r="SBL13" s="91"/>
      <c r="SBM13" s="91"/>
      <c r="SBN13" s="91"/>
      <c r="SBO13" s="91"/>
      <c r="SBP13" s="91"/>
      <c r="SBQ13" s="91"/>
      <c r="SBR13" s="91"/>
      <c r="SBS13" s="91"/>
      <c r="SBT13" s="91"/>
      <c r="SBU13" s="91"/>
      <c r="SBV13" s="91"/>
      <c r="SBW13" s="91"/>
      <c r="SBX13" s="91"/>
      <c r="SBY13" s="91"/>
      <c r="SBZ13" s="91"/>
      <c r="SCA13" s="91"/>
      <c r="SCB13" s="91"/>
      <c r="SCC13" s="91"/>
      <c r="SCD13" s="91"/>
      <c r="SCE13" s="91"/>
      <c r="SCF13" s="91"/>
      <c r="SCG13" s="91"/>
      <c r="SCH13" s="91"/>
      <c r="SCI13" s="91"/>
      <c r="SCJ13" s="91"/>
      <c r="SCK13" s="91"/>
      <c r="SCL13" s="91"/>
      <c r="SCM13" s="91"/>
      <c r="SCN13" s="91"/>
      <c r="SCO13" s="91"/>
      <c r="SCP13" s="91"/>
      <c r="SCQ13" s="91"/>
      <c r="SCR13" s="91"/>
      <c r="SCS13" s="91"/>
      <c r="SCT13" s="91"/>
      <c r="SCU13" s="91"/>
      <c r="SCV13" s="91"/>
      <c r="SCW13" s="91"/>
      <c r="SCX13" s="91"/>
      <c r="SCY13" s="91"/>
      <c r="SCZ13" s="91"/>
      <c r="SDA13" s="91"/>
      <c r="SDB13" s="91"/>
      <c r="SDC13" s="91"/>
      <c r="SDD13" s="91"/>
      <c r="SDE13" s="91"/>
      <c r="SDF13" s="91"/>
      <c r="SDG13" s="91"/>
      <c r="SDH13" s="91"/>
      <c r="SDI13" s="91"/>
      <c r="SDJ13" s="91"/>
      <c r="SDK13" s="91"/>
      <c r="SDL13" s="91"/>
      <c r="SDM13" s="91"/>
      <c r="SDN13" s="91"/>
      <c r="SDO13" s="91"/>
      <c r="SDP13" s="91"/>
      <c r="SDQ13" s="91"/>
      <c r="SDR13" s="91"/>
      <c r="SDS13" s="91"/>
      <c r="SDT13" s="91"/>
      <c r="SDU13" s="91"/>
      <c r="SDV13" s="91"/>
      <c r="SDW13" s="91"/>
      <c r="SDX13" s="91"/>
      <c r="SDY13" s="91"/>
      <c r="SDZ13" s="91"/>
      <c r="SEA13" s="91"/>
      <c r="SEB13" s="91"/>
      <c r="SEC13" s="91"/>
      <c r="SED13" s="91"/>
      <c r="SEE13" s="91"/>
      <c r="SEF13" s="91"/>
      <c r="SEG13" s="91"/>
      <c r="SEH13" s="91"/>
      <c r="SEI13" s="91"/>
      <c r="SEJ13" s="91"/>
      <c r="SEK13" s="91"/>
      <c r="SEL13" s="91"/>
      <c r="SEM13" s="91"/>
      <c r="SEN13" s="91"/>
      <c r="SEO13" s="91"/>
      <c r="SEP13" s="91"/>
      <c r="SEQ13" s="91"/>
      <c r="SER13" s="91"/>
      <c r="SES13" s="91"/>
      <c r="SET13" s="91"/>
      <c r="SEU13" s="91"/>
      <c r="SEV13" s="91"/>
      <c r="SEW13" s="91"/>
      <c r="SEX13" s="91"/>
      <c r="SEY13" s="91"/>
      <c r="SEZ13" s="91"/>
      <c r="SFA13" s="91"/>
      <c r="SFB13" s="91"/>
      <c r="SFC13" s="91"/>
      <c r="SFD13" s="91"/>
      <c r="SFE13" s="91"/>
      <c r="SFF13" s="91"/>
      <c r="SFG13" s="91"/>
      <c r="SFH13" s="91"/>
      <c r="SFI13" s="91"/>
      <c r="SFJ13" s="91"/>
      <c r="SFK13" s="91"/>
      <c r="SFL13" s="91"/>
      <c r="SFM13" s="91"/>
      <c r="SFN13" s="91"/>
      <c r="SFO13" s="91"/>
      <c r="SFP13" s="91"/>
      <c r="SFQ13" s="91"/>
      <c r="SFR13" s="91"/>
      <c r="SFS13" s="91"/>
      <c r="SFT13" s="91"/>
      <c r="SFU13" s="91"/>
      <c r="SFV13" s="91"/>
      <c r="SFW13" s="91"/>
      <c r="SFX13" s="91"/>
      <c r="SFY13" s="91"/>
      <c r="SFZ13" s="91"/>
      <c r="SGA13" s="91"/>
      <c r="SGB13" s="91"/>
      <c r="SGC13" s="91"/>
      <c r="SGD13" s="91"/>
      <c r="SGE13" s="91"/>
      <c r="SGF13" s="91"/>
      <c r="SGG13" s="91"/>
      <c r="SGH13" s="91"/>
      <c r="SGI13" s="91"/>
      <c r="SGJ13" s="91"/>
      <c r="SGK13" s="91"/>
      <c r="SGL13" s="91"/>
      <c r="SGM13" s="91"/>
      <c r="SGN13" s="91"/>
      <c r="SGO13" s="91"/>
      <c r="SGP13" s="91"/>
      <c r="SGQ13" s="91"/>
      <c r="SGR13" s="91"/>
      <c r="SGS13" s="91"/>
      <c r="SGT13" s="91"/>
      <c r="SGU13" s="91"/>
      <c r="SGV13" s="91"/>
      <c r="SGW13" s="91"/>
      <c r="SGX13" s="91"/>
      <c r="SGY13" s="91"/>
      <c r="SGZ13" s="91"/>
      <c r="SHA13" s="91"/>
      <c r="SHB13" s="91"/>
      <c r="SHC13" s="91"/>
      <c r="SHD13" s="91"/>
      <c r="SHE13" s="91"/>
      <c r="SHF13" s="91"/>
      <c r="SHG13" s="91"/>
      <c r="SHH13" s="91"/>
      <c r="SHI13" s="91"/>
      <c r="SHJ13" s="91"/>
      <c r="SHK13" s="91"/>
      <c r="SHL13" s="91"/>
      <c r="SHM13" s="91"/>
      <c r="SHN13" s="91"/>
      <c r="SHO13" s="91"/>
      <c r="SHP13" s="91"/>
      <c r="SHQ13" s="91"/>
      <c r="SHR13" s="91"/>
      <c r="SHS13" s="91"/>
      <c r="SHT13" s="91"/>
      <c r="SHU13" s="91"/>
      <c r="SHV13" s="91"/>
      <c r="SHW13" s="91"/>
      <c r="SHX13" s="91"/>
      <c r="SHY13" s="91"/>
      <c r="SHZ13" s="91"/>
      <c r="SIA13" s="91"/>
      <c r="SIB13" s="91"/>
      <c r="SIC13" s="91"/>
      <c r="SID13" s="91"/>
      <c r="SIE13" s="91"/>
      <c r="SIF13" s="91"/>
      <c r="SIG13" s="91"/>
      <c r="SIH13" s="91"/>
      <c r="SII13" s="91"/>
      <c r="SIJ13" s="91"/>
      <c r="SIK13" s="91"/>
      <c r="SIL13" s="91"/>
      <c r="SIM13" s="91"/>
      <c r="SIN13" s="91"/>
      <c r="SIO13" s="91"/>
      <c r="SIP13" s="91"/>
      <c r="SIQ13" s="91"/>
      <c r="SIR13" s="91"/>
      <c r="SIS13" s="91"/>
      <c r="SIT13" s="91"/>
      <c r="SIU13" s="91"/>
      <c r="SIV13" s="91"/>
      <c r="SIW13" s="91"/>
      <c r="SIX13" s="91"/>
      <c r="SIY13" s="91"/>
      <c r="SIZ13" s="91"/>
      <c r="SJA13" s="91"/>
      <c r="SJB13" s="91"/>
      <c r="SJC13" s="91"/>
      <c r="SJD13" s="91"/>
      <c r="SJE13" s="91"/>
      <c r="SJF13" s="91"/>
      <c r="SJG13" s="91"/>
      <c r="SJH13" s="91"/>
      <c r="SJI13" s="91"/>
      <c r="SJJ13" s="91"/>
      <c r="SJK13" s="91"/>
      <c r="SJL13" s="91"/>
      <c r="SJM13" s="91"/>
      <c r="SJN13" s="91"/>
      <c r="SJO13" s="91"/>
      <c r="SJP13" s="91"/>
      <c r="SJQ13" s="91"/>
      <c r="SJR13" s="91"/>
      <c r="SJS13" s="91"/>
      <c r="SJT13" s="91"/>
      <c r="SJU13" s="91"/>
      <c r="SJV13" s="91"/>
      <c r="SJW13" s="91"/>
      <c r="SJX13" s="91"/>
      <c r="SJY13" s="91"/>
      <c r="SJZ13" s="91"/>
      <c r="SKA13" s="91"/>
      <c r="SKB13" s="91"/>
      <c r="SKC13" s="91"/>
      <c r="SKD13" s="91"/>
      <c r="SKE13" s="91"/>
      <c r="SKF13" s="91"/>
      <c r="SKG13" s="91"/>
      <c r="SKH13" s="91"/>
      <c r="SKI13" s="91"/>
      <c r="SKJ13" s="91"/>
      <c r="SKK13" s="91"/>
      <c r="SKL13" s="91"/>
      <c r="SKM13" s="91"/>
      <c r="SKN13" s="91"/>
      <c r="SKO13" s="91"/>
      <c r="SKP13" s="91"/>
      <c r="SKQ13" s="91"/>
      <c r="SKR13" s="91"/>
      <c r="SKS13" s="91"/>
      <c r="SKT13" s="91"/>
      <c r="SKU13" s="91"/>
      <c r="SKV13" s="91"/>
      <c r="SKW13" s="91"/>
      <c r="SKX13" s="91"/>
      <c r="SKY13" s="91"/>
      <c r="SKZ13" s="91"/>
      <c r="SLA13" s="91"/>
      <c r="SLB13" s="91"/>
      <c r="SLC13" s="91"/>
      <c r="SLD13" s="91"/>
      <c r="SLE13" s="91"/>
      <c r="SLF13" s="91"/>
      <c r="SLG13" s="91"/>
      <c r="SLH13" s="91"/>
      <c r="SLI13" s="91"/>
      <c r="SLJ13" s="91"/>
      <c r="SLK13" s="91"/>
      <c r="SLL13" s="91"/>
      <c r="SLM13" s="91"/>
      <c r="SLN13" s="91"/>
      <c r="SLO13" s="91"/>
      <c r="SLP13" s="91"/>
      <c r="SLQ13" s="91"/>
      <c r="SLR13" s="91"/>
      <c r="SLS13" s="91"/>
      <c r="SLT13" s="91"/>
      <c r="SLU13" s="91"/>
      <c r="SLV13" s="91"/>
      <c r="SLW13" s="91"/>
      <c r="SLX13" s="91"/>
      <c r="SLY13" s="91"/>
      <c r="SLZ13" s="91"/>
      <c r="SMA13" s="91"/>
      <c r="SMB13" s="91"/>
      <c r="SMC13" s="91"/>
      <c r="SMD13" s="91"/>
      <c r="SME13" s="91"/>
      <c r="SMF13" s="91"/>
      <c r="SMG13" s="91"/>
      <c r="SMH13" s="91"/>
      <c r="SMI13" s="91"/>
      <c r="SMJ13" s="91"/>
      <c r="SMK13" s="91"/>
      <c r="SML13" s="91"/>
      <c r="SMM13" s="91"/>
      <c r="SMN13" s="91"/>
      <c r="SMO13" s="91"/>
      <c r="SMP13" s="91"/>
      <c r="SMQ13" s="91"/>
      <c r="SMR13" s="91"/>
      <c r="SMS13" s="91"/>
      <c r="SMT13" s="91"/>
      <c r="SMU13" s="91"/>
      <c r="SMV13" s="91"/>
      <c r="SMW13" s="91"/>
      <c r="SMX13" s="91"/>
      <c r="SMY13" s="91"/>
      <c r="SMZ13" s="91"/>
      <c r="SNA13" s="91"/>
      <c r="SNB13" s="91"/>
      <c r="SNC13" s="91"/>
      <c r="SND13" s="91"/>
      <c r="SNE13" s="91"/>
      <c r="SNF13" s="91"/>
      <c r="SNG13" s="91"/>
      <c r="SNH13" s="91"/>
      <c r="SNI13" s="91"/>
      <c r="SNJ13" s="91"/>
      <c r="SNK13" s="91"/>
      <c r="SNL13" s="91"/>
      <c r="SNM13" s="91"/>
      <c r="SNN13" s="91"/>
      <c r="SNO13" s="91"/>
      <c r="SNP13" s="91"/>
      <c r="SNQ13" s="91"/>
      <c r="SNR13" s="91"/>
      <c r="SNS13" s="91"/>
      <c r="SNT13" s="91"/>
      <c r="SNU13" s="91"/>
      <c r="SNV13" s="91"/>
      <c r="SNW13" s="91"/>
      <c r="SNX13" s="91"/>
      <c r="SNY13" s="91"/>
      <c r="SNZ13" s="91"/>
      <c r="SOA13" s="91"/>
      <c r="SOB13" s="91"/>
      <c r="SOC13" s="91"/>
      <c r="SOD13" s="91"/>
      <c r="SOE13" s="91"/>
      <c r="SOF13" s="91"/>
      <c r="SOG13" s="91"/>
      <c r="SOH13" s="91"/>
      <c r="SOI13" s="91"/>
      <c r="SOJ13" s="91"/>
      <c r="SOK13" s="91"/>
      <c r="SOL13" s="91"/>
      <c r="SOM13" s="91"/>
      <c r="SON13" s="91"/>
      <c r="SOO13" s="91"/>
      <c r="SOP13" s="91"/>
      <c r="SOQ13" s="91"/>
      <c r="SOR13" s="91"/>
      <c r="SOS13" s="91"/>
      <c r="SOT13" s="91"/>
      <c r="SOU13" s="91"/>
      <c r="SOV13" s="91"/>
      <c r="SOW13" s="91"/>
      <c r="SOX13" s="91"/>
      <c r="SOY13" s="91"/>
      <c r="SOZ13" s="91"/>
      <c r="SPA13" s="91"/>
      <c r="SPB13" s="91"/>
      <c r="SPC13" s="91"/>
      <c r="SPD13" s="91"/>
      <c r="SPE13" s="91"/>
      <c r="SPF13" s="91"/>
      <c r="SPG13" s="91"/>
      <c r="SPH13" s="91"/>
      <c r="SPI13" s="91"/>
      <c r="SPJ13" s="91"/>
      <c r="SPK13" s="91"/>
      <c r="SPL13" s="91"/>
      <c r="SPM13" s="91"/>
      <c r="SPN13" s="91"/>
      <c r="SPO13" s="91"/>
      <c r="SPP13" s="91"/>
      <c r="SPQ13" s="91"/>
      <c r="SPR13" s="91"/>
      <c r="SPS13" s="91"/>
      <c r="SPT13" s="91"/>
      <c r="SPU13" s="91"/>
      <c r="SPV13" s="91"/>
      <c r="SPW13" s="91"/>
      <c r="SPX13" s="91"/>
      <c r="SPY13" s="91"/>
      <c r="SPZ13" s="91"/>
      <c r="SQA13" s="91"/>
      <c r="SQB13" s="91"/>
      <c r="SQC13" s="91"/>
      <c r="SQD13" s="91"/>
      <c r="SQE13" s="91"/>
      <c r="SQF13" s="91"/>
      <c r="SQG13" s="91"/>
      <c r="SQH13" s="91"/>
      <c r="SQI13" s="91"/>
      <c r="SQJ13" s="91"/>
      <c r="SQK13" s="91"/>
      <c r="SQL13" s="91"/>
      <c r="SQM13" s="91"/>
      <c r="SQN13" s="91"/>
      <c r="SQO13" s="91"/>
      <c r="SQP13" s="91"/>
      <c r="SQQ13" s="91"/>
      <c r="SQR13" s="91"/>
      <c r="SQS13" s="91"/>
      <c r="SQT13" s="91"/>
      <c r="SQU13" s="91"/>
      <c r="SQV13" s="91"/>
      <c r="SQW13" s="91"/>
      <c r="SQX13" s="91"/>
      <c r="SQY13" s="91"/>
      <c r="SQZ13" s="91"/>
      <c r="SRA13" s="91"/>
      <c r="SRB13" s="91"/>
      <c r="SRC13" s="91"/>
      <c r="SRD13" s="91"/>
      <c r="SRE13" s="91"/>
      <c r="SRF13" s="91"/>
      <c r="SRG13" s="91"/>
      <c r="SRH13" s="91"/>
      <c r="SRI13" s="91"/>
      <c r="SRJ13" s="91"/>
      <c r="SRK13" s="91"/>
      <c r="SRL13" s="91"/>
      <c r="SRM13" s="91"/>
      <c r="SRN13" s="91"/>
      <c r="SRO13" s="91"/>
      <c r="SRP13" s="91"/>
      <c r="SRQ13" s="91"/>
      <c r="SRR13" s="91"/>
      <c r="SRS13" s="91"/>
      <c r="SRT13" s="91"/>
      <c r="SRU13" s="91"/>
      <c r="SRV13" s="91"/>
      <c r="SRW13" s="91"/>
      <c r="SRX13" s="91"/>
      <c r="SRY13" s="91"/>
      <c r="SRZ13" s="91"/>
      <c r="SSA13" s="91"/>
      <c r="SSB13" s="91"/>
      <c r="SSC13" s="91"/>
      <c r="SSD13" s="91"/>
      <c r="SSE13" s="91"/>
      <c r="SSF13" s="91"/>
      <c r="SSG13" s="91"/>
      <c r="SSH13" s="91"/>
      <c r="SSI13" s="91"/>
      <c r="SSJ13" s="91"/>
      <c r="SSK13" s="91"/>
      <c r="SSL13" s="91"/>
      <c r="SSM13" s="91"/>
      <c r="SSN13" s="91"/>
      <c r="SSO13" s="91"/>
      <c r="SSP13" s="91"/>
      <c r="SSQ13" s="91"/>
      <c r="SSR13" s="91"/>
      <c r="SSS13" s="91"/>
      <c r="SST13" s="91"/>
      <c r="SSU13" s="91"/>
      <c r="SSV13" s="91"/>
      <c r="SSW13" s="91"/>
      <c r="SSX13" s="91"/>
      <c r="SSY13" s="91"/>
      <c r="SSZ13" s="91"/>
      <c r="STA13" s="91"/>
      <c r="STB13" s="91"/>
      <c r="STC13" s="91"/>
      <c r="STD13" s="91"/>
      <c r="STE13" s="91"/>
      <c r="STF13" s="91"/>
      <c r="STG13" s="91"/>
      <c r="STH13" s="91"/>
      <c r="STI13" s="91"/>
      <c r="STJ13" s="91"/>
      <c r="STK13" s="91"/>
      <c r="STL13" s="91"/>
      <c r="STM13" s="91"/>
      <c r="STN13" s="91"/>
      <c r="STO13" s="91"/>
      <c r="STP13" s="91"/>
      <c r="STQ13" s="91"/>
      <c r="STR13" s="91"/>
      <c r="STS13" s="91"/>
      <c r="STT13" s="91"/>
      <c r="STU13" s="91"/>
      <c r="STV13" s="91"/>
      <c r="STW13" s="91"/>
      <c r="STX13" s="91"/>
      <c r="STY13" s="91"/>
      <c r="STZ13" s="91"/>
      <c r="SUA13" s="91"/>
      <c r="SUB13" s="91"/>
      <c r="SUC13" s="91"/>
      <c r="SUD13" s="91"/>
      <c r="SUE13" s="91"/>
      <c r="SUF13" s="91"/>
      <c r="SUG13" s="91"/>
      <c r="SUH13" s="91"/>
      <c r="SUI13" s="91"/>
      <c r="SUJ13" s="91"/>
      <c r="SUK13" s="91"/>
      <c r="SUL13" s="91"/>
      <c r="SUM13" s="91"/>
      <c r="SUN13" s="91"/>
      <c r="SUO13" s="91"/>
      <c r="SUP13" s="91"/>
      <c r="SUQ13" s="91"/>
      <c r="SUR13" s="91"/>
      <c r="SUS13" s="91"/>
      <c r="SUT13" s="91"/>
      <c r="SUU13" s="91"/>
      <c r="SUV13" s="91"/>
      <c r="SUW13" s="91"/>
      <c r="SUX13" s="91"/>
      <c r="SUY13" s="91"/>
      <c r="SUZ13" s="91"/>
      <c r="SVA13" s="91"/>
      <c r="SVB13" s="91"/>
      <c r="SVC13" s="91"/>
      <c r="SVD13" s="91"/>
      <c r="SVE13" s="91"/>
      <c r="SVF13" s="91"/>
      <c r="SVG13" s="91"/>
      <c r="SVH13" s="91"/>
      <c r="SVI13" s="91"/>
      <c r="SVJ13" s="91"/>
      <c r="SVK13" s="91"/>
      <c r="SVL13" s="91"/>
      <c r="SVM13" s="91"/>
      <c r="SVN13" s="91"/>
      <c r="SVO13" s="91"/>
      <c r="SVP13" s="91"/>
      <c r="SVQ13" s="91"/>
      <c r="SVR13" s="91"/>
      <c r="SVS13" s="91"/>
      <c r="SVT13" s="91"/>
      <c r="SVU13" s="91"/>
      <c r="SVV13" s="91"/>
      <c r="SVW13" s="91"/>
      <c r="SVX13" s="91"/>
      <c r="SVY13" s="91"/>
      <c r="SVZ13" s="91"/>
      <c r="SWA13" s="91"/>
      <c r="SWB13" s="91"/>
      <c r="SWC13" s="91"/>
      <c r="SWD13" s="91"/>
      <c r="SWE13" s="91"/>
      <c r="SWF13" s="91"/>
      <c r="SWG13" s="91"/>
      <c r="SWH13" s="91"/>
      <c r="SWI13" s="91"/>
      <c r="SWJ13" s="91"/>
      <c r="SWK13" s="91"/>
      <c r="SWL13" s="91"/>
      <c r="SWM13" s="91"/>
      <c r="SWN13" s="91"/>
      <c r="SWO13" s="91"/>
      <c r="SWP13" s="91"/>
      <c r="SWQ13" s="91"/>
      <c r="SWR13" s="91"/>
      <c r="SWS13" s="91"/>
      <c r="SWT13" s="91"/>
      <c r="SWU13" s="91"/>
      <c r="SWV13" s="91"/>
      <c r="SWW13" s="91"/>
      <c r="SWX13" s="91"/>
      <c r="SWY13" s="91"/>
      <c r="SWZ13" s="91"/>
      <c r="SXA13" s="91"/>
      <c r="SXB13" s="91"/>
      <c r="SXC13" s="91"/>
      <c r="SXD13" s="91"/>
      <c r="SXE13" s="91"/>
      <c r="SXF13" s="91"/>
      <c r="SXG13" s="91"/>
      <c r="SXH13" s="91"/>
      <c r="SXI13" s="91"/>
      <c r="SXJ13" s="91"/>
      <c r="SXK13" s="91"/>
      <c r="SXL13" s="91"/>
      <c r="SXM13" s="91"/>
      <c r="SXN13" s="91"/>
      <c r="SXO13" s="91"/>
      <c r="SXP13" s="91"/>
      <c r="SXQ13" s="91"/>
      <c r="SXR13" s="91"/>
      <c r="SXS13" s="91"/>
      <c r="SXT13" s="91"/>
      <c r="SXU13" s="91"/>
      <c r="SXV13" s="91"/>
      <c r="SXW13" s="91"/>
      <c r="SXX13" s="91"/>
      <c r="SXY13" s="91"/>
      <c r="SXZ13" s="91"/>
      <c r="SYA13" s="91"/>
      <c r="SYB13" s="91"/>
      <c r="SYC13" s="91"/>
      <c r="SYD13" s="91"/>
      <c r="SYE13" s="91"/>
      <c r="SYF13" s="91"/>
      <c r="SYG13" s="91"/>
      <c r="SYH13" s="91"/>
      <c r="SYI13" s="91"/>
      <c r="SYJ13" s="91"/>
      <c r="SYK13" s="91"/>
      <c r="SYL13" s="91"/>
      <c r="SYM13" s="91"/>
      <c r="SYN13" s="91"/>
      <c r="SYO13" s="91"/>
      <c r="SYP13" s="91"/>
      <c r="SYQ13" s="91"/>
      <c r="SYR13" s="91"/>
      <c r="SYS13" s="91"/>
      <c r="SYT13" s="91"/>
      <c r="SYU13" s="91"/>
      <c r="SYV13" s="91"/>
      <c r="SYW13" s="91"/>
      <c r="SYX13" s="91"/>
      <c r="SYY13" s="91"/>
      <c r="SYZ13" s="91"/>
      <c r="SZA13" s="91"/>
      <c r="SZB13" s="91"/>
      <c r="SZC13" s="91"/>
      <c r="SZD13" s="91"/>
      <c r="SZE13" s="91"/>
      <c r="SZF13" s="91"/>
      <c r="SZG13" s="91"/>
      <c r="SZH13" s="91"/>
      <c r="SZI13" s="91"/>
      <c r="SZJ13" s="91"/>
      <c r="SZK13" s="91"/>
      <c r="SZL13" s="91"/>
      <c r="SZM13" s="91"/>
      <c r="SZN13" s="91"/>
      <c r="SZO13" s="91"/>
      <c r="SZP13" s="91"/>
      <c r="SZQ13" s="91"/>
      <c r="SZR13" s="91"/>
      <c r="SZS13" s="91"/>
      <c r="SZT13" s="91"/>
      <c r="SZU13" s="91"/>
      <c r="SZV13" s="91"/>
      <c r="SZW13" s="91"/>
      <c r="SZX13" s="91"/>
      <c r="SZY13" s="91"/>
      <c r="SZZ13" s="91"/>
      <c r="TAA13" s="91"/>
      <c r="TAB13" s="91"/>
      <c r="TAC13" s="91"/>
      <c r="TAD13" s="91"/>
      <c r="TAE13" s="91"/>
      <c r="TAF13" s="91"/>
      <c r="TAG13" s="91"/>
      <c r="TAH13" s="91"/>
      <c r="TAI13" s="91"/>
      <c r="TAJ13" s="91"/>
      <c r="TAK13" s="91"/>
      <c r="TAL13" s="91"/>
      <c r="TAM13" s="91"/>
      <c r="TAN13" s="91"/>
      <c r="TAO13" s="91"/>
      <c r="TAP13" s="91"/>
      <c r="TAQ13" s="91"/>
      <c r="TAR13" s="91"/>
      <c r="TAS13" s="91"/>
      <c r="TAT13" s="91"/>
      <c r="TAU13" s="91"/>
      <c r="TAV13" s="91"/>
      <c r="TAW13" s="91"/>
      <c r="TAX13" s="91"/>
      <c r="TAY13" s="91"/>
      <c r="TAZ13" s="91"/>
      <c r="TBA13" s="91"/>
      <c r="TBB13" s="91"/>
      <c r="TBC13" s="91"/>
      <c r="TBD13" s="91"/>
      <c r="TBE13" s="91"/>
      <c r="TBF13" s="91"/>
      <c r="TBG13" s="91"/>
      <c r="TBH13" s="91"/>
      <c r="TBI13" s="91"/>
      <c r="TBJ13" s="91"/>
      <c r="TBK13" s="91"/>
      <c r="TBL13" s="91"/>
      <c r="TBM13" s="91"/>
      <c r="TBN13" s="91"/>
      <c r="TBO13" s="91"/>
      <c r="TBP13" s="91"/>
      <c r="TBQ13" s="91"/>
      <c r="TBR13" s="91"/>
      <c r="TBS13" s="91"/>
      <c r="TBT13" s="91"/>
      <c r="TBU13" s="91"/>
      <c r="TBV13" s="91"/>
      <c r="TBW13" s="91"/>
      <c r="TBX13" s="91"/>
      <c r="TBY13" s="91"/>
      <c r="TBZ13" s="91"/>
      <c r="TCA13" s="91"/>
      <c r="TCB13" s="91"/>
      <c r="TCC13" s="91"/>
      <c r="TCD13" s="91"/>
      <c r="TCE13" s="91"/>
      <c r="TCF13" s="91"/>
      <c r="TCG13" s="91"/>
      <c r="TCH13" s="91"/>
      <c r="TCI13" s="91"/>
      <c r="TCJ13" s="91"/>
      <c r="TCK13" s="91"/>
      <c r="TCL13" s="91"/>
      <c r="TCM13" s="91"/>
      <c r="TCN13" s="91"/>
      <c r="TCO13" s="91"/>
      <c r="TCP13" s="91"/>
      <c r="TCQ13" s="91"/>
      <c r="TCR13" s="91"/>
      <c r="TCS13" s="91"/>
      <c r="TCT13" s="91"/>
      <c r="TCU13" s="91"/>
      <c r="TCV13" s="91"/>
      <c r="TCW13" s="91"/>
      <c r="TCX13" s="91"/>
      <c r="TCY13" s="91"/>
      <c r="TCZ13" s="91"/>
      <c r="TDA13" s="91"/>
      <c r="TDB13" s="91"/>
      <c r="TDC13" s="91"/>
      <c r="TDD13" s="91"/>
      <c r="TDE13" s="91"/>
      <c r="TDF13" s="91"/>
      <c r="TDG13" s="91"/>
      <c r="TDH13" s="91"/>
      <c r="TDI13" s="91"/>
      <c r="TDJ13" s="91"/>
      <c r="TDK13" s="91"/>
      <c r="TDL13" s="91"/>
      <c r="TDM13" s="91"/>
      <c r="TDN13" s="91"/>
      <c r="TDO13" s="91"/>
      <c r="TDP13" s="91"/>
      <c r="TDQ13" s="91"/>
      <c r="TDR13" s="91"/>
      <c r="TDS13" s="91"/>
      <c r="TDT13" s="91"/>
      <c r="TDU13" s="91"/>
      <c r="TDV13" s="91"/>
      <c r="TDW13" s="91"/>
      <c r="TDX13" s="91"/>
      <c r="TDY13" s="91"/>
      <c r="TDZ13" s="91"/>
      <c r="TEA13" s="91"/>
      <c r="TEB13" s="91"/>
      <c r="TEC13" s="91"/>
      <c r="TED13" s="91"/>
      <c r="TEE13" s="91"/>
      <c r="TEF13" s="91"/>
      <c r="TEG13" s="91"/>
      <c r="TEH13" s="91"/>
      <c r="TEI13" s="91"/>
      <c r="TEJ13" s="91"/>
      <c r="TEK13" s="91"/>
      <c r="TEL13" s="91"/>
      <c r="TEM13" s="91"/>
      <c r="TEN13" s="91"/>
      <c r="TEO13" s="91"/>
      <c r="TEP13" s="91"/>
      <c r="TEQ13" s="91"/>
      <c r="TER13" s="91"/>
      <c r="TES13" s="91"/>
      <c r="TET13" s="91"/>
      <c r="TEU13" s="91"/>
      <c r="TEV13" s="91"/>
      <c r="TEW13" s="91"/>
      <c r="TEX13" s="91"/>
      <c r="TEY13" s="91"/>
      <c r="TEZ13" s="91"/>
      <c r="TFA13" s="91"/>
      <c r="TFB13" s="91"/>
      <c r="TFC13" s="91"/>
      <c r="TFD13" s="91"/>
      <c r="TFE13" s="91"/>
      <c r="TFF13" s="91"/>
      <c r="TFG13" s="91"/>
      <c r="TFH13" s="91"/>
      <c r="TFI13" s="91"/>
      <c r="TFJ13" s="91"/>
      <c r="TFK13" s="91"/>
      <c r="TFL13" s="91"/>
      <c r="TFM13" s="91"/>
      <c r="TFN13" s="91"/>
      <c r="TFO13" s="91"/>
      <c r="TFP13" s="91"/>
      <c r="TFQ13" s="91"/>
      <c r="TFR13" s="91"/>
      <c r="TFS13" s="91"/>
      <c r="TFT13" s="91"/>
      <c r="TFU13" s="91"/>
      <c r="TFV13" s="91"/>
      <c r="TFW13" s="91"/>
      <c r="TFX13" s="91"/>
      <c r="TFY13" s="91"/>
      <c r="TFZ13" s="91"/>
      <c r="TGA13" s="91"/>
      <c r="TGB13" s="91"/>
      <c r="TGC13" s="91"/>
      <c r="TGD13" s="91"/>
      <c r="TGE13" s="91"/>
      <c r="TGF13" s="91"/>
      <c r="TGG13" s="91"/>
      <c r="TGH13" s="91"/>
      <c r="TGI13" s="91"/>
      <c r="TGJ13" s="91"/>
      <c r="TGK13" s="91"/>
      <c r="TGL13" s="91"/>
      <c r="TGM13" s="91"/>
      <c r="TGN13" s="91"/>
      <c r="TGO13" s="91"/>
      <c r="TGP13" s="91"/>
      <c r="TGQ13" s="91"/>
      <c r="TGR13" s="91"/>
      <c r="TGS13" s="91"/>
      <c r="TGT13" s="91"/>
      <c r="TGU13" s="91"/>
      <c r="TGV13" s="91"/>
      <c r="TGW13" s="91"/>
      <c r="TGX13" s="91"/>
      <c r="TGY13" s="91"/>
      <c r="TGZ13" s="91"/>
      <c r="THA13" s="91"/>
      <c r="THB13" s="91"/>
      <c r="THC13" s="91"/>
      <c r="THD13" s="91"/>
      <c r="THE13" s="91"/>
      <c r="THF13" s="91"/>
      <c r="THG13" s="91"/>
      <c r="THH13" s="91"/>
      <c r="THI13" s="91"/>
      <c r="THJ13" s="91"/>
      <c r="THK13" s="91"/>
      <c r="THL13" s="91"/>
      <c r="THM13" s="91"/>
      <c r="THN13" s="91"/>
      <c r="THO13" s="91"/>
      <c r="THP13" s="91"/>
      <c r="THQ13" s="91"/>
      <c r="THR13" s="91"/>
      <c r="THS13" s="91"/>
      <c r="THT13" s="91"/>
      <c r="THU13" s="91"/>
      <c r="THV13" s="91"/>
      <c r="THW13" s="91"/>
      <c r="THX13" s="91"/>
      <c r="THY13" s="91"/>
      <c r="THZ13" s="91"/>
      <c r="TIA13" s="91"/>
      <c r="TIB13" s="91"/>
      <c r="TIC13" s="91"/>
      <c r="TID13" s="91"/>
      <c r="TIE13" s="91"/>
      <c r="TIF13" s="91"/>
      <c r="TIG13" s="91"/>
      <c r="TIH13" s="91"/>
      <c r="TII13" s="91"/>
      <c r="TIJ13" s="91"/>
      <c r="TIK13" s="91"/>
      <c r="TIL13" s="91"/>
      <c r="TIM13" s="91"/>
      <c r="TIN13" s="91"/>
      <c r="TIO13" s="91"/>
      <c r="TIP13" s="91"/>
      <c r="TIQ13" s="91"/>
      <c r="TIR13" s="91"/>
      <c r="TIS13" s="91"/>
      <c r="TIT13" s="91"/>
      <c r="TIU13" s="91"/>
      <c r="TIV13" s="91"/>
      <c r="TIW13" s="91"/>
      <c r="TIX13" s="91"/>
      <c r="TIY13" s="91"/>
      <c r="TIZ13" s="91"/>
      <c r="TJA13" s="91"/>
      <c r="TJB13" s="91"/>
      <c r="TJC13" s="91"/>
      <c r="TJD13" s="91"/>
      <c r="TJE13" s="91"/>
      <c r="TJF13" s="91"/>
      <c r="TJG13" s="91"/>
      <c r="TJH13" s="91"/>
      <c r="TJI13" s="91"/>
      <c r="TJJ13" s="91"/>
      <c r="TJK13" s="91"/>
      <c r="TJL13" s="91"/>
      <c r="TJM13" s="91"/>
      <c r="TJN13" s="91"/>
      <c r="TJO13" s="91"/>
      <c r="TJP13" s="91"/>
      <c r="TJQ13" s="91"/>
      <c r="TJR13" s="91"/>
      <c r="TJS13" s="91"/>
      <c r="TJT13" s="91"/>
      <c r="TJU13" s="91"/>
      <c r="TJV13" s="91"/>
      <c r="TJW13" s="91"/>
      <c r="TJX13" s="91"/>
      <c r="TJY13" s="91"/>
      <c r="TJZ13" s="91"/>
      <c r="TKA13" s="91"/>
      <c r="TKB13" s="91"/>
      <c r="TKC13" s="91"/>
      <c r="TKD13" s="91"/>
      <c r="TKE13" s="91"/>
      <c r="TKF13" s="91"/>
      <c r="TKG13" s="91"/>
      <c r="TKH13" s="91"/>
      <c r="TKI13" s="91"/>
      <c r="TKJ13" s="91"/>
      <c r="TKK13" s="91"/>
      <c r="TKL13" s="91"/>
      <c r="TKM13" s="91"/>
      <c r="TKN13" s="91"/>
      <c r="TKO13" s="91"/>
      <c r="TKP13" s="91"/>
      <c r="TKQ13" s="91"/>
      <c r="TKR13" s="91"/>
      <c r="TKS13" s="91"/>
      <c r="TKT13" s="91"/>
      <c r="TKU13" s="91"/>
      <c r="TKV13" s="91"/>
      <c r="TKW13" s="91"/>
      <c r="TKX13" s="91"/>
      <c r="TKY13" s="91"/>
      <c r="TKZ13" s="91"/>
      <c r="TLA13" s="91"/>
      <c r="TLB13" s="91"/>
      <c r="TLC13" s="91"/>
      <c r="TLD13" s="91"/>
      <c r="TLE13" s="91"/>
      <c r="TLF13" s="91"/>
      <c r="TLG13" s="91"/>
      <c r="TLH13" s="91"/>
      <c r="TLI13" s="91"/>
      <c r="TLJ13" s="91"/>
      <c r="TLK13" s="91"/>
      <c r="TLL13" s="91"/>
      <c r="TLM13" s="91"/>
      <c r="TLN13" s="91"/>
      <c r="TLO13" s="91"/>
      <c r="TLP13" s="91"/>
      <c r="TLQ13" s="91"/>
      <c r="TLR13" s="91"/>
      <c r="TLS13" s="91"/>
      <c r="TLT13" s="91"/>
      <c r="TLU13" s="91"/>
      <c r="TLV13" s="91"/>
      <c r="TLW13" s="91"/>
      <c r="TLX13" s="91"/>
      <c r="TLY13" s="91"/>
      <c r="TLZ13" s="91"/>
      <c r="TMA13" s="91"/>
      <c r="TMB13" s="91"/>
      <c r="TMC13" s="91"/>
      <c r="TMD13" s="91"/>
      <c r="TME13" s="91"/>
      <c r="TMF13" s="91"/>
      <c r="TMG13" s="91"/>
      <c r="TMH13" s="91"/>
      <c r="TMI13" s="91"/>
      <c r="TMJ13" s="91"/>
      <c r="TMK13" s="91"/>
      <c r="TML13" s="91"/>
      <c r="TMM13" s="91"/>
      <c r="TMN13" s="91"/>
      <c r="TMO13" s="91"/>
      <c r="TMP13" s="91"/>
      <c r="TMQ13" s="91"/>
      <c r="TMR13" s="91"/>
      <c r="TMS13" s="91"/>
      <c r="TMT13" s="91"/>
      <c r="TMU13" s="91"/>
      <c r="TMV13" s="91"/>
      <c r="TMW13" s="91"/>
      <c r="TMX13" s="91"/>
      <c r="TMY13" s="91"/>
      <c r="TMZ13" s="91"/>
      <c r="TNA13" s="91"/>
      <c r="TNB13" s="91"/>
      <c r="TNC13" s="91"/>
      <c r="TND13" s="91"/>
      <c r="TNE13" s="91"/>
      <c r="TNF13" s="91"/>
      <c r="TNG13" s="91"/>
      <c r="TNH13" s="91"/>
      <c r="TNI13" s="91"/>
      <c r="TNJ13" s="91"/>
      <c r="TNK13" s="91"/>
      <c r="TNL13" s="91"/>
      <c r="TNM13" s="91"/>
      <c r="TNN13" s="91"/>
      <c r="TNO13" s="91"/>
      <c r="TNP13" s="91"/>
      <c r="TNQ13" s="91"/>
      <c r="TNR13" s="91"/>
      <c r="TNS13" s="91"/>
      <c r="TNT13" s="91"/>
      <c r="TNU13" s="91"/>
      <c r="TNV13" s="91"/>
      <c r="TNW13" s="91"/>
      <c r="TNX13" s="91"/>
      <c r="TNY13" s="91"/>
      <c r="TNZ13" s="91"/>
      <c r="TOA13" s="91"/>
      <c r="TOB13" s="91"/>
      <c r="TOC13" s="91"/>
      <c r="TOD13" s="91"/>
      <c r="TOE13" s="91"/>
      <c r="TOF13" s="91"/>
      <c r="TOG13" s="91"/>
      <c r="TOH13" s="91"/>
      <c r="TOI13" s="91"/>
      <c r="TOJ13" s="91"/>
      <c r="TOK13" s="91"/>
      <c r="TOL13" s="91"/>
      <c r="TOM13" s="91"/>
      <c r="TON13" s="91"/>
      <c r="TOO13" s="91"/>
      <c r="TOP13" s="91"/>
      <c r="TOQ13" s="91"/>
      <c r="TOR13" s="91"/>
      <c r="TOS13" s="91"/>
      <c r="TOT13" s="91"/>
      <c r="TOU13" s="91"/>
      <c r="TOV13" s="91"/>
      <c r="TOW13" s="91"/>
      <c r="TOX13" s="91"/>
      <c r="TOY13" s="91"/>
      <c r="TOZ13" s="91"/>
      <c r="TPA13" s="91"/>
      <c r="TPB13" s="91"/>
      <c r="TPC13" s="91"/>
      <c r="TPD13" s="91"/>
      <c r="TPE13" s="91"/>
      <c r="TPF13" s="91"/>
      <c r="TPG13" s="91"/>
      <c r="TPH13" s="91"/>
      <c r="TPI13" s="91"/>
      <c r="TPJ13" s="91"/>
      <c r="TPK13" s="91"/>
      <c r="TPL13" s="91"/>
      <c r="TPM13" s="91"/>
      <c r="TPN13" s="91"/>
      <c r="TPO13" s="91"/>
      <c r="TPP13" s="91"/>
      <c r="TPQ13" s="91"/>
      <c r="TPR13" s="91"/>
      <c r="TPS13" s="91"/>
      <c r="TPT13" s="91"/>
      <c r="TPU13" s="91"/>
      <c r="TPV13" s="91"/>
      <c r="TPW13" s="91"/>
      <c r="TPX13" s="91"/>
      <c r="TPY13" s="91"/>
      <c r="TPZ13" s="91"/>
      <c r="TQA13" s="91"/>
      <c r="TQB13" s="91"/>
      <c r="TQC13" s="91"/>
      <c r="TQD13" s="91"/>
      <c r="TQE13" s="91"/>
      <c r="TQF13" s="91"/>
      <c r="TQG13" s="91"/>
      <c r="TQH13" s="91"/>
      <c r="TQI13" s="91"/>
      <c r="TQJ13" s="91"/>
      <c r="TQK13" s="91"/>
      <c r="TQL13" s="91"/>
      <c r="TQM13" s="91"/>
      <c r="TQN13" s="91"/>
      <c r="TQO13" s="91"/>
      <c r="TQP13" s="91"/>
      <c r="TQQ13" s="91"/>
      <c r="TQR13" s="91"/>
      <c r="TQS13" s="91"/>
      <c r="TQT13" s="91"/>
      <c r="TQU13" s="91"/>
      <c r="TQV13" s="91"/>
      <c r="TQW13" s="91"/>
      <c r="TQX13" s="91"/>
      <c r="TQY13" s="91"/>
      <c r="TQZ13" s="91"/>
      <c r="TRA13" s="91"/>
      <c r="TRB13" s="91"/>
      <c r="TRC13" s="91"/>
      <c r="TRD13" s="91"/>
      <c r="TRE13" s="91"/>
      <c r="TRF13" s="91"/>
      <c r="TRG13" s="91"/>
      <c r="TRH13" s="91"/>
      <c r="TRI13" s="91"/>
      <c r="TRJ13" s="91"/>
      <c r="TRK13" s="91"/>
      <c r="TRL13" s="91"/>
      <c r="TRM13" s="91"/>
      <c r="TRN13" s="91"/>
      <c r="TRO13" s="91"/>
      <c r="TRP13" s="91"/>
      <c r="TRQ13" s="91"/>
      <c r="TRR13" s="91"/>
      <c r="TRS13" s="91"/>
      <c r="TRT13" s="91"/>
      <c r="TRU13" s="91"/>
      <c r="TRV13" s="91"/>
      <c r="TRW13" s="91"/>
      <c r="TRX13" s="91"/>
      <c r="TRY13" s="91"/>
      <c r="TRZ13" s="91"/>
      <c r="TSA13" s="91"/>
      <c r="TSB13" s="91"/>
      <c r="TSC13" s="91"/>
      <c r="TSD13" s="91"/>
      <c r="TSE13" s="91"/>
      <c r="TSF13" s="91"/>
      <c r="TSG13" s="91"/>
      <c r="TSH13" s="91"/>
      <c r="TSI13" s="91"/>
      <c r="TSJ13" s="91"/>
      <c r="TSK13" s="91"/>
      <c r="TSL13" s="91"/>
      <c r="TSM13" s="91"/>
      <c r="TSN13" s="91"/>
      <c r="TSO13" s="91"/>
      <c r="TSP13" s="91"/>
      <c r="TSQ13" s="91"/>
      <c r="TSR13" s="91"/>
      <c r="TSS13" s="91"/>
      <c r="TST13" s="91"/>
      <c r="TSU13" s="91"/>
      <c r="TSV13" s="91"/>
      <c r="TSW13" s="91"/>
      <c r="TSX13" s="91"/>
      <c r="TSY13" s="91"/>
      <c r="TSZ13" s="91"/>
      <c r="TTA13" s="91"/>
      <c r="TTB13" s="91"/>
      <c r="TTC13" s="91"/>
      <c r="TTD13" s="91"/>
      <c r="TTE13" s="91"/>
      <c r="TTF13" s="91"/>
      <c r="TTG13" s="91"/>
      <c r="TTH13" s="91"/>
      <c r="TTI13" s="91"/>
      <c r="TTJ13" s="91"/>
      <c r="TTK13" s="91"/>
      <c r="TTL13" s="91"/>
      <c r="TTM13" s="91"/>
      <c r="TTN13" s="91"/>
      <c r="TTO13" s="91"/>
      <c r="TTP13" s="91"/>
      <c r="TTQ13" s="91"/>
      <c r="TTR13" s="91"/>
      <c r="TTS13" s="91"/>
      <c r="TTT13" s="91"/>
      <c r="TTU13" s="91"/>
      <c r="TTV13" s="91"/>
      <c r="TTW13" s="91"/>
      <c r="TTX13" s="91"/>
      <c r="TTY13" s="91"/>
      <c r="TTZ13" s="91"/>
      <c r="TUA13" s="91"/>
      <c r="TUB13" s="91"/>
      <c r="TUC13" s="91"/>
      <c r="TUD13" s="91"/>
      <c r="TUE13" s="91"/>
      <c r="TUF13" s="91"/>
      <c r="TUG13" s="91"/>
      <c r="TUH13" s="91"/>
      <c r="TUI13" s="91"/>
      <c r="TUJ13" s="91"/>
      <c r="TUK13" s="91"/>
      <c r="TUL13" s="91"/>
      <c r="TUM13" s="91"/>
      <c r="TUN13" s="91"/>
      <c r="TUO13" s="91"/>
      <c r="TUP13" s="91"/>
      <c r="TUQ13" s="91"/>
      <c r="TUR13" s="91"/>
      <c r="TUS13" s="91"/>
      <c r="TUT13" s="91"/>
      <c r="TUU13" s="91"/>
      <c r="TUV13" s="91"/>
      <c r="TUW13" s="91"/>
      <c r="TUX13" s="91"/>
      <c r="TUY13" s="91"/>
      <c r="TUZ13" s="91"/>
      <c r="TVA13" s="91"/>
      <c r="TVB13" s="91"/>
      <c r="TVC13" s="91"/>
      <c r="TVD13" s="91"/>
      <c r="TVE13" s="91"/>
      <c r="TVF13" s="91"/>
      <c r="TVG13" s="91"/>
      <c r="TVH13" s="91"/>
      <c r="TVI13" s="91"/>
      <c r="TVJ13" s="91"/>
      <c r="TVK13" s="91"/>
      <c r="TVL13" s="91"/>
      <c r="TVM13" s="91"/>
      <c r="TVN13" s="91"/>
      <c r="TVO13" s="91"/>
      <c r="TVP13" s="91"/>
      <c r="TVQ13" s="91"/>
      <c r="TVR13" s="91"/>
      <c r="TVS13" s="91"/>
      <c r="TVT13" s="91"/>
      <c r="TVU13" s="91"/>
      <c r="TVV13" s="91"/>
      <c r="TVW13" s="91"/>
      <c r="TVX13" s="91"/>
      <c r="TVY13" s="91"/>
      <c r="TVZ13" s="91"/>
      <c r="TWA13" s="91"/>
      <c r="TWB13" s="91"/>
      <c r="TWC13" s="91"/>
      <c r="TWD13" s="91"/>
      <c r="TWE13" s="91"/>
      <c r="TWF13" s="91"/>
      <c r="TWG13" s="91"/>
      <c r="TWH13" s="91"/>
      <c r="TWI13" s="91"/>
      <c r="TWJ13" s="91"/>
      <c r="TWK13" s="91"/>
      <c r="TWL13" s="91"/>
      <c r="TWM13" s="91"/>
      <c r="TWN13" s="91"/>
      <c r="TWO13" s="91"/>
      <c r="TWP13" s="91"/>
      <c r="TWQ13" s="91"/>
      <c r="TWR13" s="91"/>
      <c r="TWS13" s="91"/>
      <c r="TWT13" s="91"/>
      <c r="TWU13" s="91"/>
      <c r="TWV13" s="91"/>
      <c r="TWW13" s="91"/>
      <c r="TWX13" s="91"/>
      <c r="TWY13" s="91"/>
      <c r="TWZ13" s="91"/>
      <c r="TXA13" s="91"/>
      <c r="TXB13" s="91"/>
      <c r="TXC13" s="91"/>
      <c r="TXD13" s="91"/>
      <c r="TXE13" s="91"/>
      <c r="TXF13" s="91"/>
      <c r="TXG13" s="91"/>
      <c r="TXH13" s="91"/>
      <c r="TXI13" s="91"/>
      <c r="TXJ13" s="91"/>
      <c r="TXK13" s="91"/>
      <c r="TXL13" s="91"/>
      <c r="TXM13" s="91"/>
      <c r="TXN13" s="91"/>
      <c r="TXO13" s="91"/>
      <c r="TXP13" s="91"/>
      <c r="TXQ13" s="91"/>
      <c r="TXR13" s="91"/>
      <c r="TXS13" s="91"/>
      <c r="TXT13" s="91"/>
      <c r="TXU13" s="91"/>
      <c r="TXV13" s="91"/>
      <c r="TXW13" s="91"/>
      <c r="TXX13" s="91"/>
      <c r="TXY13" s="91"/>
      <c r="TXZ13" s="91"/>
      <c r="TYA13" s="91"/>
      <c r="TYB13" s="91"/>
      <c r="TYC13" s="91"/>
      <c r="TYD13" s="91"/>
      <c r="TYE13" s="91"/>
      <c r="TYF13" s="91"/>
      <c r="TYG13" s="91"/>
      <c r="TYH13" s="91"/>
      <c r="TYI13" s="91"/>
      <c r="TYJ13" s="91"/>
      <c r="TYK13" s="91"/>
      <c r="TYL13" s="91"/>
      <c r="TYM13" s="91"/>
      <c r="TYN13" s="91"/>
      <c r="TYO13" s="91"/>
      <c r="TYP13" s="91"/>
      <c r="TYQ13" s="91"/>
      <c r="TYR13" s="91"/>
      <c r="TYS13" s="91"/>
      <c r="TYT13" s="91"/>
      <c r="TYU13" s="91"/>
      <c r="TYV13" s="91"/>
      <c r="TYW13" s="91"/>
      <c r="TYX13" s="91"/>
      <c r="TYY13" s="91"/>
      <c r="TYZ13" s="91"/>
      <c r="TZA13" s="91"/>
      <c r="TZB13" s="91"/>
      <c r="TZC13" s="91"/>
      <c r="TZD13" s="91"/>
      <c r="TZE13" s="91"/>
      <c r="TZF13" s="91"/>
      <c r="TZG13" s="91"/>
      <c r="TZH13" s="91"/>
      <c r="TZI13" s="91"/>
      <c r="TZJ13" s="91"/>
      <c r="TZK13" s="91"/>
      <c r="TZL13" s="91"/>
      <c r="TZM13" s="91"/>
      <c r="TZN13" s="91"/>
      <c r="TZO13" s="91"/>
      <c r="TZP13" s="91"/>
      <c r="TZQ13" s="91"/>
      <c r="TZR13" s="91"/>
      <c r="TZS13" s="91"/>
      <c r="TZT13" s="91"/>
      <c r="TZU13" s="91"/>
      <c r="TZV13" s="91"/>
      <c r="TZW13" s="91"/>
      <c r="TZX13" s="91"/>
      <c r="TZY13" s="91"/>
      <c r="TZZ13" s="91"/>
      <c r="UAA13" s="91"/>
      <c r="UAB13" s="91"/>
      <c r="UAC13" s="91"/>
      <c r="UAD13" s="91"/>
      <c r="UAE13" s="91"/>
      <c r="UAF13" s="91"/>
      <c r="UAG13" s="91"/>
      <c r="UAH13" s="91"/>
      <c r="UAI13" s="91"/>
      <c r="UAJ13" s="91"/>
      <c r="UAK13" s="91"/>
      <c r="UAL13" s="91"/>
      <c r="UAM13" s="91"/>
      <c r="UAN13" s="91"/>
      <c r="UAO13" s="91"/>
      <c r="UAP13" s="91"/>
      <c r="UAQ13" s="91"/>
      <c r="UAR13" s="91"/>
      <c r="UAS13" s="91"/>
      <c r="UAT13" s="91"/>
      <c r="UAU13" s="91"/>
      <c r="UAV13" s="91"/>
      <c r="UAW13" s="91"/>
      <c r="UAX13" s="91"/>
      <c r="UAY13" s="91"/>
      <c r="UAZ13" s="91"/>
      <c r="UBA13" s="91"/>
      <c r="UBB13" s="91"/>
      <c r="UBC13" s="91"/>
      <c r="UBD13" s="91"/>
      <c r="UBE13" s="91"/>
      <c r="UBF13" s="91"/>
      <c r="UBG13" s="91"/>
      <c r="UBH13" s="91"/>
      <c r="UBI13" s="91"/>
      <c r="UBJ13" s="91"/>
      <c r="UBK13" s="91"/>
      <c r="UBL13" s="91"/>
      <c r="UBM13" s="91"/>
      <c r="UBN13" s="91"/>
      <c r="UBO13" s="91"/>
      <c r="UBP13" s="91"/>
      <c r="UBQ13" s="91"/>
      <c r="UBR13" s="91"/>
      <c r="UBS13" s="91"/>
      <c r="UBT13" s="91"/>
      <c r="UBU13" s="91"/>
      <c r="UBV13" s="91"/>
      <c r="UBW13" s="91"/>
      <c r="UBX13" s="91"/>
      <c r="UBY13" s="91"/>
      <c r="UBZ13" s="91"/>
      <c r="UCA13" s="91"/>
      <c r="UCB13" s="91"/>
      <c r="UCC13" s="91"/>
      <c r="UCD13" s="91"/>
      <c r="UCE13" s="91"/>
      <c r="UCF13" s="91"/>
      <c r="UCG13" s="91"/>
      <c r="UCH13" s="91"/>
      <c r="UCI13" s="91"/>
      <c r="UCJ13" s="91"/>
      <c r="UCK13" s="91"/>
      <c r="UCL13" s="91"/>
      <c r="UCM13" s="91"/>
      <c r="UCN13" s="91"/>
      <c r="UCO13" s="91"/>
      <c r="UCP13" s="91"/>
      <c r="UCQ13" s="91"/>
      <c r="UCR13" s="91"/>
      <c r="UCS13" s="91"/>
      <c r="UCT13" s="91"/>
      <c r="UCU13" s="91"/>
      <c r="UCV13" s="91"/>
      <c r="UCW13" s="91"/>
      <c r="UCX13" s="91"/>
      <c r="UCY13" s="91"/>
      <c r="UCZ13" s="91"/>
      <c r="UDA13" s="91"/>
      <c r="UDB13" s="91"/>
      <c r="UDC13" s="91"/>
      <c r="UDD13" s="91"/>
      <c r="UDE13" s="91"/>
      <c r="UDF13" s="91"/>
      <c r="UDG13" s="91"/>
      <c r="UDH13" s="91"/>
      <c r="UDI13" s="91"/>
      <c r="UDJ13" s="91"/>
      <c r="UDK13" s="91"/>
      <c r="UDL13" s="91"/>
      <c r="UDM13" s="91"/>
      <c r="UDN13" s="91"/>
      <c r="UDO13" s="91"/>
      <c r="UDP13" s="91"/>
      <c r="UDQ13" s="91"/>
      <c r="UDR13" s="91"/>
      <c r="UDS13" s="91"/>
      <c r="UDT13" s="91"/>
      <c r="UDU13" s="91"/>
      <c r="UDV13" s="91"/>
      <c r="UDW13" s="91"/>
      <c r="UDX13" s="91"/>
      <c r="UDY13" s="91"/>
      <c r="UDZ13" s="91"/>
      <c r="UEA13" s="91"/>
      <c r="UEB13" s="91"/>
      <c r="UEC13" s="91"/>
      <c r="UED13" s="91"/>
      <c r="UEE13" s="91"/>
      <c r="UEF13" s="91"/>
      <c r="UEG13" s="91"/>
      <c r="UEH13" s="91"/>
      <c r="UEI13" s="91"/>
      <c r="UEJ13" s="91"/>
      <c r="UEK13" s="91"/>
      <c r="UEL13" s="91"/>
      <c r="UEM13" s="91"/>
      <c r="UEN13" s="91"/>
      <c r="UEO13" s="91"/>
      <c r="UEP13" s="91"/>
      <c r="UEQ13" s="91"/>
      <c r="UER13" s="91"/>
      <c r="UES13" s="91"/>
      <c r="UET13" s="91"/>
      <c r="UEU13" s="91"/>
      <c r="UEV13" s="91"/>
      <c r="UEW13" s="91"/>
      <c r="UEX13" s="91"/>
      <c r="UEY13" s="91"/>
      <c r="UEZ13" s="91"/>
      <c r="UFA13" s="91"/>
      <c r="UFB13" s="91"/>
      <c r="UFC13" s="91"/>
      <c r="UFD13" s="91"/>
      <c r="UFE13" s="91"/>
      <c r="UFF13" s="91"/>
      <c r="UFG13" s="91"/>
      <c r="UFH13" s="91"/>
      <c r="UFI13" s="91"/>
      <c r="UFJ13" s="91"/>
      <c r="UFK13" s="91"/>
      <c r="UFL13" s="91"/>
      <c r="UFM13" s="91"/>
      <c r="UFN13" s="91"/>
      <c r="UFO13" s="91"/>
      <c r="UFP13" s="91"/>
      <c r="UFQ13" s="91"/>
      <c r="UFR13" s="91"/>
      <c r="UFS13" s="91"/>
      <c r="UFT13" s="91"/>
      <c r="UFU13" s="91"/>
      <c r="UFV13" s="91"/>
      <c r="UFW13" s="91"/>
      <c r="UFX13" s="91"/>
      <c r="UFY13" s="91"/>
      <c r="UFZ13" s="91"/>
      <c r="UGA13" s="91"/>
      <c r="UGB13" s="91"/>
      <c r="UGC13" s="91"/>
      <c r="UGD13" s="91"/>
      <c r="UGE13" s="91"/>
      <c r="UGF13" s="91"/>
      <c r="UGG13" s="91"/>
      <c r="UGH13" s="91"/>
      <c r="UGI13" s="91"/>
      <c r="UGJ13" s="91"/>
      <c r="UGK13" s="91"/>
      <c r="UGL13" s="91"/>
      <c r="UGM13" s="91"/>
      <c r="UGN13" s="91"/>
      <c r="UGO13" s="91"/>
      <c r="UGP13" s="91"/>
      <c r="UGQ13" s="91"/>
      <c r="UGR13" s="91"/>
      <c r="UGS13" s="91"/>
      <c r="UGT13" s="91"/>
      <c r="UGU13" s="91"/>
      <c r="UGV13" s="91"/>
      <c r="UGW13" s="91"/>
      <c r="UGX13" s="91"/>
      <c r="UGY13" s="91"/>
      <c r="UGZ13" s="91"/>
      <c r="UHA13" s="91"/>
      <c r="UHB13" s="91"/>
      <c r="UHC13" s="91"/>
      <c r="UHD13" s="91"/>
      <c r="UHE13" s="91"/>
      <c r="UHF13" s="91"/>
      <c r="UHG13" s="91"/>
      <c r="UHH13" s="91"/>
      <c r="UHI13" s="91"/>
      <c r="UHJ13" s="91"/>
      <c r="UHK13" s="91"/>
      <c r="UHL13" s="91"/>
      <c r="UHM13" s="91"/>
      <c r="UHN13" s="91"/>
      <c r="UHO13" s="91"/>
      <c r="UHP13" s="91"/>
      <c r="UHQ13" s="91"/>
      <c r="UHR13" s="91"/>
      <c r="UHS13" s="91"/>
      <c r="UHT13" s="91"/>
      <c r="UHU13" s="91"/>
      <c r="UHV13" s="91"/>
      <c r="UHW13" s="91"/>
      <c r="UHX13" s="91"/>
      <c r="UHY13" s="91"/>
      <c r="UHZ13" s="91"/>
      <c r="UIA13" s="91"/>
      <c r="UIB13" s="91"/>
      <c r="UIC13" s="91"/>
      <c r="UID13" s="91"/>
      <c r="UIE13" s="91"/>
      <c r="UIF13" s="91"/>
      <c r="UIG13" s="91"/>
      <c r="UIH13" s="91"/>
      <c r="UII13" s="91"/>
      <c r="UIJ13" s="91"/>
      <c r="UIK13" s="91"/>
      <c r="UIL13" s="91"/>
      <c r="UIM13" s="91"/>
      <c r="UIN13" s="91"/>
      <c r="UIO13" s="91"/>
      <c r="UIP13" s="91"/>
      <c r="UIQ13" s="91"/>
      <c r="UIR13" s="91"/>
      <c r="UIS13" s="91"/>
      <c r="UIT13" s="91"/>
      <c r="UIU13" s="91"/>
      <c r="UIV13" s="91"/>
      <c r="UIW13" s="91"/>
      <c r="UIX13" s="91"/>
      <c r="UIY13" s="91"/>
      <c r="UIZ13" s="91"/>
      <c r="UJA13" s="91"/>
      <c r="UJB13" s="91"/>
      <c r="UJC13" s="91"/>
      <c r="UJD13" s="91"/>
      <c r="UJE13" s="91"/>
      <c r="UJF13" s="91"/>
      <c r="UJG13" s="91"/>
      <c r="UJH13" s="91"/>
      <c r="UJI13" s="91"/>
      <c r="UJJ13" s="91"/>
      <c r="UJK13" s="91"/>
      <c r="UJL13" s="91"/>
      <c r="UJM13" s="91"/>
      <c r="UJN13" s="91"/>
      <c r="UJO13" s="91"/>
      <c r="UJP13" s="91"/>
      <c r="UJQ13" s="91"/>
      <c r="UJR13" s="91"/>
      <c r="UJS13" s="91"/>
      <c r="UJT13" s="91"/>
      <c r="UJU13" s="91"/>
      <c r="UJV13" s="91"/>
      <c r="UJW13" s="91"/>
      <c r="UJX13" s="91"/>
      <c r="UJY13" s="91"/>
      <c r="UJZ13" s="91"/>
      <c r="UKA13" s="91"/>
      <c r="UKB13" s="91"/>
      <c r="UKC13" s="91"/>
      <c r="UKD13" s="91"/>
      <c r="UKE13" s="91"/>
      <c r="UKF13" s="91"/>
      <c r="UKG13" s="91"/>
      <c r="UKH13" s="91"/>
      <c r="UKI13" s="91"/>
      <c r="UKJ13" s="91"/>
      <c r="UKK13" s="91"/>
      <c r="UKL13" s="91"/>
      <c r="UKM13" s="91"/>
      <c r="UKN13" s="91"/>
      <c r="UKO13" s="91"/>
      <c r="UKP13" s="91"/>
      <c r="UKQ13" s="91"/>
      <c r="UKR13" s="91"/>
      <c r="UKS13" s="91"/>
      <c r="UKT13" s="91"/>
      <c r="UKU13" s="91"/>
      <c r="UKV13" s="91"/>
      <c r="UKW13" s="91"/>
      <c r="UKX13" s="91"/>
      <c r="UKY13" s="91"/>
      <c r="UKZ13" s="91"/>
      <c r="ULA13" s="91"/>
      <c r="ULB13" s="91"/>
      <c r="ULC13" s="91"/>
      <c r="ULD13" s="91"/>
      <c r="ULE13" s="91"/>
      <c r="ULF13" s="91"/>
      <c r="ULG13" s="91"/>
      <c r="ULH13" s="91"/>
      <c r="ULI13" s="91"/>
      <c r="ULJ13" s="91"/>
      <c r="ULK13" s="91"/>
      <c r="ULL13" s="91"/>
      <c r="ULM13" s="91"/>
      <c r="ULN13" s="91"/>
      <c r="ULO13" s="91"/>
      <c r="ULP13" s="91"/>
      <c r="ULQ13" s="91"/>
      <c r="ULR13" s="91"/>
      <c r="ULS13" s="91"/>
      <c r="ULT13" s="91"/>
      <c r="ULU13" s="91"/>
      <c r="ULV13" s="91"/>
      <c r="ULW13" s="91"/>
      <c r="ULX13" s="91"/>
      <c r="ULY13" s="91"/>
      <c r="ULZ13" s="91"/>
      <c r="UMA13" s="91"/>
      <c r="UMB13" s="91"/>
      <c r="UMC13" s="91"/>
      <c r="UMD13" s="91"/>
      <c r="UME13" s="91"/>
      <c r="UMF13" s="91"/>
      <c r="UMG13" s="91"/>
      <c r="UMH13" s="91"/>
      <c r="UMI13" s="91"/>
      <c r="UMJ13" s="91"/>
      <c r="UMK13" s="91"/>
      <c r="UML13" s="91"/>
      <c r="UMM13" s="91"/>
      <c r="UMN13" s="91"/>
      <c r="UMO13" s="91"/>
      <c r="UMP13" s="91"/>
      <c r="UMQ13" s="91"/>
      <c r="UMR13" s="91"/>
      <c r="UMS13" s="91"/>
      <c r="UMT13" s="91"/>
      <c r="UMU13" s="91"/>
      <c r="UMV13" s="91"/>
      <c r="UMW13" s="91"/>
      <c r="UMX13" s="91"/>
      <c r="UMY13" s="91"/>
      <c r="UMZ13" s="91"/>
      <c r="UNA13" s="91"/>
      <c r="UNB13" s="91"/>
      <c r="UNC13" s="91"/>
      <c r="UND13" s="91"/>
      <c r="UNE13" s="91"/>
      <c r="UNF13" s="91"/>
      <c r="UNG13" s="91"/>
      <c r="UNH13" s="91"/>
      <c r="UNI13" s="91"/>
      <c r="UNJ13" s="91"/>
      <c r="UNK13" s="91"/>
      <c r="UNL13" s="91"/>
      <c r="UNM13" s="91"/>
      <c r="UNN13" s="91"/>
      <c r="UNO13" s="91"/>
      <c r="UNP13" s="91"/>
      <c r="UNQ13" s="91"/>
      <c r="UNR13" s="91"/>
      <c r="UNS13" s="91"/>
      <c r="UNT13" s="91"/>
      <c r="UNU13" s="91"/>
      <c r="UNV13" s="91"/>
      <c r="UNW13" s="91"/>
      <c r="UNX13" s="91"/>
      <c r="UNY13" s="91"/>
      <c r="UNZ13" s="91"/>
      <c r="UOA13" s="91"/>
      <c r="UOB13" s="91"/>
      <c r="UOC13" s="91"/>
      <c r="UOD13" s="91"/>
      <c r="UOE13" s="91"/>
      <c r="UOF13" s="91"/>
      <c r="UOG13" s="91"/>
      <c r="UOH13" s="91"/>
      <c r="UOI13" s="91"/>
      <c r="UOJ13" s="91"/>
      <c r="UOK13" s="91"/>
      <c r="UOL13" s="91"/>
      <c r="UOM13" s="91"/>
      <c r="UON13" s="91"/>
      <c r="UOO13" s="91"/>
      <c r="UOP13" s="91"/>
      <c r="UOQ13" s="91"/>
      <c r="UOR13" s="91"/>
      <c r="UOS13" s="91"/>
      <c r="UOT13" s="91"/>
      <c r="UOU13" s="91"/>
      <c r="UOV13" s="91"/>
      <c r="UOW13" s="91"/>
      <c r="UOX13" s="91"/>
      <c r="UOY13" s="91"/>
      <c r="UOZ13" s="91"/>
      <c r="UPA13" s="91"/>
      <c r="UPB13" s="91"/>
      <c r="UPC13" s="91"/>
      <c r="UPD13" s="91"/>
      <c r="UPE13" s="91"/>
      <c r="UPF13" s="91"/>
      <c r="UPG13" s="91"/>
      <c r="UPH13" s="91"/>
      <c r="UPI13" s="91"/>
      <c r="UPJ13" s="91"/>
      <c r="UPK13" s="91"/>
      <c r="UPL13" s="91"/>
      <c r="UPM13" s="91"/>
      <c r="UPN13" s="91"/>
      <c r="UPO13" s="91"/>
      <c r="UPP13" s="91"/>
      <c r="UPQ13" s="91"/>
      <c r="UPR13" s="91"/>
      <c r="UPS13" s="91"/>
      <c r="UPT13" s="91"/>
      <c r="UPU13" s="91"/>
      <c r="UPV13" s="91"/>
      <c r="UPW13" s="91"/>
      <c r="UPX13" s="91"/>
      <c r="UPY13" s="91"/>
      <c r="UPZ13" s="91"/>
      <c r="UQA13" s="91"/>
      <c r="UQB13" s="91"/>
      <c r="UQC13" s="91"/>
      <c r="UQD13" s="91"/>
      <c r="UQE13" s="91"/>
      <c r="UQF13" s="91"/>
      <c r="UQG13" s="91"/>
      <c r="UQH13" s="91"/>
      <c r="UQI13" s="91"/>
      <c r="UQJ13" s="91"/>
      <c r="UQK13" s="91"/>
      <c r="UQL13" s="91"/>
      <c r="UQM13" s="91"/>
      <c r="UQN13" s="91"/>
      <c r="UQO13" s="91"/>
      <c r="UQP13" s="91"/>
      <c r="UQQ13" s="91"/>
      <c r="UQR13" s="91"/>
      <c r="UQS13" s="91"/>
      <c r="UQT13" s="91"/>
      <c r="UQU13" s="91"/>
      <c r="UQV13" s="91"/>
      <c r="UQW13" s="91"/>
      <c r="UQX13" s="91"/>
      <c r="UQY13" s="91"/>
      <c r="UQZ13" s="91"/>
      <c r="URA13" s="91"/>
      <c r="URB13" s="91"/>
      <c r="URC13" s="91"/>
      <c r="URD13" s="91"/>
      <c r="URE13" s="91"/>
      <c r="URF13" s="91"/>
      <c r="URG13" s="91"/>
      <c r="URH13" s="91"/>
      <c r="URI13" s="91"/>
      <c r="URJ13" s="91"/>
      <c r="URK13" s="91"/>
      <c r="URL13" s="91"/>
      <c r="URM13" s="91"/>
      <c r="URN13" s="91"/>
      <c r="URO13" s="91"/>
      <c r="URP13" s="91"/>
      <c r="URQ13" s="91"/>
      <c r="URR13" s="91"/>
      <c r="URS13" s="91"/>
      <c r="URT13" s="91"/>
      <c r="URU13" s="91"/>
      <c r="URV13" s="91"/>
      <c r="URW13" s="91"/>
      <c r="URX13" s="91"/>
      <c r="URY13" s="91"/>
      <c r="URZ13" s="91"/>
      <c r="USA13" s="91"/>
      <c r="USB13" s="91"/>
      <c r="USC13" s="91"/>
      <c r="USD13" s="91"/>
      <c r="USE13" s="91"/>
      <c r="USF13" s="91"/>
      <c r="USG13" s="91"/>
      <c r="USH13" s="91"/>
      <c r="USI13" s="91"/>
      <c r="USJ13" s="91"/>
      <c r="USK13" s="91"/>
      <c r="USL13" s="91"/>
      <c r="USM13" s="91"/>
      <c r="USN13" s="91"/>
      <c r="USO13" s="91"/>
      <c r="USP13" s="91"/>
      <c r="USQ13" s="91"/>
      <c r="USR13" s="91"/>
      <c r="USS13" s="91"/>
      <c r="UST13" s="91"/>
      <c r="USU13" s="91"/>
      <c r="USV13" s="91"/>
      <c r="USW13" s="91"/>
      <c r="USX13" s="91"/>
      <c r="USY13" s="91"/>
      <c r="USZ13" s="91"/>
      <c r="UTA13" s="91"/>
      <c r="UTB13" s="91"/>
      <c r="UTC13" s="91"/>
      <c r="UTD13" s="91"/>
      <c r="UTE13" s="91"/>
      <c r="UTF13" s="91"/>
      <c r="UTG13" s="91"/>
      <c r="UTH13" s="91"/>
      <c r="UTI13" s="91"/>
      <c r="UTJ13" s="91"/>
      <c r="UTK13" s="91"/>
      <c r="UTL13" s="91"/>
      <c r="UTM13" s="91"/>
      <c r="UTN13" s="91"/>
      <c r="UTO13" s="91"/>
      <c r="UTP13" s="91"/>
      <c r="UTQ13" s="91"/>
      <c r="UTR13" s="91"/>
      <c r="UTS13" s="91"/>
      <c r="UTT13" s="91"/>
      <c r="UTU13" s="91"/>
      <c r="UTV13" s="91"/>
      <c r="UTW13" s="91"/>
      <c r="UTX13" s="91"/>
      <c r="UTY13" s="91"/>
      <c r="UTZ13" s="91"/>
      <c r="UUA13" s="91"/>
      <c r="UUB13" s="91"/>
      <c r="UUC13" s="91"/>
      <c r="UUD13" s="91"/>
      <c r="UUE13" s="91"/>
      <c r="UUF13" s="91"/>
      <c r="UUG13" s="91"/>
      <c r="UUH13" s="91"/>
      <c r="UUI13" s="91"/>
      <c r="UUJ13" s="91"/>
      <c r="UUK13" s="91"/>
      <c r="UUL13" s="91"/>
      <c r="UUM13" s="91"/>
      <c r="UUN13" s="91"/>
      <c r="UUO13" s="91"/>
      <c r="UUP13" s="91"/>
      <c r="UUQ13" s="91"/>
      <c r="UUR13" s="91"/>
      <c r="UUS13" s="91"/>
      <c r="UUT13" s="91"/>
      <c r="UUU13" s="91"/>
      <c r="UUV13" s="91"/>
      <c r="UUW13" s="91"/>
      <c r="UUX13" s="91"/>
      <c r="UUY13" s="91"/>
      <c r="UUZ13" s="91"/>
      <c r="UVA13" s="91"/>
      <c r="UVB13" s="91"/>
      <c r="UVC13" s="91"/>
      <c r="UVD13" s="91"/>
      <c r="UVE13" s="91"/>
      <c r="UVF13" s="91"/>
      <c r="UVG13" s="91"/>
      <c r="UVH13" s="91"/>
      <c r="UVI13" s="91"/>
      <c r="UVJ13" s="91"/>
      <c r="UVK13" s="91"/>
      <c r="UVL13" s="91"/>
      <c r="UVM13" s="91"/>
      <c r="UVN13" s="91"/>
      <c r="UVO13" s="91"/>
      <c r="UVP13" s="91"/>
      <c r="UVQ13" s="91"/>
      <c r="UVR13" s="91"/>
      <c r="UVS13" s="91"/>
      <c r="UVT13" s="91"/>
      <c r="UVU13" s="91"/>
      <c r="UVV13" s="91"/>
      <c r="UVW13" s="91"/>
      <c r="UVX13" s="91"/>
      <c r="UVY13" s="91"/>
      <c r="UVZ13" s="91"/>
      <c r="UWA13" s="91"/>
      <c r="UWB13" s="91"/>
      <c r="UWC13" s="91"/>
      <c r="UWD13" s="91"/>
      <c r="UWE13" s="91"/>
      <c r="UWF13" s="91"/>
      <c r="UWG13" s="91"/>
      <c r="UWH13" s="91"/>
      <c r="UWI13" s="91"/>
      <c r="UWJ13" s="91"/>
      <c r="UWK13" s="91"/>
      <c r="UWL13" s="91"/>
      <c r="UWM13" s="91"/>
      <c r="UWN13" s="91"/>
      <c r="UWO13" s="91"/>
      <c r="UWP13" s="91"/>
      <c r="UWQ13" s="91"/>
      <c r="UWR13" s="91"/>
      <c r="UWS13" s="91"/>
      <c r="UWT13" s="91"/>
      <c r="UWU13" s="91"/>
      <c r="UWV13" s="91"/>
      <c r="UWW13" s="91"/>
      <c r="UWX13" s="91"/>
      <c r="UWY13" s="91"/>
      <c r="UWZ13" s="91"/>
      <c r="UXA13" s="91"/>
      <c r="UXB13" s="91"/>
      <c r="UXC13" s="91"/>
      <c r="UXD13" s="91"/>
      <c r="UXE13" s="91"/>
      <c r="UXF13" s="91"/>
      <c r="UXG13" s="91"/>
      <c r="UXH13" s="91"/>
      <c r="UXI13" s="91"/>
      <c r="UXJ13" s="91"/>
      <c r="UXK13" s="91"/>
      <c r="UXL13" s="91"/>
      <c r="UXM13" s="91"/>
      <c r="UXN13" s="91"/>
      <c r="UXO13" s="91"/>
      <c r="UXP13" s="91"/>
      <c r="UXQ13" s="91"/>
      <c r="UXR13" s="91"/>
      <c r="UXS13" s="91"/>
      <c r="UXT13" s="91"/>
      <c r="UXU13" s="91"/>
      <c r="UXV13" s="91"/>
      <c r="UXW13" s="91"/>
      <c r="UXX13" s="91"/>
      <c r="UXY13" s="91"/>
      <c r="UXZ13" s="91"/>
      <c r="UYA13" s="91"/>
      <c r="UYB13" s="91"/>
      <c r="UYC13" s="91"/>
      <c r="UYD13" s="91"/>
      <c r="UYE13" s="91"/>
      <c r="UYF13" s="91"/>
      <c r="UYG13" s="91"/>
      <c r="UYH13" s="91"/>
      <c r="UYI13" s="91"/>
      <c r="UYJ13" s="91"/>
      <c r="UYK13" s="91"/>
      <c r="UYL13" s="91"/>
      <c r="UYM13" s="91"/>
      <c r="UYN13" s="91"/>
      <c r="UYO13" s="91"/>
      <c r="UYP13" s="91"/>
      <c r="UYQ13" s="91"/>
      <c r="UYR13" s="91"/>
      <c r="UYS13" s="91"/>
      <c r="UYT13" s="91"/>
      <c r="UYU13" s="91"/>
      <c r="UYV13" s="91"/>
      <c r="UYW13" s="91"/>
      <c r="UYX13" s="91"/>
      <c r="UYY13" s="91"/>
      <c r="UYZ13" s="91"/>
      <c r="UZA13" s="91"/>
      <c r="UZB13" s="91"/>
      <c r="UZC13" s="91"/>
      <c r="UZD13" s="91"/>
      <c r="UZE13" s="91"/>
      <c r="UZF13" s="91"/>
      <c r="UZG13" s="91"/>
      <c r="UZH13" s="91"/>
      <c r="UZI13" s="91"/>
      <c r="UZJ13" s="91"/>
      <c r="UZK13" s="91"/>
      <c r="UZL13" s="91"/>
      <c r="UZM13" s="91"/>
      <c r="UZN13" s="91"/>
      <c r="UZO13" s="91"/>
      <c r="UZP13" s="91"/>
      <c r="UZQ13" s="91"/>
      <c r="UZR13" s="91"/>
      <c r="UZS13" s="91"/>
      <c r="UZT13" s="91"/>
      <c r="UZU13" s="91"/>
      <c r="UZV13" s="91"/>
      <c r="UZW13" s="91"/>
      <c r="UZX13" s="91"/>
      <c r="UZY13" s="91"/>
      <c r="UZZ13" s="91"/>
      <c r="VAA13" s="91"/>
      <c r="VAB13" s="91"/>
      <c r="VAC13" s="91"/>
      <c r="VAD13" s="91"/>
      <c r="VAE13" s="91"/>
      <c r="VAF13" s="91"/>
      <c r="VAG13" s="91"/>
      <c r="VAH13" s="91"/>
      <c r="VAI13" s="91"/>
      <c r="VAJ13" s="91"/>
      <c r="VAK13" s="91"/>
      <c r="VAL13" s="91"/>
      <c r="VAM13" s="91"/>
      <c r="VAN13" s="91"/>
      <c r="VAO13" s="91"/>
      <c r="VAP13" s="91"/>
      <c r="VAQ13" s="91"/>
      <c r="VAR13" s="91"/>
      <c r="VAS13" s="91"/>
      <c r="VAT13" s="91"/>
      <c r="VAU13" s="91"/>
      <c r="VAV13" s="91"/>
      <c r="VAW13" s="91"/>
      <c r="VAX13" s="91"/>
      <c r="VAY13" s="91"/>
      <c r="VAZ13" s="91"/>
      <c r="VBA13" s="91"/>
      <c r="VBB13" s="91"/>
      <c r="VBC13" s="91"/>
      <c r="VBD13" s="91"/>
      <c r="VBE13" s="91"/>
      <c r="VBF13" s="91"/>
      <c r="VBG13" s="91"/>
      <c r="VBH13" s="91"/>
      <c r="VBI13" s="91"/>
      <c r="VBJ13" s="91"/>
      <c r="VBK13" s="91"/>
      <c r="VBL13" s="91"/>
      <c r="VBM13" s="91"/>
      <c r="VBN13" s="91"/>
      <c r="VBO13" s="91"/>
      <c r="VBP13" s="91"/>
      <c r="VBQ13" s="91"/>
      <c r="VBR13" s="91"/>
      <c r="VBS13" s="91"/>
      <c r="VBT13" s="91"/>
      <c r="VBU13" s="91"/>
      <c r="VBV13" s="91"/>
      <c r="VBW13" s="91"/>
      <c r="VBX13" s="91"/>
      <c r="VBY13" s="91"/>
      <c r="VBZ13" s="91"/>
      <c r="VCA13" s="91"/>
      <c r="VCB13" s="91"/>
      <c r="VCC13" s="91"/>
      <c r="VCD13" s="91"/>
      <c r="VCE13" s="91"/>
      <c r="VCF13" s="91"/>
      <c r="VCG13" s="91"/>
      <c r="VCH13" s="91"/>
      <c r="VCI13" s="91"/>
      <c r="VCJ13" s="91"/>
      <c r="VCK13" s="91"/>
      <c r="VCL13" s="91"/>
      <c r="VCM13" s="91"/>
      <c r="VCN13" s="91"/>
      <c r="VCO13" s="91"/>
      <c r="VCP13" s="91"/>
      <c r="VCQ13" s="91"/>
      <c r="VCR13" s="91"/>
      <c r="VCS13" s="91"/>
      <c r="VCT13" s="91"/>
      <c r="VCU13" s="91"/>
      <c r="VCV13" s="91"/>
      <c r="VCW13" s="91"/>
      <c r="VCX13" s="91"/>
      <c r="VCY13" s="91"/>
      <c r="VCZ13" s="91"/>
      <c r="VDA13" s="91"/>
      <c r="VDB13" s="91"/>
      <c r="VDC13" s="91"/>
      <c r="VDD13" s="91"/>
      <c r="VDE13" s="91"/>
      <c r="VDF13" s="91"/>
      <c r="VDG13" s="91"/>
      <c r="VDH13" s="91"/>
      <c r="VDI13" s="91"/>
      <c r="VDJ13" s="91"/>
      <c r="VDK13" s="91"/>
      <c r="VDL13" s="91"/>
      <c r="VDM13" s="91"/>
      <c r="VDN13" s="91"/>
      <c r="VDO13" s="91"/>
      <c r="VDP13" s="91"/>
      <c r="VDQ13" s="91"/>
      <c r="VDR13" s="91"/>
      <c r="VDS13" s="91"/>
      <c r="VDT13" s="91"/>
      <c r="VDU13" s="91"/>
      <c r="VDV13" s="91"/>
      <c r="VDW13" s="91"/>
      <c r="VDX13" s="91"/>
      <c r="VDY13" s="91"/>
      <c r="VDZ13" s="91"/>
      <c r="VEA13" s="91"/>
      <c r="VEB13" s="91"/>
      <c r="VEC13" s="91"/>
      <c r="VED13" s="91"/>
      <c r="VEE13" s="91"/>
      <c r="VEF13" s="91"/>
      <c r="VEG13" s="91"/>
      <c r="VEH13" s="91"/>
      <c r="VEI13" s="91"/>
      <c r="VEJ13" s="91"/>
      <c r="VEK13" s="91"/>
      <c r="VEL13" s="91"/>
      <c r="VEM13" s="91"/>
      <c r="VEN13" s="91"/>
      <c r="VEO13" s="91"/>
      <c r="VEP13" s="91"/>
      <c r="VEQ13" s="91"/>
      <c r="VER13" s="91"/>
      <c r="VES13" s="91"/>
      <c r="VET13" s="91"/>
      <c r="VEU13" s="91"/>
      <c r="VEV13" s="91"/>
      <c r="VEW13" s="91"/>
      <c r="VEX13" s="91"/>
      <c r="VEY13" s="91"/>
      <c r="VEZ13" s="91"/>
      <c r="VFA13" s="91"/>
      <c r="VFB13" s="91"/>
      <c r="VFC13" s="91"/>
      <c r="VFD13" s="91"/>
      <c r="VFE13" s="91"/>
      <c r="VFF13" s="91"/>
      <c r="VFG13" s="91"/>
      <c r="VFH13" s="91"/>
      <c r="VFI13" s="91"/>
      <c r="VFJ13" s="91"/>
      <c r="VFK13" s="91"/>
      <c r="VFL13" s="91"/>
      <c r="VFM13" s="91"/>
      <c r="VFN13" s="91"/>
      <c r="VFO13" s="91"/>
      <c r="VFP13" s="91"/>
      <c r="VFQ13" s="91"/>
      <c r="VFR13" s="91"/>
      <c r="VFS13" s="91"/>
      <c r="VFT13" s="91"/>
      <c r="VFU13" s="91"/>
      <c r="VFV13" s="91"/>
      <c r="VFW13" s="91"/>
      <c r="VFX13" s="91"/>
      <c r="VFY13" s="91"/>
      <c r="VFZ13" s="91"/>
      <c r="VGA13" s="91"/>
      <c r="VGB13" s="91"/>
      <c r="VGC13" s="91"/>
      <c r="VGD13" s="91"/>
      <c r="VGE13" s="91"/>
      <c r="VGF13" s="91"/>
      <c r="VGG13" s="91"/>
      <c r="VGH13" s="91"/>
      <c r="VGI13" s="91"/>
      <c r="VGJ13" s="91"/>
      <c r="VGK13" s="91"/>
      <c r="VGL13" s="91"/>
      <c r="VGM13" s="91"/>
      <c r="VGN13" s="91"/>
      <c r="VGO13" s="91"/>
      <c r="VGP13" s="91"/>
      <c r="VGQ13" s="91"/>
      <c r="VGR13" s="91"/>
      <c r="VGS13" s="91"/>
      <c r="VGT13" s="91"/>
      <c r="VGU13" s="91"/>
      <c r="VGV13" s="91"/>
      <c r="VGW13" s="91"/>
      <c r="VGX13" s="91"/>
      <c r="VGY13" s="91"/>
      <c r="VGZ13" s="91"/>
      <c r="VHA13" s="91"/>
      <c r="VHB13" s="91"/>
      <c r="VHC13" s="91"/>
      <c r="VHD13" s="91"/>
      <c r="VHE13" s="91"/>
      <c r="VHF13" s="91"/>
      <c r="VHG13" s="91"/>
      <c r="VHH13" s="91"/>
      <c r="VHI13" s="91"/>
      <c r="VHJ13" s="91"/>
      <c r="VHK13" s="91"/>
      <c r="VHL13" s="91"/>
      <c r="VHM13" s="91"/>
      <c r="VHN13" s="91"/>
      <c r="VHO13" s="91"/>
      <c r="VHP13" s="91"/>
      <c r="VHQ13" s="91"/>
      <c r="VHR13" s="91"/>
      <c r="VHS13" s="91"/>
      <c r="VHT13" s="91"/>
      <c r="VHU13" s="91"/>
      <c r="VHV13" s="91"/>
      <c r="VHW13" s="91"/>
      <c r="VHX13" s="91"/>
      <c r="VHY13" s="91"/>
      <c r="VHZ13" s="91"/>
      <c r="VIA13" s="91"/>
      <c r="VIB13" s="91"/>
      <c r="VIC13" s="91"/>
      <c r="VID13" s="91"/>
      <c r="VIE13" s="91"/>
      <c r="VIF13" s="91"/>
      <c r="VIG13" s="91"/>
      <c r="VIH13" s="91"/>
      <c r="VII13" s="91"/>
      <c r="VIJ13" s="91"/>
      <c r="VIK13" s="91"/>
      <c r="VIL13" s="91"/>
      <c r="VIM13" s="91"/>
      <c r="VIN13" s="91"/>
      <c r="VIO13" s="91"/>
      <c r="VIP13" s="91"/>
      <c r="VIQ13" s="91"/>
      <c r="VIR13" s="91"/>
      <c r="VIS13" s="91"/>
      <c r="VIT13" s="91"/>
      <c r="VIU13" s="91"/>
      <c r="VIV13" s="91"/>
      <c r="VIW13" s="91"/>
      <c r="VIX13" s="91"/>
      <c r="VIY13" s="91"/>
      <c r="VIZ13" s="91"/>
      <c r="VJA13" s="91"/>
      <c r="VJB13" s="91"/>
      <c r="VJC13" s="91"/>
      <c r="VJD13" s="91"/>
      <c r="VJE13" s="91"/>
      <c r="VJF13" s="91"/>
      <c r="VJG13" s="91"/>
      <c r="VJH13" s="91"/>
      <c r="VJI13" s="91"/>
      <c r="VJJ13" s="91"/>
      <c r="VJK13" s="91"/>
      <c r="VJL13" s="91"/>
      <c r="VJM13" s="91"/>
      <c r="VJN13" s="91"/>
      <c r="VJO13" s="91"/>
      <c r="VJP13" s="91"/>
      <c r="VJQ13" s="91"/>
      <c r="VJR13" s="91"/>
      <c r="VJS13" s="91"/>
      <c r="VJT13" s="91"/>
      <c r="VJU13" s="91"/>
      <c r="VJV13" s="91"/>
      <c r="VJW13" s="91"/>
      <c r="VJX13" s="91"/>
      <c r="VJY13" s="91"/>
      <c r="VJZ13" s="91"/>
      <c r="VKA13" s="91"/>
      <c r="VKB13" s="91"/>
      <c r="VKC13" s="91"/>
      <c r="VKD13" s="91"/>
      <c r="VKE13" s="91"/>
      <c r="VKF13" s="91"/>
      <c r="VKG13" s="91"/>
      <c r="VKH13" s="91"/>
      <c r="VKI13" s="91"/>
      <c r="VKJ13" s="91"/>
      <c r="VKK13" s="91"/>
      <c r="VKL13" s="91"/>
      <c r="VKM13" s="91"/>
      <c r="VKN13" s="91"/>
      <c r="VKO13" s="91"/>
      <c r="VKP13" s="91"/>
      <c r="VKQ13" s="91"/>
      <c r="VKR13" s="91"/>
      <c r="VKS13" s="91"/>
      <c r="VKT13" s="91"/>
      <c r="VKU13" s="91"/>
      <c r="VKV13" s="91"/>
      <c r="VKW13" s="91"/>
      <c r="VKX13" s="91"/>
      <c r="VKY13" s="91"/>
      <c r="VKZ13" s="91"/>
      <c r="VLA13" s="91"/>
      <c r="VLB13" s="91"/>
      <c r="VLC13" s="91"/>
      <c r="VLD13" s="91"/>
      <c r="VLE13" s="91"/>
      <c r="VLF13" s="91"/>
      <c r="VLG13" s="91"/>
      <c r="VLH13" s="91"/>
      <c r="VLI13" s="91"/>
      <c r="VLJ13" s="91"/>
      <c r="VLK13" s="91"/>
      <c r="VLL13" s="91"/>
      <c r="VLM13" s="91"/>
      <c r="VLN13" s="91"/>
      <c r="VLO13" s="91"/>
      <c r="VLP13" s="91"/>
      <c r="VLQ13" s="91"/>
      <c r="VLR13" s="91"/>
      <c r="VLS13" s="91"/>
      <c r="VLT13" s="91"/>
      <c r="VLU13" s="91"/>
      <c r="VLV13" s="91"/>
      <c r="VLW13" s="91"/>
      <c r="VLX13" s="91"/>
      <c r="VLY13" s="91"/>
      <c r="VLZ13" s="91"/>
      <c r="VMA13" s="91"/>
      <c r="VMB13" s="91"/>
      <c r="VMC13" s="91"/>
      <c r="VMD13" s="91"/>
      <c r="VME13" s="91"/>
      <c r="VMF13" s="91"/>
      <c r="VMG13" s="91"/>
      <c r="VMH13" s="91"/>
      <c r="VMI13" s="91"/>
      <c r="VMJ13" s="91"/>
      <c r="VMK13" s="91"/>
      <c r="VML13" s="91"/>
      <c r="VMM13" s="91"/>
      <c r="VMN13" s="91"/>
      <c r="VMO13" s="91"/>
      <c r="VMP13" s="91"/>
      <c r="VMQ13" s="91"/>
      <c r="VMR13" s="91"/>
      <c r="VMS13" s="91"/>
      <c r="VMT13" s="91"/>
      <c r="VMU13" s="91"/>
      <c r="VMV13" s="91"/>
      <c r="VMW13" s="91"/>
      <c r="VMX13" s="91"/>
      <c r="VMY13" s="91"/>
      <c r="VMZ13" s="91"/>
      <c r="VNA13" s="91"/>
      <c r="VNB13" s="91"/>
      <c r="VNC13" s="91"/>
      <c r="VND13" s="91"/>
      <c r="VNE13" s="91"/>
      <c r="VNF13" s="91"/>
      <c r="VNG13" s="91"/>
      <c r="VNH13" s="91"/>
      <c r="VNI13" s="91"/>
      <c r="VNJ13" s="91"/>
      <c r="VNK13" s="91"/>
      <c r="VNL13" s="91"/>
      <c r="VNM13" s="91"/>
      <c r="VNN13" s="91"/>
      <c r="VNO13" s="91"/>
      <c r="VNP13" s="91"/>
      <c r="VNQ13" s="91"/>
      <c r="VNR13" s="91"/>
      <c r="VNS13" s="91"/>
      <c r="VNT13" s="91"/>
      <c r="VNU13" s="91"/>
      <c r="VNV13" s="91"/>
      <c r="VNW13" s="91"/>
      <c r="VNX13" s="91"/>
      <c r="VNY13" s="91"/>
      <c r="VNZ13" s="91"/>
      <c r="VOA13" s="91"/>
      <c r="VOB13" s="91"/>
      <c r="VOC13" s="91"/>
      <c r="VOD13" s="91"/>
      <c r="VOE13" s="91"/>
      <c r="VOF13" s="91"/>
      <c r="VOG13" s="91"/>
      <c r="VOH13" s="91"/>
      <c r="VOI13" s="91"/>
      <c r="VOJ13" s="91"/>
      <c r="VOK13" s="91"/>
      <c r="VOL13" s="91"/>
      <c r="VOM13" s="91"/>
      <c r="VON13" s="91"/>
      <c r="VOO13" s="91"/>
      <c r="VOP13" s="91"/>
      <c r="VOQ13" s="91"/>
      <c r="VOR13" s="91"/>
      <c r="VOS13" s="91"/>
      <c r="VOT13" s="91"/>
      <c r="VOU13" s="91"/>
      <c r="VOV13" s="91"/>
      <c r="VOW13" s="91"/>
      <c r="VOX13" s="91"/>
      <c r="VOY13" s="91"/>
      <c r="VOZ13" s="91"/>
      <c r="VPA13" s="91"/>
      <c r="VPB13" s="91"/>
      <c r="VPC13" s="91"/>
      <c r="VPD13" s="91"/>
      <c r="VPE13" s="91"/>
      <c r="VPF13" s="91"/>
      <c r="VPG13" s="91"/>
      <c r="VPH13" s="91"/>
      <c r="VPI13" s="91"/>
      <c r="VPJ13" s="91"/>
      <c r="VPK13" s="91"/>
      <c r="VPL13" s="91"/>
      <c r="VPM13" s="91"/>
      <c r="VPN13" s="91"/>
      <c r="VPO13" s="91"/>
      <c r="VPP13" s="91"/>
      <c r="VPQ13" s="91"/>
      <c r="VPR13" s="91"/>
      <c r="VPS13" s="91"/>
      <c r="VPT13" s="91"/>
      <c r="VPU13" s="91"/>
      <c r="VPV13" s="91"/>
      <c r="VPW13" s="91"/>
      <c r="VPX13" s="91"/>
      <c r="VPY13" s="91"/>
      <c r="VPZ13" s="91"/>
      <c r="VQA13" s="91"/>
      <c r="VQB13" s="91"/>
      <c r="VQC13" s="91"/>
      <c r="VQD13" s="91"/>
      <c r="VQE13" s="91"/>
      <c r="VQF13" s="91"/>
      <c r="VQG13" s="91"/>
      <c r="VQH13" s="91"/>
      <c r="VQI13" s="91"/>
      <c r="VQJ13" s="91"/>
      <c r="VQK13" s="91"/>
      <c r="VQL13" s="91"/>
      <c r="VQM13" s="91"/>
      <c r="VQN13" s="91"/>
      <c r="VQO13" s="91"/>
      <c r="VQP13" s="91"/>
      <c r="VQQ13" s="91"/>
      <c r="VQR13" s="91"/>
      <c r="VQS13" s="91"/>
      <c r="VQT13" s="91"/>
      <c r="VQU13" s="91"/>
      <c r="VQV13" s="91"/>
      <c r="VQW13" s="91"/>
      <c r="VQX13" s="91"/>
      <c r="VQY13" s="91"/>
      <c r="VQZ13" s="91"/>
      <c r="VRA13" s="91"/>
      <c r="VRB13" s="91"/>
      <c r="VRC13" s="91"/>
      <c r="VRD13" s="91"/>
      <c r="VRE13" s="91"/>
      <c r="VRF13" s="91"/>
      <c r="VRG13" s="91"/>
      <c r="VRH13" s="91"/>
      <c r="VRI13" s="91"/>
      <c r="VRJ13" s="91"/>
      <c r="VRK13" s="91"/>
      <c r="VRL13" s="91"/>
      <c r="VRM13" s="91"/>
      <c r="VRN13" s="91"/>
      <c r="VRO13" s="91"/>
      <c r="VRP13" s="91"/>
      <c r="VRQ13" s="91"/>
      <c r="VRR13" s="91"/>
      <c r="VRS13" s="91"/>
      <c r="VRT13" s="91"/>
      <c r="VRU13" s="91"/>
      <c r="VRV13" s="91"/>
      <c r="VRW13" s="91"/>
      <c r="VRX13" s="91"/>
      <c r="VRY13" s="91"/>
      <c r="VRZ13" s="91"/>
      <c r="VSA13" s="91"/>
      <c r="VSB13" s="91"/>
      <c r="VSC13" s="91"/>
      <c r="VSD13" s="91"/>
      <c r="VSE13" s="91"/>
      <c r="VSF13" s="91"/>
      <c r="VSG13" s="91"/>
      <c r="VSH13" s="91"/>
      <c r="VSI13" s="91"/>
      <c r="VSJ13" s="91"/>
      <c r="VSK13" s="91"/>
      <c r="VSL13" s="91"/>
      <c r="VSM13" s="91"/>
      <c r="VSN13" s="91"/>
      <c r="VSO13" s="91"/>
      <c r="VSP13" s="91"/>
      <c r="VSQ13" s="91"/>
      <c r="VSR13" s="91"/>
      <c r="VSS13" s="91"/>
      <c r="VST13" s="91"/>
      <c r="VSU13" s="91"/>
      <c r="VSV13" s="91"/>
      <c r="VSW13" s="91"/>
      <c r="VSX13" s="91"/>
      <c r="VSY13" s="91"/>
      <c r="VSZ13" s="91"/>
      <c r="VTA13" s="91"/>
      <c r="VTB13" s="91"/>
      <c r="VTC13" s="91"/>
      <c r="VTD13" s="91"/>
      <c r="VTE13" s="91"/>
      <c r="VTF13" s="91"/>
      <c r="VTG13" s="91"/>
      <c r="VTH13" s="91"/>
      <c r="VTI13" s="91"/>
      <c r="VTJ13" s="91"/>
      <c r="VTK13" s="91"/>
      <c r="VTL13" s="91"/>
      <c r="VTM13" s="91"/>
      <c r="VTN13" s="91"/>
      <c r="VTO13" s="91"/>
      <c r="VTP13" s="91"/>
      <c r="VTQ13" s="91"/>
      <c r="VTR13" s="91"/>
      <c r="VTS13" s="91"/>
      <c r="VTT13" s="91"/>
      <c r="VTU13" s="91"/>
      <c r="VTV13" s="91"/>
      <c r="VTW13" s="91"/>
      <c r="VTX13" s="91"/>
      <c r="VTY13" s="91"/>
      <c r="VTZ13" s="91"/>
      <c r="VUA13" s="91"/>
      <c r="VUB13" s="91"/>
      <c r="VUC13" s="91"/>
      <c r="VUD13" s="91"/>
      <c r="VUE13" s="91"/>
      <c r="VUF13" s="91"/>
      <c r="VUG13" s="91"/>
      <c r="VUH13" s="91"/>
      <c r="VUI13" s="91"/>
      <c r="VUJ13" s="91"/>
      <c r="VUK13" s="91"/>
      <c r="VUL13" s="91"/>
      <c r="VUM13" s="91"/>
      <c r="VUN13" s="91"/>
      <c r="VUO13" s="91"/>
      <c r="VUP13" s="91"/>
      <c r="VUQ13" s="91"/>
      <c r="VUR13" s="91"/>
      <c r="VUS13" s="91"/>
      <c r="VUT13" s="91"/>
      <c r="VUU13" s="91"/>
      <c r="VUV13" s="91"/>
      <c r="VUW13" s="91"/>
      <c r="VUX13" s="91"/>
      <c r="VUY13" s="91"/>
      <c r="VUZ13" s="91"/>
      <c r="VVA13" s="91"/>
      <c r="VVB13" s="91"/>
      <c r="VVC13" s="91"/>
      <c r="VVD13" s="91"/>
      <c r="VVE13" s="91"/>
      <c r="VVF13" s="91"/>
      <c r="VVG13" s="91"/>
      <c r="VVH13" s="91"/>
      <c r="VVI13" s="91"/>
      <c r="VVJ13" s="91"/>
      <c r="VVK13" s="91"/>
      <c r="VVL13" s="91"/>
      <c r="VVM13" s="91"/>
      <c r="VVN13" s="91"/>
      <c r="VVO13" s="91"/>
      <c r="VVP13" s="91"/>
      <c r="VVQ13" s="91"/>
      <c r="VVR13" s="91"/>
      <c r="VVS13" s="91"/>
      <c r="VVT13" s="91"/>
      <c r="VVU13" s="91"/>
      <c r="VVV13" s="91"/>
      <c r="VVW13" s="91"/>
      <c r="VVX13" s="91"/>
      <c r="VVY13" s="91"/>
      <c r="VVZ13" s="91"/>
      <c r="VWA13" s="91"/>
      <c r="VWB13" s="91"/>
      <c r="VWC13" s="91"/>
      <c r="VWD13" s="91"/>
      <c r="VWE13" s="91"/>
      <c r="VWF13" s="91"/>
      <c r="VWG13" s="91"/>
      <c r="VWH13" s="91"/>
      <c r="VWI13" s="91"/>
      <c r="VWJ13" s="91"/>
      <c r="VWK13" s="91"/>
      <c r="VWL13" s="91"/>
      <c r="VWM13" s="91"/>
      <c r="VWN13" s="91"/>
      <c r="VWO13" s="91"/>
      <c r="VWP13" s="91"/>
      <c r="VWQ13" s="91"/>
      <c r="VWR13" s="91"/>
      <c r="VWS13" s="91"/>
      <c r="VWT13" s="91"/>
      <c r="VWU13" s="91"/>
      <c r="VWV13" s="91"/>
      <c r="VWW13" s="91"/>
      <c r="VWX13" s="91"/>
      <c r="VWY13" s="91"/>
      <c r="VWZ13" s="91"/>
      <c r="VXA13" s="91"/>
      <c r="VXB13" s="91"/>
      <c r="VXC13" s="91"/>
      <c r="VXD13" s="91"/>
      <c r="VXE13" s="91"/>
      <c r="VXF13" s="91"/>
      <c r="VXG13" s="91"/>
      <c r="VXH13" s="91"/>
      <c r="VXI13" s="91"/>
      <c r="VXJ13" s="91"/>
      <c r="VXK13" s="91"/>
      <c r="VXL13" s="91"/>
      <c r="VXM13" s="91"/>
      <c r="VXN13" s="91"/>
      <c r="VXO13" s="91"/>
      <c r="VXP13" s="91"/>
      <c r="VXQ13" s="91"/>
      <c r="VXR13" s="91"/>
      <c r="VXS13" s="91"/>
      <c r="VXT13" s="91"/>
      <c r="VXU13" s="91"/>
      <c r="VXV13" s="91"/>
      <c r="VXW13" s="91"/>
      <c r="VXX13" s="91"/>
      <c r="VXY13" s="91"/>
      <c r="VXZ13" s="91"/>
      <c r="VYA13" s="91"/>
      <c r="VYB13" s="91"/>
      <c r="VYC13" s="91"/>
      <c r="VYD13" s="91"/>
      <c r="VYE13" s="91"/>
      <c r="VYF13" s="91"/>
      <c r="VYG13" s="91"/>
      <c r="VYH13" s="91"/>
      <c r="VYI13" s="91"/>
      <c r="VYJ13" s="91"/>
      <c r="VYK13" s="91"/>
      <c r="VYL13" s="91"/>
      <c r="VYM13" s="91"/>
      <c r="VYN13" s="91"/>
      <c r="VYO13" s="91"/>
      <c r="VYP13" s="91"/>
      <c r="VYQ13" s="91"/>
      <c r="VYR13" s="91"/>
      <c r="VYS13" s="91"/>
      <c r="VYT13" s="91"/>
      <c r="VYU13" s="91"/>
      <c r="VYV13" s="91"/>
      <c r="VYW13" s="91"/>
      <c r="VYX13" s="91"/>
      <c r="VYY13" s="91"/>
      <c r="VYZ13" s="91"/>
      <c r="VZA13" s="91"/>
      <c r="VZB13" s="91"/>
      <c r="VZC13" s="91"/>
      <c r="VZD13" s="91"/>
      <c r="VZE13" s="91"/>
      <c r="VZF13" s="91"/>
      <c r="VZG13" s="91"/>
      <c r="VZH13" s="91"/>
      <c r="VZI13" s="91"/>
      <c r="VZJ13" s="91"/>
      <c r="VZK13" s="91"/>
      <c r="VZL13" s="91"/>
      <c r="VZM13" s="91"/>
      <c r="VZN13" s="91"/>
      <c r="VZO13" s="91"/>
      <c r="VZP13" s="91"/>
      <c r="VZQ13" s="91"/>
      <c r="VZR13" s="91"/>
      <c r="VZS13" s="91"/>
      <c r="VZT13" s="91"/>
      <c r="VZU13" s="91"/>
      <c r="VZV13" s="91"/>
      <c r="VZW13" s="91"/>
      <c r="VZX13" s="91"/>
      <c r="VZY13" s="91"/>
      <c r="VZZ13" s="91"/>
      <c r="WAA13" s="91"/>
      <c r="WAB13" s="91"/>
      <c r="WAC13" s="91"/>
      <c r="WAD13" s="91"/>
      <c r="WAE13" s="91"/>
      <c r="WAF13" s="91"/>
      <c r="WAG13" s="91"/>
      <c r="WAH13" s="91"/>
      <c r="WAI13" s="91"/>
      <c r="WAJ13" s="91"/>
      <c r="WAK13" s="91"/>
      <c r="WAL13" s="91"/>
      <c r="WAM13" s="91"/>
      <c r="WAN13" s="91"/>
      <c r="WAO13" s="91"/>
      <c r="WAP13" s="91"/>
      <c r="WAQ13" s="91"/>
      <c r="WAR13" s="91"/>
      <c r="WAS13" s="91"/>
      <c r="WAT13" s="91"/>
      <c r="WAU13" s="91"/>
      <c r="WAV13" s="91"/>
      <c r="WAW13" s="91"/>
      <c r="WAX13" s="91"/>
      <c r="WAY13" s="91"/>
      <c r="WAZ13" s="91"/>
      <c r="WBA13" s="91"/>
      <c r="WBB13" s="91"/>
      <c r="WBC13" s="91"/>
      <c r="WBD13" s="91"/>
      <c r="WBE13" s="91"/>
      <c r="WBF13" s="91"/>
      <c r="WBG13" s="91"/>
      <c r="WBH13" s="91"/>
      <c r="WBI13" s="91"/>
      <c r="WBJ13" s="91"/>
      <c r="WBK13" s="91"/>
      <c r="WBL13" s="91"/>
      <c r="WBM13" s="91"/>
      <c r="WBN13" s="91"/>
      <c r="WBO13" s="91"/>
      <c r="WBP13" s="91"/>
      <c r="WBQ13" s="91"/>
      <c r="WBR13" s="91"/>
      <c r="WBS13" s="91"/>
      <c r="WBT13" s="91"/>
      <c r="WBU13" s="91"/>
      <c r="WBV13" s="91"/>
      <c r="WBW13" s="91"/>
      <c r="WBX13" s="91"/>
      <c r="WBY13" s="91"/>
      <c r="WBZ13" s="91"/>
      <c r="WCA13" s="91"/>
      <c r="WCB13" s="91"/>
      <c r="WCC13" s="91"/>
      <c r="WCD13" s="91"/>
      <c r="WCE13" s="91"/>
      <c r="WCF13" s="91"/>
      <c r="WCG13" s="91"/>
      <c r="WCH13" s="91"/>
      <c r="WCI13" s="91"/>
      <c r="WCJ13" s="91"/>
      <c r="WCK13" s="91"/>
      <c r="WCL13" s="91"/>
      <c r="WCM13" s="91"/>
      <c r="WCN13" s="91"/>
      <c r="WCO13" s="91"/>
      <c r="WCP13" s="91"/>
      <c r="WCQ13" s="91"/>
      <c r="WCR13" s="91"/>
      <c r="WCS13" s="91"/>
      <c r="WCT13" s="91"/>
      <c r="WCU13" s="91"/>
      <c r="WCV13" s="91"/>
      <c r="WCW13" s="91"/>
      <c r="WCX13" s="91"/>
      <c r="WCY13" s="91"/>
      <c r="WCZ13" s="91"/>
      <c r="WDA13" s="91"/>
      <c r="WDB13" s="91"/>
      <c r="WDC13" s="91"/>
      <c r="WDD13" s="91"/>
      <c r="WDE13" s="91"/>
      <c r="WDF13" s="91"/>
      <c r="WDG13" s="91"/>
      <c r="WDH13" s="91"/>
      <c r="WDI13" s="91"/>
      <c r="WDJ13" s="91"/>
      <c r="WDK13" s="91"/>
      <c r="WDL13" s="91"/>
      <c r="WDM13" s="91"/>
      <c r="WDN13" s="91"/>
      <c r="WDO13" s="91"/>
      <c r="WDP13" s="91"/>
      <c r="WDQ13" s="91"/>
      <c r="WDR13" s="91"/>
      <c r="WDS13" s="91"/>
      <c r="WDT13" s="91"/>
      <c r="WDU13" s="91"/>
      <c r="WDV13" s="91"/>
      <c r="WDW13" s="91"/>
      <c r="WDX13" s="91"/>
      <c r="WDY13" s="91"/>
      <c r="WDZ13" s="91"/>
      <c r="WEA13" s="91"/>
      <c r="WEB13" s="91"/>
      <c r="WEC13" s="91"/>
      <c r="WED13" s="91"/>
      <c r="WEE13" s="91"/>
      <c r="WEF13" s="91"/>
      <c r="WEG13" s="91"/>
      <c r="WEH13" s="91"/>
      <c r="WEI13" s="91"/>
      <c r="WEJ13" s="91"/>
      <c r="WEK13" s="91"/>
      <c r="WEL13" s="91"/>
      <c r="WEM13" s="91"/>
      <c r="WEN13" s="91"/>
      <c r="WEO13" s="91"/>
      <c r="WEP13" s="91"/>
      <c r="WEQ13" s="91"/>
      <c r="WER13" s="91"/>
      <c r="WES13" s="91"/>
      <c r="WET13" s="91"/>
      <c r="WEU13" s="91"/>
      <c r="WEV13" s="91"/>
      <c r="WEW13" s="91"/>
      <c r="WEX13" s="91"/>
      <c r="WEY13" s="91"/>
      <c r="WEZ13" s="91"/>
      <c r="WFA13" s="91"/>
      <c r="WFB13" s="91"/>
      <c r="WFC13" s="91"/>
      <c r="WFD13" s="91"/>
      <c r="WFE13" s="91"/>
      <c r="WFF13" s="91"/>
      <c r="WFG13" s="91"/>
      <c r="WFH13" s="91"/>
      <c r="WFI13" s="91"/>
      <c r="WFJ13" s="91"/>
      <c r="WFK13" s="91"/>
      <c r="WFL13" s="91"/>
      <c r="WFM13" s="91"/>
      <c r="WFN13" s="91"/>
      <c r="WFO13" s="91"/>
      <c r="WFP13" s="91"/>
      <c r="WFQ13" s="91"/>
      <c r="WFR13" s="91"/>
      <c r="WFS13" s="91"/>
      <c r="WFT13" s="91"/>
      <c r="WFU13" s="91"/>
      <c r="WFV13" s="91"/>
      <c r="WFW13" s="91"/>
      <c r="WFX13" s="91"/>
      <c r="WFY13" s="91"/>
      <c r="WFZ13" s="91"/>
      <c r="WGA13" s="91"/>
      <c r="WGB13" s="91"/>
      <c r="WGC13" s="91"/>
      <c r="WGD13" s="91"/>
      <c r="WGE13" s="91"/>
      <c r="WGF13" s="91"/>
      <c r="WGG13" s="91"/>
      <c r="WGH13" s="91"/>
      <c r="WGI13" s="91"/>
      <c r="WGJ13" s="91"/>
      <c r="WGK13" s="91"/>
      <c r="WGL13" s="91"/>
      <c r="WGM13" s="91"/>
      <c r="WGN13" s="91"/>
      <c r="WGO13" s="91"/>
      <c r="WGP13" s="91"/>
      <c r="WGQ13" s="91"/>
      <c r="WGR13" s="91"/>
      <c r="WGS13" s="91"/>
      <c r="WGT13" s="91"/>
      <c r="WGU13" s="91"/>
      <c r="WGV13" s="91"/>
      <c r="WGW13" s="91"/>
      <c r="WGX13" s="91"/>
      <c r="WGY13" s="91"/>
      <c r="WGZ13" s="91"/>
      <c r="WHA13" s="91"/>
      <c r="WHB13" s="91"/>
      <c r="WHC13" s="91"/>
      <c r="WHD13" s="91"/>
      <c r="WHE13" s="91"/>
      <c r="WHF13" s="91"/>
      <c r="WHG13" s="91"/>
      <c r="WHH13" s="91"/>
      <c r="WHI13" s="91"/>
      <c r="WHJ13" s="91"/>
      <c r="WHK13" s="91"/>
      <c r="WHL13" s="91"/>
      <c r="WHM13" s="91"/>
      <c r="WHN13" s="91"/>
      <c r="WHO13" s="91"/>
      <c r="WHP13" s="91"/>
      <c r="WHQ13" s="91"/>
      <c r="WHR13" s="91"/>
      <c r="WHS13" s="91"/>
      <c r="WHT13" s="91"/>
      <c r="WHU13" s="91"/>
      <c r="WHV13" s="91"/>
      <c r="WHW13" s="91"/>
      <c r="WHX13" s="91"/>
      <c r="WHY13" s="91"/>
      <c r="WHZ13" s="91"/>
      <c r="WIA13" s="91"/>
      <c r="WIB13" s="91"/>
      <c r="WIC13" s="91"/>
      <c r="WID13" s="91"/>
      <c r="WIE13" s="91"/>
      <c r="WIF13" s="91"/>
      <c r="WIG13" s="91"/>
      <c r="WIH13" s="91"/>
      <c r="WII13" s="91"/>
      <c r="WIJ13" s="91"/>
      <c r="WIK13" s="91"/>
      <c r="WIL13" s="91"/>
      <c r="WIM13" s="91"/>
      <c r="WIN13" s="91"/>
      <c r="WIO13" s="91"/>
      <c r="WIP13" s="91"/>
      <c r="WIQ13" s="91"/>
      <c r="WIR13" s="91"/>
      <c r="WIS13" s="91"/>
      <c r="WIT13" s="91"/>
      <c r="WIU13" s="91"/>
      <c r="WIV13" s="91"/>
      <c r="WIW13" s="91"/>
      <c r="WIX13" s="91"/>
      <c r="WIY13" s="91"/>
      <c r="WIZ13" s="91"/>
      <c r="WJA13" s="91"/>
      <c r="WJB13" s="91"/>
      <c r="WJC13" s="91"/>
      <c r="WJD13" s="91"/>
      <c r="WJE13" s="91"/>
      <c r="WJF13" s="91"/>
      <c r="WJG13" s="91"/>
      <c r="WJH13" s="91"/>
      <c r="WJI13" s="91"/>
      <c r="WJJ13" s="91"/>
      <c r="WJK13" s="91"/>
      <c r="WJL13" s="91"/>
      <c r="WJM13" s="91"/>
      <c r="WJN13" s="91"/>
      <c r="WJO13" s="91"/>
      <c r="WJP13" s="91"/>
      <c r="WJQ13" s="91"/>
      <c r="WJR13" s="91"/>
      <c r="WJS13" s="91"/>
      <c r="WJT13" s="91"/>
      <c r="WJU13" s="91"/>
      <c r="WJV13" s="91"/>
      <c r="WJW13" s="91"/>
      <c r="WJX13" s="91"/>
      <c r="WJY13" s="91"/>
      <c r="WJZ13" s="91"/>
      <c r="WKA13" s="91"/>
      <c r="WKB13" s="91"/>
      <c r="WKC13" s="91"/>
      <c r="WKD13" s="91"/>
      <c r="WKE13" s="91"/>
      <c r="WKF13" s="91"/>
      <c r="WKG13" s="91"/>
      <c r="WKH13" s="91"/>
      <c r="WKI13" s="91"/>
      <c r="WKJ13" s="91"/>
      <c r="WKK13" s="91"/>
      <c r="WKL13" s="91"/>
      <c r="WKM13" s="91"/>
      <c r="WKN13" s="91"/>
      <c r="WKO13" s="91"/>
      <c r="WKP13" s="91"/>
      <c r="WKQ13" s="91"/>
      <c r="WKR13" s="91"/>
      <c r="WKS13" s="91"/>
      <c r="WKT13" s="91"/>
      <c r="WKU13" s="91"/>
      <c r="WKV13" s="91"/>
      <c r="WKW13" s="91"/>
      <c r="WKX13" s="91"/>
      <c r="WKY13" s="91"/>
      <c r="WKZ13" s="91"/>
      <c r="WLA13" s="91"/>
      <c r="WLB13" s="91"/>
      <c r="WLC13" s="91"/>
      <c r="WLD13" s="91"/>
      <c r="WLE13" s="91"/>
      <c r="WLF13" s="91"/>
      <c r="WLG13" s="91"/>
      <c r="WLH13" s="91"/>
      <c r="WLI13" s="91"/>
      <c r="WLJ13" s="91"/>
      <c r="WLK13" s="91"/>
      <c r="WLL13" s="91"/>
      <c r="WLM13" s="91"/>
      <c r="WLN13" s="91"/>
      <c r="WLO13" s="91"/>
      <c r="WLP13" s="91"/>
      <c r="WLQ13" s="91"/>
      <c r="WLR13" s="91"/>
      <c r="WLS13" s="91"/>
      <c r="WLT13" s="91"/>
      <c r="WLU13" s="91"/>
      <c r="WLV13" s="91"/>
      <c r="WLW13" s="91"/>
      <c r="WLX13" s="91"/>
      <c r="WLY13" s="91"/>
      <c r="WLZ13" s="91"/>
      <c r="WMA13" s="91"/>
      <c r="WMB13" s="91"/>
      <c r="WMC13" s="91"/>
      <c r="WMD13" s="91"/>
      <c r="WME13" s="91"/>
      <c r="WMF13" s="91"/>
      <c r="WMG13" s="91"/>
      <c r="WMH13" s="91"/>
      <c r="WMI13" s="91"/>
      <c r="WMJ13" s="91"/>
      <c r="WMK13" s="91"/>
      <c r="WML13" s="91"/>
      <c r="WMM13" s="91"/>
      <c r="WMN13" s="91"/>
      <c r="WMO13" s="91"/>
      <c r="WMP13" s="91"/>
      <c r="WMQ13" s="91"/>
      <c r="WMR13" s="91"/>
      <c r="WMS13" s="91"/>
      <c r="WMT13" s="91"/>
      <c r="WMU13" s="91"/>
      <c r="WMV13" s="91"/>
      <c r="WMW13" s="91"/>
      <c r="WMX13" s="91"/>
      <c r="WMY13" s="91"/>
      <c r="WMZ13" s="91"/>
      <c r="WNA13" s="91"/>
      <c r="WNB13" s="91"/>
      <c r="WNC13" s="91"/>
      <c r="WND13" s="91"/>
      <c r="WNE13" s="91"/>
      <c r="WNF13" s="91"/>
      <c r="WNG13" s="91"/>
      <c r="WNH13" s="91"/>
      <c r="WNI13" s="91"/>
      <c r="WNJ13" s="91"/>
      <c r="WNK13" s="91"/>
      <c r="WNL13" s="91"/>
      <c r="WNM13" s="91"/>
      <c r="WNN13" s="91"/>
      <c r="WNO13" s="91"/>
      <c r="WNP13" s="91"/>
      <c r="WNQ13" s="91"/>
      <c r="WNR13" s="91"/>
      <c r="WNS13" s="91"/>
      <c r="WNT13" s="91"/>
      <c r="WNU13" s="91"/>
      <c r="WNV13" s="91"/>
      <c r="WNW13" s="91"/>
      <c r="WNX13" s="91"/>
      <c r="WNY13" s="91"/>
      <c r="WNZ13" s="91"/>
      <c r="WOA13" s="91"/>
      <c r="WOB13" s="91"/>
      <c r="WOC13" s="91"/>
      <c r="WOD13" s="91"/>
      <c r="WOE13" s="91"/>
      <c r="WOF13" s="91"/>
      <c r="WOG13" s="91"/>
      <c r="WOH13" s="91"/>
      <c r="WOI13" s="91"/>
      <c r="WOJ13" s="91"/>
      <c r="WOK13" s="91"/>
      <c r="WOL13" s="91"/>
      <c r="WOM13" s="91"/>
      <c r="WON13" s="91"/>
      <c r="WOO13" s="91"/>
      <c r="WOP13" s="91"/>
      <c r="WOQ13" s="91"/>
      <c r="WOR13" s="91"/>
      <c r="WOS13" s="91"/>
      <c r="WOT13" s="91"/>
      <c r="WOU13" s="91"/>
      <c r="WOV13" s="91"/>
      <c r="WOW13" s="91"/>
      <c r="WOX13" s="91"/>
      <c r="WOY13" s="91"/>
      <c r="WOZ13" s="91"/>
      <c r="WPA13" s="91"/>
      <c r="WPB13" s="91"/>
      <c r="WPC13" s="91"/>
      <c r="WPD13" s="91"/>
      <c r="WPE13" s="91"/>
      <c r="WPF13" s="91"/>
      <c r="WPG13" s="91"/>
      <c r="WPH13" s="91"/>
      <c r="WPI13" s="91"/>
      <c r="WPJ13" s="91"/>
      <c r="WPK13" s="91"/>
      <c r="WPL13" s="91"/>
      <c r="WPM13" s="91"/>
      <c r="WPN13" s="91"/>
      <c r="WPO13" s="91"/>
      <c r="WPP13" s="91"/>
      <c r="WPQ13" s="91"/>
      <c r="WPR13" s="91"/>
      <c r="WPS13" s="91"/>
      <c r="WPT13" s="91"/>
      <c r="WPU13" s="91"/>
      <c r="WPV13" s="91"/>
      <c r="WPW13" s="91"/>
      <c r="WPX13" s="91"/>
      <c r="WPY13" s="91"/>
      <c r="WPZ13" s="91"/>
      <c r="WQA13" s="91"/>
      <c r="WQB13" s="91"/>
      <c r="WQC13" s="91"/>
      <c r="WQD13" s="91"/>
      <c r="WQE13" s="91"/>
      <c r="WQF13" s="91"/>
      <c r="WQG13" s="91"/>
      <c r="WQH13" s="91"/>
      <c r="WQI13" s="91"/>
      <c r="WQJ13" s="91"/>
      <c r="WQK13" s="91"/>
      <c r="WQL13" s="91"/>
      <c r="WQM13" s="91"/>
      <c r="WQN13" s="91"/>
      <c r="WQO13" s="91"/>
      <c r="WQP13" s="91"/>
      <c r="WQQ13" s="91"/>
      <c r="WQR13" s="91"/>
      <c r="WQS13" s="91"/>
      <c r="WQT13" s="91"/>
      <c r="WQU13" s="91"/>
      <c r="WQV13" s="91"/>
      <c r="WQW13" s="91"/>
      <c r="WQX13" s="91"/>
      <c r="WQY13" s="91"/>
      <c r="WQZ13" s="91"/>
      <c r="WRA13" s="91"/>
      <c r="WRB13" s="91"/>
      <c r="WRC13" s="91"/>
      <c r="WRD13" s="91"/>
      <c r="WRE13" s="91"/>
      <c r="WRF13" s="91"/>
      <c r="WRG13" s="91"/>
      <c r="WRH13" s="91"/>
      <c r="WRI13" s="91"/>
      <c r="WRJ13" s="91"/>
      <c r="WRK13" s="91"/>
      <c r="WRL13" s="91"/>
      <c r="WRM13" s="91"/>
      <c r="WRN13" s="91"/>
      <c r="WRO13" s="91"/>
      <c r="WRP13" s="91"/>
      <c r="WRQ13" s="91"/>
      <c r="WRR13" s="91"/>
      <c r="WRS13" s="91"/>
      <c r="WRT13" s="91"/>
      <c r="WRU13" s="91"/>
      <c r="WRV13" s="91"/>
      <c r="WRW13" s="91"/>
      <c r="WRX13" s="91"/>
      <c r="WRY13" s="91"/>
      <c r="WRZ13" s="91"/>
      <c r="WSA13" s="91"/>
      <c r="WSB13" s="91"/>
      <c r="WSC13" s="91"/>
      <c r="WSD13" s="91"/>
      <c r="WSE13" s="91"/>
      <c r="WSF13" s="91"/>
      <c r="WSG13" s="91"/>
      <c r="WSH13" s="91"/>
      <c r="WSI13" s="91"/>
      <c r="WSJ13" s="91"/>
      <c r="WSK13" s="91"/>
      <c r="WSL13" s="91"/>
      <c r="WSM13" s="91"/>
      <c r="WSN13" s="91"/>
      <c r="WSO13" s="91"/>
      <c r="WSP13" s="91"/>
      <c r="WSQ13" s="91"/>
      <c r="WSR13" s="91"/>
      <c r="WSS13" s="91"/>
      <c r="WST13" s="91"/>
      <c r="WSU13" s="91"/>
      <c r="WSV13" s="91"/>
      <c r="WSW13" s="91"/>
      <c r="WSX13" s="91"/>
      <c r="WSY13" s="91"/>
      <c r="WSZ13" s="91"/>
      <c r="WTA13" s="91"/>
      <c r="WTB13" s="91"/>
      <c r="WTC13" s="91"/>
      <c r="WTD13" s="91"/>
      <c r="WTE13" s="91"/>
      <c r="WTF13" s="91"/>
      <c r="WTG13" s="91"/>
      <c r="WTH13" s="91"/>
      <c r="WTI13" s="91"/>
      <c r="WTJ13" s="91"/>
      <c r="WTK13" s="91"/>
      <c r="WTL13" s="91"/>
      <c r="WTM13" s="91"/>
      <c r="WTN13" s="91"/>
      <c r="WTO13" s="91"/>
      <c r="WTP13" s="91"/>
      <c r="WTQ13" s="91"/>
      <c r="WTR13" s="91"/>
      <c r="WTS13" s="91"/>
      <c r="WTT13" s="91"/>
      <c r="WTU13" s="91"/>
      <c r="WTV13" s="91"/>
      <c r="WTW13" s="91"/>
      <c r="WTX13" s="91"/>
      <c r="WTY13" s="91"/>
      <c r="WTZ13" s="91"/>
      <c r="WUA13" s="91"/>
      <c r="WUB13" s="91"/>
      <c r="WUC13" s="91"/>
      <c r="WUD13" s="91"/>
      <c r="WUE13" s="91"/>
      <c r="WUF13" s="91"/>
      <c r="WUG13" s="91"/>
      <c r="WUH13" s="91"/>
      <c r="WUI13" s="91"/>
      <c r="WUJ13" s="91"/>
      <c r="WUK13" s="91"/>
      <c r="WUL13" s="91"/>
      <c r="WUM13" s="91"/>
      <c r="WUN13" s="91"/>
      <c r="WUO13" s="91"/>
      <c r="WUP13" s="91"/>
      <c r="WUQ13" s="91"/>
      <c r="WUR13" s="91"/>
      <c r="WUS13" s="91"/>
      <c r="WUT13" s="91"/>
      <c r="WUU13" s="91"/>
      <c r="WUV13" s="91"/>
      <c r="WUW13" s="91"/>
      <c r="WUX13" s="91"/>
      <c r="WUY13" s="91"/>
      <c r="WUZ13" s="91"/>
      <c r="WVA13" s="91"/>
      <c r="WVB13" s="91"/>
      <c r="WVC13" s="91"/>
      <c r="WVD13" s="91"/>
      <c r="WVE13" s="91"/>
      <c r="WVF13" s="91"/>
      <c r="WVG13" s="91"/>
      <c r="WVH13" s="91"/>
      <c r="WVI13" s="91"/>
      <c r="WVJ13" s="91"/>
      <c r="WVK13" s="91"/>
      <c r="WVL13" s="91"/>
      <c r="WVM13" s="91"/>
      <c r="WVN13" s="91"/>
      <c r="WVO13" s="91"/>
      <c r="WVP13" s="91"/>
      <c r="WVQ13" s="91"/>
      <c r="WVR13" s="91"/>
      <c r="WVS13" s="91"/>
      <c r="WVT13" s="91"/>
      <c r="WVU13" s="91"/>
      <c r="WVV13" s="91"/>
      <c r="WVW13" s="91"/>
      <c r="WVX13" s="91"/>
      <c r="WVY13" s="91"/>
      <c r="WVZ13" s="91"/>
      <c r="WWA13" s="91"/>
      <c r="WWB13" s="91"/>
      <c r="WWC13" s="91"/>
      <c r="WWD13" s="91"/>
      <c r="WWE13" s="91"/>
      <c r="WWF13" s="91"/>
      <c r="WWG13" s="91"/>
      <c r="WWH13" s="91"/>
      <c r="WWI13" s="91"/>
      <c r="WWJ13" s="91"/>
      <c r="WWK13" s="91"/>
      <c r="WWL13" s="91"/>
      <c r="WWM13" s="91"/>
      <c r="WWN13" s="91"/>
      <c r="WWO13" s="91"/>
      <c r="WWP13" s="91"/>
      <c r="WWQ13" s="91"/>
      <c r="WWR13" s="91"/>
      <c r="WWS13" s="91"/>
      <c r="WWT13" s="91"/>
      <c r="WWU13" s="91"/>
      <c r="WWV13" s="91"/>
      <c r="WWW13" s="91"/>
      <c r="WWX13" s="91"/>
      <c r="WWY13" s="91"/>
      <c r="WWZ13" s="91"/>
      <c r="WXA13" s="91"/>
      <c r="WXB13" s="91"/>
      <c r="WXC13" s="91"/>
      <c r="WXD13" s="91"/>
      <c r="WXE13" s="91"/>
      <c r="WXF13" s="91"/>
      <c r="WXG13" s="91"/>
      <c r="WXH13" s="91"/>
      <c r="WXI13" s="91"/>
      <c r="WXJ13" s="91"/>
      <c r="WXK13" s="91"/>
      <c r="WXL13" s="91"/>
      <c r="WXM13" s="91"/>
      <c r="WXN13" s="91"/>
      <c r="WXO13" s="91"/>
      <c r="WXP13" s="91"/>
      <c r="WXQ13" s="91"/>
      <c r="WXR13" s="91"/>
      <c r="WXS13" s="91"/>
      <c r="WXT13" s="91"/>
      <c r="WXU13" s="91"/>
      <c r="WXV13" s="91"/>
      <c r="WXW13" s="91"/>
      <c r="WXX13" s="91"/>
      <c r="WXY13" s="91"/>
      <c r="WXZ13" s="91"/>
      <c r="WYA13" s="91"/>
      <c r="WYB13" s="91"/>
      <c r="WYC13" s="91"/>
      <c r="WYD13" s="91"/>
      <c r="WYE13" s="91"/>
      <c r="WYF13" s="91"/>
      <c r="WYG13" s="91"/>
      <c r="WYH13" s="91"/>
      <c r="WYI13" s="91"/>
      <c r="WYJ13" s="91"/>
      <c r="WYK13" s="91"/>
      <c r="WYL13" s="91"/>
      <c r="WYM13" s="91"/>
      <c r="WYN13" s="91"/>
      <c r="WYO13" s="91"/>
      <c r="WYP13" s="91"/>
      <c r="WYQ13" s="91"/>
      <c r="WYR13" s="91"/>
      <c r="WYS13" s="91"/>
      <c r="WYT13" s="91"/>
      <c r="WYU13" s="91"/>
      <c r="WYV13" s="91"/>
      <c r="WYW13" s="91"/>
      <c r="WYX13" s="91"/>
      <c r="WYY13" s="91"/>
      <c r="WYZ13" s="91"/>
      <c r="WZA13" s="91"/>
      <c r="WZB13" s="91"/>
      <c r="WZC13" s="91"/>
      <c r="WZD13" s="91"/>
      <c r="WZE13" s="91"/>
      <c r="WZF13" s="91"/>
      <c r="WZG13" s="91"/>
      <c r="WZH13" s="91"/>
      <c r="WZI13" s="91"/>
      <c r="WZJ13" s="91"/>
      <c r="WZK13" s="91"/>
      <c r="WZL13" s="91"/>
      <c r="WZM13" s="91"/>
      <c r="WZN13" s="91"/>
      <c r="WZO13" s="91"/>
      <c r="WZP13" s="91"/>
      <c r="WZQ13" s="91"/>
      <c r="WZR13" s="91"/>
      <c r="WZS13" s="91"/>
      <c r="WZT13" s="91"/>
      <c r="WZU13" s="91"/>
      <c r="WZV13" s="91"/>
      <c r="WZW13" s="91"/>
      <c r="WZX13" s="91"/>
      <c r="WZY13" s="91"/>
      <c r="WZZ13" s="91"/>
      <c r="XAA13" s="91"/>
      <c r="XAB13" s="91"/>
      <c r="XAC13" s="91"/>
      <c r="XAD13" s="91"/>
      <c r="XAE13" s="91"/>
      <c r="XAF13" s="91"/>
      <c r="XAG13" s="91"/>
      <c r="XAH13" s="91"/>
      <c r="XAI13" s="91"/>
      <c r="XAJ13" s="91"/>
      <c r="XAK13" s="91"/>
      <c r="XAL13" s="91"/>
      <c r="XAM13" s="91"/>
      <c r="XAN13" s="91"/>
      <c r="XAO13" s="91"/>
      <c r="XAP13" s="91"/>
      <c r="XAQ13" s="91"/>
      <c r="XAR13" s="91"/>
      <c r="XAS13" s="91"/>
      <c r="XAT13" s="91"/>
      <c r="XAU13" s="91"/>
      <c r="XAV13" s="91"/>
      <c r="XAW13" s="91"/>
      <c r="XAX13" s="91"/>
      <c r="XAY13" s="91"/>
      <c r="XAZ13" s="91"/>
      <c r="XBA13" s="91"/>
      <c r="XBB13" s="91"/>
      <c r="XBC13" s="91"/>
      <c r="XBD13" s="91"/>
      <c r="XBE13" s="91"/>
      <c r="XBF13" s="91"/>
      <c r="XBG13" s="91"/>
      <c r="XBH13" s="91"/>
      <c r="XBI13" s="91"/>
      <c r="XBJ13" s="91"/>
      <c r="XBK13" s="91"/>
      <c r="XBL13" s="91"/>
      <c r="XBM13" s="91"/>
      <c r="XBN13" s="91"/>
      <c r="XBO13" s="91"/>
      <c r="XBP13" s="91"/>
      <c r="XBQ13" s="91"/>
      <c r="XBR13" s="91"/>
      <c r="XBS13" s="91"/>
      <c r="XBT13" s="91"/>
      <c r="XBU13" s="91"/>
      <c r="XBV13" s="91"/>
      <c r="XBW13" s="91"/>
      <c r="XBX13" s="91"/>
      <c r="XBY13" s="91"/>
      <c r="XBZ13" s="91"/>
      <c r="XCA13" s="91"/>
      <c r="XCB13" s="91"/>
      <c r="XCC13" s="91"/>
      <c r="XCD13" s="91"/>
      <c r="XCE13" s="91"/>
      <c r="XCF13" s="91"/>
      <c r="XCG13" s="91"/>
      <c r="XCH13" s="91"/>
      <c r="XCI13" s="91"/>
      <c r="XCJ13" s="91"/>
      <c r="XCK13" s="91"/>
      <c r="XCL13" s="91"/>
      <c r="XCM13" s="91"/>
      <c r="XCN13" s="91"/>
      <c r="XCO13" s="91"/>
      <c r="XCP13" s="91"/>
      <c r="XCQ13" s="91"/>
      <c r="XCR13" s="91"/>
      <c r="XCS13" s="91"/>
      <c r="XCT13" s="91"/>
      <c r="XCU13" s="91"/>
      <c r="XCV13" s="91"/>
      <c r="XCW13" s="91"/>
      <c r="XCX13" s="91"/>
      <c r="XCY13" s="91"/>
      <c r="XCZ13" s="91"/>
      <c r="XDA13" s="91"/>
      <c r="XDB13" s="91"/>
      <c r="XDC13" s="91"/>
      <c r="XDD13" s="91"/>
      <c r="XDE13" s="91"/>
      <c r="XDF13" s="91"/>
      <c r="XDG13" s="91"/>
      <c r="XDH13" s="91"/>
      <c r="XDI13" s="91"/>
      <c r="XDJ13" s="91"/>
      <c r="XDK13" s="91"/>
      <c r="XDL13" s="91"/>
      <c r="XDM13" s="91"/>
      <c r="XDN13" s="91"/>
      <c r="XDO13" s="91"/>
      <c r="XDP13" s="91"/>
      <c r="XDQ13" s="91"/>
      <c r="XDR13" s="91"/>
      <c r="XDS13" s="91"/>
      <c r="XDT13" s="91"/>
      <c r="XDU13" s="91"/>
      <c r="XDV13" s="91"/>
      <c r="XDW13" s="91"/>
      <c r="XDX13" s="91"/>
      <c r="XDY13" s="91"/>
      <c r="XDZ13" s="91"/>
      <c r="XEA13" s="91"/>
      <c r="XEB13" s="91"/>
      <c r="XEC13" s="91"/>
      <c r="XED13" s="91"/>
      <c r="XEE13" s="91"/>
      <c r="XEF13" s="91"/>
      <c r="XEG13" s="91"/>
      <c r="XEH13" s="91"/>
      <c r="XEI13" s="91"/>
      <c r="XEJ13" s="91"/>
      <c r="XEK13" s="91"/>
      <c r="XEL13" s="91"/>
      <c r="XEM13" s="91"/>
      <c r="XEN13" s="91"/>
      <c r="XEO13" s="91"/>
      <c r="XEP13" s="91"/>
      <c r="XEQ13" s="91"/>
      <c r="XER13" s="91"/>
      <c r="XES13" s="91"/>
      <c r="XET13" s="91"/>
      <c r="XEU13" s="91"/>
      <c r="XEV13" s="91"/>
      <c r="XEW13" s="91"/>
      <c r="XEX13" s="91"/>
      <c r="XEY13" s="91"/>
      <c r="XEZ13" s="91"/>
      <c r="XFA13" s="91"/>
      <c r="XFB13" s="91"/>
      <c r="XFC13" s="91"/>
      <c r="XFD13" s="91"/>
    </row>
    <row r="14" s="80" customFormat="1" ht="15" spans="1:18">
      <c r="A14" s="97" t="s">
        <v>1144</v>
      </c>
      <c r="B14" s="102">
        <v>0.0556</v>
      </c>
      <c r="C14" s="102">
        <v>0.025</v>
      </c>
      <c r="D14" s="102">
        <v>0.018</v>
      </c>
      <c r="E14" s="102"/>
      <c r="F14" s="102"/>
      <c r="G14" s="102"/>
      <c r="H14" s="102"/>
      <c r="I14" s="102"/>
      <c r="J14" s="83"/>
      <c r="K14" s="110"/>
      <c r="L14" s="110"/>
      <c r="M14" s="110"/>
      <c r="N14" s="110"/>
      <c r="O14" s="110"/>
      <c r="P14" s="110"/>
      <c r="Q14" s="110"/>
      <c r="R14" s="110"/>
    </row>
    <row r="15" s="79" customFormat="1" ht="15" spans="1:17">
      <c r="A15" s="103" t="s">
        <v>1145</v>
      </c>
      <c r="B15" s="100">
        <v>34</v>
      </c>
      <c r="C15" s="100">
        <v>29</v>
      </c>
      <c r="D15" s="96">
        <v>53</v>
      </c>
      <c r="E15" s="96"/>
      <c r="F15" s="96"/>
      <c r="G15" s="96"/>
      <c r="H15" s="96"/>
      <c r="I15" s="96"/>
      <c r="J15" s="96"/>
      <c r="K15" s="100"/>
      <c r="L15" s="100"/>
      <c r="M15" s="100"/>
      <c r="N15" s="100"/>
      <c r="O15" s="100"/>
      <c r="P15" s="106"/>
      <c r="Q15" s="106"/>
    </row>
    <row r="16" s="78" customFormat="1" ht="15" spans="1:16384">
      <c r="A16" s="90" t="s">
        <v>1146</v>
      </c>
      <c r="B16" s="91"/>
      <c r="C16" s="91"/>
      <c r="D16" s="91">
        <f t="shared" ref="D16:G16" si="2">30*7</f>
        <v>210</v>
      </c>
      <c r="E16" s="91">
        <f t="shared" si="2"/>
        <v>210</v>
      </c>
      <c r="F16" s="91">
        <f t="shared" si="2"/>
        <v>210</v>
      </c>
      <c r="G16" s="91">
        <f t="shared" si="2"/>
        <v>210</v>
      </c>
      <c r="H16" s="91"/>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1"/>
      <c r="BQ16" s="91"/>
      <c r="BR16" s="91"/>
      <c r="BS16" s="91"/>
      <c r="BT16" s="91"/>
      <c r="BU16" s="91"/>
      <c r="BV16" s="91"/>
      <c r="BW16" s="91"/>
      <c r="BX16" s="91"/>
      <c r="BY16" s="91"/>
      <c r="BZ16" s="91"/>
      <c r="CA16" s="91"/>
      <c r="CB16" s="91"/>
      <c r="CC16" s="91"/>
      <c r="CD16" s="91"/>
      <c r="CE16" s="91"/>
      <c r="CF16" s="91"/>
      <c r="CG16" s="91"/>
      <c r="CH16" s="91"/>
      <c r="CI16" s="91"/>
      <c r="CJ16" s="91"/>
      <c r="CK16" s="91"/>
      <c r="CL16" s="91"/>
      <c r="CM16" s="91"/>
      <c r="CN16" s="91"/>
      <c r="CO16" s="91"/>
      <c r="CP16" s="91"/>
      <c r="CQ16" s="91"/>
      <c r="CR16" s="91"/>
      <c r="CS16" s="91"/>
      <c r="CT16" s="91"/>
      <c r="CU16" s="91"/>
      <c r="CV16" s="91"/>
      <c r="CW16" s="91"/>
      <c r="CX16" s="91"/>
      <c r="CY16" s="91"/>
      <c r="CZ16" s="91"/>
      <c r="DA16" s="91"/>
      <c r="DB16" s="91"/>
      <c r="DC16" s="91"/>
      <c r="DD16" s="91"/>
      <c r="DE16" s="91"/>
      <c r="DF16" s="91"/>
      <c r="DG16" s="91"/>
      <c r="DH16" s="91"/>
      <c r="DI16" s="91"/>
      <c r="DJ16" s="91"/>
      <c r="DK16" s="91"/>
      <c r="DL16" s="91"/>
      <c r="DM16" s="91"/>
      <c r="DN16" s="91"/>
      <c r="DO16" s="91"/>
      <c r="DP16" s="91"/>
      <c r="DQ16" s="91"/>
      <c r="DR16" s="91"/>
      <c r="DS16" s="91"/>
      <c r="DT16" s="91"/>
      <c r="DU16" s="91"/>
      <c r="DV16" s="91"/>
      <c r="DW16" s="91"/>
      <c r="DX16" s="91"/>
      <c r="DY16" s="91"/>
      <c r="DZ16" s="91"/>
      <c r="EA16" s="91"/>
      <c r="EB16" s="91"/>
      <c r="EC16" s="91"/>
      <c r="ED16" s="91"/>
      <c r="EE16" s="91"/>
      <c r="EF16" s="91"/>
      <c r="EG16" s="91"/>
      <c r="EH16" s="91"/>
      <c r="EI16" s="91"/>
      <c r="EJ16" s="91"/>
      <c r="EK16" s="91"/>
      <c r="EL16" s="91"/>
      <c r="EM16" s="91"/>
      <c r="EN16" s="91"/>
      <c r="EO16" s="91"/>
      <c r="EP16" s="91"/>
      <c r="EQ16" s="91"/>
      <c r="ER16" s="91"/>
      <c r="ES16" s="91"/>
      <c r="ET16" s="91"/>
      <c r="EU16" s="91"/>
      <c r="EV16" s="91"/>
      <c r="EW16" s="91"/>
      <c r="EX16" s="91"/>
      <c r="EY16" s="91"/>
      <c r="EZ16" s="91"/>
      <c r="FA16" s="91"/>
      <c r="FB16" s="91"/>
      <c r="FC16" s="91"/>
      <c r="FD16" s="91"/>
      <c r="FE16" s="91"/>
      <c r="FF16" s="91"/>
      <c r="FG16" s="91"/>
      <c r="FH16" s="91"/>
      <c r="FI16" s="91"/>
      <c r="FJ16" s="91"/>
      <c r="FK16" s="91"/>
      <c r="FL16" s="91"/>
      <c r="FM16" s="91"/>
      <c r="FN16" s="91"/>
      <c r="FO16" s="91"/>
      <c r="FP16" s="91"/>
      <c r="FQ16" s="91"/>
      <c r="FR16" s="91"/>
      <c r="FS16" s="91"/>
      <c r="FT16" s="91"/>
      <c r="FU16" s="91"/>
      <c r="FV16" s="91"/>
      <c r="FW16" s="91"/>
      <c r="FX16" s="91"/>
      <c r="FY16" s="91"/>
      <c r="FZ16" s="91"/>
      <c r="GA16" s="91"/>
      <c r="GB16" s="91"/>
      <c r="GC16" s="91"/>
      <c r="GD16" s="91"/>
      <c r="GE16" s="91"/>
      <c r="GF16" s="91"/>
      <c r="GG16" s="91"/>
      <c r="GH16" s="91"/>
      <c r="GI16" s="91"/>
      <c r="GJ16" s="91"/>
      <c r="GK16" s="91"/>
      <c r="GL16" s="91"/>
      <c r="GM16" s="91"/>
      <c r="GN16" s="91"/>
      <c r="GO16" s="91"/>
      <c r="GP16" s="91"/>
      <c r="GQ16" s="91"/>
      <c r="GR16" s="91"/>
      <c r="GS16" s="91"/>
      <c r="GT16" s="91"/>
      <c r="GU16" s="91"/>
      <c r="GV16" s="91"/>
      <c r="GW16" s="91"/>
      <c r="GX16" s="91"/>
      <c r="GY16" s="91"/>
      <c r="GZ16" s="91"/>
      <c r="HA16" s="91"/>
      <c r="HB16" s="91"/>
      <c r="HC16" s="91"/>
      <c r="HD16" s="91"/>
      <c r="HE16" s="91"/>
      <c r="HF16" s="91"/>
      <c r="HG16" s="91"/>
      <c r="HH16" s="91"/>
      <c r="HI16" s="91"/>
      <c r="HJ16" s="91"/>
      <c r="HK16" s="91"/>
      <c r="HL16" s="91"/>
      <c r="HM16" s="91"/>
      <c r="HN16" s="91"/>
      <c r="HO16" s="91"/>
      <c r="HP16" s="91"/>
      <c r="HQ16" s="91"/>
      <c r="HR16" s="91"/>
      <c r="HS16" s="91"/>
      <c r="HT16" s="91"/>
      <c r="HU16" s="91"/>
      <c r="HV16" s="91"/>
      <c r="HW16" s="91"/>
      <c r="HX16" s="91"/>
      <c r="HY16" s="91"/>
      <c r="HZ16" s="91"/>
      <c r="IA16" s="91"/>
      <c r="IB16" s="91"/>
      <c r="IC16" s="91"/>
      <c r="ID16" s="91"/>
      <c r="IE16" s="91"/>
      <c r="IF16" s="91"/>
      <c r="IG16" s="91"/>
      <c r="IH16" s="91"/>
      <c r="II16" s="91"/>
      <c r="IJ16" s="91"/>
      <c r="IK16" s="91"/>
      <c r="IL16" s="91"/>
      <c r="IM16" s="91"/>
      <c r="IN16" s="91"/>
      <c r="IO16" s="91"/>
      <c r="IP16" s="91"/>
      <c r="IQ16" s="91"/>
      <c r="IR16" s="91"/>
      <c r="IS16" s="91"/>
      <c r="IT16" s="91"/>
      <c r="IU16" s="91"/>
      <c r="IV16" s="91"/>
      <c r="IW16" s="91"/>
      <c r="IX16" s="91"/>
      <c r="IY16" s="91"/>
      <c r="IZ16" s="91"/>
      <c r="JA16" s="91"/>
      <c r="JB16" s="91"/>
      <c r="JC16" s="91"/>
      <c r="JD16" s="91"/>
      <c r="JE16" s="91"/>
      <c r="JF16" s="91"/>
      <c r="JG16" s="91"/>
      <c r="JH16" s="91"/>
      <c r="JI16" s="91"/>
      <c r="JJ16" s="91"/>
      <c r="JK16" s="91"/>
      <c r="JL16" s="91"/>
      <c r="JM16" s="91"/>
      <c r="JN16" s="91"/>
      <c r="JO16" s="91"/>
      <c r="JP16" s="91"/>
      <c r="JQ16" s="91"/>
      <c r="JR16" s="91"/>
      <c r="JS16" s="91"/>
      <c r="JT16" s="91"/>
      <c r="JU16" s="91"/>
      <c r="JV16" s="91"/>
      <c r="JW16" s="91"/>
      <c r="JX16" s="91"/>
      <c r="JY16" s="91"/>
      <c r="JZ16" s="91"/>
      <c r="KA16" s="91"/>
      <c r="KB16" s="91"/>
      <c r="KC16" s="91"/>
      <c r="KD16" s="91"/>
      <c r="KE16" s="91"/>
      <c r="KF16" s="91"/>
      <c r="KG16" s="91"/>
      <c r="KH16" s="91"/>
      <c r="KI16" s="91"/>
      <c r="KJ16" s="91"/>
      <c r="KK16" s="91"/>
      <c r="KL16" s="91"/>
      <c r="KM16" s="91"/>
      <c r="KN16" s="91"/>
      <c r="KO16" s="91"/>
      <c r="KP16" s="91"/>
      <c r="KQ16" s="91"/>
      <c r="KR16" s="91"/>
      <c r="KS16" s="91"/>
      <c r="KT16" s="91"/>
      <c r="KU16" s="91"/>
      <c r="KV16" s="91"/>
      <c r="KW16" s="91"/>
      <c r="KX16" s="91"/>
      <c r="KY16" s="91"/>
      <c r="KZ16" s="91"/>
      <c r="LA16" s="91"/>
      <c r="LB16" s="91"/>
      <c r="LC16" s="91"/>
      <c r="LD16" s="91"/>
      <c r="LE16" s="91"/>
      <c r="LF16" s="91"/>
      <c r="LG16" s="91"/>
      <c r="LH16" s="91"/>
      <c r="LI16" s="91"/>
      <c r="LJ16" s="91"/>
      <c r="LK16" s="91"/>
      <c r="LL16" s="91"/>
      <c r="LM16" s="91"/>
      <c r="LN16" s="91"/>
      <c r="LO16" s="91"/>
      <c r="LP16" s="91"/>
      <c r="LQ16" s="91"/>
      <c r="LR16" s="91"/>
      <c r="LS16" s="91"/>
      <c r="LT16" s="91"/>
      <c r="LU16" s="91"/>
      <c r="LV16" s="91"/>
      <c r="LW16" s="91"/>
      <c r="LX16" s="91"/>
      <c r="LY16" s="91"/>
      <c r="LZ16" s="91"/>
      <c r="MA16" s="91"/>
      <c r="MB16" s="91"/>
      <c r="MC16" s="91"/>
      <c r="MD16" s="91"/>
      <c r="ME16" s="91"/>
      <c r="MF16" s="91"/>
      <c r="MG16" s="91"/>
      <c r="MH16" s="91"/>
      <c r="MI16" s="91"/>
      <c r="MJ16" s="91"/>
      <c r="MK16" s="91"/>
      <c r="ML16" s="91"/>
      <c r="MM16" s="91"/>
      <c r="MN16" s="91"/>
      <c r="MO16" s="91"/>
      <c r="MP16" s="91"/>
      <c r="MQ16" s="91"/>
      <c r="MR16" s="91"/>
      <c r="MS16" s="91"/>
      <c r="MT16" s="91"/>
      <c r="MU16" s="91"/>
      <c r="MV16" s="91"/>
      <c r="MW16" s="91"/>
      <c r="MX16" s="91"/>
      <c r="MY16" s="91"/>
      <c r="MZ16" s="91"/>
      <c r="NA16" s="91"/>
      <c r="NB16" s="91"/>
      <c r="NC16" s="91"/>
      <c r="ND16" s="91"/>
      <c r="NE16" s="91"/>
      <c r="NF16" s="91"/>
      <c r="NG16" s="91"/>
      <c r="NH16" s="91"/>
      <c r="NI16" s="91"/>
      <c r="NJ16" s="91"/>
      <c r="NK16" s="91"/>
      <c r="NL16" s="91"/>
      <c r="NM16" s="91"/>
      <c r="NN16" s="91"/>
      <c r="NO16" s="91"/>
      <c r="NP16" s="91"/>
      <c r="NQ16" s="91"/>
      <c r="NR16" s="91"/>
      <c r="NS16" s="91"/>
      <c r="NT16" s="91"/>
      <c r="NU16" s="91"/>
      <c r="NV16" s="91"/>
      <c r="NW16" s="91"/>
      <c r="NX16" s="91"/>
      <c r="NY16" s="91"/>
      <c r="NZ16" s="91"/>
      <c r="OA16" s="91"/>
      <c r="OB16" s="91"/>
      <c r="OC16" s="91"/>
      <c r="OD16" s="91"/>
      <c r="OE16" s="91"/>
      <c r="OF16" s="91"/>
      <c r="OG16" s="91"/>
      <c r="OH16" s="91"/>
      <c r="OI16" s="91"/>
      <c r="OJ16" s="91"/>
      <c r="OK16" s="91"/>
      <c r="OL16" s="91"/>
      <c r="OM16" s="91"/>
      <c r="ON16" s="91"/>
      <c r="OO16" s="91"/>
      <c r="OP16" s="91"/>
      <c r="OQ16" s="91"/>
      <c r="OR16" s="91"/>
      <c r="OS16" s="91"/>
      <c r="OT16" s="91"/>
      <c r="OU16" s="91"/>
      <c r="OV16" s="91"/>
      <c r="OW16" s="91"/>
      <c r="OX16" s="91"/>
      <c r="OY16" s="91"/>
      <c r="OZ16" s="91"/>
      <c r="PA16" s="91"/>
      <c r="PB16" s="91"/>
      <c r="PC16" s="91"/>
      <c r="PD16" s="91"/>
      <c r="PE16" s="91"/>
      <c r="PF16" s="91"/>
      <c r="PG16" s="91"/>
      <c r="PH16" s="91"/>
      <c r="PI16" s="91"/>
      <c r="PJ16" s="91"/>
      <c r="PK16" s="91"/>
      <c r="PL16" s="91"/>
      <c r="PM16" s="91"/>
      <c r="PN16" s="91"/>
      <c r="PO16" s="91"/>
      <c r="PP16" s="91"/>
      <c r="PQ16" s="91"/>
      <c r="PR16" s="91"/>
      <c r="PS16" s="91"/>
      <c r="PT16" s="91"/>
      <c r="PU16" s="91"/>
      <c r="PV16" s="91"/>
      <c r="PW16" s="91"/>
      <c r="PX16" s="91"/>
      <c r="PY16" s="91"/>
      <c r="PZ16" s="91"/>
      <c r="QA16" s="91"/>
      <c r="QB16" s="91"/>
      <c r="QC16" s="91"/>
      <c r="QD16" s="91"/>
      <c r="QE16" s="91"/>
      <c r="QF16" s="91"/>
      <c r="QG16" s="91"/>
      <c r="QH16" s="91"/>
      <c r="QI16" s="91"/>
      <c r="QJ16" s="91"/>
      <c r="QK16" s="91"/>
      <c r="QL16" s="91"/>
      <c r="QM16" s="91"/>
      <c r="QN16" s="91"/>
      <c r="QO16" s="91"/>
      <c r="QP16" s="91"/>
      <c r="QQ16" s="91"/>
      <c r="QR16" s="91"/>
      <c r="QS16" s="91"/>
      <c r="QT16" s="91"/>
      <c r="QU16" s="91"/>
      <c r="QV16" s="91"/>
      <c r="QW16" s="91"/>
      <c r="QX16" s="91"/>
      <c r="QY16" s="91"/>
      <c r="QZ16" s="91"/>
      <c r="RA16" s="91"/>
      <c r="RB16" s="91"/>
      <c r="RC16" s="91"/>
      <c r="RD16" s="91"/>
      <c r="RE16" s="91"/>
      <c r="RF16" s="91"/>
      <c r="RG16" s="91"/>
      <c r="RH16" s="91"/>
      <c r="RI16" s="91"/>
      <c r="RJ16" s="91"/>
      <c r="RK16" s="91"/>
      <c r="RL16" s="91"/>
      <c r="RM16" s="91"/>
      <c r="RN16" s="91"/>
      <c r="RO16" s="91"/>
      <c r="RP16" s="91"/>
      <c r="RQ16" s="91"/>
      <c r="RR16" s="91"/>
      <c r="RS16" s="91"/>
      <c r="RT16" s="91"/>
      <c r="RU16" s="91"/>
      <c r="RV16" s="91"/>
      <c r="RW16" s="91"/>
      <c r="RX16" s="91"/>
      <c r="RY16" s="91"/>
      <c r="RZ16" s="91"/>
      <c r="SA16" s="91"/>
      <c r="SB16" s="91"/>
      <c r="SC16" s="91"/>
      <c r="SD16" s="91"/>
      <c r="SE16" s="91"/>
      <c r="SF16" s="91"/>
      <c r="SG16" s="91"/>
      <c r="SH16" s="91"/>
      <c r="SI16" s="91"/>
      <c r="SJ16" s="91"/>
      <c r="SK16" s="91"/>
      <c r="SL16" s="91"/>
      <c r="SM16" s="91"/>
      <c r="SN16" s="91"/>
      <c r="SO16" s="91"/>
      <c r="SP16" s="91"/>
      <c r="SQ16" s="91"/>
      <c r="SR16" s="91"/>
      <c r="SS16" s="91"/>
      <c r="ST16" s="91"/>
      <c r="SU16" s="91"/>
      <c r="SV16" s="91"/>
      <c r="SW16" s="91"/>
      <c r="SX16" s="91"/>
      <c r="SY16" s="91"/>
      <c r="SZ16" s="91"/>
      <c r="TA16" s="91"/>
      <c r="TB16" s="91"/>
      <c r="TC16" s="91"/>
      <c r="TD16" s="91"/>
      <c r="TE16" s="91"/>
      <c r="TF16" s="91"/>
      <c r="TG16" s="91"/>
      <c r="TH16" s="91"/>
      <c r="TI16" s="91"/>
      <c r="TJ16" s="91"/>
      <c r="TK16" s="91"/>
      <c r="TL16" s="91"/>
      <c r="TM16" s="91"/>
      <c r="TN16" s="91"/>
      <c r="TO16" s="91"/>
      <c r="TP16" s="91"/>
      <c r="TQ16" s="91"/>
      <c r="TR16" s="91"/>
      <c r="TS16" s="91"/>
      <c r="TT16" s="91"/>
      <c r="TU16" s="91"/>
      <c r="TV16" s="91"/>
      <c r="TW16" s="91"/>
      <c r="TX16" s="91"/>
      <c r="TY16" s="91"/>
      <c r="TZ16" s="91"/>
      <c r="UA16" s="91"/>
      <c r="UB16" s="91"/>
      <c r="UC16" s="91"/>
      <c r="UD16" s="91"/>
      <c r="UE16" s="91"/>
      <c r="UF16" s="91"/>
      <c r="UG16" s="91"/>
      <c r="UH16" s="91"/>
      <c r="UI16" s="91"/>
      <c r="UJ16" s="91"/>
      <c r="UK16" s="91"/>
      <c r="UL16" s="91"/>
      <c r="UM16" s="91"/>
      <c r="UN16" s="91"/>
      <c r="UO16" s="91"/>
      <c r="UP16" s="91"/>
      <c r="UQ16" s="91"/>
      <c r="UR16" s="91"/>
      <c r="US16" s="91"/>
      <c r="UT16" s="91"/>
      <c r="UU16" s="91"/>
      <c r="UV16" s="91"/>
      <c r="UW16" s="91"/>
      <c r="UX16" s="91"/>
      <c r="UY16" s="91"/>
      <c r="UZ16" s="91"/>
      <c r="VA16" s="91"/>
      <c r="VB16" s="91"/>
      <c r="VC16" s="91"/>
      <c r="VD16" s="91"/>
      <c r="VE16" s="91"/>
      <c r="VF16" s="91"/>
      <c r="VG16" s="91"/>
      <c r="VH16" s="91"/>
      <c r="VI16" s="91"/>
      <c r="VJ16" s="91"/>
      <c r="VK16" s="91"/>
      <c r="VL16" s="91"/>
      <c r="VM16" s="91"/>
      <c r="VN16" s="91"/>
      <c r="VO16" s="91"/>
      <c r="VP16" s="91"/>
      <c r="VQ16" s="91"/>
      <c r="VR16" s="91"/>
      <c r="VS16" s="91"/>
      <c r="VT16" s="91"/>
      <c r="VU16" s="91"/>
      <c r="VV16" s="91"/>
      <c r="VW16" s="91"/>
      <c r="VX16" s="91"/>
      <c r="VY16" s="91"/>
      <c r="VZ16" s="91"/>
      <c r="WA16" s="91"/>
      <c r="WB16" s="91"/>
      <c r="WC16" s="91"/>
      <c r="WD16" s="91"/>
      <c r="WE16" s="91"/>
      <c r="WF16" s="91"/>
      <c r="WG16" s="91"/>
      <c r="WH16" s="91"/>
      <c r="WI16" s="91"/>
      <c r="WJ16" s="91"/>
      <c r="WK16" s="91"/>
      <c r="WL16" s="91"/>
      <c r="WM16" s="91"/>
      <c r="WN16" s="91"/>
      <c r="WO16" s="91"/>
      <c r="WP16" s="91"/>
      <c r="WQ16" s="91"/>
      <c r="WR16" s="91"/>
      <c r="WS16" s="91"/>
      <c r="WT16" s="91"/>
      <c r="WU16" s="91"/>
      <c r="WV16" s="91"/>
      <c r="WW16" s="91"/>
      <c r="WX16" s="91"/>
      <c r="WY16" s="91"/>
      <c r="WZ16" s="91"/>
      <c r="XA16" s="91"/>
      <c r="XB16" s="91"/>
      <c r="XC16" s="91"/>
      <c r="XD16" s="91"/>
      <c r="XE16" s="91"/>
      <c r="XF16" s="91"/>
      <c r="XG16" s="91"/>
      <c r="XH16" s="91"/>
      <c r="XI16" s="91"/>
      <c r="XJ16" s="91"/>
      <c r="XK16" s="91"/>
      <c r="XL16" s="91"/>
      <c r="XM16" s="91"/>
      <c r="XN16" s="91"/>
      <c r="XO16" s="91"/>
      <c r="XP16" s="91"/>
      <c r="XQ16" s="91"/>
      <c r="XR16" s="91"/>
      <c r="XS16" s="91"/>
      <c r="XT16" s="91"/>
      <c r="XU16" s="91"/>
      <c r="XV16" s="91"/>
      <c r="XW16" s="91"/>
      <c r="XX16" s="91"/>
      <c r="XY16" s="91"/>
      <c r="XZ16" s="91"/>
      <c r="YA16" s="91"/>
      <c r="YB16" s="91"/>
      <c r="YC16" s="91"/>
      <c r="YD16" s="91"/>
      <c r="YE16" s="91"/>
      <c r="YF16" s="91"/>
      <c r="YG16" s="91"/>
      <c r="YH16" s="91"/>
      <c r="YI16" s="91"/>
      <c r="YJ16" s="91"/>
      <c r="YK16" s="91"/>
      <c r="YL16" s="91"/>
      <c r="YM16" s="91"/>
      <c r="YN16" s="91"/>
      <c r="YO16" s="91"/>
      <c r="YP16" s="91"/>
      <c r="YQ16" s="91"/>
      <c r="YR16" s="91"/>
      <c r="YS16" s="91"/>
      <c r="YT16" s="91"/>
      <c r="YU16" s="91"/>
      <c r="YV16" s="91"/>
      <c r="YW16" s="91"/>
      <c r="YX16" s="91"/>
      <c r="YY16" s="91"/>
      <c r="YZ16" s="91"/>
      <c r="ZA16" s="91"/>
      <c r="ZB16" s="91"/>
      <c r="ZC16" s="91"/>
      <c r="ZD16" s="91"/>
      <c r="ZE16" s="91"/>
      <c r="ZF16" s="91"/>
      <c r="ZG16" s="91"/>
      <c r="ZH16" s="91"/>
      <c r="ZI16" s="91"/>
      <c r="ZJ16" s="91"/>
      <c r="ZK16" s="91"/>
      <c r="ZL16" s="91"/>
      <c r="ZM16" s="91"/>
      <c r="ZN16" s="91"/>
      <c r="ZO16" s="91"/>
      <c r="ZP16" s="91"/>
      <c r="ZQ16" s="91"/>
      <c r="ZR16" s="91"/>
      <c r="ZS16" s="91"/>
      <c r="ZT16" s="91"/>
      <c r="ZU16" s="91"/>
      <c r="ZV16" s="91"/>
      <c r="ZW16" s="91"/>
      <c r="ZX16" s="91"/>
      <c r="ZY16" s="91"/>
      <c r="ZZ16" s="91"/>
      <c r="AAA16" s="91"/>
      <c r="AAB16" s="91"/>
      <c r="AAC16" s="91"/>
      <c r="AAD16" s="91"/>
      <c r="AAE16" s="91"/>
      <c r="AAF16" s="91"/>
      <c r="AAG16" s="91"/>
      <c r="AAH16" s="91"/>
      <c r="AAI16" s="91"/>
      <c r="AAJ16" s="91"/>
      <c r="AAK16" s="91"/>
      <c r="AAL16" s="91"/>
      <c r="AAM16" s="91"/>
      <c r="AAN16" s="91"/>
      <c r="AAO16" s="91"/>
      <c r="AAP16" s="91"/>
      <c r="AAQ16" s="91"/>
      <c r="AAR16" s="91"/>
      <c r="AAS16" s="91"/>
      <c r="AAT16" s="91"/>
      <c r="AAU16" s="91"/>
      <c r="AAV16" s="91"/>
      <c r="AAW16" s="91"/>
      <c r="AAX16" s="91"/>
      <c r="AAY16" s="91"/>
      <c r="AAZ16" s="91"/>
      <c r="ABA16" s="91"/>
      <c r="ABB16" s="91"/>
      <c r="ABC16" s="91"/>
      <c r="ABD16" s="91"/>
      <c r="ABE16" s="91"/>
      <c r="ABF16" s="91"/>
      <c r="ABG16" s="91"/>
      <c r="ABH16" s="91"/>
      <c r="ABI16" s="91"/>
      <c r="ABJ16" s="91"/>
      <c r="ABK16" s="91"/>
      <c r="ABL16" s="91"/>
      <c r="ABM16" s="91"/>
      <c r="ABN16" s="91"/>
      <c r="ABO16" s="91"/>
      <c r="ABP16" s="91"/>
      <c r="ABQ16" s="91"/>
      <c r="ABR16" s="91"/>
      <c r="ABS16" s="91"/>
      <c r="ABT16" s="91"/>
      <c r="ABU16" s="91"/>
      <c r="ABV16" s="91"/>
      <c r="ABW16" s="91"/>
      <c r="ABX16" s="91"/>
      <c r="ABY16" s="91"/>
      <c r="ABZ16" s="91"/>
      <c r="ACA16" s="91"/>
      <c r="ACB16" s="91"/>
      <c r="ACC16" s="91"/>
      <c r="ACD16" s="91"/>
      <c r="ACE16" s="91"/>
      <c r="ACF16" s="91"/>
      <c r="ACG16" s="91"/>
      <c r="ACH16" s="91"/>
      <c r="ACI16" s="91"/>
      <c r="ACJ16" s="91"/>
      <c r="ACK16" s="91"/>
      <c r="ACL16" s="91"/>
      <c r="ACM16" s="91"/>
      <c r="ACN16" s="91"/>
      <c r="ACO16" s="91"/>
      <c r="ACP16" s="91"/>
      <c r="ACQ16" s="91"/>
      <c r="ACR16" s="91"/>
      <c r="ACS16" s="91"/>
      <c r="ACT16" s="91"/>
      <c r="ACU16" s="91"/>
      <c r="ACV16" s="91"/>
      <c r="ACW16" s="91"/>
      <c r="ACX16" s="91"/>
      <c r="ACY16" s="91"/>
      <c r="ACZ16" s="91"/>
      <c r="ADA16" s="91"/>
      <c r="ADB16" s="91"/>
      <c r="ADC16" s="91"/>
      <c r="ADD16" s="91"/>
      <c r="ADE16" s="91"/>
      <c r="ADF16" s="91"/>
      <c r="ADG16" s="91"/>
      <c r="ADH16" s="91"/>
      <c r="ADI16" s="91"/>
      <c r="ADJ16" s="91"/>
      <c r="ADK16" s="91"/>
      <c r="ADL16" s="91"/>
      <c r="ADM16" s="91"/>
      <c r="ADN16" s="91"/>
      <c r="ADO16" s="91"/>
      <c r="ADP16" s="91"/>
      <c r="ADQ16" s="91"/>
      <c r="ADR16" s="91"/>
      <c r="ADS16" s="91"/>
      <c r="ADT16" s="91"/>
      <c r="ADU16" s="91"/>
      <c r="ADV16" s="91"/>
      <c r="ADW16" s="91"/>
      <c r="ADX16" s="91"/>
      <c r="ADY16" s="91"/>
      <c r="ADZ16" s="91"/>
      <c r="AEA16" s="91"/>
      <c r="AEB16" s="91"/>
      <c r="AEC16" s="91"/>
      <c r="AED16" s="91"/>
      <c r="AEE16" s="91"/>
      <c r="AEF16" s="91"/>
      <c r="AEG16" s="91"/>
      <c r="AEH16" s="91"/>
      <c r="AEI16" s="91"/>
      <c r="AEJ16" s="91"/>
      <c r="AEK16" s="91"/>
      <c r="AEL16" s="91"/>
      <c r="AEM16" s="91"/>
      <c r="AEN16" s="91"/>
      <c r="AEO16" s="91"/>
      <c r="AEP16" s="91"/>
      <c r="AEQ16" s="91"/>
      <c r="AER16" s="91"/>
      <c r="AES16" s="91"/>
      <c r="AET16" s="91"/>
      <c r="AEU16" s="91"/>
      <c r="AEV16" s="91"/>
      <c r="AEW16" s="91"/>
      <c r="AEX16" s="91"/>
      <c r="AEY16" s="91"/>
      <c r="AEZ16" s="91"/>
      <c r="AFA16" s="91"/>
      <c r="AFB16" s="91"/>
      <c r="AFC16" s="91"/>
      <c r="AFD16" s="91"/>
      <c r="AFE16" s="91"/>
      <c r="AFF16" s="91"/>
      <c r="AFG16" s="91"/>
      <c r="AFH16" s="91"/>
      <c r="AFI16" s="91"/>
      <c r="AFJ16" s="91"/>
      <c r="AFK16" s="91"/>
      <c r="AFL16" s="91"/>
      <c r="AFM16" s="91"/>
      <c r="AFN16" s="91"/>
      <c r="AFO16" s="91"/>
      <c r="AFP16" s="91"/>
      <c r="AFQ16" s="91"/>
      <c r="AFR16" s="91"/>
      <c r="AFS16" s="91"/>
      <c r="AFT16" s="91"/>
      <c r="AFU16" s="91"/>
      <c r="AFV16" s="91"/>
      <c r="AFW16" s="91"/>
      <c r="AFX16" s="91"/>
      <c r="AFY16" s="91"/>
      <c r="AFZ16" s="91"/>
      <c r="AGA16" s="91"/>
      <c r="AGB16" s="91"/>
      <c r="AGC16" s="91"/>
      <c r="AGD16" s="91"/>
      <c r="AGE16" s="91"/>
      <c r="AGF16" s="91"/>
      <c r="AGG16" s="91"/>
      <c r="AGH16" s="91"/>
      <c r="AGI16" s="91"/>
      <c r="AGJ16" s="91"/>
      <c r="AGK16" s="91"/>
      <c r="AGL16" s="91"/>
      <c r="AGM16" s="91"/>
      <c r="AGN16" s="91"/>
      <c r="AGO16" s="91"/>
      <c r="AGP16" s="91"/>
      <c r="AGQ16" s="91"/>
      <c r="AGR16" s="91"/>
      <c r="AGS16" s="91"/>
      <c r="AGT16" s="91"/>
      <c r="AGU16" s="91"/>
      <c r="AGV16" s="91"/>
      <c r="AGW16" s="91"/>
      <c r="AGX16" s="91"/>
      <c r="AGY16" s="91"/>
      <c r="AGZ16" s="91"/>
      <c r="AHA16" s="91"/>
      <c r="AHB16" s="91"/>
      <c r="AHC16" s="91"/>
      <c r="AHD16" s="91"/>
      <c r="AHE16" s="91"/>
      <c r="AHF16" s="91"/>
      <c r="AHG16" s="91"/>
      <c r="AHH16" s="91"/>
      <c r="AHI16" s="91"/>
      <c r="AHJ16" s="91"/>
      <c r="AHK16" s="91"/>
      <c r="AHL16" s="91"/>
      <c r="AHM16" s="91"/>
      <c r="AHN16" s="91"/>
      <c r="AHO16" s="91"/>
      <c r="AHP16" s="91"/>
      <c r="AHQ16" s="91"/>
      <c r="AHR16" s="91"/>
      <c r="AHS16" s="91"/>
      <c r="AHT16" s="91"/>
      <c r="AHU16" s="91"/>
      <c r="AHV16" s="91"/>
      <c r="AHW16" s="91"/>
      <c r="AHX16" s="91"/>
      <c r="AHY16" s="91"/>
      <c r="AHZ16" s="91"/>
      <c r="AIA16" s="91"/>
      <c r="AIB16" s="91"/>
      <c r="AIC16" s="91"/>
      <c r="AID16" s="91"/>
      <c r="AIE16" s="91"/>
      <c r="AIF16" s="91"/>
      <c r="AIG16" s="91"/>
      <c r="AIH16" s="91"/>
      <c r="AII16" s="91"/>
      <c r="AIJ16" s="91"/>
      <c r="AIK16" s="91"/>
      <c r="AIL16" s="91"/>
      <c r="AIM16" s="91"/>
      <c r="AIN16" s="91"/>
      <c r="AIO16" s="91"/>
      <c r="AIP16" s="91"/>
      <c r="AIQ16" s="91"/>
      <c r="AIR16" s="91"/>
      <c r="AIS16" s="91"/>
      <c r="AIT16" s="91"/>
      <c r="AIU16" s="91"/>
      <c r="AIV16" s="91"/>
      <c r="AIW16" s="91"/>
      <c r="AIX16" s="91"/>
      <c r="AIY16" s="91"/>
      <c r="AIZ16" s="91"/>
      <c r="AJA16" s="91"/>
      <c r="AJB16" s="91"/>
      <c r="AJC16" s="91"/>
      <c r="AJD16" s="91"/>
      <c r="AJE16" s="91"/>
      <c r="AJF16" s="91"/>
      <c r="AJG16" s="91"/>
      <c r="AJH16" s="91"/>
      <c r="AJI16" s="91"/>
      <c r="AJJ16" s="91"/>
      <c r="AJK16" s="91"/>
      <c r="AJL16" s="91"/>
      <c r="AJM16" s="91"/>
      <c r="AJN16" s="91"/>
      <c r="AJO16" s="91"/>
      <c r="AJP16" s="91"/>
      <c r="AJQ16" s="91"/>
      <c r="AJR16" s="91"/>
      <c r="AJS16" s="91"/>
      <c r="AJT16" s="91"/>
      <c r="AJU16" s="91"/>
      <c r="AJV16" s="91"/>
      <c r="AJW16" s="91"/>
      <c r="AJX16" s="91"/>
      <c r="AJY16" s="91"/>
      <c r="AJZ16" s="91"/>
      <c r="AKA16" s="91"/>
      <c r="AKB16" s="91"/>
      <c r="AKC16" s="91"/>
      <c r="AKD16" s="91"/>
      <c r="AKE16" s="91"/>
      <c r="AKF16" s="91"/>
      <c r="AKG16" s="91"/>
      <c r="AKH16" s="91"/>
      <c r="AKI16" s="91"/>
      <c r="AKJ16" s="91"/>
      <c r="AKK16" s="91"/>
      <c r="AKL16" s="91"/>
      <c r="AKM16" s="91"/>
      <c r="AKN16" s="91"/>
      <c r="AKO16" s="91"/>
      <c r="AKP16" s="91"/>
      <c r="AKQ16" s="91"/>
      <c r="AKR16" s="91"/>
      <c r="AKS16" s="91"/>
      <c r="AKT16" s="91"/>
      <c r="AKU16" s="91"/>
      <c r="AKV16" s="91"/>
      <c r="AKW16" s="91"/>
      <c r="AKX16" s="91"/>
      <c r="AKY16" s="91"/>
      <c r="AKZ16" s="91"/>
      <c r="ALA16" s="91"/>
      <c r="ALB16" s="91"/>
      <c r="ALC16" s="91"/>
      <c r="ALD16" s="91"/>
      <c r="ALE16" s="91"/>
      <c r="ALF16" s="91"/>
      <c r="ALG16" s="91"/>
      <c r="ALH16" s="91"/>
      <c r="ALI16" s="91"/>
      <c r="ALJ16" s="91"/>
      <c r="ALK16" s="91"/>
      <c r="ALL16" s="91"/>
      <c r="ALM16" s="91"/>
      <c r="ALN16" s="91"/>
      <c r="ALO16" s="91"/>
      <c r="ALP16" s="91"/>
      <c r="ALQ16" s="91"/>
      <c r="ALR16" s="91"/>
      <c r="ALS16" s="91"/>
      <c r="ALT16" s="91"/>
      <c r="ALU16" s="91"/>
      <c r="ALV16" s="91"/>
      <c r="ALW16" s="91"/>
      <c r="ALX16" s="91"/>
      <c r="ALY16" s="91"/>
      <c r="ALZ16" s="91"/>
      <c r="AMA16" s="91"/>
      <c r="AMB16" s="91"/>
      <c r="AMC16" s="91"/>
      <c r="AMD16" s="91"/>
      <c r="AME16" s="91"/>
      <c r="AMF16" s="91"/>
      <c r="AMG16" s="91"/>
      <c r="AMH16" s="91"/>
      <c r="AMI16" s="91"/>
      <c r="AMJ16" s="91"/>
      <c r="AMK16" s="91"/>
      <c r="AML16" s="91"/>
      <c r="AMM16" s="91"/>
      <c r="AMN16" s="91"/>
      <c r="AMO16" s="91"/>
      <c r="AMP16" s="91"/>
      <c r="AMQ16" s="91"/>
      <c r="AMR16" s="91"/>
      <c r="AMS16" s="91"/>
      <c r="AMT16" s="91"/>
      <c r="AMU16" s="91"/>
      <c r="AMV16" s="91"/>
      <c r="AMW16" s="91"/>
      <c r="AMX16" s="91"/>
      <c r="AMY16" s="91"/>
      <c r="AMZ16" s="91"/>
      <c r="ANA16" s="91"/>
      <c r="ANB16" s="91"/>
      <c r="ANC16" s="91"/>
      <c r="AND16" s="91"/>
      <c r="ANE16" s="91"/>
      <c r="ANF16" s="91"/>
      <c r="ANG16" s="91"/>
      <c r="ANH16" s="91"/>
      <c r="ANI16" s="91"/>
      <c r="ANJ16" s="91"/>
      <c r="ANK16" s="91"/>
      <c r="ANL16" s="91"/>
      <c r="ANM16" s="91"/>
      <c r="ANN16" s="91"/>
      <c r="ANO16" s="91"/>
      <c r="ANP16" s="91"/>
      <c r="ANQ16" s="91"/>
      <c r="ANR16" s="91"/>
      <c r="ANS16" s="91"/>
      <c r="ANT16" s="91"/>
      <c r="ANU16" s="91"/>
      <c r="ANV16" s="91"/>
      <c r="ANW16" s="91"/>
      <c r="ANX16" s="91"/>
      <c r="ANY16" s="91"/>
      <c r="ANZ16" s="91"/>
      <c r="AOA16" s="91"/>
      <c r="AOB16" s="91"/>
      <c r="AOC16" s="91"/>
      <c r="AOD16" s="91"/>
      <c r="AOE16" s="91"/>
      <c r="AOF16" s="91"/>
      <c r="AOG16" s="91"/>
      <c r="AOH16" s="91"/>
      <c r="AOI16" s="91"/>
      <c r="AOJ16" s="91"/>
      <c r="AOK16" s="91"/>
      <c r="AOL16" s="91"/>
      <c r="AOM16" s="91"/>
      <c r="AON16" s="91"/>
      <c r="AOO16" s="91"/>
      <c r="AOP16" s="91"/>
      <c r="AOQ16" s="91"/>
      <c r="AOR16" s="91"/>
      <c r="AOS16" s="91"/>
      <c r="AOT16" s="91"/>
      <c r="AOU16" s="91"/>
      <c r="AOV16" s="91"/>
      <c r="AOW16" s="91"/>
      <c r="AOX16" s="91"/>
      <c r="AOY16" s="91"/>
      <c r="AOZ16" s="91"/>
      <c r="APA16" s="91"/>
      <c r="APB16" s="91"/>
      <c r="APC16" s="91"/>
      <c r="APD16" s="91"/>
      <c r="APE16" s="91"/>
      <c r="APF16" s="91"/>
      <c r="APG16" s="91"/>
      <c r="APH16" s="91"/>
      <c r="API16" s="91"/>
      <c r="APJ16" s="91"/>
      <c r="APK16" s="91"/>
      <c r="APL16" s="91"/>
      <c r="APM16" s="91"/>
      <c r="APN16" s="91"/>
      <c r="APO16" s="91"/>
      <c r="APP16" s="91"/>
      <c r="APQ16" s="91"/>
      <c r="APR16" s="91"/>
      <c r="APS16" s="91"/>
      <c r="APT16" s="91"/>
      <c r="APU16" s="91"/>
      <c r="APV16" s="91"/>
      <c r="APW16" s="91"/>
      <c r="APX16" s="91"/>
      <c r="APY16" s="91"/>
      <c r="APZ16" s="91"/>
      <c r="AQA16" s="91"/>
      <c r="AQB16" s="91"/>
      <c r="AQC16" s="91"/>
      <c r="AQD16" s="91"/>
      <c r="AQE16" s="91"/>
      <c r="AQF16" s="91"/>
      <c r="AQG16" s="91"/>
      <c r="AQH16" s="91"/>
      <c r="AQI16" s="91"/>
      <c r="AQJ16" s="91"/>
      <c r="AQK16" s="91"/>
      <c r="AQL16" s="91"/>
      <c r="AQM16" s="91"/>
      <c r="AQN16" s="91"/>
      <c r="AQO16" s="91"/>
      <c r="AQP16" s="91"/>
      <c r="AQQ16" s="91"/>
      <c r="AQR16" s="91"/>
      <c r="AQS16" s="91"/>
      <c r="AQT16" s="91"/>
      <c r="AQU16" s="91"/>
      <c r="AQV16" s="91"/>
      <c r="AQW16" s="91"/>
      <c r="AQX16" s="91"/>
      <c r="AQY16" s="91"/>
      <c r="AQZ16" s="91"/>
      <c r="ARA16" s="91"/>
      <c r="ARB16" s="91"/>
      <c r="ARC16" s="91"/>
      <c r="ARD16" s="91"/>
      <c r="ARE16" s="91"/>
      <c r="ARF16" s="91"/>
      <c r="ARG16" s="91"/>
      <c r="ARH16" s="91"/>
      <c r="ARI16" s="91"/>
      <c r="ARJ16" s="91"/>
      <c r="ARK16" s="91"/>
      <c r="ARL16" s="91"/>
      <c r="ARM16" s="91"/>
      <c r="ARN16" s="91"/>
      <c r="ARO16" s="91"/>
      <c r="ARP16" s="91"/>
      <c r="ARQ16" s="91"/>
      <c r="ARR16" s="91"/>
      <c r="ARS16" s="91"/>
      <c r="ART16" s="91"/>
      <c r="ARU16" s="91"/>
      <c r="ARV16" s="91"/>
      <c r="ARW16" s="91"/>
      <c r="ARX16" s="91"/>
      <c r="ARY16" s="91"/>
      <c r="ARZ16" s="91"/>
      <c r="ASA16" s="91"/>
      <c r="ASB16" s="91"/>
      <c r="ASC16" s="91"/>
      <c r="ASD16" s="91"/>
      <c r="ASE16" s="91"/>
      <c r="ASF16" s="91"/>
      <c r="ASG16" s="91"/>
      <c r="ASH16" s="91"/>
      <c r="ASI16" s="91"/>
      <c r="ASJ16" s="91"/>
      <c r="ASK16" s="91"/>
      <c r="ASL16" s="91"/>
      <c r="ASM16" s="91"/>
      <c r="ASN16" s="91"/>
      <c r="ASO16" s="91"/>
      <c r="ASP16" s="91"/>
      <c r="ASQ16" s="91"/>
      <c r="ASR16" s="91"/>
      <c r="ASS16" s="91"/>
      <c r="AST16" s="91"/>
      <c r="ASU16" s="91"/>
      <c r="ASV16" s="91"/>
      <c r="ASW16" s="91"/>
      <c r="ASX16" s="91"/>
      <c r="ASY16" s="91"/>
      <c r="ASZ16" s="91"/>
      <c r="ATA16" s="91"/>
      <c r="ATB16" s="91"/>
      <c r="ATC16" s="91"/>
      <c r="ATD16" s="91"/>
      <c r="ATE16" s="91"/>
      <c r="ATF16" s="91"/>
      <c r="ATG16" s="91"/>
      <c r="ATH16" s="91"/>
      <c r="ATI16" s="91"/>
      <c r="ATJ16" s="91"/>
      <c r="ATK16" s="91"/>
      <c r="ATL16" s="91"/>
      <c r="ATM16" s="91"/>
      <c r="ATN16" s="91"/>
      <c r="ATO16" s="91"/>
      <c r="ATP16" s="91"/>
      <c r="ATQ16" s="91"/>
      <c r="ATR16" s="91"/>
      <c r="ATS16" s="91"/>
      <c r="ATT16" s="91"/>
      <c r="ATU16" s="91"/>
      <c r="ATV16" s="91"/>
      <c r="ATW16" s="91"/>
      <c r="ATX16" s="91"/>
      <c r="ATY16" s="91"/>
      <c r="ATZ16" s="91"/>
      <c r="AUA16" s="91"/>
      <c r="AUB16" s="91"/>
      <c r="AUC16" s="91"/>
      <c r="AUD16" s="91"/>
      <c r="AUE16" s="91"/>
      <c r="AUF16" s="91"/>
      <c r="AUG16" s="91"/>
      <c r="AUH16" s="91"/>
      <c r="AUI16" s="91"/>
      <c r="AUJ16" s="91"/>
      <c r="AUK16" s="91"/>
      <c r="AUL16" s="91"/>
      <c r="AUM16" s="91"/>
      <c r="AUN16" s="91"/>
      <c r="AUO16" s="91"/>
      <c r="AUP16" s="91"/>
      <c r="AUQ16" s="91"/>
      <c r="AUR16" s="91"/>
      <c r="AUS16" s="91"/>
      <c r="AUT16" s="91"/>
      <c r="AUU16" s="91"/>
      <c r="AUV16" s="91"/>
      <c r="AUW16" s="91"/>
      <c r="AUX16" s="91"/>
      <c r="AUY16" s="91"/>
      <c r="AUZ16" s="91"/>
      <c r="AVA16" s="91"/>
      <c r="AVB16" s="91"/>
      <c r="AVC16" s="91"/>
      <c r="AVD16" s="91"/>
      <c r="AVE16" s="91"/>
      <c r="AVF16" s="91"/>
      <c r="AVG16" s="91"/>
      <c r="AVH16" s="91"/>
      <c r="AVI16" s="91"/>
      <c r="AVJ16" s="91"/>
      <c r="AVK16" s="91"/>
      <c r="AVL16" s="91"/>
      <c r="AVM16" s="91"/>
      <c r="AVN16" s="91"/>
      <c r="AVO16" s="91"/>
      <c r="AVP16" s="91"/>
      <c r="AVQ16" s="91"/>
      <c r="AVR16" s="91"/>
      <c r="AVS16" s="91"/>
      <c r="AVT16" s="91"/>
      <c r="AVU16" s="91"/>
      <c r="AVV16" s="91"/>
      <c r="AVW16" s="91"/>
      <c r="AVX16" s="91"/>
      <c r="AVY16" s="91"/>
      <c r="AVZ16" s="91"/>
      <c r="AWA16" s="91"/>
      <c r="AWB16" s="91"/>
      <c r="AWC16" s="91"/>
      <c r="AWD16" s="91"/>
      <c r="AWE16" s="91"/>
      <c r="AWF16" s="91"/>
      <c r="AWG16" s="91"/>
      <c r="AWH16" s="91"/>
      <c r="AWI16" s="91"/>
      <c r="AWJ16" s="91"/>
      <c r="AWK16" s="91"/>
      <c r="AWL16" s="91"/>
      <c r="AWM16" s="91"/>
      <c r="AWN16" s="91"/>
      <c r="AWO16" s="91"/>
      <c r="AWP16" s="91"/>
      <c r="AWQ16" s="91"/>
      <c r="AWR16" s="91"/>
      <c r="AWS16" s="91"/>
      <c r="AWT16" s="91"/>
      <c r="AWU16" s="91"/>
      <c r="AWV16" s="91"/>
      <c r="AWW16" s="91"/>
      <c r="AWX16" s="91"/>
      <c r="AWY16" s="91"/>
      <c r="AWZ16" s="91"/>
      <c r="AXA16" s="91"/>
      <c r="AXB16" s="91"/>
      <c r="AXC16" s="91"/>
      <c r="AXD16" s="91"/>
      <c r="AXE16" s="91"/>
      <c r="AXF16" s="91"/>
      <c r="AXG16" s="91"/>
      <c r="AXH16" s="91"/>
      <c r="AXI16" s="91"/>
      <c r="AXJ16" s="91"/>
      <c r="AXK16" s="91"/>
      <c r="AXL16" s="91"/>
      <c r="AXM16" s="91"/>
      <c r="AXN16" s="91"/>
      <c r="AXO16" s="91"/>
      <c r="AXP16" s="91"/>
      <c r="AXQ16" s="91"/>
      <c r="AXR16" s="91"/>
      <c r="AXS16" s="91"/>
      <c r="AXT16" s="91"/>
      <c r="AXU16" s="91"/>
      <c r="AXV16" s="91"/>
      <c r="AXW16" s="91"/>
      <c r="AXX16" s="91"/>
      <c r="AXY16" s="91"/>
      <c r="AXZ16" s="91"/>
      <c r="AYA16" s="91"/>
      <c r="AYB16" s="91"/>
      <c r="AYC16" s="91"/>
      <c r="AYD16" s="91"/>
      <c r="AYE16" s="91"/>
      <c r="AYF16" s="91"/>
      <c r="AYG16" s="91"/>
      <c r="AYH16" s="91"/>
      <c r="AYI16" s="91"/>
      <c r="AYJ16" s="91"/>
      <c r="AYK16" s="91"/>
      <c r="AYL16" s="91"/>
      <c r="AYM16" s="91"/>
      <c r="AYN16" s="91"/>
      <c r="AYO16" s="91"/>
      <c r="AYP16" s="91"/>
      <c r="AYQ16" s="91"/>
      <c r="AYR16" s="91"/>
      <c r="AYS16" s="91"/>
      <c r="AYT16" s="91"/>
      <c r="AYU16" s="91"/>
      <c r="AYV16" s="91"/>
      <c r="AYW16" s="91"/>
      <c r="AYX16" s="91"/>
      <c r="AYY16" s="91"/>
      <c r="AYZ16" s="91"/>
      <c r="AZA16" s="91"/>
      <c r="AZB16" s="91"/>
      <c r="AZC16" s="91"/>
      <c r="AZD16" s="91"/>
      <c r="AZE16" s="91"/>
      <c r="AZF16" s="91"/>
      <c r="AZG16" s="91"/>
      <c r="AZH16" s="91"/>
      <c r="AZI16" s="91"/>
      <c r="AZJ16" s="91"/>
      <c r="AZK16" s="91"/>
      <c r="AZL16" s="91"/>
      <c r="AZM16" s="91"/>
      <c r="AZN16" s="91"/>
      <c r="AZO16" s="91"/>
      <c r="AZP16" s="91"/>
      <c r="AZQ16" s="91"/>
      <c r="AZR16" s="91"/>
      <c r="AZS16" s="91"/>
      <c r="AZT16" s="91"/>
      <c r="AZU16" s="91"/>
      <c r="AZV16" s="91"/>
      <c r="AZW16" s="91"/>
      <c r="AZX16" s="91"/>
      <c r="AZY16" s="91"/>
      <c r="AZZ16" s="91"/>
      <c r="BAA16" s="91"/>
      <c r="BAB16" s="91"/>
      <c r="BAC16" s="91"/>
      <c r="BAD16" s="91"/>
      <c r="BAE16" s="91"/>
      <c r="BAF16" s="91"/>
      <c r="BAG16" s="91"/>
      <c r="BAH16" s="91"/>
      <c r="BAI16" s="91"/>
      <c r="BAJ16" s="91"/>
      <c r="BAK16" s="91"/>
      <c r="BAL16" s="91"/>
      <c r="BAM16" s="91"/>
      <c r="BAN16" s="91"/>
      <c r="BAO16" s="91"/>
      <c r="BAP16" s="91"/>
      <c r="BAQ16" s="91"/>
      <c r="BAR16" s="91"/>
      <c r="BAS16" s="91"/>
      <c r="BAT16" s="91"/>
      <c r="BAU16" s="91"/>
      <c r="BAV16" s="91"/>
      <c r="BAW16" s="91"/>
      <c r="BAX16" s="91"/>
      <c r="BAY16" s="91"/>
      <c r="BAZ16" s="91"/>
      <c r="BBA16" s="91"/>
      <c r="BBB16" s="91"/>
      <c r="BBC16" s="91"/>
      <c r="BBD16" s="91"/>
      <c r="BBE16" s="91"/>
      <c r="BBF16" s="91"/>
      <c r="BBG16" s="91"/>
      <c r="BBH16" s="91"/>
      <c r="BBI16" s="91"/>
      <c r="BBJ16" s="91"/>
      <c r="BBK16" s="91"/>
      <c r="BBL16" s="91"/>
      <c r="BBM16" s="91"/>
      <c r="BBN16" s="91"/>
      <c r="BBO16" s="91"/>
      <c r="BBP16" s="91"/>
      <c r="BBQ16" s="91"/>
      <c r="BBR16" s="91"/>
      <c r="BBS16" s="91"/>
      <c r="BBT16" s="91"/>
      <c r="BBU16" s="91"/>
      <c r="BBV16" s="91"/>
      <c r="BBW16" s="91"/>
      <c r="BBX16" s="91"/>
      <c r="BBY16" s="91"/>
      <c r="BBZ16" s="91"/>
      <c r="BCA16" s="91"/>
      <c r="BCB16" s="91"/>
      <c r="BCC16" s="91"/>
      <c r="BCD16" s="91"/>
      <c r="BCE16" s="91"/>
      <c r="BCF16" s="91"/>
      <c r="BCG16" s="91"/>
      <c r="BCH16" s="91"/>
      <c r="BCI16" s="91"/>
      <c r="BCJ16" s="91"/>
      <c r="BCK16" s="91"/>
      <c r="BCL16" s="91"/>
      <c r="BCM16" s="91"/>
      <c r="BCN16" s="91"/>
      <c r="BCO16" s="91"/>
      <c r="BCP16" s="91"/>
      <c r="BCQ16" s="91"/>
      <c r="BCR16" s="91"/>
      <c r="BCS16" s="91"/>
      <c r="BCT16" s="91"/>
      <c r="BCU16" s="91"/>
      <c r="BCV16" s="91"/>
      <c r="BCW16" s="91"/>
      <c r="BCX16" s="91"/>
      <c r="BCY16" s="91"/>
      <c r="BCZ16" s="91"/>
      <c r="BDA16" s="91"/>
      <c r="BDB16" s="91"/>
      <c r="BDC16" s="91"/>
      <c r="BDD16" s="91"/>
      <c r="BDE16" s="91"/>
      <c r="BDF16" s="91"/>
      <c r="BDG16" s="91"/>
      <c r="BDH16" s="91"/>
      <c r="BDI16" s="91"/>
      <c r="BDJ16" s="91"/>
      <c r="BDK16" s="91"/>
      <c r="BDL16" s="91"/>
      <c r="BDM16" s="91"/>
      <c r="BDN16" s="91"/>
      <c r="BDO16" s="91"/>
      <c r="BDP16" s="91"/>
      <c r="BDQ16" s="91"/>
      <c r="BDR16" s="91"/>
      <c r="BDS16" s="91"/>
      <c r="BDT16" s="91"/>
      <c r="BDU16" s="91"/>
      <c r="BDV16" s="91"/>
      <c r="BDW16" s="91"/>
      <c r="BDX16" s="91"/>
      <c r="BDY16" s="91"/>
      <c r="BDZ16" s="91"/>
      <c r="BEA16" s="91"/>
      <c r="BEB16" s="91"/>
      <c r="BEC16" s="91"/>
      <c r="BED16" s="91"/>
      <c r="BEE16" s="91"/>
      <c r="BEF16" s="91"/>
      <c r="BEG16" s="91"/>
      <c r="BEH16" s="91"/>
      <c r="BEI16" s="91"/>
      <c r="BEJ16" s="91"/>
      <c r="BEK16" s="91"/>
      <c r="BEL16" s="91"/>
      <c r="BEM16" s="91"/>
      <c r="BEN16" s="91"/>
      <c r="BEO16" s="91"/>
      <c r="BEP16" s="91"/>
      <c r="BEQ16" s="91"/>
      <c r="BER16" s="91"/>
      <c r="BES16" s="91"/>
      <c r="BET16" s="91"/>
      <c r="BEU16" s="91"/>
      <c r="BEV16" s="91"/>
      <c r="BEW16" s="91"/>
      <c r="BEX16" s="91"/>
      <c r="BEY16" s="91"/>
      <c r="BEZ16" s="91"/>
      <c r="BFA16" s="91"/>
      <c r="BFB16" s="91"/>
      <c r="BFC16" s="91"/>
      <c r="BFD16" s="91"/>
      <c r="BFE16" s="91"/>
      <c r="BFF16" s="91"/>
      <c r="BFG16" s="91"/>
      <c r="BFH16" s="91"/>
      <c r="BFI16" s="91"/>
      <c r="BFJ16" s="91"/>
      <c r="BFK16" s="91"/>
      <c r="BFL16" s="91"/>
      <c r="BFM16" s="91"/>
      <c r="BFN16" s="91"/>
      <c r="BFO16" s="91"/>
      <c r="BFP16" s="91"/>
      <c r="BFQ16" s="91"/>
      <c r="BFR16" s="91"/>
      <c r="BFS16" s="91"/>
      <c r="BFT16" s="91"/>
      <c r="BFU16" s="91"/>
      <c r="BFV16" s="91"/>
      <c r="BFW16" s="91"/>
      <c r="BFX16" s="91"/>
      <c r="BFY16" s="91"/>
      <c r="BFZ16" s="91"/>
      <c r="BGA16" s="91"/>
      <c r="BGB16" s="91"/>
      <c r="BGC16" s="91"/>
      <c r="BGD16" s="91"/>
      <c r="BGE16" s="91"/>
      <c r="BGF16" s="91"/>
      <c r="BGG16" s="91"/>
      <c r="BGH16" s="91"/>
      <c r="BGI16" s="91"/>
      <c r="BGJ16" s="91"/>
      <c r="BGK16" s="91"/>
      <c r="BGL16" s="91"/>
      <c r="BGM16" s="91"/>
      <c r="BGN16" s="91"/>
      <c r="BGO16" s="91"/>
      <c r="BGP16" s="91"/>
      <c r="BGQ16" s="91"/>
      <c r="BGR16" s="91"/>
      <c r="BGS16" s="91"/>
      <c r="BGT16" s="91"/>
      <c r="BGU16" s="91"/>
      <c r="BGV16" s="91"/>
      <c r="BGW16" s="91"/>
      <c r="BGX16" s="91"/>
      <c r="BGY16" s="91"/>
      <c r="BGZ16" s="91"/>
      <c r="BHA16" s="91"/>
      <c r="BHB16" s="91"/>
      <c r="BHC16" s="91"/>
      <c r="BHD16" s="91"/>
      <c r="BHE16" s="91"/>
      <c r="BHF16" s="91"/>
      <c r="BHG16" s="91"/>
      <c r="BHH16" s="91"/>
      <c r="BHI16" s="91"/>
      <c r="BHJ16" s="91"/>
      <c r="BHK16" s="91"/>
      <c r="BHL16" s="91"/>
      <c r="BHM16" s="91"/>
      <c r="BHN16" s="91"/>
      <c r="BHO16" s="91"/>
      <c r="BHP16" s="91"/>
      <c r="BHQ16" s="91"/>
      <c r="BHR16" s="91"/>
      <c r="BHS16" s="91"/>
      <c r="BHT16" s="91"/>
      <c r="BHU16" s="91"/>
      <c r="BHV16" s="91"/>
      <c r="BHW16" s="91"/>
      <c r="BHX16" s="91"/>
      <c r="BHY16" s="91"/>
      <c r="BHZ16" s="91"/>
      <c r="BIA16" s="91"/>
      <c r="BIB16" s="91"/>
      <c r="BIC16" s="91"/>
      <c r="BID16" s="91"/>
      <c r="BIE16" s="91"/>
      <c r="BIF16" s="91"/>
      <c r="BIG16" s="91"/>
      <c r="BIH16" s="91"/>
      <c r="BII16" s="91"/>
      <c r="BIJ16" s="91"/>
      <c r="BIK16" s="91"/>
      <c r="BIL16" s="91"/>
      <c r="BIM16" s="91"/>
      <c r="BIN16" s="91"/>
      <c r="BIO16" s="91"/>
      <c r="BIP16" s="91"/>
      <c r="BIQ16" s="91"/>
      <c r="BIR16" s="91"/>
      <c r="BIS16" s="91"/>
      <c r="BIT16" s="91"/>
      <c r="BIU16" s="91"/>
      <c r="BIV16" s="91"/>
      <c r="BIW16" s="91"/>
      <c r="BIX16" s="91"/>
      <c r="BIY16" s="91"/>
      <c r="BIZ16" s="91"/>
      <c r="BJA16" s="91"/>
      <c r="BJB16" s="91"/>
      <c r="BJC16" s="91"/>
      <c r="BJD16" s="91"/>
      <c r="BJE16" s="91"/>
      <c r="BJF16" s="91"/>
      <c r="BJG16" s="91"/>
      <c r="BJH16" s="91"/>
      <c r="BJI16" s="91"/>
      <c r="BJJ16" s="91"/>
      <c r="BJK16" s="91"/>
      <c r="BJL16" s="91"/>
      <c r="BJM16" s="91"/>
      <c r="BJN16" s="91"/>
      <c r="BJO16" s="91"/>
      <c r="BJP16" s="91"/>
      <c r="BJQ16" s="91"/>
      <c r="BJR16" s="91"/>
      <c r="BJS16" s="91"/>
      <c r="BJT16" s="91"/>
      <c r="BJU16" s="91"/>
      <c r="BJV16" s="91"/>
      <c r="BJW16" s="91"/>
      <c r="BJX16" s="91"/>
      <c r="BJY16" s="91"/>
      <c r="BJZ16" s="91"/>
      <c r="BKA16" s="91"/>
      <c r="BKB16" s="91"/>
      <c r="BKC16" s="91"/>
      <c r="BKD16" s="91"/>
      <c r="BKE16" s="91"/>
      <c r="BKF16" s="91"/>
      <c r="BKG16" s="91"/>
      <c r="BKH16" s="91"/>
      <c r="BKI16" s="91"/>
      <c r="BKJ16" s="91"/>
      <c r="BKK16" s="91"/>
      <c r="BKL16" s="91"/>
      <c r="BKM16" s="91"/>
      <c r="BKN16" s="91"/>
      <c r="BKO16" s="91"/>
      <c r="BKP16" s="91"/>
      <c r="BKQ16" s="91"/>
      <c r="BKR16" s="91"/>
      <c r="BKS16" s="91"/>
      <c r="BKT16" s="91"/>
      <c r="BKU16" s="91"/>
      <c r="BKV16" s="91"/>
      <c r="BKW16" s="91"/>
      <c r="BKX16" s="91"/>
      <c r="BKY16" s="91"/>
      <c r="BKZ16" s="91"/>
      <c r="BLA16" s="91"/>
      <c r="BLB16" s="91"/>
      <c r="BLC16" s="91"/>
      <c r="BLD16" s="91"/>
      <c r="BLE16" s="91"/>
      <c r="BLF16" s="91"/>
      <c r="BLG16" s="91"/>
      <c r="BLH16" s="91"/>
      <c r="BLI16" s="91"/>
      <c r="BLJ16" s="91"/>
      <c r="BLK16" s="91"/>
      <c r="BLL16" s="91"/>
      <c r="BLM16" s="91"/>
      <c r="BLN16" s="91"/>
      <c r="BLO16" s="91"/>
      <c r="BLP16" s="91"/>
      <c r="BLQ16" s="91"/>
      <c r="BLR16" s="91"/>
      <c r="BLS16" s="91"/>
      <c r="BLT16" s="91"/>
      <c r="BLU16" s="91"/>
      <c r="BLV16" s="91"/>
      <c r="BLW16" s="91"/>
      <c r="BLX16" s="91"/>
      <c r="BLY16" s="91"/>
      <c r="BLZ16" s="91"/>
      <c r="BMA16" s="91"/>
      <c r="BMB16" s="91"/>
      <c r="BMC16" s="91"/>
      <c r="BMD16" s="91"/>
      <c r="BME16" s="91"/>
      <c r="BMF16" s="91"/>
      <c r="BMG16" s="91"/>
      <c r="BMH16" s="91"/>
      <c r="BMI16" s="91"/>
      <c r="BMJ16" s="91"/>
      <c r="BMK16" s="91"/>
      <c r="BML16" s="91"/>
      <c r="BMM16" s="91"/>
      <c r="BMN16" s="91"/>
      <c r="BMO16" s="91"/>
      <c r="BMP16" s="91"/>
      <c r="BMQ16" s="91"/>
      <c r="BMR16" s="91"/>
      <c r="BMS16" s="91"/>
      <c r="BMT16" s="91"/>
      <c r="BMU16" s="91"/>
      <c r="BMV16" s="91"/>
      <c r="BMW16" s="91"/>
      <c r="BMX16" s="91"/>
      <c r="BMY16" s="91"/>
      <c r="BMZ16" s="91"/>
      <c r="BNA16" s="91"/>
      <c r="BNB16" s="91"/>
      <c r="BNC16" s="91"/>
      <c r="BND16" s="91"/>
      <c r="BNE16" s="91"/>
      <c r="BNF16" s="91"/>
      <c r="BNG16" s="91"/>
      <c r="BNH16" s="91"/>
      <c r="BNI16" s="91"/>
      <c r="BNJ16" s="91"/>
      <c r="BNK16" s="91"/>
      <c r="BNL16" s="91"/>
      <c r="BNM16" s="91"/>
      <c r="BNN16" s="91"/>
      <c r="BNO16" s="91"/>
      <c r="BNP16" s="91"/>
      <c r="BNQ16" s="91"/>
      <c r="BNR16" s="91"/>
      <c r="BNS16" s="91"/>
      <c r="BNT16" s="91"/>
      <c r="BNU16" s="91"/>
      <c r="BNV16" s="91"/>
      <c r="BNW16" s="91"/>
      <c r="BNX16" s="91"/>
      <c r="BNY16" s="91"/>
      <c r="BNZ16" s="91"/>
      <c r="BOA16" s="91"/>
      <c r="BOB16" s="91"/>
      <c r="BOC16" s="91"/>
      <c r="BOD16" s="91"/>
      <c r="BOE16" s="91"/>
      <c r="BOF16" s="91"/>
      <c r="BOG16" s="91"/>
      <c r="BOH16" s="91"/>
      <c r="BOI16" s="91"/>
      <c r="BOJ16" s="91"/>
      <c r="BOK16" s="91"/>
      <c r="BOL16" s="91"/>
      <c r="BOM16" s="91"/>
      <c r="BON16" s="91"/>
      <c r="BOO16" s="91"/>
      <c r="BOP16" s="91"/>
      <c r="BOQ16" s="91"/>
      <c r="BOR16" s="91"/>
      <c r="BOS16" s="91"/>
      <c r="BOT16" s="91"/>
      <c r="BOU16" s="91"/>
      <c r="BOV16" s="91"/>
      <c r="BOW16" s="91"/>
      <c r="BOX16" s="91"/>
      <c r="BOY16" s="91"/>
      <c r="BOZ16" s="91"/>
      <c r="BPA16" s="91"/>
      <c r="BPB16" s="91"/>
      <c r="BPC16" s="91"/>
      <c r="BPD16" s="91"/>
      <c r="BPE16" s="91"/>
      <c r="BPF16" s="91"/>
      <c r="BPG16" s="91"/>
      <c r="BPH16" s="91"/>
      <c r="BPI16" s="91"/>
      <c r="BPJ16" s="91"/>
      <c r="BPK16" s="91"/>
      <c r="BPL16" s="91"/>
      <c r="BPM16" s="91"/>
      <c r="BPN16" s="91"/>
      <c r="BPO16" s="91"/>
      <c r="BPP16" s="91"/>
      <c r="BPQ16" s="91"/>
      <c r="BPR16" s="91"/>
      <c r="BPS16" s="91"/>
      <c r="BPT16" s="91"/>
      <c r="BPU16" s="91"/>
      <c r="BPV16" s="91"/>
      <c r="BPW16" s="91"/>
      <c r="BPX16" s="91"/>
      <c r="BPY16" s="91"/>
      <c r="BPZ16" s="91"/>
      <c r="BQA16" s="91"/>
      <c r="BQB16" s="91"/>
      <c r="BQC16" s="91"/>
      <c r="BQD16" s="91"/>
      <c r="BQE16" s="91"/>
      <c r="BQF16" s="91"/>
      <c r="BQG16" s="91"/>
      <c r="BQH16" s="91"/>
      <c r="BQI16" s="91"/>
      <c r="BQJ16" s="91"/>
      <c r="BQK16" s="91"/>
      <c r="BQL16" s="91"/>
      <c r="BQM16" s="91"/>
      <c r="BQN16" s="91"/>
      <c r="BQO16" s="91"/>
      <c r="BQP16" s="91"/>
      <c r="BQQ16" s="91"/>
      <c r="BQR16" s="91"/>
      <c r="BQS16" s="91"/>
      <c r="BQT16" s="91"/>
      <c r="BQU16" s="91"/>
      <c r="BQV16" s="91"/>
      <c r="BQW16" s="91"/>
      <c r="BQX16" s="91"/>
      <c r="BQY16" s="91"/>
      <c r="BQZ16" s="91"/>
      <c r="BRA16" s="91"/>
      <c r="BRB16" s="91"/>
      <c r="BRC16" s="91"/>
      <c r="BRD16" s="91"/>
      <c r="BRE16" s="91"/>
      <c r="BRF16" s="91"/>
      <c r="BRG16" s="91"/>
      <c r="BRH16" s="91"/>
      <c r="BRI16" s="91"/>
      <c r="BRJ16" s="91"/>
      <c r="BRK16" s="91"/>
      <c r="BRL16" s="91"/>
      <c r="BRM16" s="91"/>
      <c r="BRN16" s="91"/>
      <c r="BRO16" s="91"/>
      <c r="BRP16" s="91"/>
      <c r="BRQ16" s="91"/>
      <c r="BRR16" s="91"/>
      <c r="BRS16" s="91"/>
      <c r="BRT16" s="91"/>
      <c r="BRU16" s="91"/>
      <c r="BRV16" s="91"/>
      <c r="BRW16" s="91"/>
      <c r="BRX16" s="91"/>
      <c r="BRY16" s="91"/>
      <c r="BRZ16" s="91"/>
      <c r="BSA16" s="91"/>
      <c r="BSB16" s="91"/>
      <c r="BSC16" s="91"/>
      <c r="BSD16" s="91"/>
      <c r="BSE16" s="91"/>
      <c r="BSF16" s="91"/>
      <c r="BSG16" s="91"/>
      <c r="BSH16" s="91"/>
      <c r="BSI16" s="91"/>
      <c r="BSJ16" s="91"/>
      <c r="BSK16" s="91"/>
      <c r="BSL16" s="91"/>
      <c r="BSM16" s="91"/>
      <c r="BSN16" s="91"/>
      <c r="BSO16" s="91"/>
      <c r="BSP16" s="91"/>
      <c r="BSQ16" s="91"/>
      <c r="BSR16" s="91"/>
      <c r="BSS16" s="91"/>
      <c r="BST16" s="91"/>
      <c r="BSU16" s="91"/>
      <c r="BSV16" s="91"/>
      <c r="BSW16" s="91"/>
      <c r="BSX16" s="91"/>
      <c r="BSY16" s="91"/>
      <c r="BSZ16" s="91"/>
      <c r="BTA16" s="91"/>
      <c r="BTB16" s="91"/>
      <c r="BTC16" s="91"/>
      <c r="BTD16" s="91"/>
      <c r="BTE16" s="91"/>
      <c r="BTF16" s="91"/>
      <c r="BTG16" s="91"/>
      <c r="BTH16" s="91"/>
      <c r="BTI16" s="91"/>
      <c r="BTJ16" s="91"/>
      <c r="BTK16" s="91"/>
      <c r="BTL16" s="91"/>
      <c r="BTM16" s="91"/>
      <c r="BTN16" s="91"/>
      <c r="BTO16" s="91"/>
      <c r="BTP16" s="91"/>
      <c r="BTQ16" s="91"/>
      <c r="BTR16" s="91"/>
      <c r="BTS16" s="91"/>
      <c r="BTT16" s="91"/>
      <c r="BTU16" s="91"/>
      <c r="BTV16" s="91"/>
      <c r="BTW16" s="91"/>
      <c r="BTX16" s="91"/>
      <c r="BTY16" s="91"/>
      <c r="BTZ16" s="91"/>
      <c r="BUA16" s="91"/>
      <c r="BUB16" s="91"/>
      <c r="BUC16" s="91"/>
      <c r="BUD16" s="91"/>
      <c r="BUE16" s="91"/>
      <c r="BUF16" s="91"/>
      <c r="BUG16" s="91"/>
      <c r="BUH16" s="91"/>
      <c r="BUI16" s="91"/>
      <c r="BUJ16" s="91"/>
      <c r="BUK16" s="91"/>
      <c r="BUL16" s="91"/>
      <c r="BUM16" s="91"/>
      <c r="BUN16" s="91"/>
      <c r="BUO16" s="91"/>
      <c r="BUP16" s="91"/>
      <c r="BUQ16" s="91"/>
      <c r="BUR16" s="91"/>
      <c r="BUS16" s="91"/>
      <c r="BUT16" s="91"/>
      <c r="BUU16" s="91"/>
      <c r="BUV16" s="91"/>
      <c r="BUW16" s="91"/>
      <c r="BUX16" s="91"/>
      <c r="BUY16" s="91"/>
      <c r="BUZ16" s="91"/>
      <c r="BVA16" s="91"/>
      <c r="BVB16" s="91"/>
      <c r="BVC16" s="91"/>
      <c r="BVD16" s="91"/>
      <c r="BVE16" s="91"/>
      <c r="BVF16" s="91"/>
      <c r="BVG16" s="91"/>
      <c r="BVH16" s="91"/>
      <c r="BVI16" s="91"/>
      <c r="BVJ16" s="91"/>
      <c r="BVK16" s="91"/>
      <c r="BVL16" s="91"/>
      <c r="BVM16" s="91"/>
      <c r="BVN16" s="91"/>
      <c r="BVO16" s="91"/>
      <c r="BVP16" s="91"/>
      <c r="BVQ16" s="91"/>
      <c r="BVR16" s="91"/>
      <c r="BVS16" s="91"/>
      <c r="BVT16" s="91"/>
      <c r="BVU16" s="91"/>
      <c r="BVV16" s="91"/>
      <c r="BVW16" s="91"/>
      <c r="BVX16" s="91"/>
      <c r="BVY16" s="91"/>
      <c r="BVZ16" s="91"/>
      <c r="BWA16" s="91"/>
      <c r="BWB16" s="91"/>
      <c r="BWC16" s="91"/>
      <c r="BWD16" s="91"/>
      <c r="BWE16" s="91"/>
      <c r="BWF16" s="91"/>
      <c r="BWG16" s="91"/>
      <c r="BWH16" s="91"/>
      <c r="BWI16" s="91"/>
      <c r="BWJ16" s="91"/>
      <c r="BWK16" s="91"/>
      <c r="BWL16" s="91"/>
      <c r="BWM16" s="91"/>
      <c r="BWN16" s="91"/>
      <c r="BWO16" s="91"/>
      <c r="BWP16" s="91"/>
      <c r="BWQ16" s="91"/>
      <c r="BWR16" s="91"/>
      <c r="BWS16" s="91"/>
      <c r="BWT16" s="91"/>
      <c r="BWU16" s="91"/>
      <c r="BWV16" s="91"/>
      <c r="BWW16" s="91"/>
      <c r="BWX16" s="91"/>
      <c r="BWY16" s="91"/>
      <c r="BWZ16" s="91"/>
      <c r="BXA16" s="91"/>
      <c r="BXB16" s="91"/>
      <c r="BXC16" s="91"/>
      <c r="BXD16" s="91"/>
      <c r="BXE16" s="91"/>
      <c r="BXF16" s="91"/>
      <c r="BXG16" s="91"/>
      <c r="BXH16" s="91"/>
      <c r="BXI16" s="91"/>
      <c r="BXJ16" s="91"/>
      <c r="BXK16" s="91"/>
      <c r="BXL16" s="91"/>
      <c r="BXM16" s="91"/>
      <c r="BXN16" s="91"/>
      <c r="BXO16" s="91"/>
      <c r="BXP16" s="91"/>
      <c r="BXQ16" s="91"/>
      <c r="BXR16" s="91"/>
      <c r="BXS16" s="91"/>
      <c r="BXT16" s="91"/>
      <c r="BXU16" s="91"/>
      <c r="BXV16" s="91"/>
      <c r="BXW16" s="91"/>
      <c r="BXX16" s="91"/>
      <c r="BXY16" s="91"/>
      <c r="BXZ16" s="91"/>
      <c r="BYA16" s="91"/>
      <c r="BYB16" s="91"/>
      <c r="BYC16" s="91"/>
      <c r="BYD16" s="91"/>
      <c r="BYE16" s="91"/>
      <c r="BYF16" s="91"/>
      <c r="BYG16" s="91"/>
      <c r="BYH16" s="91"/>
      <c r="BYI16" s="91"/>
      <c r="BYJ16" s="91"/>
      <c r="BYK16" s="91"/>
      <c r="BYL16" s="91"/>
      <c r="BYM16" s="91"/>
      <c r="BYN16" s="91"/>
      <c r="BYO16" s="91"/>
      <c r="BYP16" s="91"/>
      <c r="BYQ16" s="91"/>
      <c r="BYR16" s="91"/>
      <c r="BYS16" s="91"/>
      <c r="BYT16" s="91"/>
      <c r="BYU16" s="91"/>
      <c r="BYV16" s="91"/>
      <c r="BYW16" s="91"/>
      <c r="BYX16" s="91"/>
      <c r="BYY16" s="91"/>
      <c r="BYZ16" s="91"/>
      <c r="BZA16" s="91"/>
      <c r="BZB16" s="91"/>
      <c r="BZC16" s="91"/>
      <c r="BZD16" s="91"/>
      <c r="BZE16" s="91"/>
      <c r="BZF16" s="91"/>
      <c r="BZG16" s="91"/>
      <c r="BZH16" s="91"/>
      <c r="BZI16" s="91"/>
      <c r="BZJ16" s="91"/>
      <c r="BZK16" s="91"/>
      <c r="BZL16" s="91"/>
      <c r="BZM16" s="91"/>
      <c r="BZN16" s="91"/>
      <c r="BZO16" s="91"/>
      <c r="BZP16" s="91"/>
      <c r="BZQ16" s="91"/>
      <c r="BZR16" s="91"/>
      <c r="BZS16" s="91"/>
      <c r="BZT16" s="91"/>
      <c r="BZU16" s="91"/>
      <c r="BZV16" s="91"/>
      <c r="BZW16" s="91"/>
      <c r="BZX16" s="91"/>
      <c r="BZY16" s="91"/>
      <c r="BZZ16" s="91"/>
      <c r="CAA16" s="91"/>
      <c r="CAB16" s="91"/>
      <c r="CAC16" s="91"/>
      <c r="CAD16" s="91"/>
      <c r="CAE16" s="91"/>
      <c r="CAF16" s="91"/>
      <c r="CAG16" s="91"/>
      <c r="CAH16" s="91"/>
      <c r="CAI16" s="91"/>
      <c r="CAJ16" s="91"/>
      <c r="CAK16" s="91"/>
      <c r="CAL16" s="91"/>
      <c r="CAM16" s="91"/>
      <c r="CAN16" s="91"/>
      <c r="CAO16" s="91"/>
      <c r="CAP16" s="91"/>
      <c r="CAQ16" s="91"/>
      <c r="CAR16" s="91"/>
      <c r="CAS16" s="91"/>
      <c r="CAT16" s="91"/>
      <c r="CAU16" s="91"/>
      <c r="CAV16" s="91"/>
      <c r="CAW16" s="91"/>
      <c r="CAX16" s="91"/>
      <c r="CAY16" s="91"/>
      <c r="CAZ16" s="91"/>
      <c r="CBA16" s="91"/>
      <c r="CBB16" s="91"/>
      <c r="CBC16" s="91"/>
      <c r="CBD16" s="91"/>
      <c r="CBE16" s="91"/>
      <c r="CBF16" s="91"/>
      <c r="CBG16" s="91"/>
      <c r="CBH16" s="91"/>
      <c r="CBI16" s="91"/>
      <c r="CBJ16" s="91"/>
      <c r="CBK16" s="91"/>
      <c r="CBL16" s="91"/>
      <c r="CBM16" s="91"/>
      <c r="CBN16" s="91"/>
      <c r="CBO16" s="91"/>
      <c r="CBP16" s="91"/>
      <c r="CBQ16" s="91"/>
      <c r="CBR16" s="91"/>
      <c r="CBS16" s="91"/>
      <c r="CBT16" s="91"/>
      <c r="CBU16" s="91"/>
      <c r="CBV16" s="91"/>
      <c r="CBW16" s="91"/>
      <c r="CBX16" s="91"/>
      <c r="CBY16" s="91"/>
      <c r="CBZ16" s="91"/>
      <c r="CCA16" s="91"/>
      <c r="CCB16" s="91"/>
      <c r="CCC16" s="91"/>
      <c r="CCD16" s="91"/>
      <c r="CCE16" s="91"/>
      <c r="CCF16" s="91"/>
      <c r="CCG16" s="91"/>
      <c r="CCH16" s="91"/>
      <c r="CCI16" s="91"/>
      <c r="CCJ16" s="91"/>
      <c r="CCK16" s="91"/>
      <c r="CCL16" s="91"/>
      <c r="CCM16" s="91"/>
      <c r="CCN16" s="91"/>
      <c r="CCO16" s="91"/>
      <c r="CCP16" s="91"/>
      <c r="CCQ16" s="91"/>
      <c r="CCR16" s="91"/>
      <c r="CCS16" s="91"/>
      <c r="CCT16" s="91"/>
      <c r="CCU16" s="91"/>
      <c r="CCV16" s="91"/>
      <c r="CCW16" s="91"/>
      <c r="CCX16" s="91"/>
      <c r="CCY16" s="91"/>
      <c r="CCZ16" s="91"/>
      <c r="CDA16" s="91"/>
      <c r="CDB16" s="91"/>
      <c r="CDC16" s="91"/>
      <c r="CDD16" s="91"/>
      <c r="CDE16" s="91"/>
      <c r="CDF16" s="91"/>
      <c r="CDG16" s="91"/>
      <c r="CDH16" s="91"/>
      <c r="CDI16" s="91"/>
      <c r="CDJ16" s="91"/>
      <c r="CDK16" s="91"/>
      <c r="CDL16" s="91"/>
      <c r="CDM16" s="91"/>
      <c r="CDN16" s="91"/>
      <c r="CDO16" s="91"/>
      <c r="CDP16" s="91"/>
      <c r="CDQ16" s="91"/>
      <c r="CDR16" s="91"/>
      <c r="CDS16" s="91"/>
      <c r="CDT16" s="91"/>
      <c r="CDU16" s="91"/>
      <c r="CDV16" s="91"/>
      <c r="CDW16" s="91"/>
      <c r="CDX16" s="91"/>
      <c r="CDY16" s="91"/>
      <c r="CDZ16" s="91"/>
      <c r="CEA16" s="91"/>
      <c r="CEB16" s="91"/>
      <c r="CEC16" s="91"/>
      <c r="CED16" s="91"/>
      <c r="CEE16" s="91"/>
      <c r="CEF16" s="91"/>
      <c r="CEG16" s="91"/>
      <c r="CEH16" s="91"/>
      <c r="CEI16" s="91"/>
      <c r="CEJ16" s="91"/>
      <c r="CEK16" s="91"/>
      <c r="CEL16" s="91"/>
      <c r="CEM16" s="91"/>
      <c r="CEN16" s="91"/>
      <c r="CEO16" s="91"/>
      <c r="CEP16" s="91"/>
      <c r="CEQ16" s="91"/>
      <c r="CER16" s="91"/>
      <c r="CES16" s="91"/>
      <c r="CET16" s="91"/>
      <c r="CEU16" s="91"/>
      <c r="CEV16" s="91"/>
      <c r="CEW16" s="91"/>
      <c r="CEX16" s="91"/>
      <c r="CEY16" s="91"/>
      <c r="CEZ16" s="91"/>
      <c r="CFA16" s="91"/>
      <c r="CFB16" s="91"/>
      <c r="CFC16" s="91"/>
      <c r="CFD16" s="91"/>
      <c r="CFE16" s="91"/>
      <c r="CFF16" s="91"/>
      <c r="CFG16" s="91"/>
      <c r="CFH16" s="91"/>
      <c r="CFI16" s="91"/>
      <c r="CFJ16" s="91"/>
      <c r="CFK16" s="91"/>
      <c r="CFL16" s="91"/>
      <c r="CFM16" s="91"/>
      <c r="CFN16" s="91"/>
      <c r="CFO16" s="91"/>
      <c r="CFP16" s="91"/>
      <c r="CFQ16" s="91"/>
      <c r="CFR16" s="91"/>
      <c r="CFS16" s="91"/>
      <c r="CFT16" s="91"/>
      <c r="CFU16" s="91"/>
      <c r="CFV16" s="91"/>
      <c r="CFW16" s="91"/>
      <c r="CFX16" s="91"/>
      <c r="CFY16" s="91"/>
      <c r="CFZ16" s="91"/>
      <c r="CGA16" s="91"/>
      <c r="CGB16" s="91"/>
      <c r="CGC16" s="91"/>
      <c r="CGD16" s="91"/>
      <c r="CGE16" s="91"/>
      <c r="CGF16" s="91"/>
      <c r="CGG16" s="91"/>
      <c r="CGH16" s="91"/>
      <c r="CGI16" s="91"/>
      <c r="CGJ16" s="91"/>
      <c r="CGK16" s="91"/>
      <c r="CGL16" s="91"/>
      <c r="CGM16" s="91"/>
      <c r="CGN16" s="91"/>
      <c r="CGO16" s="91"/>
      <c r="CGP16" s="91"/>
      <c r="CGQ16" s="91"/>
      <c r="CGR16" s="91"/>
      <c r="CGS16" s="91"/>
      <c r="CGT16" s="91"/>
      <c r="CGU16" s="91"/>
      <c r="CGV16" s="91"/>
      <c r="CGW16" s="91"/>
      <c r="CGX16" s="91"/>
      <c r="CGY16" s="91"/>
      <c r="CGZ16" s="91"/>
      <c r="CHA16" s="91"/>
      <c r="CHB16" s="91"/>
      <c r="CHC16" s="91"/>
      <c r="CHD16" s="91"/>
      <c r="CHE16" s="91"/>
      <c r="CHF16" s="91"/>
      <c r="CHG16" s="91"/>
      <c r="CHH16" s="91"/>
      <c r="CHI16" s="91"/>
      <c r="CHJ16" s="91"/>
      <c r="CHK16" s="91"/>
      <c r="CHL16" s="91"/>
      <c r="CHM16" s="91"/>
      <c r="CHN16" s="91"/>
      <c r="CHO16" s="91"/>
      <c r="CHP16" s="91"/>
      <c r="CHQ16" s="91"/>
      <c r="CHR16" s="91"/>
      <c r="CHS16" s="91"/>
      <c r="CHT16" s="91"/>
      <c r="CHU16" s="91"/>
      <c r="CHV16" s="91"/>
      <c r="CHW16" s="91"/>
      <c r="CHX16" s="91"/>
      <c r="CHY16" s="91"/>
      <c r="CHZ16" s="91"/>
      <c r="CIA16" s="91"/>
      <c r="CIB16" s="91"/>
      <c r="CIC16" s="91"/>
      <c r="CID16" s="91"/>
      <c r="CIE16" s="91"/>
      <c r="CIF16" s="91"/>
      <c r="CIG16" s="91"/>
      <c r="CIH16" s="91"/>
      <c r="CII16" s="91"/>
      <c r="CIJ16" s="91"/>
      <c r="CIK16" s="91"/>
      <c r="CIL16" s="91"/>
      <c r="CIM16" s="91"/>
      <c r="CIN16" s="91"/>
      <c r="CIO16" s="91"/>
      <c r="CIP16" s="91"/>
      <c r="CIQ16" s="91"/>
      <c r="CIR16" s="91"/>
      <c r="CIS16" s="91"/>
      <c r="CIT16" s="91"/>
      <c r="CIU16" s="91"/>
      <c r="CIV16" s="91"/>
      <c r="CIW16" s="91"/>
      <c r="CIX16" s="91"/>
      <c r="CIY16" s="91"/>
      <c r="CIZ16" s="91"/>
      <c r="CJA16" s="91"/>
      <c r="CJB16" s="91"/>
      <c r="CJC16" s="91"/>
      <c r="CJD16" s="91"/>
      <c r="CJE16" s="91"/>
      <c r="CJF16" s="91"/>
      <c r="CJG16" s="91"/>
      <c r="CJH16" s="91"/>
      <c r="CJI16" s="91"/>
      <c r="CJJ16" s="91"/>
      <c r="CJK16" s="91"/>
      <c r="CJL16" s="91"/>
      <c r="CJM16" s="91"/>
      <c r="CJN16" s="91"/>
      <c r="CJO16" s="91"/>
      <c r="CJP16" s="91"/>
      <c r="CJQ16" s="91"/>
      <c r="CJR16" s="91"/>
      <c r="CJS16" s="91"/>
      <c r="CJT16" s="91"/>
      <c r="CJU16" s="91"/>
      <c r="CJV16" s="91"/>
      <c r="CJW16" s="91"/>
      <c r="CJX16" s="91"/>
      <c r="CJY16" s="91"/>
      <c r="CJZ16" s="91"/>
      <c r="CKA16" s="91"/>
      <c r="CKB16" s="91"/>
      <c r="CKC16" s="91"/>
      <c r="CKD16" s="91"/>
      <c r="CKE16" s="91"/>
      <c r="CKF16" s="91"/>
      <c r="CKG16" s="91"/>
      <c r="CKH16" s="91"/>
      <c r="CKI16" s="91"/>
      <c r="CKJ16" s="91"/>
      <c r="CKK16" s="91"/>
      <c r="CKL16" s="91"/>
      <c r="CKM16" s="91"/>
      <c r="CKN16" s="91"/>
      <c r="CKO16" s="91"/>
      <c r="CKP16" s="91"/>
      <c r="CKQ16" s="91"/>
      <c r="CKR16" s="91"/>
      <c r="CKS16" s="91"/>
      <c r="CKT16" s="91"/>
      <c r="CKU16" s="91"/>
      <c r="CKV16" s="91"/>
      <c r="CKW16" s="91"/>
      <c r="CKX16" s="91"/>
      <c r="CKY16" s="91"/>
      <c r="CKZ16" s="91"/>
      <c r="CLA16" s="91"/>
      <c r="CLB16" s="91"/>
      <c r="CLC16" s="91"/>
      <c r="CLD16" s="91"/>
      <c r="CLE16" s="91"/>
      <c r="CLF16" s="91"/>
      <c r="CLG16" s="91"/>
      <c r="CLH16" s="91"/>
      <c r="CLI16" s="91"/>
      <c r="CLJ16" s="91"/>
      <c r="CLK16" s="91"/>
      <c r="CLL16" s="91"/>
      <c r="CLM16" s="91"/>
      <c r="CLN16" s="91"/>
      <c r="CLO16" s="91"/>
      <c r="CLP16" s="91"/>
      <c r="CLQ16" s="91"/>
      <c r="CLR16" s="91"/>
      <c r="CLS16" s="91"/>
      <c r="CLT16" s="91"/>
      <c r="CLU16" s="91"/>
      <c r="CLV16" s="91"/>
      <c r="CLW16" s="91"/>
      <c r="CLX16" s="91"/>
      <c r="CLY16" s="91"/>
      <c r="CLZ16" s="91"/>
      <c r="CMA16" s="91"/>
      <c r="CMB16" s="91"/>
      <c r="CMC16" s="91"/>
      <c r="CMD16" s="91"/>
      <c r="CME16" s="91"/>
      <c r="CMF16" s="91"/>
      <c r="CMG16" s="91"/>
      <c r="CMH16" s="91"/>
      <c r="CMI16" s="91"/>
      <c r="CMJ16" s="91"/>
      <c r="CMK16" s="91"/>
      <c r="CML16" s="91"/>
      <c r="CMM16" s="91"/>
      <c r="CMN16" s="91"/>
      <c r="CMO16" s="91"/>
      <c r="CMP16" s="91"/>
      <c r="CMQ16" s="91"/>
      <c r="CMR16" s="91"/>
      <c r="CMS16" s="91"/>
      <c r="CMT16" s="91"/>
      <c r="CMU16" s="91"/>
      <c r="CMV16" s="91"/>
      <c r="CMW16" s="91"/>
      <c r="CMX16" s="91"/>
      <c r="CMY16" s="91"/>
      <c r="CMZ16" s="91"/>
      <c r="CNA16" s="91"/>
      <c r="CNB16" s="91"/>
      <c r="CNC16" s="91"/>
      <c r="CND16" s="91"/>
      <c r="CNE16" s="91"/>
      <c r="CNF16" s="91"/>
      <c r="CNG16" s="91"/>
      <c r="CNH16" s="91"/>
      <c r="CNI16" s="91"/>
      <c r="CNJ16" s="91"/>
      <c r="CNK16" s="91"/>
      <c r="CNL16" s="91"/>
      <c r="CNM16" s="91"/>
      <c r="CNN16" s="91"/>
      <c r="CNO16" s="91"/>
      <c r="CNP16" s="91"/>
      <c r="CNQ16" s="91"/>
      <c r="CNR16" s="91"/>
      <c r="CNS16" s="91"/>
      <c r="CNT16" s="91"/>
      <c r="CNU16" s="91"/>
      <c r="CNV16" s="91"/>
      <c r="CNW16" s="91"/>
      <c r="CNX16" s="91"/>
      <c r="CNY16" s="91"/>
      <c r="CNZ16" s="91"/>
      <c r="COA16" s="91"/>
      <c r="COB16" s="91"/>
      <c r="COC16" s="91"/>
      <c r="COD16" s="91"/>
      <c r="COE16" s="91"/>
      <c r="COF16" s="91"/>
      <c r="COG16" s="91"/>
      <c r="COH16" s="91"/>
      <c r="COI16" s="91"/>
      <c r="COJ16" s="91"/>
      <c r="COK16" s="91"/>
      <c r="COL16" s="91"/>
      <c r="COM16" s="91"/>
      <c r="CON16" s="91"/>
      <c r="COO16" s="91"/>
      <c r="COP16" s="91"/>
      <c r="COQ16" s="91"/>
      <c r="COR16" s="91"/>
      <c r="COS16" s="91"/>
      <c r="COT16" s="91"/>
      <c r="COU16" s="91"/>
      <c r="COV16" s="91"/>
      <c r="COW16" s="91"/>
      <c r="COX16" s="91"/>
      <c r="COY16" s="91"/>
      <c r="COZ16" s="91"/>
      <c r="CPA16" s="91"/>
      <c r="CPB16" s="91"/>
      <c r="CPC16" s="91"/>
      <c r="CPD16" s="91"/>
      <c r="CPE16" s="91"/>
      <c r="CPF16" s="91"/>
      <c r="CPG16" s="91"/>
      <c r="CPH16" s="91"/>
      <c r="CPI16" s="91"/>
      <c r="CPJ16" s="91"/>
      <c r="CPK16" s="91"/>
      <c r="CPL16" s="91"/>
      <c r="CPM16" s="91"/>
      <c r="CPN16" s="91"/>
      <c r="CPO16" s="91"/>
      <c r="CPP16" s="91"/>
      <c r="CPQ16" s="91"/>
      <c r="CPR16" s="91"/>
      <c r="CPS16" s="91"/>
      <c r="CPT16" s="91"/>
      <c r="CPU16" s="91"/>
      <c r="CPV16" s="91"/>
      <c r="CPW16" s="91"/>
      <c r="CPX16" s="91"/>
      <c r="CPY16" s="91"/>
      <c r="CPZ16" s="91"/>
      <c r="CQA16" s="91"/>
      <c r="CQB16" s="91"/>
      <c r="CQC16" s="91"/>
      <c r="CQD16" s="91"/>
      <c r="CQE16" s="91"/>
      <c r="CQF16" s="91"/>
      <c r="CQG16" s="91"/>
      <c r="CQH16" s="91"/>
      <c r="CQI16" s="91"/>
      <c r="CQJ16" s="91"/>
      <c r="CQK16" s="91"/>
      <c r="CQL16" s="91"/>
      <c r="CQM16" s="91"/>
      <c r="CQN16" s="91"/>
      <c r="CQO16" s="91"/>
      <c r="CQP16" s="91"/>
      <c r="CQQ16" s="91"/>
      <c r="CQR16" s="91"/>
      <c r="CQS16" s="91"/>
      <c r="CQT16" s="91"/>
      <c r="CQU16" s="91"/>
      <c r="CQV16" s="91"/>
      <c r="CQW16" s="91"/>
      <c r="CQX16" s="91"/>
      <c r="CQY16" s="91"/>
      <c r="CQZ16" s="91"/>
      <c r="CRA16" s="91"/>
      <c r="CRB16" s="91"/>
      <c r="CRC16" s="91"/>
      <c r="CRD16" s="91"/>
      <c r="CRE16" s="91"/>
      <c r="CRF16" s="91"/>
      <c r="CRG16" s="91"/>
      <c r="CRH16" s="91"/>
      <c r="CRI16" s="91"/>
      <c r="CRJ16" s="91"/>
      <c r="CRK16" s="91"/>
      <c r="CRL16" s="91"/>
      <c r="CRM16" s="91"/>
      <c r="CRN16" s="91"/>
      <c r="CRO16" s="91"/>
      <c r="CRP16" s="91"/>
      <c r="CRQ16" s="91"/>
      <c r="CRR16" s="91"/>
      <c r="CRS16" s="91"/>
      <c r="CRT16" s="91"/>
      <c r="CRU16" s="91"/>
      <c r="CRV16" s="91"/>
      <c r="CRW16" s="91"/>
      <c r="CRX16" s="91"/>
      <c r="CRY16" s="91"/>
      <c r="CRZ16" s="91"/>
      <c r="CSA16" s="91"/>
      <c r="CSB16" s="91"/>
      <c r="CSC16" s="91"/>
      <c r="CSD16" s="91"/>
      <c r="CSE16" s="91"/>
      <c r="CSF16" s="91"/>
      <c r="CSG16" s="91"/>
      <c r="CSH16" s="91"/>
      <c r="CSI16" s="91"/>
      <c r="CSJ16" s="91"/>
      <c r="CSK16" s="91"/>
      <c r="CSL16" s="91"/>
      <c r="CSM16" s="91"/>
      <c r="CSN16" s="91"/>
      <c r="CSO16" s="91"/>
      <c r="CSP16" s="91"/>
      <c r="CSQ16" s="91"/>
      <c r="CSR16" s="91"/>
      <c r="CSS16" s="91"/>
      <c r="CST16" s="91"/>
      <c r="CSU16" s="91"/>
      <c r="CSV16" s="91"/>
      <c r="CSW16" s="91"/>
      <c r="CSX16" s="91"/>
      <c r="CSY16" s="91"/>
      <c r="CSZ16" s="91"/>
      <c r="CTA16" s="91"/>
      <c r="CTB16" s="91"/>
      <c r="CTC16" s="91"/>
      <c r="CTD16" s="91"/>
      <c r="CTE16" s="91"/>
      <c r="CTF16" s="91"/>
      <c r="CTG16" s="91"/>
      <c r="CTH16" s="91"/>
      <c r="CTI16" s="91"/>
      <c r="CTJ16" s="91"/>
      <c r="CTK16" s="91"/>
      <c r="CTL16" s="91"/>
      <c r="CTM16" s="91"/>
      <c r="CTN16" s="91"/>
      <c r="CTO16" s="91"/>
      <c r="CTP16" s="91"/>
      <c r="CTQ16" s="91"/>
      <c r="CTR16" s="91"/>
      <c r="CTS16" s="91"/>
      <c r="CTT16" s="91"/>
      <c r="CTU16" s="91"/>
      <c r="CTV16" s="91"/>
      <c r="CTW16" s="91"/>
      <c r="CTX16" s="91"/>
      <c r="CTY16" s="91"/>
      <c r="CTZ16" s="91"/>
      <c r="CUA16" s="91"/>
      <c r="CUB16" s="91"/>
      <c r="CUC16" s="91"/>
      <c r="CUD16" s="91"/>
      <c r="CUE16" s="91"/>
      <c r="CUF16" s="91"/>
      <c r="CUG16" s="91"/>
      <c r="CUH16" s="91"/>
      <c r="CUI16" s="91"/>
      <c r="CUJ16" s="91"/>
      <c r="CUK16" s="91"/>
      <c r="CUL16" s="91"/>
      <c r="CUM16" s="91"/>
      <c r="CUN16" s="91"/>
      <c r="CUO16" s="91"/>
      <c r="CUP16" s="91"/>
      <c r="CUQ16" s="91"/>
      <c r="CUR16" s="91"/>
      <c r="CUS16" s="91"/>
      <c r="CUT16" s="91"/>
      <c r="CUU16" s="91"/>
      <c r="CUV16" s="91"/>
      <c r="CUW16" s="91"/>
      <c r="CUX16" s="91"/>
      <c r="CUY16" s="91"/>
      <c r="CUZ16" s="91"/>
      <c r="CVA16" s="91"/>
      <c r="CVB16" s="91"/>
      <c r="CVC16" s="91"/>
      <c r="CVD16" s="91"/>
      <c r="CVE16" s="91"/>
      <c r="CVF16" s="91"/>
      <c r="CVG16" s="91"/>
      <c r="CVH16" s="91"/>
      <c r="CVI16" s="91"/>
      <c r="CVJ16" s="91"/>
      <c r="CVK16" s="91"/>
      <c r="CVL16" s="91"/>
      <c r="CVM16" s="91"/>
      <c r="CVN16" s="91"/>
      <c r="CVO16" s="91"/>
      <c r="CVP16" s="91"/>
      <c r="CVQ16" s="91"/>
      <c r="CVR16" s="91"/>
      <c r="CVS16" s="91"/>
      <c r="CVT16" s="91"/>
      <c r="CVU16" s="91"/>
      <c r="CVV16" s="91"/>
      <c r="CVW16" s="91"/>
      <c r="CVX16" s="91"/>
      <c r="CVY16" s="91"/>
      <c r="CVZ16" s="91"/>
      <c r="CWA16" s="91"/>
      <c r="CWB16" s="91"/>
      <c r="CWC16" s="91"/>
      <c r="CWD16" s="91"/>
      <c r="CWE16" s="91"/>
      <c r="CWF16" s="91"/>
      <c r="CWG16" s="91"/>
      <c r="CWH16" s="91"/>
      <c r="CWI16" s="91"/>
      <c r="CWJ16" s="91"/>
      <c r="CWK16" s="91"/>
      <c r="CWL16" s="91"/>
      <c r="CWM16" s="91"/>
      <c r="CWN16" s="91"/>
      <c r="CWO16" s="91"/>
      <c r="CWP16" s="91"/>
      <c r="CWQ16" s="91"/>
      <c r="CWR16" s="91"/>
      <c r="CWS16" s="91"/>
      <c r="CWT16" s="91"/>
      <c r="CWU16" s="91"/>
      <c r="CWV16" s="91"/>
      <c r="CWW16" s="91"/>
      <c r="CWX16" s="91"/>
      <c r="CWY16" s="91"/>
      <c r="CWZ16" s="91"/>
      <c r="CXA16" s="91"/>
      <c r="CXB16" s="91"/>
      <c r="CXC16" s="91"/>
      <c r="CXD16" s="91"/>
      <c r="CXE16" s="91"/>
      <c r="CXF16" s="91"/>
      <c r="CXG16" s="91"/>
      <c r="CXH16" s="91"/>
      <c r="CXI16" s="91"/>
      <c r="CXJ16" s="91"/>
      <c r="CXK16" s="91"/>
      <c r="CXL16" s="91"/>
      <c r="CXM16" s="91"/>
      <c r="CXN16" s="91"/>
      <c r="CXO16" s="91"/>
      <c r="CXP16" s="91"/>
      <c r="CXQ16" s="91"/>
      <c r="CXR16" s="91"/>
      <c r="CXS16" s="91"/>
      <c r="CXT16" s="91"/>
      <c r="CXU16" s="91"/>
      <c r="CXV16" s="91"/>
      <c r="CXW16" s="91"/>
      <c r="CXX16" s="91"/>
      <c r="CXY16" s="91"/>
      <c r="CXZ16" s="91"/>
      <c r="CYA16" s="91"/>
      <c r="CYB16" s="91"/>
      <c r="CYC16" s="91"/>
      <c r="CYD16" s="91"/>
      <c r="CYE16" s="91"/>
      <c r="CYF16" s="91"/>
      <c r="CYG16" s="91"/>
      <c r="CYH16" s="91"/>
      <c r="CYI16" s="91"/>
      <c r="CYJ16" s="91"/>
      <c r="CYK16" s="91"/>
      <c r="CYL16" s="91"/>
      <c r="CYM16" s="91"/>
      <c r="CYN16" s="91"/>
      <c r="CYO16" s="91"/>
      <c r="CYP16" s="91"/>
      <c r="CYQ16" s="91"/>
      <c r="CYR16" s="91"/>
      <c r="CYS16" s="91"/>
      <c r="CYT16" s="91"/>
      <c r="CYU16" s="91"/>
      <c r="CYV16" s="91"/>
      <c r="CYW16" s="91"/>
      <c r="CYX16" s="91"/>
      <c r="CYY16" s="91"/>
      <c r="CYZ16" s="91"/>
      <c r="CZA16" s="91"/>
      <c r="CZB16" s="91"/>
      <c r="CZC16" s="91"/>
      <c r="CZD16" s="91"/>
      <c r="CZE16" s="91"/>
      <c r="CZF16" s="91"/>
      <c r="CZG16" s="91"/>
      <c r="CZH16" s="91"/>
      <c r="CZI16" s="91"/>
      <c r="CZJ16" s="91"/>
      <c r="CZK16" s="91"/>
      <c r="CZL16" s="91"/>
      <c r="CZM16" s="91"/>
      <c r="CZN16" s="91"/>
      <c r="CZO16" s="91"/>
      <c r="CZP16" s="91"/>
      <c r="CZQ16" s="91"/>
      <c r="CZR16" s="91"/>
      <c r="CZS16" s="91"/>
      <c r="CZT16" s="91"/>
      <c r="CZU16" s="91"/>
      <c r="CZV16" s="91"/>
      <c r="CZW16" s="91"/>
      <c r="CZX16" s="91"/>
      <c r="CZY16" s="91"/>
      <c r="CZZ16" s="91"/>
      <c r="DAA16" s="91"/>
      <c r="DAB16" s="91"/>
      <c r="DAC16" s="91"/>
      <c r="DAD16" s="91"/>
      <c r="DAE16" s="91"/>
      <c r="DAF16" s="91"/>
      <c r="DAG16" s="91"/>
      <c r="DAH16" s="91"/>
      <c r="DAI16" s="91"/>
      <c r="DAJ16" s="91"/>
      <c r="DAK16" s="91"/>
      <c r="DAL16" s="91"/>
      <c r="DAM16" s="91"/>
      <c r="DAN16" s="91"/>
      <c r="DAO16" s="91"/>
      <c r="DAP16" s="91"/>
      <c r="DAQ16" s="91"/>
      <c r="DAR16" s="91"/>
      <c r="DAS16" s="91"/>
      <c r="DAT16" s="91"/>
      <c r="DAU16" s="91"/>
      <c r="DAV16" s="91"/>
      <c r="DAW16" s="91"/>
      <c r="DAX16" s="91"/>
      <c r="DAY16" s="91"/>
      <c r="DAZ16" s="91"/>
      <c r="DBA16" s="91"/>
      <c r="DBB16" s="91"/>
      <c r="DBC16" s="91"/>
      <c r="DBD16" s="91"/>
      <c r="DBE16" s="91"/>
      <c r="DBF16" s="91"/>
      <c r="DBG16" s="91"/>
      <c r="DBH16" s="91"/>
      <c r="DBI16" s="91"/>
      <c r="DBJ16" s="91"/>
      <c r="DBK16" s="91"/>
      <c r="DBL16" s="91"/>
      <c r="DBM16" s="91"/>
      <c r="DBN16" s="91"/>
      <c r="DBO16" s="91"/>
      <c r="DBP16" s="91"/>
      <c r="DBQ16" s="91"/>
      <c r="DBR16" s="91"/>
      <c r="DBS16" s="91"/>
      <c r="DBT16" s="91"/>
      <c r="DBU16" s="91"/>
      <c r="DBV16" s="91"/>
      <c r="DBW16" s="91"/>
      <c r="DBX16" s="91"/>
      <c r="DBY16" s="91"/>
      <c r="DBZ16" s="91"/>
      <c r="DCA16" s="91"/>
      <c r="DCB16" s="91"/>
      <c r="DCC16" s="91"/>
      <c r="DCD16" s="91"/>
      <c r="DCE16" s="91"/>
      <c r="DCF16" s="91"/>
      <c r="DCG16" s="91"/>
      <c r="DCH16" s="91"/>
      <c r="DCI16" s="91"/>
      <c r="DCJ16" s="91"/>
      <c r="DCK16" s="91"/>
      <c r="DCL16" s="91"/>
      <c r="DCM16" s="91"/>
      <c r="DCN16" s="91"/>
      <c r="DCO16" s="91"/>
      <c r="DCP16" s="91"/>
      <c r="DCQ16" s="91"/>
      <c r="DCR16" s="91"/>
      <c r="DCS16" s="91"/>
      <c r="DCT16" s="91"/>
      <c r="DCU16" s="91"/>
      <c r="DCV16" s="91"/>
      <c r="DCW16" s="91"/>
      <c r="DCX16" s="91"/>
      <c r="DCY16" s="91"/>
      <c r="DCZ16" s="91"/>
      <c r="DDA16" s="91"/>
      <c r="DDB16" s="91"/>
      <c r="DDC16" s="91"/>
      <c r="DDD16" s="91"/>
      <c r="DDE16" s="91"/>
      <c r="DDF16" s="91"/>
      <c r="DDG16" s="91"/>
      <c r="DDH16" s="91"/>
      <c r="DDI16" s="91"/>
      <c r="DDJ16" s="91"/>
      <c r="DDK16" s="91"/>
      <c r="DDL16" s="91"/>
      <c r="DDM16" s="91"/>
      <c r="DDN16" s="91"/>
      <c r="DDO16" s="91"/>
      <c r="DDP16" s="91"/>
      <c r="DDQ16" s="91"/>
      <c r="DDR16" s="91"/>
      <c r="DDS16" s="91"/>
      <c r="DDT16" s="91"/>
      <c r="DDU16" s="91"/>
      <c r="DDV16" s="91"/>
      <c r="DDW16" s="91"/>
      <c r="DDX16" s="91"/>
      <c r="DDY16" s="91"/>
      <c r="DDZ16" s="91"/>
      <c r="DEA16" s="91"/>
      <c r="DEB16" s="91"/>
      <c r="DEC16" s="91"/>
      <c r="DED16" s="91"/>
      <c r="DEE16" s="91"/>
      <c r="DEF16" s="91"/>
      <c r="DEG16" s="91"/>
      <c r="DEH16" s="91"/>
      <c r="DEI16" s="91"/>
      <c r="DEJ16" s="91"/>
      <c r="DEK16" s="91"/>
      <c r="DEL16" s="91"/>
      <c r="DEM16" s="91"/>
      <c r="DEN16" s="91"/>
      <c r="DEO16" s="91"/>
      <c r="DEP16" s="91"/>
      <c r="DEQ16" s="91"/>
      <c r="DER16" s="91"/>
      <c r="DES16" s="91"/>
      <c r="DET16" s="91"/>
      <c r="DEU16" s="91"/>
      <c r="DEV16" s="91"/>
      <c r="DEW16" s="91"/>
      <c r="DEX16" s="91"/>
      <c r="DEY16" s="91"/>
      <c r="DEZ16" s="91"/>
      <c r="DFA16" s="91"/>
      <c r="DFB16" s="91"/>
      <c r="DFC16" s="91"/>
      <c r="DFD16" s="91"/>
      <c r="DFE16" s="91"/>
      <c r="DFF16" s="91"/>
      <c r="DFG16" s="91"/>
      <c r="DFH16" s="91"/>
      <c r="DFI16" s="91"/>
      <c r="DFJ16" s="91"/>
      <c r="DFK16" s="91"/>
      <c r="DFL16" s="91"/>
      <c r="DFM16" s="91"/>
      <c r="DFN16" s="91"/>
      <c r="DFO16" s="91"/>
      <c r="DFP16" s="91"/>
      <c r="DFQ16" s="91"/>
      <c r="DFR16" s="91"/>
      <c r="DFS16" s="91"/>
      <c r="DFT16" s="91"/>
      <c r="DFU16" s="91"/>
      <c r="DFV16" s="91"/>
      <c r="DFW16" s="91"/>
      <c r="DFX16" s="91"/>
      <c r="DFY16" s="91"/>
      <c r="DFZ16" s="91"/>
      <c r="DGA16" s="91"/>
      <c r="DGB16" s="91"/>
      <c r="DGC16" s="91"/>
      <c r="DGD16" s="91"/>
      <c r="DGE16" s="91"/>
      <c r="DGF16" s="91"/>
      <c r="DGG16" s="91"/>
      <c r="DGH16" s="91"/>
      <c r="DGI16" s="91"/>
      <c r="DGJ16" s="91"/>
      <c r="DGK16" s="91"/>
      <c r="DGL16" s="91"/>
      <c r="DGM16" s="91"/>
      <c r="DGN16" s="91"/>
      <c r="DGO16" s="91"/>
      <c r="DGP16" s="91"/>
      <c r="DGQ16" s="91"/>
      <c r="DGR16" s="91"/>
      <c r="DGS16" s="91"/>
      <c r="DGT16" s="91"/>
      <c r="DGU16" s="91"/>
      <c r="DGV16" s="91"/>
      <c r="DGW16" s="91"/>
      <c r="DGX16" s="91"/>
      <c r="DGY16" s="91"/>
      <c r="DGZ16" s="91"/>
      <c r="DHA16" s="91"/>
      <c r="DHB16" s="91"/>
      <c r="DHC16" s="91"/>
      <c r="DHD16" s="91"/>
      <c r="DHE16" s="91"/>
      <c r="DHF16" s="91"/>
      <c r="DHG16" s="91"/>
      <c r="DHH16" s="91"/>
      <c r="DHI16" s="91"/>
      <c r="DHJ16" s="91"/>
      <c r="DHK16" s="91"/>
      <c r="DHL16" s="91"/>
      <c r="DHM16" s="91"/>
      <c r="DHN16" s="91"/>
      <c r="DHO16" s="91"/>
      <c r="DHP16" s="91"/>
      <c r="DHQ16" s="91"/>
      <c r="DHR16" s="91"/>
      <c r="DHS16" s="91"/>
      <c r="DHT16" s="91"/>
      <c r="DHU16" s="91"/>
      <c r="DHV16" s="91"/>
      <c r="DHW16" s="91"/>
      <c r="DHX16" s="91"/>
      <c r="DHY16" s="91"/>
      <c r="DHZ16" s="91"/>
      <c r="DIA16" s="91"/>
      <c r="DIB16" s="91"/>
      <c r="DIC16" s="91"/>
      <c r="DID16" s="91"/>
      <c r="DIE16" s="91"/>
      <c r="DIF16" s="91"/>
      <c r="DIG16" s="91"/>
      <c r="DIH16" s="91"/>
      <c r="DII16" s="91"/>
      <c r="DIJ16" s="91"/>
      <c r="DIK16" s="91"/>
      <c r="DIL16" s="91"/>
      <c r="DIM16" s="91"/>
      <c r="DIN16" s="91"/>
      <c r="DIO16" s="91"/>
      <c r="DIP16" s="91"/>
      <c r="DIQ16" s="91"/>
      <c r="DIR16" s="91"/>
      <c r="DIS16" s="91"/>
      <c r="DIT16" s="91"/>
      <c r="DIU16" s="91"/>
      <c r="DIV16" s="91"/>
      <c r="DIW16" s="91"/>
      <c r="DIX16" s="91"/>
      <c r="DIY16" s="91"/>
      <c r="DIZ16" s="91"/>
      <c r="DJA16" s="91"/>
      <c r="DJB16" s="91"/>
      <c r="DJC16" s="91"/>
      <c r="DJD16" s="91"/>
      <c r="DJE16" s="91"/>
      <c r="DJF16" s="91"/>
      <c r="DJG16" s="91"/>
      <c r="DJH16" s="91"/>
      <c r="DJI16" s="91"/>
      <c r="DJJ16" s="91"/>
      <c r="DJK16" s="91"/>
      <c r="DJL16" s="91"/>
      <c r="DJM16" s="91"/>
      <c r="DJN16" s="91"/>
      <c r="DJO16" s="91"/>
      <c r="DJP16" s="91"/>
      <c r="DJQ16" s="91"/>
      <c r="DJR16" s="91"/>
      <c r="DJS16" s="91"/>
      <c r="DJT16" s="91"/>
      <c r="DJU16" s="91"/>
      <c r="DJV16" s="91"/>
      <c r="DJW16" s="91"/>
      <c r="DJX16" s="91"/>
      <c r="DJY16" s="91"/>
      <c r="DJZ16" s="91"/>
      <c r="DKA16" s="91"/>
      <c r="DKB16" s="91"/>
      <c r="DKC16" s="91"/>
      <c r="DKD16" s="91"/>
      <c r="DKE16" s="91"/>
      <c r="DKF16" s="91"/>
      <c r="DKG16" s="91"/>
      <c r="DKH16" s="91"/>
      <c r="DKI16" s="91"/>
      <c r="DKJ16" s="91"/>
      <c r="DKK16" s="91"/>
      <c r="DKL16" s="91"/>
      <c r="DKM16" s="91"/>
      <c r="DKN16" s="91"/>
      <c r="DKO16" s="91"/>
      <c r="DKP16" s="91"/>
      <c r="DKQ16" s="91"/>
      <c r="DKR16" s="91"/>
      <c r="DKS16" s="91"/>
      <c r="DKT16" s="91"/>
      <c r="DKU16" s="91"/>
      <c r="DKV16" s="91"/>
      <c r="DKW16" s="91"/>
      <c r="DKX16" s="91"/>
      <c r="DKY16" s="91"/>
      <c r="DKZ16" s="91"/>
      <c r="DLA16" s="91"/>
      <c r="DLB16" s="91"/>
      <c r="DLC16" s="91"/>
      <c r="DLD16" s="91"/>
      <c r="DLE16" s="91"/>
      <c r="DLF16" s="91"/>
      <c r="DLG16" s="91"/>
      <c r="DLH16" s="91"/>
      <c r="DLI16" s="91"/>
      <c r="DLJ16" s="91"/>
      <c r="DLK16" s="91"/>
      <c r="DLL16" s="91"/>
      <c r="DLM16" s="91"/>
      <c r="DLN16" s="91"/>
      <c r="DLO16" s="91"/>
      <c r="DLP16" s="91"/>
      <c r="DLQ16" s="91"/>
      <c r="DLR16" s="91"/>
      <c r="DLS16" s="91"/>
      <c r="DLT16" s="91"/>
      <c r="DLU16" s="91"/>
      <c r="DLV16" s="91"/>
      <c r="DLW16" s="91"/>
      <c r="DLX16" s="91"/>
      <c r="DLY16" s="91"/>
      <c r="DLZ16" s="91"/>
      <c r="DMA16" s="91"/>
      <c r="DMB16" s="91"/>
      <c r="DMC16" s="91"/>
      <c r="DMD16" s="91"/>
      <c r="DME16" s="91"/>
      <c r="DMF16" s="91"/>
      <c r="DMG16" s="91"/>
      <c r="DMH16" s="91"/>
      <c r="DMI16" s="91"/>
      <c r="DMJ16" s="91"/>
      <c r="DMK16" s="91"/>
      <c r="DML16" s="91"/>
      <c r="DMM16" s="91"/>
      <c r="DMN16" s="91"/>
      <c r="DMO16" s="91"/>
      <c r="DMP16" s="91"/>
      <c r="DMQ16" s="91"/>
      <c r="DMR16" s="91"/>
      <c r="DMS16" s="91"/>
      <c r="DMT16" s="91"/>
      <c r="DMU16" s="91"/>
      <c r="DMV16" s="91"/>
      <c r="DMW16" s="91"/>
      <c r="DMX16" s="91"/>
      <c r="DMY16" s="91"/>
      <c r="DMZ16" s="91"/>
      <c r="DNA16" s="91"/>
      <c r="DNB16" s="91"/>
      <c r="DNC16" s="91"/>
      <c r="DND16" s="91"/>
      <c r="DNE16" s="91"/>
      <c r="DNF16" s="91"/>
      <c r="DNG16" s="91"/>
      <c r="DNH16" s="91"/>
      <c r="DNI16" s="91"/>
      <c r="DNJ16" s="91"/>
      <c r="DNK16" s="91"/>
      <c r="DNL16" s="91"/>
      <c r="DNM16" s="91"/>
      <c r="DNN16" s="91"/>
      <c r="DNO16" s="91"/>
      <c r="DNP16" s="91"/>
      <c r="DNQ16" s="91"/>
      <c r="DNR16" s="91"/>
      <c r="DNS16" s="91"/>
      <c r="DNT16" s="91"/>
      <c r="DNU16" s="91"/>
      <c r="DNV16" s="91"/>
      <c r="DNW16" s="91"/>
      <c r="DNX16" s="91"/>
      <c r="DNY16" s="91"/>
      <c r="DNZ16" s="91"/>
      <c r="DOA16" s="91"/>
      <c r="DOB16" s="91"/>
      <c r="DOC16" s="91"/>
      <c r="DOD16" s="91"/>
      <c r="DOE16" s="91"/>
      <c r="DOF16" s="91"/>
      <c r="DOG16" s="91"/>
      <c r="DOH16" s="91"/>
      <c r="DOI16" s="91"/>
      <c r="DOJ16" s="91"/>
      <c r="DOK16" s="91"/>
      <c r="DOL16" s="91"/>
      <c r="DOM16" s="91"/>
      <c r="DON16" s="91"/>
      <c r="DOO16" s="91"/>
      <c r="DOP16" s="91"/>
      <c r="DOQ16" s="91"/>
      <c r="DOR16" s="91"/>
      <c r="DOS16" s="91"/>
      <c r="DOT16" s="91"/>
      <c r="DOU16" s="91"/>
      <c r="DOV16" s="91"/>
      <c r="DOW16" s="91"/>
      <c r="DOX16" s="91"/>
      <c r="DOY16" s="91"/>
      <c r="DOZ16" s="91"/>
      <c r="DPA16" s="91"/>
      <c r="DPB16" s="91"/>
      <c r="DPC16" s="91"/>
      <c r="DPD16" s="91"/>
      <c r="DPE16" s="91"/>
      <c r="DPF16" s="91"/>
      <c r="DPG16" s="91"/>
      <c r="DPH16" s="91"/>
      <c r="DPI16" s="91"/>
      <c r="DPJ16" s="91"/>
      <c r="DPK16" s="91"/>
      <c r="DPL16" s="91"/>
      <c r="DPM16" s="91"/>
      <c r="DPN16" s="91"/>
      <c r="DPO16" s="91"/>
      <c r="DPP16" s="91"/>
      <c r="DPQ16" s="91"/>
      <c r="DPR16" s="91"/>
      <c r="DPS16" s="91"/>
      <c r="DPT16" s="91"/>
      <c r="DPU16" s="91"/>
      <c r="DPV16" s="91"/>
      <c r="DPW16" s="91"/>
      <c r="DPX16" s="91"/>
      <c r="DPY16" s="91"/>
      <c r="DPZ16" s="91"/>
      <c r="DQA16" s="91"/>
      <c r="DQB16" s="91"/>
      <c r="DQC16" s="91"/>
      <c r="DQD16" s="91"/>
      <c r="DQE16" s="91"/>
      <c r="DQF16" s="91"/>
      <c r="DQG16" s="91"/>
      <c r="DQH16" s="91"/>
      <c r="DQI16" s="91"/>
      <c r="DQJ16" s="91"/>
      <c r="DQK16" s="91"/>
      <c r="DQL16" s="91"/>
      <c r="DQM16" s="91"/>
      <c r="DQN16" s="91"/>
      <c r="DQO16" s="91"/>
      <c r="DQP16" s="91"/>
      <c r="DQQ16" s="91"/>
      <c r="DQR16" s="91"/>
      <c r="DQS16" s="91"/>
      <c r="DQT16" s="91"/>
      <c r="DQU16" s="91"/>
      <c r="DQV16" s="91"/>
      <c r="DQW16" s="91"/>
      <c r="DQX16" s="91"/>
      <c r="DQY16" s="91"/>
      <c r="DQZ16" s="91"/>
      <c r="DRA16" s="91"/>
      <c r="DRB16" s="91"/>
      <c r="DRC16" s="91"/>
      <c r="DRD16" s="91"/>
      <c r="DRE16" s="91"/>
      <c r="DRF16" s="91"/>
      <c r="DRG16" s="91"/>
      <c r="DRH16" s="91"/>
      <c r="DRI16" s="91"/>
      <c r="DRJ16" s="91"/>
      <c r="DRK16" s="91"/>
      <c r="DRL16" s="91"/>
      <c r="DRM16" s="91"/>
      <c r="DRN16" s="91"/>
      <c r="DRO16" s="91"/>
      <c r="DRP16" s="91"/>
      <c r="DRQ16" s="91"/>
      <c r="DRR16" s="91"/>
      <c r="DRS16" s="91"/>
      <c r="DRT16" s="91"/>
      <c r="DRU16" s="91"/>
      <c r="DRV16" s="91"/>
      <c r="DRW16" s="91"/>
      <c r="DRX16" s="91"/>
      <c r="DRY16" s="91"/>
      <c r="DRZ16" s="91"/>
      <c r="DSA16" s="91"/>
      <c r="DSB16" s="91"/>
      <c r="DSC16" s="91"/>
      <c r="DSD16" s="91"/>
      <c r="DSE16" s="91"/>
      <c r="DSF16" s="91"/>
      <c r="DSG16" s="91"/>
      <c r="DSH16" s="91"/>
      <c r="DSI16" s="91"/>
      <c r="DSJ16" s="91"/>
      <c r="DSK16" s="91"/>
      <c r="DSL16" s="91"/>
      <c r="DSM16" s="91"/>
      <c r="DSN16" s="91"/>
      <c r="DSO16" s="91"/>
      <c r="DSP16" s="91"/>
      <c r="DSQ16" s="91"/>
      <c r="DSR16" s="91"/>
      <c r="DSS16" s="91"/>
      <c r="DST16" s="91"/>
      <c r="DSU16" s="91"/>
      <c r="DSV16" s="91"/>
      <c r="DSW16" s="91"/>
      <c r="DSX16" s="91"/>
      <c r="DSY16" s="91"/>
      <c r="DSZ16" s="91"/>
      <c r="DTA16" s="91"/>
      <c r="DTB16" s="91"/>
      <c r="DTC16" s="91"/>
      <c r="DTD16" s="91"/>
      <c r="DTE16" s="91"/>
      <c r="DTF16" s="91"/>
      <c r="DTG16" s="91"/>
      <c r="DTH16" s="91"/>
      <c r="DTI16" s="91"/>
      <c r="DTJ16" s="91"/>
      <c r="DTK16" s="91"/>
      <c r="DTL16" s="91"/>
      <c r="DTM16" s="91"/>
      <c r="DTN16" s="91"/>
      <c r="DTO16" s="91"/>
      <c r="DTP16" s="91"/>
      <c r="DTQ16" s="91"/>
      <c r="DTR16" s="91"/>
      <c r="DTS16" s="91"/>
      <c r="DTT16" s="91"/>
      <c r="DTU16" s="91"/>
      <c r="DTV16" s="91"/>
      <c r="DTW16" s="91"/>
      <c r="DTX16" s="91"/>
      <c r="DTY16" s="91"/>
      <c r="DTZ16" s="91"/>
      <c r="DUA16" s="91"/>
      <c r="DUB16" s="91"/>
      <c r="DUC16" s="91"/>
      <c r="DUD16" s="91"/>
      <c r="DUE16" s="91"/>
      <c r="DUF16" s="91"/>
      <c r="DUG16" s="91"/>
      <c r="DUH16" s="91"/>
      <c r="DUI16" s="91"/>
      <c r="DUJ16" s="91"/>
      <c r="DUK16" s="91"/>
      <c r="DUL16" s="91"/>
      <c r="DUM16" s="91"/>
      <c r="DUN16" s="91"/>
      <c r="DUO16" s="91"/>
      <c r="DUP16" s="91"/>
      <c r="DUQ16" s="91"/>
      <c r="DUR16" s="91"/>
      <c r="DUS16" s="91"/>
      <c r="DUT16" s="91"/>
      <c r="DUU16" s="91"/>
      <c r="DUV16" s="91"/>
      <c r="DUW16" s="91"/>
      <c r="DUX16" s="91"/>
      <c r="DUY16" s="91"/>
      <c r="DUZ16" s="91"/>
      <c r="DVA16" s="91"/>
      <c r="DVB16" s="91"/>
      <c r="DVC16" s="91"/>
      <c r="DVD16" s="91"/>
      <c r="DVE16" s="91"/>
      <c r="DVF16" s="91"/>
      <c r="DVG16" s="91"/>
      <c r="DVH16" s="91"/>
      <c r="DVI16" s="91"/>
      <c r="DVJ16" s="91"/>
      <c r="DVK16" s="91"/>
      <c r="DVL16" s="91"/>
      <c r="DVM16" s="91"/>
      <c r="DVN16" s="91"/>
      <c r="DVO16" s="91"/>
      <c r="DVP16" s="91"/>
      <c r="DVQ16" s="91"/>
      <c r="DVR16" s="91"/>
      <c r="DVS16" s="91"/>
      <c r="DVT16" s="91"/>
      <c r="DVU16" s="91"/>
      <c r="DVV16" s="91"/>
      <c r="DVW16" s="91"/>
      <c r="DVX16" s="91"/>
      <c r="DVY16" s="91"/>
      <c r="DVZ16" s="91"/>
      <c r="DWA16" s="91"/>
      <c r="DWB16" s="91"/>
      <c r="DWC16" s="91"/>
      <c r="DWD16" s="91"/>
      <c r="DWE16" s="91"/>
      <c r="DWF16" s="91"/>
      <c r="DWG16" s="91"/>
      <c r="DWH16" s="91"/>
      <c r="DWI16" s="91"/>
      <c r="DWJ16" s="91"/>
      <c r="DWK16" s="91"/>
      <c r="DWL16" s="91"/>
      <c r="DWM16" s="91"/>
      <c r="DWN16" s="91"/>
      <c r="DWO16" s="91"/>
      <c r="DWP16" s="91"/>
      <c r="DWQ16" s="91"/>
      <c r="DWR16" s="91"/>
      <c r="DWS16" s="91"/>
      <c r="DWT16" s="91"/>
      <c r="DWU16" s="91"/>
      <c r="DWV16" s="91"/>
      <c r="DWW16" s="91"/>
      <c r="DWX16" s="91"/>
      <c r="DWY16" s="91"/>
      <c r="DWZ16" s="91"/>
      <c r="DXA16" s="91"/>
      <c r="DXB16" s="91"/>
      <c r="DXC16" s="91"/>
      <c r="DXD16" s="91"/>
      <c r="DXE16" s="91"/>
      <c r="DXF16" s="91"/>
      <c r="DXG16" s="91"/>
      <c r="DXH16" s="91"/>
      <c r="DXI16" s="91"/>
      <c r="DXJ16" s="91"/>
      <c r="DXK16" s="91"/>
      <c r="DXL16" s="91"/>
      <c r="DXM16" s="91"/>
      <c r="DXN16" s="91"/>
      <c r="DXO16" s="91"/>
      <c r="DXP16" s="91"/>
      <c r="DXQ16" s="91"/>
      <c r="DXR16" s="91"/>
      <c r="DXS16" s="91"/>
      <c r="DXT16" s="91"/>
      <c r="DXU16" s="91"/>
      <c r="DXV16" s="91"/>
      <c r="DXW16" s="91"/>
      <c r="DXX16" s="91"/>
      <c r="DXY16" s="91"/>
      <c r="DXZ16" s="91"/>
      <c r="DYA16" s="91"/>
      <c r="DYB16" s="91"/>
      <c r="DYC16" s="91"/>
      <c r="DYD16" s="91"/>
      <c r="DYE16" s="91"/>
      <c r="DYF16" s="91"/>
      <c r="DYG16" s="91"/>
      <c r="DYH16" s="91"/>
      <c r="DYI16" s="91"/>
      <c r="DYJ16" s="91"/>
      <c r="DYK16" s="91"/>
      <c r="DYL16" s="91"/>
      <c r="DYM16" s="91"/>
      <c r="DYN16" s="91"/>
      <c r="DYO16" s="91"/>
      <c r="DYP16" s="91"/>
      <c r="DYQ16" s="91"/>
      <c r="DYR16" s="91"/>
      <c r="DYS16" s="91"/>
      <c r="DYT16" s="91"/>
      <c r="DYU16" s="91"/>
      <c r="DYV16" s="91"/>
      <c r="DYW16" s="91"/>
      <c r="DYX16" s="91"/>
      <c r="DYY16" s="91"/>
      <c r="DYZ16" s="91"/>
      <c r="DZA16" s="91"/>
      <c r="DZB16" s="91"/>
      <c r="DZC16" s="91"/>
      <c r="DZD16" s="91"/>
      <c r="DZE16" s="91"/>
      <c r="DZF16" s="91"/>
      <c r="DZG16" s="91"/>
      <c r="DZH16" s="91"/>
      <c r="DZI16" s="91"/>
      <c r="DZJ16" s="91"/>
      <c r="DZK16" s="91"/>
      <c r="DZL16" s="91"/>
      <c r="DZM16" s="91"/>
      <c r="DZN16" s="91"/>
      <c r="DZO16" s="91"/>
      <c r="DZP16" s="91"/>
      <c r="DZQ16" s="91"/>
      <c r="DZR16" s="91"/>
      <c r="DZS16" s="91"/>
      <c r="DZT16" s="91"/>
      <c r="DZU16" s="91"/>
      <c r="DZV16" s="91"/>
      <c r="DZW16" s="91"/>
      <c r="DZX16" s="91"/>
      <c r="DZY16" s="91"/>
      <c r="DZZ16" s="91"/>
      <c r="EAA16" s="91"/>
      <c r="EAB16" s="91"/>
      <c r="EAC16" s="91"/>
      <c r="EAD16" s="91"/>
      <c r="EAE16" s="91"/>
      <c r="EAF16" s="91"/>
      <c r="EAG16" s="91"/>
      <c r="EAH16" s="91"/>
      <c r="EAI16" s="91"/>
      <c r="EAJ16" s="91"/>
      <c r="EAK16" s="91"/>
      <c r="EAL16" s="91"/>
      <c r="EAM16" s="91"/>
      <c r="EAN16" s="91"/>
      <c r="EAO16" s="91"/>
      <c r="EAP16" s="91"/>
      <c r="EAQ16" s="91"/>
      <c r="EAR16" s="91"/>
      <c r="EAS16" s="91"/>
      <c r="EAT16" s="91"/>
      <c r="EAU16" s="91"/>
      <c r="EAV16" s="91"/>
      <c r="EAW16" s="91"/>
      <c r="EAX16" s="91"/>
      <c r="EAY16" s="91"/>
      <c r="EAZ16" s="91"/>
      <c r="EBA16" s="91"/>
      <c r="EBB16" s="91"/>
      <c r="EBC16" s="91"/>
      <c r="EBD16" s="91"/>
      <c r="EBE16" s="91"/>
      <c r="EBF16" s="91"/>
      <c r="EBG16" s="91"/>
      <c r="EBH16" s="91"/>
      <c r="EBI16" s="91"/>
      <c r="EBJ16" s="91"/>
      <c r="EBK16" s="91"/>
      <c r="EBL16" s="91"/>
      <c r="EBM16" s="91"/>
      <c r="EBN16" s="91"/>
      <c r="EBO16" s="91"/>
      <c r="EBP16" s="91"/>
      <c r="EBQ16" s="91"/>
      <c r="EBR16" s="91"/>
      <c r="EBS16" s="91"/>
      <c r="EBT16" s="91"/>
      <c r="EBU16" s="91"/>
      <c r="EBV16" s="91"/>
      <c r="EBW16" s="91"/>
      <c r="EBX16" s="91"/>
      <c r="EBY16" s="91"/>
      <c r="EBZ16" s="91"/>
      <c r="ECA16" s="91"/>
      <c r="ECB16" s="91"/>
      <c r="ECC16" s="91"/>
      <c r="ECD16" s="91"/>
      <c r="ECE16" s="91"/>
      <c r="ECF16" s="91"/>
      <c r="ECG16" s="91"/>
      <c r="ECH16" s="91"/>
      <c r="ECI16" s="91"/>
      <c r="ECJ16" s="91"/>
      <c r="ECK16" s="91"/>
      <c r="ECL16" s="91"/>
      <c r="ECM16" s="91"/>
      <c r="ECN16" s="91"/>
      <c r="ECO16" s="91"/>
      <c r="ECP16" s="91"/>
      <c r="ECQ16" s="91"/>
      <c r="ECR16" s="91"/>
      <c r="ECS16" s="91"/>
      <c r="ECT16" s="91"/>
      <c r="ECU16" s="91"/>
      <c r="ECV16" s="91"/>
      <c r="ECW16" s="91"/>
      <c r="ECX16" s="91"/>
      <c r="ECY16" s="91"/>
      <c r="ECZ16" s="91"/>
      <c r="EDA16" s="91"/>
      <c r="EDB16" s="91"/>
      <c r="EDC16" s="91"/>
      <c r="EDD16" s="91"/>
      <c r="EDE16" s="91"/>
      <c r="EDF16" s="91"/>
      <c r="EDG16" s="91"/>
      <c r="EDH16" s="91"/>
      <c r="EDI16" s="91"/>
      <c r="EDJ16" s="91"/>
      <c r="EDK16" s="91"/>
      <c r="EDL16" s="91"/>
      <c r="EDM16" s="91"/>
      <c r="EDN16" s="91"/>
      <c r="EDO16" s="91"/>
      <c r="EDP16" s="91"/>
      <c r="EDQ16" s="91"/>
      <c r="EDR16" s="91"/>
      <c r="EDS16" s="91"/>
      <c r="EDT16" s="91"/>
      <c r="EDU16" s="91"/>
      <c r="EDV16" s="91"/>
      <c r="EDW16" s="91"/>
      <c r="EDX16" s="91"/>
      <c r="EDY16" s="91"/>
      <c r="EDZ16" s="91"/>
      <c r="EEA16" s="91"/>
      <c r="EEB16" s="91"/>
      <c r="EEC16" s="91"/>
      <c r="EED16" s="91"/>
      <c r="EEE16" s="91"/>
      <c r="EEF16" s="91"/>
      <c r="EEG16" s="91"/>
      <c r="EEH16" s="91"/>
      <c r="EEI16" s="91"/>
      <c r="EEJ16" s="91"/>
      <c r="EEK16" s="91"/>
      <c r="EEL16" s="91"/>
      <c r="EEM16" s="91"/>
      <c r="EEN16" s="91"/>
      <c r="EEO16" s="91"/>
      <c r="EEP16" s="91"/>
      <c r="EEQ16" s="91"/>
      <c r="EER16" s="91"/>
      <c r="EES16" s="91"/>
      <c r="EET16" s="91"/>
      <c r="EEU16" s="91"/>
      <c r="EEV16" s="91"/>
      <c r="EEW16" s="91"/>
      <c r="EEX16" s="91"/>
      <c r="EEY16" s="91"/>
      <c r="EEZ16" s="91"/>
      <c r="EFA16" s="91"/>
      <c r="EFB16" s="91"/>
      <c r="EFC16" s="91"/>
      <c r="EFD16" s="91"/>
      <c r="EFE16" s="91"/>
      <c r="EFF16" s="91"/>
      <c r="EFG16" s="91"/>
      <c r="EFH16" s="91"/>
      <c r="EFI16" s="91"/>
      <c r="EFJ16" s="91"/>
      <c r="EFK16" s="91"/>
      <c r="EFL16" s="91"/>
      <c r="EFM16" s="91"/>
      <c r="EFN16" s="91"/>
      <c r="EFO16" s="91"/>
      <c r="EFP16" s="91"/>
      <c r="EFQ16" s="91"/>
      <c r="EFR16" s="91"/>
      <c r="EFS16" s="91"/>
      <c r="EFT16" s="91"/>
      <c r="EFU16" s="91"/>
      <c r="EFV16" s="91"/>
      <c r="EFW16" s="91"/>
      <c r="EFX16" s="91"/>
      <c r="EFY16" s="91"/>
      <c r="EFZ16" s="91"/>
      <c r="EGA16" s="91"/>
      <c r="EGB16" s="91"/>
      <c r="EGC16" s="91"/>
      <c r="EGD16" s="91"/>
      <c r="EGE16" s="91"/>
      <c r="EGF16" s="91"/>
      <c r="EGG16" s="91"/>
      <c r="EGH16" s="91"/>
      <c r="EGI16" s="91"/>
      <c r="EGJ16" s="91"/>
      <c r="EGK16" s="91"/>
      <c r="EGL16" s="91"/>
      <c r="EGM16" s="91"/>
      <c r="EGN16" s="91"/>
      <c r="EGO16" s="91"/>
      <c r="EGP16" s="91"/>
      <c r="EGQ16" s="91"/>
      <c r="EGR16" s="91"/>
      <c r="EGS16" s="91"/>
      <c r="EGT16" s="91"/>
      <c r="EGU16" s="91"/>
      <c r="EGV16" s="91"/>
      <c r="EGW16" s="91"/>
      <c r="EGX16" s="91"/>
      <c r="EGY16" s="91"/>
      <c r="EGZ16" s="91"/>
      <c r="EHA16" s="91"/>
      <c r="EHB16" s="91"/>
      <c r="EHC16" s="91"/>
      <c r="EHD16" s="91"/>
      <c r="EHE16" s="91"/>
      <c r="EHF16" s="91"/>
      <c r="EHG16" s="91"/>
      <c r="EHH16" s="91"/>
      <c r="EHI16" s="91"/>
      <c r="EHJ16" s="91"/>
      <c r="EHK16" s="91"/>
      <c r="EHL16" s="91"/>
      <c r="EHM16" s="91"/>
      <c r="EHN16" s="91"/>
      <c r="EHO16" s="91"/>
      <c r="EHP16" s="91"/>
      <c r="EHQ16" s="91"/>
      <c r="EHR16" s="91"/>
      <c r="EHS16" s="91"/>
      <c r="EHT16" s="91"/>
      <c r="EHU16" s="91"/>
      <c r="EHV16" s="91"/>
      <c r="EHW16" s="91"/>
      <c r="EHX16" s="91"/>
      <c r="EHY16" s="91"/>
      <c r="EHZ16" s="91"/>
      <c r="EIA16" s="91"/>
      <c r="EIB16" s="91"/>
      <c r="EIC16" s="91"/>
      <c r="EID16" s="91"/>
      <c r="EIE16" s="91"/>
      <c r="EIF16" s="91"/>
      <c r="EIG16" s="91"/>
      <c r="EIH16" s="91"/>
      <c r="EII16" s="91"/>
      <c r="EIJ16" s="91"/>
      <c r="EIK16" s="91"/>
      <c r="EIL16" s="91"/>
      <c r="EIM16" s="91"/>
      <c r="EIN16" s="91"/>
      <c r="EIO16" s="91"/>
      <c r="EIP16" s="91"/>
      <c r="EIQ16" s="91"/>
      <c r="EIR16" s="91"/>
      <c r="EIS16" s="91"/>
      <c r="EIT16" s="91"/>
      <c r="EIU16" s="91"/>
      <c r="EIV16" s="91"/>
      <c r="EIW16" s="91"/>
      <c r="EIX16" s="91"/>
      <c r="EIY16" s="91"/>
      <c r="EIZ16" s="91"/>
      <c r="EJA16" s="91"/>
      <c r="EJB16" s="91"/>
      <c r="EJC16" s="91"/>
      <c r="EJD16" s="91"/>
      <c r="EJE16" s="91"/>
      <c r="EJF16" s="91"/>
      <c r="EJG16" s="91"/>
      <c r="EJH16" s="91"/>
      <c r="EJI16" s="91"/>
      <c r="EJJ16" s="91"/>
      <c r="EJK16" s="91"/>
      <c r="EJL16" s="91"/>
      <c r="EJM16" s="91"/>
      <c r="EJN16" s="91"/>
      <c r="EJO16" s="91"/>
      <c r="EJP16" s="91"/>
      <c r="EJQ16" s="91"/>
      <c r="EJR16" s="91"/>
      <c r="EJS16" s="91"/>
      <c r="EJT16" s="91"/>
      <c r="EJU16" s="91"/>
      <c r="EJV16" s="91"/>
      <c r="EJW16" s="91"/>
      <c r="EJX16" s="91"/>
      <c r="EJY16" s="91"/>
      <c r="EJZ16" s="91"/>
      <c r="EKA16" s="91"/>
      <c r="EKB16" s="91"/>
      <c r="EKC16" s="91"/>
      <c r="EKD16" s="91"/>
      <c r="EKE16" s="91"/>
      <c r="EKF16" s="91"/>
      <c r="EKG16" s="91"/>
      <c r="EKH16" s="91"/>
      <c r="EKI16" s="91"/>
      <c r="EKJ16" s="91"/>
      <c r="EKK16" s="91"/>
      <c r="EKL16" s="91"/>
      <c r="EKM16" s="91"/>
      <c r="EKN16" s="91"/>
      <c r="EKO16" s="91"/>
      <c r="EKP16" s="91"/>
      <c r="EKQ16" s="91"/>
      <c r="EKR16" s="91"/>
      <c r="EKS16" s="91"/>
      <c r="EKT16" s="91"/>
      <c r="EKU16" s="91"/>
      <c r="EKV16" s="91"/>
      <c r="EKW16" s="91"/>
      <c r="EKX16" s="91"/>
      <c r="EKY16" s="91"/>
      <c r="EKZ16" s="91"/>
      <c r="ELA16" s="91"/>
      <c r="ELB16" s="91"/>
      <c r="ELC16" s="91"/>
      <c r="ELD16" s="91"/>
      <c r="ELE16" s="91"/>
      <c r="ELF16" s="91"/>
      <c r="ELG16" s="91"/>
      <c r="ELH16" s="91"/>
      <c r="ELI16" s="91"/>
      <c r="ELJ16" s="91"/>
      <c r="ELK16" s="91"/>
      <c r="ELL16" s="91"/>
      <c r="ELM16" s="91"/>
      <c r="ELN16" s="91"/>
      <c r="ELO16" s="91"/>
      <c r="ELP16" s="91"/>
      <c r="ELQ16" s="91"/>
      <c r="ELR16" s="91"/>
      <c r="ELS16" s="91"/>
      <c r="ELT16" s="91"/>
      <c r="ELU16" s="91"/>
      <c r="ELV16" s="91"/>
      <c r="ELW16" s="91"/>
      <c r="ELX16" s="91"/>
      <c r="ELY16" s="91"/>
      <c r="ELZ16" s="91"/>
      <c r="EMA16" s="91"/>
      <c r="EMB16" s="91"/>
      <c r="EMC16" s="91"/>
      <c r="EMD16" s="91"/>
      <c r="EME16" s="91"/>
      <c r="EMF16" s="91"/>
      <c r="EMG16" s="91"/>
      <c r="EMH16" s="91"/>
      <c r="EMI16" s="91"/>
      <c r="EMJ16" s="91"/>
      <c r="EMK16" s="91"/>
      <c r="EML16" s="91"/>
      <c r="EMM16" s="91"/>
      <c r="EMN16" s="91"/>
      <c r="EMO16" s="91"/>
      <c r="EMP16" s="91"/>
      <c r="EMQ16" s="91"/>
      <c r="EMR16" s="91"/>
      <c r="EMS16" s="91"/>
      <c r="EMT16" s="91"/>
      <c r="EMU16" s="91"/>
      <c r="EMV16" s="91"/>
      <c r="EMW16" s="91"/>
      <c r="EMX16" s="91"/>
      <c r="EMY16" s="91"/>
      <c r="EMZ16" s="91"/>
      <c r="ENA16" s="91"/>
      <c r="ENB16" s="91"/>
      <c r="ENC16" s="91"/>
      <c r="END16" s="91"/>
      <c r="ENE16" s="91"/>
      <c r="ENF16" s="91"/>
      <c r="ENG16" s="91"/>
      <c r="ENH16" s="91"/>
      <c r="ENI16" s="91"/>
      <c r="ENJ16" s="91"/>
      <c r="ENK16" s="91"/>
      <c r="ENL16" s="91"/>
      <c r="ENM16" s="91"/>
      <c r="ENN16" s="91"/>
      <c r="ENO16" s="91"/>
      <c r="ENP16" s="91"/>
      <c r="ENQ16" s="91"/>
      <c r="ENR16" s="91"/>
      <c r="ENS16" s="91"/>
      <c r="ENT16" s="91"/>
      <c r="ENU16" s="91"/>
      <c r="ENV16" s="91"/>
      <c r="ENW16" s="91"/>
      <c r="ENX16" s="91"/>
      <c r="ENY16" s="91"/>
      <c r="ENZ16" s="91"/>
      <c r="EOA16" s="91"/>
      <c r="EOB16" s="91"/>
      <c r="EOC16" s="91"/>
      <c r="EOD16" s="91"/>
      <c r="EOE16" s="91"/>
      <c r="EOF16" s="91"/>
      <c r="EOG16" s="91"/>
      <c r="EOH16" s="91"/>
      <c r="EOI16" s="91"/>
      <c r="EOJ16" s="91"/>
      <c r="EOK16" s="91"/>
      <c r="EOL16" s="91"/>
      <c r="EOM16" s="91"/>
      <c r="EON16" s="91"/>
      <c r="EOO16" s="91"/>
      <c r="EOP16" s="91"/>
      <c r="EOQ16" s="91"/>
      <c r="EOR16" s="91"/>
      <c r="EOS16" s="91"/>
      <c r="EOT16" s="91"/>
      <c r="EOU16" s="91"/>
      <c r="EOV16" s="91"/>
      <c r="EOW16" s="91"/>
      <c r="EOX16" s="91"/>
      <c r="EOY16" s="91"/>
      <c r="EOZ16" s="91"/>
      <c r="EPA16" s="91"/>
      <c r="EPB16" s="91"/>
      <c r="EPC16" s="91"/>
      <c r="EPD16" s="91"/>
      <c r="EPE16" s="91"/>
      <c r="EPF16" s="91"/>
      <c r="EPG16" s="91"/>
      <c r="EPH16" s="91"/>
      <c r="EPI16" s="91"/>
      <c r="EPJ16" s="91"/>
      <c r="EPK16" s="91"/>
      <c r="EPL16" s="91"/>
      <c r="EPM16" s="91"/>
      <c r="EPN16" s="91"/>
      <c r="EPO16" s="91"/>
      <c r="EPP16" s="91"/>
      <c r="EPQ16" s="91"/>
      <c r="EPR16" s="91"/>
      <c r="EPS16" s="91"/>
      <c r="EPT16" s="91"/>
      <c r="EPU16" s="91"/>
      <c r="EPV16" s="91"/>
      <c r="EPW16" s="91"/>
      <c r="EPX16" s="91"/>
      <c r="EPY16" s="91"/>
      <c r="EPZ16" s="91"/>
      <c r="EQA16" s="91"/>
      <c r="EQB16" s="91"/>
      <c r="EQC16" s="91"/>
      <c r="EQD16" s="91"/>
      <c r="EQE16" s="91"/>
      <c r="EQF16" s="91"/>
      <c r="EQG16" s="91"/>
      <c r="EQH16" s="91"/>
      <c r="EQI16" s="91"/>
      <c r="EQJ16" s="91"/>
      <c r="EQK16" s="91"/>
      <c r="EQL16" s="91"/>
      <c r="EQM16" s="91"/>
      <c r="EQN16" s="91"/>
      <c r="EQO16" s="91"/>
      <c r="EQP16" s="91"/>
      <c r="EQQ16" s="91"/>
      <c r="EQR16" s="91"/>
      <c r="EQS16" s="91"/>
      <c r="EQT16" s="91"/>
      <c r="EQU16" s="91"/>
      <c r="EQV16" s="91"/>
      <c r="EQW16" s="91"/>
      <c r="EQX16" s="91"/>
      <c r="EQY16" s="91"/>
      <c r="EQZ16" s="91"/>
      <c r="ERA16" s="91"/>
      <c r="ERB16" s="91"/>
      <c r="ERC16" s="91"/>
      <c r="ERD16" s="91"/>
      <c r="ERE16" s="91"/>
      <c r="ERF16" s="91"/>
      <c r="ERG16" s="91"/>
      <c r="ERH16" s="91"/>
      <c r="ERI16" s="91"/>
      <c r="ERJ16" s="91"/>
      <c r="ERK16" s="91"/>
      <c r="ERL16" s="91"/>
      <c r="ERM16" s="91"/>
      <c r="ERN16" s="91"/>
      <c r="ERO16" s="91"/>
      <c r="ERP16" s="91"/>
      <c r="ERQ16" s="91"/>
      <c r="ERR16" s="91"/>
      <c r="ERS16" s="91"/>
      <c r="ERT16" s="91"/>
      <c r="ERU16" s="91"/>
      <c r="ERV16" s="91"/>
      <c r="ERW16" s="91"/>
      <c r="ERX16" s="91"/>
      <c r="ERY16" s="91"/>
      <c r="ERZ16" s="91"/>
      <c r="ESA16" s="91"/>
      <c r="ESB16" s="91"/>
      <c r="ESC16" s="91"/>
      <c r="ESD16" s="91"/>
      <c r="ESE16" s="91"/>
      <c r="ESF16" s="91"/>
      <c r="ESG16" s="91"/>
      <c r="ESH16" s="91"/>
      <c r="ESI16" s="91"/>
      <c r="ESJ16" s="91"/>
      <c r="ESK16" s="91"/>
      <c r="ESL16" s="91"/>
      <c r="ESM16" s="91"/>
      <c r="ESN16" s="91"/>
      <c r="ESO16" s="91"/>
      <c r="ESP16" s="91"/>
      <c r="ESQ16" s="91"/>
      <c r="ESR16" s="91"/>
      <c r="ESS16" s="91"/>
      <c r="EST16" s="91"/>
      <c r="ESU16" s="91"/>
      <c r="ESV16" s="91"/>
      <c r="ESW16" s="91"/>
      <c r="ESX16" s="91"/>
      <c r="ESY16" s="91"/>
      <c r="ESZ16" s="91"/>
      <c r="ETA16" s="91"/>
      <c r="ETB16" s="91"/>
      <c r="ETC16" s="91"/>
      <c r="ETD16" s="91"/>
      <c r="ETE16" s="91"/>
      <c r="ETF16" s="91"/>
      <c r="ETG16" s="91"/>
      <c r="ETH16" s="91"/>
      <c r="ETI16" s="91"/>
      <c r="ETJ16" s="91"/>
      <c r="ETK16" s="91"/>
      <c r="ETL16" s="91"/>
      <c r="ETM16" s="91"/>
      <c r="ETN16" s="91"/>
      <c r="ETO16" s="91"/>
      <c r="ETP16" s="91"/>
      <c r="ETQ16" s="91"/>
      <c r="ETR16" s="91"/>
      <c r="ETS16" s="91"/>
      <c r="ETT16" s="91"/>
      <c r="ETU16" s="91"/>
      <c r="ETV16" s="91"/>
      <c r="ETW16" s="91"/>
      <c r="ETX16" s="91"/>
      <c r="ETY16" s="91"/>
      <c r="ETZ16" s="91"/>
      <c r="EUA16" s="91"/>
      <c r="EUB16" s="91"/>
      <c r="EUC16" s="91"/>
      <c r="EUD16" s="91"/>
      <c r="EUE16" s="91"/>
      <c r="EUF16" s="91"/>
      <c r="EUG16" s="91"/>
      <c r="EUH16" s="91"/>
      <c r="EUI16" s="91"/>
      <c r="EUJ16" s="91"/>
      <c r="EUK16" s="91"/>
      <c r="EUL16" s="91"/>
      <c r="EUM16" s="91"/>
      <c r="EUN16" s="91"/>
      <c r="EUO16" s="91"/>
      <c r="EUP16" s="91"/>
      <c r="EUQ16" s="91"/>
      <c r="EUR16" s="91"/>
      <c r="EUS16" s="91"/>
      <c r="EUT16" s="91"/>
      <c r="EUU16" s="91"/>
      <c r="EUV16" s="91"/>
      <c r="EUW16" s="91"/>
      <c r="EUX16" s="91"/>
      <c r="EUY16" s="91"/>
      <c r="EUZ16" s="91"/>
      <c r="EVA16" s="91"/>
      <c r="EVB16" s="91"/>
      <c r="EVC16" s="91"/>
      <c r="EVD16" s="91"/>
      <c r="EVE16" s="91"/>
      <c r="EVF16" s="91"/>
      <c r="EVG16" s="91"/>
      <c r="EVH16" s="91"/>
      <c r="EVI16" s="91"/>
      <c r="EVJ16" s="91"/>
      <c r="EVK16" s="91"/>
      <c r="EVL16" s="91"/>
      <c r="EVM16" s="91"/>
      <c r="EVN16" s="91"/>
      <c r="EVO16" s="91"/>
      <c r="EVP16" s="91"/>
      <c r="EVQ16" s="91"/>
      <c r="EVR16" s="91"/>
      <c r="EVS16" s="91"/>
      <c r="EVT16" s="91"/>
      <c r="EVU16" s="91"/>
      <c r="EVV16" s="91"/>
      <c r="EVW16" s="91"/>
      <c r="EVX16" s="91"/>
      <c r="EVY16" s="91"/>
      <c r="EVZ16" s="91"/>
      <c r="EWA16" s="91"/>
      <c r="EWB16" s="91"/>
      <c r="EWC16" s="91"/>
      <c r="EWD16" s="91"/>
      <c r="EWE16" s="91"/>
      <c r="EWF16" s="91"/>
      <c r="EWG16" s="91"/>
      <c r="EWH16" s="91"/>
      <c r="EWI16" s="91"/>
      <c r="EWJ16" s="91"/>
      <c r="EWK16" s="91"/>
      <c r="EWL16" s="91"/>
      <c r="EWM16" s="91"/>
      <c r="EWN16" s="91"/>
      <c r="EWO16" s="91"/>
      <c r="EWP16" s="91"/>
      <c r="EWQ16" s="91"/>
      <c r="EWR16" s="91"/>
      <c r="EWS16" s="91"/>
      <c r="EWT16" s="91"/>
      <c r="EWU16" s="91"/>
      <c r="EWV16" s="91"/>
      <c r="EWW16" s="91"/>
      <c r="EWX16" s="91"/>
      <c r="EWY16" s="91"/>
      <c r="EWZ16" s="91"/>
      <c r="EXA16" s="91"/>
      <c r="EXB16" s="91"/>
      <c r="EXC16" s="91"/>
      <c r="EXD16" s="91"/>
      <c r="EXE16" s="91"/>
      <c r="EXF16" s="91"/>
      <c r="EXG16" s="91"/>
      <c r="EXH16" s="91"/>
      <c r="EXI16" s="91"/>
      <c r="EXJ16" s="91"/>
      <c r="EXK16" s="91"/>
      <c r="EXL16" s="91"/>
      <c r="EXM16" s="91"/>
      <c r="EXN16" s="91"/>
      <c r="EXO16" s="91"/>
      <c r="EXP16" s="91"/>
      <c r="EXQ16" s="91"/>
      <c r="EXR16" s="91"/>
      <c r="EXS16" s="91"/>
      <c r="EXT16" s="91"/>
      <c r="EXU16" s="91"/>
      <c r="EXV16" s="91"/>
      <c r="EXW16" s="91"/>
      <c r="EXX16" s="91"/>
      <c r="EXY16" s="91"/>
      <c r="EXZ16" s="91"/>
      <c r="EYA16" s="91"/>
      <c r="EYB16" s="91"/>
      <c r="EYC16" s="91"/>
      <c r="EYD16" s="91"/>
      <c r="EYE16" s="91"/>
      <c r="EYF16" s="91"/>
      <c r="EYG16" s="91"/>
      <c r="EYH16" s="91"/>
      <c r="EYI16" s="91"/>
      <c r="EYJ16" s="91"/>
      <c r="EYK16" s="91"/>
      <c r="EYL16" s="91"/>
      <c r="EYM16" s="91"/>
      <c r="EYN16" s="91"/>
      <c r="EYO16" s="91"/>
      <c r="EYP16" s="91"/>
      <c r="EYQ16" s="91"/>
      <c r="EYR16" s="91"/>
      <c r="EYS16" s="91"/>
      <c r="EYT16" s="91"/>
      <c r="EYU16" s="91"/>
      <c r="EYV16" s="91"/>
      <c r="EYW16" s="91"/>
      <c r="EYX16" s="91"/>
      <c r="EYY16" s="91"/>
      <c r="EYZ16" s="91"/>
      <c r="EZA16" s="91"/>
      <c r="EZB16" s="91"/>
      <c r="EZC16" s="91"/>
      <c r="EZD16" s="91"/>
      <c r="EZE16" s="91"/>
      <c r="EZF16" s="91"/>
      <c r="EZG16" s="91"/>
      <c r="EZH16" s="91"/>
      <c r="EZI16" s="91"/>
      <c r="EZJ16" s="91"/>
      <c r="EZK16" s="91"/>
      <c r="EZL16" s="91"/>
      <c r="EZM16" s="91"/>
      <c r="EZN16" s="91"/>
      <c r="EZO16" s="91"/>
      <c r="EZP16" s="91"/>
      <c r="EZQ16" s="91"/>
      <c r="EZR16" s="91"/>
      <c r="EZS16" s="91"/>
      <c r="EZT16" s="91"/>
      <c r="EZU16" s="91"/>
      <c r="EZV16" s="91"/>
      <c r="EZW16" s="91"/>
      <c r="EZX16" s="91"/>
      <c r="EZY16" s="91"/>
      <c r="EZZ16" s="91"/>
      <c r="FAA16" s="91"/>
      <c r="FAB16" s="91"/>
      <c r="FAC16" s="91"/>
      <c r="FAD16" s="91"/>
      <c r="FAE16" s="91"/>
      <c r="FAF16" s="91"/>
      <c r="FAG16" s="91"/>
      <c r="FAH16" s="91"/>
      <c r="FAI16" s="91"/>
      <c r="FAJ16" s="91"/>
      <c r="FAK16" s="91"/>
      <c r="FAL16" s="91"/>
      <c r="FAM16" s="91"/>
      <c r="FAN16" s="91"/>
      <c r="FAO16" s="91"/>
      <c r="FAP16" s="91"/>
      <c r="FAQ16" s="91"/>
      <c r="FAR16" s="91"/>
      <c r="FAS16" s="91"/>
      <c r="FAT16" s="91"/>
      <c r="FAU16" s="91"/>
      <c r="FAV16" s="91"/>
      <c r="FAW16" s="91"/>
      <c r="FAX16" s="91"/>
      <c r="FAY16" s="91"/>
      <c r="FAZ16" s="91"/>
      <c r="FBA16" s="91"/>
      <c r="FBB16" s="91"/>
      <c r="FBC16" s="91"/>
      <c r="FBD16" s="91"/>
      <c r="FBE16" s="91"/>
      <c r="FBF16" s="91"/>
      <c r="FBG16" s="91"/>
      <c r="FBH16" s="91"/>
      <c r="FBI16" s="91"/>
      <c r="FBJ16" s="91"/>
      <c r="FBK16" s="91"/>
      <c r="FBL16" s="91"/>
      <c r="FBM16" s="91"/>
      <c r="FBN16" s="91"/>
      <c r="FBO16" s="91"/>
      <c r="FBP16" s="91"/>
      <c r="FBQ16" s="91"/>
      <c r="FBR16" s="91"/>
      <c r="FBS16" s="91"/>
      <c r="FBT16" s="91"/>
      <c r="FBU16" s="91"/>
      <c r="FBV16" s="91"/>
      <c r="FBW16" s="91"/>
      <c r="FBX16" s="91"/>
      <c r="FBY16" s="91"/>
      <c r="FBZ16" s="91"/>
      <c r="FCA16" s="91"/>
      <c r="FCB16" s="91"/>
      <c r="FCC16" s="91"/>
      <c r="FCD16" s="91"/>
      <c r="FCE16" s="91"/>
      <c r="FCF16" s="91"/>
      <c r="FCG16" s="91"/>
      <c r="FCH16" s="91"/>
      <c r="FCI16" s="91"/>
      <c r="FCJ16" s="91"/>
      <c r="FCK16" s="91"/>
      <c r="FCL16" s="91"/>
      <c r="FCM16" s="91"/>
      <c r="FCN16" s="91"/>
      <c r="FCO16" s="91"/>
      <c r="FCP16" s="91"/>
      <c r="FCQ16" s="91"/>
      <c r="FCR16" s="91"/>
      <c r="FCS16" s="91"/>
      <c r="FCT16" s="91"/>
      <c r="FCU16" s="91"/>
      <c r="FCV16" s="91"/>
      <c r="FCW16" s="91"/>
      <c r="FCX16" s="91"/>
      <c r="FCY16" s="91"/>
      <c r="FCZ16" s="91"/>
      <c r="FDA16" s="91"/>
      <c r="FDB16" s="91"/>
      <c r="FDC16" s="91"/>
      <c r="FDD16" s="91"/>
      <c r="FDE16" s="91"/>
      <c r="FDF16" s="91"/>
      <c r="FDG16" s="91"/>
      <c r="FDH16" s="91"/>
      <c r="FDI16" s="91"/>
      <c r="FDJ16" s="91"/>
      <c r="FDK16" s="91"/>
      <c r="FDL16" s="91"/>
      <c r="FDM16" s="91"/>
      <c r="FDN16" s="91"/>
      <c r="FDO16" s="91"/>
      <c r="FDP16" s="91"/>
      <c r="FDQ16" s="91"/>
      <c r="FDR16" s="91"/>
      <c r="FDS16" s="91"/>
      <c r="FDT16" s="91"/>
      <c r="FDU16" s="91"/>
      <c r="FDV16" s="91"/>
      <c r="FDW16" s="91"/>
      <c r="FDX16" s="91"/>
      <c r="FDY16" s="91"/>
      <c r="FDZ16" s="91"/>
      <c r="FEA16" s="91"/>
      <c r="FEB16" s="91"/>
      <c r="FEC16" s="91"/>
      <c r="FED16" s="91"/>
      <c r="FEE16" s="91"/>
      <c r="FEF16" s="91"/>
      <c r="FEG16" s="91"/>
      <c r="FEH16" s="91"/>
      <c r="FEI16" s="91"/>
      <c r="FEJ16" s="91"/>
      <c r="FEK16" s="91"/>
      <c r="FEL16" s="91"/>
      <c r="FEM16" s="91"/>
      <c r="FEN16" s="91"/>
      <c r="FEO16" s="91"/>
      <c r="FEP16" s="91"/>
      <c r="FEQ16" s="91"/>
      <c r="FER16" s="91"/>
      <c r="FES16" s="91"/>
      <c r="FET16" s="91"/>
      <c r="FEU16" s="91"/>
      <c r="FEV16" s="91"/>
      <c r="FEW16" s="91"/>
      <c r="FEX16" s="91"/>
      <c r="FEY16" s="91"/>
      <c r="FEZ16" s="91"/>
      <c r="FFA16" s="91"/>
      <c r="FFB16" s="91"/>
      <c r="FFC16" s="91"/>
      <c r="FFD16" s="91"/>
      <c r="FFE16" s="91"/>
      <c r="FFF16" s="91"/>
      <c r="FFG16" s="91"/>
      <c r="FFH16" s="91"/>
      <c r="FFI16" s="91"/>
      <c r="FFJ16" s="91"/>
      <c r="FFK16" s="91"/>
      <c r="FFL16" s="91"/>
      <c r="FFM16" s="91"/>
      <c r="FFN16" s="91"/>
      <c r="FFO16" s="91"/>
      <c r="FFP16" s="91"/>
      <c r="FFQ16" s="91"/>
      <c r="FFR16" s="91"/>
      <c r="FFS16" s="91"/>
      <c r="FFT16" s="91"/>
      <c r="FFU16" s="91"/>
      <c r="FFV16" s="91"/>
      <c r="FFW16" s="91"/>
      <c r="FFX16" s="91"/>
      <c r="FFY16" s="91"/>
      <c r="FFZ16" s="91"/>
      <c r="FGA16" s="91"/>
      <c r="FGB16" s="91"/>
      <c r="FGC16" s="91"/>
      <c r="FGD16" s="91"/>
      <c r="FGE16" s="91"/>
      <c r="FGF16" s="91"/>
      <c r="FGG16" s="91"/>
      <c r="FGH16" s="91"/>
      <c r="FGI16" s="91"/>
      <c r="FGJ16" s="91"/>
      <c r="FGK16" s="91"/>
      <c r="FGL16" s="91"/>
      <c r="FGM16" s="91"/>
      <c r="FGN16" s="91"/>
      <c r="FGO16" s="91"/>
      <c r="FGP16" s="91"/>
      <c r="FGQ16" s="91"/>
      <c r="FGR16" s="91"/>
      <c r="FGS16" s="91"/>
      <c r="FGT16" s="91"/>
      <c r="FGU16" s="91"/>
      <c r="FGV16" s="91"/>
      <c r="FGW16" s="91"/>
      <c r="FGX16" s="91"/>
      <c r="FGY16" s="91"/>
      <c r="FGZ16" s="91"/>
      <c r="FHA16" s="91"/>
      <c r="FHB16" s="91"/>
      <c r="FHC16" s="91"/>
      <c r="FHD16" s="91"/>
      <c r="FHE16" s="91"/>
      <c r="FHF16" s="91"/>
      <c r="FHG16" s="91"/>
      <c r="FHH16" s="91"/>
      <c r="FHI16" s="91"/>
      <c r="FHJ16" s="91"/>
      <c r="FHK16" s="91"/>
      <c r="FHL16" s="91"/>
      <c r="FHM16" s="91"/>
      <c r="FHN16" s="91"/>
      <c r="FHO16" s="91"/>
      <c r="FHP16" s="91"/>
      <c r="FHQ16" s="91"/>
      <c r="FHR16" s="91"/>
      <c r="FHS16" s="91"/>
      <c r="FHT16" s="91"/>
      <c r="FHU16" s="91"/>
      <c r="FHV16" s="91"/>
      <c r="FHW16" s="91"/>
      <c r="FHX16" s="91"/>
      <c r="FHY16" s="91"/>
      <c r="FHZ16" s="91"/>
      <c r="FIA16" s="91"/>
      <c r="FIB16" s="91"/>
      <c r="FIC16" s="91"/>
      <c r="FID16" s="91"/>
      <c r="FIE16" s="91"/>
      <c r="FIF16" s="91"/>
      <c r="FIG16" s="91"/>
      <c r="FIH16" s="91"/>
      <c r="FII16" s="91"/>
      <c r="FIJ16" s="91"/>
      <c r="FIK16" s="91"/>
      <c r="FIL16" s="91"/>
      <c r="FIM16" s="91"/>
      <c r="FIN16" s="91"/>
      <c r="FIO16" s="91"/>
      <c r="FIP16" s="91"/>
      <c r="FIQ16" s="91"/>
      <c r="FIR16" s="91"/>
      <c r="FIS16" s="91"/>
      <c r="FIT16" s="91"/>
      <c r="FIU16" s="91"/>
      <c r="FIV16" s="91"/>
      <c r="FIW16" s="91"/>
      <c r="FIX16" s="91"/>
      <c r="FIY16" s="91"/>
      <c r="FIZ16" s="91"/>
      <c r="FJA16" s="91"/>
      <c r="FJB16" s="91"/>
      <c r="FJC16" s="91"/>
      <c r="FJD16" s="91"/>
      <c r="FJE16" s="91"/>
      <c r="FJF16" s="91"/>
      <c r="FJG16" s="91"/>
      <c r="FJH16" s="91"/>
      <c r="FJI16" s="91"/>
      <c r="FJJ16" s="91"/>
      <c r="FJK16" s="91"/>
      <c r="FJL16" s="91"/>
      <c r="FJM16" s="91"/>
      <c r="FJN16" s="91"/>
      <c r="FJO16" s="91"/>
      <c r="FJP16" s="91"/>
      <c r="FJQ16" s="91"/>
      <c r="FJR16" s="91"/>
      <c r="FJS16" s="91"/>
      <c r="FJT16" s="91"/>
      <c r="FJU16" s="91"/>
      <c r="FJV16" s="91"/>
      <c r="FJW16" s="91"/>
      <c r="FJX16" s="91"/>
      <c r="FJY16" s="91"/>
      <c r="FJZ16" s="91"/>
      <c r="FKA16" s="91"/>
      <c r="FKB16" s="91"/>
      <c r="FKC16" s="91"/>
      <c r="FKD16" s="91"/>
      <c r="FKE16" s="91"/>
      <c r="FKF16" s="91"/>
      <c r="FKG16" s="91"/>
      <c r="FKH16" s="91"/>
      <c r="FKI16" s="91"/>
      <c r="FKJ16" s="91"/>
      <c r="FKK16" s="91"/>
      <c r="FKL16" s="91"/>
      <c r="FKM16" s="91"/>
      <c r="FKN16" s="91"/>
      <c r="FKO16" s="91"/>
      <c r="FKP16" s="91"/>
      <c r="FKQ16" s="91"/>
      <c r="FKR16" s="91"/>
      <c r="FKS16" s="91"/>
      <c r="FKT16" s="91"/>
      <c r="FKU16" s="91"/>
      <c r="FKV16" s="91"/>
      <c r="FKW16" s="91"/>
      <c r="FKX16" s="91"/>
      <c r="FKY16" s="91"/>
      <c r="FKZ16" s="91"/>
      <c r="FLA16" s="91"/>
      <c r="FLB16" s="91"/>
      <c r="FLC16" s="91"/>
      <c r="FLD16" s="91"/>
      <c r="FLE16" s="91"/>
      <c r="FLF16" s="91"/>
      <c r="FLG16" s="91"/>
      <c r="FLH16" s="91"/>
      <c r="FLI16" s="91"/>
      <c r="FLJ16" s="91"/>
      <c r="FLK16" s="91"/>
      <c r="FLL16" s="91"/>
      <c r="FLM16" s="91"/>
      <c r="FLN16" s="91"/>
      <c r="FLO16" s="91"/>
      <c r="FLP16" s="91"/>
      <c r="FLQ16" s="91"/>
      <c r="FLR16" s="91"/>
      <c r="FLS16" s="91"/>
      <c r="FLT16" s="91"/>
      <c r="FLU16" s="91"/>
      <c r="FLV16" s="91"/>
      <c r="FLW16" s="91"/>
      <c r="FLX16" s="91"/>
      <c r="FLY16" s="91"/>
      <c r="FLZ16" s="91"/>
      <c r="FMA16" s="91"/>
      <c r="FMB16" s="91"/>
      <c r="FMC16" s="91"/>
      <c r="FMD16" s="91"/>
      <c r="FME16" s="91"/>
      <c r="FMF16" s="91"/>
      <c r="FMG16" s="91"/>
      <c r="FMH16" s="91"/>
      <c r="FMI16" s="91"/>
      <c r="FMJ16" s="91"/>
      <c r="FMK16" s="91"/>
      <c r="FML16" s="91"/>
      <c r="FMM16" s="91"/>
      <c r="FMN16" s="91"/>
      <c r="FMO16" s="91"/>
      <c r="FMP16" s="91"/>
      <c r="FMQ16" s="91"/>
      <c r="FMR16" s="91"/>
      <c r="FMS16" s="91"/>
      <c r="FMT16" s="91"/>
      <c r="FMU16" s="91"/>
      <c r="FMV16" s="91"/>
      <c r="FMW16" s="91"/>
      <c r="FMX16" s="91"/>
      <c r="FMY16" s="91"/>
      <c r="FMZ16" s="91"/>
      <c r="FNA16" s="91"/>
      <c r="FNB16" s="91"/>
      <c r="FNC16" s="91"/>
      <c r="FND16" s="91"/>
      <c r="FNE16" s="91"/>
      <c r="FNF16" s="91"/>
      <c r="FNG16" s="91"/>
      <c r="FNH16" s="91"/>
      <c r="FNI16" s="91"/>
      <c r="FNJ16" s="91"/>
      <c r="FNK16" s="91"/>
      <c r="FNL16" s="91"/>
      <c r="FNM16" s="91"/>
      <c r="FNN16" s="91"/>
      <c r="FNO16" s="91"/>
      <c r="FNP16" s="91"/>
      <c r="FNQ16" s="91"/>
      <c r="FNR16" s="91"/>
      <c r="FNS16" s="91"/>
      <c r="FNT16" s="91"/>
      <c r="FNU16" s="91"/>
      <c r="FNV16" s="91"/>
      <c r="FNW16" s="91"/>
      <c r="FNX16" s="91"/>
      <c r="FNY16" s="91"/>
      <c r="FNZ16" s="91"/>
      <c r="FOA16" s="91"/>
      <c r="FOB16" s="91"/>
      <c r="FOC16" s="91"/>
      <c r="FOD16" s="91"/>
      <c r="FOE16" s="91"/>
      <c r="FOF16" s="91"/>
      <c r="FOG16" s="91"/>
      <c r="FOH16" s="91"/>
      <c r="FOI16" s="91"/>
      <c r="FOJ16" s="91"/>
      <c r="FOK16" s="91"/>
      <c r="FOL16" s="91"/>
      <c r="FOM16" s="91"/>
      <c r="FON16" s="91"/>
      <c r="FOO16" s="91"/>
      <c r="FOP16" s="91"/>
      <c r="FOQ16" s="91"/>
      <c r="FOR16" s="91"/>
      <c r="FOS16" s="91"/>
      <c r="FOT16" s="91"/>
      <c r="FOU16" s="91"/>
      <c r="FOV16" s="91"/>
      <c r="FOW16" s="91"/>
      <c r="FOX16" s="91"/>
      <c r="FOY16" s="91"/>
      <c r="FOZ16" s="91"/>
      <c r="FPA16" s="91"/>
      <c r="FPB16" s="91"/>
      <c r="FPC16" s="91"/>
      <c r="FPD16" s="91"/>
      <c r="FPE16" s="91"/>
      <c r="FPF16" s="91"/>
      <c r="FPG16" s="91"/>
      <c r="FPH16" s="91"/>
      <c r="FPI16" s="91"/>
      <c r="FPJ16" s="91"/>
      <c r="FPK16" s="91"/>
      <c r="FPL16" s="91"/>
      <c r="FPM16" s="91"/>
      <c r="FPN16" s="91"/>
      <c r="FPO16" s="91"/>
      <c r="FPP16" s="91"/>
      <c r="FPQ16" s="91"/>
      <c r="FPR16" s="91"/>
      <c r="FPS16" s="91"/>
      <c r="FPT16" s="91"/>
      <c r="FPU16" s="91"/>
      <c r="FPV16" s="91"/>
      <c r="FPW16" s="91"/>
      <c r="FPX16" s="91"/>
      <c r="FPY16" s="91"/>
      <c r="FPZ16" s="91"/>
      <c r="FQA16" s="91"/>
      <c r="FQB16" s="91"/>
      <c r="FQC16" s="91"/>
      <c r="FQD16" s="91"/>
      <c r="FQE16" s="91"/>
      <c r="FQF16" s="91"/>
      <c r="FQG16" s="91"/>
      <c r="FQH16" s="91"/>
      <c r="FQI16" s="91"/>
      <c r="FQJ16" s="91"/>
      <c r="FQK16" s="91"/>
      <c r="FQL16" s="91"/>
      <c r="FQM16" s="91"/>
      <c r="FQN16" s="91"/>
      <c r="FQO16" s="91"/>
      <c r="FQP16" s="91"/>
      <c r="FQQ16" s="91"/>
      <c r="FQR16" s="91"/>
      <c r="FQS16" s="91"/>
      <c r="FQT16" s="91"/>
      <c r="FQU16" s="91"/>
      <c r="FQV16" s="91"/>
      <c r="FQW16" s="91"/>
      <c r="FQX16" s="91"/>
      <c r="FQY16" s="91"/>
      <c r="FQZ16" s="91"/>
      <c r="FRA16" s="91"/>
      <c r="FRB16" s="91"/>
      <c r="FRC16" s="91"/>
      <c r="FRD16" s="91"/>
      <c r="FRE16" s="91"/>
      <c r="FRF16" s="91"/>
      <c r="FRG16" s="91"/>
      <c r="FRH16" s="91"/>
      <c r="FRI16" s="91"/>
      <c r="FRJ16" s="91"/>
      <c r="FRK16" s="91"/>
      <c r="FRL16" s="91"/>
      <c r="FRM16" s="91"/>
      <c r="FRN16" s="91"/>
      <c r="FRO16" s="91"/>
      <c r="FRP16" s="91"/>
      <c r="FRQ16" s="91"/>
      <c r="FRR16" s="91"/>
      <c r="FRS16" s="91"/>
      <c r="FRT16" s="91"/>
      <c r="FRU16" s="91"/>
      <c r="FRV16" s="91"/>
      <c r="FRW16" s="91"/>
      <c r="FRX16" s="91"/>
      <c r="FRY16" s="91"/>
      <c r="FRZ16" s="91"/>
      <c r="FSA16" s="91"/>
      <c r="FSB16" s="91"/>
      <c r="FSC16" s="91"/>
      <c r="FSD16" s="91"/>
      <c r="FSE16" s="91"/>
      <c r="FSF16" s="91"/>
      <c r="FSG16" s="91"/>
      <c r="FSH16" s="91"/>
      <c r="FSI16" s="91"/>
      <c r="FSJ16" s="91"/>
      <c r="FSK16" s="91"/>
      <c r="FSL16" s="91"/>
      <c r="FSM16" s="91"/>
      <c r="FSN16" s="91"/>
      <c r="FSO16" s="91"/>
      <c r="FSP16" s="91"/>
      <c r="FSQ16" s="91"/>
      <c r="FSR16" s="91"/>
      <c r="FSS16" s="91"/>
      <c r="FST16" s="91"/>
      <c r="FSU16" s="91"/>
      <c r="FSV16" s="91"/>
      <c r="FSW16" s="91"/>
      <c r="FSX16" s="91"/>
      <c r="FSY16" s="91"/>
      <c r="FSZ16" s="91"/>
      <c r="FTA16" s="91"/>
      <c r="FTB16" s="91"/>
      <c r="FTC16" s="91"/>
      <c r="FTD16" s="91"/>
      <c r="FTE16" s="91"/>
      <c r="FTF16" s="91"/>
      <c r="FTG16" s="91"/>
      <c r="FTH16" s="91"/>
      <c r="FTI16" s="91"/>
      <c r="FTJ16" s="91"/>
      <c r="FTK16" s="91"/>
      <c r="FTL16" s="91"/>
      <c r="FTM16" s="91"/>
      <c r="FTN16" s="91"/>
      <c r="FTO16" s="91"/>
      <c r="FTP16" s="91"/>
      <c r="FTQ16" s="91"/>
      <c r="FTR16" s="91"/>
      <c r="FTS16" s="91"/>
      <c r="FTT16" s="91"/>
      <c r="FTU16" s="91"/>
      <c r="FTV16" s="91"/>
      <c r="FTW16" s="91"/>
      <c r="FTX16" s="91"/>
      <c r="FTY16" s="91"/>
      <c r="FTZ16" s="91"/>
      <c r="FUA16" s="91"/>
      <c r="FUB16" s="91"/>
      <c r="FUC16" s="91"/>
      <c r="FUD16" s="91"/>
      <c r="FUE16" s="91"/>
      <c r="FUF16" s="91"/>
      <c r="FUG16" s="91"/>
      <c r="FUH16" s="91"/>
      <c r="FUI16" s="91"/>
      <c r="FUJ16" s="91"/>
      <c r="FUK16" s="91"/>
      <c r="FUL16" s="91"/>
      <c r="FUM16" s="91"/>
      <c r="FUN16" s="91"/>
      <c r="FUO16" s="91"/>
      <c r="FUP16" s="91"/>
      <c r="FUQ16" s="91"/>
      <c r="FUR16" s="91"/>
      <c r="FUS16" s="91"/>
      <c r="FUT16" s="91"/>
      <c r="FUU16" s="91"/>
      <c r="FUV16" s="91"/>
      <c r="FUW16" s="91"/>
      <c r="FUX16" s="91"/>
      <c r="FUY16" s="91"/>
      <c r="FUZ16" s="91"/>
      <c r="FVA16" s="91"/>
      <c r="FVB16" s="91"/>
      <c r="FVC16" s="91"/>
      <c r="FVD16" s="91"/>
      <c r="FVE16" s="91"/>
      <c r="FVF16" s="91"/>
      <c r="FVG16" s="91"/>
      <c r="FVH16" s="91"/>
      <c r="FVI16" s="91"/>
      <c r="FVJ16" s="91"/>
      <c r="FVK16" s="91"/>
      <c r="FVL16" s="91"/>
      <c r="FVM16" s="91"/>
      <c r="FVN16" s="91"/>
      <c r="FVO16" s="91"/>
      <c r="FVP16" s="91"/>
      <c r="FVQ16" s="91"/>
      <c r="FVR16" s="91"/>
      <c r="FVS16" s="91"/>
      <c r="FVT16" s="91"/>
      <c r="FVU16" s="91"/>
      <c r="FVV16" s="91"/>
      <c r="FVW16" s="91"/>
      <c r="FVX16" s="91"/>
      <c r="FVY16" s="91"/>
      <c r="FVZ16" s="91"/>
      <c r="FWA16" s="91"/>
      <c r="FWB16" s="91"/>
      <c r="FWC16" s="91"/>
      <c r="FWD16" s="91"/>
      <c r="FWE16" s="91"/>
      <c r="FWF16" s="91"/>
      <c r="FWG16" s="91"/>
      <c r="FWH16" s="91"/>
      <c r="FWI16" s="91"/>
      <c r="FWJ16" s="91"/>
      <c r="FWK16" s="91"/>
      <c r="FWL16" s="91"/>
      <c r="FWM16" s="91"/>
      <c r="FWN16" s="91"/>
      <c r="FWO16" s="91"/>
      <c r="FWP16" s="91"/>
      <c r="FWQ16" s="91"/>
      <c r="FWR16" s="91"/>
      <c r="FWS16" s="91"/>
      <c r="FWT16" s="91"/>
      <c r="FWU16" s="91"/>
      <c r="FWV16" s="91"/>
      <c r="FWW16" s="91"/>
      <c r="FWX16" s="91"/>
      <c r="FWY16" s="91"/>
      <c r="FWZ16" s="91"/>
      <c r="FXA16" s="91"/>
      <c r="FXB16" s="91"/>
      <c r="FXC16" s="91"/>
      <c r="FXD16" s="91"/>
      <c r="FXE16" s="91"/>
      <c r="FXF16" s="91"/>
      <c r="FXG16" s="91"/>
      <c r="FXH16" s="91"/>
      <c r="FXI16" s="91"/>
      <c r="FXJ16" s="91"/>
      <c r="FXK16" s="91"/>
      <c r="FXL16" s="91"/>
      <c r="FXM16" s="91"/>
      <c r="FXN16" s="91"/>
      <c r="FXO16" s="91"/>
      <c r="FXP16" s="91"/>
      <c r="FXQ16" s="91"/>
      <c r="FXR16" s="91"/>
      <c r="FXS16" s="91"/>
      <c r="FXT16" s="91"/>
      <c r="FXU16" s="91"/>
      <c r="FXV16" s="91"/>
      <c r="FXW16" s="91"/>
      <c r="FXX16" s="91"/>
      <c r="FXY16" s="91"/>
      <c r="FXZ16" s="91"/>
      <c r="FYA16" s="91"/>
      <c r="FYB16" s="91"/>
      <c r="FYC16" s="91"/>
      <c r="FYD16" s="91"/>
      <c r="FYE16" s="91"/>
      <c r="FYF16" s="91"/>
      <c r="FYG16" s="91"/>
      <c r="FYH16" s="91"/>
      <c r="FYI16" s="91"/>
      <c r="FYJ16" s="91"/>
      <c r="FYK16" s="91"/>
      <c r="FYL16" s="91"/>
      <c r="FYM16" s="91"/>
      <c r="FYN16" s="91"/>
      <c r="FYO16" s="91"/>
      <c r="FYP16" s="91"/>
      <c r="FYQ16" s="91"/>
      <c r="FYR16" s="91"/>
      <c r="FYS16" s="91"/>
      <c r="FYT16" s="91"/>
      <c r="FYU16" s="91"/>
      <c r="FYV16" s="91"/>
      <c r="FYW16" s="91"/>
      <c r="FYX16" s="91"/>
      <c r="FYY16" s="91"/>
      <c r="FYZ16" s="91"/>
      <c r="FZA16" s="91"/>
      <c r="FZB16" s="91"/>
      <c r="FZC16" s="91"/>
      <c r="FZD16" s="91"/>
      <c r="FZE16" s="91"/>
      <c r="FZF16" s="91"/>
      <c r="FZG16" s="91"/>
      <c r="FZH16" s="91"/>
      <c r="FZI16" s="91"/>
      <c r="FZJ16" s="91"/>
      <c r="FZK16" s="91"/>
      <c r="FZL16" s="91"/>
      <c r="FZM16" s="91"/>
      <c r="FZN16" s="91"/>
      <c r="FZO16" s="91"/>
      <c r="FZP16" s="91"/>
      <c r="FZQ16" s="91"/>
      <c r="FZR16" s="91"/>
      <c r="FZS16" s="91"/>
      <c r="FZT16" s="91"/>
      <c r="FZU16" s="91"/>
      <c r="FZV16" s="91"/>
      <c r="FZW16" s="91"/>
      <c r="FZX16" s="91"/>
      <c r="FZY16" s="91"/>
      <c r="FZZ16" s="91"/>
      <c r="GAA16" s="91"/>
      <c r="GAB16" s="91"/>
      <c r="GAC16" s="91"/>
      <c r="GAD16" s="91"/>
      <c r="GAE16" s="91"/>
      <c r="GAF16" s="91"/>
      <c r="GAG16" s="91"/>
      <c r="GAH16" s="91"/>
      <c r="GAI16" s="91"/>
      <c r="GAJ16" s="91"/>
      <c r="GAK16" s="91"/>
      <c r="GAL16" s="91"/>
      <c r="GAM16" s="91"/>
      <c r="GAN16" s="91"/>
      <c r="GAO16" s="91"/>
      <c r="GAP16" s="91"/>
      <c r="GAQ16" s="91"/>
      <c r="GAR16" s="91"/>
      <c r="GAS16" s="91"/>
      <c r="GAT16" s="91"/>
      <c r="GAU16" s="91"/>
      <c r="GAV16" s="91"/>
      <c r="GAW16" s="91"/>
      <c r="GAX16" s="91"/>
      <c r="GAY16" s="91"/>
      <c r="GAZ16" s="91"/>
      <c r="GBA16" s="91"/>
      <c r="GBB16" s="91"/>
      <c r="GBC16" s="91"/>
      <c r="GBD16" s="91"/>
      <c r="GBE16" s="91"/>
      <c r="GBF16" s="91"/>
      <c r="GBG16" s="91"/>
      <c r="GBH16" s="91"/>
      <c r="GBI16" s="91"/>
      <c r="GBJ16" s="91"/>
      <c r="GBK16" s="91"/>
      <c r="GBL16" s="91"/>
      <c r="GBM16" s="91"/>
      <c r="GBN16" s="91"/>
      <c r="GBO16" s="91"/>
      <c r="GBP16" s="91"/>
      <c r="GBQ16" s="91"/>
      <c r="GBR16" s="91"/>
      <c r="GBS16" s="91"/>
      <c r="GBT16" s="91"/>
      <c r="GBU16" s="91"/>
      <c r="GBV16" s="91"/>
      <c r="GBW16" s="91"/>
      <c r="GBX16" s="91"/>
      <c r="GBY16" s="91"/>
      <c r="GBZ16" s="91"/>
      <c r="GCA16" s="91"/>
      <c r="GCB16" s="91"/>
      <c r="GCC16" s="91"/>
      <c r="GCD16" s="91"/>
      <c r="GCE16" s="91"/>
      <c r="GCF16" s="91"/>
      <c r="GCG16" s="91"/>
      <c r="GCH16" s="91"/>
      <c r="GCI16" s="91"/>
      <c r="GCJ16" s="91"/>
      <c r="GCK16" s="91"/>
      <c r="GCL16" s="91"/>
      <c r="GCM16" s="91"/>
      <c r="GCN16" s="91"/>
      <c r="GCO16" s="91"/>
      <c r="GCP16" s="91"/>
      <c r="GCQ16" s="91"/>
      <c r="GCR16" s="91"/>
      <c r="GCS16" s="91"/>
      <c r="GCT16" s="91"/>
      <c r="GCU16" s="91"/>
      <c r="GCV16" s="91"/>
      <c r="GCW16" s="91"/>
      <c r="GCX16" s="91"/>
      <c r="GCY16" s="91"/>
      <c r="GCZ16" s="91"/>
      <c r="GDA16" s="91"/>
      <c r="GDB16" s="91"/>
      <c r="GDC16" s="91"/>
      <c r="GDD16" s="91"/>
      <c r="GDE16" s="91"/>
      <c r="GDF16" s="91"/>
      <c r="GDG16" s="91"/>
      <c r="GDH16" s="91"/>
      <c r="GDI16" s="91"/>
      <c r="GDJ16" s="91"/>
      <c r="GDK16" s="91"/>
      <c r="GDL16" s="91"/>
      <c r="GDM16" s="91"/>
      <c r="GDN16" s="91"/>
      <c r="GDO16" s="91"/>
      <c r="GDP16" s="91"/>
      <c r="GDQ16" s="91"/>
      <c r="GDR16" s="91"/>
      <c r="GDS16" s="91"/>
      <c r="GDT16" s="91"/>
      <c r="GDU16" s="91"/>
      <c r="GDV16" s="91"/>
      <c r="GDW16" s="91"/>
      <c r="GDX16" s="91"/>
      <c r="GDY16" s="91"/>
      <c r="GDZ16" s="91"/>
      <c r="GEA16" s="91"/>
      <c r="GEB16" s="91"/>
      <c r="GEC16" s="91"/>
      <c r="GED16" s="91"/>
      <c r="GEE16" s="91"/>
      <c r="GEF16" s="91"/>
      <c r="GEG16" s="91"/>
      <c r="GEH16" s="91"/>
      <c r="GEI16" s="91"/>
      <c r="GEJ16" s="91"/>
      <c r="GEK16" s="91"/>
      <c r="GEL16" s="91"/>
      <c r="GEM16" s="91"/>
      <c r="GEN16" s="91"/>
      <c r="GEO16" s="91"/>
      <c r="GEP16" s="91"/>
      <c r="GEQ16" s="91"/>
      <c r="GER16" s="91"/>
      <c r="GES16" s="91"/>
      <c r="GET16" s="91"/>
      <c r="GEU16" s="91"/>
      <c r="GEV16" s="91"/>
      <c r="GEW16" s="91"/>
      <c r="GEX16" s="91"/>
      <c r="GEY16" s="91"/>
      <c r="GEZ16" s="91"/>
      <c r="GFA16" s="91"/>
      <c r="GFB16" s="91"/>
      <c r="GFC16" s="91"/>
      <c r="GFD16" s="91"/>
      <c r="GFE16" s="91"/>
      <c r="GFF16" s="91"/>
      <c r="GFG16" s="91"/>
      <c r="GFH16" s="91"/>
      <c r="GFI16" s="91"/>
      <c r="GFJ16" s="91"/>
      <c r="GFK16" s="91"/>
      <c r="GFL16" s="91"/>
      <c r="GFM16" s="91"/>
      <c r="GFN16" s="91"/>
      <c r="GFO16" s="91"/>
      <c r="GFP16" s="91"/>
      <c r="GFQ16" s="91"/>
      <c r="GFR16" s="91"/>
      <c r="GFS16" s="91"/>
      <c r="GFT16" s="91"/>
      <c r="GFU16" s="91"/>
      <c r="GFV16" s="91"/>
      <c r="GFW16" s="91"/>
      <c r="GFX16" s="91"/>
      <c r="GFY16" s="91"/>
      <c r="GFZ16" s="91"/>
      <c r="GGA16" s="91"/>
      <c r="GGB16" s="91"/>
      <c r="GGC16" s="91"/>
      <c r="GGD16" s="91"/>
      <c r="GGE16" s="91"/>
      <c r="GGF16" s="91"/>
      <c r="GGG16" s="91"/>
      <c r="GGH16" s="91"/>
      <c r="GGI16" s="91"/>
      <c r="GGJ16" s="91"/>
      <c r="GGK16" s="91"/>
      <c r="GGL16" s="91"/>
      <c r="GGM16" s="91"/>
      <c r="GGN16" s="91"/>
      <c r="GGO16" s="91"/>
      <c r="GGP16" s="91"/>
      <c r="GGQ16" s="91"/>
      <c r="GGR16" s="91"/>
      <c r="GGS16" s="91"/>
      <c r="GGT16" s="91"/>
      <c r="GGU16" s="91"/>
      <c r="GGV16" s="91"/>
      <c r="GGW16" s="91"/>
      <c r="GGX16" s="91"/>
      <c r="GGY16" s="91"/>
      <c r="GGZ16" s="91"/>
      <c r="GHA16" s="91"/>
      <c r="GHB16" s="91"/>
      <c r="GHC16" s="91"/>
      <c r="GHD16" s="91"/>
      <c r="GHE16" s="91"/>
      <c r="GHF16" s="91"/>
      <c r="GHG16" s="91"/>
      <c r="GHH16" s="91"/>
      <c r="GHI16" s="91"/>
      <c r="GHJ16" s="91"/>
      <c r="GHK16" s="91"/>
      <c r="GHL16" s="91"/>
      <c r="GHM16" s="91"/>
      <c r="GHN16" s="91"/>
      <c r="GHO16" s="91"/>
      <c r="GHP16" s="91"/>
      <c r="GHQ16" s="91"/>
      <c r="GHR16" s="91"/>
      <c r="GHS16" s="91"/>
      <c r="GHT16" s="91"/>
      <c r="GHU16" s="91"/>
      <c r="GHV16" s="91"/>
      <c r="GHW16" s="91"/>
      <c r="GHX16" s="91"/>
      <c r="GHY16" s="91"/>
      <c r="GHZ16" s="91"/>
      <c r="GIA16" s="91"/>
      <c r="GIB16" s="91"/>
      <c r="GIC16" s="91"/>
      <c r="GID16" s="91"/>
      <c r="GIE16" s="91"/>
      <c r="GIF16" s="91"/>
      <c r="GIG16" s="91"/>
      <c r="GIH16" s="91"/>
      <c r="GII16" s="91"/>
      <c r="GIJ16" s="91"/>
      <c r="GIK16" s="91"/>
      <c r="GIL16" s="91"/>
      <c r="GIM16" s="91"/>
      <c r="GIN16" s="91"/>
      <c r="GIO16" s="91"/>
      <c r="GIP16" s="91"/>
      <c r="GIQ16" s="91"/>
      <c r="GIR16" s="91"/>
      <c r="GIS16" s="91"/>
      <c r="GIT16" s="91"/>
      <c r="GIU16" s="91"/>
      <c r="GIV16" s="91"/>
      <c r="GIW16" s="91"/>
      <c r="GIX16" s="91"/>
      <c r="GIY16" s="91"/>
      <c r="GIZ16" s="91"/>
      <c r="GJA16" s="91"/>
      <c r="GJB16" s="91"/>
      <c r="GJC16" s="91"/>
      <c r="GJD16" s="91"/>
      <c r="GJE16" s="91"/>
      <c r="GJF16" s="91"/>
      <c r="GJG16" s="91"/>
      <c r="GJH16" s="91"/>
      <c r="GJI16" s="91"/>
      <c r="GJJ16" s="91"/>
      <c r="GJK16" s="91"/>
      <c r="GJL16" s="91"/>
      <c r="GJM16" s="91"/>
      <c r="GJN16" s="91"/>
      <c r="GJO16" s="91"/>
      <c r="GJP16" s="91"/>
      <c r="GJQ16" s="91"/>
      <c r="GJR16" s="91"/>
      <c r="GJS16" s="91"/>
      <c r="GJT16" s="91"/>
      <c r="GJU16" s="91"/>
      <c r="GJV16" s="91"/>
      <c r="GJW16" s="91"/>
      <c r="GJX16" s="91"/>
      <c r="GJY16" s="91"/>
      <c r="GJZ16" s="91"/>
      <c r="GKA16" s="91"/>
      <c r="GKB16" s="91"/>
      <c r="GKC16" s="91"/>
      <c r="GKD16" s="91"/>
      <c r="GKE16" s="91"/>
      <c r="GKF16" s="91"/>
      <c r="GKG16" s="91"/>
      <c r="GKH16" s="91"/>
      <c r="GKI16" s="91"/>
      <c r="GKJ16" s="91"/>
      <c r="GKK16" s="91"/>
      <c r="GKL16" s="91"/>
      <c r="GKM16" s="91"/>
      <c r="GKN16" s="91"/>
      <c r="GKO16" s="91"/>
      <c r="GKP16" s="91"/>
      <c r="GKQ16" s="91"/>
      <c r="GKR16" s="91"/>
      <c r="GKS16" s="91"/>
      <c r="GKT16" s="91"/>
      <c r="GKU16" s="91"/>
      <c r="GKV16" s="91"/>
      <c r="GKW16" s="91"/>
      <c r="GKX16" s="91"/>
      <c r="GKY16" s="91"/>
      <c r="GKZ16" s="91"/>
      <c r="GLA16" s="91"/>
      <c r="GLB16" s="91"/>
      <c r="GLC16" s="91"/>
      <c r="GLD16" s="91"/>
      <c r="GLE16" s="91"/>
      <c r="GLF16" s="91"/>
      <c r="GLG16" s="91"/>
      <c r="GLH16" s="91"/>
      <c r="GLI16" s="91"/>
      <c r="GLJ16" s="91"/>
      <c r="GLK16" s="91"/>
      <c r="GLL16" s="91"/>
      <c r="GLM16" s="91"/>
      <c r="GLN16" s="91"/>
      <c r="GLO16" s="91"/>
      <c r="GLP16" s="91"/>
      <c r="GLQ16" s="91"/>
      <c r="GLR16" s="91"/>
      <c r="GLS16" s="91"/>
      <c r="GLT16" s="91"/>
      <c r="GLU16" s="91"/>
      <c r="GLV16" s="91"/>
      <c r="GLW16" s="91"/>
      <c r="GLX16" s="91"/>
      <c r="GLY16" s="91"/>
      <c r="GLZ16" s="91"/>
      <c r="GMA16" s="91"/>
      <c r="GMB16" s="91"/>
      <c r="GMC16" s="91"/>
      <c r="GMD16" s="91"/>
      <c r="GME16" s="91"/>
      <c r="GMF16" s="91"/>
      <c r="GMG16" s="91"/>
      <c r="GMH16" s="91"/>
      <c r="GMI16" s="91"/>
      <c r="GMJ16" s="91"/>
      <c r="GMK16" s="91"/>
      <c r="GML16" s="91"/>
      <c r="GMM16" s="91"/>
      <c r="GMN16" s="91"/>
      <c r="GMO16" s="91"/>
      <c r="GMP16" s="91"/>
      <c r="GMQ16" s="91"/>
      <c r="GMR16" s="91"/>
      <c r="GMS16" s="91"/>
      <c r="GMT16" s="91"/>
      <c r="GMU16" s="91"/>
      <c r="GMV16" s="91"/>
      <c r="GMW16" s="91"/>
      <c r="GMX16" s="91"/>
      <c r="GMY16" s="91"/>
      <c r="GMZ16" s="91"/>
      <c r="GNA16" s="91"/>
      <c r="GNB16" s="91"/>
      <c r="GNC16" s="91"/>
      <c r="GND16" s="91"/>
      <c r="GNE16" s="91"/>
      <c r="GNF16" s="91"/>
      <c r="GNG16" s="91"/>
      <c r="GNH16" s="91"/>
      <c r="GNI16" s="91"/>
      <c r="GNJ16" s="91"/>
      <c r="GNK16" s="91"/>
      <c r="GNL16" s="91"/>
      <c r="GNM16" s="91"/>
      <c r="GNN16" s="91"/>
      <c r="GNO16" s="91"/>
      <c r="GNP16" s="91"/>
      <c r="GNQ16" s="91"/>
      <c r="GNR16" s="91"/>
      <c r="GNS16" s="91"/>
      <c r="GNT16" s="91"/>
      <c r="GNU16" s="91"/>
      <c r="GNV16" s="91"/>
      <c r="GNW16" s="91"/>
      <c r="GNX16" s="91"/>
      <c r="GNY16" s="91"/>
      <c r="GNZ16" s="91"/>
      <c r="GOA16" s="91"/>
      <c r="GOB16" s="91"/>
      <c r="GOC16" s="91"/>
      <c r="GOD16" s="91"/>
      <c r="GOE16" s="91"/>
      <c r="GOF16" s="91"/>
      <c r="GOG16" s="91"/>
      <c r="GOH16" s="91"/>
      <c r="GOI16" s="91"/>
      <c r="GOJ16" s="91"/>
      <c r="GOK16" s="91"/>
      <c r="GOL16" s="91"/>
      <c r="GOM16" s="91"/>
      <c r="GON16" s="91"/>
      <c r="GOO16" s="91"/>
      <c r="GOP16" s="91"/>
      <c r="GOQ16" s="91"/>
      <c r="GOR16" s="91"/>
      <c r="GOS16" s="91"/>
      <c r="GOT16" s="91"/>
      <c r="GOU16" s="91"/>
      <c r="GOV16" s="91"/>
      <c r="GOW16" s="91"/>
      <c r="GOX16" s="91"/>
      <c r="GOY16" s="91"/>
      <c r="GOZ16" s="91"/>
      <c r="GPA16" s="91"/>
      <c r="GPB16" s="91"/>
      <c r="GPC16" s="91"/>
      <c r="GPD16" s="91"/>
      <c r="GPE16" s="91"/>
      <c r="GPF16" s="91"/>
      <c r="GPG16" s="91"/>
      <c r="GPH16" s="91"/>
      <c r="GPI16" s="91"/>
      <c r="GPJ16" s="91"/>
      <c r="GPK16" s="91"/>
      <c r="GPL16" s="91"/>
      <c r="GPM16" s="91"/>
      <c r="GPN16" s="91"/>
      <c r="GPO16" s="91"/>
      <c r="GPP16" s="91"/>
      <c r="GPQ16" s="91"/>
      <c r="GPR16" s="91"/>
      <c r="GPS16" s="91"/>
      <c r="GPT16" s="91"/>
      <c r="GPU16" s="91"/>
      <c r="GPV16" s="91"/>
      <c r="GPW16" s="91"/>
      <c r="GPX16" s="91"/>
      <c r="GPY16" s="91"/>
      <c r="GPZ16" s="91"/>
      <c r="GQA16" s="91"/>
      <c r="GQB16" s="91"/>
      <c r="GQC16" s="91"/>
      <c r="GQD16" s="91"/>
      <c r="GQE16" s="91"/>
      <c r="GQF16" s="91"/>
      <c r="GQG16" s="91"/>
      <c r="GQH16" s="91"/>
      <c r="GQI16" s="91"/>
      <c r="GQJ16" s="91"/>
      <c r="GQK16" s="91"/>
      <c r="GQL16" s="91"/>
      <c r="GQM16" s="91"/>
      <c r="GQN16" s="91"/>
      <c r="GQO16" s="91"/>
      <c r="GQP16" s="91"/>
      <c r="GQQ16" s="91"/>
      <c r="GQR16" s="91"/>
      <c r="GQS16" s="91"/>
      <c r="GQT16" s="91"/>
      <c r="GQU16" s="91"/>
      <c r="GQV16" s="91"/>
      <c r="GQW16" s="91"/>
      <c r="GQX16" s="91"/>
      <c r="GQY16" s="91"/>
      <c r="GQZ16" s="91"/>
      <c r="GRA16" s="91"/>
      <c r="GRB16" s="91"/>
      <c r="GRC16" s="91"/>
      <c r="GRD16" s="91"/>
      <c r="GRE16" s="91"/>
      <c r="GRF16" s="91"/>
      <c r="GRG16" s="91"/>
      <c r="GRH16" s="91"/>
      <c r="GRI16" s="91"/>
      <c r="GRJ16" s="91"/>
      <c r="GRK16" s="91"/>
      <c r="GRL16" s="91"/>
      <c r="GRM16" s="91"/>
      <c r="GRN16" s="91"/>
      <c r="GRO16" s="91"/>
      <c r="GRP16" s="91"/>
      <c r="GRQ16" s="91"/>
      <c r="GRR16" s="91"/>
      <c r="GRS16" s="91"/>
      <c r="GRT16" s="91"/>
      <c r="GRU16" s="91"/>
      <c r="GRV16" s="91"/>
      <c r="GRW16" s="91"/>
      <c r="GRX16" s="91"/>
      <c r="GRY16" s="91"/>
      <c r="GRZ16" s="91"/>
      <c r="GSA16" s="91"/>
      <c r="GSB16" s="91"/>
      <c r="GSC16" s="91"/>
      <c r="GSD16" s="91"/>
      <c r="GSE16" s="91"/>
      <c r="GSF16" s="91"/>
      <c r="GSG16" s="91"/>
      <c r="GSH16" s="91"/>
      <c r="GSI16" s="91"/>
      <c r="GSJ16" s="91"/>
      <c r="GSK16" s="91"/>
      <c r="GSL16" s="91"/>
      <c r="GSM16" s="91"/>
      <c r="GSN16" s="91"/>
      <c r="GSO16" s="91"/>
      <c r="GSP16" s="91"/>
      <c r="GSQ16" s="91"/>
      <c r="GSR16" s="91"/>
      <c r="GSS16" s="91"/>
      <c r="GST16" s="91"/>
      <c r="GSU16" s="91"/>
      <c r="GSV16" s="91"/>
      <c r="GSW16" s="91"/>
      <c r="GSX16" s="91"/>
      <c r="GSY16" s="91"/>
      <c r="GSZ16" s="91"/>
      <c r="GTA16" s="91"/>
      <c r="GTB16" s="91"/>
      <c r="GTC16" s="91"/>
      <c r="GTD16" s="91"/>
      <c r="GTE16" s="91"/>
      <c r="GTF16" s="91"/>
      <c r="GTG16" s="91"/>
      <c r="GTH16" s="91"/>
      <c r="GTI16" s="91"/>
      <c r="GTJ16" s="91"/>
      <c r="GTK16" s="91"/>
      <c r="GTL16" s="91"/>
      <c r="GTM16" s="91"/>
      <c r="GTN16" s="91"/>
      <c r="GTO16" s="91"/>
      <c r="GTP16" s="91"/>
      <c r="GTQ16" s="91"/>
      <c r="GTR16" s="91"/>
      <c r="GTS16" s="91"/>
      <c r="GTT16" s="91"/>
      <c r="GTU16" s="91"/>
      <c r="GTV16" s="91"/>
      <c r="GTW16" s="91"/>
      <c r="GTX16" s="91"/>
      <c r="GTY16" s="91"/>
      <c r="GTZ16" s="91"/>
      <c r="GUA16" s="91"/>
      <c r="GUB16" s="91"/>
      <c r="GUC16" s="91"/>
      <c r="GUD16" s="91"/>
      <c r="GUE16" s="91"/>
      <c r="GUF16" s="91"/>
      <c r="GUG16" s="91"/>
      <c r="GUH16" s="91"/>
      <c r="GUI16" s="91"/>
      <c r="GUJ16" s="91"/>
      <c r="GUK16" s="91"/>
      <c r="GUL16" s="91"/>
      <c r="GUM16" s="91"/>
      <c r="GUN16" s="91"/>
      <c r="GUO16" s="91"/>
      <c r="GUP16" s="91"/>
      <c r="GUQ16" s="91"/>
      <c r="GUR16" s="91"/>
      <c r="GUS16" s="91"/>
      <c r="GUT16" s="91"/>
      <c r="GUU16" s="91"/>
      <c r="GUV16" s="91"/>
      <c r="GUW16" s="91"/>
      <c r="GUX16" s="91"/>
      <c r="GUY16" s="91"/>
      <c r="GUZ16" s="91"/>
      <c r="GVA16" s="91"/>
      <c r="GVB16" s="91"/>
      <c r="GVC16" s="91"/>
      <c r="GVD16" s="91"/>
      <c r="GVE16" s="91"/>
      <c r="GVF16" s="91"/>
      <c r="GVG16" s="91"/>
      <c r="GVH16" s="91"/>
      <c r="GVI16" s="91"/>
      <c r="GVJ16" s="91"/>
      <c r="GVK16" s="91"/>
      <c r="GVL16" s="91"/>
      <c r="GVM16" s="91"/>
      <c r="GVN16" s="91"/>
      <c r="GVO16" s="91"/>
      <c r="GVP16" s="91"/>
      <c r="GVQ16" s="91"/>
      <c r="GVR16" s="91"/>
      <c r="GVS16" s="91"/>
      <c r="GVT16" s="91"/>
      <c r="GVU16" s="91"/>
      <c r="GVV16" s="91"/>
      <c r="GVW16" s="91"/>
      <c r="GVX16" s="91"/>
      <c r="GVY16" s="91"/>
      <c r="GVZ16" s="91"/>
      <c r="GWA16" s="91"/>
      <c r="GWB16" s="91"/>
      <c r="GWC16" s="91"/>
      <c r="GWD16" s="91"/>
      <c r="GWE16" s="91"/>
      <c r="GWF16" s="91"/>
      <c r="GWG16" s="91"/>
      <c r="GWH16" s="91"/>
      <c r="GWI16" s="91"/>
      <c r="GWJ16" s="91"/>
      <c r="GWK16" s="91"/>
      <c r="GWL16" s="91"/>
      <c r="GWM16" s="91"/>
      <c r="GWN16" s="91"/>
      <c r="GWO16" s="91"/>
      <c r="GWP16" s="91"/>
      <c r="GWQ16" s="91"/>
      <c r="GWR16" s="91"/>
      <c r="GWS16" s="91"/>
      <c r="GWT16" s="91"/>
      <c r="GWU16" s="91"/>
      <c r="GWV16" s="91"/>
      <c r="GWW16" s="91"/>
      <c r="GWX16" s="91"/>
      <c r="GWY16" s="91"/>
      <c r="GWZ16" s="91"/>
      <c r="GXA16" s="91"/>
      <c r="GXB16" s="91"/>
      <c r="GXC16" s="91"/>
      <c r="GXD16" s="91"/>
      <c r="GXE16" s="91"/>
      <c r="GXF16" s="91"/>
      <c r="GXG16" s="91"/>
      <c r="GXH16" s="91"/>
      <c r="GXI16" s="91"/>
      <c r="GXJ16" s="91"/>
      <c r="GXK16" s="91"/>
      <c r="GXL16" s="91"/>
      <c r="GXM16" s="91"/>
      <c r="GXN16" s="91"/>
      <c r="GXO16" s="91"/>
      <c r="GXP16" s="91"/>
      <c r="GXQ16" s="91"/>
      <c r="GXR16" s="91"/>
      <c r="GXS16" s="91"/>
      <c r="GXT16" s="91"/>
      <c r="GXU16" s="91"/>
      <c r="GXV16" s="91"/>
      <c r="GXW16" s="91"/>
      <c r="GXX16" s="91"/>
      <c r="GXY16" s="91"/>
      <c r="GXZ16" s="91"/>
      <c r="GYA16" s="91"/>
      <c r="GYB16" s="91"/>
      <c r="GYC16" s="91"/>
      <c r="GYD16" s="91"/>
      <c r="GYE16" s="91"/>
      <c r="GYF16" s="91"/>
      <c r="GYG16" s="91"/>
      <c r="GYH16" s="91"/>
      <c r="GYI16" s="91"/>
      <c r="GYJ16" s="91"/>
      <c r="GYK16" s="91"/>
      <c r="GYL16" s="91"/>
      <c r="GYM16" s="91"/>
      <c r="GYN16" s="91"/>
      <c r="GYO16" s="91"/>
      <c r="GYP16" s="91"/>
      <c r="GYQ16" s="91"/>
      <c r="GYR16" s="91"/>
      <c r="GYS16" s="91"/>
      <c r="GYT16" s="91"/>
      <c r="GYU16" s="91"/>
      <c r="GYV16" s="91"/>
      <c r="GYW16" s="91"/>
      <c r="GYX16" s="91"/>
      <c r="GYY16" s="91"/>
      <c r="GYZ16" s="91"/>
      <c r="GZA16" s="91"/>
      <c r="GZB16" s="91"/>
      <c r="GZC16" s="91"/>
      <c r="GZD16" s="91"/>
      <c r="GZE16" s="91"/>
      <c r="GZF16" s="91"/>
      <c r="GZG16" s="91"/>
      <c r="GZH16" s="91"/>
      <c r="GZI16" s="91"/>
      <c r="GZJ16" s="91"/>
      <c r="GZK16" s="91"/>
      <c r="GZL16" s="91"/>
      <c r="GZM16" s="91"/>
      <c r="GZN16" s="91"/>
      <c r="GZO16" s="91"/>
      <c r="GZP16" s="91"/>
      <c r="GZQ16" s="91"/>
      <c r="GZR16" s="91"/>
      <c r="GZS16" s="91"/>
      <c r="GZT16" s="91"/>
      <c r="GZU16" s="91"/>
      <c r="GZV16" s="91"/>
      <c r="GZW16" s="91"/>
      <c r="GZX16" s="91"/>
      <c r="GZY16" s="91"/>
      <c r="GZZ16" s="91"/>
      <c r="HAA16" s="91"/>
      <c r="HAB16" s="91"/>
      <c r="HAC16" s="91"/>
      <c r="HAD16" s="91"/>
      <c r="HAE16" s="91"/>
      <c r="HAF16" s="91"/>
      <c r="HAG16" s="91"/>
      <c r="HAH16" s="91"/>
      <c r="HAI16" s="91"/>
      <c r="HAJ16" s="91"/>
      <c r="HAK16" s="91"/>
      <c r="HAL16" s="91"/>
      <c r="HAM16" s="91"/>
      <c r="HAN16" s="91"/>
      <c r="HAO16" s="91"/>
      <c r="HAP16" s="91"/>
      <c r="HAQ16" s="91"/>
      <c r="HAR16" s="91"/>
      <c r="HAS16" s="91"/>
      <c r="HAT16" s="91"/>
      <c r="HAU16" s="91"/>
      <c r="HAV16" s="91"/>
      <c r="HAW16" s="91"/>
      <c r="HAX16" s="91"/>
      <c r="HAY16" s="91"/>
      <c r="HAZ16" s="91"/>
      <c r="HBA16" s="91"/>
      <c r="HBB16" s="91"/>
      <c r="HBC16" s="91"/>
      <c r="HBD16" s="91"/>
      <c r="HBE16" s="91"/>
      <c r="HBF16" s="91"/>
      <c r="HBG16" s="91"/>
      <c r="HBH16" s="91"/>
      <c r="HBI16" s="91"/>
      <c r="HBJ16" s="91"/>
      <c r="HBK16" s="91"/>
      <c r="HBL16" s="91"/>
      <c r="HBM16" s="91"/>
      <c r="HBN16" s="91"/>
      <c r="HBO16" s="91"/>
      <c r="HBP16" s="91"/>
      <c r="HBQ16" s="91"/>
      <c r="HBR16" s="91"/>
      <c r="HBS16" s="91"/>
      <c r="HBT16" s="91"/>
      <c r="HBU16" s="91"/>
      <c r="HBV16" s="91"/>
      <c r="HBW16" s="91"/>
      <c r="HBX16" s="91"/>
      <c r="HBY16" s="91"/>
      <c r="HBZ16" s="91"/>
      <c r="HCA16" s="91"/>
      <c r="HCB16" s="91"/>
      <c r="HCC16" s="91"/>
      <c r="HCD16" s="91"/>
      <c r="HCE16" s="91"/>
      <c r="HCF16" s="91"/>
      <c r="HCG16" s="91"/>
      <c r="HCH16" s="91"/>
      <c r="HCI16" s="91"/>
      <c r="HCJ16" s="91"/>
      <c r="HCK16" s="91"/>
      <c r="HCL16" s="91"/>
      <c r="HCM16" s="91"/>
      <c r="HCN16" s="91"/>
      <c r="HCO16" s="91"/>
      <c r="HCP16" s="91"/>
      <c r="HCQ16" s="91"/>
      <c r="HCR16" s="91"/>
      <c r="HCS16" s="91"/>
      <c r="HCT16" s="91"/>
      <c r="HCU16" s="91"/>
      <c r="HCV16" s="91"/>
      <c r="HCW16" s="91"/>
      <c r="HCX16" s="91"/>
      <c r="HCY16" s="91"/>
      <c r="HCZ16" s="91"/>
      <c r="HDA16" s="91"/>
      <c r="HDB16" s="91"/>
      <c r="HDC16" s="91"/>
      <c r="HDD16" s="91"/>
      <c r="HDE16" s="91"/>
      <c r="HDF16" s="91"/>
      <c r="HDG16" s="91"/>
      <c r="HDH16" s="91"/>
      <c r="HDI16" s="91"/>
      <c r="HDJ16" s="91"/>
      <c r="HDK16" s="91"/>
      <c r="HDL16" s="91"/>
      <c r="HDM16" s="91"/>
      <c r="HDN16" s="91"/>
      <c r="HDO16" s="91"/>
      <c r="HDP16" s="91"/>
      <c r="HDQ16" s="91"/>
      <c r="HDR16" s="91"/>
      <c r="HDS16" s="91"/>
      <c r="HDT16" s="91"/>
      <c r="HDU16" s="91"/>
      <c r="HDV16" s="91"/>
      <c r="HDW16" s="91"/>
      <c r="HDX16" s="91"/>
      <c r="HDY16" s="91"/>
      <c r="HDZ16" s="91"/>
      <c r="HEA16" s="91"/>
      <c r="HEB16" s="91"/>
      <c r="HEC16" s="91"/>
      <c r="HED16" s="91"/>
      <c r="HEE16" s="91"/>
      <c r="HEF16" s="91"/>
      <c r="HEG16" s="91"/>
      <c r="HEH16" s="91"/>
      <c r="HEI16" s="91"/>
      <c r="HEJ16" s="91"/>
      <c r="HEK16" s="91"/>
      <c r="HEL16" s="91"/>
      <c r="HEM16" s="91"/>
      <c r="HEN16" s="91"/>
      <c r="HEO16" s="91"/>
      <c r="HEP16" s="91"/>
      <c r="HEQ16" s="91"/>
      <c r="HER16" s="91"/>
      <c r="HES16" s="91"/>
      <c r="HET16" s="91"/>
      <c r="HEU16" s="91"/>
      <c r="HEV16" s="91"/>
      <c r="HEW16" s="91"/>
      <c r="HEX16" s="91"/>
      <c r="HEY16" s="91"/>
      <c r="HEZ16" s="91"/>
      <c r="HFA16" s="91"/>
      <c r="HFB16" s="91"/>
      <c r="HFC16" s="91"/>
      <c r="HFD16" s="91"/>
      <c r="HFE16" s="91"/>
      <c r="HFF16" s="91"/>
      <c r="HFG16" s="91"/>
      <c r="HFH16" s="91"/>
      <c r="HFI16" s="91"/>
      <c r="HFJ16" s="91"/>
      <c r="HFK16" s="91"/>
      <c r="HFL16" s="91"/>
      <c r="HFM16" s="91"/>
      <c r="HFN16" s="91"/>
      <c r="HFO16" s="91"/>
      <c r="HFP16" s="91"/>
      <c r="HFQ16" s="91"/>
      <c r="HFR16" s="91"/>
      <c r="HFS16" s="91"/>
      <c r="HFT16" s="91"/>
      <c r="HFU16" s="91"/>
      <c r="HFV16" s="91"/>
      <c r="HFW16" s="91"/>
      <c r="HFX16" s="91"/>
      <c r="HFY16" s="91"/>
      <c r="HFZ16" s="91"/>
      <c r="HGA16" s="91"/>
      <c r="HGB16" s="91"/>
      <c r="HGC16" s="91"/>
      <c r="HGD16" s="91"/>
      <c r="HGE16" s="91"/>
      <c r="HGF16" s="91"/>
      <c r="HGG16" s="91"/>
      <c r="HGH16" s="91"/>
      <c r="HGI16" s="91"/>
      <c r="HGJ16" s="91"/>
      <c r="HGK16" s="91"/>
      <c r="HGL16" s="91"/>
      <c r="HGM16" s="91"/>
      <c r="HGN16" s="91"/>
      <c r="HGO16" s="91"/>
      <c r="HGP16" s="91"/>
      <c r="HGQ16" s="91"/>
      <c r="HGR16" s="91"/>
      <c r="HGS16" s="91"/>
      <c r="HGT16" s="91"/>
      <c r="HGU16" s="91"/>
      <c r="HGV16" s="91"/>
      <c r="HGW16" s="91"/>
      <c r="HGX16" s="91"/>
      <c r="HGY16" s="91"/>
      <c r="HGZ16" s="91"/>
      <c r="HHA16" s="91"/>
      <c r="HHB16" s="91"/>
      <c r="HHC16" s="91"/>
      <c r="HHD16" s="91"/>
      <c r="HHE16" s="91"/>
      <c r="HHF16" s="91"/>
      <c r="HHG16" s="91"/>
      <c r="HHH16" s="91"/>
      <c r="HHI16" s="91"/>
      <c r="HHJ16" s="91"/>
      <c r="HHK16" s="91"/>
      <c r="HHL16" s="91"/>
      <c r="HHM16" s="91"/>
      <c r="HHN16" s="91"/>
      <c r="HHO16" s="91"/>
      <c r="HHP16" s="91"/>
      <c r="HHQ16" s="91"/>
      <c r="HHR16" s="91"/>
      <c r="HHS16" s="91"/>
      <c r="HHT16" s="91"/>
      <c r="HHU16" s="91"/>
      <c r="HHV16" s="91"/>
      <c r="HHW16" s="91"/>
      <c r="HHX16" s="91"/>
      <c r="HHY16" s="91"/>
      <c r="HHZ16" s="91"/>
      <c r="HIA16" s="91"/>
      <c r="HIB16" s="91"/>
      <c r="HIC16" s="91"/>
      <c r="HID16" s="91"/>
      <c r="HIE16" s="91"/>
      <c r="HIF16" s="91"/>
      <c r="HIG16" s="91"/>
      <c r="HIH16" s="91"/>
      <c r="HII16" s="91"/>
      <c r="HIJ16" s="91"/>
      <c r="HIK16" s="91"/>
      <c r="HIL16" s="91"/>
      <c r="HIM16" s="91"/>
      <c r="HIN16" s="91"/>
      <c r="HIO16" s="91"/>
      <c r="HIP16" s="91"/>
      <c r="HIQ16" s="91"/>
      <c r="HIR16" s="91"/>
      <c r="HIS16" s="91"/>
      <c r="HIT16" s="91"/>
      <c r="HIU16" s="91"/>
      <c r="HIV16" s="91"/>
      <c r="HIW16" s="91"/>
      <c r="HIX16" s="91"/>
      <c r="HIY16" s="91"/>
      <c r="HIZ16" s="91"/>
      <c r="HJA16" s="91"/>
      <c r="HJB16" s="91"/>
      <c r="HJC16" s="91"/>
      <c r="HJD16" s="91"/>
      <c r="HJE16" s="91"/>
      <c r="HJF16" s="91"/>
      <c r="HJG16" s="91"/>
      <c r="HJH16" s="91"/>
      <c r="HJI16" s="91"/>
      <c r="HJJ16" s="91"/>
      <c r="HJK16" s="91"/>
      <c r="HJL16" s="91"/>
      <c r="HJM16" s="91"/>
      <c r="HJN16" s="91"/>
      <c r="HJO16" s="91"/>
      <c r="HJP16" s="91"/>
      <c r="HJQ16" s="91"/>
      <c r="HJR16" s="91"/>
      <c r="HJS16" s="91"/>
      <c r="HJT16" s="91"/>
      <c r="HJU16" s="91"/>
      <c r="HJV16" s="91"/>
      <c r="HJW16" s="91"/>
      <c r="HJX16" s="91"/>
      <c r="HJY16" s="91"/>
      <c r="HJZ16" s="91"/>
      <c r="HKA16" s="91"/>
      <c r="HKB16" s="91"/>
      <c r="HKC16" s="91"/>
      <c r="HKD16" s="91"/>
      <c r="HKE16" s="91"/>
      <c r="HKF16" s="91"/>
      <c r="HKG16" s="91"/>
      <c r="HKH16" s="91"/>
      <c r="HKI16" s="91"/>
      <c r="HKJ16" s="91"/>
      <c r="HKK16" s="91"/>
      <c r="HKL16" s="91"/>
      <c r="HKM16" s="91"/>
      <c r="HKN16" s="91"/>
      <c r="HKO16" s="91"/>
      <c r="HKP16" s="91"/>
      <c r="HKQ16" s="91"/>
      <c r="HKR16" s="91"/>
      <c r="HKS16" s="91"/>
      <c r="HKT16" s="91"/>
      <c r="HKU16" s="91"/>
      <c r="HKV16" s="91"/>
      <c r="HKW16" s="91"/>
      <c r="HKX16" s="91"/>
      <c r="HKY16" s="91"/>
      <c r="HKZ16" s="91"/>
      <c r="HLA16" s="91"/>
      <c r="HLB16" s="91"/>
      <c r="HLC16" s="91"/>
      <c r="HLD16" s="91"/>
      <c r="HLE16" s="91"/>
      <c r="HLF16" s="91"/>
      <c r="HLG16" s="91"/>
      <c r="HLH16" s="91"/>
      <c r="HLI16" s="91"/>
      <c r="HLJ16" s="91"/>
      <c r="HLK16" s="91"/>
      <c r="HLL16" s="91"/>
      <c r="HLM16" s="91"/>
      <c r="HLN16" s="91"/>
      <c r="HLO16" s="91"/>
      <c r="HLP16" s="91"/>
      <c r="HLQ16" s="91"/>
      <c r="HLR16" s="91"/>
      <c r="HLS16" s="91"/>
      <c r="HLT16" s="91"/>
      <c r="HLU16" s="91"/>
      <c r="HLV16" s="91"/>
      <c r="HLW16" s="91"/>
      <c r="HLX16" s="91"/>
      <c r="HLY16" s="91"/>
      <c r="HLZ16" s="91"/>
      <c r="HMA16" s="91"/>
      <c r="HMB16" s="91"/>
      <c r="HMC16" s="91"/>
      <c r="HMD16" s="91"/>
      <c r="HME16" s="91"/>
      <c r="HMF16" s="91"/>
      <c r="HMG16" s="91"/>
      <c r="HMH16" s="91"/>
      <c r="HMI16" s="91"/>
      <c r="HMJ16" s="91"/>
      <c r="HMK16" s="91"/>
      <c r="HML16" s="91"/>
      <c r="HMM16" s="91"/>
      <c r="HMN16" s="91"/>
      <c r="HMO16" s="91"/>
      <c r="HMP16" s="91"/>
      <c r="HMQ16" s="91"/>
      <c r="HMR16" s="91"/>
      <c r="HMS16" s="91"/>
      <c r="HMT16" s="91"/>
      <c r="HMU16" s="91"/>
      <c r="HMV16" s="91"/>
      <c r="HMW16" s="91"/>
      <c r="HMX16" s="91"/>
      <c r="HMY16" s="91"/>
      <c r="HMZ16" s="91"/>
      <c r="HNA16" s="91"/>
      <c r="HNB16" s="91"/>
      <c r="HNC16" s="91"/>
      <c r="HND16" s="91"/>
      <c r="HNE16" s="91"/>
      <c r="HNF16" s="91"/>
      <c r="HNG16" s="91"/>
      <c r="HNH16" s="91"/>
      <c r="HNI16" s="91"/>
      <c r="HNJ16" s="91"/>
      <c r="HNK16" s="91"/>
      <c r="HNL16" s="91"/>
      <c r="HNM16" s="91"/>
      <c r="HNN16" s="91"/>
      <c r="HNO16" s="91"/>
      <c r="HNP16" s="91"/>
      <c r="HNQ16" s="91"/>
      <c r="HNR16" s="91"/>
      <c r="HNS16" s="91"/>
      <c r="HNT16" s="91"/>
      <c r="HNU16" s="91"/>
      <c r="HNV16" s="91"/>
      <c r="HNW16" s="91"/>
      <c r="HNX16" s="91"/>
      <c r="HNY16" s="91"/>
      <c r="HNZ16" s="91"/>
      <c r="HOA16" s="91"/>
      <c r="HOB16" s="91"/>
      <c r="HOC16" s="91"/>
      <c r="HOD16" s="91"/>
      <c r="HOE16" s="91"/>
      <c r="HOF16" s="91"/>
      <c r="HOG16" s="91"/>
      <c r="HOH16" s="91"/>
      <c r="HOI16" s="91"/>
      <c r="HOJ16" s="91"/>
      <c r="HOK16" s="91"/>
      <c r="HOL16" s="91"/>
      <c r="HOM16" s="91"/>
      <c r="HON16" s="91"/>
      <c r="HOO16" s="91"/>
      <c r="HOP16" s="91"/>
      <c r="HOQ16" s="91"/>
      <c r="HOR16" s="91"/>
      <c r="HOS16" s="91"/>
      <c r="HOT16" s="91"/>
      <c r="HOU16" s="91"/>
      <c r="HOV16" s="91"/>
      <c r="HOW16" s="91"/>
      <c r="HOX16" s="91"/>
      <c r="HOY16" s="91"/>
      <c r="HOZ16" s="91"/>
      <c r="HPA16" s="91"/>
      <c r="HPB16" s="91"/>
      <c r="HPC16" s="91"/>
      <c r="HPD16" s="91"/>
      <c r="HPE16" s="91"/>
      <c r="HPF16" s="91"/>
      <c r="HPG16" s="91"/>
      <c r="HPH16" s="91"/>
      <c r="HPI16" s="91"/>
      <c r="HPJ16" s="91"/>
      <c r="HPK16" s="91"/>
      <c r="HPL16" s="91"/>
      <c r="HPM16" s="91"/>
      <c r="HPN16" s="91"/>
      <c r="HPO16" s="91"/>
      <c r="HPP16" s="91"/>
      <c r="HPQ16" s="91"/>
      <c r="HPR16" s="91"/>
      <c r="HPS16" s="91"/>
      <c r="HPT16" s="91"/>
      <c r="HPU16" s="91"/>
      <c r="HPV16" s="91"/>
      <c r="HPW16" s="91"/>
      <c r="HPX16" s="91"/>
      <c r="HPY16" s="91"/>
      <c r="HPZ16" s="91"/>
      <c r="HQA16" s="91"/>
      <c r="HQB16" s="91"/>
      <c r="HQC16" s="91"/>
      <c r="HQD16" s="91"/>
      <c r="HQE16" s="91"/>
      <c r="HQF16" s="91"/>
      <c r="HQG16" s="91"/>
      <c r="HQH16" s="91"/>
      <c r="HQI16" s="91"/>
      <c r="HQJ16" s="91"/>
      <c r="HQK16" s="91"/>
      <c r="HQL16" s="91"/>
      <c r="HQM16" s="91"/>
      <c r="HQN16" s="91"/>
      <c r="HQO16" s="91"/>
      <c r="HQP16" s="91"/>
      <c r="HQQ16" s="91"/>
      <c r="HQR16" s="91"/>
      <c r="HQS16" s="91"/>
      <c r="HQT16" s="91"/>
      <c r="HQU16" s="91"/>
      <c r="HQV16" s="91"/>
      <c r="HQW16" s="91"/>
      <c r="HQX16" s="91"/>
      <c r="HQY16" s="91"/>
      <c r="HQZ16" s="91"/>
      <c r="HRA16" s="91"/>
      <c r="HRB16" s="91"/>
      <c r="HRC16" s="91"/>
      <c r="HRD16" s="91"/>
      <c r="HRE16" s="91"/>
      <c r="HRF16" s="91"/>
      <c r="HRG16" s="91"/>
      <c r="HRH16" s="91"/>
      <c r="HRI16" s="91"/>
      <c r="HRJ16" s="91"/>
      <c r="HRK16" s="91"/>
      <c r="HRL16" s="91"/>
      <c r="HRM16" s="91"/>
      <c r="HRN16" s="91"/>
      <c r="HRO16" s="91"/>
      <c r="HRP16" s="91"/>
      <c r="HRQ16" s="91"/>
      <c r="HRR16" s="91"/>
      <c r="HRS16" s="91"/>
      <c r="HRT16" s="91"/>
      <c r="HRU16" s="91"/>
      <c r="HRV16" s="91"/>
      <c r="HRW16" s="91"/>
      <c r="HRX16" s="91"/>
      <c r="HRY16" s="91"/>
      <c r="HRZ16" s="91"/>
      <c r="HSA16" s="91"/>
      <c r="HSB16" s="91"/>
      <c r="HSC16" s="91"/>
      <c r="HSD16" s="91"/>
      <c r="HSE16" s="91"/>
      <c r="HSF16" s="91"/>
      <c r="HSG16" s="91"/>
      <c r="HSH16" s="91"/>
      <c r="HSI16" s="91"/>
      <c r="HSJ16" s="91"/>
      <c r="HSK16" s="91"/>
      <c r="HSL16" s="91"/>
      <c r="HSM16" s="91"/>
      <c r="HSN16" s="91"/>
      <c r="HSO16" s="91"/>
      <c r="HSP16" s="91"/>
      <c r="HSQ16" s="91"/>
      <c r="HSR16" s="91"/>
      <c r="HSS16" s="91"/>
      <c r="HST16" s="91"/>
      <c r="HSU16" s="91"/>
      <c r="HSV16" s="91"/>
      <c r="HSW16" s="91"/>
      <c r="HSX16" s="91"/>
      <c r="HSY16" s="91"/>
      <c r="HSZ16" s="91"/>
      <c r="HTA16" s="91"/>
      <c r="HTB16" s="91"/>
      <c r="HTC16" s="91"/>
      <c r="HTD16" s="91"/>
      <c r="HTE16" s="91"/>
      <c r="HTF16" s="91"/>
      <c r="HTG16" s="91"/>
      <c r="HTH16" s="91"/>
      <c r="HTI16" s="91"/>
      <c r="HTJ16" s="91"/>
      <c r="HTK16" s="91"/>
      <c r="HTL16" s="91"/>
      <c r="HTM16" s="91"/>
      <c r="HTN16" s="91"/>
      <c r="HTO16" s="91"/>
      <c r="HTP16" s="91"/>
      <c r="HTQ16" s="91"/>
      <c r="HTR16" s="91"/>
      <c r="HTS16" s="91"/>
      <c r="HTT16" s="91"/>
      <c r="HTU16" s="91"/>
      <c r="HTV16" s="91"/>
      <c r="HTW16" s="91"/>
      <c r="HTX16" s="91"/>
      <c r="HTY16" s="91"/>
      <c r="HTZ16" s="91"/>
      <c r="HUA16" s="91"/>
      <c r="HUB16" s="91"/>
      <c r="HUC16" s="91"/>
      <c r="HUD16" s="91"/>
      <c r="HUE16" s="91"/>
      <c r="HUF16" s="91"/>
      <c r="HUG16" s="91"/>
      <c r="HUH16" s="91"/>
      <c r="HUI16" s="91"/>
      <c r="HUJ16" s="91"/>
      <c r="HUK16" s="91"/>
      <c r="HUL16" s="91"/>
      <c r="HUM16" s="91"/>
      <c r="HUN16" s="91"/>
      <c r="HUO16" s="91"/>
      <c r="HUP16" s="91"/>
      <c r="HUQ16" s="91"/>
      <c r="HUR16" s="91"/>
      <c r="HUS16" s="91"/>
      <c r="HUT16" s="91"/>
      <c r="HUU16" s="91"/>
      <c r="HUV16" s="91"/>
      <c r="HUW16" s="91"/>
      <c r="HUX16" s="91"/>
      <c r="HUY16" s="91"/>
      <c r="HUZ16" s="91"/>
      <c r="HVA16" s="91"/>
      <c r="HVB16" s="91"/>
      <c r="HVC16" s="91"/>
      <c r="HVD16" s="91"/>
      <c r="HVE16" s="91"/>
      <c r="HVF16" s="91"/>
      <c r="HVG16" s="91"/>
      <c r="HVH16" s="91"/>
      <c r="HVI16" s="91"/>
      <c r="HVJ16" s="91"/>
      <c r="HVK16" s="91"/>
      <c r="HVL16" s="91"/>
      <c r="HVM16" s="91"/>
      <c r="HVN16" s="91"/>
      <c r="HVO16" s="91"/>
      <c r="HVP16" s="91"/>
      <c r="HVQ16" s="91"/>
      <c r="HVR16" s="91"/>
      <c r="HVS16" s="91"/>
      <c r="HVT16" s="91"/>
      <c r="HVU16" s="91"/>
      <c r="HVV16" s="91"/>
      <c r="HVW16" s="91"/>
      <c r="HVX16" s="91"/>
      <c r="HVY16" s="91"/>
      <c r="HVZ16" s="91"/>
      <c r="HWA16" s="91"/>
      <c r="HWB16" s="91"/>
      <c r="HWC16" s="91"/>
      <c r="HWD16" s="91"/>
      <c r="HWE16" s="91"/>
      <c r="HWF16" s="91"/>
      <c r="HWG16" s="91"/>
      <c r="HWH16" s="91"/>
      <c r="HWI16" s="91"/>
      <c r="HWJ16" s="91"/>
      <c r="HWK16" s="91"/>
      <c r="HWL16" s="91"/>
      <c r="HWM16" s="91"/>
      <c r="HWN16" s="91"/>
      <c r="HWO16" s="91"/>
      <c r="HWP16" s="91"/>
      <c r="HWQ16" s="91"/>
      <c r="HWR16" s="91"/>
      <c r="HWS16" s="91"/>
      <c r="HWT16" s="91"/>
      <c r="HWU16" s="91"/>
      <c r="HWV16" s="91"/>
      <c r="HWW16" s="91"/>
      <c r="HWX16" s="91"/>
      <c r="HWY16" s="91"/>
      <c r="HWZ16" s="91"/>
      <c r="HXA16" s="91"/>
      <c r="HXB16" s="91"/>
      <c r="HXC16" s="91"/>
      <c r="HXD16" s="91"/>
      <c r="HXE16" s="91"/>
      <c r="HXF16" s="91"/>
      <c r="HXG16" s="91"/>
      <c r="HXH16" s="91"/>
      <c r="HXI16" s="91"/>
      <c r="HXJ16" s="91"/>
      <c r="HXK16" s="91"/>
      <c r="HXL16" s="91"/>
      <c r="HXM16" s="91"/>
      <c r="HXN16" s="91"/>
      <c r="HXO16" s="91"/>
      <c r="HXP16" s="91"/>
      <c r="HXQ16" s="91"/>
      <c r="HXR16" s="91"/>
      <c r="HXS16" s="91"/>
      <c r="HXT16" s="91"/>
      <c r="HXU16" s="91"/>
      <c r="HXV16" s="91"/>
      <c r="HXW16" s="91"/>
      <c r="HXX16" s="91"/>
      <c r="HXY16" s="91"/>
      <c r="HXZ16" s="91"/>
      <c r="HYA16" s="91"/>
      <c r="HYB16" s="91"/>
      <c r="HYC16" s="91"/>
      <c r="HYD16" s="91"/>
      <c r="HYE16" s="91"/>
      <c r="HYF16" s="91"/>
      <c r="HYG16" s="91"/>
      <c r="HYH16" s="91"/>
      <c r="HYI16" s="91"/>
      <c r="HYJ16" s="91"/>
      <c r="HYK16" s="91"/>
      <c r="HYL16" s="91"/>
      <c r="HYM16" s="91"/>
      <c r="HYN16" s="91"/>
      <c r="HYO16" s="91"/>
      <c r="HYP16" s="91"/>
      <c r="HYQ16" s="91"/>
      <c r="HYR16" s="91"/>
      <c r="HYS16" s="91"/>
      <c r="HYT16" s="91"/>
      <c r="HYU16" s="91"/>
      <c r="HYV16" s="91"/>
      <c r="HYW16" s="91"/>
      <c r="HYX16" s="91"/>
      <c r="HYY16" s="91"/>
      <c r="HYZ16" s="91"/>
      <c r="HZA16" s="91"/>
      <c r="HZB16" s="91"/>
      <c r="HZC16" s="91"/>
      <c r="HZD16" s="91"/>
      <c r="HZE16" s="91"/>
      <c r="HZF16" s="91"/>
      <c r="HZG16" s="91"/>
      <c r="HZH16" s="91"/>
      <c r="HZI16" s="91"/>
      <c r="HZJ16" s="91"/>
      <c r="HZK16" s="91"/>
      <c r="HZL16" s="91"/>
      <c r="HZM16" s="91"/>
      <c r="HZN16" s="91"/>
      <c r="HZO16" s="91"/>
      <c r="HZP16" s="91"/>
      <c r="HZQ16" s="91"/>
      <c r="HZR16" s="91"/>
      <c r="HZS16" s="91"/>
      <c r="HZT16" s="91"/>
      <c r="HZU16" s="91"/>
      <c r="HZV16" s="91"/>
      <c r="HZW16" s="91"/>
      <c r="HZX16" s="91"/>
      <c r="HZY16" s="91"/>
      <c r="HZZ16" s="91"/>
      <c r="IAA16" s="91"/>
      <c r="IAB16" s="91"/>
      <c r="IAC16" s="91"/>
      <c r="IAD16" s="91"/>
      <c r="IAE16" s="91"/>
      <c r="IAF16" s="91"/>
      <c r="IAG16" s="91"/>
      <c r="IAH16" s="91"/>
      <c r="IAI16" s="91"/>
      <c r="IAJ16" s="91"/>
      <c r="IAK16" s="91"/>
      <c r="IAL16" s="91"/>
      <c r="IAM16" s="91"/>
      <c r="IAN16" s="91"/>
      <c r="IAO16" s="91"/>
      <c r="IAP16" s="91"/>
      <c r="IAQ16" s="91"/>
      <c r="IAR16" s="91"/>
      <c r="IAS16" s="91"/>
      <c r="IAT16" s="91"/>
      <c r="IAU16" s="91"/>
      <c r="IAV16" s="91"/>
      <c r="IAW16" s="91"/>
      <c r="IAX16" s="91"/>
      <c r="IAY16" s="91"/>
      <c r="IAZ16" s="91"/>
      <c r="IBA16" s="91"/>
      <c r="IBB16" s="91"/>
      <c r="IBC16" s="91"/>
      <c r="IBD16" s="91"/>
      <c r="IBE16" s="91"/>
      <c r="IBF16" s="91"/>
      <c r="IBG16" s="91"/>
      <c r="IBH16" s="91"/>
      <c r="IBI16" s="91"/>
      <c r="IBJ16" s="91"/>
      <c r="IBK16" s="91"/>
      <c r="IBL16" s="91"/>
      <c r="IBM16" s="91"/>
      <c r="IBN16" s="91"/>
      <c r="IBO16" s="91"/>
      <c r="IBP16" s="91"/>
      <c r="IBQ16" s="91"/>
      <c r="IBR16" s="91"/>
      <c r="IBS16" s="91"/>
      <c r="IBT16" s="91"/>
      <c r="IBU16" s="91"/>
      <c r="IBV16" s="91"/>
      <c r="IBW16" s="91"/>
      <c r="IBX16" s="91"/>
      <c r="IBY16" s="91"/>
      <c r="IBZ16" s="91"/>
      <c r="ICA16" s="91"/>
      <c r="ICB16" s="91"/>
      <c r="ICC16" s="91"/>
      <c r="ICD16" s="91"/>
      <c r="ICE16" s="91"/>
      <c r="ICF16" s="91"/>
      <c r="ICG16" s="91"/>
      <c r="ICH16" s="91"/>
      <c r="ICI16" s="91"/>
      <c r="ICJ16" s="91"/>
      <c r="ICK16" s="91"/>
      <c r="ICL16" s="91"/>
      <c r="ICM16" s="91"/>
      <c r="ICN16" s="91"/>
      <c r="ICO16" s="91"/>
      <c r="ICP16" s="91"/>
      <c r="ICQ16" s="91"/>
      <c r="ICR16" s="91"/>
      <c r="ICS16" s="91"/>
      <c r="ICT16" s="91"/>
      <c r="ICU16" s="91"/>
      <c r="ICV16" s="91"/>
      <c r="ICW16" s="91"/>
      <c r="ICX16" s="91"/>
      <c r="ICY16" s="91"/>
      <c r="ICZ16" s="91"/>
      <c r="IDA16" s="91"/>
      <c r="IDB16" s="91"/>
      <c r="IDC16" s="91"/>
      <c r="IDD16" s="91"/>
      <c r="IDE16" s="91"/>
      <c r="IDF16" s="91"/>
      <c r="IDG16" s="91"/>
      <c r="IDH16" s="91"/>
      <c r="IDI16" s="91"/>
      <c r="IDJ16" s="91"/>
      <c r="IDK16" s="91"/>
      <c r="IDL16" s="91"/>
      <c r="IDM16" s="91"/>
      <c r="IDN16" s="91"/>
      <c r="IDO16" s="91"/>
      <c r="IDP16" s="91"/>
      <c r="IDQ16" s="91"/>
      <c r="IDR16" s="91"/>
      <c r="IDS16" s="91"/>
      <c r="IDT16" s="91"/>
      <c r="IDU16" s="91"/>
      <c r="IDV16" s="91"/>
      <c r="IDW16" s="91"/>
      <c r="IDX16" s="91"/>
      <c r="IDY16" s="91"/>
      <c r="IDZ16" s="91"/>
      <c r="IEA16" s="91"/>
      <c r="IEB16" s="91"/>
      <c r="IEC16" s="91"/>
      <c r="IED16" s="91"/>
      <c r="IEE16" s="91"/>
      <c r="IEF16" s="91"/>
      <c r="IEG16" s="91"/>
      <c r="IEH16" s="91"/>
      <c r="IEI16" s="91"/>
      <c r="IEJ16" s="91"/>
      <c r="IEK16" s="91"/>
      <c r="IEL16" s="91"/>
      <c r="IEM16" s="91"/>
      <c r="IEN16" s="91"/>
      <c r="IEO16" s="91"/>
      <c r="IEP16" s="91"/>
      <c r="IEQ16" s="91"/>
      <c r="IER16" s="91"/>
      <c r="IES16" s="91"/>
      <c r="IET16" s="91"/>
      <c r="IEU16" s="91"/>
      <c r="IEV16" s="91"/>
      <c r="IEW16" s="91"/>
      <c r="IEX16" s="91"/>
      <c r="IEY16" s="91"/>
      <c r="IEZ16" s="91"/>
      <c r="IFA16" s="91"/>
      <c r="IFB16" s="91"/>
      <c r="IFC16" s="91"/>
      <c r="IFD16" s="91"/>
      <c r="IFE16" s="91"/>
      <c r="IFF16" s="91"/>
      <c r="IFG16" s="91"/>
      <c r="IFH16" s="91"/>
      <c r="IFI16" s="91"/>
      <c r="IFJ16" s="91"/>
      <c r="IFK16" s="91"/>
      <c r="IFL16" s="91"/>
      <c r="IFM16" s="91"/>
      <c r="IFN16" s="91"/>
      <c r="IFO16" s="91"/>
      <c r="IFP16" s="91"/>
      <c r="IFQ16" s="91"/>
      <c r="IFR16" s="91"/>
      <c r="IFS16" s="91"/>
      <c r="IFT16" s="91"/>
      <c r="IFU16" s="91"/>
      <c r="IFV16" s="91"/>
      <c r="IFW16" s="91"/>
      <c r="IFX16" s="91"/>
      <c r="IFY16" s="91"/>
      <c r="IFZ16" s="91"/>
      <c r="IGA16" s="91"/>
      <c r="IGB16" s="91"/>
      <c r="IGC16" s="91"/>
      <c r="IGD16" s="91"/>
      <c r="IGE16" s="91"/>
      <c r="IGF16" s="91"/>
      <c r="IGG16" s="91"/>
      <c r="IGH16" s="91"/>
      <c r="IGI16" s="91"/>
      <c r="IGJ16" s="91"/>
      <c r="IGK16" s="91"/>
      <c r="IGL16" s="91"/>
      <c r="IGM16" s="91"/>
      <c r="IGN16" s="91"/>
      <c r="IGO16" s="91"/>
      <c r="IGP16" s="91"/>
      <c r="IGQ16" s="91"/>
      <c r="IGR16" s="91"/>
      <c r="IGS16" s="91"/>
      <c r="IGT16" s="91"/>
      <c r="IGU16" s="91"/>
      <c r="IGV16" s="91"/>
      <c r="IGW16" s="91"/>
      <c r="IGX16" s="91"/>
      <c r="IGY16" s="91"/>
      <c r="IGZ16" s="91"/>
      <c r="IHA16" s="91"/>
      <c r="IHB16" s="91"/>
      <c r="IHC16" s="91"/>
      <c r="IHD16" s="91"/>
      <c r="IHE16" s="91"/>
      <c r="IHF16" s="91"/>
      <c r="IHG16" s="91"/>
      <c r="IHH16" s="91"/>
      <c r="IHI16" s="91"/>
      <c r="IHJ16" s="91"/>
      <c r="IHK16" s="91"/>
      <c r="IHL16" s="91"/>
      <c r="IHM16" s="91"/>
      <c r="IHN16" s="91"/>
      <c r="IHO16" s="91"/>
      <c r="IHP16" s="91"/>
      <c r="IHQ16" s="91"/>
      <c r="IHR16" s="91"/>
      <c r="IHS16" s="91"/>
      <c r="IHT16" s="91"/>
      <c r="IHU16" s="91"/>
      <c r="IHV16" s="91"/>
      <c r="IHW16" s="91"/>
      <c r="IHX16" s="91"/>
      <c r="IHY16" s="91"/>
      <c r="IHZ16" s="91"/>
      <c r="IIA16" s="91"/>
      <c r="IIB16" s="91"/>
      <c r="IIC16" s="91"/>
      <c r="IID16" s="91"/>
      <c r="IIE16" s="91"/>
      <c r="IIF16" s="91"/>
      <c r="IIG16" s="91"/>
      <c r="IIH16" s="91"/>
      <c r="III16" s="91"/>
      <c r="IIJ16" s="91"/>
      <c r="IIK16" s="91"/>
      <c r="IIL16" s="91"/>
      <c r="IIM16" s="91"/>
      <c r="IIN16" s="91"/>
      <c r="IIO16" s="91"/>
      <c r="IIP16" s="91"/>
      <c r="IIQ16" s="91"/>
      <c r="IIR16" s="91"/>
      <c r="IIS16" s="91"/>
      <c r="IIT16" s="91"/>
      <c r="IIU16" s="91"/>
      <c r="IIV16" s="91"/>
      <c r="IIW16" s="91"/>
      <c r="IIX16" s="91"/>
      <c r="IIY16" s="91"/>
      <c r="IIZ16" s="91"/>
      <c r="IJA16" s="91"/>
      <c r="IJB16" s="91"/>
      <c r="IJC16" s="91"/>
      <c r="IJD16" s="91"/>
      <c r="IJE16" s="91"/>
      <c r="IJF16" s="91"/>
      <c r="IJG16" s="91"/>
      <c r="IJH16" s="91"/>
      <c r="IJI16" s="91"/>
      <c r="IJJ16" s="91"/>
      <c r="IJK16" s="91"/>
      <c r="IJL16" s="91"/>
      <c r="IJM16" s="91"/>
      <c r="IJN16" s="91"/>
      <c r="IJO16" s="91"/>
      <c r="IJP16" s="91"/>
      <c r="IJQ16" s="91"/>
      <c r="IJR16" s="91"/>
      <c r="IJS16" s="91"/>
      <c r="IJT16" s="91"/>
      <c r="IJU16" s="91"/>
      <c r="IJV16" s="91"/>
      <c r="IJW16" s="91"/>
      <c r="IJX16" s="91"/>
      <c r="IJY16" s="91"/>
      <c r="IJZ16" s="91"/>
      <c r="IKA16" s="91"/>
      <c r="IKB16" s="91"/>
      <c r="IKC16" s="91"/>
      <c r="IKD16" s="91"/>
      <c r="IKE16" s="91"/>
      <c r="IKF16" s="91"/>
      <c r="IKG16" s="91"/>
      <c r="IKH16" s="91"/>
      <c r="IKI16" s="91"/>
      <c r="IKJ16" s="91"/>
      <c r="IKK16" s="91"/>
      <c r="IKL16" s="91"/>
      <c r="IKM16" s="91"/>
      <c r="IKN16" s="91"/>
      <c r="IKO16" s="91"/>
      <c r="IKP16" s="91"/>
      <c r="IKQ16" s="91"/>
      <c r="IKR16" s="91"/>
      <c r="IKS16" s="91"/>
      <c r="IKT16" s="91"/>
      <c r="IKU16" s="91"/>
      <c r="IKV16" s="91"/>
      <c r="IKW16" s="91"/>
      <c r="IKX16" s="91"/>
      <c r="IKY16" s="91"/>
      <c r="IKZ16" s="91"/>
      <c r="ILA16" s="91"/>
      <c r="ILB16" s="91"/>
      <c r="ILC16" s="91"/>
      <c r="ILD16" s="91"/>
      <c r="ILE16" s="91"/>
      <c r="ILF16" s="91"/>
      <c r="ILG16" s="91"/>
      <c r="ILH16" s="91"/>
      <c r="ILI16" s="91"/>
      <c r="ILJ16" s="91"/>
      <c r="ILK16" s="91"/>
      <c r="ILL16" s="91"/>
      <c r="ILM16" s="91"/>
      <c r="ILN16" s="91"/>
      <c r="ILO16" s="91"/>
      <c r="ILP16" s="91"/>
      <c r="ILQ16" s="91"/>
      <c r="ILR16" s="91"/>
      <c r="ILS16" s="91"/>
      <c r="ILT16" s="91"/>
      <c r="ILU16" s="91"/>
      <c r="ILV16" s="91"/>
      <c r="ILW16" s="91"/>
      <c r="ILX16" s="91"/>
      <c r="ILY16" s="91"/>
      <c r="ILZ16" s="91"/>
      <c r="IMA16" s="91"/>
      <c r="IMB16" s="91"/>
      <c r="IMC16" s="91"/>
      <c r="IMD16" s="91"/>
      <c r="IME16" s="91"/>
      <c r="IMF16" s="91"/>
      <c r="IMG16" s="91"/>
      <c r="IMH16" s="91"/>
      <c r="IMI16" s="91"/>
      <c r="IMJ16" s="91"/>
      <c r="IMK16" s="91"/>
      <c r="IML16" s="91"/>
      <c r="IMM16" s="91"/>
      <c r="IMN16" s="91"/>
      <c r="IMO16" s="91"/>
      <c r="IMP16" s="91"/>
      <c r="IMQ16" s="91"/>
      <c r="IMR16" s="91"/>
      <c r="IMS16" s="91"/>
      <c r="IMT16" s="91"/>
      <c r="IMU16" s="91"/>
      <c r="IMV16" s="91"/>
      <c r="IMW16" s="91"/>
      <c r="IMX16" s="91"/>
      <c r="IMY16" s="91"/>
      <c r="IMZ16" s="91"/>
      <c r="INA16" s="91"/>
      <c r="INB16" s="91"/>
      <c r="INC16" s="91"/>
      <c r="IND16" s="91"/>
      <c r="INE16" s="91"/>
      <c r="INF16" s="91"/>
      <c r="ING16" s="91"/>
      <c r="INH16" s="91"/>
      <c r="INI16" s="91"/>
      <c r="INJ16" s="91"/>
      <c r="INK16" s="91"/>
      <c r="INL16" s="91"/>
      <c r="INM16" s="91"/>
      <c r="INN16" s="91"/>
      <c r="INO16" s="91"/>
      <c r="INP16" s="91"/>
      <c r="INQ16" s="91"/>
      <c r="INR16" s="91"/>
      <c r="INS16" s="91"/>
      <c r="INT16" s="91"/>
      <c r="INU16" s="91"/>
      <c r="INV16" s="91"/>
      <c r="INW16" s="91"/>
      <c r="INX16" s="91"/>
      <c r="INY16" s="91"/>
      <c r="INZ16" s="91"/>
      <c r="IOA16" s="91"/>
      <c r="IOB16" s="91"/>
      <c r="IOC16" s="91"/>
      <c r="IOD16" s="91"/>
      <c r="IOE16" s="91"/>
      <c r="IOF16" s="91"/>
      <c r="IOG16" s="91"/>
      <c r="IOH16" s="91"/>
      <c r="IOI16" s="91"/>
      <c r="IOJ16" s="91"/>
      <c r="IOK16" s="91"/>
      <c r="IOL16" s="91"/>
      <c r="IOM16" s="91"/>
      <c r="ION16" s="91"/>
      <c r="IOO16" s="91"/>
      <c r="IOP16" s="91"/>
      <c r="IOQ16" s="91"/>
      <c r="IOR16" s="91"/>
      <c r="IOS16" s="91"/>
      <c r="IOT16" s="91"/>
      <c r="IOU16" s="91"/>
      <c r="IOV16" s="91"/>
      <c r="IOW16" s="91"/>
      <c r="IOX16" s="91"/>
      <c r="IOY16" s="91"/>
      <c r="IOZ16" s="91"/>
      <c r="IPA16" s="91"/>
      <c r="IPB16" s="91"/>
      <c r="IPC16" s="91"/>
      <c r="IPD16" s="91"/>
      <c r="IPE16" s="91"/>
      <c r="IPF16" s="91"/>
      <c r="IPG16" s="91"/>
      <c r="IPH16" s="91"/>
      <c r="IPI16" s="91"/>
      <c r="IPJ16" s="91"/>
      <c r="IPK16" s="91"/>
      <c r="IPL16" s="91"/>
      <c r="IPM16" s="91"/>
      <c r="IPN16" s="91"/>
      <c r="IPO16" s="91"/>
      <c r="IPP16" s="91"/>
      <c r="IPQ16" s="91"/>
      <c r="IPR16" s="91"/>
      <c r="IPS16" s="91"/>
      <c r="IPT16" s="91"/>
      <c r="IPU16" s="91"/>
      <c r="IPV16" s="91"/>
      <c r="IPW16" s="91"/>
      <c r="IPX16" s="91"/>
      <c r="IPY16" s="91"/>
      <c r="IPZ16" s="91"/>
      <c r="IQA16" s="91"/>
      <c r="IQB16" s="91"/>
      <c r="IQC16" s="91"/>
      <c r="IQD16" s="91"/>
      <c r="IQE16" s="91"/>
      <c r="IQF16" s="91"/>
      <c r="IQG16" s="91"/>
      <c r="IQH16" s="91"/>
      <c r="IQI16" s="91"/>
      <c r="IQJ16" s="91"/>
      <c r="IQK16" s="91"/>
      <c r="IQL16" s="91"/>
      <c r="IQM16" s="91"/>
      <c r="IQN16" s="91"/>
      <c r="IQO16" s="91"/>
      <c r="IQP16" s="91"/>
      <c r="IQQ16" s="91"/>
      <c r="IQR16" s="91"/>
      <c r="IQS16" s="91"/>
      <c r="IQT16" s="91"/>
      <c r="IQU16" s="91"/>
      <c r="IQV16" s="91"/>
      <c r="IQW16" s="91"/>
      <c r="IQX16" s="91"/>
      <c r="IQY16" s="91"/>
      <c r="IQZ16" s="91"/>
      <c r="IRA16" s="91"/>
      <c r="IRB16" s="91"/>
      <c r="IRC16" s="91"/>
      <c r="IRD16" s="91"/>
      <c r="IRE16" s="91"/>
      <c r="IRF16" s="91"/>
      <c r="IRG16" s="91"/>
      <c r="IRH16" s="91"/>
      <c r="IRI16" s="91"/>
      <c r="IRJ16" s="91"/>
      <c r="IRK16" s="91"/>
      <c r="IRL16" s="91"/>
      <c r="IRM16" s="91"/>
      <c r="IRN16" s="91"/>
      <c r="IRO16" s="91"/>
      <c r="IRP16" s="91"/>
      <c r="IRQ16" s="91"/>
      <c r="IRR16" s="91"/>
      <c r="IRS16" s="91"/>
      <c r="IRT16" s="91"/>
      <c r="IRU16" s="91"/>
      <c r="IRV16" s="91"/>
      <c r="IRW16" s="91"/>
      <c r="IRX16" s="91"/>
      <c r="IRY16" s="91"/>
      <c r="IRZ16" s="91"/>
      <c r="ISA16" s="91"/>
      <c r="ISB16" s="91"/>
      <c r="ISC16" s="91"/>
      <c r="ISD16" s="91"/>
      <c r="ISE16" s="91"/>
      <c r="ISF16" s="91"/>
      <c r="ISG16" s="91"/>
      <c r="ISH16" s="91"/>
      <c r="ISI16" s="91"/>
      <c r="ISJ16" s="91"/>
      <c r="ISK16" s="91"/>
      <c r="ISL16" s="91"/>
      <c r="ISM16" s="91"/>
      <c r="ISN16" s="91"/>
      <c r="ISO16" s="91"/>
      <c r="ISP16" s="91"/>
      <c r="ISQ16" s="91"/>
      <c r="ISR16" s="91"/>
      <c r="ISS16" s="91"/>
      <c r="IST16" s="91"/>
      <c r="ISU16" s="91"/>
      <c r="ISV16" s="91"/>
      <c r="ISW16" s="91"/>
      <c r="ISX16" s="91"/>
      <c r="ISY16" s="91"/>
      <c r="ISZ16" s="91"/>
      <c r="ITA16" s="91"/>
      <c r="ITB16" s="91"/>
      <c r="ITC16" s="91"/>
      <c r="ITD16" s="91"/>
      <c r="ITE16" s="91"/>
      <c r="ITF16" s="91"/>
      <c r="ITG16" s="91"/>
      <c r="ITH16" s="91"/>
      <c r="ITI16" s="91"/>
      <c r="ITJ16" s="91"/>
      <c r="ITK16" s="91"/>
      <c r="ITL16" s="91"/>
      <c r="ITM16" s="91"/>
      <c r="ITN16" s="91"/>
      <c r="ITO16" s="91"/>
      <c r="ITP16" s="91"/>
      <c r="ITQ16" s="91"/>
      <c r="ITR16" s="91"/>
      <c r="ITS16" s="91"/>
      <c r="ITT16" s="91"/>
      <c r="ITU16" s="91"/>
      <c r="ITV16" s="91"/>
      <c r="ITW16" s="91"/>
      <c r="ITX16" s="91"/>
      <c r="ITY16" s="91"/>
      <c r="ITZ16" s="91"/>
      <c r="IUA16" s="91"/>
      <c r="IUB16" s="91"/>
      <c r="IUC16" s="91"/>
      <c r="IUD16" s="91"/>
      <c r="IUE16" s="91"/>
      <c r="IUF16" s="91"/>
      <c r="IUG16" s="91"/>
      <c r="IUH16" s="91"/>
      <c r="IUI16" s="91"/>
      <c r="IUJ16" s="91"/>
      <c r="IUK16" s="91"/>
      <c r="IUL16" s="91"/>
      <c r="IUM16" s="91"/>
      <c r="IUN16" s="91"/>
      <c r="IUO16" s="91"/>
      <c r="IUP16" s="91"/>
      <c r="IUQ16" s="91"/>
      <c r="IUR16" s="91"/>
      <c r="IUS16" s="91"/>
      <c r="IUT16" s="91"/>
      <c r="IUU16" s="91"/>
      <c r="IUV16" s="91"/>
      <c r="IUW16" s="91"/>
      <c r="IUX16" s="91"/>
      <c r="IUY16" s="91"/>
      <c r="IUZ16" s="91"/>
      <c r="IVA16" s="91"/>
      <c r="IVB16" s="91"/>
      <c r="IVC16" s="91"/>
      <c r="IVD16" s="91"/>
      <c r="IVE16" s="91"/>
      <c r="IVF16" s="91"/>
      <c r="IVG16" s="91"/>
      <c r="IVH16" s="91"/>
      <c r="IVI16" s="91"/>
      <c r="IVJ16" s="91"/>
      <c r="IVK16" s="91"/>
      <c r="IVL16" s="91"/>
      <c r="IVM16" s="91"/>
      <c r="IVN16" s="91"/>
      <c r="IVO16" s="91"/>
      <c r="IVP16" s="91"/>
      <c r="IVQ16" s="91"/>
      <c r="IVR16" s="91"/>
      <c r="IVS16" s="91"/>
      <c r="IVT16" s="91"/>
      <c r="IVU16" s="91"/>
      <c r="IVV16" s="91"/>
      <c r="IVW16" s="91"/>
      <c r="IVX16" s="91"/>
      <c r="IVY16" s="91"/>
      <c r="IVZ16" s="91"/>
      <c r="IWA16" s="91"/>
      <c r="IWB16" s="91"/>
      <c r="IWC16" s="91"/>
      <c r="IWD16" s="91"/>
      <c r="IWE16" s="91"/>
      <c r="IWF16" s="91"/>
      <c r="IWG16" s="91"/>
      <c r="IWH16" s="91"/>
      <c r="IWI16" s="91"/>
      <c r="IWJ16" s="91"/>
      <c r="IWK16" s="91"/>
      <c r="IWL16" s="91"/>
      <c r="IWM16" s="91"/>
      <c r="IWN16" s="91"/>
      <c r="IWO16" s="91"/>
      <c r="IWP16" s="91"/>
      <c r="IWQ16" s="91"/>
      <c r="IWR16" s="91"/>
      <c r="IWS16" s="91"/>
      <c r="IWT16" s="91"/>
      <c r="IWU16" s="91"/>
      <c r="IWV16" s="91"/>
      <c r="IWW16" s="91"/>
      <c r="IWX16" s="91"/>
      <c r="IWY16" s="91"/>
      <c r="IWZ16" s="91"/>
      <c r="IXA16" s="91"/>
      <c r="IXB16" s="91"/>
      <c r="IXC16" s="91"/>
      <c r="IXD16" s="91"/>
      <c r="IXE16" s="91"/>
      <c r="IXF16" s="91"/>
      <c r="IXG16" s="91"/>
      <c r="IXH16" s="91"/>
      <c r="IXI16" s="91"/>
      <c r="IXJ16" s="91"/>
      <c r="IXK16" s="91"/>
      <c r="IXL16" s="91"/>
      <c r="IXM16" s="91"/>
      <c r="IXN16" s="91"/>
      <c r="IXO16" s="91"/>
      <c r="IXP16" s="91"/>
      <c r="IXQ16" s="91"/>
      <c r="IXR16" s="91"/>
      <c r="IXS16" s="91"/>
      <c r="IXT16" s="91"/>
      <c r="IXU16" s="91"/>
      <c r="IXV16" s="91"/>
      <c r="IXW16" s="91"/>
      <c r="IXX16" s="91"/>
      <c r="IXY16" s="91"/>
      <c r="IXZ16" s="91"/>
      <c r="IYA16" s="91"/>
      <c r="IYB16" s="91"/>
      <c r="IYC16" s="91"/>
      <c r="IYD16" s="91"/>
      <c r="IYE16" s="91"/>
      <c r="IYF16" s="91"/>
      <c r="IYG16" s="91"/>
      <c r="IYH16" s="91"/>
      <c r="IYI16" s="91"/>
      <c r="IYJ16" s="91"/>
      <c r="IYK16" s="91"/>
      <c r="IYL16" s="91"/>
      <c r="IYM16" s="91"/>
      <c r="IYN16" s="91"/>
      <c r="IYO16" s="91"/>
      <c r="IYP16" s="91"/>
      <c r="IYQ16" s="91"/>
      <c r="IYR16" s="91"/>
      <c r="IYS16" s="91"/>
      <c r="IYT16" s="91"/>
      <c r="IYU16" s="91"/>
      <c r="IYV16" s="91"/>
      <c r="IYW16" s="91"/>
      <c r="IYX16" s="91"/>
      <c r="IYY16" s="91"/>
      <c r="IYZ16" s="91"/>
      <c r="IZA16" s="91"/>
      <c r="IZB16" s="91"/>
      <c r="IZC16" s="91"/>
      <c r="IZD16" s="91"/>
      <c r="IZE16" s="91"/>
      <c r="IZF16" s="91"/>
      <c r="IZG16" s="91"/>
      <c r="IZH16" s="91"/>
      <c r="IZI16" s="91"/>
      <c r="IZJ16" s="91"/>
      <c r="IZK16" s="91"/>
      <c r="IZL16" s="91"/>
      <c r="IZM16" s="91"/>
      <c r="IZN16" s="91"/>
      <c r="IZO16" s="91"/>
      <c r="IZP16" s="91"/>
      <c r="IZQ16" s="91"/>
      <c r="IZR16" s="91"/>
      <c r="IZS16" s="91"/>
      <c r="IZT16" s="91"/>
      <c r="IZU16" s="91"/>
      <c r="IZV16" s="91"/>
      <c r="IZW16" s="91"/>
      <c r="IZX16" s="91"/>
      <c r="IZY16" s="91"/>
      <c r="IZZ16" s="91"/>
      <c r="JAA16" s="91"/>
      <c r="JAB16" s="91"/>
      <c r="JAC16" s="91"/>
      <c r="JAD16" s="91"/>
      <c r="JAE16" s="91"/>
      <c r="JAF16" s="91"/>
      <c r="JAG16" s="91"/>
      <c r="JAH16" s="91"/>
      <c r="JAI16" s="91"/>
      <c r="JAJ16" s="91"/>
      <c r="JAK16" s="91"/>
      <c r="JAL16" s="91"/>
      <c r="JAM16" s="91"/>
      <c r="JAN16" s="91"/>
      <c r="JAO16" s="91"/>
      <c r="JAP16" s="91"/>
      <c r="JAQ16" s="91"/>
      <c r="JAR16" s="91"/>
      <c r="JAS16" s="91"/>
      <c r="JAT16" s="91"/>
      <c r="JAU16" s="91"/>
      <c r="JAV16" s="91"/>
      <c r="JAW16" s="91"/>
      <c r="JAX16" s="91"/>
      <c r="JAY16" s="91"/>
      <c r="JAZ16" s="91"/>
      <c r="JBA16" s="91"/>
      <c r="JBB16" s="91"/>
      <c r="JBC16" s="91"/>
      <c r="JBD16" s="91"/>
      <c r="JBE16" s="91"/>
      <c r="JBF16" s="91"/>
      <c r="JBG16" s="91"/>
      <c r="JBH16" s="91"/>
      <c r="JBI16" s="91"/>
      <c r="JBJ16" s="91"/>
      <c r="JBK16" s="91"/>
      <c r="JBL16" s="91"/>
      <c r="JBM16" s="91"/>
      <c r="JBN16" s="91"/>
      <c r="JBO16" s="91"/>
      <c r="JBP16" s="91"/>
      <c r="JBQ16" s="91"/>
      <c r="JBR16" s="91"/>
      <c r="JBS16" s="91"/>
      <c r="JBT16" s="91"/>
      <c r="JBU16" s="91"/>
      <c r="JBV16" s="91"/>
      <c r="JBW16" s="91"/>
      <c r="JBX16" s="91"/>
      <c r="JBY16" s="91"/>
      <c r="JBZ16" s="91"/>
      <c r="JCA16" s="91"/>
      <c r="JCB16" s="91"/>
      <c r="JCC16" s="91"/>
      <c r="JCD16" s="91"/>
      <c r="JCE16" s="91"/>
      <c r="JCF16" s="91"/>
      <c r="JCG16" s="91"/>
      <c r="JCH16" s="91"/>
      <c r="JCI16" s="91"/>
      <c r="JCJ16" s="91"/>
      <c r="JCK16" s="91"/>
      <c r="JCL16" s="91"/>
      <c r="JCM16" s="91"/>
      <c r="JCN16" s="91"/>
      <c r="JCO16" s="91"/>
      <c r="JCP16" s="91"/>
      <c r="JCQ16" s="91"/>
      <c r="JCR16" s="91"/>
      <c r="JCS16" s="91"/>
      <c r="JCT16" s="91"/>
      <c r="JCU16" s="91"/>
      <c r="JCV16" s="91"/>
      <c r="JCW16" s="91"/>
      <c r="JCX16" s="91"/>
      <c r="JCY16" s="91"/>
      <c r="JCZ16" s="91"/>
      <c r="JDA16" s="91"/>
      <c r="JDB16" s="91"/>
      <c r="JDC16" s="91"/>
      <c r="JDD16" s="91"/>
      <c r="JDE16" s="91"/>
      <c r="JDF16" s="91"/>
      <c r="JDG16" s="91"/>
      <c r="JDH16" s="91"/>
      <c r="JDI16" s="91"/>
      <c r="JDJ16" s="91"/>
      <c r="JDK16" s="91"/>
      <c r="JDL16" s="91"/>
      <c r="JDM16" s="91"/>
      <c r="JDN16" s="91"/>
      <c r="JDO16" s="91"/>
      <c r="JDP16" s="91"/>
      <c r="JDQ16" s="91"/>
      <c r="JDR16" s="91"/>
      <c r="JDS16" s="91"/>
      <c r="JDT16" s="91"/>
      <c r="JDU16" s="91"/>
      <c r="JDV16" s="91"/>
      <c r="JDW16" s="91"/>
      <c r="JDX16" s="91"/>
      <c r="JDY16" s="91"/>
      <c r="JDZ16" s="91"/>
      <c r="JEA16" s="91"/>
      <c r="JEB16" s="91"/>
      <c r="JEC16" s="91"/>
      <c r="JED16" s="91"/>
      <c r="JEE16" s="91"/>
      <c r="JEF16" s="91"/>
      <c r="JEG16" s="91"/>
      <c r="JEH16" s="91"/>
      <c r="JEI16" s="91"/>
      <c r="JEJ16" s="91"/>
      <c r="JEK16" s="91"/>
      <c r="JEL16" s="91"/>
      <c r="JEM16" s="91"/>
      <c r="JEN16" s="91"/>
      <c r="JEO16" s="91"/>
      <c r="JEP16" s="91"/>
      <c r="JEQ16" s="91"/>
      <c r="JER16" s="91"/>
      <c r="JES16" s="91"/>
      <c r="JET16" s="91"/>
      <c r="JEU16" s="91"/>
      <c r="JEV16" s="91"/>
      <c r="JEW16" s="91"/>
      <c r="JEX16" s="91"/>
      <c r="JEY16" s="91"/>
      <c r="JEZ16" s="91"/>
      <c r="JFA16" s="91"/>
      <c r="JFB16" s="91"/>
      <c r="JFC16" s="91"/>
      <c r="JFD16" s="91"/>
      <c r="JFE16" s="91"/>
      <c r="JFF16" s="91"/>
      <c r="JFG16" s="91"/>
      <c r="JFH16" s="91"/>
      <c r="JFI16" s="91"/>
      <c r="JFJ16" s="91"/>
      <c r="JFK16" s="91"/>
      <c r="JFL16" s="91"/>
      <c r="JFM16" s="91"/>
      <c r="JFN16" s="91"/>
      <c r="JFO16" s="91"/>
      <c r="JFP16" s="91"/>
      <c r="JFQ16" s="91"/>
      <c r="JFR16" s="91"/>
      <c r="JFS16" s="91"/>
      <c r="JFT16" s="91"/>
      <c r="JFU16" s="91"/>
      <c r="JFV16" s="91"/>
      <c r="JFW16" s="91"/>
      <c r="JFX16" s="91"/>
      <c r="JFY16" s="91"/>
      <c r="JFZ16" s="91"/>
      <c r="JGA16" s="91"/>
      <c r="JGB16" s="91"/>
      <c r="JGC16" s="91"/>
      <c r="JGD16" s="91"/>
      <c r="JGE16" s="91"/>
      <c r="JGF16" s="91"/>
      <c r="JGG16" s="91"/>
      <c r="JGH16" s="91"/>
      <c r="JGI16" s="91"/>
      <c r="JGJ16" s="91"/>
      <c r="JGK16" s="91"/>
      <c r="JGL16" s="91"/>
      <c r="JGM16" s="91"/>
      <c r="JGN16" s="91"/>
      <c r="JGO16" s="91"/>
      <c r="JGP16" s="91"/>
      <c r="JGQ16" s="91"/>
      <c r="JGR16" s="91"/>
      <c r="JGS16" s="91"/>
      <c r="JGT16" s="91"/>
      <c r="JGU16" s="91"/>
      <c r="JGV16" s="91"/>
      <c r="JGW16" s="91"/>
      <c r="JGX16" s="91"/>
      <c r="JGY16" s="91"/>
      <c r="JGZ16" s="91"/>
      <c r="JHA16" s="91"/>
      <c r="JHB16" s="91"/>
      <c r="JHC16" s="91"/>
      <c r="JHD16" s="91"/>
      <c r="JHE16" s="91"/>
      <c r="JHF16" s="91"/>
      <c r="JHG16" s="91"/>
      <c r="JHH16" s="91"/>
      <c r="JHI16" s="91"/>
      <c r="JHJ16" s="91"/>
      <c r="JHK16" s="91"/>
      <c r="JHL16" s="91"/>
      <c r="JHM16" s="91"/>
      <c r="JHN16" s="91"/>
      <c r="JHO16" s="91"/>
      <c r="JHP16" s="91"/>
      <c r="JHQ16" s="91"/>
      <c r="JHR16" s="91"/>
      <c r="JHS16" s="91"/>
      <c r="JHT16" s="91"/>
      <c r="JHU16" s="91"/>
      <c r="JHV16" s="91"/>
      <c r="JHW16" s="91"/>
      <c r="JHX16" s="91"/>
      <c r="JHY16" s="91"/>
      <c r="JHZ16" s="91"/>
      <c r="JIA16" s="91"/>
      <c r="JIB16" s="91"/>
      <c r="JIC16" s="91"/>
      <c r="JID16" s="91"/>
      <c r="JIE16" s="91"/>
      <c r="JIF16" s="91"/>
      <c r="JIG16" s="91"/>
      <c r="JIH16" s="91"/>
      <c r="JII16" s="91"/>
      <c r="JIJ16" s="91"/>
      <c r="JIK16" s="91"/>
      <c r="JIL16" s="91"/>
      <c r="JIM16" s="91"/>
      <c r="JIN16" s="91"/>
      <c r="JIO16" s="91"/>
      <c r="JIP16" s="91"/>
      <c r="JIQ16" s="91"/>
      <c r="JIR16" s="91"/>
      <c r="JIS16" s="91"/>
      <c r="JIT16" s="91"/>
      <c r="JIU16" s="91"/>
      <c r="JIV16" s="91"/>
      <c r="JIW16" s="91"/>
      <c r="JIX16" s="91"/>
      <c r="JIY16" s="91"/>
      <c r="JIZ16" s="91"/>
      <c r="JJA16" s="91"/>
      <c r="JJB16" s="91"/>
      <c r="JJC16" s="91"/>
      <c r="JJD16" s="91"/>
      <c r="JJE16" s="91"/>
      <c r="JJF16" s="91"/>
      <c r="JJG16" s="91"/>
      <c r="JJH16" s="91"/>
      <c r="JJI16" s="91"/>
      <c r="JJJ16" s="91"/>
      <c r="JJK16" s="91"/>
      <c r="JJL16" s="91"/>
      <c r="JJM16" s="91"/>
      <c r="JJN16" s="91"/>
      <c r="JJO16" s="91"/>
      <c r="JJP16" s="91"/>
      <c r="JJQ16" s="91"/>
      <c r="JJR16" s="91"/>
      <c r="JJS16" s="91"/>
      <c r="JJT16" s="91"/>
      <c r="JJU16" s="91"/>
      <c r="JJV16" s="91"/>
      <c r="JJW16" s="91"/>
      <c r="JJX16" s="91"/>
      <c r="JJY16" s="91"/>
      <c r="JJZ16" s="91"/>
      <c r="JKA16" s="91"/>
      <c r="JKB16" s="91"/>
      <c r="JKC16" s="91"/>
      <c r="JKD16" s="91"/>
      <c r="JKE16" s="91"/>
      <c r="JKF16" s="91"/>
      <c r="JKG16" s="91"/>
      <c r="JKH16" s="91"/>
      <c r="JKI16" s="91"/>
      <c r="JKJ16" s="91"/>
      <c r="JKK16" s="91"/>
      <c r="JKL16" s="91"/>
      <c r="JKM16" s="91"/>
      <c r="JKN16" s="91"/>
      <c r="JKO16" s="91"/>
      <c r="JKP16" s="91"/>
      <c r="JKQ16" s="91"/>
      <c r="JKR16" s="91"/>
      <c r="JKS16" s="91"/>
      <c r="JKT16" s="91"/>
      <c r="JKU16" s="91"/>
      <c r="JKV16" s="91"/>
      <c r="JKW16" s="91"/>
      <c r="JKX16" s="91"/>
      <c r="JKY16" s="91"/>
      <c r="JKZ16" s="91"/>
      <c r="JLA16" s="91"/>
      <c r="JLB16" s="91"/>
      <c r="JLC16" s="91"/>
      <c r="JLD16" s="91"/>
      <c r="JLE16" s="91"/>
      <c r="JLF16" s="91"/>
      <c r="JLG16" s="91"/>
      <c r="JLH16" s="91"/>
      <c r="JLI16" s="91"/>
      <c r="JLJ16" s="91"/>
      <c r="JLK16" s="91"/>
      <c r="JLL16" s="91"/>
      <c r="JLM16" s="91"/>
      <c r="JLN16" s="91"/>
      <c r="JLO16" s="91"/>
      <c r="JLP16" s="91"/>
      <c r="JLQ16" s="91"/>
      <c r="JLR16" s="91"/>
      <c r="JLS16" s="91"/>
      <c r="JLT16" s="91"/>
      <c r="JLU16" s="91"/>
      <c r="JLV16" s="91"/>
      <c r="JLW16" s="91"/>
      <c r="JLX16" s="91"/>
      <c r="JLY16" s="91"/>
      <c r="JLZ16" s="91"/>
      <c r="JMA16" s="91"/>
      <c r="JMB16" s="91"/>
      <c r="JMC16" s="91"/>
      <c r="JMD16" s="91"/>
      <c r="JME16" s="91"/>
      <c r="JMF16" s="91"/>
      <c r="JMG16" s="91"/>
      <c r="JMH16" s="91"/>
      <c r="JMI16" s="91"/>
      <c r="JMJ16" s="91"/>
      <c r="JMK16" s="91"/>
      <c r="JML16" s="91"/>
      <c r="JMM16" s="91"/>
      <c r="JMN16" s="91"/>
      <c r="JMO16" s="91"/>
      <c r="JMP16" s="91"/>
      <c r="JMQ16" s="91"/>
      <c r="JMR16" s="91"/>
      <c r="JMS16" s="91"/>
      <c r="JMT16" s="91"/>
      <c r="JMU16" s="91"/>
      <c r="JMV16" s="91"/>
      <c r="JMW16" s="91"/>
      <c r="JMX16" s="91"/>
      <c r="JMY16" s="91"/>
      <c r="JMZ16" s="91"/>
      <c r="JNA16" s="91"/>
      <c r="JNB16" s="91"/>
      <c r="JNC16" s="91"/>
      <c r="JND16" s="91"/>
      <c r="JNE16" s="91"/>
      <c r="JNF16" s="91"/>
      <c r="JNG16" s="91"/>
      <c r="JNH16" s="91"/>
      <c r="JNI16" s="91"/>
      <c r="JNJ16" s="91"/>
      <c r="JNK16" s="91"/>
      <c r="JNL16" s="91"/>
      <c r="JNM16" s="91"/>
      <c r="JNN16" s="91"/>
      <c r="JNO16" s="91"/>
      <c r="JNP16" s="91"/>
      <c r="JNQ16" s="91"/>
      <c r="JNR16" s="91"/>
      <c r="JNS16" s="91"/>
      <c r="JNT16" s="91"/>
      <c r="JNU16" s="91"/>
      <c r="JNV16" s="91"/>
      <c r="JNW16" s="91"/>
      <c r="JNX16" s="91"/>
      <c r="JNY16" s="91"/>
      <c r="JNZ16" s="91"/>
      <c r="JOA16" s="91"/>
      <c r="JOB16" s="91"/>
      <c r="JOC16" s="91"/>
      <c r="JOD16" s="91"/>
      <c r="JOE16" s="91"/>
      <c r="JOF16" s="91"/>
      <c r="JOG16" s="91"/>
      <c r="JOH16" s="91"/>
      <c r="JOI16" s="91"/>
      <c r="JOJ16" s="91"/>
      <c r="JOK16" s="91"/>
      <c r="JOL16" s="91"/>
      <c r="JOM16" s="91"/>
      <c r="JON16" s="91"/>
      <c r="JOO16" s="91"/>
      <c r="JOP16" s="91"/>
      <c r="JOQ16" s="91"/>
      <c r="JOR16" s="91"/>
      <c r="JOS16" s="91"/>
      <c r="JOT16" s="91"/>
      <c r="JOU16" s="91"/>
      <c r="JOV16" s="91"/>
      <c r="JOW16" s="91"/>
      <c r="JOX16" s="91"/>
      <c r="JOY16" s="91"/>
      <c r="JOZ16" s="91"/>
      <c r="JPA16" s="91"/>
      <c r="JPB16" s="91"/>
      <c r="JPC16" s="91"/>
      <c r="JPD16" s="91"/>
      <c r="JPE16" s="91"/>
      <c r="JPF16" s="91"/>
      <c r="JPG16" s="91"/>
      <c r="JPH16" s="91"/>
      <c r="JPI16" s="91"/>
      <c r="JPJ16" s="91"/>
      <c r="JPK16" s="91"/>
      <c r="JPL16" s="91"/>
      <c r="JPM16" s="91"/>
      <c r="JPN16" s="91"/>
      <c r="JPO16" s="91"/>
      <c r="JPP16" s="91"/>
      <c r="JPQ16" s="91"/>
      <c r="JPR16" s="91"/>
      <c r="JPS16" s="91"/>
      <c r="JPT16" s="91"/>
      <c r="JPU16" s="91"/>
      <c r="JPV16" s="91"/>
      <c r="JPW16" s="91"/>
      <c r="JPX16" s="91"/>
      <c r="JPY16" s="91"/>
      <c r="JPZ16" s="91"/>
      <c r="JQA16" s="91"/>
      <c r="JQB16" s="91"/>
      <c r="JQC16" s="91"/>
      <c r="JQD16" s="91"/>
      <c r="JQE16" s="91"/>
      <c r="JQF16" s="91"/>
      <c r="JQG16" s="91"/>
      <c r="JQH16" s="91"/>
      <c r="JQI16" s="91"/>
      <c r="JQJ16" s="91"/>
      <c r="JQK16" s="91"/>
      <c r="JQL16" s="91"/>
      <c r="JQM16" s="91"/>
      <c r="JQN16" s="91"/>
      <c r="JQO16" s="91"/>
      <c r="JQP16" s="91"/>
      <c r="JQQ16" s="91"/>
      <c r="JQR16" s="91"/>
      <c r="JQS16" s="91"/>
      <c r="JQT16" s="91"/>
      <c r="JQU16" s="91"/>
      <c r="JQV16" s="91"/>
      <c r="JQW16" s="91"/>
      <c r="JQX16" s="91"/>
      <c r="JQY16" s="91"/>
      <c r="JQZ16" s="91"/>
      <c r="JRA16" s="91"/>
      <c r="JRB16" s="91"/>
      <c r="JRC16" s="91"/>
      <c r="JRD16" s="91"/>
      <c r="JRE16" s="91"/>
      <c r="JRF16" s="91"/>
      <c r="JRG16" s="91"/>
      <c r="JRH16" s="91"/>
      <c r="JRI16" s="91"/>
      <c r="JRJ16" s="91"/>
      <c r="JRK16" s="91"/>
      <c r="JRL16" s="91"/>
      <c r="JRM16" s="91"/>
      <c r="JRN16" s="91"/>
      <c r="JRO16" s="91"/>
      <c r="JRP16" s="91"/>
      <c r="JRQ16" s="91"/>
      <c r="JRR16" s="91"/>
      <c r="JRS16" s="91"/>
      <c r="JRT16" s="91"/>
      <c r="JRU16" s="91"/>
      <c r="JRV16" s="91"/>
      <c r="JRW16" s="91"/>
      <c r="JRX16" s="91"/>
      <c r="JRY16" s="91"/>
      <c r="JRZ16" s="91"/>
      <c r="JSA16" s="91"/>
      <c r="JSB16" s="91"/>
      <c r="JSC16" s="91"/>
      <c r="JSD16" s="91"/>
      <c r="JSE16" s="91"/>
      <c r="JSF16" s="91"/>
      <c r="JSG16" s="91"/>
      <c r="JSH16" s="91"/>
      <c r="JSI16" s="91"/>
      <c r="JSJ16" s="91"/>
      <c r="JSK16" s="91"/>
      <c r="JSL16" s="91"/>
      <c r="JSM16" s="91"/>
      <c r="JSN16" s="91"/>
      <c r="JSO16" s="91"/>
      <c r="JSP16" s="91"/>
      <c r="JSQ16" s="91"/>
      <c r="JSR16" s="91"/>
      <c r="JSS16" s="91"/>
      <c r="JST16" s="91"/>
      <c r="JSU16" s="91"/>
      <c r="JSV16" s="91"/>
      <c r="JSW16" s="91"/>
      <c r="JSX16" s="91"/>
      <c r="JSY16" s="91"/>
      <c r="JSZ16" s="91"/>
      <c r="JTA16" s="91"/>
      <c r="JTB16" s="91"/>
      <c r="JTC16" s="91"/>
      <c r="JTD16" s="91"/>
      <c r="JTE16" s="91"/>
      <c r="JTF16" s="91"/>
      <c r="JTG16" s="91"/>
      <c r="JTH16" s="91"/>
      <c r="JTI16" s="91"/>
      <c r="JTJ16" s="91"/>
      <c r="JTK16" s="91"/>
      <c r="JTL16" s="91"/>
      <c r="JTM16" s="91"/>
      <c r="JTN16" s="91"/>
      <c r="JTO16" s="91"/>
      <c r="JTP16" s="91"/>
      <c r="JTQ16" s="91"/>
      <c r="JTR16" s="91"/>
      <c r="JTS16" s="91"/>
      <c r="JTT16" s="91"/>
      <c r="JTU16" s="91"/>
      <c r="JTV16" s="91"/>
      <c r="JTW16" s="91"/>
      <c r="JTX16" s="91"/>
      <c r="JTY16" s="91"/>
      <c r="JTZ16" s="91"/>
      <c r="JUA16" s="91"/>
      <c r="JUB16" s="91"/>
      <c r="JUC16" s="91"/>
      <c r="JUD16" s="91"/>
      <c r="JUE16" s="91"/>
      <c r="JUF16" s="91"/>
      <c r="JUG16" s="91"/>
      <c r="JUH16" s="91"/>
      <c r="JUI16" s="91"/>
      <c r="JUJ16" s="91"/>
      <c r="JUK16" s="91"/>
      <c r="JUL16" s="91"/>
      <c r="JUM16" s="91"/>
      <c r="JUN16" s="91"/>
      <c r="JUO16" s="91"/>
      <c r="JUP16" s="91"/>
      <c r="JUQ16" s="91"/>
      <c r="JUR16" s="91"/>
      <c r="JUS16" s="91"/>
      <c r="JUT16" s="91"/>
      <c r="JUU16" s="91"/>
      <c r="JUV16" s="91"/>
      <c r="JUW16" s="91"/>
      <c r="JUX16" s="91"/>
      <c r="JUY16" s="91"/>
      <c r="JUZ16" s="91"/>
      <c r="JVA16" s="91"/>
      <c r="JVB16" s="91"/>
      <c r="JVC16" s="91"/>
      <c r="JVD16" s="91"/>
      <c r="JVE16" s="91"/>
      <c r="JVF16" s="91"/>
      <c r="JVG16" s="91"/>
      <c r="JVH16" s="91"/>
      <c r="JVI16" s="91"/>
      <c r="JVJ16" s="91"/>
      <c r="JVK16" s="91"/>
      <c r="JVL16" s="91"/>
      <c r="JVM16" s="91"/>
      <c r="JVN16" s="91"/>
      <c r="JVO16" s="91"/>
      <c r="JVP16" s="91"/>
      <c r="JVQ16" s="91"/>
      <c r="JVR16" s="91"/>
      <c r="JVS16" s="91"/>
      <c r="JVT16" s="91"/>
      <c r="JVU16" s="91"/>
      <c r="JVV16" s="91"/>
      <c r="JVW16" s="91"/>
      <c r="JVX16" s="91"/>
      <c r="JVY16" s="91"/>
      <c r="JVZ16" s="91"/>
      <c r="JWA16" s="91"/>
      <c r="JWB16" s="91"/>
      <c r="JWC16" s="91"/>
      <c r="JWD16" s="91"/>
      <c r="JWE16" s="91"/>
      <c r="JWF16" s="91"/>
      <c r="JWG16" s="91"/>
      <c r="JWH16" s="91"/>
      <c r="JWI16" s="91"/>
      <c r="JWJ16" s="91"/>
      <c r="JWK16" s="91"/>
      <c r="JWL16" s="91"/>
      <c r="JWM16" s="91"/>
      <c r="JWN16" s="91"/>
      <c r="JWO16" s="91"/>
      <c r="JWP16" s="91"/>
      <c r="JWQ16" s="91"/>
      <c r="JWR16" s="91"/>
      <c r="JWS16" s="91"/>
      <c r="JWT16" s="91"/>
      <c r="JWU16" s="91"/>
      <c r="JWV16" s="91"/>
      <c r="JWW16" s="91"/>
      <c r="JWX16" s="91"/>
      <c r="JWY16" s="91"/>
      <c r="JWZ16" s="91"/>
      <c r="JXA16" s="91"/>
      <c r="JXB16" s="91"/>
      <c r="JXC16" s="91"/>
      <c r="JXD16" s="91"/>
      <c r="JXE16" s="91"/>
      <c r="JXF16" s="91"/>
      <c r="JXG16" s="91"/>
      <c r="JXH16" s="91"/>
      <c r="JXI16" s="91"/>
      <c r="JXJ16" s="91"/>
      <c r="JXK16" s="91"/>
      <c r="JXL16" s="91"/>
      <c r="JXM16" s="91"/>
      <c r="JXN16" s="91"/>
      <c r="JXO16" s="91"/>
      <c r="JXP16" s="91"/>
      <c r="JXQ16" s="91"/>
      <c r="JXR16" s="91"/>
      <c r="JXS16" s="91"/>
      <c r="JXT16" s="91"/>
      <c r="JXU16" s="91"/>
      <c r="JXV16" s="91"/>
      <c r="JXW16" s="91"/>
      <c r="JXX16" s="91"/>
      <c r="JXY16" s="91"/>
      <c r="JXZ16" s="91"/>
      <c r="JYA16" s="91"/>
      <c r="JYB16" s="91"/>
      <c r="JYC16" s="91"/>
      <c r="JYD16" s="91"/>
      <c r="JYE16" s="91"/>
      <c r="JYF16" s="91"/>
      <c r="JYG16" s="91"/>
      <c r="JYH16" s="91"/>
      <c r="JYI16" s="91"/>
      <c r="JYJ16" s="91"/>
      <c r="JYK16" s="91"/>
      <c r="JYL16" s="91"/>
      <c r="JYM16" s="91"/>
      <c r="JYN16" s="91"/>
      <c r="JYO16" s="91"/>
      <c r="JYP16" s="91"/>
      <c r="JYQ16" s="91"/>
      <c r="JYR16" s="91"/>
      <c r="JYS16" s="91"/>
      <c r="JYT16" s="91"/>
      <c r="JYU16" s="91"/>
      <c r="JYV16" s="91"/>
      <c r="JYW16" s="91"/>
      <c r="JYX16" s="91"/>
      <c r="JYY16" s="91"/>
      <c r="JYZ16" s="91"/>
      <c r="JZA16" s="91"/>
      <c r="JZB16" s="91"/>
      <c r="JZC16" s="91"/>
      <c r="JZD16" s="91"/>
      <c r="JZE16" s="91"/>
      <c r="JZF16" s="91"/>
      <c r="JZG16" s="91"/>
      <c r="JZH16" s="91"/>
      <c r="JZI16" s="91"/>
      <c r="JZJ16" s="91"/>
      <c r="JZK16" s="91"/>
      <c r="JZL16" s="91"/>
      <c r="JZM16" s="91"/>
      <c r="JZN16" s="91"/>
      <c r="JZO16" s="91"/>
      <c r="JZP16" s="91"/>
      <c r="JZQ16" s="91"/>
      <c r="JZR16" s="91"/>
      <c r="JZS16" s="91"/>
      <c r="JZT16" s="91"/>
      <c r="JZU16" s="91"/>
      <c r="JZV16" s="91"/>
      <c r="JZW16" s="91"/>
      <c r="JZX16" s="91"/>
      <c r="JZY16" s="91"/>
      <c r="JZZ16" s="91"/>
      <c r="KAA16" s="91"/>
      <c r="KAB16" s="91"/>
      <c r="KAC16" s="91"/>
      <c r="KAD16" s="91"/>
      <c r="KAE16" s="91"/>
      <c r="KAF16" s="91"/>
      <c r="KAG16" s="91"/>
      <c r="KAH16" s="91"/>
      <c r="KAI16" s="91"/>
      <c r="KAJ16" s="91"/>
      <c r="KAK16" s="91"/>
      <c r="KAL16" s="91"/>
      <c r="KAM16" s="91"/>
      <c r="KAN16" s="91"/>
      <c r="KAO16" s="91"/>
      <c r="KAP16" s="91"/>
      <c r="KAQ16" s="91"/>
      <c r="KAR16" s="91"/>
      <c r="KAS16" s="91"/>
      <c r="KAT16" s="91"/>
      <c r="KAU16" s="91"/>
      <c r="KAV16" s="91"/>
      <c r="KAW16" s="91"/>
      <c r="KAX16" s="91"/>
      <c r="KAY16" s="91"/>
      <c r="KAZ16" s="91"/>
      <c r="KBA16" s="91"/>
      <c r="KBB16" s="91"/>
      <c r="KBC16" s="91"/>
      <c r="KBD16" s="91"/>
      <c r="KBE16" s="91"/>
      <c r="KBF16" s="91"/>
      <c r="KBG16" s="91"/>
      <c r="KBH16" s="91"/>
      <c r="KBI16" s="91"/>
      <c r="KBJ16" s="91"/>
      <c r="KBK16" s="91"/>
      <c r="KBL16" s="91"/>
      <c r="KBM16" s="91"/>
      <c r="KBN16" s="91"/>
      <c r="KBO16" s="91"/>
      <c r="KBP16" s="91"/>
      <c r="KBQ16" s="91"/>
      <c r="KBR16" s="91"/>
      <c r="KBS16" s="91"/>
      <c r="KBT16" s="91"/>
      <c r="KBU16" s="91"/>
      <c r="KBV16" s="91"/>
      <c r="KBW16" s="91"/>
      <c r="KBX16" s="91"/>
      <c r="KBY16" s="91"/>
      <c r="KBZ16" s="91"/>
      <c r="KCA16" s="91"/>
      <c r="KCB16" s="91"/>
      <c r="KCC16" s="91"/>
      <c r="KCD16" s="91"/>
      <c r="KCE16" s="91"/>
      <c r="KCF16" s="91"/>
      <c r="KCG16" s="91"/>
      <c r="KCH16" s="91"/>
      <c r="KCI16" s="91"/>
      <c r="KCJ16" s="91"/>
      <c r="KCK16" s="91"/>
      <c r="KCL16" s="91"/>
      <c r="KCM16" s="91"/>
      <c r="KCN16" s="91"/>
      <c r="KCO16" s="91"/>
      <c r="KCP16" s="91"/>
      <c r="KCQ16" s="91"/>
      <c r="KCR16" s="91"/>
      <c r="KCS16" s="91"/>
      <c r="KCT16" s="91"/>
      <c r="KCU16" s="91"/>
      <c r="KCV16" s="91"/>
      <c r="KCW16" s="91"/>
      <c r="KCX16" s="91"/>
      <c r="KCY16" s="91"/>
      <c r="KCZ16" s="91"/>
      <c r="KDA16" s="91"/>
      <c r="KDB16" s="91"/>
      <c r="KDC16" s="91"/>
      <c r="KDD16" s="91"/>
      <c r="KDE16" s="91"/>
      <c r="KDF16" s="91"/>
      <c r="KDG16" s="91"/>
      <c r="KDH16" s="91"/>
      <c r="KDI16" s="91"/>
      <c r="KDJ16" s="91"/>
      <c r="KDK16" s="91"/>
      <c r="KDL16" s="91"/>
      <c r="KDM16" s="91"/>
      <c r="KDN16" s="91"/>
      <c r="KDO16" s="91"/>
      <c r="KDP16" s="91"/>
      <c r="KDQ16" s="91"/>
      <c r="KDR16" s="91"/>
      <c r="KDS16" s="91"/>
      <c r="KDT16" s="91"/>
      <c r="KDU16" s="91"/>
      <c r="KDV16" s="91"/>
      <c r="KDW16" s="91"/>
      <c r="KDX16" s="91"/>
      <c r="KDY16" s="91"/>
      <c r="KDZ16" s="91"/>
      <c r="KEA16" s="91"/>
      <c r="KEB16" s="91"/>
      <c r="KEC16" s="91"/>
      <c r="KED16" s="91"/>
      <c r="KEE16" s="91"/>
      <c r="KEF16" s="91"/>
      <c r="KEG16" s="91"/>
      <c r="KEH16" s="91"/>
      <c r="KEI16" s="91"/>
      <c r="KEJ16" s="91"/>
      <c r="KEK16" s="91"/>
      <c r="KEL16" s="91"/>
      <c r="KEM16" s="91"/>
      <c r="KEN16" s="91"/>
      <c r="KEO16" s="91"/>
      <c r="KEP16" s="91"/>
      <c r="KEQ16" s="91"/>
      <c r="KER16" s="91"/>
      <c r="KES16" s="91"/>
      <c r="KET16" s="91"/>
      <c r="KEU16" s="91"/>
      <c r="KEV16" s="91"/>
      <c r="KEW16" s="91"/>
      <c r="KEX16" s="91"/>
      <c r="KEY16" s="91"/>
      <c r="KEZ16" s="91"/>
      <c r="KFA16" s="91"/>
      <c r="KFB16" s="91"/>
      <c r="KFC16" s="91"/>
      <c r="KFD16" s="91"/>
      <c r="KFE16" s="91"/>
      <c r="KFF16" s="91"/>
      <c r="KFG16" s="91"/>
      <c r="KFH16" s="91"/>
      <c r="KFI16" s="91"/>
      <c r="KFJ16" s="91"/>
      <c r="KFK16" s="91"/>
      <c r="KFL16" s="91"/>
      <c r="KFM16" s="91"/>
      <c r="KFN16" s="91"/>
      <c r="KFO16" s="91"/>
      <c r="KFP16" s="91"/>
      <c r="KFQ16" s="91"/>
      <c r="KFR16" s="91"/>
      <c r="KFS16" s="91"/>
      <c r="KFT16" s="91"/>
      <c r="KFU16" s="91"/>
      <c r="KFV16" s="91"/>
      <c r="KFW16" s="91"/>
      <c r="KFX16" s="91"/>
      <c r="KFY16" s="91"/>
      <c r="KFZ16" s="91"/>
      <c r="KGA16" s="91"/>
      <c r="KGB16" s="91"/>
      <c r="KGC16" s="91"/>
      <c r="KGD16" s="91"/>
      <c r="KGE16" s="91"/>
      <c r="KGF16" s="91"/>
      <c r="KGG16" s="91"/>
      <c r="KGH16" s="91"/>
      <c r="KGI16" s="91"/>
      <c r="KGJ16" s="91"/>
      <c r="KGK16" s="91"/>
      <c r="KGL16" s="91"/>
      <c r="KGM16" s="91"/>
      <c r="KGN16" s="91"/>
      <c r="KGO16" s="91"/>
      <c r="KGP16" s="91"/>
      <c r="KGQ16" s="91"/>
      <c r="KGR16" s="91"/>
      <c r="KGS16" s="91"/>
      <c r="KGT16" s="91"/>
      <c r="KGU16" s="91"/>
      <c r="KGV16" s="91"/>
      <c r="KGW16" s="91"/>
      <c r="KGX16" s="91"/>
      <c r="KGY16" s="91"/>
      <c r="KGZ16" s="91"/>
      <c r="KHA16" s="91"/>
      <c r="KHB16" s="91"/>
      <c r="KHC16" s="91"/>
      <c r="KHD16" s="91"/>
      <c r="KHE16" s="91"/>
      <c r="KHF16" s="91"/>
      <c r="KHG16" s="91"/>
      <c r="KHH16" s="91"/>
      <c r="KHI16" s="91"/>
      <c r="KHJ16" s="91"/>
      <c r="KHK16" s="91"/>
      <c r="KHL16" s="91"/>
      <c r="KHM16" s="91"/>
      <c r="KHN16" s="91"/>
      <c r="KHO16" s="91"/>
      <c r="KHP16" s="91"/>
      <c r="KHQ16" s="91"/>
      <c r="KHR16" s="91"/>
      <c r="KHS16" s="91"/>
      <c r="KHT16" s="91"/>
      <c r="KHU16" s="91"/>
      <c r="KHV16" s="91"/>
      <c r="KHW16" s="91"/>
      <c r="KHX16" s="91"/>
      <c r="KHY16" s="91"/>
      <c r="KHZ16" s="91"/>
      <c r="KIA16" s="91"/>
      <c r="KIB16" s="91"/>
      <c r="KIC16" s="91"/>
      <c r="KID16" s="91"/>
      <c r="KIE16" s="91"/>
      <c r="KIF16" s="91"/>
      <c r="KIG16" s="91"/>
      <c r="KIH16" s="91"/>
      <c r="KII16" s="91"/>
      <c r="KIJ16" s="91"/>
      <c r="KIK16" s="91"/>
      <c r="KIL16" s="91"/>
      <c r="KIM16" s="91"/>
      <c r="KIN16" s="91"/>
      <c r="KIO16" s="91"/>
      <c r="KIP16" s="91"/>
      <c r="KIQ16" s="91"/>
      <c r="KIR16" s="91"/>
      <c r="KIS16" s="91"/>
      <c r="KIT16" s="91"/>
      <c r="KIU16" s="91"/>
      <c r="KIV16" s="91"/>
      <c r="KIW16" s="91"/>
      <c r="KIX16" s="91"/>
      <c r="KIY16" s="91"/>
      <c r="KIZ16" s="91"/>
      <c r="KJA16" s="91"/>
      <c r="KJB16" s="91"/>
      <c r="KJC16" s="91"/>
      <c r="KJD16" s="91"/>
      <c r="KJE16" s="91"/>
      <c r="KJF16" s="91"/>
      <c r="KJG16" s="91"/>
      <c r="KJH16" s="91"/>
      <c r="KJI16" s="91"/>
      <c r="KJJ16" s="91"/>
      <c r="KJK16" s="91"/>
      <c r="KJL16" s="91"/>
      <c r="KJM16" s="91"/>
      <c r="KJN16" s="91"/>
      <c r="KJO16" s="91"/>
      <c r="KJP16" s="91"/>
      <c r="KJQ16" s="91"/>
      <c r="KJR16" s="91"/>
      <c r="KJS16" s="91"/>
      <c r="KJT16" s="91"/>
      <c r="KJU16" s="91"/>
      <c r="KJV16" s="91"/>
      <c r="KJW16" s="91"/>
      <c r="KJX16" s="91"/>
      <c r="KJY16" s="91"/>
      <c r="KJZ16" s="91"/>
      <c r="KKA16" s="91"/>
      <c r="KKB16" s="91"/>
      <c r="KKC16" s="91"/>
      <c r="KKD16" s="91"/>
      <c r="KKE16" s="91"/>
      <c r="KKF16" s="91"/>
      <c r="KKG16" s="91"/>
      <c r="KKH16" s="91"/>
      <c r="KKI16" s="91"/>
      <c r="KKJ16" s="91"/>
      <c r="KKK16" s="91"/>
      <c r="KKL16" s="91"/>
      <c r="KKM16" s="91"/>
      <c r="KKN16" s="91"/>
      <c r="KKO16" s="91"/>
      <c r="KKP16" s="91"/>
      <c r="KKQ16" s="91"/>
      <c r="KKR16" s="91"/>
      <c r="KKS16" s="91"/>
      <c r="KKT16" s="91"/>
      <c r="KKU16" s="91"/>
      <c r="KKV16" s="91"/>
      <c r="KKW16" s="91"/>
      <c r="KKX16" s="91"/>
      <c r="KKY16" s="91"/>
      <c r="KKZ16" s="91"/>
      <c r="KLA16" s="91"/>
      <c r="KLB16" s="91"/>
      <c r="KLC16" s="91"/>
      <c r="KLD16" s="91"/>
      <c r="KLE16" s="91"/>
      <c r="KLF16" s="91"/>
      <c r="KLG16" s="91"/>
      <c r="KLH16" s="91"/>
      <c r="KLI16" s="91"/>
      <c r="KLJ16" s="91"/>
      <c r="KLK16" s="91"/>
      <c r="KLL16" s="91"/>
      <c r="KLM16" s="91"/>
      <c r="KLN16" s="91"/>
      <c r="KLO16" s="91"/>
      <c r="KLP16" s="91"/>
      <c r="KLQ16" s="91"/>
      <c r="KLR16" s="91"/>
      <c r="KLS16" s="91"/>
      <c r="KLT16" s="91"/>
      <c r="KLU16" s="91"/>
      <c r="KLV16" s="91"/>
      <c r="KLW16" s="91"/>
      <c r="KLX16" s="91"/>
      <c r="KLY16" s="91"/>
      <c r="KLZ16" s="91"/>
      <c r="KMA16" s="91"/>
      <c r="KMB16" s="91"/>
      <c r="KMC16" s="91"/>
      <c r="KMD16" s="91"/>
      <c r="KME16" s="91"/>
      <c r="KMF16" s="91"/>
      <c r="KMG16" s="91"/>
      <c r="KMH16" s="91"/>
      <c r="KMI16" s="91"/>
      <c r="KMJ16" s="91"/>
      <c r="KMK16" s="91"/>
      <c r="KML16" s="91"/>
      <c r="KMM16" s="91"/>
      <c r="KMN16" s="91"/>
      <c r="KMO16" s="91"/>
      <c r="KMP16" s="91"/>
      <c r="KMQ16" s="91"/>
      <c r="KMR16" s="91"/>
      <c r="KMS16" s="91"/>
      <c r="KMT16" s="91"/>
      <c r="KMU16" s="91"/>
      <c r="KMV16" s="91"/>
      <c r="KMW16" s="91"/>
      <c r="KMX16" s="91"/>
      <c r="KMY16" s="91"/>
      <c r="KMZ16" s="91"/>
      <c r="KNA16" s="91"/>
      <c r="KNB16" s="91"/>
      <c r="KNC16" s="91"/>
      <c r="KND16" s="91"/>
      <c r="KNE16" s="91"/>
      <c r="KNF16" s="91"/>
      <c r="KNG16" s="91"/>
      <c r="KNH16" s="91"/>
      <c r="KNI16" s="91"/>
      <c r="KNJ16" s="91"/>
      <c r="KNK16" s="91"/>
      <c r="KNL16" s="91"/>
      <c r="KNM16" s="91"/>
      <c r="KNN16" s="91"/>
      <c r="KNO16" s="91"/>
      <c r="KNP16" s="91"/>
      <c r="KNQ16" s="91"/>
      <c r="KNR16" s="91"/>
      <c r="KNS16" s="91"/>
      <c r="KNT16" s="91"/>
      <c r="KNU16" s="91"/>
      <c r="KNV16" s="91"/>
      <c r="KNW16" s="91"/>
      <c r="KNX16" s="91"/>
      <c r="KNY16" s="91"/>
      <c r="KNZ16" s="91"/>
      <c r="KOA16" s="91"/>
      <c r="KOB16" s="91"/>
      <c r="KOC16" s="91"/>
      <c r="KOD16" s="91"/>
      <c r="KOE16" s="91"/>
      <c r="KOF16" s="91"/>
      <c r="KOG16" s="91"/>
      <c r="KOH16" s="91"/>
      <c r="KOI16" s="91"/>
      <c r="KOJ16" s="91"/>
      <c r="KOK16" s="91"/>
      <c r="KOL16" s="91"/>
      <c r="KOM16" s="91"/>
      <c r="KON16" s="91"/>
      <c r="KOO16" s="91"/>
      <c r="KOP16" s="91"/>
      <c r="KOQ16" s="91"/>
      <c r="KOR16" s="91"/>
      <c r="KOS16" s="91"/>
      <c r="KOT16" s="91"/>
      <c r="KOU16" s="91"/>
      <c r="KOV16" s="91"/>
      <c r="KOW16" s="91"/>
      <c r="KOX16" s="91"/>
      <c r="KOY16" s="91"/>
      <c r="KOZ16" s="91"/>
      <c r="KPA16" s="91"/>
      <c r="KPB16" s="91"/>
      <c r="KPC16" s="91"/>
      <c r="KPD16" s="91"/>
      <c r="KPE16" s="91"/>
      <c r="KPF16" s="91"/>
      <c r="KPG16" s="91"/>
      <c r="KPH16" s="91"/>
      <c r="KPI16" s="91"/>
      <c r="KPJ16" s="91"/>
      <c r="KPK16" s="91"/>
      <c r="KPL16" s="91"/>
      <c r="KPM16" s="91"/>
      <c r="KPN16" s="91"/>
      <c r="KPO16" s="91"/>
      <c r="KPP16" s="91"/>
      <c r="KPQ16" s="91"/>
      <c r="KPR16" s="91"/>
      <c r="KPS16" s="91"/>
      <c r="KPT16" s="91"/>
      <c r="KPU16" s="91"/>
      <c r="KPV16" s="91"/>
      <c r="KPW16" s="91"/>
      <c r="KPX16" s="91"/>
      <c r="KPY16" s="91"/>
      <c r="KPZ16" s="91"/>
      <c r="KQA16" s="91"/>
      <c r="KQB16" s="91"/>
      <c r="KQC16" s="91"/>
      <c r="KQD16" s="91"/>
      <c r="KQE16" s="91"/>
      <c r="KQF16" s="91"/>
      <c r="KQG16" s="91"/>
      <c r="KQH16" s="91"/>
      <c r="KQI16" s="91"/>
      <c r="KQJ16" s="91"/>
      <c r="KQK16" s="91"/>
      <c r="KQL16" s="91"/>
      <c r="KQM16" s="91"/>
      <c r="KQN16" s="91"/>
      <c r="KQO16" s="91"/>
      <c r="KQP16" s="91"/>
      <c r="KQQ16" s="91"/>
      <c r="KQR16" s="91"/>
      <c r="KQS16" s="91"/>
      <c r="KQT16" s="91"/>
      <c r="KQU16" s="91"/>
      <c r="KQV16" s="91"/>
      <c r="KQW16" s="91"/>
      <c r="KQX16" s="91"/>
      <c r="KQY16" s="91"/>
      <c r="KQZ16" s="91"/>
      <c r="KRA16" s="91"/>
      <c r="KRB16" s="91"/>
      <c r="KRC16" s="91"/>
      <c r="KRD16" s="91"/>
      <c r="KRE16" s="91"/>
      <c r="KRF16" s="91"/>
      <c r="KRG16" s="91"/>
      <c r="KRH16" s="91"/>
      <c r="KRI16" s="91"/>
      <c r="KRJ16" s="91"/>
      <c r="KRK16" s="91"/>
      <c r="KRL16" s="91"/>
      <c r="KRM16" s="91"/>
      <c r="KRN16" s="91"/>
      <c r="KRO16" s="91"/>
      <c r="KRP16" s="91"/>
      <c r="KRQ16" s="91"/>
      <c r="KRR16" s="91"/>
      <c r="KRS16" s="91"/>
      <c r="KRT16" s="91"/>
      <c r="KRU16" s="91"/>
      <c r="KRV16" s="91"/>
      <c r="KRW16" s="91"/>
      <c r="KRX16" s="91"/>
      <c r="KRY16" s="91"/>
      <c r="KRZ16" s="91"/>
      <c r="KSA16" s="91"/>
      <c r="KSB16" s="91"/>
      <c r="KSC16" s="91"/>
      <c r="KSD16" s="91"/>
      <c r="KSE16" s="91"/>
      <c r="KSF16" s="91"/>
      <c r="KSG16" s="91"/>
      <c r="KSH16" s="91"/>
      <c r="KSI16" s="91"/>
      <c r="KSJ16" s="91"/>
      <c r="KSK16" s="91"/>
      <c r="KSL16" s="91"/>
      <c r="KSM16" s="91"/>
      <c r="KSN16" s="91"/>
      <c r="KSO16" s="91"/>
      <c r="KSP16" s="91"/>
      <c r="KSQ16" s="91"/>
      <c r="KSR16" s="91"/>
      <c r="KSS16" s="91"/>
      <c r="KST16" s="91"/>
      <c r="KSU16" s="91"/>
      <c r="KSV16" s="91"/>
      <c r="KSW16" s="91"/>
      <c r="KSX16" s="91"/>
      <c r="KSY16" s="91"/>
      <c r="KSZ16" s="91"/>
      <c r="KTA16" s="91"/>
      <c r="KTB16" s="91"/>
      <c r="KTC16" s="91"/>
      <c r="KTD16" s="91"/>
      <c r="KTE16" s="91"/>
      <c r="KTF16" s="91"/>
      <c r="KTG16" s="91"/>
      <c r="KTH16" s="91"/>
      <c r="KTI16" s="91"/>
      <c r="KTJ16" s="91"/>
      <c r="KTK16" s="91"/>
      <c r="KTL16" s="91"/>
      <c r="KTM16" s="91"/>
      <c r="KTN16" s="91"/>
      <c r="KTO16" s="91"/>
      <c r="KTP16" s="91"/>
      <c r="KTQ16" s="91"/>
      <c r="KTR16" s="91"/>
      <c r="KTS16" s="91"/>
      <c r="KTT16" s="91"/>
      <c r="KTU16" s="91"/>
      <c r="KTV16" s="91"/>
      <c r="KTW16" s="91"/>
      <c r="KTX16" s="91"/>
      <c r="KTY16" s="91"/>
      <c r="KTZ16" s="91"/>
      <c r="KUA16" s="91"/>
      <c r="KUB16" s="91"/>
      <c r="KUC16" s="91"/>
      <c r="KUD16" s="91"/>
      <c r="KUE16" s="91"/>
      <c r="KUF16" s="91"/>
      <c r="KUG16" s="91"/>
      <c r="KUH16" s="91"/>
      <c r="KUI16" s="91"/>
      <c r="KUJ16" s="91"/>
      <c r="KUK16" s="91"/>
      <c r="KUL16" s="91"/>
      <c r="KUM16" s="91"/>
      <c r="KUN16" s="91"/>
      <c r="KUO16" s="91"/>
      <c r="KUP16" s="91"/>
      <c r="KUQ16" s="91"/>
      <c r="KUR16" s="91"/>
      <c r="KUS16" s="91"/>
      <c r="KUT16" s="91"/>
      <c r="KUU16" s="91"/>
      <c r="KUV16" s="91"/>
      <c r="KUW16" s="91"/>
      <c r="KUX16" s="91"/>
      <c r="KUY16" s="91"/>
      <c r="KUZ16" s="91"/>
      <c r="KVA16" s="91"/>
      <c r="KVB16" s="91"/>
      <c r="KVC16" s="91"/>
      <c r="KVD16" s="91"/>
      <c r="KVE16" s="91"/>
      <c r="KVF16" s="91"/>
      <c r="KVG16" s="91"/>
      <c r="KVH16" s="91"/>
      <c r="KVI16" s="91"/>
      <c r="KVJ16" s="91"/>
      <c r="KVK16" s="91"/>
      <c r="KVL16" s="91"/>
      <c r="KVM16" s="91"/>
      <c r="KVN16" s="91"/>
      <c r="KVO16" s="91"/>
      <c r="KVP16" s="91"/>
      <c r="KVQ16" s="91"/>
      <c r="KVR16" s="91"/>
      <c r="KVS16" s="91"/>
      <c r="KVT16" s="91"/>
      <c r="KVU16" s="91"/>
      <c r="KVV16" s="91"/>
      <c r="KVW16" s="91"/>
      <c r="KVX16" s="91"/>
      <c r="KVY16" s="91"/>
      <c r="KVZ16" s="91"/>
      <c r="KWA16" s="91"/>
      <c r="KWB16" s="91"/>
      <c r="KWC16" s="91"/>
      <c r="KWD16" s="91"/>
      <c r="KWE16" s="91"/>
      <c r="KWF16" s="91"/>
      <c r="KWG16" s="91"/>
      <c r="KWH16" s="91"/>
      <c r="KWI16" s="91"/>
      <c r="KWJ16" s="91"/>
      <c r="KWK16" s="91"/>
      <c r="KWL16" s="91"/>
      <c r="KWM16" s="91"/>
      <c r="KWN16" s="91"/>
      <c r="KWO16" s="91"/>
      <c r="KWP16" s="91"/>
      <c r="KWQ16" s="91"/>
      <c r="KWR16" s="91"/>
      <c r="KWS16" s="91"/>
      <c r="KWT16" s="91"/>
      <c r="KWU16" s="91"/>
      <c r="KWV16" s="91"/>
      <c r="KWW16" s="91"/>
      <c r="KWX16" s="91"/>
      <c r="KWY16" s="91"/>
      <c r="KWZ16" s="91"/>
      <c r="KXA16" s="91"/>
      <c r="KXB16" s="91"/>
      <c r="KXC16" s="91"/>
      <c r="KXD16" s="91"/>
      <c r="KXE16" s="91"/>
      <c r="KXF16" s="91"/>
      <c r="KXG16" s="91"/>
      <c r="KXH16" s="91"/>
      <c r="KXI16" s="91"/>
      <c r="KXJ16" s="91"/>
      <c r="KXK16" s="91"/>
      <c r="KXL16" s="91"/>
      <c r="KXM16" s="91"/>
      <c r="KXN16" s="91"/>
      <c r="KXO16" s="91"/>
      <c r="KXP16" s="91"/>
      <c r="KXQ16" s="91"/>
      <c r="KXR16" s="91"/>
      <c r="KXS16" s="91"/>
      <c r="KXT16" s="91"/>
      <c r="KXU16" s="91"/>
      <c r="KXV16" s="91"/>
      <c r="KXW16" s="91"/>
      <c r="KXX16" s="91"/>
      <c r="KXY16" s="91"/>
      <c r="KXZ16" s="91"/>
      <c r="KYA16" s="91"/>
      <c r="KYB16" s="91"/>
      <c r="KYC16" s="91"/>
      <c r="KYD16" s="91"/>
      <c r="KYE16" s="91"/>
      <c r="KYF16" s="91"/>
      <c r="KYG16" s="91"/>
      <c r="KYH16" s="91"/>
      <c r="KYI16" s="91"/>
      <c r="KYJ16" s="91"/>
      <c r="KYK16" s="91"/>
      <c r="KYL16" s="91"/>
      <c r="KYM16" s="91"/>
      <c r="KYN16" s="91"/>
      <c r="KYO16" s="91"/>
      <c r="KYP16" s="91"/>
      <c r="KYQ16" s="91"/>
      <c r="KYR16" s="91"/>
      <c r="KYS16" s="91"/>
      <c r="KYT16" s="91"/>
      <c r="KYU16" s="91"/>
      <c r="KYV16" s="91"/>
      <c r="KYW16" s="91"/>
      <c r="KYX16" s="91"/>
      <c r="KYY16" s="91"/>
      <c r="KYZ16" s="91"/>
      <c r="KZA16" s="91"/>
      <c r="KZB16" s="91"/>
      <c r="KZC16" s="91"/>
      <c r="KZD16" s="91"/>
      <c r="KZE16" s="91"/>
      <c r="KZF16" s="91"/>
      <c r="KZG16" s="91"/>
      <c r="KZH16" s="91"/>
      <c r="KZI16" s="91"/>
      <c r="KZJ16" s="91"/>
      <c r="KZK16" s="91"/>
      <c r="KZL16" s="91"/>
      <c r="KZM16" s="91"/>
      <c r="KZN16" s="91"/>
      <c r="KZO16" s="91"/>
      <c r="KZP16" s="91"/>
      <c r="KZQ16" s="91"/>
      <c r="KZR16" s="91"/>
      <c r="KZS16" s="91"/>
      <c r="KZT16" s="91"/>
      <c r="KZU16" s="91"/>
      <c r="KZV16" s="91"/>
      <c r="KZW16" s="91"/>
      <c r="KZX16" s="91"/>
      <c r="KZY16" s="91"/>
      <c r="KZZ16" s="91"/>
      <c r="LAA16" s="91"/>
      <c r="LAB16" s="91"/>
      <c r="LAC16" s="91"/>
      <c r="LAD16" s="91"/>
      <c r="LAE16" s="91"/>
      <c r="LAF16" s="91"/>
      <c r="LAG16" s="91"/>
      <c r="LAH16" s="91"/>
      <c r="LAI16" s="91"/>
      <c r="LAJ16" s="91"/>
      <c r="LAK16" s="91"/>
      <c r="LAL16" s="91"/>
      <c r="LAM16" s="91"/>
      <c r="LAN16" s="91"/>
      <c r="LAO16" s="91"/>
      <c r="LAP16" s="91"/>
      <c r="LAQ16" s="91"/>
      <c r="LAR16" s="91"/>
      <c r="LAS16" s="91"/>
      <c r="LAT16" s="91"/>
      <c r="LAU16" s="91"/>
      <c r="LAV16" s="91"/>
      <c r="LAW16" s="91"/>
      <c r="LAX16" s="91"/>
      <c r="LAY16" s="91"/>
      <c r="LAZ16" s="91"/>
      <c r="LBA16" s="91"/>
      <c r="LBB16" s="91"/>
      <c r="LBC16" s="91"/>
      <c r="LBD16" s="91"/>
      <c r="LBE16" s="91"/>
      <c r="LBF16" s="91"/>
      <c r="LBG16" s="91"/>
      <c r="LBH16" s="91"/>
      <c r="LBI16" s="91"/>
      <c r="LBJ16" s="91"/>
      <c r="LBK16" s="91"/>
      <c r="LBL16" s="91"/>
      <c r="LBM16" s="91"/>
      <c r="LBN16" s="91"/>
      <c r="LBO16" s="91"/>
      <c r="LBP16" s="91"/>
      <c r="LBQ16" s="91"/>
      <c r="LBR16" s="91"/>
      <c r="LBS16" s="91"/>
      <c r="LBT16" s="91"/>
      <c r="LBU16" s="91"/>
      <c r="LBV16" s="91"/>
      <c r="LBW16" s="91"/>
      <c r="LBX16" s="91"/>
      <c r="LBY16" s="91"/>
      <c r="LBZ16" s="91"/>
      <c r="LCA16" s="91"/>
      <c r="LCB16" s="91"/>
      <c r="LCC16" s="91"/>
      <c r="LCD16" s="91"/>
      <c r="LCE16" s="91"/>
      <c r="LCF16" s="91"/>
      <c r="LCG16" s="91"/>
      <c r="LCH16" s="91"/>
      <c r="LCI16" s="91"/>
      <c r="LCJ16" s="91"/>
      <c r="LCK16" s="91"/>
      <c r="LCL16" s="91"/>
      <c r="LCM16" s="91"/>
      <c r="LCN16" s="91"/>
      <c r="LCO16" s="91"/>
      <c r="LCP16" s="91"/>
      <c r="LCQ16" s="91"/>
      <c r="LCR16" s="91"/>
      <c r="LCS16" s="91"/>
      <c r="LCT16" s="91"/>
      <c r="LCU16" s="91"/>
      <c r="LCV16" s="91"/>
      <c r="LCW16" s="91"/>
      <c r="LCX16" s="91"/>
      <c r="LCY16" s="91"/>
      <c r="LCZ16" s="91"/>
      <c r="LDA16" s="91"/>
      <c r="LDB16" s="91"/>
      <c r="LDC16" s="91"/>
      <c r="LDD16" s="91"/>
      <c r="LDE16" s="91"/>
      <c r="LDF16" s="91"/>
      <c r="LDG16" s="91"/>
      <c r="LDH16" s="91"/>
      <c r="LDI16" s="91"/>
      <c r="LDJ16" s="91"/>
      <c r="LDK16" s="91"/>
      <c r="LDL16" s="91"/>
      <c r="LDM16" s="91"/>
      <c r="LDN16" s="91"/>
      <c r="LDO16" s="91"/>
      <c r="LDP16" s="91"/>
      <c r="LDQ16" s="91"/>
      <c r="LDR16" s="91"/>
      <c r="LDS16" s="91"/>
      <c r="LDT16" s="91"/>
      <c r="LDU16" s="91"/>
      <c r="LDV16" s="91"/>
      <c r="LDW16" s="91"/>
      <c r="LDX16" s="91"/>
      <c r="LDY16" s="91"/>
      <c r="LDZ16" s="91"/>
      <c r="LEA16" s="91"/>
      <c r="LEB16" s="91"/>
      <c r="LEC16" s="91"/>
      <c r="LED16" s="91"/>
      <c r="LEE16" s="91"/>
      <c r="LEF16" s="91"/>
      <c r="LEG16" s="91"/>
      <c r="LEH16" s="91"/>
      <c r="LEI16" s="91"/>
      <c r="LEJ16" s="91"/>
      <c r="LEK16" s="91"/>
      <c r="LEL16" s="91"/>
      <c r="LEM16" s="91"/>
      <c r="LEN16" s="91"/>
      <c r="LEO16" s="91"/>
      <c r="LEP16" s="91"/>
      <c r="LEQ16" s="91"/>
      <c r="LER16" s="91"/>
      <c r="LES16" s="91"/>
      <c r="LET16" s="91"/>
      <c r="LEU16" s="91"/>
      <c r="LEV16" s="91"/>
      <c r="LEW16" s="91"/>
      <c r="LEX16" s="91"/>
      <c r="LEY16" s="91"/>
      <c r="LEZ16" s="91"/>
      <c r="LFA16" s="91"/>
      <c r="LFB16" s="91"/>
      <c r="LFC16" s="91"/>
      <c r="LFD16" s="91"/>
      <c r="LFE16" s="91"/>
      <c r="LFF16" s="91"/>
      <c r="LFG16" s="91"/>
      <c r="LFH16" s="91"/>
      <c r="LFI16" s="91"/>
      <c r="LFJ16" s="91"/>
      <c r="LFK16" s="91"/>
      <c r="LFL16" s="91"/>
      <c r="LFM16" s="91"/>
      <c r="LFN16" s="91"/>
      <c r="LFO16" s="91"/>
      <c r="LFP16" s="91"/>
      <c r="LFQ16" s="91"/>
      <c r="LFR16" s="91"/>
      <c r="LFS16" s="91"/>
      <c r="LFT16" s="91"/>
      <c r="LFU16" s="91"/>
      <c r="LFV16" s="91"/>
      <c r="LFW16" s="91"/>
      <c r="LFX16" s="91"/>
      <c r="LFY16" s="91"/>
      <c r="LFZ16" s="91"/>
      <c r="LGA16" s="91"/>
      <c r="LGB16" s="91"/>
      <c r="LGC16" s="91"/>
      <c r="LGD16" s="91"/>
      <c r="LGE16" s="91"/>
      <c r="LGF16" s="91"/>
      <c r="LGG16" s="91"/>
      <c r="LGH16" s="91"/>
      <c r="LGI16" s="91"/>
      <c r="LGJ16" s="91"/>
      <c r="LGK16" s="91"/>
      <c r="LGL16" s="91"/>
      <c r="LGM16" s="91"/>
      <c r="LGN16" s="91"/>
      <c r="LGO16" s="91"/>
      <c r="LGP16" s="91"/>
      <c r="LGQ16" s="91"/>
      <c r="LGR16" s="91"/>
      <c r="LGS16" s="91"/>
      <c r="LGT16" s="91"/>
      <c r="LGU16" s="91"/>
      <c r="LGV16" s="91"/>
      <c r="LGW16" s="91"/>
      <c r="LGX16" s="91"/>
      <c r="LGY16" s="91"/>
      <c r="LGZ16" s="91"/>
      <c r="LHA16" s="91"/>
      <c r="LHB16" s="91"/>
      <c r="LHC16" s="91"/>
      <c r="LHD16" s="91"/>
      <c r="LHE16" s="91"/>
      <c r="LHF16" s="91"/>
      <c r="LHG16" s="91"/>
      <c r="LHH16" s="91"/>
      <c r="LHI16" s="91"/>
      <c r="LHJ16" s="91"/>
      <c r="LHK16" s="91"/>
      <c r="LHL16" s="91"/>
      <c r="LHM16" s="91"/>
      <c r="LHN16" s="91"/>
      <c r="LHO16" s="91"/>
      <c r="LHP16" s="91"/>
      <c r="LHQ16" s="91"/>
      <c r="LHR16" s="91"/>
      <c r="LHS16" s="91"/>
      <c r="LHT16" s="91"/>
      <c r="LHU16" s="91"/>
      <c r="LHV16" s="91"/>
      <c r="LHW16" s="91"/>
      <c r="LHX16" s="91"/>
      <c r="LHY16" s="91"/>
      <c r="LHZ16" s="91"/>
      <c r="LIA16" s="91"/>
      <c r="LIB16" s="91"/>
      <c r="LIC16" s="91"/>
      <c r="LID16" s="91"/>
      <c r="LIE16" s="91"/>
      <c r="LIF16" s="91"/>
      <c r="LIG16" s="91"/>
      <c r="LIH16" s="91"/>
      <c r="LII16" s="91"/>
      <c r="LIJ16" s="91"/>
      <c r="LIK16" s="91"/>
      <c r="LIL16" s="91"/>
      <c r="LIM16" s="91"/>
      <c r="LIN16" s="91"/>
      <c r="LIO16" s="91"/>
      <c r="LIP16" s="91"/>
      <c r="LIQ16" s="91"/>
      <c r="LIR16" s="91"/>
      <c r="LIS16" s="91"/>
      <c r="LIT16" s="91"/>
      <c r="LIU16" s="91"/>
      <c r="LIV16" s="91"/>
      <c r="LIW16" s="91"/>
      <c r="LIX16" s="91"/>
      <c r="LIY16" s="91"/>
      <c r="LIZ16" s="91"/>
      <c r="LJA16" s="91"/>
      <c r="LJB16" s="91"/>
      <c r="LJC16" s="91"/>
      <c r="LJD16" s="91"/>
      <c r="LJE16" s="91"/>
      <c r="LJF16" s="91"/>
      <c r="LJG16" s="91"/>
      <c r="LJH16" s="91"/>
      <c r="LJI16" s="91"/>
      <c r="LJJ16" s="91"/>
      <c r="LJK16" s="91"/>
      <c r="LJL16" s="91"/>
      <c r="LJM16" s="91"/>
      <c r="LJN16" s="91"/>
      <c r="LJO16" s="91"/>
      <c r="LJP16" s="91"/>
      <c r="LJQ16" s="91"/>
      <c r="LJR16" s="91"/>
      <c r="LJS16" s="91"/>
      <c r="LJT16" s="91"/>
      <c r="LJU16" s="91"/>
      <c r="LJV16" s="91"/>
      <c r="LJW16" s="91"/>
      <c r="LJX16" s="91"/>
      <c r="LJY16" s="91"/>
      <c r="LJZ16" s="91"/>
      <c r="LKA16" s="91"/>
      <c r="LKB16" s="91"/>
      <c r="LKC16" s="91"/>
      <c r="LKD16" s="91"/>
      <c r="LKE16" s="91"/>
      <c r="LKF16" s="91"/>
      <c r="LKG16" s="91"/>
      <c r="LKH16" s="91"/>
      <c r="LKI16" s="91"/>
      <c r="LKJ16" s="91"/>
      <c r="LKK16" s="91"/>
      <c r="LKL16" s="91"/>
      <c r="LKM16" s="91"/>
      <c r="LKN16" s="91"/>
      <c r="LKO16" s="91"/>
      <c r="LKP16" s="91"/>
      <c r="LKQ16" s="91"/>
      <c r="LKR16" s="91"/>
      <c r="LKS16" s="91"/>
      <c r="LKT16" s="91"/>
      <c r="LKU16" s="91"/>
      <c r="LKV16" s="91"/>
      <c r="LKW16" s="91"/>
      <c r="LKX16" s="91"/>
      <c r="LKY16" s="91"/>
      <c r="LKZ16" s="91"/>
      <c r="LLA16" s="91"/>
      <c r="LLB16" s="91"/>
      <c r="LLC16" s="91"/>
      <c r="LLD16" s="91"/>
      <c r="LLE16" s="91"/>
      <c r="LLF16" s="91"/>
      <c r="LLG16" s="91"/>
      <c r="LLH16" s="91"/>
      <c r="LLI16" s="91"/>
      <c r="LLJ16" s="91"/>
      <c r="LLK16" s="91"/>
      <c r="LLL16" s="91"/>
      <c r="LLM16" s="91"/>
      <c r="LLN16" s="91"/>
      <c r="LLO16" s="91"/>
      <c r="LLP16" s="91"/>
      <c r="LLQ16" s="91"/>
      <c r="LLR16" s="91"/>
      <c r="LLS16" s="91"/>
      <c r="LLT16" s="91"/>
      <c r="LLU16" s="91"/>
      <c r="LLV16" s="91"/>
      <c r="LLW16" s="91"/>
      <c r="LLX16" s="91"/>
      <c r="LLY16" s="91"/>
      <c r="LLZ16" s="91"/>
      <c r="LMA16" s="91"/>
      <c r="LMB16" s="91"/>
      <c r="LMC16" s="91"/>
      <c r="LMD16" s="91"/>
      <c r="LME16" s="91"/>
      <c r="LMF16" s="91"/>
      <c r="LMG16" s="91"/>
      <c r="LMH16" s="91"/>
      <c r="LMI16" s="91"/>
      <c r="LMJ16" s="91"/>
      <c r="LMK16" s="91"/>
      <c r="LML16" s="91"/>
      <c r="LMM16" s="91"/>
      <c r="LMN16" s="91"/>
      <c r="LMO16" s="91"/>
      <c r="LMP16" s="91"/>
      <c r="LMQ16" s="91"/>
      <c r="LMR16" s="91"/>
      <c r="LMS16" s="91"/>
      <c r="LMT16" s="91"/>
      <c r="LMU16" s="91"/>
      <c r="LMV16" s="91"/>
      <c r="LMW16" s="91"/>
      <c r="LMX16" s="91"/>
      <c r="LMY16" s="91"/>
      <c r="LMZ16" s="91"/>
      <c r="LNA16" s="91"/>
      <c r="LNB16" s="91"/>
      <c r="LNC16" s="91"/>
      <c r="LND16" s="91"/>
      <c r="LNE16" s="91"/>
      <c r="LNF16" s="91"/>
      <c r="LNG16" s="91"/>
      <c r="LNH16" s="91"/>
      <c r="LNI16" s="91"/>
      <c r="LNJ16" s="91"/>
      <c r="LNK16" s="91"/>
      <c r="LNL16" s="91"/>
      <c r="LNM16" s="91"/>
      <c r="LNN16" s="91"/>
      <c r="LNO16" s="91"/>
      <c r="LNP16" s="91"/>
      <c r="LNQ16" s="91"/>
      <c r="LNR16" s="91"/>
      <c r="LNS16" s="91"/>
      <c r="LNT16" s="91"/>
      <c r="LNU16" s="91"/>
      <c r="LNV16" s="91"/>
      <c r="LNW16" s="91"/>
      <c r="LNX16" s="91"/>
      <c r="LNY16" s="91"/>
      <c r="LNZ16" s="91"/>
      <c r="LOA16" s="91"/>
      <c r="LOB16" s="91"/>
      <c r="LOC16" s="91"/>
      <c r="LOD16" s="91"/>
      <c r="LOE16" s="91"/>
      <c r="LOF16" s="91"/>
      <c r="LOG16" s="91"/>
      <c r="LOH16" s="91"/>
      <c r="LOI16" s="91"/>
      <c r="LOJ16" s="91"/>
      <c r="LOK16" s="91"/>
      <c r="LOL16" s="91"/>
      <c r="LOM16" s="91"/>
      <c r="LON16" s="91"/>
      <c r="LOO16" s="91"/>
      <c r="LOP16" s="91"/>
      <c r="LOQ16" s="91"/>
      <c r="LOR16" s="91"/>
      <c r="LOS16" s="91"/>
      <c r="LOT16" s="91"/>
      <c r="LOU16" s="91"/>
      <c r="LOV16" s="91"/>
      <c r="LOW16" s="91"/>
      <c r="LOX16" s="91"/>
      <c r="LOY16" s="91"/>
      <c r="LOZ16" s="91"/>
      <c r="LPA16" s="91"/>
      <c r="LPB16" s="91"/>
      <c r="LPC16" s="91"/>
      <c r="LPD16" s="91"/>
      <c r="LPE16" s="91"/>
      <c r="LPF16" s="91"/>
      <c r="LPG16" s="91"/>
      <c r="LPH16" s="91"/>
      <c r="LPI16" s="91"/>
      <c r="LPJ16" s="91"/>
      <c r="LPK16" s="91"/>
      <c r="LPL16" s="91"/>
      <c r="LPM16" s="91"/>
      <c r="LPN16" s="91"/>
      <c r="LPO16" s="91"/>
      <c r="LPP16" s="91"/>
      <c r="LPQ16" s="91"/>
      <c r="LPR16" s="91"/>
      <c r="LPS16" s="91"/>
      <c r="LPT16" s="91"/>
      <c r="LPU16" s="91"/>
      <c r="LPV16" s="91"/>
      <c r="LPW16" s="91"/>
      <c r="LPX16" s="91"/>
      <c r="LPY16" s="91"/>
      <c r="LPZ16" s="91"/>
      <c r="LQA16" s="91"/>
      <c r="LQB16" s="91"/>
      <c r="LQC16" s="91"/>
      <c r="LQD16" s="91"/>
      <c r="LQE16" s="91"/>
      <c r="LQF16" s="91"/>
      <c r="LQG16" s="91"/>
      <c r="LQH16" s="91"/>
      <c r="LQI16" s="91"/>
      <c r="LQJ16" s="91"/>
      <c r="LQK16" s="91"/>
      <c r="LQL16" s="91"/>
      <c r="LQM16" s="91"/>
      <c r="LQN16" s="91"/>
      <c r="LQO16" s="91"/>
      <c r="LQP16" s="91"/>
      <c r="LQQ16" s="91"/>
      <c r="LQR16" s="91"/>
      <c r="LQS16" s="91"/>
      <c r="LQT16" s="91"/>
      <c r="LQU16" s="91"/>
      <c r="LQV16" s="91"/>
      <c r="LQW16" s="91"/>
      <c r="LQX16" s="91"/>
      <c r="LQY16" s="91"/>
      <c r="LQZ16" s="91"/>
      <c r="LRA16" s="91"/>
      <c r="LRB16" s="91"/>
      <c r="LRC16" s="91"/>
      <c r="LRD16" s="91"/>
      <c r="LRE16" s="91"/>
      <c r="LRF16" s="91"/>
      <c r="LRG16" s="91"/>
      <c r="LRH16" s="91"/>
      <c r="LRI16" s="91"/>
      <c r="LRJ16" s="91"/>
      <c r="LRK16" s="91"/>
      <c r="LRL16" s="91"/>
      <c r="LRM16" s="91"/>
      <c r="LRN16" s="91"/>
      <c r="LRO16" s="91"/>
      <c r="LRP16" s="91"/>
      <c r="LRQ16" s="91"/>
      <c r="LRR16" s="91"/>
      <c r="LRS16" s="91"/>
      <c r="LRT16" s="91"/>
      <c r="LRU16" s="91"/>
      <c r="LRV16" s="91"/>
      <c r="LRW16" s="91"/>
      <c r="LRX16" s="91"/>
      <c r="LRY16" s="91"/>
      <c r="LRZ16" s="91"/>
      <c r="LSA16" s="91"/>
      <c r="LSB16" s="91"/>
      <c r="LSC16" s="91"/>
      <c r="LSD16" s="91"/>
      <c r="LSE16" s="91"/>
      <c r="LSF16" s="91"/>
      <c r="LSG16" s="91"/>
      <c r="LSH16" s="91"/>
      <c r="LSI16" s="91"/>
      <c r="LSJ16" s="91"/>
      <c r="LSK16" s="91"/>
      <c r="LSL16" s="91"/>
      <c r="LSM16" s="91"/>
      <c r="LSN16" s="91"/>
      <c r="LSO16" s="91"/>
      <c r="LSP16" s="91"/>
      <c r="LSQ16" s="91"/>
      <c r="LSR16" s="91"/>
      <c r="LSS16" s="91"/>
      <c r="LST16" s="91"/>
      <c r="LSU16" s="91"/>
      <c r="LSV16" s="91"/>
      <c r="LSW16" s="91"/>
      <c r="LSX16" s="91"/>
      <c r="LSY16" s="91"/>
      <c r="LSZ16" s="91"/>
      <c r="LTA16" s="91"/>
      <c r="LTB16" s="91"/>
      <c r="LTC16" s="91"/>
      <c r="LTD16" s="91"/>
      <c r="LTE16" s="91"/>
      <c r="LTF16" s="91"/>
      <c r="LTG16" s="91"/>
      <c r="LTH16" s="91"/>
      <c r="LTI16" s="91"/>
      <c r="LTJ16" s="91"/>
      <c r="LTK16" s="91"/>
      <c r="LTL16" s="91"/>
      <c r="LTM16" s="91"/>
      <c r="LTN16" s="91"/>
      <c r="LTO16" s="91"/>
      <c r="LTP16" s="91"/>
      <c r="LTQ16" s="91"/>
      <c r="LTR16" s="91"/>
      <c r="LTS16" s="91"/>
      <c r="LTT16" s="91"/>
      <c r="LTU16" s="91"/>
      <c r="LTV16" s="91"/>
      <c r="LTW16" s="91"/>
      <c r="LTX16" s="91"/>
      <c r="LTY16" s="91"/>
      <c r="LTZ16" s="91"/>
      <c r="LUA16" s="91"/>
      <c r="LUB16" s="91"/>
      <c r="LUC16" s="91"/>
      <c r="LUD16" s="91"/>
      <c r="LUE16" s="91"/>
      <c r="LUF16" s="91"/>
      <c r="LUG16" s="91"/>
      <c r="LUH16" s="91"/>
      <c r="LUI16" s="91"/>
      <c r="LUJ16" s="91"/>
      <c r="LUK16" s="91"/>
      <c r="LUL16" s="91"/>
      <c r="LUM16" s="91"/>
      <c r="LUN16" s="91"/>
      <c r="LUO16" s="91"/>
      <c r="LUP16" s="91"/>
      <c r="LUQ16" s="91"/>
      <c r="LUR16" s="91"/>
      <c r="LUS16" s="91"/>
      <c r="LUT16" s="91"/>
      <c r="LUU16" s="91"/>
      <c r="LUV16" s="91"/>
      <c r="LUW16" s="91"/>
      <c r="LUX16" s="91"/>
      <c r="LUY16" s="91"/>
      <c r="LUZ16" s="91"/>
      <c r="LVA16" s="91"/>
      <c r="LVB16" s="91"/>
      <c r="LVC16" s="91"/>
      <c r="LVD16" s="91"/>
      <c r="LVE16" s="91"/>
      <c r="LVF16" s="91"/>
      <c r="LVG16" s="91"/>
      <c r="LVH16" s="91"/>
      <c r="LVI16" s="91"/>
      <c r="LVJ16" s="91"/>
      <c r="LVK16" s="91"/>
      <c r="LVL16" s="91"/>
      <c r="LVM16" s="91"/>
      <c r="LVN16" s="91"/>
      <c r="LVO16" s="91"/>
      <c r="LVP16" s="91"/>
      <c r="LVQ16" s="91"/>
      <c r="LVR16" s="91"/>
      <c r="LVS16" s="91"/>
      <c r="LVT16" s="91"/>
      <c r="LVU16" s="91"/>
      <c r="LVV16" s="91"/>
      <c r="LVW16" s="91"/>
      <c r="LVX16" s="91"/>
      <c r="LVY16" s="91"/>
      <c r="LVZ16" s="91"/>
      <c r="LWA16" s="91"/>
      <c r="LWB16" s="91"/>
      <c r="LWC16" s="91"/>
      <c r="LWD16" s="91"/>
      <c r="LWE16" s="91"/>
      <c r="LWF16" s="91"/>
      <c r="LWG16" s="91"/>
      <c r="LWH16" s="91"/>
      <c r="LWI16" s="91"/>
      <c r="LWJ16" s="91"/>
      <c r="LWK16" s="91"/>
      <c r="LWL16" s="91"/>
      <c r="LWM16" s="91"/>
      <c r="LWN16" s="91"/>
      <c r="LWO16" s="91"/>
      <c r="LWP16" s="91"/>
      <c r="LWQ16" s="91"/>
      <c r="LWR16" s="91"/>
      <c r="LWS16" s="91"/>
      <c r="LWT16" s="91"/>
      <c r="LWU16" s="91"/>
      <c r="LWV16" s="91"/>
      <c r="LWW16" s="91"/>
      <c r="LWX16" s="91"/>
      <c r="LWY16" s="91"/>
      <c r="LWZ16" s="91"/>
      <c r="LXA16" s="91"/>
      <c r="LXB16" s="91"/>
      <c r="LXC16" s="91"/>
      <c r="LXD16" s="91"/>
      <c r="LXE16" s="91"/>
      <c r="LXF16" s="91"/>
      <c r="LXG16" s="91"/>
      <c r="LXH16" s="91"/>
      <c r="LXI16" s="91"/>
      <c r="LXJ16" s="91"/>
      <c r="LXK16" s="91"/>
      <c r="LXL16" s="91"/>
      <c r="LXM16" s="91"/>
      <c r="LXN16" s="91"/>
      <c r="LXO16" s="91"/>
      <c r="LXP16" s="91"/>
      <c r="LXQ16" s="91"/>
      <c r="LXR16" s="91"/>
      <c r="LXS16" s="91"/>
      <c r="LXT16" s="91"/>
      <c r="LXU16" s="91"/>
      <c r="LXV16" s="91"/>
      <c r="LXW16" s="91"/>
      <c r="LXX16" s="91"/>
      <c r="LXY16" s="91"/>
      <c r="LXZ16" s="91"/>
      <c r="LYA16" s="91"/>
      <c r="LYB16" s="91"/>
      <c r="LYC16" s="91"/>
      <c r="LYD16" s="91"/>
      <c r="LYE16" s="91"/>
      <c r="LYF16" s="91"/>
      <c r="LYG16" s="91"/>
      <c r="LYH16" s="91"/>
      <c r="LYI16" s="91"/>
      <c r="LYJ16" s="91"/>
      <c r="LYK16" s="91"/>
      <c r="LYL16" s="91"/>
      <c r="LYM16" s="91"/>
      <c r="LYN16" s="91"/>
      <c r="LYO16" s="91"/>
      <c r="LYP16" s="91"/>
      <c r="LYQ16" s="91"/>
      <c r="LYR16" s="91"/>
      <c r="LYS16" s="91"/>
      <c r="LYT16" s="91"/>
      <c r="LYU16" s="91"/>
      <c r="LYV16" s="91"/>
      <c r="LYW16" s="91"/>
      <c r="LYX16" s="91"/>
      <c r="LYY16" s="91"/>
      <c r="LYZ16" s="91"/>
      <c r="LZA16" s="91"/>
      <c r="LZB16" s="91"/>
      <c r="LZC16" s="91"/>
      <c r="LZD16" s="91"/>
      <c r="LZE16" s="91"/>
      <c r="LZF16" s="91"/>
      <c r="LZG16" s="91"/>
      <c r="LZH16" s="91"/>
      <c r="LZI16" s="91"/>
      <c r="LZJ16" s="91"/>
      <c r="LZK16" s="91"/>
      <c r="LZL16" s="91"/>
      <c r="LZM16" s="91"/>
      <c r="LZN16" s="91"/>
      <c r="LZO16" s="91"/>
      <c r="LZP16" s="91"/>
      <c r="LZQ16" s="91"/>
      <c r="LZR16" s="91"/>
      <c r="LZS16" s="91"/>
      <c r="LZT16" s="91"/>
      <c r="LZU16" s="91"/>
      <c r="LZV16" s="91"/>
      <c r="LZW16" s="91"/>
      <c r="LZX16" s="91"/>
      <c r="LZY16" s="91"/>
      <c r="LZZ16" s="91"/>
      <c r="MAA16" s="91"/>
      <c r="MAB16" s="91"/>
      <c r="MAC16" s="91"/>
      <c r="MAD16" s="91"/>
      <c r="MAE16" s="91"/>
      <c r="MAF16" s="91"/>
      <c r="MAG16" s="91"/>
      <c r="MAH16" s="91"/>
      <c r="MAI16" s="91"/>
      <c r="MAJ16" s="91"/>
      <c r="MAK16" s="91"/>
      <c r="MAL16" s="91"/>
      <c r="MAM16" s="91"/>
      <c r="MAN16" s="91"/>
      <c r="MAO16" s="91"/>
      <c r="MAP16" s="91"/>
      <c r="MAQ16" s="91"/>
      <c r="MAR16" s="91"/>
      <c r="MAS16" s="91"/>
      <c r="MAT16" s="91"/>
      <c r="MAU16" s="91"/>
      <c r="MAV16" s="91"/>
      <c r="MAW16" s="91"/>
      <c r="MAX16" s="91"/>
      <c r="MAY16" s="91"/>
      <c r="MAZ16" s="91"/>
      <c r="MBA16" s="91"/>
      <c r="MBB16" s="91"/>
      <c r="MBC16" s="91"/>
      <c r="MBD16" s="91"/>
      <c r="MBE16" s="91"/>
      <c r="MBF16" s="91"/>
      <c r="MBG16" s="91"/>
      <c r="MBH16" s="91"/>
      <c r="MBI16" s="91"/>
      <c r="MBJ16" s="91"/>
      <c r="MBK16" s="91"/>
      <c r="MBL16" s="91"/>
      <c r="MBM16" s="91"/>
      <c r="MBN16" s="91"/>
      <c r="MBO16" s="91"/>
      <c r="MBP16" s="91"/>
      <c r="MBQ16" s="91"/>
      <c r="MBR16" s="91"/>
      <c r="MBS16" s="91"/>
      <c r="MBT16" s="91"/>
      <c r="MBU16" s="91"/>
      <c r="MBV16" s="91"/>
      <c r="MBW16" s="91"/>
      <c r="MBX16" s="91"/>
      <c r="MBY16" s="91"/>
      <c r="MBZ16" s="91"/>
      <c r="MCA16" s="91"/>
      <c r="MCB16" s="91"/>
      <c r="MCC16" s="91"/>
      <c r="MCD16" s="91"/>
      <c r="MCE16" s="91"/>
      <c r="MCF16" s="91"/>
      <c r="MCG16" s="91"/>
      <c r="MCH16" s="91"/>
      <c r="MCI16" s="91"/>
      <c r="MCJ16" s="91"/>
      <c r="MCK16" s="91"/>
      <c r="MCL16" s="91"/>
      <c r="MCM16" s="91"/>
      <c r="MCN16" s="91"/>
      <c r="MCO16" s="91"/>
      <c r="MCP16" s="91"/>
      <c r="MCQ16" s="91"/>
      <c r="MCR16" s="91"/>
      <c r="MCS16" s="91"/>
      <c r="MCT16" s="91"/>
      <c r="MCU16" s="91"/>
      <c r="MCV16" s="91"/>
      <c r="MCW16" s="91"/>
      <c r="MCX16" s="91"/>
      <c r="MCY16" s="91"/>
      <c r="MCZ16" s="91"/>
      <c r="MDA16" s="91"/>
      <c r="MDB16" s="91"/>
      <c r="MDC16" s="91"/>
      <c r="MDD16" s="91"/>
      <c r="MDE16" s="91"/>
      <c r="MDF16" s="91"/>
      <c r="MDG16" s="91"/>
      <c r="MDH16" s="91"/>
      <c r="MDI16" s="91"/>
      <c r="MDJ16" s="91"/>
      <c r="MDK16" s="91"/>
      <c r="MDL16" s="91"/>
      <c r="MDM16" s="91"/>
      <c r="MDN16" s="91"/>
      <c r="MDO16" s="91"/>
      <c r="MDP16" s="91"/>
      <c r="MDQ16" s="91"/>
      <c r="MDR16" s="91"/>
      <c r="MDS16" s="91"/>
      <c r="MDT16" s="91"/>
      <c r="MDU16" s="91"/>
      <c r="MDV16" s="91"/>
      <c r="MDW16" s="91"/>
      <c r="MDX16" s="91"/>
      <c r="MDY16" s="91"/>
      <c r="MDZ16" s="91"/>
      <c r="MEA16" s="91"/>
      <c r="MEB16" s="91"/>
      <c r="MEC16" s="91"/>
      <c r="MED16" s="91"/>
      <c r="MEE16" s="91"/>
      <c r="MEF16" s="91"/>
      <c r="MEG16" s="91"/>
      <c r="MEH16" s="91"/>
      <c r="MEI16" s="91"/>
      <c r="MEJ16" s="91"/>
      <c r="MEK16" s="91"/>
      <c r="MEL16" s="91"/>
      <c r="MEM16" s="91"/>
      <c r="MEN16" s="91"/>
      <c r="MEO16" s="91"/>
      <c r="MEP16" s="91"/>
      <c r="MEQ16" s="91"/>
      <c r="MER16" s="91"/>
      <c r="MES16" s="91"/>
      <c r="MET16" s="91"/>
      <c r="MEU16" s="91"/>
      <c r="MEV16" s="91"/>
      <c r="MEW16" s="91"/>
      <c r="MEX16" s="91"/>
      <c r="MEY16" s="91"/>
      <c r="MEZ16" s="91"/>
      <c r="MFA16" s="91"/>
      <c r="MFB16" s="91"/>
      <c r="MFC16" s="91"/>
      <c r="MFD16" s="91"/>
      <c r="MFE16" s="91"/>
      <c r="MFF16" s="91"/>
      <c r="MFG16" s="91"/>
      <c r="MFH16" s="91"/>
      <c r="MFI16" s="91"/>
      <c r="MFJ16" s="91"/>
      <c r="MFK16" s="91"/>
      <c r="MFL16" s="91"/>
      <c r="MFM16" s="91"/>
      <c r="MFN16" s="91"/>
      <c r="MFO16" s="91"/>
      <c r="MFP16" s="91"/>
      <c r="MFQ16" s="91"/>
      <c r="MFR16" s="91"/>
      <c r="MFS16" s="91"/>
      <c r="MFT16" s="91"/>
      <c r="MFU16" s="91"/>
      <c r="MFV16" s="91"/>
      <c r="MFW16" s="91"/>
      <c r="MFX16" s="91"/>
      <c r="MFY16" s="91"/>
      <c r="MFZ16" s="91"/>
      <c r="MGA16" s="91"/>
      <c r="MGB16" s="91"/>
      <c r="MGC16" s="91"/>
      <c r="MGD16" s="91"/>
      <c r="MGE16" s="91"/>
      <c r="MGF16" s="91"/>
      <c r="MGG16" s="91"/>
      <c r="MGH16" s="91"/>
      <c r="MGI16" s="91"/>
      <c r="MGJ16" s="91"/>
      <c r="MGK16" s="91"/>
      <c r="MGL16" s="91"/>
      <c r="MGM16" s="91"/>
      <c r="MGN16" s="91"/>
      <c r="MGO16" s="91"/>
      <c r="MGP16" s="91"/>
      <c r="MGQ16" s="91"/>
      <c r="MGR16" s="91"/>
      <c r="MGS16" s="91"/>
      <c r="MGT16" s="91"/>
      <c r="MGU16" s="91"/>
      <c r="MGV16" s="91"/>
      <c r="MGW16" s="91"/>
      <c r="MGX16" s="91"/>
      <c r="MGY16" s="91"/>
      <c r="MGZ16" s="91"/>
      <c r="MHA16" s="91"/>
      <c r="MHB16" s="91"/>
      <c r="MHC16" s="91"/>
      <c r="MHD16" s="91"/>
      <c r="MHE16" s="91"/>
      <c r="MHF16" s="91"/>
      <c r="MHG16" s="91"/>
      <c r="MHH16" s="91"/>
      <c r="MHI16" s="91"/>
      <c r="MHJ16" s="91"/>
      <c r="MHK16" s="91"/>
      <c r="MHL16" s="91"/>
      <c r="MHM16" s="91"/>
      <c r="MHN16" s="91"/>
      <c r="MHO16" s="91"/>
      <c r="MHP16" s="91"/>
      <c r="MHQ16" s="91"/>
      <c r="MHR16" s="91"/>
      <c r="MHS16" s="91"/>
      <c r="MHT16" s="91"/>
      <c r="MHU16" s="91"/>
      <c r="MHV16" s="91"/>
      <c r="MHW16" s="91"/>
      <c r="MHX16" s="91"/>
      <c r="MHY16" s="91"/>
      <c r="MHZ16" s="91"/>
      <c r="MIA16" s="91"/>
      <c r="MIB16" s="91"/>
      <c r="MIC16" s="91"/>
      <c r="MID16" s="91"/>
      <c r="MIE16" s="91"/>
      <c r="MIF16" s="91"/>
      <c r="MIG16" s="91"/>
      <c r="MIH16" s="91"/>
      <c r="MII16" s="91"/>
      <c r="MIJ16" s="91"/>
      <c r="MIK16" s="91"/>
      <c r="MIL16" s="91"/>
      <c r="MIM16" s="91"/>
      <c r="MIN16" s="91"/>
      <c r="MIO16" s="91"/>
      <c r="MIP16" s="91"/>
      <c r="MIQ16" s="91"/>
      <c r="MIR16" s="91"/>
      <c r="MIS16" s="91"/>
      <c r="MIT16" s="91"/>
      <c r="MIU16" s="91"/>
      <c r="MIV16" s="91"/>
      <c r="MIW16" s="91"/>
      <c r="MIX16" s="91"/>
      <c r="MIY16" s="91"/>
      <c r="MIZ16" s="91"/>
      <c r="MJA16" s="91"/>
      <c r="MJB16" s="91"/>
      <c r="MJC16" s="91"/>
      <c r="MJD16" s="91"/>
      <c r="MJE16" s="91"/>
      <c r="MJF16" s="91"/>
      <c r="MJG16" s="91"/>
      <c r="MJH16" s="91"/>
      <c r="MJI16" s="91"/>
      <c r="MJJ16" s="91"/>
      <c r="MJK16" s="91"/>
      <c r="MJL16" s="91"/>
      <c r="MJM16" s="91"/>
      <c r="MJN16" s="91"/>
      <c r="MJO16" s="91"/>
      <c r="MJP16" s="91"/>
      <c r="MJQ16" s="91"/>
      <c r="MJR16" s="91"/>
      <c r="MJS16" s="91"/>
      <c r="MJT16" s="91"/>
      <c r="MJU16" s="91"/>
      <c r="MJV16" s="91"/>
      <c r="MJW16" s="91"/>
      <c r="MJX16" s="91"/>
      <c r="MJY16" s="91"/>
      <c r="MJZ16" s="91"/>
      <c r="MKA16" s="91"/>
      <c r="MKB16" s="91"/>
      <c r="MKC16" s="91"/>
      <c r="MKD16" s="91"/>
      <c r="MKE16" s="91"/>
      <c r="MKF16" s="91"/>
      <c r="MKG16" s="91"/>
      <c r="MKH16" s="91"/>
      <c r="MKI16" s="91"/>
      <c r="MKJ16" s="91"/>
      <c r="MKK16" s="91"/>
      <c r="MKL16" s="91"/>
      <c r="MKM16" s="91"/>
      <c r="MKN16" s="91"/>
      <c r="MKO16" s="91"/>
      <c r="MKP16" s="91"/>
      <c r="MKQ16" s="91"/>
      <c r="MKR16" s="91"/>
      <c r="MKS16" s="91"/>
      <c r="MKT16" s="91"/>
      <c r="MKU16" s="91"/>
      <c r="MKV16" s="91"/>
      <c r="MKW16" s="91"/>
      <c r="MKX16" s="91"/>
      <c r="MKY16" s="91"/>
      <c r="MKZ16" s="91"/>
      <c r="MLA16" s="91"/>
      <c r="MLB16" s="91"/>
      <c r="MLC16" s="91"/>
      <c r="MLD16" s="91"/>
      <c r="MLE16" s="91"/>
      <c r="MLF16" s="91"/>
      <c r="MLG16" s="91"/>
      <c r="MLH16" s="91"/>
      <c r="MLI16" s="91"/>
      <c r="MLJ16" s="91"/>
      <c r="MLK16" s="91"/>
      <c r="MLL16" s="91"/>
      <c r="MLM16" s="91"/>
      <c r="MLN16" s="91"/>
      <c r="MLO16" s="91"/>
      <c r="MLP16" s="91"/>
      <c r="MLQ16" s="91"/>
      <c r="MLR16" s="91"/>
      <c r="MLS16" s="91"/>
      <c r="MLT16" s="91"/>
      <c r="MLU16" s="91"/>
      <c r="MLV16" s="91"/>
      <c r="MLW16" s="91"/>
      <c r="MLX16" s="91"/>
      <c r="MLY16" s="91"/>
      <c r="MLZ16" s="91"/>
      <c r="MMA16" s="91"/>
      <c r="MMB16" s="91"/>
      <c r="MMC16" s="91"/>
      <c r="MMD16" s="91"/>
      <c r="MME16" s="91"/>
      <c r="MMF16" s="91"/>
      <c r="MMG16" s="91"/>
      <c r="MMH16" s="91"/>
      <c r="MMI16" s="91"/>
      <c r="MMJ16" s="91"/>
      <c r="MMK16" s="91"/>
      <c r="MML16" s="91"/>
      <c r="MMM16" s="91"/>
      <c r="MMN16" s="91"/>
      <c r="MMO16" s="91"/>
      <c r="MMP16" s="91"/>
      <c r="MMQ16" s="91"/>
      <c r="MMR16" s="91"/>
      <c r="MMS16" s="91"/>
      <c r="MMT16" s="91"/>
      <c r="MMU16" s="91"/>
      <c r="MMV16" s="91"/>
      <c r="MMW16" s="91"/>
      <c r="MMX16" s="91"/>
      <c r="MMY16" s="91"/>
      <c r="MMZ16" s="91"/>
      <c r="MNA16" s="91"/>
      <c r="MNB16" s="91"/>
      <c r="MNC16" s="91"/>
      <c r="MND16" s="91"/>
      <c r="MNE16" s="91"/>
      <c r="MNF16" s="91"/>
      <c r="MNG16" s="91"/>
      <c r="MNH16" s="91"/>
      <c r="MNI16" s="91"/>
      <c r="MNJ16" s="91"/>
      <c r="MNK16" s="91"/>
      <c r="MNL16" s="91"/>
      <c r="MNM16" s="91"/>
      <c r="MNN16" s="91"/>
      <c r="MNO16" s="91"/>
      <c r="MNP16" s="91"/>
      <c r="MNQ16" s="91"/>
      <c r="MNR16" s="91"/>
      <c r="MNS16" s="91"/>
      <c r="MNT16" s="91"/>
      <c r="MNU16" s="91"/>
      <c r="MNV16" s="91"/>
      <c r="MNW16" s="91"/>
      <c r="MNX16" s="91"/>
      <c r="MNY16" s="91"/>
      <c r="MNZ16" s="91"/>
      <c r="MOA16" s="91"/>
      <c r="MOB16" s="91"/>
      <c r="MOC16" s="91"/>
      <c r="MOD16" s="91"/>
      <c r="MOE16" s="91"/>
      <c r="MOF16" s="91"/>
      <c r="MOG16" s="91"/>
      <c r="MOH16" s="91"/>
      <c r="MOI16" s="91"/>
      <c r="MOJ16" s="91"/>
      <c r="MOK16" s="91"/>
      <c r="MOL16" s="91"/>
      <c r="MOM16" s="91"/>
      <c r="MON16" s="91"/>
      <c r="MOO16" s="91"/>
      <c r="MOP16" s="91"/>
      <c r="MOQ16" s="91"/>
      <c r="MOR16" s="91"/>
      <c r="MOS16" s="91"/>
      <c r="MOT16" s="91"/>
      <c r="MOU16" s="91"/>
      <c r="MOV16" s="91"/>
      <c r="MOW16" s="91"/>
      <c r="MOX16" s="91"/>
      <c r="MOY16" s="91"/>
      <c r="MOZ16" s="91"/>
      <c r="MPA16" s="91"/>
      <c r="MPB16" s="91"/>
      <c r="MPC16" s="91"/>
      <c r="MPD16" s="91"/>
      <c r="MPE16" s="91"/>
      <c r="MPF16" s="91"/>
      <c r="MPG16" s="91"/>
      <c r="MPH16" s="91"/>
      <c r="MPI16" s="91"/>
      <c r="MPJ16" s="91"/>
      <c r="MPK16" s="91"/>
      <c r="MPL16" s="91"/>
      <c r="MPM16" s="91"/>
      <c r="MPN16" s="91"/>
      <c r="MPO16" s="91"/>
      <c r="MPP16" s="91"/>
      <c r="MPQ16" s="91"/>
      <c r="MPR16" s="91"/>
      <c r="MPS16" s="91"/>
      <c r="MPT16" s="91"/>
      <c r="MPU16" s="91"/>
      <c r="MPV16" s="91"/>
      <c r="MPW16" s="91"/>
      <c r="MPX16" s="91"/>
      <c r="MPY16" s="91"/>
      <c r="MPZ16" s="91"/>
      <c r="MQA16" s="91"/>
      <c r="MQB16" s="91"/>
      <c r="MQC16" s="91"/>
      <c r="MQD16" s="91"/>
      <c r="MQE16" s="91"/>
      <c r="MQF16" s="91"/>
      <c r="MQG16" s="91"/>
      <c r="MQH16" s="91"/>
      <c r="MQI16" s="91"/>
      <c r="MQJ16" s="91"/>
      <c r="MQK16" s="91"/>
      <c r="MQL16" s="91"/>
      <c r="MQM16" s="91"/>
      <c r="MQN16" s="91"/>
      <c r="MQO16" s="91"/>
      <c r="MQP16" s="91"/>
      <c r="MQQ16" s="91"/>
      <c r="MQR16" s="91"/>
      <c r="MQS16" s="91"/>
      <c r="MQT16" s="91"/>
      <c r="MQU16" s="91"/>
      <c r="MQV16" s="91"/>
      <c r="MQW16" s="91"/>
      <c r="MQX16" s="91"/>
      <c r="MQY16" s="91"/>
      <c r="MQZ16" s="91"/>
      <c r="MRA16" s="91"/>
      <c r="MRB16" s="91"/>
      <c r="MRC16" s="91"/>
      <c r="MRD16" s="91"/>
      <c r="MRE16" s="91"/>
      <c r="MRF16" s="91"/>
      <c r="MRG16" s="91"/>
      <c r="MRH16" s="91"/>
      <c r="MRI16" s="91"/>
      <c r="MRJ16" s="91"/>
      <c r="MRK16" s="91"/>
      <c r="MRL16" s="91"/>
      <c r="MRM16" s="91"/>
      <c r="MRN16" s="91"/>
      <c r="MRO16" s="91"/>
      <c r="MRP16" s="91"/>
      <c r="MRQ16" s="91"/>
      <c r="MRR16" s="91"/>
      <c r="MRS16" s="91"/>
      <c r="MRT16" s="91"/>
      <c r="MRU16" s="91"/>
      <c r="MRV16" s="91"/>
      <c r="MRW16" s="91"/>
      <c r="MRX16" s="91"/>
      <c r="MRY16" s="91"/>
      <c r="MRZ16" s="91"/>
      <c r="MSA16" s="91"/>
      <c r="MSB16" s="91"/>
      <c r="MSC16" s="91"/>
      <c r="MSD16" s="91"/>
      <c r="MSE16" s="91"/>
      <c r="MSF16" s="91"/>
      <c r="MSG16" s="91"/>
      <c r="MSH16" s="91"/>
      <c r="MSI16" s="91"/>
      <c r="MSJ16" s="91"/>
      <c r="MSK16" s="91"/>
      <c r="MSL16" s="91"/>
      <c r="MSM16" s="91"/>
      <c r="MSN16" s="91"/>
      <c r="MSO16" s="91"/>
      <c r="MSP16" s="91"/>
      <c r="MSQ16" s="91"/>
      <c r="MSR16" s="91"/>
      <c r="MSS16" s="91"/>
      <c r="MST16" s="91"/>
      <c r="MSU16" s="91"/>
      <c r="MSV16" s="91"/>
      <c r="MSW16" s="91"/>
      <c r="MSX16" s="91"/>
      <c r="MSY16" s="91"/>
      <c r="MSZ16" s="91"/>
      <c r="MTA16" s="91"/>
      <c r="MTB16" s="91"/>
      <c r="MTC16" s="91"/>
      <c r="MTD16" s="91"/>
      <c r="MTE16" s="91"/>
      <c r="MTF16" s="91"/>
      <c r="MTG16" s="91"/>
      <c r="MTH16" s="91"/>
      <c r="MTI16" s="91"/>
      <c r="MTJ16" s="91"/>
      <c r="MTK16" s="91"/>
      <c r="MTL16" s="91"/>
      <c r="MTM16" s="91"/>
      <c r="MTN16" s="91"/>
      <c r="MTO16" s="91"/>
      <c r="MTP16" s="91"/>
      <c r="MTQ16" s="91"/>
      <c r="MTR16" s="91"/>
      <c r="MTS16" s="91"/>
      <c r="MTT16" s="91"/>
      <c r="MTU16" s="91"/>
      <c r="MTV16" s="91"/>
      <c r="MTW16" s="91"/>
      <c r="MTX16" s="91"/>
      <c r="MTY16" s="91"/>
      <c r="MTZ16" s="91"/>
      <c r="MUA16" s="91"/>
      <c r="MUB16" s="91"/>
      <c r="MUC16" s="91"/>
      <c r="MUD16" s="91"/>
      <c r="MUE16" s="91"/>
      <c r="MUF16" s="91"/>
      <c r="MUG16" s="91"/>
      <c r="MUH16" s="91"/>
      <c r="MUI16" s="91"/>
      <c r="MUJ16" s="91"/>
      <c r="MUK16" s="91"/>
      <c r="MUL16" s="91"/>
      <c r="MUM16" s="91"/>
      <c r="MUN16" s="91"/>
      <c r="MUO16" s="91"/>
      <c r="MUP16" s="91"/>
      <c r="MUQ16" s="91"/>
      <c r="MUR16" s="91"/>
      <c r="MUS16" s="91"/>
      <c r="MUT16" s="91"/>
      <c r="MUU16" s="91"/>
      <c r="MUV16" s="91"/>
      <c r="MUW16" s="91"/>
      <c r="MUX16" s="91"/>
      <c r="MUY16" s="91"/>
      <c r="MUZ16" s="91"/>
      <c r="MVA16" s="91"/>
      <c r="MVB16" s="91"/>
      <c r="MVC16" s="91"/>
      <c r="MVD16" s="91"/>
      <c r="MVE16" s="91"/>
      <c r="MVF16" s="91"/>
      <c r="MVG16" s="91"/>
      <c r="MVH16" s="91"/>
      <c r="MVI16" s="91"/>
      <c r="MVJ16" s="91"/>
      <c r="MVK16" s="91"/>
      <c r="MVL16" s="91"/>
      <c r="MVM16" s="91"/>
      <c r="MVN16" s="91"/>
      <c r="MVO16" s="91"/>
      <c r="MVP16" s="91"/>
      <c r="MVQ16" s="91"/>
      <c r="MVR16" s="91"/>
      <c r="MVS16" s="91"/>
      <c r="MVT16" s="91"/>
      <c r="MVU16" s="91"/>
      <c r="MVV16" s="91"/>
      <c r="MVW16" s="91"/>
      <c r="MVX16" s="91"/>
      <c r="MVY16" s="91"/>
      <c r="MVZ16" s="91"/>
      <c r="MWA16" s="91"/>
      <c r="MWB16" s="91"/>
      <c r="MWC16" s="91"/>
      <c r="MWD16" s="91"/>
      <c r="MWE16" s="91"/>
      <c r="MWF16" s="91"/>
      <c r="MWG16" s="91"/>
      <c r="MWH16" s="91"/>
      <c r="MWI16" s="91"/>
      <c r="MWJ16" s="91"/>
      <c r="MWK16" s="91"/>
      <c r="MWL16" s="91"/>
      <c r="MWM16" s="91"/>
      <c r="MWN16" s="91"/>
      <c r="MWO16" s="91"/>
      <c r="MWP16" s="91"/>
      <c r="MWQ16" s="91"/>
      <c r="MWR16" s="91"/>
      <c r="MWS16" s="91"/>
      <c r="MWT16" s="91"/>
      <c r="MWU16" s="91"/>
      <c r="MWV16" s="91"/>
      <c r="MWW16" s="91"/>
      <c r="MWX16" s="91"/>
      <c r="MWY16" s="91"/>
      <c r="MWZ16" s="91"/>
      <c r="MXA16" s="91"/>
      <c r="MXB16" s="91"/>
      <c r="MXC16" s="91"/>
      <c r="MXD16" s="91"/>
      <c r="MXE16" s="91"/>
      <c r="MXF16" s="91"/>
      <c r="MXG16" s="91"/>
      <c r="MXH16" s="91"/>
      <c r="MXI16" s="91"/>
      <c r="MXJ16" s="91"/>
      <c r="MXK16" s="91"/>
      <c r="MXL16" s="91"/>
      <c r="MXM16" s="91"/>
      <c r="MXN16" s="91"/>
      <c r="MXO16" s="91"/>
      <c r="MXP16" s="91"/>
      <c r="MXQ16" s="91"/>
      <c r="MXR16" s="91"/>
      <c r="MXS16" s="91"/>
      <c r="MXT16" s="91"/>
      <c r="MXU16" s="91"/>
      <c r="MXV16" s="91"/>
      <c r="MXW16" s="91"/>
      <c r="MXX16" s="91"/>
      <c r="MXY16" s="91"/>
      <c r="MXZ16" s="91"/>
      <c r="MYA16" s="91"/>
      <c r="MYB16" s="91"/>
      <c r="MYC16" s="91"/>
      <c r="MYD16" s="91"/>
      <c r="MYE16" s="91"/>
      <c r="MYF16" s="91"/>
      <c r="MYG16" s="91"/>
      <c r="MYH16" s="91"/>
      <c r="MYI16" s="91"/>
      <c r="MYJ16" s="91"/>
      <c r="MYK16" s="91"/>
      <c r="MYL16" s="91"/>
      <c r="MYM16" s="91"/>
      <c r="MYN16" s="91"/>
      <c r="MYO16" s="91"/>
      <c r="MYP16" s="91"/>
      <c r="MYQ16" s="91"/>
      <c r="MYR16" s="91"/>
      <c r="MYS16" s="91"/>
      <c r="MYT16" s="91"/>
      <c r="MYU16" s="91"/>
      <c r="MYV16" s="91"/>
      <c r="MYW16" s="91"/>
      <c r="MYX16" s="91"/>
      <c r="MYY16" s="91"/>
      <c r="MYZ16" s="91"/>
      <c r="MZA16" s="91"/>
      <c r="MZB16" s="91"/>
      <c r="MZC16" s="91"/>
      <c r="MZD16" s="91"/>
      <c r="MZE16" s="91"/>
      <c r="MZF16" s="91"/>
      <c r="MZG16" s="91"/>
      <c r="MZH16" s="91"/>
      <c r="MZI16" s="91"/>
      <c r="MZJ16" s="91"/>
      <c r="MZK16" s="91"/>
      <c r="MZL16" s="91"/>
      <c r="MZM16" s="91"/>
      <c r="MZN16" s="91"/>
      <c r="MZO16" s="91"/>
      <c r="MZP16" s="91"/>
      <c r="MZQ16" s="91"/>
      <c r="MZR16" s="91"/>
      <c r="MZS16" s="91"/>
      <c r="MZT16" s="91"/>
      <c r="MZU16" s="91"/>
      <c r="MZV16" s="91"/>
      <c r="MZW16" s="91"/>
      <c r="MZX16" s="91"/>
      <c r="MZY16" s="91"/>
      <c r="MZZ16" s="91"/>
      <c r="NAA16" s="91"/>
      <c r="NAB16" s="91"/>
      <c r="NAC16" s="91"/>
      <c r="NAD16" s="91"/>
      <c r="NAE16" s="91"/>
      <c r="NAF16" s="91"/>
      <c r="NAG16" s="91"/>
      <c r="NAH16" s="91"/>
      <c r="NAI16" s="91"/>
      <c r="NAJ16" s="91"/>
      <c r="NAK16" s="91"/>
      <c r="NAL16" s="91"/>
      <c r="NAM16" s="91"/>
      <c r="NAN16" s="91"/>
      <c r="NAO16" s="91"/>
      <c r="NAP16" s="91"/>
      <c r="NAQ16" s="91"/>
      <c r="NAR16" s="91"/>
      <c r="NAS16" s="91"/>
      <c r="NAT16" s="91"/>
      <c r="NAU16" s="91"/>
      <c r="NAV16" s="91"/>
      <c r="NAW16" s="91"/>
      <c r="NAX16" s="91"/>
      <c r="NAY16" s="91"/>
      <c r="NAZ16" s="91"/>
      <c r="NBA16" s="91"/>
      <c r="NBB16" s="91"/>
      <c r="NBC16" s="91"/>
      <c r="NBD16" s="91"/>
      <c r="NBE16" s="91"/>
      <c r="NBF16" s="91"/>
      <c r="NBG16" s="91"/>
      <c r="NBH16" s="91"/>
      <c r="NBI16" s="91"/>
      <c r="NBJ16" s="91"/>
      <c r="NBK16" s="91"/>
      <c r="NBL16" s="91"/>
      <c r="NBM16" s="91"/>
      <c r="NBN16" s="91"/>
      <c r="NBO16" s="91"/>
      <c r="NBP16" s="91"/>
      <c r="NBQ16" s="91"/>
      <c r="NBR16" s="91"/>
      <c r="NBS16" s="91"/>
      <c r="NBT16" s="91"/>
      <c r="NBU16" s="91"/>
      <c r="NBV16" s="91"/>
      <c r="NBW16" s="91"/>
      <c r="NBX16" s="91"/>
      <c r="NBY16" s="91"/>
      <c r="NBZ16" s="91"/>
      <c r="NCA16" s="91"/>
      <c r="NCB16" s="91"/>
      <c r="NCC16" s="91"/>
      <c r="NCD16" s="91"/>
      <c r="NCE16" s="91"/>
      <c r="NCF16" s="91"/>
      <c r="NCG16" s="91"/>
      <c r="NCH16" s="91"/>
      <c r="NCI16" s="91"/>
      <c r="NCJ16" s="91"/>
      <c r="NCK16" s="91"/>
      <c r="NCL16" s="91"/>
      <c r="NCM16" s="91"/>
      <c r="NCN16" s="91"/>
      <c r="NCO16" s="91"/>
      <c r="NCP16" s="91"/>
      <c r="NCQ16" s="91"/>
      <c r="NCR16" s="91"/>
      <c r="NCS16" s="91"/>
      <c r="NCT16" s="91"/>
      <c r="NCU16" s="91"/>
      <c r="NCV16" s="91"/>
      <c r="NCW16" s="91"/>
      <c r="NCX16" s="91"/>
      <c r="NCY16" s="91"/>
      <c r="NCZ16" s="91"/>
      <c r="NDA16" s="91"/>
      <c r="NDB16" s="91"/>
      <c r="NDC16" s="91"/>
      <c r="NDD16" s="91"/>
      <c r="NDE16" s="91"/>
      <c r="NDF16" s="91"/>
      <c r="NDG16" s="91"/>
      <c r="NDH16" s="91"/>
      <c r="NDI16" s="91"/>
      <c r="NDJ16" s="91"/>
      <c r="NDK16" s="91"/>
      <c r="NDL16" s="91"/>
      <c r="NDM16" s="91"/>
      <c r="NDN16" s="91"/>
      <c r="NDO16" s="91"/>
      <c r="NDP16" s="91"/>
      <c r="NDQ16" s="91"/>
      <c r="NDR16" s="91"/>
      <c r="NDS16" s="91"/>
      <c r="NDT16" s="91"/>
      <c r="NDU16" s="91"/>
      <c r="NDV16" s="91"/>
      <c r="NDW16" s="91"/>
      <c r="NDX16" s="91"/>
      <c r="NDY16" s="91"/>
      <c r="NDZ16" s="91"/>
      <c r="NEA16" s="91"/>
      <c r="NEB16" s="91"/>
      <c r="NEC16" s="91"/>
      <c r="NED16" s="91"/>
      <c r="NEE16" s="91"/>
      <c r="NEF16" s="91"/>
      <c r="NEG16" s="91"/>
      <c r="NEH16" s="91"/>
      <c r="NEI16" s="91"/>
      <c r="NEJ16" s="91"/>
      <c r="NEK16" s="91"/>
      <c r="NEL16" s="91"/>
      <c r="NEM16" s="91"/>
      <c r="NEN16" s="91"/>
      <c r="NEO16" s="91"/>
      <c r="NEP16" s="91"/>
      <c r="NEQ16" s="91"/>
      <c r="NER16" s="91"/>
      <c r="NES16" s="91"/>
      <c r="NET16" s="91"/>
      <c r="NEU16" s="91"/>
      <c r="NEV16" s="91"/>
      <c r="NEW16" s="91"/>
      <c r="NEX16" s="91"/>
      <c r="NEY16" s="91"/>
      <c r="NEZ16" s="91"/>
      <c r="NFA16" s="91"/>
      <c r="NFB16" s="91"/>
      <c r="NFC16" s="91"/>
      <c r="NFD16" s="91"/>
      <c r="NFE16" s="91"/>
      <c r="NFF16" s="91"/>
      <c r="NFG16" s="91"/>
      <c r="NFH16" s="91"/>
      <c r="NFI16" s="91"/>
      <c r="NFJ16" s="91"/>
      <c r="NFK16" s="91"/>
      <c r="NFL16" s="91"/>
      <c r="NFM16" s="91"/>
      <c r="NFN16" s="91"/>
      <c r="NFO16" s="91"/>
      <c r="NFP16" s="91"/>
      <c r="NFQ16" s="91"/>
      <c r="NFR16" s="91"/>
      <c r="NFS16" s="91"/>
      <c r="NFT16" s="91"/>
      <c r="NFU16" s="91"/>
      <c r="NFV16" s="91"/>
      <c r="NFW16" s="91"/>
      <c r="NFX16" s="91"/>
      <c r="NFY16" s="91"/>
      <c r="NFZ16" s="91"/>
      <c r="NGA16" s="91"/>
      <c r="NGB16" s="91"/>
      <c r="NGC16" s="91"/>
      <c r="NGD16" s="91"/>
      <c r="NGE16" s="91"/>
      <c r="NGF16" s="91"/>
      <c r="NGG16" s="91"/>
      <c r="NGH16" s="91"/>
      <c r="NGI16" s="91"/>
      <c r="NGJ16" s="91"/>
      <c r="NGK16" s="91"/>
      <c r="NGL16" s="91"/>
      <c r="NGM16" s="91"/>
      <c r="NGN16" s="91"/>
      <c r="NGO16" s="91"/>
      <c r="NGP16" s="91"/>
      <c r="NGQ16" s="91"/>
      <c r="NGR16" s="91"/>
      <c r="NGS16" s="91"/>
      <c r="NGT16" s="91"/>
      <c r="NGU16" s="91"/>
      <c r="NGV16" s="91"/>
      <c r="NGW16" s="91"/>
      <c r="NGX16" s="91"/>
      <c r="NGY16" s="91"/>
      <c r="NGZ16" s="91"/>
      <c r="NHA16" s="91"/>
      <c r="NHB16" s="91"/>
      <c r="NHC16" s="91"/>
      <c r="NHD16" s="91"/>
      <c r="NHE16" s="91"/>
      <c r="NHF16" s="91"/>
      <c r="NHG16" s="91"/>
      <c r="NHH16" s="91"/>
      <c r="NHI16" s="91"/>
      <c r="NHJ16" s="91"/>
      <c r="NHK16" s="91"/>
      <c r="NHL16" s="91"/>
      <c r="NHM16" s="91"/>
      <c r="NHN16" s="91"/>
      <c r="NHO16" s="91"/>
      <c r="NHP16" s="91"/>
      <c r="NHQ16" s="91"/>
      <c r="NHR16" s="91"/>
      <c r="NHS16" s="91"/>
      <c r="NHT16" s="91"/>
      <c r="NHU16" s="91"/>
      <c r="NHV16" s="91"/>
      <c r="NHW16" s="91"/>
      <c r="NHX16" s="91"/>
      <c r="NHY16" s="91"/>
      <c r="NHZ16" s="91"/>
      <c r="NIA16" s="91"/>
      <c r="NIB16" s="91"/>
      <c r="NIC16" s="91"/>
      <c r="NID16" s="91"/>
      <c r="NIE16" s="91"/>
      <c r="NIF16" s="91"/>
      <c r="NIG16" s="91"/>
      <c r="NIH16" s="91"/>
      <c r="NII16" s="91"/>
      <c r="NIJ16" s="91"/>
      <c r="NIK16" s="91"/>
      <c r="NIL16" s="91"/>
      <c r="NIM16" s="91"/>
      <c r="NIN16" s="91"/>
      <c r="NIO16" s="91"/>
      <c r="NIP16" s="91"/>
      <c r="NIQ16" s="91"/>
      <c r="NIR16" s="91"/>
      <c r="NIS16" s="91"/>
      <c r="NIT16" s="91"/>
      <c r="NIU16" s="91"/>
      <c r="NIV16" s="91"/>
      <c r="NIW16" s="91"/>
      <c r="NIX16" s="91"/>
      <c r="NIY16" s="91"/>
      <c r="NIZ16" s="91"/>
      <c r="NJA16" s="91"/>
      <c r="NJB16" s="91"/>
      <c r="NJC16" s="91"/>
      <c r="NJD16" s="91"/>
      <c r="NJE16" s="91"/>
      <c r="NJF16" s="91"/>
      <c r="NJG16" s="91"/>
      <c r="NJH16" s="91"/>
      <c r="NJI16" s="91"/>
      <c r="NJJ16" s="91"/>
      <c r="NJK16" s="91"/>
      <c r="NJL16" s="91"/>
      <c r="NJM16" s="91"/>
      <c r="NJN16" s="91"/>
      <c r="NJO16" s="91"/>
      <c r="NJP16" s="91"/>
      <c r="NJQ16" s="91"/>
      <c r="NJR16" s="91"/>
      <c r="NJS16" s="91"/>
      <c r="NJT16" s="91"/>
      <c r="NJU16" s="91"/>
      <c r="NJV16" s="91"/>
      <c r="NJW16" s="91"/>
      <c r="NJX16" s="91"/>
      <c r="NJY16" s="91"/>
      <c r="NJZ16" s="91"/>
      <c r="NKA16" s="91"/>
      <c r="NKB16" s="91"/>
      <c r="NKC16" s="91"/>
      <c r="NKD16" s="91"/>
      <c r="NKE16" s="91"/>
      <c r="NKF16" s="91"/>
      <c r="NKG16" s="91"/>
      <c r="NKH16" s="91"/>
      <c r="NKI16" s="91"/>
      <c r="NKJ16" s="91"/>
      <c r="NKK16" s="91"/>
      <c r="NKL16" s="91"/>
      <c r="NKM16" s="91"/>
      <c r="NKN16" s="91"/>
      <c r="NKO16" s="91"/>
      <c r="NKP16" s="91"/>
      <c r="NKQ16" s="91"/>
      <c r="NKR16" s="91"/>
      <c r="NKS16" s="91"/>
      <c r="NKT16" s="91"/>
      <c r="NKU16" s="91"/>
      <c r="NKV16" s="91"/>
      <c r="NKW16" s="91"/>
      <c r="NKX16" s="91"/>
      <c r="NKY16" s="91"/>
      <c r="NKZ16" s="91"/>
      <c r="NLA16" s="91"/>
      <c r="NLB16" s="91"/>
      <c r="NLC16" s="91"/>
      <c r="NLD16" s="91"/>
      <c r="NLE16" s="91"/>
      <c r="NLF16" s="91"/>
      <c r="NLG16" s="91"/>
      <c r="NLH16" s="91"/>
      <c r="NLI16" s="91"/>
      <c r="NLJ16" s="91"/>
      <c r="NLK16" s="91"/>
      <c r="NLL16" s="91"/>
      <c r="NLM16" s="91"/>
      <c r="NLN16" s="91"/>
      <c r="NLO16" s="91"/>
      <c r="NLP16" s="91"/>
      <c r="NLQ16" s="91"/>
      <c r="NLR16" s="91"/>
      <c r="NLS16" s="91"/>
      <c r="NLT16" s="91"/>
      <c r="NLU16" s="91"/>
      <c r="NLV16" s="91"/>
      <c r="NLW16" s="91"/>
      <c r="NLX16" s="91"/>
      <c r="NLY16" s="91"/>
      <c r="NLZ16" s="91"/>
      <c r="NMA16" s="91"/>
      <c r="NMB16" s="91"/>
      <c r="NMC16" s="91"/>
      <c r="NMD16" s="91"/>
      <c r="NME16" s="91"/>
      <c r="NMF16" s="91"/>
      <c r="NMG16" s="91"/>
      <c r="NMH16" s="91"/>
      <c r="NMI16" s="91"/>
      <c r="NMJ16" s="91"/>
      <c r="NMK16" s="91"/>
      <c r="NML16" s="91"/>
      <c r="NMM16" s="91"/>
      <c r="NMN16" s="91"/>
      <c r="NMO16" s="91"/>
      <c r="NMP16" s="91"/>
      <c r="NMQ16" s="91"/>
      <c r="NMR16" s="91"/>
      <c r="NMS16" s="91"/>
      <c r="NMT16" s="91"/>
      <c r="NMU16" s="91"/>
      <c r="NMV16" s="91"/>
      <c r="NMW16" s="91"/>
      <c r="NMX16" s="91"/>
      <c r="NMY16" s="91"/>
      <c r="NMZ16" s="91"/>
      <c r="NNA16" s="91"/>
      <c r="NNB16" s="91"/>
      <c r="NNC16" s="91"/>
      <c r="NND16" s="91"/>
      <c r="NNE16" s="91"/>
      <c r="NNF16" s="91"/>
      <c r="NNG16" s="91"/>
      <c r="NNH16" s="91"/>
      <c r="NNI16" s="91"/>
      <c r="NNJ16" s="91"/>
      <c r="NNK16" s="91"/>
      <c r="NNL16" s="91"/>
      <c r="NNM16" s="91"/>
      <c r="NNN16" s="91"/>
      <c r="NNO16" s="91"/>
      <c r="NNP16" s="91"/>
      <c r="NNQ16" s="91"/>
      <c r="NNR16" s="91"/>
      <c r="NNS16" s="91"/>
      <c r="NNT16" s="91"/>
      <c r="NNU16" s="91"/>
      <c r="NNV16" s="91"/>
      <c r="NNW16" s="91"/>
      <c r="NNX16" s="91"/>
      <c r="NNY16" s="91"/>
      <c r="NNZ16" s="91"/>
      <c r="NOA16" s="91"/>
      <c r="NOB16" s="91"/>
      <c r="NOC16" s="91"/>
      <c r="NOD16" s="91"/>
      <c r="NOE16" s="91"/>
      <c r="NOF16" s="91"/>
      <c r="NOG16" s="91"/>
      <c r="NOH16" s="91"/>
      <c r="NOI16" s="91"/>
      <c r="NOJ16" s="91"/>
      <c r="NOK16" s="91"/>
      <c r="NOL16" s="91"/>
      <c r="NOM16" s="91"/>
      <c r="NON16" s="91"/>
      <c r="NOO16" s="91"/>
      <c r="NOP16" s="91"/>
      <c r="NOQ16" s="91"/>
      <c r="NOR16" s="91"/>
      <c r="NOS16" s="91"/>
      <c r="NOT16" s="91"/>
      <c r="NOU16" s="91"/>
      <c r="NOV16" s="91"/>
      <c r="NOW16" s="91"/>
      <c r="NOX16" s="91"/>
      <c r="NOY16" s="91"/>
      <c r="NOZ16" s="91"/>
      <c r="NPA16" s="91"/>
      <c r="NPB16" s="91"/>
      <c r="NPC16" s="91"/>
      <c r="NPD16" s="91"/>
      <c r="NPE16" s="91"/>
      <c r="NPF16" s="91"/>
      <c r="NPG16" s="91"/>
      <c r="NPH16" s="91"/>
      <c r="NPI16" s="91"/>
      <c r="NPJ16" s="91"/>
      <c r="NPK16" s="91"/>
      <c r="NPL16" s="91"/>
      <c r="NPM16" s="91"/>
      <c r="NPN16" s="91"/>
      <c r="NPO16" s="91"/>
      <c r="NPP16" s="91"/>
      <c r="NPQ16" s="91"/>
      <c r="NPR16" s="91"/>
      <c r="NPS16" s="91"/>
      <c r="NPT16" s="91"/>
      <c r="NPU16" s="91"/>
      <c r="NPV16" s="91"/>
      <c r="NPW16" s="91"/>
      <c r="NPX16" s="91"/>
      <c r="NPY16" s="91"/>
      <c r="NPZ16" s="91"/>
      <c r="NQA16" s="91"/>
      <c r="NQB16" s="91"/>
      <c r="NQC16" s="91"/>
      <c r="NQD16" s="91"/>
      <c r="NQE16" s="91"/>
      <c r="NQF16" s="91"/>
      <c r="NQG16" s="91"/>
      <c r="NQH16" s="91"/>
      <c r="NQI16" s="91"/>
      <c r="NQJ16" s="91"/>
      <c r="NQK16" s="91"/>
      <c r="NQL16" s="91"/>
      <c r="NQM16" s="91"/>
      <c r="NQN16" s="91"/>
      <c r="NQO16" s="91"/>
      <c r="NQP16" s="91"/>
      <c r="NQQ16" s="91"/>
      <c r="NQR16" s="91"/>
      <c r="NQS16" s="91"/>
      <c r="NQT16" s="91"/>
      <c r="NQU16" s="91"/>
      <c r="NQV16" s="91"/>
      <c r="NQW16" s="91"/>
      <c r="NQX16" s="91"/>
      <c r="NQY16" s="91"/>
      <c r="NQZ16" s="91"/>
      <c r="NRA16" s="91"/>
      <c r="NRB16" s="91"/>
      <c r="NRC16" s="91"/>
      <c r="NRD16" s="91"/>
      <c r="NRE16" s="91"/>
      <c r="NRF16" s="91"/>
      <c r="NRG16" s="91"/>
      <c r="NRH16" s="91"/>
      <c r="NRI16" s="91"/>
      <c r="NRJ16" s="91"/>
      <c r="NRK16" s="91"/>
      <c r="NRL16" s="91"/>
      <c r="NRM16" s="91"/>
      <c r="NRN16" s="91"/>
      <c r="NRO16" s="91"/>
      <c r="NRP16" s="91"/>
      <c r="NRQ16" s="91"/>
      <c r="NRR16" s="91"/>
      <c r="NRS16" s="91"/>
      <c r="NRT16" s="91"/>
      <c r="NRU16" s="91"/>
      <c r="NRV16" s="91"/>
      <c r="NRW16" s="91"/>
      <c r="NRX16" s="91"/>
      <c r="NRY16" s="91"/>
      <c r="NRZ16" s="91"/>
      <c r="NSA16" s="91"/>
      <c r="NSB16" s="91"/>
      <c r="NSC16" s="91"/>
      <c r="NSD16" s="91"/>
      <c r="NSE16" s="91"/>
      <c r="NSF16" s="91"/>
      <c r="NSG16" s="91"/>
      <c r="NSH16" s="91"/>
      <c r="NSI16" s="91"/>
      <c r="NSJ16" s="91"/>
      <c r="NSK16" s="91"/>
      <c r="NSL16" s="91"/>
      <c r="NSM16" s="91"/>
      <c r="NSN16" s="91"/>
      <c r="NSO16" s="91"/>
      <c r="NSP16" s="91"/>
      <c r="NSQ16" s="91"/>
      <c r="NSR16" s="91"/>
      <c r="NSS16" s="91"/>
      <c r="NST16" s="91"/>
      <c r="NSU16" s="91"/>
      <c r="NSV16" s="91"/>
      <c r="NSW16" s="91"/>
      <c r="NSX16" s="91"/>
      <c r="NSY16" s="91"/>
      <c r="NSZ16" s="91"/>
      <c r="NTA16" s="91"/>
      <c r="NTB16" s="91"/>
      <c r="NTC16" s="91"/>
      <c r="NTD16" s="91"/>
      <c r="NTE16" s="91"/>
      <c r="NTF16" s="91"/>
      <c r="NTG16" s="91"/>
      <c r="NTH16" s="91"/>
      <c r="NTI16" s="91"/>
      <c r="NTJ16" s="91"/>
      <c r="NTK16" s="91"/>
      <c r="NTL16" s="91"/>
      <c r="NTM16" s="91"/>
      <c r="NTN16" s="91"/>
      <c r="NTO16" s="91"/>
      <c r="NTP16" s="91"/>
      <c r="NTQ16" s="91"/>
      <c r="NTR16" s="91"/>
      <c r="NTS16" s="91"/>
      <c r="NTT16" s="91"/>
      <c r="NTU16" s="91"/>
      <c r="NTV16" s="91"/>
      <c r="NTW16" s="91"/>
      <c r="NTX16" s="91"/>
      <c r="NTY16" s="91"/>
      <c r="NTZ16" s="91"/>
      <c r="NUA16" s="91"/>
      <c r="NUB16" s="91"/>
      <c r="NUC16" s="91"/>
      <c r="NUD16" s="91"/>
      <c r="NUE16" s="91"/>
      <c r="NUF16" s="91"/>
      <c r="NUG16" s="91"/>
      <c r="NUH16" s="91"/>
      <c r="NUI16" s="91"/>
      <c r="NUJ16" s="91"/>
      <c r="NUK16" s="91"/>
      <c r="NUL16" s="91"/>
      <c r="NUM16" s="91"/>
      <c r="NUN16" s="91"/>
      <c r="NUO16" s="91"/>
      <c r="NUP16" s="91"/>
      <c r="NUQ16" s="91"/>
      <c r="NUR16" s="91"/>
      <c r="NUS16" s="91"/>
      <c r="NUT16" s="91"/>
      <c r="NUU16" s="91"/>
      <c r="NUV16" s="91"/>
      <c r="NUW16" s="91"/>
      <c r="NUX16" s="91"/>
      <c r="NUY16" s="91"/>
      <c r="NUZ16" s="91"/>
      <c r="NVA16" s="91"/>
      <c r="NVB16" s="91"/>
      <c r="NVC16" s="91"/>
      <c r="NVD16" s="91"/>
      <c r="NVE16" s="91"/>
      <c r="NVF16" s="91"/>
      <c r="NVG16" s="91"/>
      <c r="NVH16" s="91"/>
      <c r="NVI16" s="91"/>
      <c r="NVJ16" s="91"/>
      <c r="NVK16" s="91"/>
      <c r="NVL16" s="91"/>
      <c r="NVM16" s="91"/>
      <c r="NVN16" s="91"/>
      <c r="NVO16" s="91"/>
      <c r="NVP16" s="91"/>
      <c r="NVQ16" s="91"/>
      <c r="NVR16" s="91"/>
      <c r="NVS16" s="91"/>
      <c r="NVT16" s="91"/>
      <c r="NVU16" s="91"/>
      <c r="NVV16" s="91"/>
      <c r="NVW16" s="91"/>
      <c r="NVX16" s="91"/>
      <c r="NVY16" s="91"/>
      <c r="NVZ16" s="91"/>
      <c r="NWA16" s="91"/>
      <c r="NWB16" s="91"/>
      <c r="NWC16" s="91"/>
      <c r="NWD16" s="91"/>
      <c r="NWE16" s="91"/>
      <c r="NWF16" s="91"/>
      <c r="NWG16" s="91"/>
      <c r="NWH16" s="91"/>
      <c r="NWI16" s="91"/>
      <c r="NWJ16" s="91"/>
      <c r="NWK16" s="91"/>
      <c r="NWL16" s="91"/>
      <c r="NWM16" s="91"/>
      <c r="NWN16" s="91"/>
      <c r="NWO16" s="91"/>
      <c r="NWP16" s="91"/>
      <c r="NWQ16" s="91"/>
      <c r="NWR16" s="91"/>
      <c r="NWS16" s="91"/>
      <c r="NWT16" s="91"/>
      <c r="NWU16" s="91"/>
      <c r="NWV16" s="91"/>
      <c r="NWW16" s="91"/>
      <c r="NWX16" s="91"/>
      <c r="NWY16" s="91"/>
      <c r="NWZ16" s="91"/>
      <c r="NXA16" s="91"/>
      <c r="NXB16" s="91"/>
      <c r="NXC16" s="91"/>
      <c r="NXD16" s="91"/>
      <c r="NXE16" s="91"/>
      <c r="NXF16" s="91"/>
      <c r="NXG16" s="91"/>
      <c r="NXH16" s="91"/>
      <c r="NXI16" s="91"/>
      <c r="NXJ16" s="91"/>
      <c r="NXK16" s="91"/>
      <c r="NXL16" s="91"/>
      <c r="NXM16" s="91"/>
      <c r="NXN16" s="91"/>
      <c r="NXO16" s="91"/>
      <c r="NXP16" s="91"/>
      <c r="NXQ16" s="91"/>
      <c r="NXR16" s="91"/>
      <c r="NXS16" s="91"/>
      <c r="NXT16" s="91"/>
      <c r="NXU16" s="91"/>
      <c r="NXV16" s="91"/>
      <c r="NXW16" s="91"/>
      <c r="NXX16" s="91"/>
      <c r="NXY16" s="91"/>
      <c r="NXZ16" s="91"/>
      <c r="NYA16" s="91"/>
      <c r="NYB16" s="91"/>
      <c r="NYC16" s="91"/>
      <c r="NYD16" s="91"/>
      <c r="NYE16" s="91"/>
      <c r="NYF16" s="91"/>
      <c r="NYG16" s="91"/>
      <c r="NYH16" s="91"/>
      <c r="NYI16" s="91"/>
      <c r="NYJ16" s="91"/>
      <c r="NYK16" s="91"/>
      <c r="NYL16" s="91"/>
      <c r="NYM16" s="91"/>
      <c r="NYN16" s="91"/>
      <c r="NYO16" s="91"/>
      <c r="NYP16" s="91"/>
      <c r="NYQ16" s="91"/>
      <c r="NYR16" s="91"/>
      <c r="NYS16" s="91"/>
      <c r="NYT16" s="91"/>
      <c r="NYU16" s="91"/>
      <c r="NYV16" s="91"/>
      <c r="NYW16" s="91"/>
      <c r="NYX16" s="91"/>
      <c r="NYY16" s="91"/>
      <c r="NYZ16" s="91"/>
      <c r="NZA16" s="91"/>
      <c r="NZB16" s="91"/>
      <c r="NZC16" s="91"/>
      <c r="NZD16" s="91"/>
      <c r="NZE16" s="91"/>
      <c r="NZF16" s="91"/>
      <c r="NZG16" s="91"/>
      <c r="NZH16" s="91"/>
      <c r="NZI16" s="91"/>
      <c r="NZJ16" s="91"/>
      <c r="NZK16" s="91"/>
      <c r="NZL16" s="91"/>
      <c r="NZM16" s="91"/>
      <c r="NZN16" s="91"/>
      <c r="NZO16" s="91"/>
      <c r="NZP16" s="91"/>
      <c r="NZQ16" s="91"/>
      <c r="NZR16" s="91"/>
      <c r="NZS16" s="91"/>
      <c r="NZT16" s="91"/>
      <c r="NZU16" s="91"/>
      <c r="NZV16" s="91"/>
      <c r="NZW16" s="91"/>
      <c r="NZX16" s="91"/>
      <c r="NZY16" s="91"/>
      <c r="NZZ16" s="91"/>
      <c r="OAA16" s="91"/>
      <c r="OAB16" s="91"/>
      <c r="OAC16" s="91"/>
      <c r="OAD16" s="91"/>
      <c r="OAE16" s="91"/>
      <c r="OAF16" s="91"/>
      <c r="OAG16" s="91"/>
      <c r="OAH16" s="91"/>
      <c r="OAI16" s="91"/>
      <c r="OAJ16" s="91"/>
      <c r="OAK16" s="91"/>
      <c r="OAL16" s="91"/>
      <c r="OAM16" s="91"/>
      <c r="OAN16" s="91"/>
      <c r="OAO16" s="91"/>
      <c r="OAP16" s="91"/>
      <c r="OAQ16" s="91"/>
      <c r="OAR16" s="91"/>
      <c r="OAS16" s="91"/>
      <c r="OAT16" s="91"/>
      <c r="OAU16" s="91"/>
      <c r="OAV16" s="91"/>
      <c r="OAW16" s="91"/>
      <c r="OAX16" s="91"/>
      <c r="OAY16" s="91"/>
      <c r="OAZ16" s="91"/>
      <c r="OBA16" s="91"/>
      <c r="OBB16" s="91"/>
      <c r="OBC16" s="91"/>
      <c r="OBD16" s="91"/>
      <c r="OBE16" s="91"/>
      <c r="OBF16" s="91"/>
      <c r="OBG16" s="91"/>
      <c r="OBH16" s="91"/>
      <c r="OBI16" s="91"/>
      <c r="OBJ16" s="91"/>
      <c r="OBK16" s="91"/>
      <c r="OBL16" s="91"/>
      <c r="OBM16" s="91"/>
      <c r="OBN16" s="91"/>
      <c r="OBO16" s="91"/>
      <c r="OBP16" s="91"/>
      <c r="OBQ16" s="91"/>
      <c r="OBR16" s="91"/>
      <c r="OBS16" s="91"/>
      <c r="OBT16" s="91"/>
      <c r="OBU16" s="91"/>
      <c r="OBV16" s="91"/>
      <c r="OBW16" s="91"/>
      <c r="OBX16" s="91"/>
      <c r="OBY16" s="91"/>
      <c r="OBZ16" s="91"/>
      <c r="OCA16" s="91"/>
      <c r="OCB16" s="91"/>
      <c r="OCC16" s="91"/>
      <c r="OCD16" s="91"/>
      <c r="OCE16" s="91"/>
      <c r="OCF16" s="91"/>
      <c r="OCG16" s="91"/>
      <c r="OCH16" s="91"/>
      <c r="OCI16" s="91"/>
      <c r="OCJ16" s="91"/>
      <c r="OCK16" s="91"/>
      <c r="OCL16" s="91"/>
      <c r="OCM16" s="91"/>
      <c r="OCN16" s="91"/>
      <c r="OCO16" s="91"/>
      <c r="OCP16" s="91"/>
      <c r="OCQ16" s="91"/>
      <c r="OCR16" s="91"/>
      <c r="OCS16" s="91"/>
      <c r="OCT16" s="91"/>
      <c r="OCU16" s="91"/>
      <c r="OCV16" s="91"/>
      <c r="OCW16" s="91"/>
      <c r="OCX16" s="91"/>
      <c r="OCY16" s="91"/>
      <c r="OCZ16" s="91"/>
      <c r="ODA16" s="91"/>
      <c r="ODB16" s="91"/>
      <c r="ODC16" s="91"/>
      <c r="ODD16" s="91"/>
      <c r="ODE16" s="91"/>
      <c r="ODF16" s="91"/>
      <c r="ODG16" s="91"/>
      <c r="ODH16" s="91"/>
      <c r="ODI16" s="91"/>
      <c r="ODJ16" s="91"/>
      <c r="ODK16" s="91"/>
      <c r="ODL16" s="91"/>
      <c r="ODM16" s="91"/>
      <c r="ODN16" s="91"/>
      <c r="ODO16" s="91"/>
      <c r="ODP16" s="91"/>
      <c r="ODQ16" s="91"/>
      <c r="ODR16" s="91"/>
      <c r="ODS16" s="91"/>
      <c r="ODT16" s="91"/>
      <c r="ODU16" s="91"/>
      <c r="ODV16" s="91"/>
      <c r="ODW16" s="91"/>
      <c r="ODX16" s="91"/>
      <c r="ODY16" s="91"/>
      <c r="ODZ16" s="91"/>
      <c r="OEA16" s="91"/>
      <c r="OEB16" s="91"/>
      <c r="OEC16" s="91"/>
      <c r="OED16" s="91"/>
      <c r="OEE16" s="91"/>
      <c r="OEF16" s="91"/>
      <c r="OEG16" s="91"/>
      <c r="OEH16" s="91"/>
      <c r="OEI16" s="91"/>
      <c r="OEJ16" s="91"/>
      <c r="OEK16" s="91"/>
      <c r="OEL16" s="91"/>
      <c r="OEM16" s="91"/>
      <c r="OEN16" s="91"/>
      <c r="OEO16" s="91"/>
      <c r="OEP16" s="91"/>
      <c r="OEQ16" s="91"/>
      <c r="OER16" s="91"/>
      <c r="OES16" s="91"/>
      <c r="OET16" s="91"/>
      <c r="OEU16" s="91"/>
      <c r="OEV16" s="91"/>
      <c r="OEW16" s="91"/>
      <c r="OEX16" s="91"/>
      <c r="OEY16" s="91"/>
      <c r="OEZ16" s="91"/>
      <c r="OFA16" s="91"/>
      <c r="OFB16" s="91"/>
      <c r="OFC16" s="91"/>
      <c r="OFD16" s="91"/>
      <c r="OFE16" s="91"/>
      <c r="OFF16" s="91"/>
      <c r="OFG16" s="91"/>
      <c r="OFH16" s="91"/>
      <c r="OFI16" s="91"/>
      <c r="OFJ16" s="91"/>
      <c r="OFK16" s="91"/>
      <c r="OFL16" s="91"/>
      <c r="OFM16" s="91"/>
      <c r="OFN16" s="91"/>
      <c r="OFO16" s="91"/>
      <c r="OFP16" s="91"/>
      <c r="OFQ16" s="91"/>
      <c r="OFR16" s="91"/>
      <c r="OFS16" s="91"/>
      <c r="OFT16" s="91"/>
      <c r="OFU16" s="91"/>
      <c r="OFV16" s="91"/>
      <c r="OFW16" s="91"/>
      <c r="OFX16" s="91"/>
      <c r="OFY16" s="91"/>
      <c r="OFZ16" s="91"/>
      <c r="OGA16" s="91"/>
      <c r="OGB16" s="91"/>
      <c r="OGC16" s="91"/>
      <c r="OGD16" s="91"/>
      <c r="OGE16" s="91"/>
      <c r="OGF16" s="91"/>
      <c r="OGG16" s="91"/>
      <c r="OGH16" s="91"/>
      <c r="OGI16" s="91"/>
      <c r="OGJ16" s="91"/>
      <c r="OGK16" s="91"/>
      <c r="OGL16" s="91"/>
      <c r="OGM16" s="91"/>
      <c r="OGN16" s="91"/>
      <c r="OGO16" s="91"/>
      <c r="OGP16" s="91"/>
      <c r="OGQ16" s="91"/>
      <c r="OGR16" s="91"/>
      <c r="OGS16" s="91"/>
      <c r="OGT16" s="91"/>
      <c r="OGU16" s="91"/>
      <c r="OGV16" s="91"/>
      <c r="OGW16" s="91"/>
      <c r="OGX16" s="91"/>
      <c r="OGY16" s="91"/>
      <c r="OGZ16" s="91"/>
      <c r="OHA16" s="91"/>
      <c r="OHB16" s="91"/>
      <c r="OHC16" s="91"/>
      <c r="OHD16" s="91"/>
      <c r="OHE16" s="91"/>
      <c r="OHF16" s="91"/>
      <c r="OHG16" s="91"/>
      <c r="OHH16" s="91"/>
      <c r="OHI16" s="91"/>
      <c r="OHJ16" s="91"/>
      <c r="OHK16" s="91"/>
      <c r="OHL16" s="91"/>
      <c r="OHM16" s="91"/>
      <c r="OHN16" s="91"/>
      <c r="OHO16" s="91"/>
      <c r="OHP16" s="91"/>
      <c r="OHQ16" s="91"/>
      <c r="OHR16" s="91"/>
      <c r="OHS16" s="91"/>
      <c r="OHT16" s="91"/>
      <c r="OHU16" s="91"/>
      <c r="OHV16" s="91"/>
      <c r="OHW16" s="91"/>
      <c r="OHX16" s="91"/>
      <c r="OHY16" s="91"/>
      <c r="OHZ16" s="91"/>
      <c r="OIA16" s="91"/>
      <c r="OIB16" s="91"/>
      <c r="OIC16" s="91"/>
      <c r="OID16" s="91"/>
      <c r="OIE16" s="91"/>
      <c r="OIF16" s="91"/>
      <c r="OIG16" s="91"/>
      <c r="OIH16" s="91"/>
      <c r="OII16" s="91"/>
      <c r="OIJ16" s="91"/>
      <c r="OIK16" s="91"/>
      <c r="OIL16" s="91"/>
      <c r="OIM16" s="91"/>
      <c r="OIN16" s="91"/>
      <c r="OIO16" s="91"/>
      <c r="OIP16" s="91"/>
      <c r="OIQ16" s="91"/>
      <c r="OIR16" s="91"/>
      <c r="OIS16" s="91"/>
      <c r="OIT16" s="91"/>
      <c r="OIU16" s="91"/>
      <c r="OIV16" s="91"/>
      <c r="OIW16" s="91"/>
      <c r="OIX16" s="91"/>
      <c r="OIY16" s="91"/>
      <c r="OIZ16" s="91"/>
      <c r="OJA16" s="91"/>
      <c r="OJB16" s="91"/>
      <c r="OJC16" s="91"/>
      <c r="OJD16" s="91"/>
      <c r="OJE16" s="91"/>
      <c r="OJF16" s="91"/>
      <c r="OJG16" s="91"/>
      <c r="OJH16" s="91"/>
      <c r="OJI16" s="91"/>
      <c r="OJJ16" s="91"/>
      <c r="OJK16" s="91"/>
      <c r="OJL16" s="91"/>
      <c r="OJM16" s="91"/>
      <c r="OJN16" s="91"/>
      <c r="OJO16" s="91"/>
      <c r="OJP16" s="91"/>
      <c r="OJQ16" s="91"/>
      <c r="OJR16" s="91"/>
      <c r="OJS16" s="91"/>
      <c r="OJT16" s="91"/>
      <c r="OJU16" s="91"/>
      <c r="OJV16" s="91"/>
      <c r="OJW16" s="91"/>
      <c r="OJX16" s="91"/>
      <c r="OJY16" s="91"/>
      <c r="OJZ16" s="91"/>
      <c r="OKA16" s="91"/>
      <c r="OKB16" s="91"/>
      <c r="OKC16" s="91"/>
      <c r="OKD16" s="91"/>
      <c r="OKE16" s="91"/>
      <c r="OKF16" s="91"/>
      <c r="OKG16" s="91"/>
      <c r="OKH16" s="91"/>
      <c r="OKI16" s="91"/>
      <c r="OKJ16" s="91"/>
      <c r="OKK16" s="91"/>
      <c r="OKL16" s="91"/>
      <c r="OKM16" s="91"/>
      <c r="OKN16" s="91"/>
      <c r="OKO16" s="91"/>
      <c r="OKP16" s="91"/>
      <c r="OKQ16" s="91"/>
      <c r="OKR16" s="91"/>
      <c r="OKS16" s="91"/>
      <c r="OKT16" s="91"/>
      <c r="OKU16" s="91"/>
      <c r="OKV16" s="91"/>
      <c r="OKW16" s="91"/>
      <c r="OKX16" s="91"/>
      <c r="OKY16" s="91"/>
      <c r="OKZ16" s="91"/>
      <c r="OLA16" s="91"/>
      <c r="OLB16" s="91"/>
      <c r="OLC16" s="91"/>
      <c r="OLD16" s="91"/>
      <c r="OLE16" s="91"/>
      <c r="OLF16" s="91"/>
      <c r="OLG16" s="91"/>
      <c r="OLH16" s="91"/>
      <c r="OLI16" s="91"/>
      <c r="OLJ16" s="91"/>
      <c r="OLK16" s="91"/>
      <c r="OLL16" s="91"/>
      <c r="OLM16" s="91"/>
      <c r="OLN16" s="91"/>
      <c r="OLO16" s="91"/>
      <c r="OLP16" s="91"/>
      <c r="OLQ16" s="91"/>
      <c r="OLR16" s="91"/>
      <c r="OLS16" s="91"/>
      <c r="OLT16" s="91"/>
      <c r="OLU16" s="91"/>
      <c r="OLV16" s="91"/>
      <c r="OLW16" s="91"/>
      <c r="OLX16" s="91"/>
      <c r="OLY16" s="91"/>
      <c r="OLZ16" s="91"/>
      <c r="OMA16" s="91"/>
      <c r="OMB16" s="91"/>
      <c r="OMC16" s="91"/>
      <c r="OMD16" s="91"/>
      <c r="OME16" s="91"/>
      <c r="OMF16" s="91"/>
      <c r="OMG16" s="91"/>
      <c r="OMH16" s="91"/>
      <c r="OMI16" s="91"/>
      <c r="OMJ16" s="91"/>
      <c r="OMK16" s="91"/>
      <c r="OML16" s="91"/>
      <c r="OMM16" s="91"/>
      <c r="OMN16" s="91"/>
      <c r="OMO16" s="91"/>
      <c r="OMP16" s="91"/>
      <c r="OMQ16" s="91"/>
      <c r="OMR16" s="91"/>
      <c r="OMS16" s="91"/>
      <c r="OMT16" s="91"/>
      <c r="OMU16" s="91"/>
      <c r="OMV16" s="91"/>
      <c r="OMW16" s="91"/>
      <c r="OMX16" s="91"/>
      <c r="OMY16" s="91"/>
      <c r="OMZ16" s="91"/>
      <c r="ONA16" s="91"/>
      <c r="ONB16" s="91"/>
      <c r="ONC16" s="91"/>
      <c r="OND16" s="91"/>
      <c r="ONE16" s="91"/>
      <c r="ONF16" s="91"/>
      <c r="ONG16" s="91"/>
      <c r="ONH16" s="91"/>
      <c r="ONI16" s="91"/>
      <c r="ONJ16" s="91"/>
      <c r="ONK16" s="91"/>
      <c r="ONL16" s="91"/>
      <c r="ONM16" s="91"/>
      <c r="ONN16" s="91"/>
      <c r="ONO16" s="91"/>
      <c r="ONP16" s="91"/>
      <c r="ONQ16" s="91"/>
      <c r="ONR16" s="91"/>
      <c r="ONS16" s="91"/>
      <c r="ONT16" s="91"/>
      <c r="ONU16" s="91"/>
      <c r="ONV16" s="91"/>
      <c r="ONW16" s="91"/>
      <c r="ONX16" s="91"/>
      <c r="ONY16" s="91"/>
      <c r="ONZ16" s="91"/>
      <c r="OOA16" s="91"/>
      <c r="OOB16" s="91"/>
      <c r="OOC16" s="91"/>
      <c r="OOD16" s="91"/>
      <c r="OOE16" s="91"/>
      <c r="OOF16" s="91"/>
      <c r="OOG16" s="91"/>
      <c r="OOH16" s="91"/>
      <c r="OOI16" s="91"/>
      <c r="OOJ16" s="91"/>
      <c r="OOK16" s="91"/>
      <c r="OOL16" s="91"/>
      <c r="OOM16" s="91"/>
      <c r="OON16" s="91"/>
      <c r="OOO16" s="91"/>
      <c r="OOP16" s="91"/>
      <c r="OOQ16" s="91"/>
      <c r="OOR16" s="91"/>
      <c r="OOS16" s="91"/>
      <c r="OOT16" s="91"/>
      <c r="OOU16" s="91"/>
      <c r="OOV16" s="91"/>
      <c r="OOW16" s="91"/>
      <c r="OOX16" s="91"/>
      <c r="OOY16" s="91"/>
      <c r="OOZ16" s="91"/>
      <c r="OPA16" s="91"/>
      <c r="OPB16" s="91"/>
      <c r="OPC16" s="91"/>
      <c r="OPD16" s="91"/>
      <c r="OPE16" s="91"/>
      <c r="OPF16" s="91"/>
      <c r="OPG16" s="91"/>
      <c r="OPH16" s="91"/>
      <c r="OPI16" s="91"/>
      <c r="OPJ16" s="91"/>
      <c r="OPK16" s="91"/>
      <c r="OPL16" s="91"/>
      <c r="OPM16" s="91"/>
      <c r="OPN16" s="91"/>
      <c r="OPO16" s="91"/>
      <c r="OPP16" s="91"/>
      <c r="OPQ16" s="91"/>
      <c r="OPR16" s="91"/>
      <c r="OPS16" s="91"/>
      <c r="OPT16" s="91"/>
      <c r="OPU16" s="91"/>
      <c r="OPV16" s="91"/>
      <c r="OPW16" s="91"/>
      <c r="OPX16" s="91"/>
      <c r="OPY16" s="91"/>
      <c r="OPZ16" s="91"/>
      <c r="OQA16" s="91"/>
      <c r="OQB16" s="91"/>
      <c r="OQC16" s="91"/>
      <c r="OQD16" s="91"/>
      <c r="OQE16" s="91"/>
      <c r="OQF16" s="91"/>
      <c r="OQG16" s="91"/>
      <c r="OQH16" s="91"/>
      <c r="OQI16" s="91"/>
      <c r="OQJ16" s="91"/>
      <c r="OQK16" s="91"/>
      <c r="OQL16" s="91"/>
      <c r="OQM16" s="91"/>
      <c r="OQN16" s="91"/>
      <c r="OQO16" s="91"/>
      <c r="OQP16" s="91"/>
      <c r="OQQ16" s="91"/>
      <c r="OQR16" s="91"/>
      <c r="OQS16" s="91"/>
      <c r="OQT16" s="91"/>
      <c r="OQU16" s="91"/>
      <c r="OQV16" s="91"/>
      <c r="OQW16" s="91"/>
      <c r="OQX16" s="91"/>
      <c r="OQY16" s="91"/>
      <c r="OQZ16" s="91"/>
      <c r="ORA16" s="91"/>
      <c r="ORB16" s="91"/>
      <c r="ORC16" s="91"/>
      <c r="ORD16" s="91"/>
      <c r="ORE16" s="91"/>
      <c r="ORF16" s="91"/>
      <c r="ORG16" s="91"/>
      <c r="ORH16" s="91"/>
      <c r="ORI16" s="91"/>
      <c r="ORJ16" s="91"/>
      <c r="ORK16" s="91"/>
      <c r="ORL16" s="91"/>
      <c r="ORM16" s="91"/>
      <c r="ORN16" s="91"/>
      <c r="ORO16" s="91"/>
      <c r="ORP16" s="91"/>
      <c r="ORQ16" s="91"/>
      <c r="ORR16" s="91"/>
      <c r="ORS16" s="91"/>
      <c r="ORT16" s="91"/>
      <c r="ORU16" s="91"/>
      <c r="ORV16" s="91"/>
      <c r="ORW16" s="91"/>
      <c r="ORX16" s="91"/>
      <c r="ORY16" s="91"/>
      <c r="ORZ16" s="91"/>
      <c r="OSA16" s="91"/>
      <c r="OSB16" s="91"/>
      <c r="OSC16" s="91"/>
      <c r="OSD16" s="91"/>
      <c r="OSE16" s="91"/>
      <c r="OSF16" s="91"/>
      <c r="OSG16" s="91"/>
      <c r="OSH16" s="91"/>
      <c r="OSI16" s="91"/>
      <c r="OSJ16" s="91"/>
      <c r="OSK16" s="91"/>
      <c r="OSL16" s="91"/>
      <c r="OSM16" s="91"/>
      <c r="OSN16" s="91"/>
      <c r="OSO16" s="91"/>
      <c r="OSP16" s="91"/>
      <c r="OSQ16" s="91"/>
      <c r="OSR16" s="91"/>
      <c r="OSS16" s="91"/>
      <c r="OST16" s="91"/>
      <c r="OSU16" s="91"/>
      <c r="OSV16" s="91"/>
      <c r="OSW16" s="91"/>
      <c r="OSX16" s="91"/>
      <c r="OSY16" s="91"/>
      <c r="OSZ16" s="91"/>
      <c r="OTA16" s="91"/>
      <c r="OTB16" s="91"/>
      <c r="OTC16" s="91"/>
      <c r="OTD16" s="91"/>
      <c r="OTE16" s="91"/>
      <c r="OTF16" s="91"/>
      <c r="OTG16" s="91"/>
      <c r="OTH16" s="91"/>
      <c r="OTI16" s="91"/>
      <c r="OTJ16" s="91"/>
      <c r="OTK16" s="91"/>
      <c r="OTL16" s="91"/>
      <c r="OTM16" s="91"/>
      <c r="OTN16" s="91"/>
      <c r="OTO16" s="91"/>
      <c r="OTP16" s="91"/>
      <c r="OTQ16" s="91"/>
      <c r="OTR16" s="91"/>
      <c r="OTS16" s="91"/>
      <c r="OTT16" s="91"/>
      <c r="OTU16" s="91"/>
      <c r="OTV16" s="91"/>
      <c r="OTW16" s="91"/>
      <c r="OTX16" s="91"/>
      <c r="OTY16" s="91"/>
      <c r="OTZ16" s="91"/>
      <c r="OUA16" s="91"/>
      <c r="OUB16" s="91"/>
      <c r="OUC16" s="91"/>
      <c r="OUD16" s="91"/>
      <c r="OUE16" s="91"/>
      <c r="OUF16" s="91"/>
      <c r="OUG16" s="91"/>
      <c r="OUH16" s="91"/>
      <c r="OUI16" s="91"/>
      <c r="OUJ16" s="91"/>
      <c r="OUK16" s="91"/>
      <c r="OUL16" s="91"/>
      <c r="OUM16" s="91"/>
      <c r="OUN16" s="91"/>
      <c r="OUO16" s="91"/>
      <c r="OUP16" s="91"/>
      <c r="OUQ16" s="91"/>
      <c r="OUR16" s="91"/>
      <c r="OUS16" s="91"/>
      <c r="OUT16" s="91"/>
      <c r="OUU16" s="91"/>
      <c r="OUV16" s="91"/>
      <c r="OUW16" s="91"/>
      <c r="OUX16" s="91"/>
      <c r="OUY16" s="91"/>
      <c r="OUZ16" s="91"/>
      <c r="OVA16" s="91"/>
      <c r="OVB16" s="91"/>
      <c r="OVC16" s="91"/>
      <c r="OVD16" s="91"/>
      <c r="OVE16" s="91"/>
      <c r="OVF16" s="91"/>
      <c r="OVG16" s="91"/>
      <c r="OVH16" s="91"/>
      <c r="OVI16" s="91"/>
      <c r="OVJ16" s="91"/>
      <c r="OVK16" s="91"/>
      <c r="OVL16" s="91"/>
      <c r="OVM16" s="91"/>
      <c r="OVN16" s="91"/>
      <c r="OVO16" s="91"/>
      <c r="OVP16" s="91"/>
      <c r="OVQ16" s="91"/>
      <c r="OVR16" s="91"/>
      <c r="OVS16" s="91"/>
      <c r="OVT16" s="91"/>
      <c r="OVU16" s="91"/>
      <c r="OVV16" s="91"/>
      <c r="OVW16" s="91"/>
      <c r="OVX16" s="91"/>
      <c r="OVY16" s="91"/>
      <c r="OVZ16" s="91"/>
      <c r="OWA16" s="91"/>
      <c r="OWB16" s="91"/>
      <c r="OWC16" s="91"/>
      <c r="OWD16" s="91"/>
      <c r="OWE16" s="91"/>
      <c r="OWF16" s="91"/>
      <c r="OWG16" s="91"/>
      <c r="OWH16" s="91"/>
      <c r="OWI16" s="91"/>
      <c r="OWJ16" s="91"/>
      <c r="OWK16" s="91"/>
      <c r="OWL16" s="91"/>
      <c r="OWM16" s="91"/>
      <c r="OWN16" s="91"/>
      <c r="OWO16" s="91"/>
      <c r="OWP16" s="91"/>
      <c r="OWQ16" s="91"/>
      <c r="OWR16" s="91"/>
      <c r="OWS16" s="91"/>
      <c r="OWT16" s="91"/>
      <c r="OWU16" s="91"/>
      <c r="OWV16" s="91"/>
      <c r="OWW16" s="91"/>
      <c r="OWX16" s="91"/>
      <c r="OWY16" s="91"/>
      <c r="OWZ16" s="91"/>
      <c r="OXA16" s="91"/>
      <c r="OXB16" s="91"/>
      <c r="OXC16" s="91"/>
      <c r="OXD16" s="91"/>
      <c r="OXE16" s="91"/>
      <c r="OXF16" s="91"/>
      <c r="OXG16" s="91"/>
      <c r="OXH16" s="91"/>
      <c r="OXI16" s="91"/>
      <c r="OXJ16" s="91"/>
      <c r="OXK16" s="91"/>
      <c r="OXL16" s="91"/>
      <c r="OXM16" s="91"/>
      <c r="OXN16" s="91"/>
      <c r="OXO16" s="91"/>
      <c r="OXP16" s="91"/>
      <c r="OXQ16" s="91"/>
      <c r="OXR16" s="91"/>
      <c r="OXS16" s="91"/>
      <c r="OXT16" s="91"/>
      <c r="OXU16" s="91"/>
      <c r="OXV16" s="91"/>
      <c r="OXW16" s="91"/>
      <c r="OXX16" s="91"/>
      <c r="OXY16" s="91"/>
      <c r="OXZ16" s="91"/>
      <c r="OYA16" s="91"/>
      <c r="OYB16" s="91"/>
      <c r="OYC16" s="91"/>
      <c r="OYD16" s="91"/>
      <c r="OYE16" s="91"/>
      <c r="OYF16" s="91"/>
      <c r="OYG16" s="91"/>
      <c r="OYH16" s="91"/>
      <c r="OYI16" s="91"/>
      <c r="OYJ16" s="91"/>
      <c r="OYK16" s="91"/>
      <c r="OYL16" s="91"/>
      <c r="OYM16" s="91"/>
      <c r="OYN16" s="91"/>
      <c r="OYO16" s="91"/>
      <c r="OYP16" s="91"/>
      <c r="OYQ16" s="91"/>
      <c r="OYR16" s="91"/>
      <c r="OYS16" s="91"/>
      <c r="OYT16" s="91"/>
      <c r="OYU16" s="91"/>
      <c r="OYV16" s="91"/>
      <c r="OYW16" s="91"/>
      <c r="OYX16" s="91"/>
      <c r="OYY16" s="91"/>
      <c r="OYZ16" s="91"/>
      <c r="OZA16" s="91"/>
      <c r="OZB16" s="91"/>
      <c r="OZC16" s="91"/>
      <c r="OZD16" s="91"/>
      <c r="OZE16" s="91"/>
      <c r="OZF16" s="91"/>
      <c r="OZG16" s="91"/>
      <c r="OZH16" s="91"/>
      <c r="OZI16" s="91"/>
      <c r="OZJ16" s="91"/>
      <c r="OZK16" s="91"/>
      <c r="OZL16" s="91"/>
      <c r="OZM16" s="91"/>
      <c r="OZN16" s="91"/>
      <c r="OZO16" s="91"/>
      <c r="OZP16" s="91"/>
      <c r="OZQ16" s="91"/>
      <c r="OZR16" s="91"/>
      <c r="OZS16" s="91"/>
      <c r="OZT16" s="91"/>
      <c r="OZU16" s="91"/>
      <c r="OZV16" s="91"/>
      <c r="OZW16" s="91"/>
      <c r="OZX16" s="91"/>
      <c r="OZY16" s="91"/>
      <c r="OZZ16" s="91"/>
      <c r="PAA16" s="91"/>
      <c r="PAB16" s="91"/>
      <c r="PAC16" s="91"/>
      <c r="PAD16" s="91"/>
      <c r="PAE16" s="91"/>
      <c r="PAF16" s="91"/>
      <c r="PAG16" s="91"/>
      <c r="PAH16" s="91"/>
      <c r="PAI16" s="91"/>
      <c r="PAJ16" s="91"/>
      <c r="PAK16" s="91"/>
      <c r="PAL16" s="91"/>
      <c r="PAM16" s="91"/>
      <c r="PAN16" s="91"/>
      <c r="PAO16" s="91"/>
      <c r="PAP16" s="91"/>
      <c r="PAQ16" s="91"/>
      <c r="PAR16" s="91"/>
      <c r="PAS16" s="91"/>
      <c r="PAT16" s="91"/>
      <c r="PAU16" s="91"/>
      <c r="PAV16" s="91"/>
      <c r="PAW16" s="91"/>
      <c r="PAX16" s="91"/>
      <c r="PAY16" s="91"/>
      <c r="PAZ16" s="91"/>
      <c r="PBA16" s="91"/>
      <c r="PBB16" s="91"/>
      <c r="PBC16" s="91"/>
      <c r="PBD16" s="91"/>
      <c r="PBE16" s="91"/>
      <c r="PBF16" s="91"/>
      <c r="PBG16" s="91"/>
      <c r="PBH16" s="91"/>
      <c r="PBI16" s="91"/>
      <c r="PBJ16" s="91"/>
      <c r="PBK16" s="91"/>
      <c r="PBL16" s="91"/>
      <c r="PBM16" s="91"/>
      <c r="PBN16" s="91"/>
      <c r="PBO16" s="91"/>
      <c r="PBP16" s="91"/>
      <c r="PBQ16" s="91"/>
      <c r="PBR16" s="91"/>
      <c r="PBS16" s="91"/>
      <c r="PBT16" s="91"/>
      <c r="PBU16" s="91"/>
      <c r="PBV16" s="91"/>
      <c r="PBW16" s="91"/>
      <c r="PBX16" s="91"/>
      <c r="PBY16" s="91"/>
      <c r="PBZ16" s="91"/>
      <c r="PCA16" s="91"/>
      <c r="PCB16" s="91"/>
      <c r="PCC16" s="91"/>
      <c r="PCD16" s="91"/>
      <c r="PCE16" s="91"/>
      <c r="PCF16" s="91"/>
      <c r="PCG16" s="91"/>
      <c r="PCH16" s="91"/>
      <c r="PCI16" s="91"/>
      <c r="PCJ16" s="91"/>
      <c r="PCK16" s="91"/>
      <c r="PCL16" s="91"/>
      <c r="PCM16" s="91"/>
      <c r="PCN16" s="91"/>
      <c r="PCO16" s="91"/>
      <c r="PCP16" s="91"/>
      <c r="PCQ16" s="91"/>
      <c r="PCR16" s="91"/>
      <c r="PCS16" s="91"/>
      <c r="PCT16" s="91"/>
      <c r="PCU16" s="91"/>
      <c r="PCV16" s="91"/>
      <c r="PCW16" s="91"/>
      <c r="PCX16" s="91"/>
      <c r="PCY16" s="91"/>
      <c r="PCZ16" s="91"/>
      <c r="PDA16" s="91"/>
      <c r="PDB16" s="91"/>
      <c r="PDC16" s="91"/>
      <c r="PDD16" s="91"/>
      <c r="PDE16" s="91"/>
      <c r="PDF16" s="91"/>
      <c r="PDG16" s="91"/>
      <c r="PDH16" s="91"/>
      <c r="PDI16" s="91"/>
      <c r="PDJ16" s="91"/>
      <c r="PDK16" s="91"/>
      <c r="PDL16" s="91"/>
      <c r="PDM16" s="91"/>
      <c r="PDN16" s="91"/>
      <c r="PDO16" s="91"/>
      <c r="PDP16" s="91"/>
      <c r="PDQ16" s="91"/>
      <c r="PDR16" s="91"/>
      <c r="PDS16" s="91"/>
      <c r="PDT16" s="91"/>
      <c r="PDU16" s="91"/>
      <c r="PDV16" s="91"/>
      <c r="PDW16" s="91"/>
      <c r="PDX16" s="91"/>
      <c r="PDY16" s="91"/>
      <c r="PDZ16" s="91"/>
      <c r="PEA16" s="91"/>
      <c r="PEB16" s="91"/>
      <c r="PEC16" s="91"/>
      <c r="PED16" s="91"/>
      <c r="PEE16" s="91"/>
      <c r="PEF16" s="91"/>
      <c r="PEG16" s="91"/>
      <c r="PEH16" s="91"/>
      <c r="PEI16" s="91"/>
      <c r="PEJ16" s="91"/>
      <c r="PEK16" s="91"/>
      <c r="PEL16" s="91"/>
      <c r="PEM16" s="91"/>
      <c r="PEN16" s="91"/>
      <c r="PEO16" s="91"/>
      <c r="PEP16" s="91"/>
      <c r="PEQ16" s="91"/>
      <c r="PER16" s="91"/>
      <c r="PES16" s="91"/>
      <c r="PET16" s="91"/>
      <c r="PEU16" s="91"/>
      <c r="PEV16" s="91"/>
      <c r="PEW16" s="91"/>
      <c r="PEX16" s="91"/>
      <c r="PEY16" s="91"/>
      <c r="PEZ16" s="91"/>
      <c r="PFA16" s="91"/>
      <c r="PFB16" s="91"/>
      <c r="PFC16" s="91"/>
      <c r="PFD16" s="91"/>
      <c r="PFE16" s="91"/>
      <c r="PFF16" s="91"/>
      <c r="PFG16" s="91"/>
      <c r="PFH16" s="91"/>
      <c r="PFI16" s="91"/>
      <c r="PFJ16" s="91"/>
      <c r="PFK16" s="91"/>
      <c r="PFL16" s="91"/>
      <c r="PFM16" s="91"/>
      <c r="PFN16" s="91"/>
      <c r="PFO16" s="91"/>
      <c r="PFP16" s="91"/>
      <c r="PFQ16" s="91"/>
      <c r="PFR16" s="91"/>
      <c r="PFS16" s="91"/>
      <c r="PFT16" s="91"/>
      <c r="PFU16" s="91"/>
      <c r="PFV16" s="91"/>
      <c r="PFW16" s="91"/>
      <c r="PFX16" s="91"/>
      <c r="PFY16" s="91"/>
      <c r="PFZ16" s="91"/>
      <c r="PGA16" s="91"/>
      <c r="PGB16" s="91"/>
      <c r="PGC16" s="91"/>
      <c r="PGD16" s="91"/>
      <c r="PGE16" s="91"/>
      <c r="PGF16" s="91"/>
      <c r="PGG16" s="91"/>
      <c r="PGH16" s="91"/>
      <c r="PGI16" s="91"/>
      <c r="PGJ16" s="91"/>
      <c r="PGK16" s="91"/>
      <c r="PGL16" s="91"/>
      <c r="PGM16" s="91"/>
      <c r="PGN16" s="91"/>
      <c r="PGO16" s="91"/>
      <c r="PGP16" s="91"/>
      <c r="PGQ16" s="91"/>
      <c r="PGR16" s="91"/>
      <c r="PGS16" s="91"/>
      <c r="PGT16" s="91"/>
      <c r="PGU16" s="91"/>
      <c r="PGV16" s="91"/>
      <c r="PGW16" s="91"/>
      <c r="PGX16" s="91"/>
      <c r="PGY16" s="91"/>
      <c r="PGZ16" s="91"/>
      <c r="PHA16" s="91"/>
      <c r="PHB16" s="91"/>
      <c r="PHC16" s="91"/>
      <c r="PHD16" s="91"/>
      <c r="PHE16" s="91"/>
      <c r="PHF16" s="91"/>
      <c r="PHG16" s="91"/>
      <c r="PHH16" s="91"/>
      <c r="PHI16" s="91"/>
      <c r="PHJ16" s="91"/>
      <c r="PHK16" s="91"/>
      <c r="PHL16" s="91"/>
      <c r="PHM16" s="91"/>
      <c r="PHN16" s="91"/>
      <c r="PHO16" s="91"/>
      <c r="PHP16" s="91"/>
      <c r="PHQ16" s="91"/>
      <c r="PHR16" s="91"/>
      <c r="PHS16" s="91"/>
      <c r="PHT16" s="91"/>
      <c r="PHU16" s="91"/>
      <c r="PHV16" s="91"/>
      <c r="PHW16" s="91"/>
      <c r="PHX16" s="91"/>
      <c r="PHY16" s="91"/>
      <c r="PHZ16" s="91"/>
      <c r="PIA16" s="91"/>
      <c r="PIB16" s="91"/>
      <c r="PIC16" s="91"/>
      <c r="PID16" s="91"/>
      <c r="PIE16" s="91"/>
      <c r="PIF16" s="91"/>
      <c r="PIG16" s="91"/>
      <c r="PIH16" s="91"/>
      <c r="PII16" s="91"/>
      <c r="PIJ16" s="91"/>
      <c r="PIK16" s="91"/>
      <c r="PIL16" s="91"/>
      <c r="PIM16" s="91"/>
      <c r="PIN16" s="91"/>
      <c r="PIO16" s="91"/>
      <c r="PIP16" s="91"/>
      <c r="PIQ16" s="91"/>
      <c r="PIR16" s="91"/>
      <c r="PIS16" s="91"/>
      <c r="PIT16" s="91"/>
      <c r="PIU16" s="91"/>
      <c r="PIV16" s="91"/>
      <c r="PIW16" s="91"/>
      <c r="PIX16" s="91"/>
      <c r="PIY16" s="91"/>
      <c r="PIZ16" s="91"/>
      <c r="PJA16" s="91"/>
      <c r="PJB16" s="91"/>
      <c r="PJC16" s="91"/>
      <c r="PJD16" s="91"/>
      <c r="PJE16" s="91"/>
      <c r="PJF16" s="91"/>
      <c r="PJG16" s="91"/>
      <c r="PJH16" s="91"/>
      <c r="PJI16" s="91"/>
      <c r="PJJ16" s="91"/>
      <c r="PJK16" s="91"/>
      <c r="PJL16" s="91"/>
      <c r="PJM16" s="91"/>
      <c r="PJN16" s="91"/>
      <c r="PJO16" s="91"/>
      <c r="PJP16" s="91"/>
      <c r="PJQ16" s="91"/>
      <c r="PJR16" s="91"/>
      <c r="PJS16" s="91"/>
      <c r="PJT16" s="91"/>
      <c r="PJU16" s="91"/>
      <c r="PJV16" s="91"/>
      <c r="PJW16" s="91"/>
      <c r="PJX16" s="91"/>
      <c r="PJY16" s="91"/>
      <c r="PJZ16" s="91"/>
      <c r="PKA16" s="91"/>
      <c r="PKB16" s="91"/>
      <c r="PKC16" s="91"/>
      <c r="PKD16" s="91"/>
      <c r="PKE16" s="91"/>
      <c r="PKF16" s="91"/>
      <c r="PKG16" s="91"/>
      <c r="PKH16" s="91"/>
      <c r="PKI16" s="91"/>
      <c r="PKJ16" s="91"/>
      <c r="PKK16" s="91"/>
      <c r="PKL16" s="91"/>
      <c r="PKM16" s="91"/>
      <c r="PKN16" s="91"/>
      <c r="PKO16" s="91"/>
      <c r="PKP16" s="91"/>
      <c r="PKQ16" s="91"/>
      <c r="PKR16" s="91"/>
      <c r="PKS16" s="91"/>
      <c r="PKT16" s="91"/>
      <c r="PKU16" s="91"/>
      <c r="PKV16" s="91"/>
      <c r="PKW16" s="91"/>
      <c r="PKX16" s="91"/>
      <c r="PKY16" s="91"/>
      <c r="PKZ16" s="91"/>
      <c r="PLA16" s="91"/>
      <c r="PLB16" s="91"/>
      <c r="PLC16" s="91"/>
      <c r="PLD16" s="91"/>
      <c r="PLE16" s="91"/>
      <c r="PLF16" s="91"/>
      <c r="PLG16" s="91"/>
      <c r="PLH16" s="91"/>
      <c r="PLI16" s="91"/>
      <c r="PLJ16" s="91"/>
      <c r="PLK16" s="91"/>
      <c r="PLL16" s="91"/>
      <c r="PLM16" s="91"/>
      <c r="PLN16" s="91"/>
      <c r="PLO16" s="91"/>
      <c r="PLP16" s="91"/>
      <c r="PLQ16" s="91"/>
      <c r="PLR16" s="91"/>
      <c r="PLS16" s="91"/>
      <c r="PLT16" s="91"/>
      <c r="PLU16" s="91"/>
      <c r="PLV16" s="91"/>
      <c r="PLW16" s="91"/>
      <c r="PLX16" s="91"/>
      <c r="PLY16" s="91"/>
      <c r="PLZ16" s="91"/>
      <c r="PMA16" s="91"/>
      <c r="PMB16" s="91"/>
      <c r="PMC16" s="91"/>
      <c r="PMD16" s="91"/>
      <c r="PME16" s="91"/>
      <c r="PMF16" s="91"/>
      <c r="PMG16" s="91"/>
      <c r="PMH16" s="91"/>
      <c r="PMI16" s="91"/>
      <c r="PMJ16" s="91"/>
      <c r="PMK16" s="91"/>
      <c r="PML16" s="91"/>
      <c r="PMM16" s="91"/>
      <c r="PMN16" s="91"/>
      <c r="PMO16" s="91"/>
      <c r="PMP16" s="91"/>
      <c r="PMQ16" s="91"/>
      <c r="PMR16" s="91"/>
      <c r="PMS16" s="91"/>
      <c r="PMT16" s="91"/>
      <c r="PMU16" s="91"/>
      <c r="PMV16" s="91"/>
      <c r="PMW16" s="91"/>
      <c r="PMX16" s="91"/>
      <c r="PMY16" s="91"/>
      <c r="PMZ16" s="91"/>
      <c r="PNA16" s="91"/>
      <c r="PNB16" s="91"/>
      <c r="PNC16" s="91"/>
      <c r="PND16" s="91"/>
      <c r="PNE16" s="91"/>
      <c r="PNF16" s="91"/>
      <c r="PNG16" s="91"/>
      <c r="PNH16" s="91"/>
      <c r="PNI16" s="91"/>
      <c r="PNJ16" s="91"/>
      <c r="PNK16" s="91"/>
      <c r="PNL16" s="91"/>
      <c r="PNM16" s="91"/>
      <c r="PNN16" s="91"/>
      <c r="PNO16" s="91"/>
      <c r="PNP16" s="91"/>
      <c r="PNQ16" s="91"/>
      <c r="PNR16" s="91"/>
      <c r="PNS16" s="91"/>
      <c r="PNT16" s="91"/>
      <c r="PNU16" s="91"/>
      <c r="PNV16" s="91"/>
      <c r="PNW16" s="91"/>
      <c r="PNX16" s="91"/>
      <c r="PNY16" s="91"/>
      <c r="PNZ16" s="91"/>
      <c r="POA16" s="91"/>
      <c r="POB16" s="91"/>
      <c r="POC16" s="91"/>
      <c r="POD16" s="91"/>
      <c r="POE16" s="91"/>
      <c r="POF16" s="91"/>
      <c r="POG16" s="91"/>
      <c r="POH16" s="91"/>
      <c r="POI16" s="91"/>
      <c r="POJ16" s="91"/>
      <c r="POK16" s="91"/>
      <c r="POL16" s="91"/>
      <c r="POM16" s="91"/>
      <c r="PON16" s="91"/>
      <c r="POO16" s="91"/>
      <c r="POP16" s="91"/>
      <c r="POQ16" s="91"/>
      <c r="POR16" s="91"/>
      <c r="POS16" s="91"/>
      <c r="POT16" s="91"/>
      <c r="POU16" s="91"/>
      <c r="POV16" s="91"/>
      <c r="POW16" s="91"/>
      <c r="POX16" s="91"/>
      <c r="POY16" s="91"/>
      <c r="POZ16" s="91"/>
      <c r="PPA16" s="91"/>
      <c r="PPB16" s="91"/>
      <c r="PPC16" s="91"/>
      <c r="PPD16" s="91"/>
      <c r="PPE16" s="91"/>
      <c r="PPF16" s="91"/>
      <c r="PPG16" s="91"/>
      <c r="PPH16" s="91"/>
      <c r="PPI16" s="91"/>
      <c r="PPJ16" s="91"/>
      <c r="PPK16" s="91"/>
      <c r="PPL16" s="91"/>
      <c r="PPM16" s="91"/>
      <c r="PPN16" s="91"/>
      <c r="PPO16" s="91"/>
      <c r="PPP16" s="91"/>
      <c r="PPQ16" s="91"/>
      <c r="PPR16" s="91"/>
      <c r="PPS16" s="91"/>
      <c r="PPT16" s="91"/>
      <c r="PPU16" s="91"/>
      <c r="PPV16" s="91"/>
      <c r="PPW16" s="91"/>
      <c r="PPX16" s="91"/>
      <c r="PPY16" s="91"/>
      <c r="PPZ16" s="91"/>
      <c r="PQA16" s="91"/>
      <c r="PQB16" s="91"/>
      <c r="PQC16" s="91"/>
      <c r="PQD16" s="91"/>
      <c r="PQE16" s="91"/>
      <c r="PQF16" s="91"/>
      <c r="PQG16" s="91"/>
      <c r="PQH16" s="91"/>
      <c r="PQI16" s="91"/>
      <c r="PQJ16" s="91"/>
      <c r="PQK16" s="91"/>
      <c r="PQL16" s="91"/>
      <c r="PQM16" s="91"/>
      <c r="PQN16" s="91"/>
      <c r="PQO16" s="91"/>
      <c r="PQP16" s="91"/>
      <c r="PQQ16" s="91"/>
      <c r="PQR16" s="91"/>
      <c r="PQS16" s="91"/>
      <c r="PQT16" s="91"/>
      <c r="PQU16" s="91"/>
      <c r="PQV16" s="91"/>
      <c r="PQW16" s="91"/>
      <c r="PQX16" s="91"/>
      <c r="PQY16" s="91"/>
      <c r="PQZ16" s="91"/>
      <c r="PRA16" s="91"/>
      <c r="PRB16" s="91"/>
      <c r="PRC16" s="91"/>
      <c r="PRD16" s="91"/>
      <c r="PRE16" s="91"/>
      <c r="PRF16" s="91"/>
      <c r="PRG16" s="91"/>
      <c r="PRH16" s="91"/>
      <c r="PRI16" s="91"/>
      <c r="PRJ16" s="91"/>
      <c r="PRK16" s="91"/>
      <c r="PRL16" s="91"/>
      <c r="PRM16" s="91"/>
      <c r="PRN16" s="91"/>
      <c r="PRO16" s="91"/>
      <c r="PRP16" s="91"/>
      <c r="PRQ16" s="91"/>
      <c r="PRR16" s="91"/>
      <c r="PRS16" s="91"/>
      <c r="PRT16" s="91"/>
      <c r="PRU16" s="91"/>
      <c r="PRV16" s="91"/>
      <c r="PRW16" s="91"/>
      <c r="PRX16" s="91"/>
      <c r="PRY16" s="91"/>
      <c r="PRZ16" s="91"/>
      <c r="PSA16" s="91"/>
      <c r="PSB16" s="91"/>
      <c r="PSC16" s="91"/>
      <c r="PSD16" s="91"/>
      <c r="PSE16" s="91"/>
      <c r="PSF16" s="91"/>
      <c r="PSG16" s="91"/>
      <c r="PSH16" s="91"/>
      <c r="PSI16" s="91"/>
      <c r="PSJ16" s="91"/>
      <c r="PSK16" s="91"/>
      <c r="PSL16" s="91"/>
      <c r="PSM16" s="91"/>
      <c r="PSN16" s="91"/>
      <c r="PSO16" s="91"/>
      <c r="PSP16" s="91"/>
      <c r="PSQ16" s="91"/>
      <c r="PSR16" s="91"/>
      <c r="PSS16" s="91"/>
      <c r="PST16" s="91"/>
      <c r="PSU16" s="91"/>
      <c r="PSV16" s="91"/>
      <c r="PSW16" s="91"/>
      <c r="PSX16" s="91"/>
      <c r="PSY16" s="91"/>
      <c r="PSZ16" s="91"/>
      <c r="PTA16" s="91"/>
      <c r="PTB16" s="91"/>
      <c r="PTC16" s="91"/>
      <c r="PTD16" s="91"/>
      <c r="PTE16" s="91"/>
      <c r="PTF16" s="91"/>
      <c r="PTG16" s="91"/>
      <c r="PTH16" s="91"/>
      <c r="PTI16" s="91"/>
      <c r="PTJ16" s="91"/>
      <c r="PTK16" s="91"/>
      <c r="PTL16" s="91"/>
      <c r="PTM16" s="91"/>
      <c r="PTN16" s="91"/>
      <c r="PTO16" s="91"/>
      <c r="PTP16" s="91"/>
      <c r="PTQ16" s="91"/>
      <c r="PTR16" s="91"/>
      <c r="PTS16" s="91"/>
      <c r="PTT16" s="91"/>
      <c r="PTU16" s="91"/>
      <c r="PTV16" s="91"/>
      <c r="PTW16" s="91"/>
      <c r="PTX16" s="91"/>
      <c r="PTY16" s="91"/>
      <c r="PTZ16" s="91"/>
      <c r="PUA16" s="91"/>
      <c r="PUB16" s="91"/>
      <c r="PUC16" s="91"/>
      <c r="PUD16" s="91"/>
      <c r="PUE16" s="91"/>
      <c r="PUF16" s="91"/>
      <c r="PUG16" s="91"/>
      <c r="PUH16" s="91"/>
      <c r="PUI16" s="91"/>
      <c r="PUJ16" s="91"/>
      <c r="PUK16" s="91"/>
      <c r="PUL16" s="91"/>
      <c r="PUM16" s="91"/>
      <c r="PUN16" s="91"/>
      <c r="PUO16" s="91"/>
      <c r="PUP16" s="91"/>
      <c r="PUQ16" s="91"/>
      <c r="PUR16" s="91"/>
      <c r="PUS16" s="91"/>
      <c r="PUT16" s="91"/>
      <c r="PUU16" s="91"/>
      <c r="PUV16" s="91"/>
      <c r="PUW16" s="91"/>
      <c r="PUX16" s="91"/>
      <c r="PUY16" s="91"/>
      <c r="PUZ16" s="91"/>
      <c r="PVA16" s="91"/>
      <c r="PVB16" s="91"/>
      <c r="PVC16" s="91"/>
      <c r="PVD16" s="91"/>
      <c r="PVE16" s="91"/>
      <c r="PVF16" s="91"/>
      <c r="PVG16" s="91"/>
      <c r="PVH16" s="91"/>
      <c r="PVI16" s="91"/>
      <c r="PVJ16" s="91"/>
      <c r="PVK16" s="91"/>
      <c r="PVL16" s="91"/>
      <c r="PVM16" s="91"/>
      <c r="PVN16" s="91"/>
      <c r="PVO16" s="91"/>
      <c r="PVP16" s="91"/>
      <c r="PVQ16" s="91"/>
      <c r="PVR16" s="91"/>
      <c r="PVS16" s="91"/>
      <c r="PVT16" s="91"/>
      <c r="PVU16" s="91"/>
      <c r="PVV16" s="91"/>
      <c r="PVW16" s="91"/>
      <c r="PVX16" s="91"/>
      <c r="PVY16" s="91"/>
      <c r="PVZ16" s="91"/>
      <c r="PWA16" s="91"/>
      <c r="PWB16" s="91"/>
      <c r="PWC16" s="91"/>
      <c r="PWD16" s="91"/>
      <c r="PWE16" s="91"/>
      <c r="PWF16" s="91"/>
      <c r="PWG16" s="91"/>
      <c r="PWH16" s="91"/>
      <c r="PWI16" s="91"/>
      <c r="PWJ16" s="91"/>
      <c r="PWK16" s="91"/>
      <c r="PWL16" s="91"/>
      <c r="PWM16" s="91"/>
      <c r="PWN16" s="91"/>
      <c r="PWO16" s="91"/>
      <c r="PWP16" s="91"/>
      <c r="PWQ16" s="91"/>
      <c r="PWR16" s="91"/>
      <c r="PWS16" s="91"/>
      <c r="PWT16" s="91"/>
      <c r="PWU16" s="91"/>
      <c r="PWV16" s="91"/>
      <c r="PWW16" s="91"/>
      <c r="PWX16" s="91"/>
      <c r="PWY16" s="91"/>
      <c r="PWZ16" s="91"/>
      <c r="PXA16" s="91"/>
      <c r="PXB16" s="91"/>
      <c r="PXC16" s="91"/>
      <c r="PXD16" s="91"/>
      <c r="PXE16" s="91"/>
      <c r="PXF16" s="91"/>
      <c r="PXG16" s="91"/>
      <c r="PXH16" s="91"/>
      <c r="PXI16" s="91"/>
      <c r="PXJ16" s="91"/>
      <c r="PXK16" s="91"/>
      <c r="PXL16" s="91"/>
      <c r="PXM16" s="91"/>
      <c r="PXN16" s="91"/>
      <c r="PXO16" s="91"/>
      <c r="PXP16" s="91"/>
      <c r="PXQ16" s="91"/>
      <c r="PXR16" s="91"/>
      <c r="PXS16" s="91"/>
      <c r="PXT16" s="91"/>
      <c r="PXU16" s="91"/>
      <c r="PXV16" s="91"/>
      <c r="PXW16" s="91"/>
      <c r="PXX16" s="91"/>
      <c r="PXY16" s="91"/>
      <c r="PXZ16" s="91"/>
      <c r="PYA16" s="91"/>
      <c r="PYB16" s="91"/>
      <c r="PYC16" s="91"/>
      <c r="PYD16" s="91"/>
      <c r="PYE16" s="91"/>
      <c r="PYF16" s="91"/>
      <c r="PYG16" s="91"/>
      <c r="PYH16" s="91"/>
      <c r="PYI16" s="91"/>
      <c r="PYJ16" s="91"/>
      <c r="PYK16" s="91"/>
      <c r="PYL16" s="91"/>
      <c r="PYM16" s="91"/>
      <c r="PYN16" s="91"/>
      <c r="PYO16" s="91"/>
      <c r="PYP16" s="91"/>
      <c r="PYQ16" s="91"/>
      <c r="PYR16" s="91"/>
      <c r="PYS16" s="91"/>
      <c r="PYT16" s="91"/>
      <c r="PYU16" s="91"/>
      <c r="PYV16" s="91"/>
      <c r="PYW16" s="91"/>
      <c r="PYX16" s="91"/>
      <c r="PYY16" s="91"/>
      <c r="PYZ16" s="91"/>
      <c r="PZA16" s="91"/>
      <c r="PZB16" s="91"/>
      <c r="PZC16" s="91"/>
      <c r="PZD16" s="91"/>
      <c r="PZE16" s="91"/>
      <c r="PZF16" s="91"/>
      <c r="PZG16" s="91"/>
      <c r="PZH16" s="91"/>
      <c r="PZI16" s="91"/>
      <c r="PZJ16" s="91"/>
      <c r="PZK16" s="91"/>
      <c r="PZL16" s="91"/>
      <c r="PZM16" s="91"/>
      <c r="PZN16" s="91"/>
      <c r="PZO16" s="91"/>
      <c r="PZP16" s="91"/>
      <c r="PZQ16" s="91"/>
      <c r="PZR16" s="91"/>
      <c r="PZS16" s="91"/>
      <c r="PZT16" s="91"/>
      <c r="PZU16" s="91"/>
      <c r="PZV16" s="91"/>
      <c r="PZW16" s="91"/>
      <c r="PZX16" s="91"/>
      <c r="PZY16" s="91"/>
      <c r="PZZ16" s="91"/>
      <c r="QAA16" s="91"/>
      <c r="QAB16" s="91"/>
      <c r="QAC16" s="91"/>
      <c r="QAD16" s="91"/>
      <c r="QAE16" s="91"/>
      <c r="QAF16" s="91"/>
      <c r="QAG16" s="91"/>
      <c r="QAH16" s="91"/>
      <c r="QAI16" s="91"/>
      <c r="QAJ16" s="91"/>
      <c r="QAK16" s="91"/>
      <c r="QAL16" s="91"/>
      <c r="QAM16" s="91"/>
      <c r="QAN16" s="91"/>
      <c r="QAO16" s="91"/>
      <c r="QAP16" s="91"/>
      <c r="QAQ16" s="91"/>
      <c r="QAR16" s="91"/>
      <c r="QAS16" s="91"/>
      <c r="QAT16" s="91"/>
      <c r="QAU16" s="91"/>
      <c r="QAV16" s="91"/>
      <c r="QAW16" s="91"/>
      <c r="QAX16" s="91"/>
      <c r="QAY16" s="91"/>
      <c r="QAZ16" s="91"/>
      <c r="QBA16" s="91"/>
      <c r="QBB16" s="91"/>
      <c r="QBC16" s="91"/>
      <c r="QBD16" s="91"/>
      <c r="QBE16" s="91"/>
      <c r="QBF16" s="91"/>
      <c r="QBG16" s="91"/>
      <c r="QBH16" s="91"/>
      <c r="QBI16" s="91"/>
      <c r="QBJ16" s="91"/>
      <c r="QBK16" s="91"/>
      <c r="QBL16" s="91"/>
      <c r="QBM16" s="91"/>
      <c r="QBN16" s="91"/>
      <c r="QBO16" s="91"/>
      <c r="QBP16" s="91"/>
      <c r="QBQ16" s="91"/>
      <c r="QBR16" s="91"/>
      <c r="QBS16" s="91"/>
      <c r="QBT16" s="91"/>
      <c r="QBU16" s="91"/>
      <c r="QBV16" s="91"/>
      <c r="QBW16" s="91"/>
      <c r="QBX16" s="91"/>
      <c r="QBY16" s="91"/>
      <c r="QBZ16" s="91"/>
      <c r="QCA16" s="91"/>
      <c r="QCB16" s="91"/>
      <c r="QCC16" s="91"/>
      <c r="QCD16" s="91"/>
      <c r="QCE16" s="91"/>
      <c r="QCF16" s="91"/>
      <c r="QCG16" s="91"/>
      <c r="QCH16" s="91"/>
      <c r="QCI16" s="91"/>
      <c r="QCJ16" s="91"/>
      <c r="QCK16" s="91"/>
      <c r="QCL16" s="91"/>
      <c r="QCM16" s="91"/>
      <c r="QCN16" s="91"/>
      <c r="QCO16" s="91"/>
      <c r="QCP16" s="91"/>
      <c r="QCQ16" s="91"/>
      <c r="QCR16" s="91"/>
      <c r="QCS16" s="91"/>
      <c r="QCT16" s="91"/>
      <c r="QCU16" s="91"/>
      <c r="QCV16" s="91"/>
      <c r="QCW16" s="91"/>
      <c r="QCX16" s="91"/>
      <c r="QCY16" s="91"/>
      <c r="QCZ16" s="91"/>
      <c r="QDA16" s="91"/>
      <c r="QDB16" s="91"/>
      <c r="QDC16" s="91"/>
      <c r="QDD16" s="91"/>
      <c r="QDE16" s="91"/>
      <c r="QDF16" s="91"/>
      <c r="QDG16" s="91"/>
      <c r="QDH16" s="91"/>
      <c r="QDI16" s="91"/>
      <c r="QDJ16" s="91"/>
      <c r="QDK16" s="91"/>
      <c r="QDL16" s="91"/>
      <c r="QDM16" s="91"/>
      <c r="QDN16" s="91"/>
      <c r="QDO16" s="91"/>
      <c r="QDP16" s="91"/>
      <c r="QDQ16" s="91"/>
      <c r="QDR16" s="91"/>
      <c r="QDS16" s="91"/>
      <c r="QDT16" s="91"/>
      <c r="QDU16" s="91"/>
      <c r="QDV16" s="91"/>
      <c r="QDW16" s="91"/>
      <c r="QDX16" s="91"/>
      <c r="QDY16" s="91"/>
      <c r="QDZ16" s="91"/>
      <c r="QEA16" s="91"/>
      <c r="QEB16" s="91"/>
      <c r="QEC16" s="91"/>
      <c r="QED16" s="91"/>
      <c r="QEE16" s="91"/>
      <c r="QEF16" s="91"/>
      <c r="QEG16" s="91"/>
      <c r="QEH16" s="91"/>
      <c r="QEI16" s="91"/>
      <c r="QEJ16" s="91"/>
      <c r="QEK16" s="91"/>
      <c r="QEL16" s="91"/>
      <c r="QEM16" s="91"/>
      <c r="QEN16" s="91"/>
      <c r="QEO16" s="91"/>
      <c r="QEP16" s="91"/>
      <c r="QEQ16" s="91"/>
      <c r="QER16" s="91"/>
      <c r="QES16" s="91"/>
      <c r="QET16" s="91"/>
      <c r="QEU16" s="91"/>
      <c r="QEV16" s="91"/>
      <c r="QEW16" s="91"/>
      <c r="QEX16" s="91"/>
      <c r="QEY16" s="91"/>
      <c r="QEZ16" s="91"/>
      <c r="QFA16" s="91"/>
      <c r="QFB16" s="91"/>
      <c r="QFC16" s="91"/>
      <c r="QFD16" s="91"/>
      <c r="QFE16" s="91"/>
      <c r="QFF16" s="91"/>
      <c r="QFG16" s="91"/>
      <c r="QFH16" s="91"/>
      <c r="QFI16" s="91"/>
      <c r="QFJ16" s="91"/>
      <c r="QFK16" s="91"/>
      <c r="QFL16" s="91"/>
      <c r="QFM16" s="91"/>
      <c r="QFN16" s="91"/>
      <c r="QFO16" s="91"/>
      <c r="QFP16" s="91"/>
      <c r="QFQ16" s="91"/>
      <c r="QFR16" s="91"/>
      <c r="QFS16" s="91"/>
      <c r="QFT16" s="91"/>
      <c r="QFU16" s="91"/>
      <c r="QFV16" s="91"/>
      <c r="QFW16" s="91"/>
      <c r="QFX16" s="91"/>
      <c r="QFY16" s="91"/>
      <c r="QFZ16" s="91"/>
      <c r="QGA16" s="91"/>
      <c r="QGB16" s="91"/>
      <c r="QGC16" s="91"/>
      <c r="QGD16" s="91"/>
      <c r="QGE16" s="91"/>
      <c r="QGF16" s="91"/>
      <c r="QGG16" s="91"/>
      <c r="QGH16" s="91"/>
      <c r="QGI16" s="91"/>
      <c r="QGJ16" s="91"/>
      <c r="QGK16" s="91"/>
      <c r="QGL16" s="91"/>
      <c r="QGM16" s="91"/>
      <c r="QGN16" s="91"/>
      <c r="QGO16" s="91"/>
      <c r="QGP16" s="91"/>
      <c r="QGQ16" s="91"/>
      <c r="QGR16" s="91"/>
      <c r="QGS16" s="91"/>
      <c r="QGT16" s="91"/>
      <c r="QGU16" s="91"/>
      <c r="QGV16" s="91"/>
      <c r="QGW16" s="91"/>
      <c r="QGX16" s="91"/>
      <c r="QGY16" s="91"/>
      <c r="QGZ16" s="91"/>
      <c r="QHA16" s="91"/>
      <c r="QHB16" s="91"/>
      <c r="QHC16" s="91"/>
      <c r="QHD16" s="91"/>
      <c r="QHE16" s="91"/>
      <c r="QHF16" s="91"/>
      <c r="QHG16" s="91"/>
      <c r="QHH16" s="91"/>
      <c r="QHI16" s="91"/>
      <c r="QHJ16" s="91"/>
      <c r="QHK16" s="91"/>
      <c r="QHL16" s="91"/>
      <c r="QHM16" s="91"/>
      <c r="QHN16" s="91"/>
      <c r="QHO16" s="91"/>
      <c r="QHP16" s="91"/>
      <c r="QHQ16" s="91"/>
      <c r="QHR16" s="91"/>
      <c r="QHS16" s="91"/>
      <c r="QHT16" s="91"/>
      <c r="QHU16" s="91"/>
      <c r="QHV16" s="91"/>
      <c r="QHW16" s="91"/>
      <c r="QHX16" s="91"/>
      <c r="QHY16" s="91"/>
      <c r="QHZ16" s="91"/>
      <c r="QIA16" s="91"/>
      <c r="QIB16" s="91"/>
      <c r="QIC16" s="91"/>
      <c r="QID16" s="91"/>
      <c r="QIE16" s="91"/>
      <c r="QIF16" s="91"/>
      <c r="QIG16" s="91"/>
      <c r="QIH16" s="91"/>
      <c r="QII16" s="91"/>
      <c r="QIJ16" s="91"/>
      <c r="QIK16" s="91"/>
      <c r="QIL16" s="91"/>
      <c r="QIM16" s="91"/>
      <c r="QIN16" s="91"/>
      <c r="QIO16" s="91"/>
      <c r="QIP16" s="91"/>
      <c r="QIQ16" s="91"/>
      <c r="QIR16" s="91"/>
      <c r="QIS16" s="91"/>
      <c r="QIT16" s="91"/>
      <c r="QIU16" s="91"/>
      <c r="QIV16" s="91"/>
      <c r="QIW16" s="91"/>
      <c r="QIX16" s="91"/>
      <c r="QIY16" s="91"/>
      <c r="QIZ16" s="91"/>
      <c r="QJA16" s="91"/>
      <c r="QJB16" s="91"/>
      <c r="QJC16" s="91"/>
      <c r="QJD16" s="91"/>
      <c r="QJE16" s="91"/>
      <c r="QJF16" s="91"/>
      <c r="QJG16" s="91"/>
      <c r="QJH16" s="91"/>
      <c r="QJI16" s="91"/>
      <c r="QJJ16" s="91"/>
      <c r="QJK16" s="91"/>
      <c r="QJL16" s="91"/>
      <c r="QJM16" s="91"/>
      <c r="QJN16" s="91"/>
      <c r="QJO16" s="91"/>
      <c r="QJP16" s="91"/>
      <c r="QJQ16" s="91"/>
      <c r="QJR16" s="91"/>
      <c r="QJS16" s="91"/>
      <c r="QJT16" s="91"/>
      <c r="QJU16" s="91"/>
      <c r="QJV16" s="91"/>
      <c r="QJW16" s="91"/>
      <c r="QJX16" s="91"/>
      <c r="QJY16" s="91"/>
      <c r="QJZ16" s="91"/>
      <c r="QKA16" s="91"/>
      <c r="QKB16" s="91"/>
      <c r="QKC16" s="91"/>
      <c r="QKD16" s="91"/>
      <c r="QKE16" s="91"/>
      <c r="QKF16" s="91"/>
      <c r="QKG16" s="91"/>
      <c r="QKH16" s="91"/>
      <c r="QKI16" s="91"/>
      <c r="QKJ16" s="91"/>
      <c r="QKK16" s="91"/>
      <c r="QKL16" s="91"/>
      <c r="QKM16" s="91"/>
      <c r="QKN16" s="91"/>
      <c r="QKO16" s="91"/>
      <c r="QKP16" s="91"/>
      <c r="QKQ16" s="91"/>
      <c r="QKR16" s="91"/>
      <c r="QKS16" s="91"/>
      <c r="QKT16" s="91"/>
      <c r="QKU16" s="91"/>
      <c r="QKV16" s="91"/>
      <c r="QKW16" s="91"/>
      <c r="QKX16" s="91"/>
      <c r="QKY16" s="91"/>
      <c r="QKZ16" s="91"/>
      <c r="QLA16" s="91"/>
      <c r="QLB16" s="91"/>
      <c r="QLC16" s="91"/>
      <c r="QLD16" s="91"/>
      <c r="QLE16" s="91"/>
      <c r="QLF16" s="91"/>
      <c r="QLG16" s="91"/>
      <c r="QLH16" s="91"/>
      <c r="QLI16" s="91"/>
      <c r="QLJ16" s="91"/>
      <c r="QLK16" s="91"/>
      <c r="QLL16" s="91"/>
      <c r="QLM16" s="91"/>
      <c r="QLN16" s="91"/>
      <c r="QLO16" s="91"/>
      <c r="QLP16" s="91"/>
      <c r="QLQ16" s="91"/>
      <c r="QLR16" s="91"/>
      <c r="QLS16" s="91"/>
      <c r="QLT16" s="91"/>
      <c r="QLU16" s="91"/>
      <c r="QLV16" s="91"/>
      <c r="QLW16" s="91"/>
      <c r="QLX16" s="91"/>
      <c r="QLY16" s="91"/>
      <c r="QLZ16" s="91"/>
      <c r="QMA16" s="91"/>
      <c r="QMB16" s="91"/>
      <c r="QMC16" s="91"/>
      <c r="QMD16" s="91"/>
      <c r="QME16" s="91"/>
      <c r="QMF16" s="91"/>
      <c r="QMG16" s="91"/>
      <c r="QMH16" s="91"/>
      <c r="QMI16" s="91"/>
      <c r="QMJ16" s="91"/>
      <c r="QMK16" s="91"/>
      <c r="QML16" s="91"/>
      <c r="QMM16" s="91"/>
      <c r="QMN16" s="91"/>
      <c r="QMO16" s="91"/>
      <c r="QMP16" s="91"/>
      <c r="QMQ16" s="91"/>
      <c r="QMR16" s="91"/>
      <c r="QMS16" s="91"/>
      <c r="QMT16" s="91"/>
      <c r="QMU16" s="91"/>
      <c r="QMV16" s="91"/>
      <c r="QMW16" s="91"/>
      <c r="QMX16" s="91"/>
      <c r="QMY16" s="91"/>
      <c r="QMZ16" s="91"/>
      <c r="QNA16" s="91"/>
      <c r="QNB16" s="91"/>
      <c r="QNC16" s="91"/>
      <c r="QND16" s="91"/>
      <c r="QNE16" s="91"/>
      <c r="QNF16" s="91"/>
      <c r="QNG16" s="91"/>
      <c r="QNH16" s="91"/>
      <c r="QNI16" s="91"/>
      <c r="QNJ16" s="91"/>
      <c r="QNK16" s="91"/>
      <c r="QNL16" s="91"/>
      <c r="QNM16" s="91"/>
      <c r="QNN16" s="91"/>
      <c r="QNO16" s="91"/>
      <c r="QNP16" s="91"/>
      <c r="QNQ16" s="91"/>
      <c r="QNR16" s="91"/>
      <c r="QNS16" s="91"/>
      <c r="QNT16" s="91"/>
      <c r="QNU16" s="91"/>
      <c r="QNV16" s="91"/>
      <c r="QNW16" s="91"/>
      <c r="QNX16" s="91"/>
      <c r="QNY16" s="91"/>
      <c r="QNZ16" s="91"/>
      <c r="QOA16" s="91"/>
      <c r="QOB16" s="91"/>
      <c r="QOC16" s="91"/>
      <c r="QOD16" s="91"/>
      <c r="QOE16" s="91"/>
      <c r="QOF16" s="91"/>
      <c r="QOG16" s="91"/>
      <c r="QOH16" s="91"/>
      <c r="QOI16" s="91"/>
      <c r="QOJ16" s="91"/>
      <c r="QOK16" s="91"/>
      <c r="QOL16" s="91"/>
      <c r="QOM16" s="91"/>
      <c r="QON16" s="91"/>
      <c r="QOO16" s="91"/>
      <c r="QOP16" s="91"/>
      <c r="QOQ16" s="91"/>
      <c r="QOR16" s="91"/>
      <c r="QOS16" s="91"/>
      <c r="QOT16" s="91"/>
      <c r="QOU16" s="91"/>
      <c r="QOV16" s="91"/>
      <c r="QOW16" s="91"/>
      <c r="QOX16" s="91"/>
      <c r="QOY16" s="91"/>
      <c r="QOZ16" s="91"/>
      <c r="QPA16" s="91"/>
      <c r="QPB16" s="91"/>
      <c r="QPC16" s="91"/>
      <c r="QPD16" s="91"/>
      <c r="QPE16" s="91"/>
      <c r="QPF16" s="91"/>
      <c r="QPG16" s="91"/>
      <c r="QPH16" s="91"/>
      <c r="QPI16" s="91"/>
      <c r="QPJ16" s="91"/>
      <c r="QPK16" s="91"/>
      <c r="QPL16" s="91"/>
      <c r="QPM16" s="91"/>
      <c r="QPN16" s="91"/>
      <c r="QPO16" s="91"/>
      <c r="QPP16" s="91"/>
      <c r="QPQ16" s="91"/>
      <c r="QPR16" s="91"/>
      <c r="QPS16" s="91"/>
      <c r="QPT16" s="91"/>
      <c r="QPU16" s="91"/>
      <c r="QPV16" s="91"/>
      <c r="QPW16" s="91"/>
      <c r="QPX16" s="91"/>
      <c r="QPY16" s="91"/>
      <c r="QPZ16" s="91"/>
      <c r="QQA16" s="91"/>
      <c r="QQB16" s="91"/>
      <c r="QQC16" s="91"/>
      <c r="QQD16" s="91"/>
      <c r="QQE16" s="91"/>
      <c r="QQF16" s="91"/>
      <c r="QQG16" s="91"/>
      <c r="QQH16" s="91"/>
      <c r="QQI16" s="91"/>
      <c r="QQJ16" s="91"/>
      <c r="QQK16" s="91"/>
      <c r="QQL16" s="91"/>
      <c r="QQM16" s="91"/>
      <c r="QQN16" s="91"/>
      <c r="QQO16" s="91"/>
      <c r="QQP16" s="91"/>
      <c r="QQQ16" s="91"/>
      <c r="QQR16" s="91"/>
      <c r="QQS16" s="91"/>
      <c r="QQT16" s="91"/>
      <c r="QQU16" s="91"/>
      <c r="QQV16" s="91"/>
      <c r="QQW16" s="91"/>
      <c r="QQX16" s="91"/>
      <c r="QQY16" s="91"/>
      <c r="QQZ16" s="91"/>
      <c r="QRA16" s="91"/>
      <c r="QRB16" s="91"/>
      <c r="QRC16" s="91"/>
      <c r="QRD16" s="91"/>
      <c r="QRE16" s="91"/>
      <c r="QRF16" s="91"/>
      <c r="QRG16" s="91"/>
      <c r="QRH16" s="91"/>
      <c r="QRI16" s="91"/>
      <c r="QRJ16" s="91"/>
      <c r="QRK16" s="91"/>
      <c r="QRL16" s="91"/>
      <c r="QRM16" s="91"/>
      <c r="QRN16" s="91"/>
      <c r="QRO16" s="91"/>
      <c r="QRP16" s="91"/>
      <c r="QRQ16" s="91"/>
      <c r="QRR16" s="91"/>
      <c r="QRS16" s="91"/>
      <c r="QRT16" s="91"/>
      <c r="QRU16" s="91"/>
      <c r="QRV16" s="91"/>
      <c r="QRW16" s="91"/>
      <c r="QRX16" s="91"/>
      <c r="QRY16" s="91"/>
      <c r="QRZ16" s="91"/>
      <c r="QSA16" s="91"/>
      <c r="QSB16" s="91"/>
      <c r="QSC16" s="91"/>
      <c r="QSD16" s="91"/>
      <c r="QSE16" s="91"/>
      <c r="QSF16" s="91"/>
      <c r="QSG16" s="91"/>
      <c r="QSH16" s="91"/>
      <c r="QSI16" s="91"/>
      <c r="QSJ16" s="91"/>
      <c r="QSK16" s="91"/>
      <c r="QSL16" s="91"/>
      <c r="QSM16" s="91"/>
      <c r="QSN16" s="91"/>
      <c r="QSO16" s="91"/>
      <c r="QSP16" s="91"/>
      <c r="QSQ16" s="91"/>
      <c r="QSR16" s="91"/>
      <c r="QSS16" s="91"/>
      <c r="QST16" s="91"/>
      <c r="QSU16" s="91"/>
      <c r="QSV16" s="91"/>
      <c r="QSW16" s="91"/>
      <c r="QSX16" s="91"/>
      <c r="QSY16" s="91"/>
      <c r="QSZ16" s="91"/>
      <c r="QTA16" s="91"/>
      <c r="QTB16" s="91"/>
      <c r="QTC16" s="91"/>
      <c r="QTD16" s="91"/>
      <c r="QTE16" s="91"/>
      <c r="QTF16" s="91"/>
      <c r="QTG16" s="91"/>
      <c r="QTH16" s="91"/>
      <c r="QTI16" s="91"/>
      <c r="QTJ16" s="91"/>
      <c r="QTK16" s="91"/>
      <c r="QTL16" s="91"/>
      <c r="QTM16" s="91"/>
      <c r="QTN16" s="91"/>
      <c r="QTO16" s="91"/>
      <c r="QTP16" s="91"/>
      <c r="QTQ16" s="91"/>
      <c r="QTR16" s="91"/>
      <c r="QTS16" s="91"/>
      <c r="QTT16" s="91"/>
      <c r="QTU16" s="91"/>
      <c r="QTV16" s="91"/>
      <c r="QTW16" s="91"/>
      <c r="QTX16" s="91"/>
      <c r="QTY16" s="91"/>
      <c r="QTZ16" s="91"/>
      <c r="QUA16" s="91"/>
      <c r="QUB16" s="91"/>
      <c r="QUC16" s="91"/>
      <c r="QUD16" s="91"/>
      <c r="QUE16" s="91"/>
      <c r="QUF16" s="91"/>
      <c r="QUG16" s="91"/>
      <c r="QUH16" s="91"/>
      <c r="QUI16" s="91"/>
      <c r="QUJ16" s="91"/>
      <c r="QUK16" s="91"/>
      <c r="QUL16" s="91"/>
      <c r="QUM16" s="91"/>
      <c r="QUN16" s="91"/>
      <c r="QUO16" s="91"/>
      <c r="QUP16" s="91"/>
      <c r="QUQ16" s="91"/>
      <c r="QUR16" s="91"/>
      <c r="QUS16" s="91"/>
      <c r="QUT16" s="91"/>
      <c r="QUU16" s="91"/>
      <c r="QUV16" s="91"/>
      <c r="QUW16" s="91"/>
      <c r="QUX16" s="91"/>
      <c r="QUY16" s="91"/>
      <c r="QUZ16" s="91"/>
      <c r="QVA16" s="91"/>
      <c r="QVB16" s="91"/>
      <c r="QVC16" s="91"/>
      <c r="QVD16" s="91"/>
      <c r="QVE16" s="91"/>
      <c r="QVF16" s="91"/>
      <c r="QVG16" s="91"/>
      <c r="QVH16" s="91"/>
      <c r="QVI16" s="91"/>
      <c r="QVJ16" s="91"/>
      <c r="QVK16" s="91"/>
      <c r="QVL16" s="91"/>
      <c r="QVM16" s="91"/>
      <c r="QVN16" s="91"/>
      <c r="QVO16" s="91"/>
      <c r="QVP16" s="91"/>
      <c r="QVQ16" s="91"/>
      <c r="QVR16" s="91"/>
      <c r="QVS16" s="91"/>
      <c r="QVT16" s="91"/>
      <c r="QVU16" s="91"/>
      <c r="QVV16" s="91"/>
      <c r="QVW16" s="91"/>
      <c r="QVX16" s="91"/>
      <c r="QVY16" s="91"/>
      <c r="QVZ16" s="91"/>
      <c r="QWA16" s="91"/>
      <c r="QWB16" s="91"/>
      <c r="QWC16" s="91"/>
      <c r="QWD16" s="91"/>
      <c r="QWE16" s="91"/>
      <c r="QWF16" s="91"/>
      <c r="QWG16" s="91"/>
      <c r="QWH16" s="91"/>
      <c r="QWI16" s="91"/>
      <c r="QWJ16" s="91"/>
      <c r="QWK16" s="91"/>
      <c r="QWL16" s="91"/>
      <c r="QWM16" s="91"/>
      <c r="QWN16" s="91"/>
      <c r="QWO16" s="91"/>
      <c r="QWP16" s="91"/>
      <c r="QWQ16" s="91"/>
      <c r="QWR16" s="91"/>
      <c r="QWS16" s="91"/>
      <c r="QWT16" s="91"/>
      <c r="QWU16" s="91"/>
      <c r="QWV16" s="91"/>
      <c r="QWW16" s="91"/>
      <c r="QWX16" s="91"/>
      <c r="QWY16" s="91"/>
      <c r="QWZ16" s="91"/>
      <c r="QXA16" s="91"/>
      <c r="QXB16" s="91"/>
      <c r="QXC16" s="91"/>
      <c r="QXD16" s="91"/>
      <c r="QXE16" s="91"/>
      <c r="QXF16" s="91"/>
      <c r="QXG16" s="91"/>
      <c r="QXH16" s="91"/>
      <c r="QXI16" s="91"/>
      <c r="QXJ16" s="91"/>
      <c r="QXK16" s="91"/>
      <c r="QXL16" s="91"/>
      <c r="QXM16" s="91"/>
      <c r="QXN16" s="91"/>
      <c r="QXO16" s="91"/>
      <c r="QXP16" s="91"/>
      <c r="QXQ16" s="91"/>
      <c r="QXR16" s="91"/>
      <c r="QXS16" s="91"/>
      <c r="QXT16" s="91"/>
      <c r="QXU16" s="91"/>
      <c r="QXV16" s="91"/>
      <c r="QXW16" s="91"/>
      <c r="QXX16" s="91"/>
      <c r="QXY16" s="91"/>
      <c r="QXZ16" s="91"/>
      <c r="QYA16" s="91"/>
      <c r="QYB16" s="91"/>
      <c r="QYC16" s="91"/>
      <c r="QYD16" s="91"/>
      <c r="QYE16" s="91"/>
      <c r="QYF16" s="91"/>
      <c r="QYG16" s="91"/>
      <c r="QYH16" s="91"/>
      <c r="QYI16" s="91"/>
      <c r="QYJ16" s="91"/>
      <c r="QYK16" s="91"/>
      <c r="QYL16" s="91"/>
      <c r="QYM16" s="91"/>
      <c r="QYN16" s="91"/>
      <c r="QYO16" s="91"/>
      <c r="QYP16" s="91"/>
      <c r="QYQ16" s="91"/>
      <c r="QYR16" s="91"/>
      <c r="QYS16" s="91"/>
      <c r="QYT16" s="91"/>
      <c r="QYU16" s="91"/>
      <c r="QYV16" s="91"/>
      <c r="QYW16" s="91"/>
      <c r="QYX16" s="91"/>
      <c r="QYY16" s="91"/>
      <c r="QYZ16" s="91"/>
      <c r="QZA16" s="91"/>
      <c r="QZB16" s="91"/>
      <c r="QZC16" s="91"/>
      <c r="QZD16" s="91"/>
      <c r="QZE16" s="91"/>
      <c r="QZF16" s="91"/>
      <c r="QZG16" s="91"/>
      <c r="QZH16" s="91"/>
      <c r="QZI16" s="91"/>
      <c r="QZJ16" s="91"/>
      <c r="QZK16" s="91"/>
      <c r="QZL16" s="91"/>
      <c r="QZM16" s="91"/>
      <c r="QZN16" s="91"/>
      <c r="QZO16" s="91"/>
      <c r="QZP16" s="91"/>
      <c r="QZQ16" s="91"/>
      <c r="QZR16" s="91"/>
      <c r="QZS16" s="91"/>
      <c r="QZT16" s="91"/>
      <c r="QZU16" s="91"/>
      <c r="QZV16" s="91"/>
      <c r="QZW16" s="91"/>
      <c r="QZX16" s="91"/>
      <c r="QZY16" s="91"/>
      <c r="QZZ16" s="91"/>
      <c r="RAA16" s="91"/>
      <c r="RAB16" s="91"/>
      <c r="RAC16" s="91"/>
      <c r="RAD16" s="91"/>
      <c r="RAE16" s="91"/>
      <c r="RAF16" s="91"/>
      <c r="RAG16" s="91"/>
      <c r="RAH16" s="91"/>
      <c r="RAI16" s="91"/>
      <c r="RAJ16" s="91"/>
      <c r="RAK16" s="91"/>
      <c r="RAL16" s="91"/>
      <c r="RAM16" s="91"/>
      <c r="RAN16" s="91"/>
      <c r="RAO16" s="91"/>
      <c r="RAP16" s="91"/>
      <c r="RAQ16" s="91"/>
      <c r="RAR16" s="91"/>
      <c r="RAS16" s="91"/>
      <c r="RAT16" s="91"/>
      <c r="RAU16" s="91"/>
      <c r="RAV16" s="91"/>
      <c r="RAW16" s="91"/>
      <c r="RAX16" s="91"/>
      <c r="RAY16" s="91"/>
      <c r="RAZ16" s="91"/>
      <c r="RBA16" s="91"/>
      <c r="RBB16" s="91"/>
      <c r="RBC16" s="91"/>
      <c r="RBD16" s="91"/>
      <c r="RBE16" s="91"/>
      <c r="RBF16" s="91"/>
      <c r="RBG16" s="91"/>
      <c r="RBH16" s="91"/>
      <c r="RBI16" s="91"/>
      <c r="RBJ16" s="91"/>
      <c r="RBK16" s="91"/>
      <c r="RBL16" s="91"/>
      <c r="RBM16" s="91"/>
      <c r="RBN16" s="91"/>
      <c r="RBO16" s="91"/>
      <c r="RBP16" s="91"/>
      <c r="RBQ16" s="91"/>
      <c r="RBR16" s="91"/>
      <c r="RBS16" s="91"/>
      <c r="RBT16" s="91"/>
      <c r="RBU16" s="91"/>
      <c r="RBV16" s="91"/>
      <c r="RBW16" s="91"/>
      <c r="RBX16" s="91"/>
      <c r="RBY16" s="91"/>
      <c r="RBZ16" s="91"/>
      <c r="RCA16" s="91"/>
      <c r="RCB16" s="91"/>
      <c r="RCC16" s="91"/>
      <c r="RCD16" s="91"/>
      <c r="RCE16" s="91"/>
      <c r="RCF16" s="91"/>
      <c r="RCG16" s="91"/>
      <c r="RCH16" s="91"/>
      <c r="RCI16" s="91"/>
      <c r="RCJ16" s="91"/>
      <c r="RCK16" s="91"/>
      <c r="RCL16" s="91"/>
      <c r="RCM16" s="91"/>
      <c r="RCN16" s="91"/>
      <c r="RCO16" s="91"/>
      <c r="RCP16" s="91"/>
      <c r="RCQ16" s="91"/>
      <c r="RCR16" s="91"/>
      <c r="RCS16" s="91"/>
      <c r="RCT16" s="91"/>
      <c r="RCU16" s="91"/>
      <c r="RCV16" s="91"/>
      <c r="RCW16" s="91"/>
      <c r="RCX16" s="91"/>
      <c r="RCY16" s="91"/>
      <c r="RCZ16" s="91"/>
      <c r="RDA16" s="91"/>
      <c r="RDB16" s="91"/>
      <c r="RDC16" s="91"/>
      <c r="RDD16" s="91"/>
      <c r="RDE16" s="91"/>
      <c r="RDF16" s="91"/>
      <c r="RDG16" s="91"/>
      <c r="RDH16" s="91"/>
      <c r="RDI16" s="91"/>
      <c r="RDJ16" s="91"/>
      <c r="RDK16" s="91"/>
      <c r="RDL16" s="91"/>
      <c r="RDM16" s="91"/>
      <c r="RDN16" s="91"/>
      <c r="RDO16" s="91"/>
      <c r="RDP16" s="91"/>
      <c r="RDQ16" s="91"/>
      <c r="RDR16" s="91"/>
      <c r="RDS16" s="91"/>
      <c r="RDT16" s="91"/>
      <c r="RDU16" s="91"/>
      <c r="RDV16" s="91"/>
      <c r="RDW16" s="91"/>
      <c r="RDX16" s="91"/>
      <c r="RDY16" s="91"/>
      <c r="RDZ16" s="91"/>
      <c r="REA16" s="91"/>
      <c r="REB16" s="91"/>
      <c r="REC16" s="91"/>
      <c r="RED16" s="91"/>
      <c r="REE16" s="91"/>
      <c r="REF16" s="91"/>
      <c r="REG16" s="91"/>
      <c r="REH16" s="91"/>
      <c r="REI16" s="91"/>
      <c r="REJ16" s="91"/>
      <c r="REK16" s="91"/>
      <c r="REL16" s="91"/>
      <c r="REM16" s="91"/>
      <c r="REN16" s="91"/>
      <c r="REO16" s="91"/>
      <c r="REP16" s="91"/>
      <c r="REQ16" s="91"/>
      <c r="RER16" s="91"/>
      <c r="RES16" s="91"/>
      <c r="RET16" s="91"/>
      <c r="REU16" s="91"/>
      <c r="REV16" s="91"/>
      <c r="REW16" s="91"/>
      <c r="REX16" s="91"/>
      <c r="REY16" s="91"/>
      <c r="REZ16" s="91"/>
      <c r="RFA16" s="91"/>
      <c r="RFB16" s="91"/>
      <c r="RFC16" s="91"/>
      <c r="RFD16" s="91"/>
      <c r="RFE16" s="91"/>
      <c r="RFF16" s="91"/>
      <c r="RFG16" s="91"/>
      <c r="RFH16" s="91"/>
      <c r="RFI16" s="91"/>
      <c r="RFJ16" s="91"/>
      <c r="RFK16" s="91"/>
      <c r="RFL16" s="91"/>
      <c r="RFM16" s="91"/>
      <c r="RFN16" s="91"/>
      <c r="RFO16" s="91"/>
      <c r="RFP16" s="91"/>
      <c r="RFQ16" s="91"/>
      <c r="RFR16" s="91"/>
      <c r="RFS16" s="91"/>
      <c r="RFT16" s="91"/>
      <c r="RFU16" s="91"/>
      <c r="RFV16" s="91"/>
      <c r="RFW16" s="91"/>
      <c r="RFX16" s="91"/>
      <c r="RFY16" s="91"/>
      <c r="RFZ16" s="91"/>
      <c r="RGA16" s="91"/>
      <c r="RGB16" s="91"/>
      <c r="RGC16" s="91"/>
      <c r="RGD16" s="91"/>
      <c r="RGE16" s="91"/>
      <c r="RGF16" s="91"/>
      <c r="RGG16" s="91"/>
      <c r="RGH16" s="91"/>
      <c r="RGI16" s="91"/>
      <c r="RGJ16" s="91"/>
      <c r="RGK16" s="91"/>
      <c r="RGL16" s="91"/>
      <c r="RGM16" s="91"/>
      <c r="RGN16" s="91"/>
      <c r="RGO16" s="91"/>
      <c r="RGP16" s="91"/>
      <c r="RGQ16" s="91"/>
      <c r="RGR16" s="91"/>
      <c r="RGS16" s="91"/>
      <c r="RGT16" s="91"/>
      <c r="RGU16" s="91"/>
      <c r="RGV16" s="91"/>
      <c r="RGW16" s="91"/>
      <c r="RGX16" s="91"/>
      <c r="RGY16" s="91"/>
      <c r="RGZ16" s="91"/>
      <c r="RHA16" s="91"/>
      <c r="RHB16" s="91"/>
      <c r="RHC16" s="91"/>
      <c r="RHD16" s="91"/>
      <c r="RHE16" s="91"/>
      <c r="RHF16" s="91"/>
      <c r="RHG16" s="91"/>
      <c r="RHH16" s="91"/>
      <c r="RHI16" s="91"/>
      <c r="RHJ16" s="91"/>
      <c r="RHK16" s="91"/>
      <c r="RHL16" s="91"/>
      <c r="RHM16" s="91"/>
      <c r="RHN16" s="91"/>
      <c r="RHO16" s="91"/>
      <c r="RHP16" s="91"/>
      <c r="RHQ16" s="91"/>
      <c r="RHR16" s="91"/>
      <c r="RHS16" s="91"/>
      <c r="RHT16" s="91"/>
      <c r="RHU16" s="91"/>
      <c r="RHV16" s="91"/>
      <c r="RHW16" s="91"/>
      <c r="RHX16" s="91"/>
      <c r="RHY16" s="91"/>
      <c r="RHZ16" s="91"/>
      <c r="RIA16" s="91"/>
      <c r="RIB16" s="91"/>
      <c r="RIC16" s="91"/>
      <c r="RID16" s="91"/>
      <c r="RIE16" s="91"/>
      <c r="RIF16" s="91"/>
      <c r="RIG16" s="91"/>
      <c r="RIH16" s="91"/>
      <c r="RII16" s="91"/>
      <c r="RIJ16" s="91"/>
      <c r="RIK16" s="91"/>
      <c r="RIL16" s="91"/>
      <c r="RIM16" s="91"/>
      <c r="RIN16" s="91"/>
      <c r="RIO16" s="91"/>
      <c r="RIP16" s="91"/>
      <c r="RIQ16" s="91"/>
      <c r="RIR16" s="91"/>
      <c r="RIS16" s="91"/>
      <c r="RIT16" s="91"/>
      <c r="RIU16" s="91"/>
      <c r="RIV16" s="91"/>
      <c r="RIW16" s="91"/>
      <c r="RIX16" s="91"/>
      <c r="RIY16" s="91"/>
      <c r="RIZ16" s="91"/>
      <c r="RJA16" s="91"/>
      <c r="RJB16" s="91"/>
      <c r="RJC16" s="91"/>
      <c r="RJD16" s="91"/>
      <c r="RJE16" s="91"/>
      <c r="RJF16" s="91"/>
      <c r="RJG16" s="91"/>
      <c r="RJH16" s="91"/>
      <c r="RJI16" s="91"/>
      <c r="RJJ16" s="91"/>
      <c r="RJK16" s="91"/>
      <c r="RJL16" s="91"/>
      <c r="RJM16" s="91"/>
      <c r="RJN16" s="91"/>
      <c r="RJO16" s="91"/>
      <c r="RJP16" s="91"/>
      <c r="RJQ16" s="91"/>
      <c r="RJR16" s="91"/>
      <c r="RJS16" s="91"/>
      <c r="RJT16" s="91"/>
      <c r="RJU16" s="91"/>
      <c r="RJV16" s="91"/>
      <c r="RJW16" s="91"/>
      <c r="RJX16" s="91"/>
      <c r="RJY16" s="91"/>
      <c r="RJZ16" s="91"/>
      <c r="RKA16" s="91"/>
      <c r="RKB16" s="91"/>
      <c r="RKC16" s="91"/>
      <c r="RKD16" s="91"/>
      <c r="RKE16" s="91"/>
      <c r="RKF16" s="91"/>
      <c r="RKG16" s="91"/>
      <c r="RKH16" s="91"/>
      <c r="RKI16" s="91"/>
      <c r="RKJ16" s="91"/>
      <c r="RKK16" s="91"/>
      <c r="RKL16" s="91"/>
      <c r="RKM16" s="91"/>
      <c r="RKN16" s="91"/>
      <c r="RKO16" s="91"/>
      <c r="RKP16" s="91"/>
      <c r="RKQ16" s="91"/>
      <c r="RKR16" s="91"/>
      <c r="RKS16" s="91"/>
      <c r="RKT16" s="91"/>
      <c r="RKU16" s="91"/>
      <c r="RKV16" s="91"/>
      <c r="RKW16" s="91"/>
      <c r="RKX16" s="91"/>
      <c r="RKY16" s="91"/>
      <c r="RKZ16" s="91"/>
      <c r="RLA16" s="91"/>
      <c r="RLB16" s="91"/>
      <c r="RLC16" s="91"/>
      <c r="RLD16" s="91"/>
      <c r="RLE16" s="91"/>
      <c r="RLF16" s="91"/>
      <c r="RLG16" s="91"/>
      <c r="RLH16" s="91"/>
      <c r="RLI16" s="91"/>
      <c r="RLJ16" s="91"/>
      <c r="RLK16" s="91"/>
      <c r="RLL16" s="91"/>
      <c r="RLM16" s="91"/>
      <c r="RLN16" s="91"/>
      <c r="RLO16" s="91"/>
      <c r="RLP16" s="91"/>
      <c r="RLQ16" s="91"/>
      <c r="RLR16" s="91"/>
      <c r="RLS16" s="91"/>
      <c r="RLT16" s="91"/>
      <c r="RLU16" s="91"/>
      <c r="RLV16" s="91"/>
      <c r="RLW16" s="91"/>
      <c r="RLX16" s="91"/>
      <c r="RLY16" s="91"/>
      <c r="RLZ16" s="91"/>
      <c r="RMA16" s="91"/>
      <c r="RMB16" s="91"/>
      <c r="RMC16" s="91"/>
      <c r="RMD16" s="91"/>
      <c r="RME16" s="91"/>
      <c r="RMF16" s="91"/>
      <c r="RMG16" s="91"/>
      <c r="RMH16" s="91"/>
      <c r="RMI16" s="91"/>
      <c r="RMJ16" s="91"/>
      <c r="RMK16" s="91"/>
      <c r="RML16" s="91"/>
      <c r="RMM16" s="91"/>
      <c r="RMN16" s="91"/>
      <c r="RMO16" s="91"/>
      <c r="RMP16" s="91"/>
      <c r="RMQ16" s="91"/>
      <c r="RMR16" s="91"/>
      <c r="RMS16" s="91"/>
      <c r="RMT16" s="91"/>
      <c r="RMU16" s="91"/>
      <c r="RMV16" s="91"/>
      <c r="RMW16" s="91"/>
      <c r="RMX16" s="91"/>
      <c r="RMY16" s="91"/>
      <c r="RMZ16" s="91"/>
      <c r="RNA16" s="91"/>
      <c r="RNB16" s="91"/>
      <c r="RNC16" s="91"/>
      <c r="RND16" s="91"/>
      <c r="RNE16" s="91"/>
      <c r="RNF16" s="91"/>
      <c r="RNG16" s="91"/>
      <c r="RNH16" s="91"/>
      <c r="RNI16" s="91"/>
      <c r="RNJ16" s="91"/>
      <c r="RNK16" s="91"/>
      <c r="RNL16" s="91"/>
      <c r="RNM16" s="91"/>
      <c r="RNN16" s="91"/>
      <c r="RNO16" s="91"/>
      <c r="RNP16" s="91"/>
      <c r="RNQ16" s="91"/>
      <c r="RNR16" s="91"/>
      <c r="RNS16" s="91"/>
      <c r="RNT16" s="91"/>
      <c r="RNU16" s="91"/>
      <c r="RNV16" s="91"/>
      <c r="RNW16" s="91"/>
      <c r="RNX16" s="91"/>
      <c r="RNY16" s="91"/>
      <c r="RNZ16" s="91"/>
      <c r="ROA16" s="91"/>
      <c r="ROB16" s="91"/>
      <c r="ROC16" s="91"/>
      <c r="ROD16" s="91"/>
      <c r="ROE16" s="91"/>
      <c r="ROF16" s="91"/>
      <c r="ROG16" s="91"/>
      <c r="ROH16" s="91"/>
      <c r="ROI16" s="91"/>
      <c r="ROJ16" s="91"/>
      <c r="ROK16" s="91"/>
      <c r="ROL16" s="91"/>
      <c r="ROM16" s="91"/>
      <c r="RON16" s="91"/>
      <c r="ROO16" s="91"/>
      <c r="ROP16" s="91"/>
      <c r="ROQ16" s="91"/>
      <c r="ROR16" s="91"/>
      <c r="ROS16" s="91"/>
      <c r="ROT16" s="91"/>
      <c r="ROU16" s="91"/>
      <c r="ROV16" s="91"/>
      <c r="ROW16" s="91"/>
      <c r="ROX16" s="91"/>
      <c r="ROY16" s="91"/>
      <c r="ROZ16" s="91"/>
      <c r="RPA16" s="91"/>
      <c r="RPB16" s="91"/>
      <c r="RPC16" s="91"/>
      <c r="RPD16" s="91"/>
      <c r="RPE16" s="91"/>
      <c r="RPF16" s="91"/>
      <c r="RPG16" s="91"/>
      <c r="RPH16" s="91"/>
      <c r="RPI16" s="91"/>
      <c r="RPJ16" s="91"/>
      <c r="RPK16" s="91"/>
      <c r="RPL16" s="91"/>
      <c r="RPM16" s="91"/>
      <c r="RPN16" s="91"/>
      <c r="RPO16" s="91"/>
      <c r="RPP16" s="91"/>
      <c r="RPQ16" s="91"/>
      <c r="RPR16" s="91"/>
      <c r="RPS16" s="91"/>
      <c r="RPT16" s="91"/>
      <c r="RPU16" s="91"/>
      <c r="RPV16" s="91"/>
      <c r="RPW16" s="91"/>
      <c r="RPX16" s="91"/>
      <c r="RPY16" s="91"/>
      <c r="RPZ16" s="91"/>
      <c r="RQA16" s="91"/>
      <c r="RQB16" s="91"/>
      <c r="RQC16" s="91"/>
      <c r="RQD16" s="91"/>
      <c r="RQE16" s="91"/>
      <c r="RQF16" s="91"/>
      <c r="RQG16" s="91"/>
      <c r="RQH16" s="91"/>
      <c r="RQI16" s="91"/>
      <c r="RQJ16" s="91"/>
      <c r="RQK16" s="91"/>
      <c r="RQL16" s="91"/>
      <c r="RQM16" s="91"/>
      <c r="RQN16" s="91"/>
      <c r="RQO16" s="91"/>
      <c r="RQP16" s="91"/>
      <c r="RQQ16" s="91"/>
      <c r="RQR16" s="91"/>
      <c r="RQS16" s="91"/>
      <c r="RQT16" s="91"/>
      <c r="RQU16" s="91"/>
      <c r="RQV16" s="91"/>
      <c r="RQW16" s="91"/>
      <c r="RQX16" s="91"/>
      <c r="RQY16" s="91"/>
      <c r="RQZ16" s="91"/>
      <c r="RRA16" s="91"/>
      <c r="RRB16" s="91"/>
      <c r="RRC16" s="91"/>
      <c r="RRD16" s="91"/>
      <c r="RRE16" s="91"/>
      <c r="RRF16" s="91"/>
      <c r="RRG16" s="91"/>
      <c r="RRH16" s="91"/>
      <c r="RRI16" s="91"/>
      <c r="RRJ16" s="91"/>
      <c r="RRK16" s="91"/>
      <c r="RRL16" s="91"/>
      <c r="RRM16" s="91"/>
      <c r="RRN16" s="91"/>
      <c r="RRO16" s="91"/>
      <c r="RRP16" s="91"/>
      <c r="RRQ16" s="91"/>
      <c r="RRR16" s="91"/>
      <c r="RRS16" s="91"/>
      <c r="RRT16" s="91"/>
      <c r="RRU16" s="91"/>
      <c r="RRV16" s="91"/>
      <c r="RRW16" s="91"/>
      <c r="RRX16" s="91"/>
      <c r="RRY16" s="91"/>
      <c r="RRZ16" s="91"/>
      <c r="RSA16" s="91"/>
      <c r="RSB16" s="91"/>
      <c r="RSC16" s="91"/>
      <c r="RSD16" s="91"/>
      <c r="RSE16" s="91"/>
      <c r="RSF16" s="91"/>
      <c r="RSG16" s="91"/>
      <c r="RSH16" s="91"/>
      <c r="RSI16" s="91"/>
      <c r="RSJ16" s="91"/>
      <c r="RSK16" s="91"/>
      <c r="RSL16" s="91"/>
      <c r="RSM16" s="91"/>
      <c r="RSN16" s="91"/>
      <c r="RSO16" s="91"/>
      <c r="RSP16" s="91"/>
      <c r="RSQ16" s="91"/>
      <c r="RSR16" s="91"/>
      <c r="RSS16" s="91"/>
      <c r="RST16" s="91"/>
      <c r="RSU16" s="91"/>
      <c r="RSV16" s="91"/>
      <c r="RSW16" s="91"/>
      <c r="RSX16" s="91"/>
      <c r="RSY16" s="91"/>
      <c r="RSZ16" s="91"/>
      <c r="RTA16" s="91"/>
      <c r="RTB16" s="91"/>
      <c r="RTC16" s="91"/>
      <c r="RTD16" s="91"/>
      <c r="RTE16" s="91"/>
      <c r="RTF16" s="91"/>
      <c r="RTG16" s="91"/>
      <c r="RTH16" s="91"/>
      <c r="RTI16" s="91"/>
      <c r="RTJ16" s="91"/>
      <c r="RTK16" s="91"/>
      <c r="RTL16" s="91"/>
      <c r="RTM16" s="91"/>
      <c r="RTN16" s="91"/>
      <c r="RTO16" s="91"/>
      <c r="RTP16" s="91"/>
      <c r="RTQ16" s="91"/>
      <c r="RTR16" s="91"/>
      <c r="RTS16" s="91"/>
      <c r="RTT16" s="91"/>
      <c r="RTU16" s="91"/>
      <c r="RTV16" s="91"/>
      <c r="RTW16" s="91"/>
      <c r="RTX16" s="91"/>
      <c r="RTY16" s="91"/>
      <c r="RTZ16" s="91"/>
      <c r="RUA16" s="91"/>
      <c r="RUB16" s="91"/>
      <c r="RUC16" s="91"/>
      <c r="RUD16" s="91"/>
      <c r="RUE16" s="91"/>
      <c r="RUF16" s="91"/>
      <c r="RUG16" s="91"/>
      <c r="RUH16" s="91"/>
      <c r="RUI16" s="91"/>
      <c r="RUJ16" s="91"/>
      <c r="RUK16" s="91"/>
      <c r="RUL16" s="91"/>
      <c r="RUM16" s="91"/>
      <c r="RUN16" s="91"/>
      <c r="RUO16" s="91"/>
      <c r="RUP16" s="91"/>
      <c r="RUQ16" s="91"/>
      <c r="RUR16" s="91"/>
      <c r="RUS16" s="91"/>
      <c r="RUT16" s="91"/>
      <c r="RUU16" s="91"/>
      <c r="RUV16" s="91"/>
      <c r="RUW16" s="91"/>
      <c r="RUX16" s="91"/>
      <c r="RUY16" s="91"/>
      <c r="RUZ16" s="91"/>
      <c r="RVA16" s="91"/>
      <c r="RVB16" s="91"/>
      <c r="RVC16" s="91"/>
      <c r="RVD16" s="91"/>
      <c r="RVE16" s="91"/>
      <c r="RVF16" s="91"/>
      <c r="RVG16" s="91"/>
      <c r="RVH16" s="91"/>
      <c r="RVI16" s="91"/>
      <c r="RVJ16" s="91"/>
      <c r="RVK16" s="91"/>
      <c r="RVL16" s="91"/>
      <c r="RVM16" s="91"/>
      <c r="RVN16" s="91"/>
      <c r="RVO16" s="91"/>
      <c r="RVP16" s="91"/>
      <c r="RVQ16" s="91"/>
      <c r="RVR16" s="91"/>
      <c r="RVS16" s="91"/>
      <c r="RVT16" s="91"/>
      <c r="RVU16" s="91"/>
      <c r="RVV16" s="91"/>
      <c r="RVW16" s="91"/>
      <c r="RVX16" s="91"/>
      <c r="RVY16" s="91"/>
      <c r="RVZ16" s="91"/>
      <c r="RWA16" s="91"/>
      <c r="RWB16" s="91"/>
      <c r="RWC16" s="91"/>
      <c r="RWD16" s="91"/>
      <c r="RWE16" s="91"/>
      <c r="RWF16" s="91"/>
      <c r="RWG16" s="91"/>
      <c r="RWH16" s="91"/>
      <c r="RWI16" s="91"/>
      <c r="RWJ16" s="91"/>
      <c r="RWK16" s="91"/>
      <c r="RWL16" s="91"/>
      <c r="RWM16" s="91"/>
      <c r="RWN16" s="91"/>
      <c r="RWO16" s="91"/>
      <c r="RWP16" s="91"/>
      <c r="RWQ16" s="91"/>
      <c r="RWR16" s="91"/>
      <c r="RWS16" s="91"/>
      <c r="RWT16" s="91"/>
      <c r="RWU16" s="91"/>
      <c r="RWV16" s="91"/>
      <c r="RWW16" s="91"/>
      <c r="RWX16" s="91"/>
      <c r="RWY16" s="91"/>
      <c r="RWZ16" s="91"/>
      <c r="RXA16" s="91"/>
      <c r="RXB16" s="91"/>
      <c r="RXC16" s="91"/>
      <c r="RXD16" s="91"/>
      <c r="RXE16" s="91"/>
      <c r="RXF16" s="91"/>
      <c r="RXG16" s="91"/>
      <c r="RXH16" s="91"/>
      <c r="RXI16" s="91"/>
      <c r="RXJ16" s="91"/>
      <c r="RXK16" s="91"/>
      <c r="RXL16" s="91"/>
      <c r="RXM16" s="91"/>
      <c r="RXN16" s="91"/>
      <c r="RXO16" s="91"/>
      <c r="RXP16" s="91"/>
      <c r="RXQ16" s="91"/>
      <c r="RXR16" s="91"/>
      <c r="RXS16" s="91"/>
      <c r="RXT16" s="91"/>
      <c r="RXU16" s="91"/>
      <c r="RXV16" s="91"/>
      <c r="RXW16" s="91"/>
      <c r="RXX16" s="91"/>
      <c r="RXY16" s="91"/>
      <c r="RXZ16" s="91"/>
      <c r="RYA16" s="91"/>
      <c r="RYB16" s="91"/>
      <c r="RYC16" s="91"/>
      <c r="RYD16" s="91"/>
      <c r="RYE16" s="91"/>
      <c r="RYF16" s="91"/>
      <c r="RYG16" s="91"/>
      <c r="RYH16" s="91"/>
      <c r="RYI16" s="91"/>
      <c r="RYJ16" s="91"/>
      <c r="RYK16" s="91"/>
      <c r="RYL16" s="91"/>
      <c r="RYM16" s="91"/>
      <c r="RYN16" s="91"/>
      <c r="RYO16" s="91"/>
      <c r="RYP16" s="91"/>
      <c r="RYQ16" s="91"/>
      <c r="RYR16" s="91"/>
      <c r="RYS16" s="91"/>
      <c r="RYT16" s="91"/>
      <c r="RYU16" s="91"/>
      <c r="RYV16" s="91"/>
      <c r="RYW16" s="91"/>
      <c r="RYX16" s="91"/>
      <c r="RYY16" s="91"/>
      <c r="RYZ16" s="91"/>
      <c r="RZA16" s="91"/>
      <c r="RZB16" s="91"/>
      <c r="RZC16" s="91"/>
      <c r="RZD16" s="91"/>
      <c r="RZE16" s="91"/>
      <c r="RZF16" s="91"/>
      <c r="RZG16" s="91"/>
      <c r="RZH16" s="91"/>
      <c r="RZI16" s="91"/>
      <c r="RZJ16" s="91"/>
      <c r="RZK16" s="91"/>
      <c r="RZL16" s="91"/>
      <c r="RZM16" s="91"/>
      <c r="RZN16" s="91"/>
      <c r="RZO16" s="91"/>
      <c r="RZP16" s="91"/>
      <c r="RZQ16" s="91"/>
      <c r="RZR16" s="91"/>
      <c r="RZS16" s="91"/>
      <c r="RZT16" s="91"/>
      <c r="RZU16" s="91"/>
      <c r="RZV16" s="91"/>
      <c r="RZW16" s="91"/>
      <c r="RZX16" s="91"/>
      <c r="RZY16" s="91"/>
      <c r="RZZ16" s="91"/>
      <c r="SAA16" s="91"/>
      <c r="SAB16" s="91"/>
      <c r="SAC16" s="91"/>
      <c r="SAD16" s="91"/>
      <c r="SAE16" s="91"/>
      <c r="SAF16" s="91"/>
      <c r="SAG16" s="91"/>
      <c r="SAH16" s="91"/>
      <c r="SAI16" s="91"/>
      <c r="SAJ16" s="91"/>
      <c r="SAK16" s="91"/>
      <c r="SAL16" s="91"/>
      <c r="SAM16" s="91"/>
      <c r="SAN16" s="91"/>
      <c r="SAO16" s="91"/>
      <c r="SAP16" s="91"/>
      <c r="SAQ16" s="91"/>
      <c r="SAR16" s="91"/>
      <c r="SAS16" s="91"/>
      <c r="SAT16" s="91"/>
      <c r="SAU16" s="91"/>
      <c r="SAV16" s="91"/>
      <c r="SAW16" s="91"/>
      <c r="SAX16" s="91"/>
      <c r="SAY16" s="91"/>
      <c r="SAZ16" s="91"/>
      <c r="SBA16" s="91"/>
      <c r="SBB16" s="91"/>
      <c r="SBC16" s="91"/>
      <c r="SBD16" s="91"/>
      <c r="SBE16" s="91"/>
      <c r="SBF16" s="91"/>
      <c r="SBG16" s="91"/>
      <c r="SBH16" s="91"/>
      <c r="SBI16" s="91"/>
      <c r="SBJ16" s="91"/>
      <c r="SBK16" s="91"/>
      <c r="SBL16" s="91"/>
      <c r="SBM16" s="91"/>
      <c r="SBN16" s="91"/>
      <c r="SBO16" s="91"/>
      <c r="SBP16" s="91"/>
      <c r="SBQ16" s="91"/>
      <c r="SBR16" s="91"/>
      <c r="SBS16" s="91"/>
      <c r="SBT16" s="91"/>
      <c r="SBU16" s="91"/>
      <c r="SBV16" s="91"/>
      <c r="SBW16" s="91"/>
      <c r="SBX16" s="91"/>
      <c r="SBY16" s="91"/>
      <c r="SBZ16" s="91"/>
      <c r="SCA16" s="91"/>
      <c r="SCB16" s="91"/>
      <c r="SCC16" s="91"/>
      <c r="SCD16" s="91"/>
      <c r="SCE16" s="91"/>
      <c r="SCF16" s="91"/>
      <c r="SCG16" s="91"/>
      <c r="SCH16" s="91"/>
      <c r="SCI16" s="91"/>
      <c r="SCJ16" s="91"/>
      <c r="SCK16" s="91"/>
      <c r="SCL16" s="91"/>
      <c r="SCM16" s="91"/>
      <c r="SCN16" s="91"/>
      <c r="SCO16" s="91"/>
      <c r="SCP16" s="91"/>
      <c r="SCQ16" s="91"/>
      <c r="SCR16" s="91"/>
      <c r="SCS16" s="91"/>
      <c r="SCT16" s="91"/>
      <c r="SCU16" s="91"/>
      <c r="SCV16" s="91"/>
      <c r="SCW16" s="91"/>
      <c r="SCX16" s="91"/>
      <c r="SCY16" s="91"/>
      <c r="SCZ16" s="91"/>
      <c r="SDA16" s="91"/>
      <c r="SDB16" s="91"/>
      <c r="SDC16" s="91"/>
      <c r="SDD16" s="91"/>
      <c r="SDE16" s="91"/>
      <c r="SDF16" s="91"/>
      <c r="SDG16" s="91"/>
      <c r="SDH16" s="91"/>
      <c r="SDI16" s="91"/>
      <c r="SDJ16" s="91"/>
      <c r="SDK16" s="91"/>
      <c r="SDL16" s="91"/>
      <c r="SDM16" s="91"/>
      <c r="SDN16" s="91"/>
      <c r="SDO16" s="91"/>
      <c r="SDP16" s="91"/>
      <c r="SDQ16" s="91"/>
      <c r="SDR16" s="91"/>
      <c r="SDS16" s="91"/>
      <c r="SDT16" s="91"/>
      <c r="SDU16" s="91"/>
      <c r="SDV16" s="91"/>
      <c r="SDW16" s="91"/>
      <c r="SDX16" s="91"/>
      <c r="SDY16" s="91"/>
      <c r="SDZ16" s="91"/>
      <c r="SEA16" s="91"/>
      <c r="SEB16" s="91"/>
      <c r="SEC16" s="91"/>
      <c r="SED16" s="91"/>
      <c r="SEE16" s="91"/>
      <c r="SEF16" s="91"/>
      <c r="SEG16" s="91"/>
      <c r="SEH16" s="91"/>
      <c r="SEI16" s="91"/>
      <c r="SEJ16" s="91"/>
      <c r="SEK16" s="91"/>
      <c r="SEL16" s="91"/>
      <c r="SEM16" s="91"/>
      <c r="SEN16" s="91"/>
      <c r="SEO16" s="91"/>
      <c r="SEP16" s="91"/>
      <c r="SEQ16" s="91"/>
      <c r="SER16" s="91"/>
      <c r="SES16" s="91"/>
      <c r="SET16" s="91"/>
      <c r="SEU16" s="91"/>
      <c r="SEV16" s="91"/>
      <c r="SEW16" s="91"/>
      <c r="SEX16" s="91"/>
      <c r="SEY16" s="91"/>
      <c r="SEZ16" s="91"/>
      <c r="SFA16" s="91"/>
      <c r="SFB16" s="91"/>
      <c r="SFC16" s="91"/>
      <c r="SFD16" s="91"/>
      <c r="SFE16" s="91"/>
      <c r="SFF16" s="91"/>
      <c r="SFG16" s="91"/>
      <c r="SFH16" s="91"/>
      <c r="SFI16" s="91"/>
      <c r="SFJ16" s="91"/>
      <c r="SFK16" s="91"/>
      <c r="SFL16" s="91"/>
      <c r="SFM16" s="91"/>
      <c r="SFN16" s="91"/>
      <c r="SFO16" s="91"/>
      <c r="SFP16" s="91"/>
      <c r="SFQ16" s="91"/>
      <c r="SFR16" s="91"/>
      <c r="SFS16" s="91"/>
      <c r="SFT16" s="91"/>
      <c r="SFU16" s="91"/>
      <c r="SFV16" s="91"/>
      <c r="SFW16" s="91"/>
      <c r="SFX16" s="91"/>
      <c r="SFY16" s="91"/>
      <c r="SFZ16" s="91"/>
      <c r="SGA16" s="91"/>
      <c r="SGB16" s="91"/>
      <c r="SGC16" s="91"/>
      <c r="SGD16" s="91"/>
      <c r="SGE16" s="91"/>
      <c r="SGF16" s="91"/>
      <c r="SGG16" s="91"/>
      <c r="SGH16" s="91"/>
      <c r="SGI16" s="91"/>
      <c r="SGJ16" s="91"/>
      <c r="SGK16" s="91"/>
      <c r="SGL16" s="91"/>
      <c r="SGM16" s="91"/>
      <c r="SGN16" s="91"/>
      <c r="SGO16" s="91"/>
      <c r="SGP16" s="91"/>
      <c r="SGQ16" s="91"/>
      <c r="SGR16" s="91"/>
      <c r="SGS16" s="91"/>
      <c r="SGT16" s="91"/>
      <c r="SGU16" s="91"/>
      <c r="SGV16" s="91"/>
      <c r="SGW16" s="91"/>
      <c r="SGX16" s="91"/>
      <c r="SGY16" s="91"/>
      <c r="SGZ16" s="91"/>
      <c r="SHA16" s="91"/>
      <c r="SHB16" s="91"/>
      <c r="SHC16" s="91"/>
      <c r="SHD16" s="91"/>
      <c r="SHE16" s="91"/>
      <c r="SHF16" s="91"/>
      <c r="SHG16" s="91"/>
      <c r="SHH16" s="91"/>
      <c r="SHI16" s="91"/>
      <c r="SHJ16" s="91"/>
      <c r="SHK16" s="91"/>
      <c r="SHL16" s="91"/>
      <c r="SHM16" s="91"/>
      <c r="SHN16" s="91"/>
      <c r="SHO16" s="91"/>
      <c r="SHP16" s="91"/>
      <c r="SHQ16" s="91"/>
      <c r="SHR16" s="91"/>
      <c r="SHS16" s="91"/>
      <c r="SHT16" s="91"/>
      <c r="SHU16" s="91"/>
      <c r="SHV16" s="91"/>
      <c r="SHW16" s="91"/>
      <c r="SHX16" s="91"/>
      <c r="SHY16" s="91"/>
      <c r="SHZ16" s="91"/>
      <c r="SIA16" s="91"/>
      <c r="SIB16" s="91"/>
      <c r="SIC16" s="91"/>
      <c r="SID16" s="91"/>
      <c r="SIE16" s="91"/>
      <c r="SIF16" s="91"/>
      <c r="SIG16" s="91"/>
      <c r="SIH16" s="91"/>
      <c r="SII16" s="91"/>
      <c r="SIJ16" s="91"/>
      <c r="SIK16" s="91"/>
      <c r="SIL16" s="91"/>
      <c r="SIM16" s="91"/>
      <c r="SIN16" s="91"/>
      <c r="SIO16" s="91"/>
      <c r="SIP16" s="91"/>
      <c r="SIQ16" s="91"/>
      <c r="SIR16" s="91"/>
      <c r="SIS16" s="91"/>
      <c r="SIT16" s="91"/>
      <c r="SIU16" s="91"/>
      <c r="SIV16" s="91"/>
      <c r="SIW16" s="91"/>
      <c r="SIX16" s="91"/>
      <c r="SIY16" s="91"/>
      <c r="SIZ16" s="91"/>
      <c r="SJA16" s="91"/>
      <c r="SJB16" s="91"/>
      <c r="SJC16" s="91"/>
      <c r="SJD16" s="91"/>
      <c r="SJE16" s="91"/>
      <c r="SJF16" s="91"/>
      <c r="SJG16" s="91"/>
      <c r="SJH16" s="91"/>
      <c r="SJI16" s="91"/>
      <c r="SJJ16" s="91"/>
      <c r="SJK16" s="91"/>
      <c r="SJL16" s="91"/>
      <c r="SJM16" s="91"/>
      <c r="SJN16" s="91"/>
      <c r="SJO16" s="91"/>
      <c r="SJP16" s="91"/>
      <c r="SJQ16" s="91"/>
      <c r="SJR16" s="91"/>
      <c r="SJS16" s="91"/>
      <c r="SJT16" s="91"/>
      <c r="SJU16" s="91"/>
      <c r="SJV16" s="91"/>
      <c r="SJW16" s="91"/>
      <c r="SJX16" s="91"/>
      <c r="SJY16" s="91"/>
      <c r="SJZ16" s="91"/>
      <c r="SKA16" s="91"/>
      <c r="SKB16" s="91"/>
      <c r="SKC16" s="91"/>
      <c r="SKD16" s="91"/>
      <c r="SKE16" s="91"/>
      <c r="SKF16" s="91"/>
      <c r="SKG16" s="91"/>
      <c r="SKH16" s="91"/>
      <c r="SKI16" s="91"/>
      <c r="SKJ16" s="91"/>
      <c r="SKK16" s="91"/>
      <c r="SKL16" s="91"/>
      <c r="SKM16" s="91"/>
      <c r="SKN16" s="91"/>
      <c r="SKO16" s="91"/>
      <c r="SKP16" s="91"/>
      <c r="SKQ16" s="91"/>
      <c r="SKR16" s="91"/>
      <c r="SKS16" s="91"/>
      <c r="SKT16" s="91"/>
      <c r="SKU16" s="91"/>
      <c r="SKV16" s="91"/>
      <c r="SKW16" s="91"/>
      <c r="SKX16" s="91"/>
      <c r="SKY16" s="91"/>
      <c r="SKZ16" s="91"/>
      <c r="SLA16" s="91"/>
      <c r="SLB16" s="91"/>
      <c r="SLC16" s="91"/>
      <c r="SLD16" s="91"/>
      <c r="SLE16" s="91"/>
      <c r="SLF16" s="91"/>
      <c r="SLG16" s="91"/>
      <c r="SLH16" s="91"/>
      <c r="SLI16" s="91"/>
      <c r="SLJ16" s="91"/>
      <c r="SLK16" s="91"/>
      <c r="SLL16" s="91"/>
      <c r="SLM16" s="91"/>
      <c r="SLN16" s="91"/>
      <c r="SLO16" s="91"/>
      <c r="SLP16" s="91"/>
      <c r="SLQ16" s="91"/>
      <c r="SLR16" s="91"/>
      <c r="SLS16" s="91"/>
      <c r="SLT16" s="91"/>
      <c r="SLU16" s="91"/>
      <c r="SLV16" s="91"/>
      <c r="SLW16" s="91"/>
      <c r="SLX16" s="91"/>
      <c r="SLY16" s="91"/>
      <c r="SLZ16" s="91"/>
      <c r="SMA16" s="91"/>
      <c r="SMB16" s="91"/>
      <c r="SMC16" s="91"/>
      <c r="SMD16" s="91"/>
      <c r="SME16" s="91"/>
      <c r="SMF16" s="91"/>
      <c r="SMG16" s="91"/>
      <c r="SMH16" s="91"/>
      <c r="SMI16" s="91"/>
      <c r="SMJ16" s="91"/>
      <c r="SMK16" s="91"/>
      <c r="SML16" s="91"/>
      <c r="SMM16" s="91"/>
      <c r="SMN16" s="91"/>
      <c r="SMO16" s="91"/>
      <c r="SMP16" s="91"/>
      <c r="SMQ16" s="91"/>
      <c r="SMR16" s="91"/>
      <c r="SMS16" s="91"/>
      <c r="SMT16" s="91"/>
      <c r="SMU16" s="91"/>
      <c r="SMV16" s="91"/>
      <c r="SMW16" s="91"/>
      <c r="SMX16" s="91"/>
      <c r="SMY16" s="91"/>
      <c r="SMZ16" s="91"/>
      <c r="SNA16" s="91"/>
      <c r="SNB16" s="91"/>
      <c r="SNC16" s="91"/>
      <c r="SND16" s="91"/>
      <c r="SNE16" s="91"/>
      <c r="SNF16" s="91"/>
      <c r="SNG16" s="91"/>
      <c r="SNH16" s="91"/>
      <c r="SNI16" s="91"/>
      <c r="SNJ16" s="91"/>
      <c r="SNK16" s="91"/>
      <c r="SNL16" s="91"/>
      <c r="SNM16" s="91"/>
      <c r="SNN16" s="91"/>
      <c r="SNO16" s="91"/>
      <c r="SNP16" s="91"/>
      <c r="SNQ16" s="91"/>
      <c r="SNR16" s="91"/>
      <c r="SNS16" s="91"/>
      <c r="SNT16" s="91"/>
      <c r="SNU16" s="91"/>
      <c r="SNV16" s="91"/>
      <c r="SNW16" s="91"/>
      <c r="SNX16" s="91"/>
      <c r="SNY16" s="91"/>
      <c r="SNZ16" s="91"/>
      <c r="SOA16" s="91"/>
      <c r="SOB16" s="91"/>
      <c r="SOC16" s="91"/>
      <c r="SOD16" s="91"/>
      <c r="SOE16" s="91"/>
      <c r="SOF16" s="91"/>
      <c r="SOG16" s="91"/>
      <c r="SOH16" s="91"/>
      <c r="SOI16" s="91"/>
      <c r="SOJ16" s="91"/>
      <c r="SOK16" s="91"/>
      <c r="SOL16" s="91"/>
      <c r="SOM16" s="91"/>
      <c r="SON16" s="91"/>
      <c r="SOO16" s="91"/>
      <c r="SOP16" s="91"/>
      <c r="SOQ16" s="91"/>
      <c r="SOR16" s="91"/>
      <c r="SOS16" s="91"/>
      <c r="SOT16" s="91"/>
      <c r="SOU16" s="91"/>
      <c r="SOV16" s="91"/>
      <c r="SOW16" s="91"/>
      <c r="SOX16" s="91"/>
      <c r="SOY16" s="91"/>
      <c r="SOZ16" s="91"/>
      <c r="SPA16" s="91"/>
      <c r="SPB16" s="91"/>
      <c r="SPC16" s="91"/>
      <c r="SPD16" s="91"/>
      <c r="SPE16" s="91"/>
      <c r="SPF16" s="91"/>
      <c r="SPG16" s="91"/>
      <c r="SPH16" s="91"/>
      <c r="SPI16" s="91"/>
      <c r="SPJ16" s="91"/>
      <c r="SPK16" s="91"/>
      <c r="SPL16" s="91"/>
      <c r="SPM16" s="91"/>
      <c r="SPN16" s="91"/>
      <c r="SPO16" s="91"/>
      <c r="SPP16" s="91"/>
      <c r="SPQ16" s="91"/>
      <c r="SPR16" s="91"/>
      <c r="SPS16" s="91"/>
      <c r="SPT16" s="91"/>
      <c r="SPU16" s="91"/>
      <c r="SPV16" s="91"/>
      <c r="SPW16" s="91"/>
      <c r="SPX16" s="91"/>
      <c r="SPY16" s="91"/>
      <c r="SPZ16" s="91"/>
      <c r="SQA16" s="91"/>
      <c r="SQB16" s="91"/>
      <c r="SQC16" s="91"/>
      <c r="SQD16" s="91"/>
      <c r="SQE16" s="91"/>
      <c r="SQF16" s="91"/>
      <c r="SQG16" s="91"/>
      <c r="SQH16" s="91"/>
      <c r="SQI16" s="91"/>
      <c r="SQJ16" s="91"/>
      <c r="SQK16" s="91"/>
      <c r="SQL16" s="91"/>
      <c r="SQM16" s="91"/>
      <c r="SQN16" s="91"/>
      <c r="SQO16" s="91"/>
      <c r="SQP16" s="91"/>
      <c r="SQQ16" s="91"/>
      <c r="SQR16" s="91"/>
      <c r="SQS16" s="91"/>
      <c r="SQT16" s="91"/>
      <c r="SQU16" s="91"/>
      <c r="SQV16" s="91"/>
      <c r="SQW16" s="91"/>
      <c r="SQX16" s="91"/>
      <c r="SQY16" s="91"/>
      <c r="SQZ16" s="91"/>
      <c r="SRA16" s="91"/>
      <c r="SRB16" s="91"/>
      <c r="SRC16" s="91"/>
      <c r="SRD16" s="91"/>
      <c r="SRE16" s="91"/>
      <c r="SRF16" s="91"/>
      <c r="SRG16" s="91"/>
      <c r="SRH16" s="91"/>
      <c r="SRI16" s="91"/>
      <c r="SRJ16" s="91"/>
      <c r="SRK16" s="91"/>
      <c r="SRL16" s="91"/>
      <c r="SRM16" s="91"/>
      <c r="SRN16" s="91"/>
      <c r="SRO16" s="91"/>
      <c r="SRP16" s="91"/>
      <c r="SRQ16" s="91"/>
      <c r="SRR16" s="91"/>
      <c r="SRS16" s="91"/>
      <c r="SRT16" s="91"/>
      <c r="SRU16" s="91"/>
      <c r="SRV16" s="91"/>
      <c r="SRW16" s="91"/>
      <c r="SRX16" s="91"/>
      <c r="SRY16" s="91"/>
      <c r="SRZ16" s="91"/>
      <c r="SSA16" s="91"/>
      <c r="SSB16" s="91"/>
      <c r="SSC16" s="91"/>
      <c r="SSD16" s="91"/>
      <c r="SSE16" s="91"/>
      <c r="SSF16" s="91"/>
      <c r="SSG16" s="91"/>
      <c r="SSH16" s="91"/>
      <c r="SSI16" s="91"/>
      <c r="SSJ16" s="91"/>
      <c r="SSK16" s="91"/>
      <c r="SSL16" s="91"/>
      <c r="SSM16" s="91"/>
      <c r="SSN16" s="91"/>
      <c r="SSO16" s="91"/>
      <c r="SSP16" s="91"/>
      <c r="SSQ16" s="91"/>
      <c r="SSR16" s="91"/>
      <c r="SSS16" s="91"/>
      <c r="SST16" s="91"/>
      <c r="SSU16" s="91"/>
      <c r="SSV16" s="91"/>
      <c r="SSW16" s="91"/>
      <c r="SSX16" s="91"/>
      <c r="SSY16" s="91"/>
      <c r="SSZ16" s="91"/>
      <c r="STA16" s="91"/>
      <c r="STB16" s="91"/>
      <c r="STC16" s="91"/>
      <c r="STD16" s="91"/>
      <c r="STE16" s="91"/>
      <c r="STF16" s="91"/>
      <c r="STG16" s="91"/>
      <c r="STH16" s="91"/>
      <c r="STI16" s="91"/>
      <c r="STJ16" s="91"/>
      <c r="STK16" s="91"/>
      <c r="STL16" s="91"/>
      <c r="STM16" s="91"/>
      <c r="STN16" s="91"/>
      <c r="STO16" s="91"/>
      <c r="STP16" s="91"/>
      <c r="STQ16" s="91"/>
      <c r="STR16" s="91"/>
      <c r="STS16" s="91"/>
      <c r="STT16" s="91"/>
      <c r="STU16" s="91"/>
      <c r="STV16" s="91"/>
      <c r="STW16" s="91"/>
      <c r="STX16" s="91"/>
      <c r="STY16" s="91"/>
      <c r="STZ16" s="91"/>
      <c r="SUA16" s="91"/>
      <c r="SUB16" s="91"/>
      <c r="SUC16" s="91"/>
      <c r="SUD16" s="91"/>
      <c r="SUE16" s="91"/>
      <c r="SUF16" s="91"/>
      <c r="SUG16" s="91"/>
      <c r="SUH16" s="91"/>
      <c r="SUI16" s="91"/>
      <c r="SUJ16" s="91"/>
      <c r="SUK16" s="91"/>
      <c r="SUL16" s="91"/>
      <c r="SUM16" s="91"/>
      <c r="SUN16" s="91"/>
      <c r="SUO16" s="91"/>
      <c r="SUP16" s="91"/>
      <c r="SUQ16" s="91"/>
      <c r="SUR16" s="91"/>
      <c r="SUS16" s="91"/>
      <c r="SUT16" s="91"/>
      <c r="SUU16" s="91"/>
      <c r="SUV16" s="91"/>
      <c r="SUW16" s="91"/>
      <c r="SUX16" s="91"/>
      <c r="SUY16" s="91"/>
      <c r="SUZ16" s="91"/>
      <c r="SVA16" s="91"/>
      <c r="SVB16" s="91"/>
      <c r="SVC16" s="91"/>
      <c r="SVD16" s="91"/>
      <c r="SVE16" s="91"/>
      <c r="SVF16" s="91"/>
      <c r="SVG16" s="91"/>
      <c r="SVH16" s="91"/>
      <c r="SVI16" s="91"/>
      <c r="SVJ16" s="91"/>
      <c r="SVK16" s="91"/>
      <c r="SVL16" s="91"/>
      <c r="SVM16" s="91"/>
      <c r="SVN16" s="91"/>
      <c r="SVO16" s="91"/>
      <c r="SVP16" s="91"/>
      <c r="SVQ16" s="91"/>
      <c r="SVR16" s="91"/>
      <c r="SVS16" s="91"/>
      <c r="SVT16" s="91"/>
      <c r="SVU16" s="91"/>
      <c r="SVV16" s="91"/>
      <c r="SVW16" s="91"/>
      <c r="SVX16" s="91"/>
      <c r="SVY16" s="91"/>
      <c r="SVZ16" s="91"/>
      <c r="SWA16" s="91"/>
      <c r="SWB16" s="91"/>
      <c r="SWC16" s="91"/>
      <c r="SWD16" s="91"/>
      <c r="SWE16" s="91"/>
      <c r="SWF16" s="91"/>
      <c r="SWG16" s="91"/>
      <c r="SWH16" s="91"/>
      <c r="SWI16" s="91"/>
      <c r="SWJ16" s="91"/>
      <c r="SWK16" s="91"/>
      <c r="SWL16" s="91"/>
      <c r="SWM16" s="91"/>
      <c r="SWN16" s="91"/>
      <c r="SWO16" s="91"/>
      <c r="SWP16" s="91"/>
      <c r="SWQ16" s="91"/>
      <c r="SWR16" s="91"/>
      <c r="SWS16" s="91"/>
      <c r="SWT16" s="91"/>
      <c r="SWU16" s="91"/>
      <c r="SWV16" s="91"/>
      <c r="SWW16" s="91"/>
      <c r="SWX16" s="91"/>
      <c r="SWY16" s="91"/>
      <c r="SWZ16" s="91"/>
      <c r="SXA16" s="91"/>
      <c r="SXB16" s="91"/>
      <c r="SXC16" s="91"/>
      <c r="SXD16" s="91"/>
      <c r="SXE16" s="91"/>
      <c r="SXF16" s="91"/>
      <c r="SXG16" s="91"/>
      <c r="SXH16" s="91"/>
      <c r="SXI16" s="91"/>
      <c r="SXJ16" s="91"/>
      <c r="SXK16" s="91"/>
      <c r="SXL16" s="91"/>
      <c r="SXM16" s="91"/>
      <c r="SXN16" s="91"/>
      <c r="SXO16" s="91"/>
      <c r="SXP16" s="91"/>
      <c r="SXQ16" s="91"/>
      <c r="SXR16" s="91"/>
      <c r="SXS16" s="91"/>
      <c r="SXT16" s="91"/>
      <c r="SXU16" s="91"/>
      <c r="SXV16" s="91"/>
      <c r="SXW16" s="91"/>
      <c r="SXX16" s="91"/>
      <c r="SXY16" s="91"/>
      <c r="SXZ16" s="91"/>
      <c r="SYA16" s="91"/>
      <c r="SYB16" s="91"/>
      <c r="SYC16" s="91"/>
      <c r="SYD16" s="91"/>
      <c r="SYE16" s="91"/>
      <c r="SYF16" s="91"/>
      <c r="SYG16" s="91"/>
      <c r="SYH16" s="91"/>
      <c r="SYI16" s="91"/>
      <c r="SYJ16" s="91"/>
      <c r="SYK16" s="91"/>
      <c r="SYL16" s="91"/>
      <c r="SYM16" s="91"/>
      <c r="SYN16" s="91"/>
      <c r="SYO16" s="91"/>
      <c r="SYP16" s="91"/>
      <c r="SYQ16" s="91"/>
      <c r="SYR16" s="91"/>
      <c r="SYS16" s="91"/>
      <c r="SYT16" s="91"/>
      <c r="SYU16" s="91"/>
      <c r="SYV16" s="91"/>
      <c r="SYW16" s="91"/>
      <c r="SYX16" s="91"/>
      <c r="SYY16" s="91"/>
      <c r="SYZ16" s="91"/>
      <c r="SZA16" s="91"/>
      <c r="SZB16" s="91"/>
      <c r="SZC16" s="91"/>
      <c r="SZD16" s="91"/>
      <c r="SZE16" s="91"/>
      <c r="SZF16" s="91"/>
      <c r="SZG16" s="91"/>
      <c r="SZH16" s="91"/>
      <c r="SZI16" s="91"/>
      <c r="SZJ16" s="91"/>
      <c r="SZK16" s="91"/>
      <c r="SZL16" s="91"/>
      <c r="SZM16" s="91"/>
      <c r="SZN16" s="91"/>
      <c r="SZO16" s="91"/>
      <c r="SZP16" s="91"/>
      <c r="SZQ16" s="91"/>
      <c r="SZR16" s="91"/>
      <c r="SZS16" s="91"/>
      <c r="SZT16" s="91"/>
      <c r="SZU16" s="91"/>
      <c r="SZV16" s="91"/>
      <c r="SZW16" s="91"/>
      <c r="SZX16" s="91"/>
      <c r="SZY16" s="91"/>
      <c r="SZZ16" s="91"/>
      <c r="TAA16" s="91"/>
      <c r="TAB16" s="91"/>
      <c r="TAC16" s="91"/>
      <c r="TAD16" s="91"/>
      <c r="TAE16" s="91"/>
      <c r="TAF16" s="91"/>
      <c r="TAG16" s="91"/>
      <c r="TAH16" s="91"/>
      <c r="TAI16" s="91"/>
      <c r="TAJ16" s="91"/>
      <c r="TAK16" s="91"/>
      <c r="TAL16" s="91"/>
      <c r="TAM16" s="91"/>
      <c r="TAN16" s="91"/>
      <c r="TAO16" s="91"/>
      <c r="TAP16" s="91"/>
      <c r="TAQ16" s="91"/>
      <c r="TAR16" s="91"/>
      <c r="TAS16" s="91"/>
      <c r="TAT16" s="91"/>
      <c r="TAU16" s="91"/>
      <c r="TAV16" s="91"/>
      <c r="TAW16" s="91"/>
      <c r="TAX16" s="91"/>
      <c r="TAY16" s="91"/>
      <c r="TAZ16" s="91"/>
      <c r="TBA16" s="91"/>
      <c r="TBB16" s="91"/>
      <c r="TBC16" s="91"/>
      <c r="TBD16" s="91"/>
      <c r="TBE16" s="91"/>
      <c r="TBF16" s="91"/>
      <c r="TBG16" s="91"/>
      <c r="TBH16" s="91"/>
      <c r="TBI16" s="91"/>
      <c r="TBJ16" s="91"/>
      <c r="TBK16" s="91"/>
      <c r="TBL16" s="91"/>
      <c r="TBM16" s="91"/>
      <c r="TBN16" s="91"/>
      <c r="TBO16" s="91"/>
      <c r="TBP16" s="91"/>
      <c r="TBQ16" s="91"/>
      <c r="TBR16" s="91"/>
      <c r="TBS16" s="91"/>
      <c r="TBT16" s="91"/>
      <c r="TBU16" s="91"/>
      <c r="TBV16" s="91"/>
      <c r="TBW16" s="91"/>
      <c r="TBX16" s="91"/>
      <c r="TBY16" s="91"/>
      <c r="TBZ16" s="91"/>
      <c r="TCA16" s="91"/>
      <c r="TCB16" s="91"/>
      <c r="TCC16" s="91"/>
      <c r="TCD16" s="91"/>
      <c r="TCE16" s="91"/>
      <c r="TCF16" s="91"/>
      <c r="TCG16" s="91"/>
      <c r="TCH16" s="91"/>
      <c r="TCI16" s="91"/>
      <c r="TCJ16" s="91"/>
      <c r="TCK16" s="91"/>
      <c r="TCL16" s="91"/>
      <c r="TCM16" s="91"/>
      <c r="TCN16" s="91"/>
      <c r="TCO16" s="91"/>
      <c r="TCP16" s="91"/>
      <c r="TCQ16" s="91"/>
      <c r="TCR16" s="91"/>
      <c r="TCS16" s="91"/>
      <c r="TCT16" s="91"/>
      <c r="TCU16" s="91"/>
      <c r="TCV16" s="91"/>
      <c r="TCW16" s="91"/>
      <c r="TCX16" s="91"/>
      <c r="TCY16" s="91"/>
      <c r="TCZ16" s="91"/>
      <c r="TDA16" s="91"/>
      <c r="TDB16" s="91"/>
      <c r="TDC16" s="91"/>
      <c r="TDD16" s="91"/>
      <c r="TDE16" s="91"/>
      <c r="TDF16" s="91"/>
      <c r="TDG16" s="91"/>
      <c r="TDH16" s="91"/>
      <c r="TDI16" s="91"/>
      <c r="TDJ16" s="91"/>
      <c r="TDK16" s="91"/>
      <c r="TDL16" s="91"/>
      <c r="TDM16" s="91"/>
      <c r="TDN16" s="91"/>
      <c r="TDO16" s="91"/>
      <c r="TDP16" s="91"/>
      <c r="TDQ16" s="91"/>
      <c r="TDR16" s="91"/>
      <c r="TDS16" s="91"/>
      <c r="TDT16" s="91"/>
      <c r="TDU16" s="91"/>
      <c r="TDV16" s="91"/>
      <c r="TDW16" s="91"/>
      <c r="TDX16" s="91"/>
      <c r="TDY16" s="91"/>
      <c r="TDZ16" s="91"/>
      <c r="TEA16" s="91"/>
      <c r="TEB16" s="91"/>
      <c r="TEC16" s="91"/>
      <c r="TED16" s="91"/>
      <c r="TEE16" s="91"/>
      <c r="TEF16" s="91"/>
      <c r="TEG16" s="91"/>
      <c r="TEH16" s="91"/>
      <c r="TEI16" s="91"/>
      <c r="TEJ16" s="91"/>
      <c r="TEK16" s="91"/>
      <c r="TEL16" s="91"/>
      <c r="TEM16" s="91"/>
      <c r="TEN16" s="91"/>
      <c r="TEO16" s="91"/>
      <c r="TEP16" s="91"/>
      <c r="TEQ16" s="91"/>
      <c r="TER16" s="91"/>
      <c r="TES16" s="91"/>
      <c r="TET16" s="91"/>
      <c r="TEU16" s="91"/>
      <c r="TEV16" s="91"/>
      <c r="TEW16" s="91"/>
      <c r="TEX16" s="91"/>
      <c r="TEY16" s="91"/>
      <c r="TEZ16" s="91"/>
      <c r="TFA16" s="91"/>
      <c r="TFB16" s="91"/>
      <c r="TFC16" s="91"/>
      <c r="TFD16" s="91"/>
      <c r="TFE16" s="91"/>
      <c r="TFF16" s="91"/>
      <c r="TFG16" s="91"/>
      <c r="TFH16" s="91"/>
      <c r="TFI16" s="91"/>
      <c r="TFJ16" s="91"/>
      <c r="TFK16" s="91"/>
      <c r="TFL16" s="91"/>
      <c r="TFM16" s="91"/>
      <c r="TFN16" s="91"/>
      <c r="TFO16" s="91"/>
      <c r="TFP16" s="91"/>
      <c r="TFQ16" s="91"/>
      <c r="TFR16" s="91"/>
      <c r="TFS16" s="91"/>
      <c r="TFT16" s="91"/>
      <c r="TFU16" s="91"/>
      <c r="TFV16" s="91"/>
      <c r="TFW16" s="91"/>
      <c r="TFX16" s="91"/>
      <c r="TFY16" s="91"/>
      <c r="TFZ16" s="91"/>
      <c r="TGA16" s="91"/>
      <c r="TGB16" s="91"/>
      <c r="TGC16" s="91"/>
      <c r="TGD16" s="91"/>
      <c r="TGE16" s="91"/>
      <c r="TGF16" s="91"/>
      <c r="TGG16" s="91"/>
      <c r="TGH16" s="91"/>
      <c r="TGI16" s="91"/>
      <c r="TGJ16" s="91"/>
      <c r="TGK16" s="91"/>
      <c r="TGL16" s="91"/>
      <c r="TGM16" s="91"/>
      <c r="TGN16" s="91"/>
      <c r="TGO16" s="91"/>
      <c r="TGP16" s="91"/>
      <c r="TGQ16" s="91"/>
      <c r="TGR16" s="91"/>
      <c r="TGS16" s="91"/>
      <c r="TGT16" s="91"/>
      <c r="TGU16" s="91"/>
      <c r="TGV16" s="91"/>
      <c r="TGW16" s="91"/>
      <c r="TGX16" s="91"/>
      <c r="TGY16" s="91"/>
      <c r="TGZ16" s="91"/>
      <c r="THA16" s="91"/>
      <c r="THB16" s="91"/>
      <c r="THC16" s="91"/>
      <c r="THD16" s="91"/>
      <c r="THE16" s="91"/>
      <c r="THF16" s="91"/>
      <c r="THG16" s="91"/>
      <c r="THH16" s="91"/>
      <c r="THI16" s="91"/>
      <c r="THJ16" s="91"/>
      <c r="THK16" s="91"/>
      <c r="THL16" s="91"/>
      <c r="THM16" s="91"/>
      <c r="THN16" s="91"/>
      <c r="THO16" s="91"/>
      <c r="THP16" s="91"/>
      <c r="THQ16" s="91"/>
      <c r="THR16" s="91"/>
      <c r="THS16" s="91"/>
      <c r="THT16" s="91"/>
      <c r="THU16" s="91"/>
      <c r="THV16" s="91"/>
      <c r="THW16" s="91"/>
      <c r="THX16" s="91"/>
      <c r="THY16" s="91"/>
      <c r="THZ16" s="91"/>
      <c r="TIA16" s="91"/>
      <c r="TIB16" s="91"/>
      <c r="TIC16" s="91"/>
      <c r="TID16" s="91"/>
      <c r="TIE16" s="91"/>
      <c r="TIF16" s="91"/>
      <c r="TIG16" s="91"/>
      <c r="TIH16" s="91"/>
      <c r="TII16" s="91"/>
      <c r="TIJ16" s="91"/>
      <c r="TIK16" s="91"/>
      <c r="TIL16" s="91"/>
      <c r="TIM16" s="91"/>
      <c r="TIN16" s="91"/>
      <c r="TIO16" s="91"/>
      <c r="TIP16" s="91"/>
      <c r="TIQ16" s="91"/>
      <c r="TIR16" s="91"/>
      <c r="TIS16" s="91"/>
      <c r="TIT16" s="91"/>
      <c r="TIU16" s="91"/>
      <c r="TIV16" s="91"/>
      <c r="TIW16" s="91"/>
      <c r="TIX16" s="91"/>
      <c r="TIY16" s="91"/>
      <c r="TIZ16" s="91"/>
      <c r="TJA16" s="91"/>
      <c r="TJB16" s="91"/>
      <c r="TJC16" s="91"/>
      <c r="TJD16" s="91"/>
      <c r="TJE16" s="91"/>
      <c r="TJF16" s="91"/>
      <c r="TJG16" s="91"/>
      <c r="TJH16" s="91"/>
      <c r="TJI16" s="91"/>
      <c r="TJJ16" s="91"/>
      <c r="TJK16" s="91"/>
      <c r="TJL16" s="91"/>
      <c r="TJM16" s="91"/>
      <c r="TJN16" s="91"/>
      <c r="TJO16" s="91"/>
      <c r="TJP16" s="91"/>
      <c r="TJQ16" s="91"/>
      <c r="TJR16" s="91"/>
      <c r="TJS16" s="91"/>
      <c r="TJT16" s="91"/>
      <c r="TJU16" s="91"/>
      <c r="TJV16" s="91"/>
      <c r="TJW16" s="91"/>
      <c r="TJX16" s="91"/>
      <c r="TJY16" s="91"/>
      <c r="TJZ16" s="91"/>
      <c r="TKA16" s="91"/>
      <c r="TKB16" s="91"/>
      <c r="TKC16" s="91"/>
      <c r="TKD16" s="91"/>
      <c r="TKE16" s="91"/>
      <c r="TKF16" s="91"/>
      <c r="TKG16" s="91"/>
      <c r="TKH16" s="91"/>
      <c r="TKI16" s="91"/>
      <c r="TKJ16" s="91"/>
      <c r="TKK16" s="91"/>
      <c r="TKL16" s="91"/>
      <c r="TKM16" s="91"/>
      <c r="TKN16" s="91"/>
      <c r="TKO16" s="91"/>
      <c r="TKP16" s="91"/>
      <c r="TKQ16" s="91"/>
      <c r="TKR16" s="91"/>
      <c r="TKS16" s="91"/>
      <c r="TKT16" s="91"/>
      <c r="TKU16" s="91"/>
      <c r="TKV16" s="91"/>
      <c r="TKW16" s="91"/>
      <c r="TKX16" s="91"/>
      <c r="TKY16" s="91"/>
      <c r="TKZ16" s="91"/>
      <c r="TLA16" s="91"/>
      <c r="TLB16" s="91"/>
      <c r="TLC16" s="91"/>
      <c r="TLD16" s="91"/>
      <c r="TLE16" s="91"/>
      <c r="TLF16" s="91"/>
      <c r="TLG16" s="91"/>
      <c r="TLH16" s="91"/>
      <c r="TLI16" s="91"/>
      <c r="TLJ16" s="91"/>
      <c r="TLK16" s="91"/>
      <c r="TLL16" s="91"/>
      <c r="TLM16" s="91"/>
      <c r="TLN16" s="91"/>
      <c r="TLO16" s="91"/>
      <c r="TLP16" s="91"/>
      <c r="TLQ16" s="91"/>
      <c r="TLR16" s="91"/>
      <c r="TLS16" s="91"/>
      <c r="TLT16" s="91"/>
      <c r="TLU16" s="91"/>
      <c r="TLV16" s="91"/>
      <c r="TLW16" s="91"/>
      <c r="TLX16" s="91"/>
      <c r="TLY16" s="91"/>
      <c r="TLZ16" s="91"/>
      <c r="TMA16" s="91"/>
      <c r="TMB16" s="91"/>
      <c r="TMC16" s="91"/>
      <c r="TMD16" s="91"/>
      <c r="TME16" s="91"/>
      <c r="TMF16" s="91"/>
      <c r="TMG16" s="91"/>
      <c r="TMH16" s="91"/>
      <c r="TMI16" s="91"/>
      <c r="TMJ16" s="91"/>
      <c r="TMK16" s="91"/>
      <c r="TML16" s="91"/>
      <c r="TMM16" s="91"/>
      <c r="TMN16" s="91"/>
      <c r="TMO16" s="91"/>
      <c r="TMP16" s="91"/>
      <c r="TMQ16" s="91"/>
      <c r="TMR16" s="91"/>
      <c r="TMS16" s="91"/>
      <c r="TMT16" s="91"/>
      <c r="TMU16" s="91"/>
      <c r="TMV16" s="91"/>
      <c r="TMW16" s="91"/>
      <c r="TMX16" s="91"/>
      <c r="TMY16" s="91"/>
      <c r="TMZ16" s="91"/>
      <c r="TNA16" s="91"/>
      <c r="TNB16" s="91"/>
      <c r="TNC16" s="91"/>
      <c r="TND16" s="91"/>
      <c r="TNE16" s="91"/>
      <c r="TNF16" s="91"/>
      <c r="TNG16" s="91"/>
      <c r="TNH16" s="91"/>
      <c r="TNI16" s="91"/>
      <c r="TNJ16" s="91"/>
      <c r="TNK16" s="91"/>
      <c r="TNL16" s="91"/>
      <c r="TNM16" s="91"/>
      <c r="TNN16" s="91"/>
      <c r="TNO16" s="91"/>
      <c r="TNP16" s="91"/>
      <c r="TNQ16" s="91"/>
      <c r="TNR16" s="91"/>
      <c r="TNS16" s="91"/>
      <c r="TNT16" s="91"/>
      <c r="TNU16" s="91"/>
      <c r="TNV16" s="91"/>
      <c r="TNW16" s="91"/>
      <c r="TNX16" s="91"/>
      <c r="TNY16" s="91"/>
      <c r="TNZ16" s="91"/>
      <c r="TOA16" s="91"/>
      <c r="TOB16" s="91"/>
      <c r="TOC16" s="91"/>
      <c r="TOD16" s="91"/>
      <c r="TOE16" s="91"/>
      <c r="TOF16" s="91"/>
      <c r="TOG16" s="91"/>
      <c r="TOH16" s="91"/>
      <c r="TOI16" s="91"/>
      <c r="TOJ16" s="91"/>
      <c r="TOK16" s="91"/>
      <c r="TOL16" s="91"/>
      <c r="TOM16" s="91"/>
      <c r="TON16" s="91"/>
      <c r="TOO16" s="91"/>
      <c r="TOP16" s="91"/>
      <c r="TOQ16" s="91"/>
      <c r="TOR16" s="91"/>
      <c r="TOS16" s="91"/>
      <c r="TOT16" s="91"/>
      <c r="TOU16" s="91"/>
      <c r="TOV16" s="91"/>
      <c r="TOW16" s="91"/>
      <c r="TOX16" s="91"/>
      <c r="TOY16" s="91"/>
      <c r="TOZ16" s="91"/>
      <c r="TPA16" s="91"/>
      <c r="TPB16" s="91"/>
      <c r="TPC16" s="91"/>
      <c r="TPD16" s="91"/>
      <c r="TPE16" s="91"/>
      <c r="TPF16" s="91"/>
      <c r="TPG16" s="91"/>
      <c r="TPH16" s="91"/>
      <c r="TPI16" s="91"/>
      <c r="TPJ16" s="91"/>
      <c r="TPK16" s="91"/>
      <c r="TPL16" s="91"/>
      <c r="TPM16" s="91"/>
      <c r="TPN16" s="91"/>
      <c r="TPO16" s="91"/>
      <c r="TPP16" s="91"/>
      <c r="TPQ16" s="91"/>
      <c r="TPR16" s="91"/>
      <c r="TPS16" s="91"/>
      <c r="TPT16" s="91"/>
      <c r="TPU16" s="91"/>
      <c r="TPV16" s="91"/>
      <c r="TPW16" s="91"/>
      <c r="TPX16" s="91"/>
      <c r="TPY16" s="91"/>
      <c r="TPZ16" s="91"/>
      <c r="TQA16" s="91"/>
      <c r="TQB16" s="91"/>
      <c r="TQC16" s="91"/>
      <c r="TQD16" s="91"/>
      <c r="TQE16" s="91"/>
      <c r="TQF16" s="91"/>
      <c r="TQG16" s="91"/>
      <c r="TQH16" s="91"/>
      <c r="TQI16" s="91"/>
      <c r="TQJ16" s="91"/>
      <c r="TQK16" s="91"/>
      <c r="TQL16" s="91"/>
      <c r="TQM16" s="91"/>
      <c r="TQN16" s="91"/>
      <c r="TQO16" s="91"/>
      <c r="TQP16" s="91"/>
      <c r="TQQ16" s="91"/>
      <c r="TQR16" s="91"/>
      <c r="TQS16" s="91"/>
      <c r="TQT16" s="91"/>
      <c r="TQU16" s="91"/>
      <c r="TQV16" s="91"/>
      <c r="TQW16" s="91"/>
      <c r="TQX16" s="91"/>
      <c r="TQY16" s="91"/>
      <c r="TQZ16" s="91"/>
      <c r="TRA16" s="91"/>
      <c r="TRB16" s="91"/>
      <c r="TRC16" s="91"/>
      <c r="TRD16" s="91"/>
      <c r="TRE16" s="91"/>
      <c r="TRF16" s="91"/>
      <c r="TRG16" s="91"/>
      <c r="TRH16" s="91"/>
      <c r="TRI16" s="91"/>
      <c r="TRJ16" s="91"/>
      <c r="TRK16" s="91"/>
      <c r="TRL16" s="91"/>
      <c r="TRM16" s="91"/>
      <c r="TRN16" s="91"/>
      <c r="TRO16" s="91"/>
      <c r="TRP16" s="91"/>
      <c r="TRQ16" s="91"/>
      <c r="TRR16" s="91"/>
      <c r="TRS16" s="91"/>
      <c r="TRT16" s="91"/>
      <c r="TRU16" s="91"/>
      <c r="TRV16" s="91"/>
      <c r="TRW16" s="91"/>
      <c r="TRX16" s="91"/>
      <c r="TRY16" s="91"/>
      <c r="TRZ16" s="91"/>
      <c r="TSA16" s="91"/>
      <c r="TSB16" s="91"/>
      <c r="TSC16" s="91"/>
      <c r="TSD16" s="91"/>
      <c r="TSE16" s="91"/>
      <c r="TSF16" s="91"/>
      <c r="TSG16" s="91"/>
      <c r="TSH16" s="91"/>
      <c r="TSI16" s="91"/>
      <c r="TSJ16" s="91"/>
      <c r="TSK16" s="91"/>
      <c r="TSL16" s="91"/>
      <c r="TSM16" s="91"/>
      <c r="TSN16" s="91"/>
      <c r="TSO16" s="91"/>
      <c r="TSP16" s="91"/>
      <c r="TSQ16" s="91"/>
      <c r="TSR16" s="91"/>
      <c r="TSS16" s="91"/>
      <c r="TST16" s="91"/>
      <c r="TSU16" s="91"/>
      <c r="TSV16" s="91"/>
      <c r="TSW16" s="91"/>
      <c r="TSX16" s="91"/>
      <c r="TSY16" s="91"/>
      <c r="TSZ16" s="91"/>
      <c r="TTA16" s="91"/>
      <c r="TTB16" s="91"/>
      <c r="TTC16" s="91"/>
      <c r="TTD16" s="91"/>
      <c r="TTE16" s="91"/>
      <c r="TTF16" s="91"/>
      <c r="TTG16" s="91"/>
      <c r="TTH16" s="91"/>
      <c r="TTI16" s="91"/>
      <c r="TTJ16" s="91"/>
      <c r="TTK16" s="91"/>
      <c r="TTL16" s="91"/>
      <c r="TTM16" s="91"/>
      <c r="TTN16" s="91"/>
      <c r="TTO16" s="91"/>
      <c r="TTP16" s="91"/>
      <c r="TTQ16" s="91"/>
      <c r="TTR16" s="91"/>
      <c r="TTS16" s="91"/>
      <c r="TTT16" s="91"/>
      <c r="TTU16" s="91"/>
      <c r="TTV16" s="91"/>
      <c r="TTW16" s="91"/>
      <c r="TTX16" s="91"/>
      <c r="TTY16" s="91"/>
      <c r="TTZ16" s="91"/>
      <c r="TUA16" s="91"/>
      <c r="TUB16" s="91"/>
      <c r="TUC16" s="91"/>
      <c r="TUD16" s="91"/>
      <c r="TUE16" s="91"/>
      <c r="TUF16" s="91"/>
      <c r="TUG16" s="91"/>
      <c r="TUH16" s="91"/>
      <c r="TUI16" s="91"/>
      <c r="TUJ16" s="91"/>
      <c r="TUK16" s="91"/>
      <c r="TUL16" s="91"/>
      <c r="TUM16" s="91"/>
      <c r="TUN16" s="91"/>
      <c r="TUO16" s="91"/>
      <c r="TUP16" s="91"/>
      <c r="TUQ16" s="91"/>
      <c r="TUR16" s="91"/>
      <c r="TUS16" s="91"/>
      <c r="TUT16" s="91"/>
      <c r="TUU16" s="91"/>
      <c r="TUV16" s="91"/>
      <c r="TUW16" s="91"/>
      <c r="TUX16" s="91"/>
      <c r="TUY16" s="91"/>
      <c r="TUZ16" s="91"/>
      <c r="TVA16" s="91"/>
      <c r="TVB16" s="91"/>
      <c r="TVC16" s="91"/>
      <c r="TVD16" s="91"/>
      <c r="TVE16" s="91"/>
      <c r="TVF16" s="91"/>
      <c r="TVG16" s="91"/>
      <c r="TVH16" s="91"/>
      <c r="TVI16" s="91"/>
      <c r="TVJ16" s="91"/>
      <c r="TVK16" s="91"/>
      <c r="TVL16" s="91"/>
      <c r="TVM16" s="91"/>
      <c r="TVN16" s="91"/>
      <c r="TVO16" s="91"/>
      <c r="TVP16" s="91"/>
      <c r="TVQ16" s="91"/>
      <c r="TVR16" s="91"/>
      <c r="TVS16" s="91"/>
      <c r="TVT16" s="91"/>
      <c r="TVU16" s="91"/>
      <c r="TVV16" s="91"/>
      <c r="TVW16" s="91"/>
      <c r="TVX16" s="91"/>
      <c r="TVY16" s="91"/>
      <c r="TVZ16" s="91"/>
      <c r="TWA16" s="91"/>
      <c r="TWB16" s="91"/>
      <c r="TWC16" s="91"/>
      <c r="TWD16" s="91"/>
      <c r="TWE16" s="91"/>
      <c r="TWF16" s="91"/>
      <c r="TWG16" s="91"/>
      <c r="TWH16" s="91"/>
      <c r="TWI16" s="91"/>
      <c r="TWJ16" s="91"/>
      <c r="TWK16" s="91"/>
      <c r="TWL16" s="91"/>
      <c r="TWM16" s="91"/>
      <c r="TWN16" s="91"/>
      <c r="TWO16" s="91"/>
      <c r="TWP16" s="91"/>
      <c r="TWQ16" s="91"/>
      <c r="TWR16" s="91"/>
      <c r="TWS16" s="91"/>
      <c r="TWT16" s="91"/>
      <c r="TWU16" s="91"/>
      <c r="TWV16" s="91"/>
      <c r="TWW16" s="91"/>
      <c r="TWX16" s="91"/>
      <c r="TWY16" s="91"/>
      <c r="TWZ16" s="91"/>
      <c r="TXA16" s="91"/>
      <c r="TXB16" s="91"/>
      <c r="TXC16" s="91"/>
      <c r="TXD16" s="91"/>
      <c r="TXE16" s="91"/>
      <c r="TXF16" s="91"/>
      <c r="TXG16" s="91"/>
      <c r="TXH16" s="91"/>
      <c r="TXI16" s="91"/>
      <c r="TXJ16" s="91"/>
      <c r="TXK16" s="91"/>
      <c r="TXL16" s="91"/>
      <c r="TXM16" s="91"/>
      <c r="TXN16" s="91"/>
      <c r="TXO16" s="91"/>
      <c r="TXP16" s="91"/>
      <c r="TXQ16" s="91"/>
      <c r="TXR16" s="91"/>
      <c r="TXS16" s="91"/>
      <c r="TXT16" s="91"/>
      <c r="TXU16" s="91"/>
      <c r="TXV16" s="91"/>
      <c r="TXW16" s="91"/>
      <c r="TXX16" s="91"/>
      <c r="TXY16" s="91"/>
      <c r="TXZ16" s="91"/>
      <c r="TYA16" s="91"/>
      <c r="TYB16" s="91"/>
      <c r="TYC16" s="91"/>
      <c r="TYD16" s="91"/>
      <c r="TYE16" s="91"/>
      <c r="TYF16" s="91"/>
      <c r="TYG16" s="91"/>
      <c r="TYH16" s="91"/>
      <c r="TYI16" s="91"/>
      <c r="TYJ16" s="91"/>
      <c r="TYK16" s="91"/>
      <c r="TYL16" s="91"/>
      <c r="TYM16" s="91"/>
      <c r="TYN16" s="91"/>
      <c r="TYO16" s="91"/>
      <c r="TYP16" s="91"/>
      <c r="TYQ16" s="91"/>
      <c r="TYR16" s="91"/>
      <c r="TYS16" s="91"/>
      <c r="TYT16" s="91"/>
      <c r="TYU16" s="91"/>
      <c r="TYV16" s="91"/>
      <c r="TYW16" s="91"/>
      <c r="TYX16" s="91"/>
      <c r="TYY16" s="91"/>
      <c r="TYZ16" s="91"/>
      <c r="TZA16" s="91"/>
      <c r="TZB16" s="91"/>
      <c r="TZC16" s="91"/>
      <c r="TZD16" s="91"/>
      <c r="TZE16" s="91"/>
      <c r="TZF16" s="91"/>
      <c r="TZG16" s="91"/>
      <c r="TZH16" s="91"/>
      <c r="TZI16" s="91"/>
      <c r="TZJ16" s="91"/>
      <c r="TZK16" s="91"/>
      <c r="TZL16" s="91"/>
      <c r="TZM16" s="91"/>
      <c r="TZN16" s="91"/>
      <c r="TZO16" s="91"/>
      <c r="TZP16" s="91"/>
      <c r="TZQ16" s="91"/>
      <c r="TZR16" s="91"/>
      <c r="TZS16" s="91"/>
      <c r="TZT16" s="91"/>
      <c r="TZU16" s="91"/>
      <c r="TZV16" s="91"/>
      <c r="TZW16" s="91"/>
      <c r="TZX16" s="91"/>
      <c r="TZY16" s="91"/>
      <c r="TZZ16" s="91"/>
      <c r="UAA16" s="91"/>
      <c r="UAB16" s="91"/>
      <c r="UAC16" s="91"/>
      <c r="UAD16" s="91"/>
      <c r="UAE16" s="91"/>
      <c r="UAF16" s="91"/>
      <c r="UAG16" s="91"/>
      <c r="UAH16" s="91"/>
      <c r="UAI16" s="91"/>
      <c r="UAJ16" s="91"/>
      <c r="UAK16" s="91"/>
      <c r="UAL16" s="91"/>
      <c r="UAM16" s="91"/>
      <c r="UAN16" s="91"/>
      <c r="UAO16" s="91"/>
      <c r="UAP16" s="91"/>
      <c r="UAQ16" s="91"/>
      <c r="UAR16" s="91"/>
      <c r="UAS16" s="91"/>
      <c r="UAT16" s="91"/>
      <c r="UAU16" s="91"/>
      <c r="UAV16" s="91"/>
      <c r="UAW16" s="91"/>
      <c r="UAX16" s="91"/>
      <c r="UAY16" s="91"/>
      <c r="UAZ16" s="91"/>
      <c r="UBA16" s="91"/>
      <c r="UBB16" s="91"/>
      <c r="UBC16" s="91"/>
      <c r="UBD16" s="91"/>
      <c r="UBE16" s="91"/>
      <c r="UBF16" s="91"/>
      <c r="UBG16" s="91"/>
      <c r="UBH16" s="91"/>
      <c r="UBI16" s="91"/>
      <c r="UBJ16" s="91"/>
      <c r="UBK16" s="91"/>
      <c r="UBL16" s="91"/>
      <c r="UBM16" s="91"/>
      <c r="UBN16" s="91"/>
      <c r="UBO16" s="91"/>
      <c r="UBP16" s="91"/>
      <c r="UBQ16" s="91"/>
      <c r="UBR16" s="91"/>
      <c r="UBS16" s="91"/>
      <c r="UBT16" s="91"/>
      <c r="UBU16" s="91"/>
      <c r="UBV16" s="91"/>
      <c r="UBW16" s="91"/>
      <c r="UBX16" s="91"/>
      <c r="UBY16" s="91"/>
      <c r="UBZ16" s="91"/>
      <c r="UCA16" s="91"/>
      <c r="UCB16" s="91"/>
      <c r="UCC16" s="91"/>
      <c r="UCD16" s="91"/>
      <c r="UCE16" s="91"/>
      <c r="UCF16" s="91"/>
      <c r="UCG16" s="91"/>
      <c r="UCH16" s="91"/>
      <c r="UCI16" s="91"/>
      <c r="UCJ16" s="91"/>
      <c r="UCK16" s="91"/>
      <c r="UCL16" s="91"/>
      <c r="UCM16" s="91"/>
      <c r="UCN16" s="91"/>
      <c r="UCO16" s="91"/>
      <c r="UCP16" s="91"/>
      <c r="UCQ16" s="91"/>
      <c r="UCR16" s="91"/>
      <c r="UCS16" s="91"/>
      <c r="UCT16" s="91"/>
      <c r="UCU16" s="91"/>
      <c r="UCV16" s="91"/>
      <c r="UCW16" s="91"/>
      <c r="UCX16" s="91"/>
      <c r="UCY16" s="91"/>
      <c r="UCZ16" s="91"/>
      <c r="UDA16" s="91"/>
      <c r="UDB16" s="91"/>
      <c r="UDC16" s="91"/>
      <c r="UDD16" s="91"/>
      <c r="UDE16" s="91"/>
      <c r="UDF16" s="91"/>
      <c r="UDG16" s="91"/>
      <c r="UDH16" s="91"/>
      <c r="UDI16" s="91"/>
      <c r="UDJ16" s="91"/>
      <c r="UDK16" s="91"/>
      <c r="UDL16" s="91"/>
      <c r="UDM16" s="91"/>
      <c r="UDN16" s="91"/>
      <c r="UDO16" s="91"/>
      <c r="UDP16" s="91"/>
      <c r="UDQ16" s="91"/>
      <c r="UDR16" s="91"/>
      <c r="UDS16" s="91"/>
      <c r="UDT16" s="91"/>
      <c r="UDU16" s="91"/>
      <c r="UDV16" s="91"/>
      <c r="UDW16" s="91"/>
      <c r="UDX16" s="91"/>
      <c r="UDY16" s="91"/>
      <c r="UDZ16" s="91"/>
      <c r="UEA16" s="91"/>
      <c r="UEB16" s="91"/>
      <c r="UEC16" s="91"/>
      <c r="UED16" s="91"/>
      <c r="UEE16" s="91"/>
      <c r="UEF16" s="91"/>
      <c r="UEG16" s="91"/>
      <c r="UEH16" s="91"/>
      <c r="UEI16" s="91"/>
      <c r="UEJ16" s="91"/>
      <c r="UEK16" s="91"/>
      <c r="UEL16" s="91"/>
      <c r="UEM16" s="91"/>
      <c r="UEN16" s="91"/>
      <c r="UEO16" s="91"/>
      <c r="UEP16" s="91"/>
      <c r="UEQ16" s="91"/>
      <c r="UER16" s="91"/>
      <c r="UES16" s="91"/>
      <c r="UET16" s="91"/>
      <c r="UEU16" s="91"/>
      <c r="UEV16" s="91"/>
      <c r="UEW16" s="91"/>
      <c r="UEX16" s="91"/>
      <c r="UEY16" s="91"/>
      <c r="UEZ16" s="91"/>
      <c r="UFA16" s="91"/>
      <c r="UFB16" s="91"/>
      <c r="UFC16" s="91"/>
      <c r="UFD16" s="91"/>
      <c r="UFE16" s="91"/>
      <c r="UFF16" s="91"/>
      <c r="UFG16" s="91"/>
      <c r="UFH16" s="91"/>
      <c r="UFI16" s="91"/>
      <c r="UFJ16" s="91"/>
      <c r="UFK16" s="91"/>
      <c r="UFL16" s="91"/>
      <c r="UFM16" s="91"/>
      <c r="UFN16" s="91"/>
      <c r="UFO16" s="91"/>
      <c r="UFP16" s="91"/>
      <c r="UFQ16" s="91"/>
      <c r="UFR16" s="91"/>
      <c r="UFS16" s="91"/>
      <c r="UFT16" s="91"/>
      <c r="UFU16" s="91"/>
      <c r="UFV16" s="91"/>
      <c r="UFW16" s="91"/>
      <c r="UFX16" s="91"/>
      <c r="UFY16" s="91"/>
      <c r="UFZ16" s="91"/>
      <c r="UGA16" s="91"/>
      <c r="UGB16" s="91"/>
      <c r="UGC16" s="91"/>
      <c r="UGD16" s="91"/>
      <c r="UGE16" s="91"/>
      <c r="UGF16" s="91"/>
      <c r="UGG16" s="91"/>
      <c r="UGH16" s="91"/>
      <c r="UGI16" s="91"/>
      <c r="UGJ16" s="91"/>
      <c r="UGK16" s="91"/>
      <c r="UGL16" s="91"/>
      <c r="UGM16" s="91"/>
      <c r="UGN16" s="91"/>
      <c r="UGO16" s="91"/>
      <c r="UGP16" s="91"/>
      <c r="UGQ16" s="91"/>
      <c r="UGR16" s="91"/>
      <c r="UGS16" s="91"/>
      <c r="UGT16" s="91"/>
      <c r="UGU16" s="91"/>
      <c r="UGV16" s="91"/>
      <c r="UGW16" s="91"/>
      <c r="UGX16" s="91"/>
      <c r="UGY16" s="91"/>
      <c r="UGZ16" s="91"/>
      <c r="UHA16" s="91"/>
      <c r="UHB16" s="91"/>
      <c r="UHC16" s="91"/>
      <c r="UHD16" s="91"/>
      <c r="UHE16" s="91"/>
      <c r="UHF16" s="91"/>
      <c r="UHG16" s="91"/>
      <c r="UHH16" s="91"/>
      <c r="UHI16" s="91"/>
      <c r="UHJ16" s="91"/>
      <c r="UHK16" s="91"/>
      <c r="UHL16" s="91"/>
      <c r="UHM16" s="91"/>
      <c r="UHN16" s="91"/>
      <c r="UHO16" s="91"/>
      <c r="UHP16" s="91"/>
      <c r="UHQ16" s="91"/>
      <c r="UHR16" s="91"/>
      <c r="UHS16" s="91"/>
      <c r="UHT16" s="91"/>
      <c r="UHU16" s="91"/>
      <c r="UHV16" s="91"/>
      <c r="UHW16" s="91"/>
      <c r="UHX16" s="91"/>
      <c r="UHY16" s="91"/>
      <c r="UHZ16" s="91"/>
      <c r="UIA16" s="91"/>
      <c r="UIB16" s="91"/>
      <c r="UIC16" s="91"/>
      <c r="UID16" s="91"/>
      <c r="UIE16" s="91"/>
      <c r="UIF16" s="91"/>
      <c r="UIG16" s="91"/>
      <c r="UIH16" s="91"/>
      <c r="UII16" s="91"/>
      <c r="UIJ16" s="91"/>
      <c r="UIK16" s="91"/>
      <c r="UIL16" s="91"/>
      <c r="UIM16" s="91"/>
      <c r="UIN16" s="91"/>
      <c r="UIO16" s="91"/>
      <c r="UIP16" s="91"/>
      <c r="UIQ16" s="91"/>
      <c r="UIR16" s="91"/>
      <c r="UIS16" s="91"/>
      <c r="UIT16" s="91"/>
      <c r="UIU16" s="91"/>
      <c r="UIV16" s="91"/>
      <c r="UIW16" s="91"/>
      <c r="UIX16" s="91"/>
      <c r="UIY16" s="91"/>
      <c r="UIZ16" s="91"/>
      <c r="UJA16" s="91"/>
      <c r="UJB16" s="91"/>
      <c r="UJC16" s="91"/>
      <c r="UJD16" s="91"/>
      <c r="UJE16" s="91"/>
      <c r="UJF16" s="91"/>
      <c r="UJG16" s="91"/>
      <c r="UJH16" s="91"/>
      <c r="UJI16" s="91"/>
      <c r="UJJ16" s="91"/>
      <c r="UJK16" s="91"/>
      <c r="UJL16" s="91"/>
      <c r="UJM16" s="91"/>
      <c r="UJN16" s="91"/>
      <c r="UJO16" s="91"/>
      <c r="UJP16" s="91"/>
      <c r="UJQ16" s="91"/>
      <c r="UJR16" s="91"/>
      <c r="UJS16" s="91"/>
      <c r="UJT16" s="91"/>
      <c r="UJU16" s="91"/>
      <c r="UJV16" s="91"/>
      <c r="UJW16" s="91"/>
      <c r="UJX16" s="91"/>
      <c r="UJY16" s="91"/>
      <c r="UJZ16" s="91"/>
      <c r="UKA16" s="91"/>
      <c r="UKB16" s="91"/>
      <c r="UKC16" s="91"/>
      <c r="UKD16" s="91"/>
      <c r="UKE16" s="91"/>
      <c r="UKF16" s="91"/>
      <c r="UKG16" s="91"/>
      <c r="UKH16" s="91"/>
      <c r="UKI16" s="91"/>
      <c r="UKJ16" s="91"/>
      <c r="UKK16" s="91"/>
      <c r="UKL16" s="91"/>
      <c r="UKM16" s="91"/>
      <c r="UKN16" s="91"/>
      <c r="UKO16" s="91"/>
      <c r="UKP16" s="91"/>
      <c r="UKQ16" s="91"/>
      <c r="UKR16" s="91"/>
      <c r="UKS16" s="91"/>
      <c r="UKT16" s="91"/>
      <c r="UKU16" s="91"/>
      <c r="UKV16" s="91"/>
      <c r="UKW16" s="91"/>
      <c r="UKX16" s="91"/>
      <c r="UKY16" s="91"/>
      <c r="UKZ16" s="91"/>
      <c r="ULA16" s="91"/>
      <c r="ULB16" s="91"/>
      <c r="ULC16" s="91"/>
      <c r="ULD16" s="91"/>
      <c r="ULE16" s="91"/>
      <c r="ULF16" s="91"/>
      <c r="ULG16" s="91"/>
      <c r="ULH16" s="91"/>
      <c r="ULI16" s="91"/>
      <c r="ULJ16" s="91"/>
      <c r="ULK16" s="91"/>
      <c r="ULL16" s="91"/>
      <c r="ULM16" s="91"/>
      <c r="ULN16" s="91"/>
      <c r="ULO16" s="91"/>
      <c r="ULP16" s="91"/>
      <c r="ULQ16" s="91"/>
      <c r="ULR16" s="91"/>
      <c r="ULS16" s="91"/>
      <c r="ULT16" s="91"/>
      <c r="ULU16" s="91"/>
      <c r="ULV16" s="91"/>
      <c r="ULW16" s="91"/>
      <c r="ULX16" s="91"/>
      <c r="ULY16" s="91"/>
      <c r="ULZ16" s="91"/>
      <c r="UMA16" s="91"/>
      <c r="UMB16" s="91"/>
      <c r="UMC16" s="91"/>
      <c r="UMD16" s="91"/>
      <c r="UME16" s="91"/>
      <c r="UMF16" s="91"/>
      <c r="UMG16" s="91"/>
      <c r="UMH16" s="91"/>
      <c r="UMI16" s="91"/>
      <c r="UMJ16" s="91"/>
      <c r="UMK16" s="91"/>
      <c r="UML16" s="91"/>
      <c r="UMM16" s="91"/>
      <c r="UMN16" s="91"/>
      <c r="UMO16" s="91"/>
      <c r="UMP16" s="91"/>
      <c r="UMQ16" s="91"/>
      <c r="UMR16" s="91"/>
      <c r="UMS16" s="91"/>
      <c r="UMT16" s="91"/>
      <c r="UMU16" s="91"/>
      <c r="UMV16" s="91"/>
      <c r="UMW16" s="91"/>
      <c r="UMX16" s="91"/>
      <c r="UMY16" s="91"/>
      <c r="UMZ16" s="91"/>
      <c r="UNA16" s="91"/>
      <c r="UNB16" s="91"/>
      <c r="UNC16" s="91"/>
      <c r="UND16" s="91"/>
      <c r="UNE16" s="91"/>
      <c r="UNF16" s="91"/>
      <c r="UNG16" s="91"/>
      <c r="UNH16" s="91"/>
      <c r="UNI16" s="91"/>
      <c r="UNJ16" s="91"/>
      <c r="UNK16" s="91"/>
      <c r="UNL16" s="91"/>
      <c r="UNM16" s="91"/>
      <c r="UNN16" s="91"/>
      <c r="UNO16" s="91"/>
      <c r="UNP16" s="91"/>
      <c r="UNQ16" s="91"/>
      <c r="UNR16" s="91"/>
      <c r="UNS16" s="91"/>
      <c r="UNT16" s="91"/>
      <c r="UNU16" s="91"/>
      <c r="UNV16" s="91"/>
      <c r="UNW16" s="91"/>
      <c r="UNX16" s="91"/>
      <c r="UNY16" s="91"/>
      <c r="UNZ16" s="91"/>
      <c r="UOA16" s="91"/>
      <c r="UOB16" s="91"/>
      <c r="UOC16" s="91"/>
      <c r="UOD16" s="91"/>
      <c r="UOE16" s="91"/>
      <c r="UOF16" s="91"/>
      <c r="UOG16" s="91"/>
      <c r="UOH16" s="91"/>
      <c r="UOI16" s="91"/>
      <c r="UOJ16" s="91"/>
      <c r="UOK16" s="91"/>
      <c r="UOL16" s="91"/>
      <c r="UOM16" s="91"/>
      <c r="UON16" s="91"/>
      <c r="UOO16" s="91"/>
      <c r="UOP16" s="91"/>
      <c r="UOQ16" s="91"/>
      <c r="UOR16" s="91"/>
      <c r="UOS16" s="91"/>
      <c r="UOT16" s="91"/>
      <c r="UOU16" s="91"/>
      <c r="UOV16" s="91"/>
      <c r="UOW16" s="91"/>
      <c r="UOX16" s="91"/>
      <c r="UOY16" s="91"/>
      <c r="UOZ16" s="91"/>
      <c r="UPA16" s="91"/>
      <c r="UPB16" s="91"/>
      <c r="UPC16" s="91"/>
      <c r="UPD16" s="91"/>
      <c r="UPE16" s="91"/>
      <c r="UPF16" s="91"/>
      <c r="UPG16" s="91"/>
      <c r="UPH16" s="91"/>
      <c r="UPI16" s="91"/>
      <c r="UPJ16" s="91"/>
      <c r="UPK16" s="91"/>
      <c r="UPL16" s="91"/>
      <c r="UPM16" s="91"/>
      <c r="UPN16" s="91"/>
      <c r="UPO16" s="91"/>
      <c r="UPP16" s="91"/>
      <c r="UPQ16" s="91"/>
      <c r="UPR16" s="91"/>
      <c r="UPS16" s="91"/>
      <c r="UPT16" s="91"/>
      <c r="UPU16" s="91"/>
      <c r="UPV16" s="91"/>
      <c r="UPW16" s="91"/>
      <c r="UPX16" s="91"/>
      <c r="UPY16" s="91"/>
      <c r="UPZ16" s="91"/>
      <c r="UQA16" s="91"/>
      <c r="UQB16" s="91"/>
      <c r="UQC16" s="91"/>
      <c r="UQD16" s="91"/>
      <c r="UQE16" s="91"/>
      <c r="UQF16" s="91"/>
      <c r="UQG16" s="91"/>
      <c r="UQH16" s="91"/>
      <c r="UQI16" s="91"/>
      <c r="UQJ16" s="91"/>
      <c r="UQK16" s="91"/>
      <c r="UQL16" s="91"/>
      <c r="UQM16" s="91"/>
      <c r="UQN16" s="91"/>
      <c r="UQO16" s="91"/>
      <c r="UQP16" s="91"/>
      <c r="UQQ16" s="91"/>
      <c r="UQR16" s="91"/>
      <c r="UQS16" s="91"/>
      <c r="UQT16" s="91"/>
      <c r="UQU16" s="91"/>
      <c r="UQV16" s="91"/>
      <c r="UQW16" s="91"/>
      <c r="UQX16" s="91"/>
      <c r="UQY16" s="91"/>
      <c r="UQZ16" s="91"/>
      <c r="URA16" s="91"/>
      <c r="URB16" s="91"/>
      <c r="URC16" s="91"/>
      <c r="URD16" s="91"/>
      <c r="URE16" s="91"/>
      <c r="URF16" s="91"/>
      <c r="URG16" s="91"/>
      <c r="URH16" s="91"/>
      <c r="URI16" s="91"/>
      <c r="URJ16" s="91"/>
      <c r="URK16" s="91"/>
      <c r="URL16" s="91"/>
      <c r="URM16" s="91"/>
      <c r="URN16" s="91"/>
      <c r="URO16" s="91"/>
      <c r="URP16" s="91"/>
      <c r="URQ16" s="91"/>
      <c r="URR16" s="91"/>
      <c r="URS16" s="91"/>
      <c r="URT16" s="91"/>
      <c r="URU16" s="91"/>
      <c r="URV16" s="91"/>
      <c r="URW16" s="91"/>
      <c r="URX16" s="91"/>
      <c r="URY16" s="91"/>
      <c r="URZ16" s="91"/>
      <c r="USA16" s="91"/>
      <c r="USB16" s="91"/>
      <c r="USC16" s="91"/>
      <c r="USD16" s="91"/>
      <c r="USE16" s="91"/>
      <c r="USF16" s="91"/>
      <c r="USG16" s="91"/>
      <c r="USH16" s="91"/>
      <c r="USI16" s="91"/>
      <c r="USJ16" s="91"/>
      <c r="USK16" s="91"/>
      <c r="USL16" s="91"/>
      <c r="USM16" s="91"/>
      <c r="USN16" s="91"/>
      <c r="USO16" s="91"/>
      <c r="USP16" s="91"/>
      <c r="USQ16" s="91"/>
      <c r="USR16" s="91"/>
      <c r="USS16" s="91"/>
      <c r="UST16" s="91"/>
      <c r="USU16" s="91"/>
      <c r="USV16" s="91"/>
      <c r="USW16" s="91"/>
      <c r="USX16" s="91"/>
      <c r="USY16" s="91"/>
      <c r="USZ16" s="91"/>
      <c r="UTA16" s="91"/>
      <c r="UTB16" s="91"/>
      <c r="UTC16" s="91"/>
      <c r="UTD16" s="91"/>
      <c r="UTE16" s="91"/>
      <c r="UTF16" s="91"/>
      <c r="UTG16" s="91"/>
      <c r="UTH16" s="91"/>
      <c r="UTI16" s="91"/>
      <c r="UTJ16" s="91"/>
      <c r="UTK16" s="91"/>
      <c r="UTL16" s="91"/>
      <c r="UTM16" s="91"/>
      <c r="UTN16" s="91"/>
      <c r="UTO16" s="91"/>
      <c r="UTP16" s="91"/>
      <c r="UTQ16" s="91"/>
      <c r="UTR16" s="91"/>
      <c r="UTS16" s="91"/>
      <c r="UTT16" s="91"/>
      <c r="UTU16" s="91"/>
      <c r="UTV16" s="91"/>
      <c r="UTW16" s="91"/>
      <c r="UTX16" s="91"/>
      <c r="UTY16" s="91"/>
      <c r="UTZ16" s="91"/>
      <c r="UUA16" s="91"/>
      <c r="UUB16" s="91"/>
      <c r="UUC16" s="91"/>
      <c r="UUD16" s="91"/>
      <c r="UUE16" s="91"/>
      <c r="UUF16" s="91"/>
      <c r="UUG16" s="91"/>
      <c r="UUH16" s="91"/>
      <c r="UUI16" s="91"/>
      <c r="UUJ16" s="91"/>
      <c r="UUK16" s="91"/>
      <c r="UUL16" s="91"/>
      <c r="UUM16" s="91"/>
      <c r="UUN16" s="91"/>
      <c r="UUO16" s="91"/>
      <c r="UUP16" s="91"/>
      <c r="UUQ16" s="91"/>
      <c r="UUR16" s="91"/>
      <c r="UUS16" s="91"/>
      <c r="UUT16" s="91"/>
      <c r="UUU16" s="91"/>
      <c r="UUV16" s="91"/>
      <c r="UUW16" s="91"/>
      <c r="UUX16" s="91"/>
      <c r="UUY16" s="91"/>
      <c r="UUZ16" s="91"/>
      <c r="UVA16" s="91"/>
      <c r="UVB16" s="91"/>
      <c r="UVC16" s="91"/>
      <c r="UVD16" s="91"/>
      <c r="UVE16" s="91"/>
      <c r="UVF16" s="91"/>
      <c r="UVG16" s="91"/>
      <c r="UVH16" s="91"/>
      <c r="UVI16" s="91"/>
      <c r="UVJ16" s="91"/>
      <c r="UVK16" s="91"/>
      <c r="UVL16" s="91"/>
      <c r="UVM16" s="91"/>
      <c r="UVN16" s="91"/>
      <c r="UVO16" s="91"/>
      <c r="UVP16" s="91"/>
      <c r="UVQ16" s="91"/>
      <c r="UVR16" s="91"/>
      <c r="UVS16" s="91"/>
      <c r="UVT16" s="91"/>
      <c r="UVU16" s="91"/>
      <c r="UVV16" s="91"/>
      <c r="UVW16" s="91"/>
      <c r="UVX16" s="91"/>
      <c r="UVY16" s="91"/>
      <c r="UVZ16" s="91"/>
      <c r="UWA16" s="91"/>
      <c r="UWB16" s="91"/>
      <c r="UWC16" s="91"/>
      <c r="UWD16" s="91"/>
      <c r="UWE16" s="91"/>
      <c r="UWF16" s="91"/>
      <c r="UWG16" s="91"/>
      <c r="UWH16" s="91"/>
      <c r="UWI16" s="91"/>
      <c r="UWJ16" s="91"/>
      <c r="UWK16" s="91"/>
      <c r="UWL16" s="91"/>
      <c r="UWM16" s="91"/>
      <c r="UWN16" s="91"/>
      <c r="UWO16" s="91"/>
      <c r="UWP16" s="91"/>
      <c r="UWQ16" s="91"/>
      <c r="UWR16" s="91"/>
      <c r="UWS16" s="91"/>
      <c r="UWT16" s="91"/>
      <c r="UWU16" s="91"/>
      <c r="UWV16" s="91"/>
      <c r="UWW16" s="91"/>
      <c r="UWX16" s="91"/>
      <c r="UWY16" s="91"/>
      <c r="UWZ16" s="91"/>
      <c r="UXA16" s="91"/>
      <c r="UXB16" s="91"/>
      <c r="UXC16" s="91"/>
      <c r="UXD16" s="91"/>
      <c r="UXE16" s="91"/>
      <c r="UXF16" s="91"/>
      <c r="UXG16" s="91"/>
      <c r="UXH16" s="91"/>
      <c r="UXI16" s="91"/>
      <c r="UXJ16" s="91"/>
      <c r="UXK16" s="91"/>
      <c r="UXL16" s="91"/>
      <c r="UXM16" s="91"/>
      <c r="UXN16" s="91"/>
      <c r="UXO16" s="91"/>
      <c r="UXP16" s="91"/>
      <c r="UXQ16" s="91"/>
      <c r="UXR16" s="91"/>
      <c r="UXS16" s="91"/>
      <c r="UXT16" s="91"/>
      <c r="UXU16" s="91"/>
      <c r="UXV16" s="91"/>
      <c r="UXW16" s="91"/>
      <c r="UXX16" s="91"/>
      <c r="UXY16" s="91"/>
      <c r="UXZ16" s="91"/>
      <c r="UYA16" s="91"/>
      <c r="UYB16" s="91"/>
      <c r="UYC16" s="91"/>
      <c r="UYD16" s="91"/>
      <c r="UYE16" s="91"/>
      <c r="UYF16" s="91"/>
      <c r="UYG16" s="91"/>
      <c r="UYH16" s="91"/>
      <c r="UYI16" s="91"/>
      <c r="UYJ16" s="91"/>
      <c r="UYK16" s="91"/>
      <c r="UYL16" s="91"/>
      <c r="UYM16" s="91"/>
      <c r="UYN16" s="91"/>
      <c r="UYO16" s="91"/>
      <c r="UYP16" s="91"/>
      <c r="UYQ16" s="91"/>
      <c r="UYR16" s="91"/>
      <c r="UYS16" s="91"/>
      <c r="UYT16" s="91"/>
      <c r="UYU16" s="91"/>
      <c r="UYV16" s="91"/>
      <c r="UYW16" s="91"/>
      <c r="UYX16" s="91"/>
      <c r="UYY16" s="91"/>
      <c r="UYZ16" s="91"/>
      <c r="UZA16" s="91"/>
      <c r="UZB16" s="91"/>
      <c r="UZC16" s="91"/>
      <c r="UZD16" s="91"/>
      <c r="UZE16" s="91"/>
      <c r="UZF16" s="91"/>
      <c r="UZG16" s="91"/>
      <c r="UZH16" s="91"/>
      <c r="UZI16" s="91"/>
      <c r="UZJ16" s="91"/>
      <c r="UZK16" s="91"/>
      <c r="UZL16" s="91"/>
      <c r="UZM16" s="91"/>
      <c r="UZN16" s="91"/>
      <c r="UZO16" s="91"/>
      <c r="UZP16" s="91"/>
      <c r="UZQ16" s="91"/>
      <c r="UZR16" s="91"/>
      <c r="UZS16" s="91"/>
      <c r="UZT16" s="91"/>
      <c r="UZU16" s="91"/>
      <c r="UZV16" s="91"/>
      <c r="UZW16" s="91"/>
      <c r="UZX16" s="91"/>
      <c r="UZY16" s="91"/>
      <c r="UZZ16" s="91"/>
      <c r="VAA16" s="91"/>
      <c r="VAB16" s="91"/>
      <c r="VAC16" s="91"/>
      <c r="VAD16" s="91"/>
      <c r="VAE16" s="91"/>
      <c r="VAF16" s="91"/>
      <c r="VAG16" s="91"/>
      <c r="VAH16" s="91"/>
      <c r="VAI16" s="91"/>
      <c r="VAJ16" s="91"/>
      <c r="VAK16" s="91"/>
      <c r="VAL16" s="91"/>
      <c r="VAM16" s="91"/>
      <c r="VAN16" s="91"/>
      <c r="VAO16" s="91"/>
      <c r="VAP16" s="91"/>
      <c r="VAQ16" s="91"/>
      <c r="VAR16" s="91"/>
      <c r="VAS16" s="91"/>
      <c r="VAT16" s="91"/>
      <c r="VAU16" s="91"/>
      <c r="VAV16" s="91"/>
      <c r="VAW16" s="91"/>
      <c r="VAX16" s="91"/>
      <c r="VAY16" s="91"/>
      <c r="VAZ16" s="91"/>
      <c r="VBA16" s="91"/>
      <c r="VBB16" s="91"/>
      <c r="VBC16" s="91"/>
      <c r="VBD16" s="91"/>
      <c r="VBE16" s="91"/>
      <c r="VBF16" s="91"/>
      <c r="VBG16" s="91"/>
      <c r="VBH16" s="91"/>
      <c r="VBI16" s="91"/>
      <c r="VBJ16" s="91"/>
      <c r="VBK16" s="91"/>
      <c r="VBL16" s="91"/>
      <c r="VBM16" s="91"/>
      <c r="VBN16" s="91"/>
      <c r="VBO16" s="91"/>
      <c r="VBP16" s="91"/>
      <c r="VBQ16" s="91"/>
      <c r="VBR16" s="91"/>
      <c r="VBS16" s="91"/>
      <c r="VBT16" s="91"/>
      <c r="VBU16" s="91"/>
      <c r="VBV16" s="91"/>
      <c r="VBW16" s="91"/>
      <c r="VBX16" s="91"/>
      <c r="VBY16" s="91"/>
      <c r="VBZ16" s="91"/>
      <c r="VCA16" s="91"/>
      <c r="VCB16" s="91"/>
      <c r="VCC16" s="91"/>
      <c r="VCD16" s="91"/>
      <c r="VCE16" s="91"/>
      <c r="VCF16" s="91"/>
      <c r="VCG16" s="91"/>
      <c r="VCH16" s="91"/>
      <c r="VCI16" s="91"/>
      <c r="VCJ16" s="91"/>
      <c r="VCK16" s="91"/>
      <c r="VCL16" s="91"/>
      <c r="VCM16" s="91"/>
      <c r="VCN16" s="91"/>
      <c r="VCO16" s="91"/>
      <c r="VCP16" s="91"/>
      <c r="VCQ16" s="91"/>
      <c r="VCR16" s="91"/>
      <c r="VCS16" s="91"/>
      <c r="VCT16" s="91"/>
      <c r="VCU16" s="91"/>
      <c r="VCV16" s="91"/>
      <c r="VCW16" s="91"/>
      <c r="VCX16" s="91"/>
      <c r="VCY16" s="91"/>
      <c r="VCZ16" s="91"/>
      <c r="VDA16" s="91"/>
      <c r="VDB16" s="91"/>
      <c r="VDC16" s="91"/>
      <c r="VDD16" s="91"/>
      <c r="VDE16" s="91"/>
      <c r="VDF16" s="91"/>
      <c r="VDG16" s="91"/>
      <c r="VDH16" s="91"/>
      <c r="VDI16" s="91"/>
      <c r="VDJ16" s="91"/>
      <c r="VDK16" s="91"/>
      <c r="VDL16" s="91"/>
      <c r="VDM16" s="91"/>
      <c r="VDN16" s="91"/>
      <c r="VDO16" s="91"/>
      <c r="VDP16" s="91"/>
      <c r="VDQ16" s="91"/>
      <c r="VDR16" s="91"/>
      <c r="VDS16" s="91"/>
      <c r="VDT16" s="91"/>
      <c r="VDU16" s="91"/>
      <c r="VDV16" s="91"/>
      <c r="VDW16" s="91"/>
      <c r="VDX16" s="91"/>
      <c r="VDY16" s="91"/>
      <c r="VDZ16" s="91"/>
      <c r="VEA16" s="91"/>
      <c r="VEB16" s="91"/>
      <c r="VEC16" s="91"/>
      <c r="VED16" s="91"/>
      <c r="VEE16" s="91"/>
      <c r="VEF16" s="91"/>
      <c r="VEG16" s="91"/>
      <c r="VEH16" s="91"/>
      <c r="VEI16" s="91"/>
      <c r="VEJ16" s="91"/>
      <c r="VEK16" s="91"/>
      <c r="VEL16" s="91"/>
      <c r="VEM16" s="91"/>
      <c r="VEN16" s="91"/>
      <c r="VEO16" s="91"/>
      <c r="VEP16" s="91"/>
      <c r="VEQ16" s="91"/>
      <c r="VER16" s="91"/>
      <c r="VES16" s="91"/>
      <c r="VET16" s="91"/>
      <c r="VEU16" s="91"/>
      <c r="VEV16" s="91"/>
      <c r="VEW16" s="91"/>
      <c r="VEX16" s="91"/>
      <c r="VEY16" s="91"/>
      <c r="VEZ16" s="91"/>
      <c r="VFA16" s="91"/>
      <c r="VFB16" s="91"/>
      <c r="VFC16" s="91"/>
      <c r="VFD16" s="91"/>
      <c r="VFE16" s="91"/>
      <c r="VFF16" s="91"/>
      <c r="VFG16" s="91"/>
      <c r="VFH16" s="91"/>
      <c r="VFI16" s="91"/>
      <c r="VFJ16" s="91"/>
      <c r="VFK16" s="91"/>
      <c r="VFL16" s="91"/>
      <c r="VFM16" s="91"/>
      <c r="VFN16" s="91"/>
      <c r="VFO16" s="91"/>
      <c r="VFP16" s="91"/>
      <c r="VFQ16" s="91"/>
      <c r="VFR16" s="91"/>
      <c r="VFS16" s="91"/>
      <c r="VFT16" s="91"/>
      <c r="VFU16" s="91"/>
      <c r="VFV16" s="91"/>
      <c r="VFW16" s="91"/>
      <c r="VFX16" s="91"/>
      <c r="VFY16" s="91"/>
      <c r="VFZ16" s="91"/>
      <c r="VGA16" s="91"/>
      <c r="VGB16" s="91"/>
      <c r="VGC16" s="91"/>
      <c r="VGD16" s="91"/>
      <c r="VGE16" s="91"/>
      <c r="VGF16" s="91"/>
      <c r="VGG16" s="91"/>
      <c r="VGH16" s="91"/>
      <c r="VGI16" s="91"/>
      <c r="VGJ16" s="91"/>
      <c r="VGK16" s="91"/>
      <c r="VGL16" s="91"/>
      <c r="VGM16" s="91"/>
      <c r="VGN16" s="91"/>
      <c r="VGO16" s="91"/>
      <c r="VGP16" s="91"/>
      <c r="VGQ16" s="91"/>
      <c r="VGR16" s="91"/>
      <c r="VGS16" s="91"/>
      <c r="VGT16" s="91"/>
      <c r="VGU16" s="91"/>
      <c r="VGV16" s="91"/>
      <c r="VGW16" s="91"/>
      <c r="VGX16" s="91"/>
      <c r="VGY16" s="91"/>
      <c r="VGZ16" s="91"/>
      <c r="VHA16" s="91"/>
      <c r="VHB16" s="91"/>
      <c r="VHC16" s="91"/>
      <c r="VHD16" s="91"/>
      <c r="VHE16" s="91"/>
      <c r="VHF16" s="91"/>
      <c r="VHG16" s="91"/>
      <c r="VHH16" s="91"/>
      <c r="VHI16" s="91"/>
      <c r="VHJ16" s="91"/>
      <c r="VHK16" s="91"/>
      <c r="VHL16" s="91"/>
      <c r="VHM16" s="91"/>
      <c r="VHN16" s="91"/>
      <c r="VHO16" s="91"/>
      <c r="VHP16" s="91"/>
      <c r="VHQ16" s="91"/>
      <c r="VHR16" s="91"/>
      <c r="VHS16" s="91"/>
      <c r="VHT16" s="91"/>
      <c r="VHU16" s="91"/>
      <c r="VHV16" s="91"/>
      <c r="VHW16" s="91"/>
      <c r="VHX16" s="91"/>
      <c r="VHY16" s="91"/>
      <c r="VHZ16" s="91"/>
      <c r="VIA16" s="91"/>
      <c r="VIB16" s="91"/>
      <c r="VIC16" s="91"/>
      <c r="VID16" s="91"/>
      <c r="VIE16" s="91"/>
      <c r="VIF16" s="91"/>
      <c r="VIG16" s="91"/>
      <c r="VIH16" s="91"/>
      <c r="VII16" s="91"/>
      <c r="VIJ16" s="91"/>
      <c r="VIK16" s="91"/>
      <c r="VIL16" s="91"/>
      <c r="VIM16" s="91"/>
      <c r="VIN16" s="91"/>
      <c r="VIO16" s="91"/>
      <c r="VIP16" s="91"/>
      <c r="VIQ16" s="91"/>
      <c r="VIR16" s="91"/>
      <c r="VIS16" s="91"/>
      <c r="VIT16" s="91"/>
      <c r="VIU16" s="91"/>
      <c r="VIV16" s="91"/>
      <c r="VIW16" s="91"/>
      <c r="VIX16" s="91"/>
      <c r="VIY16" s="91"/>
      <c r="VIZ16" s="91"/>
      <c r="VJA16" s="91"/>
      <c r="VJB16" s="91"/>
      <c r="VJC16" s="91"/>
      <c r="VJD16" s="91"/>
      <c r="VJE16" s="91"/>
      <c r="VJF16" s="91"/>
      <c r="VJG16" s="91"/>
      <c r="VJH16" s="91"/>
      <c r="VJI16" s="91"/>
      <c r="VJJ16" s="91"/>
      <c r="VJK16" s="91"/>
      <c r="VJL16" s="91"/>
      <c r="VJM16" s="91"/>
      <c r="VJN16" s="91"/>
      <c r="VJO16" s="91"/>
      <c r="VJP16" s="91"/>
      <c r="VJQ16" s="91"/>
      <c r="VJR16" s="91"/>
      <c r="VJS16" s="91"/>
      <c r="VJT16" s="91"/>
      <c r="VJU16" s="91"/>
      <c r="VJV16" s="91"/>
      <c r="VJW16" s="91"/>
      <c r="VJX16" s="91"/>
      <c r="VJY16" s="91"/>
      <c r="VJZ16" s="91"/>
      <c r="VKA16" s="91"/>
      <c r="VKB16" s="91"/>
      <c r="VKC16" s="91"/>
      <c r="VKD16" s="91"/>
      <c r="VKE16" s="91"/>
      <c r="VKF16" s="91"/>
      <c r="VKG16" s="91"/>
      <c r="VKH16" s="91"/>
      <c r="VKI16" s="91"/>
      <c r="VKJ16" s="91"/>
      <c r="VKK16" s="91"/>
      <c r="VKL16" s="91"/>
      <c r="VKM16" s="91"/>
      <c r="VKN16" s="91"/>
      <c r="VKO16" s="91"/>
      <c r="VKP16" s="91"/>
      <c r="VKQ16" s="91"/>
      <c r="VKR16" s="91"/>
      <c r="VKS16" s="91"/>
      <c r="VKT16" s="91"/>
      <c r="VKU16" s="91"/>
      <c r="VKV16" s="91"/>
      <c r="VKW16" s="91"/>
      <c r="VKX16" s="91"/>
      <c r="VKY16" s="91"/>
      <c r="VKZ16" s="91"/>
      <c r="VLA16" s="91"/>
      <c r="VLB16" s="91"/>
      <c r="VLC16" s="91"/>
      <c r="VLD16" s="91"/>
      <c r="VLE16" s="91"/>
      <c r="VLF16" s="91"/>
      <c r="VLG16" s="91"/>
      <c r="VLH16" s="91"/>
      <c r="VLI16" s="91"/>
      <c r="VLJ16" s="91"/>
      <c r="VLK16" s="91"/>
      <c r="VLL16" s="91"/>
      <c r="VLM16" s="91"/>
      <c r="VLN16" s="91"/>
      <c r="VLO16" s="91"/>
      <c r="VLP16" s="91"/>
      <c r="VLQ16" s="91"/>
      <c r="VLR16" s="91"/>
      <c r="VLS16" s="91"/>
      <c r="VLT16" s="91"/>
      <c r="VLU16" s="91"/>
      <c r="VLV16" s="91"/>
      <c r="VLW16" s="91"/>
      <c r="VLX16" s="91"/>
      <c r="VLY16" s="91"/>
      <c r="VLZ16" s="91"/>
      <c r="VMA16" s="91"/>
      <c r="VMB16" s="91"/>
      <c r="VMC16" s="91"/>
      <c r="VMD16" s="91"/>
      <c r="VME16" s="91"/>
      <c r="VMF16" s="91"/>
      <c r="VMG16" s="91"/>
      <c r="VMH16" s="91"/>
      <c r="VMI16" s="91"/>
      <c r="VMJ16" s="91"/>
      <c r="VMK16" s="91"/>
      <c r="VML16" s="91"/>
      <c r="VMM16" s="91"/>
      <c r="VMN16" s="91"/>
      <c r="VMO16" s="91"/>
      <c r="VMP16" s="91"/>
      <c r="VMQ16" s="91"/>
      <c r="VMR16" s="91"/>
      <c r="VMS16" s="91"/>
      <c r="VMT16" s="91"/>
      <c r="VMU16" s="91"/>
      <c r="VMV16" s="91"/>
      <c r="VMW16" s="91"/>
      <c r="VMX16" s="91"/>
      <c r="VMY16" s="91"/>
      <c r="VMZ16" s="91"/>
      <c r="VNA16" s="91"/>
      <c r="VNB16" s="91"/>
      <c r="VNC16" s="91"/>
      <c r="VND16" s="91"/>
      <c r="VNE16" s="91"/>
      <c r="VNF16" s="91"/>
      <c r="VNG16" s="91"/>
      <c r="VNH16" s="91"/>
      <c r="VNI16" s="91"/>
      <c r="VNJ16" s="91"/>
      <c r="VNK16" s="91"/>
      <c r="VNL16" s="91"/>
      <c r="VNM16" s="91"/>
      <c r="VNN16" s="91"/>
      <c r="VNO16" s="91"/>
      <c r="VNP16" s="91"/>
      <c r="VNQ16" s="91"/>
      <c r="VNR16" s="91"/>
      <c r="VNS16" s="91"/>
      <c r="VNT16" s="91"/>
      <c r="VNU16" s="91"/>
      <c r="VNV16" s="91"/>
      <c r="VNW16" s="91"/>
      <c r="VNX16" s="91"/>
      <c r="VNY16" s="91"/>
      <c r="VNZ16" s="91"/>
      <c r="VOA16" s="91"/>
      <c r="VOB16" s="91"/>
      <c r="VOC16" s="91"/>
      <c r="VOD16" s="91"/>
      <c r="VOE16" s="91"/>
      <c r="VOF16" s="91"/>
      <c r="VOG16" s="91"/>
      <c r="VOH16" s="91"/>
      <c r="VOI16" s="91"/>
      <c r="VOJ16" s="91"/>
      <c r="VOK16" s="91"/>
      <c r="VOL16" s="91"/>
      <c r="VOM16" s="91"/>
      <c r="VON16" s="91"/>
      <c r="VOO16" s="91"/>
      <c r="VOP16" s="91"/>
      <c r="VOQ16" s="91"/>
      <c r="VOR16" s="91"/>
      <c r="VOS16" s="91"/>
      <c r="VOT16" s="91"/>
      <c r="VOU16" s="91"/>
      <c r="VOV16" s="91"/>
      <c r="VOW16" s="91"/>
      <c r="VOX16" s="91"/>
      <c r="VOY16" s="91"/>
      <c r="VOZ16" s="91"/>
      <c r="VPA16" s="91"/>
      <c r="VPB16" s="91"/>
      <c r="VPC16" s="91"/>
      <c r="VPD16" s="91"/>
      <c r="VPE16" s="91"/>
      <c r="VPF16" s="91"/>
      <c r="VPG16" s="91"/>
      <c r="VPH16" s="91"/>
      <c r="VPI16" s="91"/>
      <c r="VPJ16" s="91"/>
      <c r="VPK16" s="91"/>
      <c r="VPL16" s="91"/>
      <c r="VPM16" s="91"/>
      <c r="VPN16" s="91"/>
      <c r="VPO16" s="91"/>
      <c r="VPP16" s="91"/>
      <c r="VPQ16" s="91"/>
      <c r="VPR16" s="91"/>
      <c r="VPS16" s="91"/>
      <c r="VPT16" s="91"/>
      <c r="VPU16" s="91"/>
      <c r="VPV16" s="91"/>
      <c r="VPW16" s="91"/>
      <c r="VPX16" s="91"/>
      <c r="VPY16" s="91"/>
      <c r="VPZ16" s="91"/>
      <c r="VQA16" s="91"/>
      <c r="VQB16" s="91"/>
      <c r="VQC16" s="91"/>
      <c r="VQD16" s="91"/>
      <c r="VQE16" s="91"/>
      <c r="VQF16" s="91"/>
      <c r="VQG16" s="91"/>
      <c r="VQH16" s="91"/>
      <c r="VQI16" s="91"/>
      <c r="VQJ16" s="91"/>
      <c r="VQK16" s="91"/>
      <c r="VQL16" s="91"/>
      <c r="VQM16" s="91"/>
      <c r="VQN16" s="91"/>
      <c r="VQO16" s="91"/>
      <c r="VQP16" s="91"/>
      <c r="VQQ16" s="91"/>
      <c r="VQR16" s="91"/>
      <c r="VQS16" s="91"/>
      <c r="VQT16" s="91"/>
      <c r="VQU16" s="91"/>
      <c r="VQV16" s="91"/>
      <c r="VQW16" s="91"/>
      <c r="VQX16" s="91"/>
      <c r="VQY16" s="91"/>
      <c r="VQZ16" s="91"/>
      <c r="VRA16" s="91"/>
      <c r="VRB16" s="91"/>
      <c r="VRC16" s="91"/>
      <c r="VRD16" s="91"/>
      <c r="VRE16" s="91"/>
      <c r="VRF16" s="91"/>
      <c r="VRG16" s="91"/>
      <c r="VRH16" s="91"/>
      <c r="VRI16" s="91"/>
      <c r="VRJ16" s="91"/>
      <c r="VRK16" s="91"/>
      <c r="VRL16" s="91"/>
      <c r="VRM16" s="91"/>
      <c r="VRN16" s="91"/>
      <c r="VRO16" s="91"/>
      <c r="VRP16" s="91"/>
      <c r="VRQ16" s="91"/>
      <c r="VRR16" s="91"/>
      <c r="VRS16" s="91"/>
      <c r="VRT16" s="91"/>
      <c r="VRU16" s="91"/>
      <c r="VRV16" s="91"/>
      <c r="VRW16" s="91"/>
      <c r="VRX16" s="91"/>
      <c r="VRY16" s="91"/>
      <c r="VRZ16" s="91"/>
      <c r="VSA16" s="91"/>
      <c r="VSB16" s="91"/>
      <c r="VSC16" s="91"/>
      <c r="VSD16" s="91"/>
      <c r="VSE16" s="91"/>
      <c r="VSF16" s="91"/>
      <c r="VSG16" s="91"/>
      <c r="VSH16" s="91"/>
      <c r="VSI16" s="91"/>
      <c r="VSJ16" s="91"/>
      <c r="VSK16" s="91"/>
      <c r="VSL16" s="91"/>
      <c r="VSM16" s="91"/>
      <c r="VSN16" s="91"/>
      <c r="VSO16" s="91"/>
      <c r="VSP16" s="91"/>
      <c r="VSQ16" s="91"/>
      <c r="VSR16" s="91"/>
      <c r="VSS16" s="91"/>
      <c r="VST16" s="91"/>
      <c r="VSU16" s="91"/>
      <c r="VSV16" s="91"/>
      <c r="VSW16" s="91"/>
      <c r="VSX16" s="91"/>
      <c r="VSY16" s="91"/>
      <c r="VSZ16" s="91"/>
      <c r="VTA16" s="91"/>
      <c r="VTB16" s="91"/>
      <c r="VTC16" s="91"/>
      <c r="VTD16" s="91"/>
      <c r="VTE16" s="91"/>
      <c r="VTF16" s="91"/>
      <c r="VTG16" s="91"/>
      <c r="VTH16" s="91"/>
      <c r="VTI16" s="91"/>
      <c r="VTJ16" s="91"/>
      <c r="VTK16" s="91"/>
      <c r="VTL16" s="91"/>
      <c r="VTM16" s="91"/>
      <c r="VTN16" s="91"/>
      <c r="VTO16" s="91"/>
      <c r="VTP16" s="91"/>
      <c r="VTQ16" s="91"/>
      <c r="VTR16" s="91"/>
      <c r="VTS16" s="91"/>
      <c r="VTT16" s="91"/>
      <c r="VTU16" s="91"/>
      <c r="VTV16" s="91"/>
      <c r="VTW16" s="91"/>
      <c r="VTX16" s="91"/>
      <c r="VTY16" s="91"/>
      <c r="VTZ16" s="91"/>
      <c r="VUA16" s="91"/>
      <c r="VUB16" s="91"/>
      <c r="VUC16" s="91"/>
      <c r="VUD16" s="91"/>
      <c r="VUE16" s="91"/>
      <c r="VUF16" s="91"/>
      <c r="VUG16" s="91"/>
      <c r="VUH16" s="91"/>
      <c r="VUI16" s="91"/>
      <c r="VUJ16" s="91"/>
      <c r="VUK16" s="91"/>
      <c r="VUL16" s="91"/>
      <c r="VUM16" s="91"/>
      <c r="VUN16" s="91"/>
      <c r="VUO16" s="91"/>
      <c r="VUP16" s="91"/>
      <c r="VUQ16" s="91"/>
      <c r="VUR16" s="91"/>
      <c r="VUS16" s="91"/>
      <c r="VUT16" s="91"/>
      <c r="VUU16" s="91"/>
      <c r="VUV16" s="91"/>
      <c r="VUW16" s="91"/>
      <c r="VUX16" s="91"/>
      <c r="VUY16" s="91"/>
      <c r="VUZ16" s="91"/>
      <c r="VVA16" s="91"/>
      <c r="VVB16" s="91"/>
      <c r="VVC16" s="91"/>
      <c r="VVD16" s="91"/>
      <c r="VVE16" s="91"/>
      <c r="VVF16" s="91"/>
      <c r="VVG16" s="91"/>
      <c r="VVH16" s="91"/>
      <c r="VVI16" s="91"/>
      <c r="VVJ16" s="91"/>
      <c r="VVK16" s="91"/>
      <c r="VVL16" s="91"/>
      <c r="VVM16" s="91"/>
      <c r="VVN16" s="91"/>
      <c r="VVO16" s="91"/>
      <c r="VVP16" s="91"/>
      <c r="VVQ16" s="91"/>
      <c r="VVR16" s="91"/>
      <c r="VVS16" s="91"/>
      <c r="VVT16" s="91"/>
      <c r="VVU16" s="91"/>
      <c r="VVV16" s="91"/>
      <c r="VVW16" s="91"/>
      <c r="VVX16" s="91"/>
      <c r="VVY16" s="91"/>
      <c r="VVZ16" s="91"/>
      <c r="VWA16" s="91"/>
      <c r="VWB16" s="91"/>
      <c r="VWC16" s="91"/>
      <c r="VWD16" s="91"/>
      <c r="VWE16" s="91"/>
      <c r="VWF16" s="91"/>
      <c r="VWG16" s="91"/>
      <c r="VWH16" s="91"/>
      <c r="VWI16" s="91"/>
      <c r="VWJ16" s="91"/>
      <c r="VWK16" s="91"/>
      <c r="VWL16" s="91"/>
      <c r="VWM16" s="91"/>
      <c r="VWN16" s="91"/>
      <c r="VWO16" s="91"/>
      <c r="VWP16" s="91"/>
      <c r="VWQ16" s="91"/>
      <c r="VWR16" s="91"/>
      <c r="VWS16" s="91"/>
      <c r="VWT16" s="91"/>
      <c r="VWU16" s="91"/>
      <c r="VWV16" s="91"/>
      <c r="VWW16" s="91"/>
      <c r="VWX16" s="91"/>
      <c r="VWY16" s="91"/>
      <c r="VWZ16" s="91"/>
      <c r="VXA16" s="91"/>
      <c r="VXB16" s="91"/>
      <c r="VXC16" s="91"/>
      <c r="VXD16" s="91"/>
      <c r="VXE16" s="91"/>
      <c r="VXF16" s="91"/>
      <c r="VXG16" s="91"/>
      <c r="VXH16" s="91"/>
      <c r="VXI16" s="91"/>
      <c r="VXJ16" s="91"/>
      <c r="VXK16" s="91"/>
      <c r="VXL16" s="91"/>
      <c r="VXM16" s="91"/>
      <c r="VXN16" s="91"/>
      <c r="VXO16" s="91"/>
      <c r="VXP16" s="91"/>
      <c r="VXQ16" s="91"/>
      <c r="VXR16" s="91"/>
      <c r="VXS16" s="91"/>
      <c r="VXT16" s="91"/>
      <c r="VXU16" s="91"/>
      <c r="VXV16" s="91"/>
      <c r="VXW16" s="91"/>
      <c r="VXX16" s="91"/>
      <c r="VXY16" s="91"/>
      <c r="VXZ16" s="91"/>
      <c r="VYA16" s="91"/>
      <c r="VYB16" s="91"/>
      <c r="VYC16" s="91"/>
      <c r="VYD16" s="91"/>
      <c r="VYE16" s="91"/>
      <c r="VYF16" s="91"/>
      <c r="VYG16" s="91"/>
      <c r="VYH16" s="91"/>
      <c r="VYI16" s="91"/>
      <c r="VYJ16" s="91"/>
      <c r="VYK16" s="91"/>
      <c r="VYL16" s="91"/>
      <c r="VYM16" s="91"/>
      <c r="VYN16" s="91"/>
      <c r="VYO16" s="91"/>
      <c r="VYP16" s="91"/>
      <c r="VYQ16" s="91"/>
      <c r="VYR16" s="91"/>
      <c r="VYS16" s="91"/>
      <c r="VYT16" s="91"/>
      <c r="VYU16" s="91"/>
      <c r="VYV16" s="91"/>
      <c r="VYW16" s="91"/>
      <c r="VYX16" s="91"/>
      <c r="VYY16" s="91"/>
      <c r="VYZ16" s="91"/>
      <c r="VZA16" s="91"/>
      <c r="VZB16" s="91"/>
      <c r="VZC16" s="91"/>
      <c r="VZD16" s="91"/>
      <c r="VZE16" s="91"/>
      <c r="VZF16" s="91"/>
      <c r="VZG16" s="91"/>
      <c r="VZH16" s="91"/>
      <c r="VZI16" s="91"/>
      <c r="VZJ16" s="91"/>
      <c r="VZK16" s="91"/>
      <c r="VZL16" s="91"/>
      <c r="VZM16" s="91"/>
      <c r="VZN16" s="91"/>
      <c r="VZO16" s="91"/>
      <c r="VZP16" s="91"/>
      <c r="VZQ16" s="91"/>
      <c r="VZR16" s="91"/>
      <c r="VZS16" s="91"/>
      <c r="VZT16" s="91"/>
      <c r="VZU16" s="91"/>
      <c r="VZV16" s="91"/>
      <c r="VZW16" s="91"/>
      <c r="VZX16" s="91"/>
      <c r="VZY16" s="91"/>
      <c r="VZZ16" s="91"/>
      <c r="WAA16" s="91"/>
      <c r="WAB16" s="91"/>
      <c r="WAC16" s="91"/>
      <c r="WAD16" s="91"/>
      <c r="WAE16" s="91"/>
      <c r="WAF16" s="91"/>
      <c r="WAG16" s="91"/>
      <c r="WAH16" s="91"/>
      <c r="WAI16" s="91"/>
      <c r="WAJ16" s="91"/>
      <c r="WAK16" s="91"/>
      <c r="WAL16" s="91"/>
      <c r="WAM16" s="91"/>
      <c r="WAN16" s="91"/>
      <c r="WAO16" s="91"/>
      <c r="WAP16" s="91"/>
      <c r="WAQ16" s="91"/>
      <c r="WAR16" s="91"/>
      <c r="WAS16" s="91"/>
      <c r="WAT16" s="91"/>
      <c r="WAU16" s="91"/>
      <c r="WAV16" s="91"/>
      <c r="WAW16" s="91"/>
      <c r="WAX16" s="91"/>
      <c r="WAY16" s="91"/>
      <c r="WAZ16" s="91"/>
      <c r="WBA16" s="91"/>
      <c r="WBB16" s="91"/>
      <c r="WBC16" s="91"/>
      <c r="WBD16" s="91"/>
      <c r="WBE16" s="91"/>
      <c r="WBF16" s="91"/>
      <c r="WBG16" s="91"/>
      <c r="WBH16" s="91"/>
      <c r="WBI16" s="91"/>
      <c r="WBJ16" s="91"/>
      <c r="WBK16" s="91"/>
      <c r="WBL16" s="91"/>
      <c r="WBM16" s="91"/>
      <c r="WBN16" s="91"/>
      <c r="WBO16" s="91"/>
      <c r="WBP16" s="91"/>
      <c r="WBQ16" s="91"/>
      <c r="WBR16" s="91"/>
      <c r="WBS16" s="91"/>
      <c r="WBT16" s="91"/>
      <c r="WBU16" s="91"/>
      <c r="WBV16" s="91"/>
      <c r="WBW16" s="91"/>
      <c r="WBX16" s="91"/>
      <c r="WBY16" s="91"/>
      <c r="WBZ16" s="91"/>
      <c r="WCA16" s="91"/>
      <c r="WCB16" s="91"/>
      <c r="WCC16" s="91"/>
      <c r="WCD16" s="91"/>
      <c r="WCE16" s="91"/>
      <c r="WCF16" s="91"/>
      <c r="WCG16" s="91"/>
      <c r="WCH16" s="91"/>
      <c r="WCI16" s="91"/>
      <c r="WCJ16" s="91"/>
      <c r="WCK16" s="91"/>
      <c r="WCL16" s="91"/>
      <c r="WCM16" s="91"/>
      <c r="WCN16" s="91"/>
      <c r="WCO16" s="91"/>
      <c r="WCP16" s="91"/>
      <c r="WCQ16" s="91"/>
      <c r="WCR16" s="91"/>
      <c r="WCS16" s="91"/>
      <c r="WCT16" s="91"/>
      <c r="WCU16" s="91"/>
      <c r="WCV16" s="91"/>
      <c r="WCW16" s="91"/>
      <c r="WCX16" s="91"/>
      <c r="WCY16" s="91"/>
      <c r="WCZ16" s="91"/>
      <c r="WDA16" s="91"/>
      <c r="WDB16" s="91"/>
      <c r="WDC16" s="91"/>
      <c r="WDD16" s="91"/>
      <c r="WDE16" s="91"/>
      <c r="WDF16" s="91"/>
      <c r="WDG16" s="91"/>
      <c r="WDH16" s="91"/>
      <c r="WDI16" s="91"/>
      <c r="WDJ16" s="91"/>
      <c r="WDK16" s="91"/>
      <c r="WDL16" s="91"/>
      <c r="WDM16" s="91"/>
      <c r="WDN16" s="91"/>
      <c r="WDO16" s="91"/>
      <c r="WDP16" s="91"/>
      <c r="WDQ16" s="91"/>
      <c r="WDR16" s="91"/>
      <c r="WDS16" s="91"/>
      <c r="WDT16" s="91"/>
      <c r="WDU16" s="91"/>
      <c r="WDV16" s="91"/>
      <c r="WDW16" s="91"/>
      <c r="WDX16" s="91"/>
      <c r="WDY16" s="91"/>
      <c r="WDZ16" s="91"/>
      <c r="WEA16" s="91"/>
      <c r="WEB16" s="91"/>
      <c r="WEC16" s="91"/>
      <c r="WED16" s="91"/>
      <c r="WEE16" s="91"/>
      <c r="WEF16" s="91"/>
      <c r="WEG16" s="91"/>
      <c r="WEH16" s="91"/>
      <c r="WEI16" s="91"/>
      <c r="WEJ16" s="91"/>
      <c r="WEK16" s="91"/>
      <c r="WEL16" s="91"/>
      <c r="WEM16" s="91"/>
      <c r="WEN16" s="91"/>
      <c r="WEO16" s="91"/>
      <c r="WEP16" s="91"/>
      <c r="WEQ16" s="91"/>
      <c r="WER16" s="91"/>
      <c r="WES16" s="91"/>
      <c r="WET16" s="91"/>
      <c r="WEU16" s="91"/>
      <c r="WEV16" s="91"/>
      <c r="WEW16" s="91"/>
      <c r="WEX16" s="91"/>
      <c r="WEY16" s="91"/>
      <c r="WEZ16" s="91"/>
      <c r="WFA16" s="91"/>
      <c r="WFB16" s="91"/>
      <c r="WFC16" s="91"/>
      <c r="WFD16" s="91"/>
      <c r="WFE16" s="91"/>
      <c r="WFF16" s="91"/>
      <c r="WFG16" s="91"/>
      <c r="WFH16" s="91"/>
      <c r="WFI16" s="91"/>
      <c r="WFJ16" s="91"/>
      <c r="WFK16" s="91"/>
      <c r="WFL16" s="91"/>
      <c r="WFM16" s="91"/>
      <c r="WFN16" s="91"/>
      <c r="WFO16" s="91"/>
      <c r="WFP16" s="91"/>
      <c r="WFQ16" s="91"/>
      <c r="WFR16" s="91"/>
      <c r="WFS16" s="91"/>
      <c r="WFT16" s="91"/>
      <c r="WFU16" s="91"/>
      <c r="WFV16" s="91"/>
      <c r="WFW16" s="91"/>
      <c r="WFX16" s="91"/>
      <c r="WFY16" s="91"/>
      <c r="WFZ16" s="91"/>
      <c r="WGA16" s="91"/>
      <c r="WGB16" s="91"/>
      <c r="WGC16" s="91"/>
      <c r="WGD16" s="91"/>
      <c r="WGE16" s="91"/>
      <c r="WGF16" s="91"/>
      <c r="WGG16" s="91"/>
      <c r="WGH16" s="91"/>
      <c r="WGI16" s="91"/>
      <c r="WGJ16" s="91"/>
      <c r="WGK16" s="91"/>
      <c r="WGL16" s="91"/>
      <c r="WGM16" s="91"/>
      <c r="WGN16" s="91"/>
      <c r="WGO16" s="91"/>
      <c r="WGP16" s="91"/>
      <c r="WGQ16" s="91"/>
      <c r="WGR16" s="91"/>
      <c r="WGS16" s="91"/>
      <c r="WGT16" s="91"/>
      <c r="WGU16" s="91"/>
      <c r="WGV16" s="91"/>
      <c r="WGW16" s="91"/>
      <c r="WGX16" s="91"/>
      <c r="WGY16" s="91"/>
      <c r="WGZ16" s="91"/>
      <c r="WHA16" s="91"/>
      <c r="WHB16" s="91"/>
      <c r="WHC16" s="91"/>
      <c r="WHD16" s="91"/>
      <c r="WHE16" s="91"/>
      <c r="WHF16" s="91"/>
      <c r="WHG16" s="91"/>
      <c r="WHH16" s="91"/>
      <c r="WHI16" s="91"/>
      <c r="WHJ16" s="91"/>
      <c r="WHK16" s="91"/>
      <c r="WHL16" s="91"/>
      <c r="WHM16" s="91"/>
      <c r="WHN16" s="91"/>
      <c r="WHO16" s="91"/>
      <c r="WHP16" s="91"/>
      <c r="WHQ16" s="91"/>
      <c r="WHR16" s="91"/>
      <c r="WHS16" s="91"/>
      <c r="WHT16" s="91"/>
      <c r="WHU16" s="91"/>
      <c r="WHV16" s="91"/>
      <c r="WHW16" s="91"/>
      <c r="WHX16" s="91"/>
      <c r="WHY16" s="91"/>
      <c r="WHZ16" s="91"/>
      <c r="WIA16" s="91"/>
      <c r="WIB16" s="91"/>
      <c r="WIC16" s="91"/>
      <c r="WID16" s="91"/>
      <c r="WIE16" s="91"/>
      <c r="WIF16" s="91"/>
      <c r="WIG16" s="91"/>
      <c r="WIH16" s="91"/>
      <c r="WII16" s="91"/>
      <c r="WIJ16" s="91"/>
      <c r="WIK16" s="91"/>
      <c r="WIL16" s="91"/>
      <c r="WIM16" s="91"/>
      <c r="WIN16" s="91"/>
      <c r="WIO16" s="91"/>
      <c r="WIP16" s="91"/>
      <c r="WIQ16" s="91"/>
      <c r="WIR16" s="91"/>
      <c r="WIS16" s="91"/>
      <c r="WIT16" s="91"/>
      <c r="WIU16" s="91"/>
      <c r="WIV16" s="91"/>
      <c r="WIW16" s="91"/>
      <c r="WIX16" s="91"/>
      <c r="WIY16" s="91"/>
      <c r="WIZ16" s="91"/>
      <c r="WJA16" s="91"/>
      <c r="WJB16" s="91"/>
      <c r="WJC16" s="91"/>
      <c r="WJD16" s="91"/>
      <c r="WJE16" s="91"/>
      <c r="WJF16" s="91"/>
      <c r="WJG16" s="91"/>
      <c r="WJH16" s="91"/>
      <c r="WJI16" s="91"/>
      <c r="WJJ16" s="91"/>
      <c r="WJK16" s="91"/>
      <c r="WJL16" s="91"/>
      <c r="WJM16" s="91"/>
      <c r="WJN16" s="91"/>
      <c r="WJO16" s="91"/>
      <c r="WJP16" s="91"/>
      <c r="WJQ16" s="91"/>
      <c r="WJR16" s="91"/>
      <c r="WJS16" s="91"/>
      <c r="WJT16" s="91"/>
      <c r="WJU16" s="91"/>
      <c r="WJV16" s="91"/>
      <c r="WJW16" s="91"/>
      <c r="WJX16" s="91"/>
      <c r="WJY16" s="91"/>
      <c r="WJZ16" s="91"/>
      <c r="WKA16" s="91"/>
      <c r="WKB16" s="91"/>
      <c r="WKC16" s="91"/>
      <c r="WKD16" s="91"/>
      <c r="WKE16" s="91"/>
      <c r="WKF16" s="91"/>
      <c r="WKG16" s="91"/>
      <c r="WKH16" s="91"/>
      <c r="WKI16" s="91"/>
      <c r="WKJ16" s="91"/>
      <c r="WKK16" s="91"/>
      <c r="WKL16" s="91"/>
      <c r="WKM16" s="91"/>
      <c r="WKN16" s="91"/>
      <c r="WKO16" s="91"/>
      <c r="WKP16" s="91"/>
      <c r="WKQ16" s="91"/>
      <c r="WKR16" s="91"/>
      <c r="WKS16" s="91"/>
      <c r="WKT16" s="91"/>
      <c r="WKU16" s="91"/>
      <c r="WKV16" s="91"/>
      <c r="WKW16" s="91"/>
      <c r="WKX16" s="91"/>
      <c r="WKY16" s="91"/>
      <c r="WKZ16" s="91"/>
      <c r="WLA16" s="91"/>
      <c r="WLB16" s="91"/>
      <c r="WLC16" s="91"/>
      <c r="WLD16" s="91"/>
      <c r="WLE16" s="91"/>
      <c r="WLF16" s="91"/>
      <c r="WLG16" s="91"/>
      <c r="WLH16" s="91"/>
      <c r="WLI16" s="91"/>
      <c r="WLJ16" s="91"/>
      <c r="WLK16" s="91"/>
      <c r="WLL16" s="91"/>
      <c r="WLM16" s="91"/>
      <c r="WLN16" s="91"/>
      <c r="WLO16" s="91"/>
      <c r="WLP16" s="91"/>
      <c r="WLQ16" s="91"/>
      <c r="WLR16" s="91"/>
      <c r="WLS16" s="91"/>
      <c r="WLT16" s="91"/>
      <c r="WLU16" s="91"/>
      <c r="WLV16" s="91"/>
      <c r="WLW16" s="91"/>
      <c r="WLX16" s="91"/>
      <c r="WLY16" s="91"/>
      <c r="WLZ16" s="91"/>
      <c r="WMA16" s="91"/>
      <c r="WMB16" s="91"/>
      <c r="WMC16" s="91"/>
      <c r="WMD16" s="91"/>
      <c r="WME16" s="91"/>
      <c r="WMF16" s="91"/>
      <c r="WMG16" s="91"/>
      <c r="WMH16" s="91"/>
      <c r="WMI16" s="91"/>
      <c r="WMJ16" s="91"/>
      <c r="WMK16" s="91"/>
      <c r="WML16" s="91"/>
      <c r="WMM16" s="91"/>
      <c r="WMN16" s="91"/>
      <c r="WMO16" s="91"/>
      <c r="WMP16" s="91"/>
      <c r="WMQ16" s="91"/>
      <c r="WMR16" s="91"/>
      <c r="WMS16" s="91"/>
      <c r="WMT16" s="91"/>
      <c r="WMU16" s="91"/>
      <c r="WMV16" s="91"/>
      <c r="WMW16" s="91"/>
      <c r="WMX16" s="91"/>
      <c r="WMY16" s="91"/>
      <c r="WMZ16" s="91"/>
      <c r="WNA16" s="91"/>
      <c r="WNB16" s="91"/>
      <c r="WNC16" s="91"/>
      <c r="WND16" s="91"/>
      <c r="WNE16" s="91"/>
      <c r="WNF16" s="91"/>
      <c r="WNG16" s="91"/>
      <c r="WNH16" s="91"/>
      <c r="WNI16" s="91"/>
      <c r="WNJ16" s="91"/>
      <c r="WNK16" s="91"/>
      <c r="WNL16" s="91"/>
      <c r="WNM16" s="91"/>
      <c r="WNN16" s="91"/>
      <c r="WNO16" s="91"/>
      <c r="WNP16" s="91"/>
      <c r="WNQ16" s="91"/>
      <c r="WNR16" s="91"/>
      <c r="WNS16" s="91"/>
      <c r="WNT16" s="91"/>
      <c r="WNU16" s="91"/>
      <c r="WNV16" s="91"/>
      <c r="WNW16" s="91"/>
      <c r="WNX16" s="91"/>
      <c r="WNY16" s="91"/>
      <c r="WNZ16" s="91"/>
      <c r="WOA16" s="91"/>
      <c r="WOB16" s="91"/>
      <c r="WOC16" s="91"/>
      <c r="WOD16" s="91"/>
      <c r="WOE16" s="91"/>
      <c r="WOF16" s="91"/>
      <c r="WOG16" s="91"/>
      <c r="WOH16" s="91"/>
      <c r="WOI16" s="91"/>
      <c r="WOJ16" s="91"/>
      <c r="WOK16" s="91"/>
      <c r="WOL16" s="91"/>
      <c r="WOM16" s="91"/>
      <c r="WON16" s="91"/>
      <c r="WOO16" s="91"/>
      <c r="WOP16" s="91"/>
      <c r="WOQ16" s="91"/>
      <c r="WOR16" s="91"/>
      <c r="WOS16" s="91"/>
      <c r="WOT16" s="91"/>
      <c r="WOU16" s="91"/>
      <c r="WOV16" s="91"/>
      <c r="WOW16" s="91"/>
      <c r="WOX16" s="91"/>
      <c r="WOY16" s="91"/>
      <c r="WOZ16" s="91"/>
      <c r="WPA16" s="91"/>
      <c r="WPB16" s="91"/>
      <c r="WPC16" s="91"/>
      <c r="WPD16" s="91"/>
      <c r="WPE16" s="91"/>
      <c r="WPF16" s="91"/>
      <c r="WPG16" s="91"/>
      <c r="WPH16" s="91"/>
      <c r="WPI16" s="91"/>
      <c r="WPJ16" s="91"/>
      <c r="WPK16" s="91"/>
      <c r="WPL16" s="91"/>
      <c r="WPM16" s="91"/>
      <c r="WPN16" s="91"/>
      <c r="WPO16" s="91"/>
      <c r="WPP16" s="91"/>
      <c r="WPQ16" s="91"/>
      <c r="WPR16" s="91"/>
      <c r="WPS16" s="91"/>
      <c r="WPT16" s="91"/>
      <c r="WPU16" s="91"/>
      <c r="WPV16" s="91"/>
      <c r="WPW16" s="91"/>
      <c r="WPX16" s="91"/>
      <c r="WPY16" s="91"/>
      <c r="WPZ16" s="91"/>
      <c r="WQA16" s="91"/>
      <c r="WQB16" s="91"/>
      <c r="WQC16" s="91"/>
      <c r="WQD16" s="91"/>
      <c r="WQE16" s="91"/>
      <c r="WQF16" s="91"/>
      <c r="WQG16" s="91"/>
      <c r="WQH16" s="91"/>
      <c r="WQI16" s="91"/>
      <c r="WQJ16" s="91"/>
      <c r="WQK16" s="91"/>
      <c r="WQL16" s="91"/>
      <c r="WQM16" s="91"/>
      <c r="WQN16" s="91"/>
      <c r="WQO16" s="91"/>
      <c r="WQP16" s="91"/>
      <c r="WQQ16" s="91"/>
      <c r="WQR16" s="91"/>
      <c r="WQS16" s="91"/>
      <c r="WQT16" s="91"/>
      <c r="WQU16" s="91"/>
      <c r="WQV16" s="91"/>
      <c r="WQW16" s="91"/>
      <c r="WQX16" s="91"/>
      <c r="WQY16" s="91"/>
      <c r="WQZ16" s="91"/>
      <c r="WRA16" s="91"/>
      <c r="WRB16" s="91"/>
      <c r="WRC16" s="91"/>
      <c r="WRD16" s="91"/>
      <c r="WRE16" s="91"/>
      <c r="WRF16" s="91"/>
      <c r="WRG16" s="91"/>
      <c r="WRH16" s="91"/>
      <c r="WRI16" s="91"/>
      <c r="WRJ16" s="91"/>
      <c r="WRK16" s="91"/>
      <c r="WRL16" s="91"/>
      <c r="WRM16" s="91"/>
      <c r="WRN16" s="91"/>
      <c r="WRO16" s="91"/>
      <c r="WRP16" s="91"/>
      <c r="WRQ16" s="91"/>
      <c r="WRR16" s="91"/>
      <c r="WRS16" s="91"/>
      <c r="WRT16" s="91"/>
      <c r="WRU16" s="91"/>
      <c r="WRV16" s="91"/>
      <c r="WRW16" s="91"/>
      <c r="WRX16" s="91"/>
      <c r="WRY16" s="91"/>
      <c r="WRZ16" s="91"/>
      <c r="WSA16" s="91"/>
      <c r="WSB16" s="91"/>
      <c r="WSC16" s="91"/>
      <c r="WSD16" s="91"/>
      <c r="WSE16" s="91"/>
      <c r="WSF16" s="91"/>
      <c r="WSG16" s="91"/>
      <c r="WSH16" s="91"/>
      <c r="WSI16" s="91"/>
      <c r="WSJ16" s="91"/>
      <c r="WSK16" s="91"/>
      <c r="WSL16" s="91"/>
      <c r="WSM16" s="91"/>
      <c r="WSN16" s="91"/>
      <c r="WSO16" s="91"/>
      <c r="WSP16" s="91"/>
      <c r="WSQ16" s="91"/>
      <c r="WSR16" s="91"/>
      <c r="WSS16" s="91"/>
      <c r="WST16" s="91"/>
      <c r="WSU16" s="91"/>
      <c r="WSV16" s="91"/>
      <c r="WSW16" s="91"/>
      <c r="WSX16" s="91"/>
      <c r="WSY16" s="91"/>
      <c r="WSZ16" s="91"/>
      <c r="WTA16" s="91"/>
      <c r="WTB16" s="91"/>
      <c r="WTC16" s="91"/>
      <c r="WTD16" s="91"/>
      <c r="WTE16" s="91"/>
      <c r="WTF16" s="91"/>
      <c r="WTG16" s="91"/>
      <c r="WTH16" s="91"/>
      <c r="WTI16" s="91"/>
      <c r="WTJ16" s="91"/>
      <c r="WTK16" s="91"/>
      <c r="WTL16" s="91"/>
      <c r="WTM16" s="91"/>
      <c r="WTN16" s="91"/>
      <c r="WTO16" s="91"/>
      <c r="WTP16" s="91"/>
      <c r="WTQ16" s="91"/>
      <c r="WTR16" s="91"/>
      <c r="WTS16" s="91"/>
      <c r="WTT16" s="91"/>
      <c r="WTU16" s="91"/>
      <c r="WTV16" s="91"/>
      <c r="WTW16" s="91"/>
      <c r="WTX16" s="91"/>
      <c r="WTY16" s="91"/>
      <c r="WTZ16" s="91"/>
      <c r="WUA16" s="91"/>
      <c r="WUB16" s="91"/>
      <c r="WUC16" s="91"/>
      <c r="WUD16" s="91"/>
      <c r="WUE16" s="91"/>
      <c r="WUF16" s="91"/>
      <c r="WUG16" s="91"/>
      <c r="WUH16" s="91"/>
      <c r="WUI16" s="91"/>
      <c r="WUJ16" s="91"/>
      <c r="WUK16" s="91"/>
      <c r="WUL16" s="91"/>
      <c r="WUM16" s="91"/>
      <c r="WUN16" s="91"/>
      <c r="WUO16" s="91"/>
      <c r="WUP16" s="91"/>
      <c r="WUQ16" s="91"/>
      <c r="WUR16" s="91"/>
      <c r="WUS16" s="91"/>
      <c r="WUT16" s="91"/>
      <c r="WUU16" s="91"/>
      <c r="WUV16" s="91"/>
      <c r="WUW16" s="91"/>
      <c r="WUX16" s="91"/>
      <c r="WUY16" s="91"/>
      <c r="WUZ16" s="91"/>
      <c r="WVA16" s="91"/>
      <c r="WVB16" s="91"/>
      <c r="WVC16" s="91"/>
      <c r="WVD16" s="91"/>
      <c r="WVE16" s="91"/>
      <c r="WVF16" s="91"/>
      <c r="WVG16" s="91"/>
      <c r="WVH16" s="91"/>
      <c r="WVI16" s="91"/>
      <c r="WVJ16" s="91"/>
      <c r="WVK16" s="91"/>
      <c r="WVL16" s="91"/>
      <c r="WVM16" s="91"/>
      <c r="WVN16" s="91"/>
      <c r="WVO16" s="91"/>
      <c r="WVP16" s="91"/>
      <c r="WVQ16" s="91"/>
      <c r="WVR16" s="91"/>
      <c r="WVS16" s="91"/>
      <c r="WVT16" s="91"/>
      <c r="WVU16" s="91"/>
      <c r="WVV16" s="91"/>
      <c r="WVW16" s="91"/>
      <c r="WVX16" s="91"/>
      <c r="WVY16" s="91"/>
      <c r="WVZ16" s="91"/>
      <c r="WWA16" s="91"/>
      <c r="WWB16" s="91"/>
      <c r="WWC16" s="91"/>
      <c r="WWD16" s="91"/>
      <c r="WWE16" s="91"/>
      <c r="WWF16" s="91"/>
      <c r="WWG16" s="91"/>
      <c r="WWH16" s="91"/>
      <c r="WWI16" s="91"/>
      <c r="WWJ16" s="91"/>
      <c r="WWK16" s="91"/>
      <c r="WWL16" s="91"/>
      <c r="WWM16" s="91"/>
      <c r="WWN16" s="91"/>
      <c r="WWO16" s="91"/>
      <c r="WWP16" s="91"/>
      <c r="WWQ16" s="91"/>
      <c r="WWR16" s="91"/>
      <c r="WWS16" s="91"/>
      <c r="WWT16" s="91"/>
      <c r="WWU16" s="91"/>
      <c r="WWV16" s="91"/>
      <c r="WWW16" s="91"/>
      <c r="WWX16" s="91"/>
      <c r="WWY16" s="91"/>
      <c r="WWZ16" s="91"/>
      <c r="WXA16" s="91"/>
      <c r="WXB16" s="91"/>
      <c r="WXC16" s="91"/>
      <c r="WXD16" s="91"/>
      <c r="WXE16" s="91"/>
      <c r="WXF16" s="91"/>
      <c r="WXG16" s="91"/>
      <c r="WXH16" s="91"/>
      <c r="WXI16" s="91"/>
      <c r="WXJ16" s="91"/>
      <c r="WXK16" s="91"/>
      <c r="WXL16" s="91"/>
      <c r="WXM16" s="91"/>
      <c r="WXN16" s="91"/>
      <c r="WXO16" s="91"/>
      <c r="WXP16" s="91"/>
      <c r="WXQ16" s="91"/>
      <c r="WXR16" s="91"/>
      <c r="WXS16" s="91"/>
      <c r="WXT16" s="91"/>
      <c r="WXU16" s="91"/>
      <c r="WXV16" s="91"/>
      <c r="WXW16" s="91"/>
      <c r="WXX16" s="91"/>
      <c r="WXY16" s="91"/>
      <c r="WXZ16" s="91"/>
      <c r="WYA16" s="91"/>
      <c r="WYB16" s="91"/>
      <c r="WYC16" s="91"/>
      <c r="WYD16" s="91"/>
      <c r="WYE16" s="91"/>
      <c r="WYF16" s="91"/>
      <c r="WYG16" s="91"/>
      <c r="WYH16" s="91"/>
      <c r="WYI16" s="91"/>
      <c r="WYJ16" s="91"/>
      <c r="WYK16" s="91"/>
      <c r="WYL16" s="91"/>
      <c r="WYM16" s="91"/>
      <c r="WYN16" s="91"/>
      <c r="WYO16" s="91"/>
      <c r="WYP16" s="91"/>
      <c r="WYQ16" s="91"/>
      <c r="WYR16" s="91"/>
      <c r="WYS16" s="91"/>
      <c r="WYT16" s="91"/>
      <c r="WYU16" s="91"/>
      <c r="WYV16" s="91"/>
      <c r="WYW16" s="91"/>
      <c r="WYX16" s="91"/>
      <c r="WYY16" s="91"/>
      <c r="WYZ16" s="91"/>
      <c r="WZA16" s="91"/>
      <c r="WZB16" s="91"/>
      <c r="WZC16" s="91"/>
      <c r="WZD16" s="91"/>
      <c r="WZE16" s="91"/>
      <c r="WZF16" s="91"/>
      <c r="WZG16" s="91"/>
      <c r="WZH16" s="91"/>
      <c r="WZI16" s="91"/>
      <c r="WZJ16" s="91"/>
      <c r="WZK16" s="91"/>
      <c r="WZL16" s="91"/>
      <c r="WZM16" s="91"/>
      <c r="WZN16" s="91"/>
      <c r="WZO16" s="91"/>
      <c r="WZP16" s="91"/>
      <c r="WZQ16" s="91"/>
      <c r="WZR16" s="91"/>
      <c r="WZS16" s="91"/>
      <c r="WZT16" s="91"/>
      <c r="WZU16" s="91"/>
      <c r="WZV16" s="91"/>
      <c r="WZW16" s="91"/>
      <c r="WZX16" s="91"/>
      <c r="WZY16" s="91"/>
      <c r="WZZ16" s="91"/>
      <c r="XAA16" s="91"/>
      <c r="XAB16" s="91"/>
      <c r="XAC16" s="91"/>
      <c r="XAD16" s="91"/>
      <c r="XAE16" s="91"/>
      <c r="XAF16" s="91"/>
      <c r="XAG16" s="91"/>
      <c r="XAH16" s="91"/>
      <c r="XAI16" s="91"/>
      <c r="XAJ16" s="91"/>
      <c r="XAK16" s="91"/>
      <c r="XAL16" s="91"/>
      <c r="XAM16" s="91"/>
      <c r="XAN16" s="91"/>
      <c r="XAO16" s="91"/>
      <c r="XAP16" s="91"/>
      <c r="XAQ16" s="91"/>
      <c r="XAR16" s="91"/>
      <c r="XAS16" s="91"/>
      <c r="XAT16" s="91"/>
      <c r="XAU16" s="91"/>
      <c r="XAV16" s="91"/>
      <c r="XAW16" s="91"/>
      <c r="XAX16" s="91"/>
      <c r="XAY16" s="91"/>
      <c r="XAZ16" s="91"/>
      <c r="XBA16" s="91"/>
      <c r="XBB16" s="91"/>
      <c r="XBC16" s="91"/>
      <c r="XBD16" s="91"/>
      <c r="XBE16" s="91"/>
      <c r="XBF16" s="91"/>
      <c r="XBG16" s="91"/>
      <c r="XBH16" s="91"/>
      <c r="XBI16" s="91"/>
      <c r="XBJ16" s="91"/>
      <c r="XBK16" s="91"/>
      <c r="XBL16" s="91"/>
      <c r="XBM16" s="91"/>
      <c r="XBN16" s="91"/>
      <c r="XBO16" s="91"/>
      <c r="XBP16" s="91"/>
      <c r="XBQ16" s="91"/>
      <c r="XBR16" s="91"/>
      <c r="XBS16" s="91"/>
      <c r="XBT16" s="91"/>
      <c r="XBU16" s="91"/>
      <c r="XBV16" s="91"/>
      <c r="XBW16" s="91"/>
      <c r="XBX16" s="91"/>
      <c r="XBY16" s="91"/>
      <c r="XBZ16" s="91"/>
      <c r="XCA16" s="91"/>
      <c r="XCB16" s="91"/>
      <c r="XCC16" s="91"/>
      <c r="XCD16" s="91"/>
      <c r="XCE16" s="91"/>
      <c r="XCF16" s="91"/>
      <c r="XCG16" s="91"/>
      <c r="XCH16" s="91"/>
      <c r="XCI16" s="91"/>
      <c r="XCJ16" s="91"/>
      <c r="XCK16" s="91"/>
      <c r="XCL16" s="91"/>
      <c r="XCM16" s="91"/>
      <c r="XCN16" s="91"/>
      <c r="XCO16" s="91"/>
      <c r="XCP16" s="91"/>
      <c r="XCQ16" s="91"/>
      <c r="XCR16" s="91"/>
      <c r="XCS16" s="91"/>
      <c r="XCT16" s="91"/>
      <c r="XCU16" s="91"/>
      <c r="XCV16" s="91"/>
      <c r="XCW16" s="91"/>
      <c r="XCX16" s="91"/>
      <c r="XCY16" s="91"/>
      <c r="XCZ16" s="91"/>
      <c r="XDA16" s="91"/>
      <c r="XDB16" s="91"/>
      <c r="XDC16" s="91"/>
      <c r="XDD16" s="91"/>
      <c r="XDE16" s="91"/>
      <c r="XDF16" s="91"/>
      <c r="XDG16" s="91"/>
      <c r="XDH16" s="91"/>
      <c r="XDI16" s="91"/>
      <c r="XDJ16" s="91"/>
      <c r="XDK16" s="91"/>
      <c r="XDL16" s="91"/>
      <c r="XDM16" s="91"/>
      <c r="XDN16" s="91"/>
      <c r="XDO16" s="91"/>
      <c r="XDP16" s="91"/>
      <c r="XDQ16" s="91"/>
      <c r="XDR16" s="91"/>
      <c r="XDS16" s="91"/>
      <c r="XDT16" s="91"/>
      <c r="XDU16" s="91"/>
      <c r="XDV16" s="91"/>
      <c r="XDW16" s="91"/>
      <c r="XDX16" s="91"/>
      <c r="XDY16" s="91"/>
      <c r="XDZ16" s="91"/>
      <c r="XEA16" s="91"/>
      <c r="XEB16" s="91"/>
      <c r="XEC16" s="91"/>
      <c r="XED16" s="91"/>
      <c r="XEE16" s="91"/>
      <c r="XEF16" s="91"/>
      <c r="XEG16" s="91"/>
      <c r="XEH16" s="91"/>
      <c r="XEI16" s="91"/>
      <c r="XEJ16" s="91"/>
      <c r="XEK16" s="91"/>
      <c r="XEL16" s="91"/>
      <c r="XEM16" s="91"/>
      <c r="XEN16" s="91"/>
      <c r="XEO16" s="91"/>
      <c r="XEP16" s="91"/>
      <c r="XEQ16" s="91"/>
      <c r="XER16" s="91"/>
      <c r="XES16" s="91"/>
      <c r="XET16" s="91"/>
      <c r="XEU16" s="91"/>
      <c r="XEV16" s="91"/>
      <c r="XEW16" s="91"/>
      <c r="XEX16" s="91"/>
      <c r="XEY16" s="91"/>
      <c r="XEZ16" s="91"/>
      <c r="XFA16" s="91"/>
      <c r="XFB16" s="91"/>
      <c r="XFC16" s="91"/>
      <c r="XFD16" s="91"/>
    </row>
    <row r="17" s="80" customFormat="1" ht="15" spans="1:17">
      <c r="A17" s="104" t="s">
        <v>1147</v>
      </c>
      <c r="B17" s="105"/>
      <c r="C17" s="105">
        <v>0.0357</v>
      </c>
      <c r="D17" s="105">
        <v>0</v>
      </c>
      <c r="E17" s="105"/>
      <c r="F17" s="105"/>
      <c r="G17" s="105"/>
      <c r="H17" s="105"/>
      <c r="I17" s="105"/>
      <c r="J17" s="105"/>
      <c r="K17" s="110"/>
      <c r="L17" s="110"/>
      <c r="M17" s="110"/>
      <c r="N17" s="110"/>
      <c r="O17" s="110"/>
      <c r="P17" s="110"/>
      <c r="Q17" s="110"/>
    </row>
    <row r="18" s="79" customFormat="1" spans="1:17">
      <c r="A18" s="106" t="s">
        <v>1148</v>
      </c>
      <c r="B18" s="106">
        <v>41.1</v>
      </c>
      <c r="C18" s="106">
        <v>42.37</v>
      </c>
      <c r="D18" s="106">
        <v>69.04</v>
      </c>
      <c r="E18" s="106"/>
      <c r="F18" s="106"/>
      <c r="G18" s="106"/>
      <c r="H18" s="106"/>
      <c r="I18" s="106"/>
      <c r="J18" s="106"/>
      <c r="K18" s="106"/>
      <c r="L18" s="106"/>
      <c r="M18" s="106"/>
      <c r="N18" s="106"/>
      <c r="O18" s="106"/>
      <c r="P18" s="106"/>
      <c r="Q18" s="106"/>
    </row>
    <row r="19" s="81" customFormat="1" spans="1:17">
      <c r="A19" s="107" t="s">
        <v>1149</v>
      </c>
      <c r="B19" s="107"/>
      <c r="C19" s="107">
        <f>15*7</f>
        <v>105</v>
      </c>
      <c r="D19" s="107">
        <f t="shared" ref="D19:G19" si="3">25*7</f>
        <v>175</v>
      </c>
      <c r="E19" s="107">
        <f t="shared" si="3"/>
        <v>175</v>
      </c>
      <c r="F19" s="107">
        <f t="shared" si="3"/>
        <v>175</v>
      </c>
      <c r="G19" s="107">
        <f t="shared" si="3"/>
        <v>175</v>
      </c>
      <c r="H19" s="107"/>
      <c r="I19" s="107"/>
      <c r="J19" s="107"/>
      <c r="K19" s="107"/>
      <c r="L19" s="107"/>
      <c r="M19" s="107"/>
      <c r="N19" s="107"/>
      <c r="O19" s="107"/>
      <c r="P19" s="107"/>
      <c r="Q19" s="107"/>
    </row>
    <row r="20" s="79" customFormat="1" spans="1:17">
      <c r="A20" s="106" t="s">
        <v>27</v>
      </c>
      <c r="B20" s="106"/>
      <c r="C20" s="106">
        <v>45.99</v>
      </c>
      <c r="D20" s="106"/>
      <c r="E20" s="106"/>
      <c r="F20" s="106"/>
      <c r="G20" s="106"/>
      <c r="H20" s="106"/>
      <c r="I20" s="106"/>
      <c r="J20" s="106"/>
      <c r="K20" s="106"/>
      <c r="L20" s="106"/>
      <c r="M20" s="106"/>
      <c r="N20" s="106"/>
      <c r="O20" s="106"/>
      <c r="P20" s="106"/>
      <c r="Q20" s="106"/>
    </row>
    <row r="21" s="81" customFormat="1" spans="1:17">
      <c r="A21" s="107" t="s">
        <v>1150</v>
      </c>
      <c r="B21" s="107"/>
      <c r="C21" s="107">
        <f>10*39.99</f>
        <v>399.9</v>
      </c>
      <c r="D21" s="107">
        <f t="shared" ref="D21:G21" si="4">D4*39.99</f>
        <v>559.86</v>
      </c>
      <c r="E21" s="107">
        <f t="shared" si="4"/>
        <v>559.86</v>
      </c>
      <c r="F21" s="107">
        <f t="shared" si="4"/>
        <v>559.86</v>
      </c>
      <c r="G21" s="107">
        <f t="shared" si="4"/>
        <v>839.79</v>
      </c>
      <c r="H21" s="107"/>
      <c r="I21" s="107"/>
      <c r="J21" s="107"/>
      <c r="K21" s="107"/>
      <c r="L21" s="107"/>
      <c r="M21" s="107"/>
      <c r="N21" s="107"/>
      <c r="O21" s="107"/>
      <c r="P21" s="107"/>
      <c r="Q21" s="107"/>
    </row>
  </sheetData>
  <mergeCells count="1">
    <mergeCell ref="A1:O1"/>
  </mergeCells>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20"/>
  <sheetViews>
    <sheetView zoomScale="85" zoomScaleNormal="85" workbookViewId="0">
      <selection activeCell="B5" sqref="B5:E5"/>
    </sheetView>
  </sheetViews>
  <sheetFormatPr defaultColWidth="9" defaultRowHeight="14"/>
  <cols>
    <col min="1" max="1" width="22.3727272727273" style="76" customWidth="1"/>
    <col min="2" max="10" width="9" style="76"/>
    <col min="11" max="11" width="8.54545454545454" style="76" customWidth="1"/>
    <col min="12" max="14" width="9" style="76"/>
    <col min="15" max="15" width="9.54545454545454" style="76" customWidth="1"/>
    <col min="16" max="16" width="11.5" style="76" customWidth="1"/>
    <col min="17" max="18" width="9" style="76"/>
    <col min="19" max="19" width="12.8181818181818" style="76"/>
    <col min="20" max="16384" width="9" style="76"/>
  </cols>
  <sheetData>
    <row r="1" ht="21" customHeight="1" spans="1:17">
      <c r="A1" s="82" t="s">
        <v>1151</v>
      </c>
      <c r="B1" s="82"/>
      <c r="C1" s="82"/>
      <c r="D1" s="82"/>
      <c r="E1" s="82"/>
      <c r="F1" s="82"/>
      <c r="G1" s="82"/>
      <c r="H1" s="82"/>
      <c r="I1" s="82"/>
      <c r="J1" s="82"/>
      <c r="K1" s="82"/>
      <c r="L1" s="82"/>
      <c r="M1" s="82"/>
      <c r="N1" s="82"/>
      <c r="O1" s="82"/>
      <c r="P1" s="108"/>
      <c r="Q1" s="108"/>
    </row>
    <row r="2" spans="1:17">
      <c r="A2" s="83" t="s">
        <v>1118</v>
      </c>
      <c r="B2" s="83" t="s">
        <v>1119</v>
      </c>
      <c r="C2" s="83" t="s">
        <v>1120</v>
      </c>
      <c r="D2" s="83" t="s">
        <v>1121</v>
      </c>
      <c r="E2" s="83" t="s">
        <v>1122</v>
      </c>
      <c r="F2" s="83" t="s">
        <v>1123</v>
      </c>
      <c r="G2" s="83" t="s">
        <v>1124</v>
      </c>
      <c r="H2" s="83" t="s">
        <v>1125</v>
      </c>
      <c r="I2" s="83" t="s">
        <v>1126</v>
      </c>
      <c r="J2" s="83" t="s">
        <v>1127</v>
      </c>
      <c r="K2" s="83" t="s">
        <v>1128</v>
      </c>
      <c r="L2" s="83" t="s">
        <v>1129</v>
      </c>
      <c r="M2" s="83" t="s">
        <v>1130</v>
      </c>
      <c r="N2" s="83" t="s">
        <v>1131</v>
      </c>
      <c r="O2" s="83" t="s">
        <v>1132</v>
      </c>
      <c r="P2" s="108" t="s">
        <v>1133</v>
      </c>
      <c r="Q2" s="108" t="s">
        <v>1134</v>
      </c>
    </row>
    <row r="3" s="76" customFormat="1" ht="17.5" spans="1:17">
      <c r="A3" s="84" t="s">
        <v>1135</v>
      </c>
      <c r="B3" s="85">
        <v>12</v>
      </c>
      <c r="C3" s="86">
        <v>38</v>
      </c>
      <c r="D3" s="86">
        <v>70</v>
      </c>
      <c r="E3" s="86">
        <v>100</v>
      </c>
      <c r="F3" s="86">
        <v>125</v>
      </c>
      <c r="G3" s="86">
        <v>125</v>
      </c>
      <c r="H3" s="86">
        <v>125</v>
      </c>
      <c r="I3" s="86">
        <v>125</v>
      </c>
      <c r="J3" s="86">
        <f>1500/4</f>
        <v>375</v>
      </c>
      <c r="K3" s="86">
        <f>1500/4</f>
        <v>375</v>
      </c>
      <c r="L3" s="86">
        <f>1500/4</f>
        <v>375</v>
      </c>
      <c r="M3" s="86">
        <f>1500/4</f>
        <v>375</v>
      </c>
      <c r="N3" s="86">
        <f>2100/4</f>
        <v>525</v>
      </c>
      <c r="O3" s="86">
        <f>2100/4</f>
        <v>525</v>
      </c>
      <c r="P3" s="86">
        <f>2100/4</f>
        <v>525</v>
      </c>
      <c r="Q3" s="86">
        <f>2100/4</f>
        <v>525</v>
      </c>
    </row>
    <row r="4" ht="17.5" spans="1:17">
      <c r="A4" s="84" t="s">
        <v>1136</v>
      </c>
      <c r="B4" s="85">
        <v>1</v>
      </c>
      <c r="C4" s="86"/>
      <c r="D4" s="86"/>
      <c r="E4" s="86">
        <v>2</v>
      </c>
      <c r="F4" s="86">
        <v>3</v>
      </c>
      <c r="G4" s="86">
        <v>7</v>
      </c>
      <c r="H4" s="86">
        <v>8</v>
      </c>
      <c r="I4" s="86">
        <v>4</v>
      </c>
      <c r="J4" s="86">
        <v>11</v>
      </c>
      <c r="K4" s="86">
        <v>7</v>
      </c>
      <c r="L4" s="86"/>
      <c r="M4" s="86"/>
      <c r="N4" s="86"/>
      <c r="O4" s="86"/>
      <c r="P4" s="109"/>
      <c r="Q4" s="109"/>
    </row>
    <row r="5" s="77" customFormat="1" ht="15" spans="1:17">
      <c r="A5" s="87" t="s">
        <v>28</v>
      </c>
      <c r="B5" s="88">
        <v>3</v>
      </c>
      <c r="C5" s="89">
        <v>20</v>
      </c>
      <c r="D5" s="88">
        <v>30</v>
      </c>
      <c r="E5" s="88">
        <v>76</v>
      </c>
      <c r="F5" s="88">
        <v>62</v>
      </c>
      <c r="G5" s="88">
        <v>86</v>
      </c>
      <c r="H5" s="88">
        <v>94</v>
      </c>
      <c r="I5" s="88">
        <v>78</v>
      </c>
      <c r="J5" s="88">
        <v>73</v>
      </c>
      <c r="K5" s="88">
        <v>82</v>
      </c>
      <c r="L5" s="88"/>
      <c r="M5" s="88"/>
      <c r="N5" s="88"/>
      <c r="O5" s="88"/>
      <c r="P5" s="88"/>
      <c r="Q5" s="88"/>
    </row>
    <row r="6" s="78" customFormat="1" ht="15" spans="1:16384">
      <c r="A6" s="90" t="s">
        <v>1137</v>
      </c>
      <c r="B6" s="91"/>
      <c r="C6" s="91">
        <v>12</v>
      </c>
      <c r="D6" s="91">
        <v>30</v>
      </c>
      <c r="E6" s="91">
        <v>45</v>
      </c>
      <c r="F6" s="91">
        <v>50</v>
      </c>
      <c r="G6" s="91">
        <v>50</v>
      </c>
      <c r="H6" s="91">
        <v>50</v>
      </c>
      <c r="I6" s="91">
        <v>50</v>
      </c>
      <c r="J6" s="91">
        <v>175</v>
      </c>
      <c r="K6" s="91">
        <v>175</v>
      </c>
      <c r="L6" s="91">
        <v>175</v>
      </c>
      <c r="M6" s="91">
        <v>175</v>
      </c>
      <c r="N6" s="91">
        <v>250</v>
      </c>
      <c r="O6" s="91">
        <v>250</v>
      </c>
      <c r="P6" s="91">
        <v>250</v>
      </c>
      <c r="Q6" s="91">
        <v>250</v>
      </c>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1"/>
      <c r="BK6" s="91"/>
      <c r="BL6" s="91"/>
      <c r="BM6" s="91"/>
      <c r="BN6" s="91"/>
      <c r="BO6" s="91"/>
      <c r="BP6" s="91"/>
      <c r="BQ6" s="91"/>
      <c r="BR6" s="91"/>
      <c r="BS6" s="91"/>
      <c r="BT6" s="91"/>
      <c r="BU6" s="91"/>
      <c r="BV6" s="91"/>
      <c r="BW6" s="91"/>
      <c r="BX6" s="91"/>
      <c r="BY6" s="91"/>
      <c r="BZ6" s="91"/>
      <c r="CA6" s="91"/>
      <c r="CB6" s="91"/>
      <c r="CC6" s="91"/>
      <c r="CD6" s="91"/>
      <c r="CE6" s="91"/>
      <c r="CF6" s="91"/>
      <c r="CG6" s="91"/>
      <c r="CH6" s="91"/>
      <c r="CI6" s="91"/>
      <c r="CJ6" s="91"/>
      <c r="CK6" s="91"/>
      <c r="CL6" s="91"/>
      <c r="CM6" s="91"/>
      <c r="CN6" s="91"/>
      <c r="CO6" s="91"/>
      <c r="CP6" s="91"/>
      <c r="CQ6" s="91"/>
      <c r="CR6" s="91"/>
      <c r="CS6" s="91"/>
      <c r="CT6" s="91"/>
      <c r="CU6" s="91"/>
      <c r="CV6" s="91"/>
      <c r="CW6" s="91"/>
      <c r="CX6" s="91"/>
      <c r="CY6" s="91"/>
      <c r="CZ6" s="91"/>
      <c r="DA6" s="91"/>
      <c r="DB6" s="91"/>
      <c r="DC6" s="91"/>
      <c r="DD6" s="91"/>
      <c r="DE6" s="91"/>
      <c r="DF6" s="91"/>
      <c r="DG6" s="91"/>
      <c r="DH6" s="91"/>
      <c r="DI6" s="91"/>
      <c r="DJ6" s="91"/>
      <c r="DK6" s="91"/>
      <c r="DL6" s="91"/>
      <c r="DM6" s="91"/>
      <c r="DN6" s="91"/>
      <c r="DO6" s="91"/>
      <c r="DP6" s="91"/>
      <c r="DQ6" s="91"/>
      <c r="DR6" s="91"/>
      <c r="DS6" s="91"/>
      <c r="DT6" s="91"/>
      <c r="DU6" s="91"/>
      <c r="DV6" s="91"/>
      <c r="DW6" s="91"/>
      <c r="DX6" s="91"/>
      <c r="DY6" s="91"/>
      <c r="DZ6" s="91"/>
      <c r="EA6" s="91"/>
      <c r="EB6" s="91"/>
      <c r="EC6" s="91"/>
      <c r="ED6" s="91"/>
      <c r="EE6" s="91"/>
      <c r="EF6" s="91"/>
      <c r="EG6" s="91"/>
      <c r="EH6" s="91"/>
      <c r="EI6" s="91"/>
      <c r="EJ6" s="91"/>
      <c r="EK6" s="91"/>
      <c r="EL6" s="91"/>
      <c r="EM6" s="91"/>
      <c r="EN6" s="91"/>
      <c r="EO6" s="91"/>
      <c r="EP6" s="91"/>
      <c r="EQ6" s="91"/>
      <c r="ER6" s="91"/>
      <c r="ES6" s="91"/>
      <c r="ET6" s="91"/>
      <c r="EU6" s="91"/>
      <c r="EV6" s="91"/>
      <c r="EW6" s="91"/>
      <c r="EX6" s="91"/>
      <c r="EY6" s="91"/>
      <c r="EZ6" s="91"/>
      <c r="FA6" s="91"/>
      <c r="FB6" s="91"/>
      <c r="FC6" s="91"/>
      <c r="FD6" s="91"/>
      <c r="FE6" s="91"/>
      <c r="FF6" s="91"/>
      <c r="FG6" s="91"/>
      <c r="FH6" s="91"/>
      <c r="FI6" s="91"/>
      <c r="FJ6" s="91"/>
      <c r="FK6" s="91"/>
      <c r="FL6" s="91"/>
      <c r="FM6" s="91"/>
      <c r="FN6" s="91"/>
      <c r="FO6" s="91"/>
      <c r="FP6" s="91"/>
      <c r="FQ6" s="91"/>
      <c r="FR6" s="91"/>
      <c r="FS6" s="91"/>
      <c r="FT6" s="91"/>
      <c r="FU6" s="91"/>
      <c r="FV6" s="91"/>
      <c r="FW6" s="91"/>
      <c r="FX6" s="91"/>
      <c r="FY6" s="91"/>
      <c r="FZ6" s="91"/>
      <c r="GA6" s="91"/>
      <c r="GB6" s="91"/>
      <c r="GC6" s="91"/>
      <c r="GD6" s="91"/>
      <c r="GE6" s="91"/>
      <c r="GF6" s="91"/>
      <c r="GG6" s="91"/>
      <c r="GH6" s="91"/>
      <c r="GI6" s="91"/>
      <c r="GJ6" s="91"/>
      <c r="GK6" s="91"/>
      <c r="GL6" s="91"/>
      <c r="GM6" s="91"/>
      <c r="GN6" s="91"/>
      <c r="GO6" s="91"/>
      <c r="GP6" s="91"/>
      <c r="GQ6" s="91"/>
      <c r="GR6" s="91"/>
      <c r="GS6" s="91"/>
      <c r="GT6" s="91"/>
      <c r="GU6" s="91"/>
      <c r="GV6" s="91"/>
      <c r="GW6" s="91"/>
      <c r="GX6" s="91"/>
      <c r="GY6" s="91"/>
      <c r="GZ6" s="91"/>
      <c r="HA6" s="91"/>
      <c r="HB6" s="91"/>
      <c r="HC6" s="91"/>
      <c r="HD6" s="91"/>
      <c r="HE6" s="91"/>
      <c r="HF6" s="91"/>
      <c r="HG6" s="91"/>
      <c r="HH6" s="91"/>
      <c r="HI6" s="91"/>
      <c r="HJ6" s="91"/>
      <c r="HK6" s="91"/>
      <c r="HL6" s="91"/>
      <c r="HM6" s="91"/>
      <c r="HN6" s="91"/>
      <c r="HO6" s="91"/>
      <c r="HP6" s="91"/>
      <c r="HQ6" s="91"/>
      <c r="HR6" s="91"/>
      <c r="HS6" s="91"/>
      <c r="HT6" s="91"/>
      <c r="HU6" s="91"/>
      <c r="HV6" s="91"/>
      <c r="HW6" s="91"/>
      <c r="HX6" s="91"/>
      <c r="HY6" s="91"/>
      <c r="HZ6" s="91"/>
      <c r="IA6" s="91"/>
      <c r="IB6" s="91"/>
      <c r="IC6" s="91"/>
      <c r="ID6" s="91"/>
      <c r="IE6" s="91"/>
      <c r="IF6" s="91"/>
      <c r="IG6" s="91"/>
      <c r="IH6" s="91"/>
      <c r="II6" s="91"/>
      <c r="IJ6" s="91"/>
      <c r="IK6" s="91"/>
      <c r="IL6" s="91"/>
      <c r="IM6" s="91"/>
      <c r="IN6" s="91"/>
      <c r="IO6" s="91"/>
      <c r="IP6" s="91"/>
      <c r="IQ6" s="91"/>
      <c r="IR6" s="91"/>
      <c r="IS6" s="91"/>
      <c r="IT6" s="91"/>
      <c r="IU6" s="91"/>
      <c r="IV6" s="91"/>
      <c r="IW6" s="91"/>
      <c r="IX6" s="91"/>
      <c r="IY6" s="91"/>
      <c r="IZ6" s="91"/>
      <c r="JA6" s="91"/>
      <c r="JB6" s="91"/>
      <c r="JC6" s="91"/>
      <c r="JD6" s="91"/>
      <c r="JE6" s="91"/>
      <c r="JF6" s="91"/>
      <c r="JG6" s="91"/>
      <c r="JH6" s="91"/>
      <c r="JI6" s="91"/>
      <c r="JJ6" s="91"/>
      <c r="JK6" s="91"/>
      <c r="JL6" s="91"/>
      <c r="JM6" s="91"/>
      <c r="JN6" s="91"/>
      <c r="JO6" s="91"/>
      <c r="JP6" s="91"/>
      <c r="JQ6" s="91"/>
      <c r="JR6" s="91"/>
      <c r="JS6" s="91"/>
      <c r="JT6" s="91"/>
      <c r="JU6" s="91"/>
      <c r="JV6" s="91"/>
      <c r="JW6" s="91"/>
      <c r="JX6" s="91"/>
      <c r="JY6" s="91"/>
      <c r="JZ6" s="91"/>
      <c r="KA6" s="91"/>
      <c r="KB6" s="91"/>
      <c r="KC6" s="91"/>
      <c r="KD6" s="91"/>
      <c r="KE6" s="91"/>
      <c r="KF6" s="91"/>
      <c r="KG6" s="91"/>
      <c r="KH6" s="91"/>
      <c r="KI6" s="91"/>
      <c r="KJ6" s="91"/>
      <c r="KK6" s="91"/>
      <c r="KL6" s="91"/>
      <c r="KM6" s="91"/>
      <c r="KN6" s="91"/>
      <c r="KO6" s="91"/>
      <c r="KP6" s="91"/>
      <c r="KQ6" s="91"/>
      <c r="KR6" s="91"/>
      <c r="KS6" s="91"/>
      <c r="KT6" s="91"/>
      <c r="KU6" s="91"/>
      <c r="KV6" s="91"/>
      <c r="KW6" s="91"/>
      <c r="KX6" s="91"/>
      <c r="KY6" s="91"/>
      <c r="KZ6" s="91"/>
      <c r="LA6" s="91"/>
      <c r="LB6" s="91"/>
      <c r="LC6" s="91"/>
      <c r="LD6" s="91"/>
      <c r="LE6" s="91"/>
      <c r="LF6" s="91"/>
      <c r="LG6" s="91"/>
      <c r="LH6" s="91"/>
      <c r="LI6" s="91"/>
      <c r="LJ6" s="91"/>
      <c r="LK6" s="91"/>
      <c r="LL6" s="91"/>
      <c r="LM6" s="91"/>
      <c r="LN6" s="91"/>
      <c r="LO6" s="91"/>
      <c r="LP6" s="91"/>
      <c r="LQ6" s="91"/>
      <c r="LR6" s="91"/>
      <c r="LS6" s="91"/>
      <c r="LT6" s="91"/>
      <c r="LU6" s="91"/>
      <c r="LV6" s="91"/>
      <c r="LW6" s="91"/>
      <c r="LX6" s="91"/>
      <c r="LY6" s="91"/>
      <c r="LZ6" s="91"/>
      <c r="MA6" s="91"/>
      <c r="MB6" s="91"/>
      <c r="MC6" s="91"/>
      <c r="MD6" s="91"/>
      <c r="ME6" s="91"/>
      <c r="MF6" s="91"/>
      <c r="MG6" s="91"/>
      <c r="MH6" s="91"/>
      <c r="MI6" s="91"/>
      <c r="MJ6" s="91"/>
      <c r="MK6" s="91"/>
      <c r="ML6" s="91"/>
      <c r="MM6" s="91"/>
      <c r="MN6" s="91"/>
      <c r="MO6" s="91"/>
      <c r="MP6" s="91"/>
      <c r="MQ6" s="91"/>
      <c r="MR6" s="91"/>
      <c r="MS6" s="91"/>
      <c r="MT6" s="91"/>
      <c r="MU6" s="91"/>
      <c r="MV6" s="91"/>
      <c r="MW6" s="91"/>
      <c r="MX6" s="91"/>
      <c r="MY6" s="91"/>
      <c r="MZ6" s="91"/>
      <c r="NA6" s="91"/>
      <c r="NB6" s="91"/>
      <c r="NC6" s="91"/>
      <c r="ND6" s="91"/>
      <c r="NE6" s="91"/>
      <c r="NF6" s="91"/>
      <c r="NG6" s="91"/>
      <c r="NH6" s="91"/>
      <c r="NI6" s="91"/>
      <c r="NJ6" s="91"/>
      <c r="NK6" s="91"/>
      <c r="NL6" s="91"/>
      <c r="NM6" s="91"/>
      <c r="NN6" s="91"/>
      <c r="NO6" s="91"/>
      <c r="NP6" s="91"/>
      <c r="NQ6" s="91"/>
      <c r="NR6" s="91"/>
      <c r="NS6" s="91"/>
      <c r="NT6" s="91"/>
      <c r="NU6" s="91"/>
      <c r="NV6" s="91"/>
      <c r="NW6" s="91"/>
      <c r="NX6" s="91"/>
      <c r="NY6" s="91"/>
      <c r="NZ6" s="91"/>
      <c r="OA6" s="91"/>
      <c r="OB6" s="91"/>
      <c r="OC6" s="91"/>
      <c r="OD6" s="91"/>
      <c r="OE6" s="91"/>
      <c r="OF6" s="91"/>
      <c r="OG6" s="91"/>
      <c r="OH6" s="91"/>
      <c r="OI6" s="91"/>
      <c r="OJ6" s="91"/>
      <c r="OK6" s="91"/>
      <c r="OL6" s="91"/>
      <c r="OM6" s="91"/>
      <c r="ON6" s="91"/>
      <c r="OO6" s="91"/>
      <c r="OP6" s="91"/>
      <c r="OQ6" s="91"/>
      <c r="OR6" s="91"/>
      <c r="OS6" s="91"/>
      <c r="OT6" s="91"/>
      <c r="OU6" s="91"/>
      <c r="OV6" s="91"/>
      <c r="OW6" s="91"/>
      <c r="OX6" s="91"/>
      <c r="OY6" s="91"/>
      <c r="OZ6" s="91"/>
      <c r="PA6" s="91"/>
      <c r="PB6" s="91"/>
      <c r="PC6" s="91"/>
      <c r="PD6" s="91"/>
      <c r="PE6" s="91"/>
      <c r="PF6" s="91"/>
      <c r="PG6" s="91"/>
      <c r="PH6" s="91"/>
      <c r="PI6" s="91"/>
      <c r="PJ6" s="91"/>
      <c r="PK6" s="91"/>
      <c r="PL6" s="91"/>
      <c r="PM6" s="91"/>
      <c r="PN6" s="91"/>
      <c r="PO6" s="91"/>
      <c r="PP6" s="91"/>
      <c r="PQ6" s="91"/>
      <c r="PR6" s="91"/>
      <c r="PS6" s="91"/>
      <c r="PT6" s="91"/>
      <c r="PU6" s="91"/>
      <c r="PV6" s="91"/>
      <c r="PW6" s="91"/>
      <c r="PX6" s="91"/>
      <c r="PY6" s="91"/>
      <c r="PZ6" s="91"/>
      <c r="QA6" s="91"/>
      <c r="QB6" s="91"/>
      <c r="QC6" s="91"/>
      <c r="QD6" s="91"/>
      <c r="QE6" s="91"/>
      <c r="QF6" s="91"/>
      <c r="QG6" s="91"/>
      <c r="QH6" s="91"/>
      <c r="QI6" s="91"/>
      <c r="QJ6" s="91"/>
      <c r="QK6" s="91"/>
      <c r="QL6" s="91"/>
      <c r="QM6" s="91"/>
      <c r="QN6" s="91"/>
      <c r="QO6" s="91"/>
      <c r="QP6" s="91"/>
      <c r="QQ6" s="91"/>
      <c r="QR6" s="91"/>
      <c r="QS6" s="91"/>
      <c r="QT6" s="91"/>
      <c r="QU6" s="91"/>
      <c r="QV6" s="91"/>
      <c r="QW6" s="91"/>
      <c r="QX6" s="91"/>
      <c r="QY6" s="91"/>
      <c r="QZ6" s="91"/>
      <c r="RA6" s="91"/>
      <c r="RB6" s="91"/>
      <c r="RC6" s="91"/>
      <c r="RD6" s="91"/>
      <c r="RE6" s="91"/>
      <c r="RF6" s="91"/>
      <c r="RG6" s="91"/>
      <c r="RH6" s="91"/>
      <c r="RI6" s="91"/>
      <c r="RJ6" s="91"/>
      <c r="RK6" s="91"/>
      <c r="RL6" s="91"/>
      <c r="RM6" s="91"/>
      <c r="RN6" s="91"/>
      <c r="RO6" s="91"/>
      <c r="RP6" s="91"/>
      <c r="RQ6" s="91"/>
      <c r="RR6" s="91"/>
      <c r="RS6" s="91"/>
      <c r="RT6" s="91"/>
      <c r="RU6" s="91"/>
      <c r="RV6" s="91"/>
      <c r="RW6" s="91"/>
      <c r="RX6" s="91"/>
      <c r="RY6" s="91"/>
      <c r="RZ6" s="91"/>
      <c r="SA6" s="91"/>
      <c r="SB6" s="91"/>
      <c r="SC6" s="91"/>
      <c r="SD6" s="91"/>
      <c r="SE6" s="91"/>
      <c r="SF6" s="91"/>
      <c r="SG6" s="91"/>
      <c r="SH6" s="91"/>
      <c r="SI6" s="91"/>
      <c r="SJ6" s="91"/>
      <c r="SK6" s="91"/>
      <c r="SL6" s="91"/>
      <c r="SM6" s="91"/>
      <c r="SN6" s="91"/>
      <c r="SO6" s="91"/>
      <c r="SP6" s="91"/>
      <c r="SQ6" s="91"/>
      <c r="SR6" s="91"/>
      <c r="SS6" s="91"/>
      <c r="ST6" s="91"/>
      <c r="SU6" s="91"/>
      <c r="SV6" s="91"/>
      <c r="SW6" s="91"/>
      <c r="SX6" s="91"/>
      <c r="SY6" s="91"/>
      <c r="SZ6" s="91"/>
      <c r="TA6" s="91"/>
      <c r="TB6" s="91"/>
      <c r="TC6" s="91"/>
      <c r="TD6" s="91"/>
      <c r="TE6" s="91"/>
      <c r="TF6" s="91"/>
      <c r="TG6" s="91"/>
      <c r="TH6" s="91"/>
      <c r="TI6" s="91"/>
      <c r="TJ6" s="91"/>
      <c r="TK6" s="91"/>
      <c r="TL6" s="91"/>
      <c r="TM6" s="91"/>
      <c r="TN6" s="91"/>
      <c r="TO6" s="91"/>
      <c r="TP6" s="91"/>
      <c r="TQ6" s="91"/>
      <c r="TR6" s="91"/>
      <c r="TS6" s="91"/>
      <c r="TT6" s="91"/>
      <c r="TU6" s="91"/>
      <c r="TV6" s="91"/>
      <c r="TW6" s="91"/>
      <c r="TX6" s="91"/>
      <c r="TY6" s="91"/>
      <c r="TZ6" s="91"/>
      <c r="UA6" s="91"/>
      <c r="UB6" s="91"/>
      <c r="UC6" s="91"/>
      <c r="UD6" s="91"/>
      <c r="UE6" s="91"/>
      <c r="UF6" s="91"/>
      <c r="UG6" s="91"/>
      <c r="UH6" s="91"/>
      <c r="UI6" s="91"/>
      <c r="UJ6" s="91"/>
      <c r="UK6" s="91"/>
      <c r="UL6" s="91"/>
      <c r="UM6" s="91"/>
      <c r="UN6" s="91"/>
      <c r="UO6" s="91"/>
      <c r="UP6" s="91"/>
      <c r="UQ6" s="91"/>
      <c r="UR6" s="91"/>
      <c r="US6" s="91"/>
      <c r="UT6" s="91"/>
      <c r="UU6" s="91"/>
      <c r="UV6" s="91"/>
      <c r="UW6" s="91"/>
      <c r="UX6" s="91"/>
      <c r="UY6" s="91"/>
      <c r="UZ6" s="91"/>
      <c r="VA6" s="91"/>
      <c r="VB6" s="91"/>
      <c r="VC6" s="91"/>
      <c r="VD6" s="91"/>
      <c r="VE6" s="91"/>
      <c r="VF6" s="91"/>
      <c r="VG6" s="91"/>
      <c r="VH6" s="91"/>
      <c r="VI6" s="91"/>
      <c r="VJ6" s="91"/>
      <c r="VK6" s="91"/>
      <c r="VL6" s="91"/>
      <c r="VM6" s="91"/>
      <c r="VN6" s="91"/>
      <c r="VO6" s="91"/>
      <c r="VP6" s="91"/>
      <c r="VQ6" s="91"/>
      <c r="VR6" s="91"/>
      <c r="VS6" s="91"/>
      <c r="VT6" s="91"/>
      <c r="VU6" s="91"/>
      <c r="VV6" s="91"/>
      <c r="VW6" s="91"/>
      <c r="VX6" s="91"/>
      <c r="VY6" s="91"/>
      <c r="VZ6" s="91"/>
      <c r="WA6" s="91"/>
      <c r="WB6" s="91"/>
      <c r="WC6" s="91"/>
      <c r="WD6" s="91"/>
      <c r="WE6" s="91"/>
      <c r="WF6" s="91"/>
      <c r="WG6" s="91"/>
      <c r="WH6" s="91"/>
      <c r="WI6" s="91"/>
      <c r="WJ6" s="91"/>
      <c r="WK6" s="91"/>
      <c r="WL6" s="91"/>
      <c r="WM6" s="91"/>
      <c r="WN6" s="91"/>
      <c r="WO6" s="91"/>
      <c r="WP6" s="91"/>
      <c r="WQ6" s="91"/>
      <c r="WR6" s="91"/>
      <c r="WS6" s="91"/>
      <c r="WT6" s="91"/>
      <c r="WU6" s="91"/>
      <c r="WV6" s="91"/>
      <c r="WW6" s="91"/>
      <c r="WX6" s="91"/>
      <c r="WY6" s="91"/>
      <c r="WZ6" s="91"/>
      <c r="XA6" s="91"/>
      <c r="XB6" s="91"/>
      <c r="XC6" s="91"/>
      <c r="XD6" s="91"/>
      <c r="XE6" s="91"/>
      <c r="XF6" s="91"/>
      <c r="XG6" s="91"/>
      <c r="XH6" s="91"/>
      <c r="XI6" s="91"/>
      <c r="XJ6" s="91"/>
      <c r="XK6" s="91"/>
      <c r="XL6" s="91"/>
      <c r="XM6" s="91"/>
      <c r="XN6" s="91"/>
      <c r="XO6" s="91"/>
      <c r="XP6" s="91"/>
      <c r="XQ6" s="91"/>
      <c r="XR6" s="91"/>
      <c r="XS6" s="91"/>
      <c r="XT6" s="91"/>
      <c r="XU6" s="91"/>
      <c r="XV6" s="91"/>
      <c r="XW6" s="91"/>
      <c r="XX6" s="91"/>
      <c r="XY6" s="91"/>
      <c r="XZ6" s="91"/>
      <c r="YA6" s="91"/>
      <c r="YB6" s="91"/>
      <c r="YC6" s="91"/>
      <c r="YD6" s="91"/>
      <c r="YE6" s="91"/>
      <c r="YF6" s="91"/>
      <c r="YG6" s="91"/>
      <c r="YH6" s="91"/>
      <c r="YI6" s="91"/>
      <c r="YJ6" s="91"/>
      <c r="YK6" s="91"/>
      <c r="YL6" s="91"/>
      <c r="YM6" s="91"/>
      <c r="YN6" s="91"/>
      <c r="YO6" s="91"/>
      <c r="YP6" s="91"/>
      <c r="YQ6" s="91"/>
      <c r="YR6" s="91"/>
      <c r="YS6" s="91"/>
      <c r="YT6" s="91"/>
      <c r="YU6" s="91"/>
      <c r="YV6" s="91"/>
      <c r="YW6" s="91"/>
      <c r="YX6" s="91"/>
      <c r="YY6" s="91"/>
      <c r="YZ6" s="91"/>
      <c r="ZA6" s="91"/>
      <c r="ZB6" s="91"/>
      <c r="ZC6" s="91"/>
      <c r="ZD6" s="91"/>
      <c r="ZE6" s="91"/>
      <c r="ZF6" s="91"/>
      <c r="ZG6" s="91"/>
      <c r="ZH6" s="91"/>
      <c r="ZI6" s="91"/>
      <c r="ZJ6" s="91"/>
      <c r="ZK6" s="91"/>
      <c r="ZL6" s="91"/>
      <c r="ZM6" s="91"/>
      <c r="ZN6" s="91"/>
      <c r="ZO6" s="91"/>
      <c r="ZP6" s="91"/>
      <c r="ZQ6" s="91"/>
      <c r="ZR6" s="91"/>
      <c r="ZS6" s="91"/>
      <c r="ZT6" s="91"/>
      <c r="ZU6" s="91"/>
      <c r="ZV6" s="91"/>
      <c r="ZW6" s="91"/>
      <c r="ZX6" s="91"/>
      <c r="ZY6" s="91"/>
      <c r="ZZ6" s="91"/>
      <c r="AAA6" s="91"/>
      <c r="AAB6" s="91"/>
      <c r="AAC6" s="91"/>
      <c r="AAD6" s="91"/>
      <c r="AAE6" s="91"/>
      <c r="AAF6" s="91"/>
      <c r="AAG6" s="91"/>
      <c r="AAH6" s="91"/>
      <c r="AAI6" s="91"/>
      <c r="AAJ6" s="91"/>
      <c r="AAK6" s="91"/>
      <c r="AAL6" s="91"/>
      <c r="AAM6" s="91"/>
      <c r="AAN6" s="91"/>
      <c r="AAO6" s="91"/>
      <c r="AAP6" s="91"/>
      <c r="AAQ6" s="91"/>
      <c r="AAR6" s="91"/>
      <c r="AAS6" s="91"/>
      <c r="AAT6" s="91"/>
      <c r="AAU6" s="91"/>
      <c r="AAV6" s="91"/>
      <c r="AAW6" s="91"/>
      <c r="AAX6" s="91"/>
      <c r="AAY6" s="91"/>
      <c r="AAZ6" s="91"/>
      <c r="ABA6" s="91"/>
      <c r="ABB6" s="91"/>
      <c r="ABC6" s="91"/>
      <c r="ABD6" s="91"/>
      <c r="ABE6" s="91"/>
      <c r="ABF6" s="91"/>
      <c r="ABG6" s="91"/>
      <c r="ABH6" s="91"/>
      <c r="ABI6" s="91"/>
      <c r="ABJ6" s="91"/>
      <c r="ABK6" s="91"/>
      <c r="ABL6" s="91"/>
      <c r="ABM6" s="91"/>
      <c r="ABN6" s="91"/>
      <c r="ABO6" s="91"/>
      <c r="ABP6" s="91"/>
      <c r="ABQ6" s="91"/>
      <c r="ABR6" s="91"/>
      <c r="ABS6" s="91"/>
      <c r="ABT6" s="91"/>
      <c r="ABU6" s="91"/>
      <c r="ABV6" s="91"/>
      <c r="ABW6" s="91"/>
      <c r="ABX6" s="91"/>
      <c r="ABY6" s="91"/>
      <c r="ABZ6" s="91"/>
      <c r="ACA6" s="91"/>
      <c r="ACB6" s="91"/>
      <c r="ACC6" s="91"/>
      <c r="ACD6" s="91"/>
      <c r="ACE6" s="91"/>
      <c r="ACF6" s="91"/>
      <c r="ACG6" s="91"/>
      <c r="ACH6" s="91"/>
      <c r="ACI6" s="91"/>
      <c r="ACJ6" s="91"/>
      <c r="ACK6" s="91"/>
      <c r="ACL6" s="91"/>
      <c r="ACM6" s="91"/>
      <c r="ACN6" s="91"/>
      <c r="ACO6" s="91"/>
      <c r="ACP6" s="91"/>
      <c r="ACQ6" s="91"/>
      <c r="ACR6" s="91"/>
      <c r="ACS6" s="91"/>
      <c r="ACT6" s="91"/>
      <c r="ACU6" s="91"/>
      <c r="ACV6" s="91"/>
      <c r="ACW6" s="91"/>
      <c r="ACX6" s="91"/>
      <c r="ACY6" s="91"/>
      <c r="ACZ6" s="91"/>
      <c r="ADA6" s="91"/>
      <c r="ADB6" s="91"/>
      <c r="ADC6" s="91"/>
      <c r="ADD6" s="91"/>
      <c r="ADE6" s="91"/>
      <c r="ADF6" s="91"/>
      <c r="ADG6" s="91"/>
      <c r="ADH6" s="91"/>
      <c r="ADI6" s="91"/>
      <c r="ADJ6" s="91"/>
      <c r="ADK6" s="91"/>
      <c r="ADL6" s="91"/>
      <c r="ADM6" s="91"/>
      <c r="ADN6" s="91"/>
      <c r="ADO6" s="91"/>
      <c r="ADP6" s="91"/>
      <c r="ADQ6" s="91"/>
      <c r="ADR6" s="91"/>
      <c r="ADS6" s="91"/>
      <c r="ADT6" s="91"/>
      <c r="ADU6" s="91"/>
      <c r="ADV6" s="91"/>
      <c r="ADW6" s="91"/>
      <c r="ADX6" s="91"/>
      <c r="ADY6" s="91"/>
      <c r="ADZ6" s="91"/>
      <c r="AEA6" s="91"/>
      <c r="AEB6" s="91"/>
      <c r="AEC6" s="91"/>
      <c r="AED6" s="91"/>
      <c r="AEE6" s="91"/>
      <c r="AEF6" s="91"/>
      <c r="AEG6" s="91"/>
      <c r="AEH6" s="91"/>
      <c r="AEI6" s="91"/>
      <c r="AEJ6" s="91"/>
      <c r="AEK6" s="91"/>
      <c r="AEL6" s="91"/>
      <c r="AEM6" s="91"/>
      <c r="AEN6" s="91"/>
      <c r="AEO6" s="91"/>
      <c r="AEP6" s="91"/>
      <c r="AEQ6" s="91"/>
      <c r="AER6" s="91"/>
      <c r="AES6" s="91"/>
      <c r="AET6" s="91"/>
      <c r="AEU6" s="91"/>
      <c r="AEV6" s="91"/>
      <c r="AEW6" s="91"/>
      <c r="AEX6" s="91"/>
      <c r="AEY6" s="91"/>
      <c r="AEZ6" s="91"/>
      <c r="AFA6" s="91"/>
      <c r="AFB6" s="91"/>
      <c r="AFC6" s="91"/>
      <c r="AFD6" s="91"/>
      <c r="AFE6" s="91"/>
      <c r="AFF6" s="91"/>
      <c r="AFG6" s="91"/>
      <c r="AFH6" s="91"/>
      <c r="AFI6" s="91"/>
      <c r="AFJ6" s="91"/>
      <c r="AFK6" s="91"/>
      <c r="AFL6" s="91"/>
      <c r="AFM6" s="91"/>
      <c r="AFN6" s="91"/>
      <c r="AFO6" s="91"/>
      <c r="AFP6" s="91"/>
      <c r="AFQ6" s="91"/>
      <c r="AFR6" s="91"/>
      <c r="AFS6" s="91"/>
      <c r="AFT6" s="91"/>
      <c r="AFU6" s="91"/>
      <c r="AFV6" s="91"/>
      <c r="AFW6" s="91"/>
      <c r="AFX6" s="91"/>
      <c r="AFY6" s="91"/>
      <c r="AFZ6" s="91"/>
      <c r="AGA6" s="91"/>
      <c r="AGB6" s="91"/>
      <c r="AGC6" s="91"/>
      <c r="AGD6" s="91"/>
      <c r="AGE6" s="91"/>
      <c r="AGF6" s="91"/>
      <c r="AGG6" s="91"/>
      <c r="AGH6" s="91"/>
      <c r="AGI6" s="91"/>
      <c r="AGJ6" s="91"/>
      <c r="AGK6" s="91"/>
      <c r="AGL6" s="91"/>
      <c r="AGM6" s="91"/>
      <c r="AGN6" s="91"/>
      <c r="AGO6" s="91"/>
      <c r="AGP6" s="91"/>
      <c r="AGQ6" s="91"/>
      <c r="AGR6" s="91"/>
      <c r="AGS6" s="91"/>
      <c r="AGT6" s="91"/>
      <c r="AGU6" s="91"/>
      <c r="AGV6" s="91"/>
      <c r="AGW6" s="91"/>
      <c r="AGX6" s="91"/>
      <c r="AGY6" s="91"/>
      <c r="AGZ6" s="91"/>
      <c r="AHA6" s="91"/>
      <c r="AHB6" s="91"/>
      <c r="AHC6" s="91"/>
      <c r="AHD6" s="91"/>
      <c r="AHE6" s="91"/>
      <c r="AHF6" s="91"/>
      <c r="AHG6" s="91"/>
      <c r="AHH6" s="91"/>
      <c r="AHI6" s="91"/>
      <c r="AHJ6" s="91"/>
      <c r="AHK6" s="91"/>
      <c r="AHL6" s="91"/>
      <c r="AHM6" s="91"/>
      <c r="AHN6" s="91"/>
      <c r="AHO6" s="91"/>
      <c r="AHP6" s="91"/>
      <c r="AHQ6" s="91"/>
      <c r="AHR6" s="91"/>
      <c r="AHS6" s="91"/>
      <c r="AHT6" s="91"/>
      <c r="AHU6" s="91"/>
      <c r="AHV6" s="91"/>
      <c r="AHW6" s="91"/>
      <c r="AHX6" s="91"/>
      <c r="AHY6" s="91"/>
      <c r="AHZ6" s="91"/>
      <c r="AIA6" s="91"/>
      <c r="AIB6" s="91"/>
      <c r="AIC6" s="91"/>
      <c r="AID6" s="91"/>
      <c r="AIE6" s="91"/>
      <c r="AIF6" s="91"/>
      <c r="AIG6" s="91"/>
      <c r="AIH6" s="91"/>
      <c r="AII6" s="91"/>
      <c r="AIJ6" s="91"/>
      <c r="AIK6" s="91"/>
      <c r="AIL6" s="91"/>
      <c r="AIM6" s="91"/>
      <c r="AIN6" s="91"/>
      <c r="AIO6" s="91"/>
      <c r="AIP6" s="91"/>
      <c r="AIQ6" s="91"/>
      <c r="AIR6" s="91"/>
      <c r="AIS6" s="91"/>
      <c r="AIT6" s="91"/>
      <c r="AIU6" s="91"/>
      <c r="AIV6" s="91"/>
      <c r="AIW6" s="91"/>
      <c r="AIX6" s="91"/>
      <c r="AIY6" s="91"/>
      <c r="AIZ6" s="91"/>
      <c r="AJA6" s="91"/>
      <c r="AJB6" s="91"/>
      <c r="AJC6" s="91"/>
      <c r="AJD6" s="91"/>
      <c r="AJE6" s="91"/>
      <c r="AJF6" s="91"/>
      <c r="AJG6" s="91"/>
      <c r="AJH6" s="91"/>
      <c r="AJI6" s="91"/>
      <c r="AJJ6" s="91"/>
      <c r="AJK6" s="91"/>
      <c r="AJL6" s="91"/>
      <c r="AJM6" s="91"/>
      <c r="AJN6" s="91"/>
      <c r="AJO6" s="91"/>
      <c r="AJP6" s="91"/>
      <c r="AJQ6" s="91"/>
      <c r="AJR6" s="91"/>
      <c r="AJS6" s="91"/>
      <c r="AJT6" s="91"/>
      <c r="AJU6" s="91"/>
      <c r="AJV6" s="91"/>
      <c r="AJW6" s="91"/>
      <c r="AJX6" s="91"/>
      <c r="AJY6" s="91"/>
      <c r="AJZ6" s="91"/>
      <c r="AKA6" s="91"/>
      <c r="AKB6" s="91"/>
      <c r="AKC6" s="91"/>
      <c r="AKD6" s="91"/>
      <c r="AKE6" s="91"/>
      <c r="AKF6" s="91"/>
      <c r="AKG6" s="91"/>
      <c r="AKH6" s="91"/>
      <c r="AKI6" s="91"/>
      <c r="AKJ6" s="91"/>
      <c r="AKK6" s="91"/>
      <c r="AKL6" s="91"/>
      <c r="AKM6" s="91"/>
      <c r="AKN6" s="91"/>
      <c r="AKO6" s="91"/>
      <c r="AKP6" s="91"/>
      <c r="AKQ6" s="91"/>
      <c r="AKR6" s="91"/>
      <c r="AKS6" s="91"/>
      <c r="AKT6" s="91"/>
      <c r="AKU6" s="91"/>
      <c r="AKV6" s="91"/>
      <c r="AKW6" s="91"/>
      <c r="AKX6" s="91"/>
      <c r="AKY6" s="91"/>
      <c r="AKZ6" s="91"/>
      <c r="ALA6" s="91"/>
      <c r="ALB6" s="91"/>
      <c r="ALC6" s="91"/>
      <c r="ALD6" s="91"/>
      <c r="ALE6" s="91"/>
      <c r="ALF6" s="91"/>
      <c r="ALG6" s="91"/>
      <c r="ALH6" s="91"/>
      <c r="ALI6" s="91"/>
      <c r="ALJ6" s="91"/>
      <c r="ALK6" s="91"/>
      <c r="ALL6" s="91"/>
      <c r="ALM6" s="91"/>
      <c r="ALN6" s="91"/>
      <c r="ALO6" s="91"/>
      <c r="ALP6" s="91"/>
      <c r="ALQ6" s="91"/>
      <c r="ALR6" s="91"/>
      <c r="ALS6" s="91"/>
      <c r="ALT6" s="91"/>
      <c r="ALU6" s="91"/>
      <c r="ALV6" s="91"/>
      <c r="ALW6" s="91"/>
      <c r="ALX6" s="91"/>
      <c r="ALY6" s="91"/>
      <c r="ALZ6" s="91"/>
      <c r="AMA6" s="91"/>
      <c r="AMB6" s="91"/>
      <c r="AMC6" s="91"/>
      <c r="AMD6" s="91"/>
      <c r="AME6" s="91"/>
      <c r="AMF6" s="91"/>
      <c r="AMG6" s="91"/>
      <c r="AMH6" s="91"/>
      <c r="AMI6" s="91"/>
      <c r="AMJ6" s="91"/>
      <c r="AMK6" s="91"/>
      <c r="AML6" s="91"/>
      <c r="AMM6" s="91"/>
      <c r="AMN6" s="91"/>
      <c r="AMO6" s="91"/>
      <c r="AMP6" s="91"/>
      <c r="AMQ6" s="91"/>
      <c r="AMR6" s="91"/>
      <c r="AMS6" s="91"/>
      <c r="AMT6" s="91"/>
      <c r="AMU6" s="91"/>
      <c r="AMV6" s="91"/>
      <c r="AMW6" s="91"/>
      <c r="AMX6" s="91"/>
      <c r="AMY6" s="91"/>
      <c r="AMZ6" s="91"/>
      <c r="ANA6" s="91"/>
      <c r="ANB6" s="91"/>
      <c r="ANC6" s="91"/>
      <c r="AND6" s="91"/>
      <c r="ANE6" s="91"/>
      <c r="ANF6" s="91"/>
      <c r="ANG6" s="91"/>
      <c r="ANH6" s="91"/>
      <c r="ANI6" s="91"/>
      <c r="ANJ6" s="91"/>
      <c r="ANK6" s="91"/>
      <c r="ANL6" s="91"/>
      <c r="ANM6" s="91"/>
      <c r="ANN6" s="91"/>
      <c r="ANO6" s="91"/>
      <c r="ANP6" s="91"/>
      <c r="ANQ6" s="91"/>
      <c r="ANR6" s="91"/>
      <c r="ANS6" s="91"/>
      <c r="ANT6" s="91"/>
      <c r="ANU6" s="91"/>
      <c r="ANV6" s="91"/>
      <c r="ANW6" s="91"/>
      <c r="ANX6" s="91"/>
      <c r="ANY6" s="91"/>
      <c r="ANZ6" s="91"/>
      <c r="AOA6" s="91"/>
      <c r="AOB6" s="91"/>
      <c r="AOC6" s="91"/>
      <c r="AOD6" s="91"/>
      <c r="AOE6" s="91"/>
      <c r="AOF6" s="91"/>
      <c r="AOG6" s="91"/>
      <c r="AOH6" s="91"/>
      <c r="AOI6" s="91"/>
      <c r="AOJ6" s="91"/>
      <c r="AOK6" s="91"/>
      <c r="AOL6" s="91"/>
      <c r="AOM6" s="91"/>
      <c r="AON6" s="91"/>
      <c r="AOO6" s="91"/>
      <c r="AOP6" s="91"/>
      <c r="AOQ6" s="91"/>
      <c r="AOR6" s="91"/>
      <c r="AOS6" s="91"/>
      <c r="AOT6" s="91"/>
      <c r="AOU6" s="91"/>
      <c r="AOV6" s="91"/>
      <c r="AOW6" s="91"/>
      <c r="AOX6" s="91"/>
      <c r="AOY6" s="91"/>
      <c r="AOZ6" s="91"/>
      <c r="APA6" s="91"/>
      <c r="APB6" s="91"/>
      <c r="APC6" s="91"/>
      <c r="APD6" s="91"/>
      <c r="APE6" s="91"/>
      <c r="APF6" s="91"/>
      <c r="APG6" s="91"/>
      <c r="APH6" s="91"/>
      <c r="API6" s="91"/>
      <c r="APJ6" s="91"/>
      <c r="APK6" s="91"/>
      <c r="APL6" s="91"/>
      <c r="APM6" s="91"/>
      <c r="APN6" s="91"/>
      <c r="APO6" s="91"/>
      <c r="APP6" s="91"/>
      <c r="APQ6" s="91"/>
      <c r="APR6" s="91"/>
      <c r="APS6" s="91"/>
      <c r="APT6" s="91"/>
      <c r="APU6" s="91"/>
      <c r="APV6" s="91"/>
      <c r="APW6" s="91"/>
      <c r="APX6" s="91"/>
      <c r="APY6" s="91"/>
      <c r="APZ6" s="91"/>
      <c r="AQA6" s="91"/>
      <c r="AQB6" s="91"/>
      <c r="AQC6" s="91"/>
      <c r="AQD6" s="91"/>
      <c r="AQE6" s="91"/>
      <c r="AQF6" s="91"/>
      <c r="AQG6" s="91"/>
      <c r="AQH6" s="91"/>
      <c r="AQI6" s="91"/>
      <c r="AQJ6" s="91"/>
      <c r="AQK6" s="91"/>
      <c r="AQL6" s="91"/>
      <c r="AQM6" s="91"/>
      <c r="AQN6" s="91"/>
      <c r="AQO6" s="91"/>
      <c r="AQP6" s="91"/>
      <c r="AQQ6" s="91"/>
      <c r="AQR6" s="91"/>
      <c r="AQS6" s="91"/>
      <c r="AQT6" s="91"/>
      <c r="AQU6" s="91"/>
      <c r="AQV6" s="91"/>
      <c r="AQW6" s="91"/>
      <c r="AQX6" s="91"/>
      <c r="AQY6" s="91"/>
      <c r="AQZ6" s="91"/>
      <c r="ARA6" s="91"/>
      <c r="ARB6" s="91"/>
      <c r="ARC6" s="91"/>
      <c r="ARD6" s="91"/>
      <c r="ARE6" s="91"/>
      <c r="ARF6" s="91"/>
      <c r="ARG6" s="91"/>
      <c r="ARH6" s="91"/>
      <c r="ARI6" s="91"/>
      <c r="ARJ6" s="91"/>
      <c r="ARK6" s="91"/>
      <c r="ARL6" s="91"/>
      <c r="ARM6" s="91"/>
      <c r="ARN6" s="91"/>
      <c r="ARO6" s="91"/>
      <c r="ARP6" s="91"/>
      <c r="ARQ6" s="91"/>
      <c r="ARR6" s="91"/>
      <c r="ARS6" s="91"/>
      <c r="ART6" s="91"/>
      <c r="ARU6" s="91"/>
      <c r="ARV6" s="91"/>
      <c r="ARW6" s="91"/>
      <c r="ARX6" s="91"/>
      <c r="ARY6" s="91"/>
      <c r="ARZ6" s="91"/>
      <c r="ASA6" s="91"/>
      <c r="ASB6" s="91"/>
      <c r="ASC6" s="91"/>
      <c r="ASD6" s="91"/>
      <c r="ASE6" s="91"/>
      <c r="ASF6" s="91"/>
      <c r="ASG6" s="91"/>
      <c r="ASH6" s="91"/>
      <c r="ASI6" s="91"/>
      <c r="ASJ6" s="91"/>
      <c r="ASK6" s="91"/>
      <c r="ASL6" s="91"/>
      <c r="ASM6" s="91"/>
      <c r="ASN6" s="91"/>
      <c r="ASO6" s="91"/>
      <c r="ASP6" s="91"/>
      <c r="ASQ6" s="91"/>
      <c r="ASR6" s="91"/>
      <c r="ASS6" s="91"/>
      <c r="AST6" s="91"/>
      <c r="ASU6" s="91"/>
      <c r="ASV6" s="91"/>
      <c r="ASW6" s="91"/>
      <c r="ASX6" s="91"/>
      <c r="ASY6" s="91"/>
      <c r="ASZ6" s="91"/>
      <c r="ATA6" s="91"/>
      <c r="ATB6" s="91"/>
      <c r="ATC6" s="91"/>
      <c r="ATD6" s="91"/>
      <c r="ATE6" s="91"/>
      <c r="ATF6" s="91"/>
      <c r="ATG6" s="91"/>
      <c r="ATH6" s="91"/>
      <c r="ATI6" s="91"/>
      <c r="ATJ6" s="91"/>
      <c r="ATK6" s="91"/>
      <c r="ATL6" s="91"/>
      <c r="ATM6" s="91"/>
      <c r="ATN6" s="91"/>
      <c r="ATO6" s="91"/>
      <c r="ATP6" s="91"/>
      <c r="ATQ6" s="91"/>
      <c r="ATR6" s="91"/>
      <c r="ATS6" s="91"/>
      <c r="ATT6" s="91"/>
      <c r="ATU6" s="91"/>
      <c r="ATV6" s="91"/>
      <c r="ATW6" s="91"/>
      <c r="ATX6" s="91"/>
      <c r="ATY6" s="91"/>
      <c r="ATZ6" s="91"/>
      <c r="AUA6" s="91"/>
      <c r="AUB6" s="91"/>
      <c r="AUC6" s="91"/>
      <c r="AUD6" s="91"/>
      <c r="AUE6" s="91"/>
      <c r="AUF6" s="91"/>
      <c r="AUG6" s="91"/>
      <c r="AUH6" s="91"/>
      <c r="AUI6" s="91"/>
      <c r="AUJ6" s="91"/>
      <c r="AUK6" s="91"/>
      <c r="AUL6" s="91"/>
      <c r="AUM6" s="91"/>
      <c r="AUN6" s="91"/>
      <c r="AUO6" s="91"/>
      <c r="AUP6" s="91"/>
      <c r="AUQ6" s="91"/>
      <c r="AUR6" s="91"/>
      <c r="AUS6" s="91"/>
      <c r="AUT6" s="91"/>
      <c r="AUU6" s="91"/>
      <c r="AUV6" s="91"/>
      <c r="AUW6" s="91"/>
      <c r="AUX6" s="91"/>
      <c r="AUY6" s="91"/>
      <c r="AUZ6" s="91"/>
      <c r="AVA6" s="91"/>
      <c r="AVB6" s="91"/>
      <c r="AVC6" s="91"/>
      <c r="AVD6" s="91"/>
      <c r="AVE6" s="91"/>
      <c r="AVF6" s="91"/>
      <c r="AVG6" s="91"/>
      <c r="AVH6" s="91"/>
      <c r="AVI6" s="91"/>
      <c r="AVJ6" s="91"/>
      <c r="AVK6" s="91"/>
      <c r="AVL6" s="91"/>
      <c r="AVM6" s="91"/>
      <c r="AVN6" s="91"/>
      <c r="AVO6" s="91"/>
      <c r="AVP6" s="91"/>
      <c r="AVQ6" s="91"/>
      <c r="AVR6" s="91"/>
      <c r="AVS6" s="91"/>
      <c r="AVT6" s="91"/>
      <c r="AVU6" s="91"/>
      <c r="AVV6" s="91"/>
      <c r="AVW6" s="91"/>
      <c r="AVX6" s="91"/>
      <c r="AVY6" s="91"/>
      <c r="AVZ6" s="91"/>
      <c r="AWA6" s="91"/>
      <c r="AWB6" s="91"/>
      <c r="AWC6" s="91"/>
      <c r="AWD6" s="91"/>
      <c r="AWE6" s="91"/>
      <c r="AWF6" s="91"/>
      <c r="AWG6" s="91"/>
      <c r="AWH6" s="91"/>
      <c r="AWI6" s="91"/>
      <c r="AWJ6" s="91"/>
      <c r="AWK6" s="91"/>
      <c r="AWL6" s="91"/>
      <c r="AWM6" s="91"/>
      <c r="AWN6" s="91"/>
      <c r="AWO6" s="91"/>
      <c r="AWP6" s="91"/>
      <c r="AWQ6" s="91"/>
      <c r="AWR6" s="91"/>
      <c r="AWS6" s="91"/>
      <c r="AWT6" s="91"/>
      <c r="AWU6" s="91"/>
      <c r="AWV6" s="91"/>
      <c r="AWW6" s="91"/>
      <c r="AWX6" s="91"/>
      <c r="AWY6" s="91"/>
      <c r="AWZ6" s="91"/>
      <c r="AXA6" s="91"/>
      <c r="AXB6" s="91"/>
      <c r="AXC6" s="91"/>
      <c r="AXD6" s="91"/>
      <c r="AXE6" s="91"/>
      <c r="AXF6" s="91"/>
      <c r="AXG6" s="91"/>
      <c r="AXH6" s="91"/>
      <c r="AXI6" s="91"/>
      <c r="AXJ6" s="91"/>
      <c r="AXK6" s="91"/>
      <c r="AXL6" s="91"/>
      <c r="AXM6" s="91"/>
      <c r="AXN6" s="91"/>
      <c r="AXO6" s="91"/>
      <c r="AXP6" s="91"/>
      <c r="AXQ6" s="91"/>
      <c r="AXR6" s="91"/>
      <c r="AXS6" s="91"/>
      <c r="AXT6" s="91"/>
      <c r="AXU6" s="91"/>
      <c r="AXV6" s="91"/>
      <c r="AXW6" s="91"/>
      <c r="AXX6" s="91"/>
      <c r="AXY6" s="91"/>
      <c r="AXZ6" s="91"/>
      <c r="AYA6" s="91"/>
      <c r="AYB6" s="91"/>
      <c r="AYC6" s="91"/>
      <c r="AYD6" s="91"/>
      <c r="AYE6" s="91"/>
      <c r="AYF6" s="91"/>
      <c r="AYG6" s="91"/>
      <c r="AYH6" s="91"/>
      <c r="AYI6" s="91"/>
      <c r="AYJ6" s="91"/>
      <c r="AYK6" s="91"/>
      <c r="AYL6" s="91"/>
      <c r="AYM6" s="91"/>
      <c r="AYN6" s="91"/>
      <c r="AYO6" s="91"/>
      <c r="AYP6" s="91"/>
      <c r="AYQ6" s="91"/>
      <c r="AYR6" s="91"/>
      <c r="AYS6" s="91"/>
      <c r="AYT6" s="91"/>
      <c r="AYU6" s="91"/>
      <c r="AYV6" s="91"/>
      <c r="AYW6" s="91"/>
      <c r="AYX6" s="91"/>
      <c r="AYY6" s="91"/>
      <c r="AYZ6" s="91"/>
      <c r="AZA6" s="91"/>
      <c r="AZB6" s="91"/>
      <c r="AZC6" s="91"/>
      <c r="AZD6" s="91"/>
      <c r="AZE6" s="91"/>
      <c r="AZF6" s="91"/>
      <c r="AZG6" s="91"/>
      <c r="AZH6" s="91"/>
      <c r="AZI6" s="91"/>
      <c r="AZJ6" s="91"/>
      <c r="AZK6" s="91"/>
      <c r="AZL6" s="91"/>
      <c r="AZM6" s="91"/>
      <c r="AZN6" s="91"/>
      <c r="AZO6" s="91"/>
      <c r="AZP6" s="91"/>
      <c r="AZQ6" s="91"/>
      <c r="AZR6" s="91"/>
      <c r="AZS6" s="91"/>
      <c r="AZT6" s="91"/>
      <c r="AZU6" s="91"/>
      <c r="AZV6" s="91"/>
      <c r="AZW6" s="91"/>
      <c r="AZX6" s="91"/>
      <c r="AZY6" s="91"/>
      <c r="AZZ6" s="91"/>
      <c r="BAA6" s="91"/>
      <c r="BAB6" s="91"/>
      <c r="BAC6" s="91"/>
      <c r="BAD6" s="91"/>
      <c r="BAE6" s="91"/>
      <c r="BAF6" s="91"/>
      <c r="BAG6" s="91"/>
      <c r="BAH6" s="91"/>
      <c r="BAI6" s="91"/>
      <c r="BAJ6" s="91"/>
      <c r="BAK6" s="91"/>
      <c r="BAL6" s="91"/>
      <c r="BAM6" s="91"/>
      <c r="BAN6" s="91"/>
      <c r="BAO6" s="91"/>
      <c r="BAP6" s="91"/>
      <c r="BAQ6" s="91"/>
      <c r="BAR6" s="91"/>
      <c r="BAS6" s="91"/>
      <c r="BAT6" s="91"/>
      <c r="BAU6" s="91"/>
      <c r="BAV6" s="91"/>
      <c r="BAW6" s="91"/>
      <c r="BAX6" s="91"/>
      <c r="BAY6" s="91"/>
      <c r="BAZ6" s="91"/>
      <c r="BBA6" s="91"/>
      <c r="BBB6" s="91"/>
      <c r="BBC6" s="91"/>
      <c r="BBD6" s="91"/>
      <c r="BBE6" s="91"/>
      <c r="BBF6" s="91"/>
      <c r="BBG6" s="91"/>
      <c r="BBH6" s="91"/>
      <c r="BBI6" s="91"/>
      <c r="BBJ6" s="91"/>
      <c r="BBK6" s="91"/>
      <c r="BBL6" s="91"/>
      <c r="BBM6" s="91"/>
      <c r="BBN6" s="91"/>
      <c r="BBO6" s="91"/>
      <c r="BBP6" s="91"/>
      <c r="BBQ6" s="91"/>
      <c r="BBR6" s="91"/>
      <c r="BBS6" s="91"/>
      <c r="BBT6" s="91"/>
      <c r="BBU6" s="91"/>
      <c r="BBV6" s="91"/>
      <c r="BBW6" s="91"/>
      <c r="BBX6" s="91"/>
      <c r="BBY6" s="91"/>
      <c r="BBZ6" s="91"/>
      <c r="BCA6" s="91"/>
      <c r="BCB6" s="91"/>
      <c r="BCC6" s="91"/>
      <c r="BCD6" s="91"/>
      <c r="BCE6" s="91"/>
      <c r="BCF6" s="91"/>
      <c r="BCG6" s="91"/>
      <c r="BCH6" s="91"/>
      <c r="BCI6" s="91"/>
      <c r="BCJ6" s="91"/>
      <c r="BCK6" s="91"/>
      <c r="BCL6" s="91"/>
      <c r="BCM6" s="91"/>
      <c r="BCN6" s="91"/>
      <c r="BCO6" s="91"/>
      <c r="BCP6" s="91"/>
      <c r="BCQ6" s="91"/>
      <c r="BCR6" s="91"/>
      <c r="BCS6" s="91"/>
      <c r="BCT6" s="91"/>
      <c r="BCU6" s="91"/>
      <c r="BCV6" s="91"/>
      <c r="BCW6" s="91"/>
      <c r="BCX6" s="91"/>
      <c r="BCY6" s="91"/>
      <c r="BCZ6" s="91"/>
      <c r="BDA6" s="91"/>
      <c r="BDB6" s="91"/>
      <c r="BDC6" s="91"/>
      <c r="BDD6" s="91"/>
      <c r="BDE6" s="91"/>
      <c r="BDF6" s="91"/>
      <c r="BDG6" s="91"/>
      <c r="BDH6" s="91"/>
      <c r="BDI6" s="91"/>
      <c r="BDJ6" s="91"/>
      <c r="BDK6" s="91"/>
      <c r="BDL6" s="91"/>
      <c r="BDM6" s="91"/>
      <c r="BDN6" s="91"/>
      <c r="BDO6" s="91"/>
      <c r="BDP6" s="91"/>
      <c r="BDQ6" s="91"/>
      <c r="BDR6" s="91"/>
      <c r="BDS6" s="91"/>
      <c r="BDT6" s="91"/>
      <c r="BDU6" s="91"/>
      <c r="BDV6" s="91"/>
      <c r="BDW6" s="91"/>
      <c r="BDX6" s="91"/>
      <c r="BDY6" s="91"/>
      <c r="BDZ6" s="91"/>
      <c r="BEA6" s="91"/>
      <c r="BEB6" s="91"/>
      <c r="BEC6" s="91"/>
      <c r="BED6" s="91"/>
      <c r="BEE6" s="91"/>
      <c r="BEF6" s="91"/>
      <c r="BEG6" s="91"/>
      <c r="BEH6" s="91"/>
      <c r="BEI6" s="91"/>
      <c r="BEJ6" s="91"/>
      <c r="BEK6" s="91"/>
      <c r="BEL6" s="91"/>
      <c r="BEM6" s="91"/>
      <c r="BEN6" s="91"/>
      <c r="BEO6" s="91"/>
      <c r="BEP6" s="91"/>
      <c r="BEQ6" s="91"/>
      <c r="BER6" s="91"/>
      <c r="BES6" s="91"/>
      <c r="BET6" s="91"/>
      <c r="BEU6" s="91"/>
      <c r="BEV6" s="91"/>
      <c r="BEW6" s="91"/>
      <c r="BEX6" s="91"/>
      <c r="BEY6" s="91"/>
      <c r="BEZ6" s="91"/>
      <c r="BFA6" s="91"/>
      <c r="BFB6" s="91"/>
      <c r="BFC6" s="91"/>
      <c r="BFD6" s="91"/>
      <c r="BFE6" s="91"/>
      <c r="BFF6" s="91"/>
      <c r="BFG6" s="91"/>
      <c r="BFH6" s="91"/>
      <c r="BFI6" s="91"/>
      <c r="BFJ6" s="91"/>
      <c r="BFK6" s="91"/>
      <c r="BFL6" s="91"/>
      <c r="BFM6" s="91"/>
      <c r="BFN6" s="91"/>
      <c r="BFO6" s="91"/>
      <c r="BFP6" s="91"/>
      <c r="BFQ6" s="91"/>
      <c r="BFR6" s="91"/>
      <c r="BFS6" s="91"/>
      <c r="BFT6" s="91"/>
      <c r="BFU6" s="91"/>
      <c r="BFV6" s="91"/>
      <c r="BFW6" s="91"/>
      <c r="BFX6" s="91"/>
      <c r="BFY6" s="91"/>
      <c r="BFZ6" s="91"/>
      <c r="BGA6" s="91"/>
      <c r="BGB6" s="91"/>
      <c r="BGC6" s="91"/>
      <c r="BGD6" s="91"/>
      <c r="BGE6" s="91"/>
      <c r="BGF6" s="91"/>
      <c r="BGG6" s="91"/>
      <c r="BGH6" s="91"/>
      <c r="BGI6" s="91"/>
      <c r="BGJ6" s="91"/>
      <c r="BGK6" s="91"/>
      <c r="BGL6" s="91"/>
      <c r="BGM6" s="91"/>
      <c r="BGN6" s="91"/>
      <c r="BGO6" s="91"/>
      <c r="BGP6" s="91"/>
      <c r="BGQ6" s="91"/>
      <c r="BGR6" s="91"/>
      <c r="BGS6" s="91"/>
      <c r="BGT6" s="91"/>
      <c r="BGU6" s="91"/>
      <c r="BGV6" s="91"/>
      <c r="BGW6" s="91"/>
      <c r="BGX6" s="91"/>
      <c r="BGY6" s="91"/>
      <c r="BGZ6" s="91"/>
      <c r="BHA6" s="91"/>
      <c r="BHB6" s="91"/>
      <c r="BHC6" s="91"/>
      <c r="BHD6" s="91"/>
      <c r="BHE6" s="91"/>
      <c r="BHF6" s="91"/>
      <c r="BHG6" s="91"/>
      <c r="BHH6" s="91"/>
      <c r="BHI6" s="91"/>
      <c r="BHJ6" s="91"/>
      <c r="BHK6" s="91"/>
      <c r="BHL6" s="91"/>
      <c r="BHM6" s="91"/>
      <c r="BHN6" s="91"/>
      <c r="BHO6" s="91"/>
      <c r="BHP6" s="91"/>
      <c r="BHQ6" s="91"/>
      <c r="BHR6" s="91"/>
      <c r="BHS6" s="91"/>
      <c r="BHT6" s="91"/>
      <c r="BHU6" s="91"/>
      <c r="BHV6" s="91"/>
      <c r="BHW6" s="91"/>
      <c r="BHX6" s="91"/>
      <c r="BHY6" s="91"/>
      <c r="BHZ6" s="91"/>
      <c r="BIA6" s="91"/>
      <c r="BIB6" s="91"/>
      <c r="BIC6" s="91"/>
      <c r="BID6" s="91"/>
      <c r="BIE6" s="91"/>
      <c r="BIF6" s="91"/>
      <c r="BIG6" s="91"/>
      <c r="BIH6" s="91"/>
      <c r="BII6" s="91"/>
      <c r="BIJ6" s="91"/>
      <c r="BIK6" s="91"/>
      <c r="BIL6" s="91"/>
      <c r="BIM6" s="91"/>
      <c r="BIN6" s="91"/>
      <c r="BIO6" s="91"/>
      <c r="BIP6" s="91"/>
      <c r="BIQ6" s="91"/>
      <c r="BIR6" s="91"/>
      <c r="BIS6" s="91"/>
      <c r="BIT6" s="91"/>
      <c r="BIU6" s="91"/>
      <c r="BIV6" s="91"/>
      <c r="BIW6" s="91"/>
      <c r="BIX6" s="91"/>
      <c r="BIY6" s="91"/>
      <c r="BIZ6" s="91"/>
      <c r="BJA6" s="91"/>
      <c r="BJB6" s="91"/>
      <c r="BJC6" s="91"/>
      <c r="BJD6" s="91"/>
      <c r="BJE6" s="91"/>
      <c r="BJF6" s="91"/>
      <c r="BJG6" s="91"/>
      <c r="BJH6" s="91"/>
      <c r="BJI6" s="91"/>
      <c r="BJJ6" s="91"/>
      <c r="BJK6" s="91"/>
      <c r="BJL6" s="91"/>
      <c r="BJM6" s="91"/>
      <c r="BJN6" s="91"/>
      <c r="BJO6" s="91"/>
      <c r="BJP6" s="91"/>
      <c r="BJQ6" s="91"/>
      <c r="BJR6" s="91"/>
      <c r="BJS6" s="91"/>
      <c r="BJT6" s="91"/>
      <c r="BJU6" s="91"/>
      <c r="BJV6" s="91"/>
      <c r="BJW6" s="91"/>
      <c r="BJX6" s="91"/>
      <c r="BJY6" s="91"/>
      <c r="BJZ6" s="91"/>
      <c r="BKA6" s="91"/>
      <c r="BKB6" s="91"/>
      <c r="BKC6" s="91"/>
      <c r="BKD6" s="91"/>
      <c r="BKE6" s="91"/>
      <c r="BKF6" s="91"/>
      <c r="BKG6" s="91"/>
      <c r="BKH6" s="91"/>
      <c r="BKI6" s="91"/>
      <c r="BKJ6" s="91"/>
      <c r="BKK6" s="91"/>
      <c r="BKL6" s="91"/>
      <c r="BKM6" s="91"/>
      <c r="BKN6" s="91"/>
      <c r="BKO6" s="91"/>
      <c r="BKP6" s="91"/>
      <c r="BKQ6" s="91"/>
      <c r="BKR6" s="91"/>
      <c r="BKS6" s="91"/>
      <c r="BKT6" s="91"/>
      <c r="BKU6" s="91"/>
      <c r="BKV6" s="91"/>
      <c r="BKW6" s="91"/>
      <c r="BKX6" s="91"/>
      <c r="BKY6" s="91"/>
      <c r="BKZ6" s="91"/>
      <c r="BLA6" s="91"/>
      <c r="BLB6" s="91"/>
      <c r="BLC6" s="91"/>
      <c r="BLD6" s="91"/>
      <c r="BLE6" s="91"/>
      <c r="BLF6" s="91"/>
      <c r="BLG6" s="91"/>
      <c r="BLH6" s="91"/>
      <c r="BLI6" s="91"/>
      <c r="BLJ6" s="91"/>
      <c r="BLK6" s="91"/>
      <c r="BLL6" s="91"/>
      <c r="BLM6" s="91"/>
      <c r="BLN6" s="91"/>
      <c r="BLO6" s="91"/>
      <c r="BLP6" s="91"/>
      <c r="BLQ6" s="91"/>
      <c r="BLR6" s="91"/>
      <c r="BLS6" s="91"/>
      <c r="BLT6" s="91"/>
      <c r="BLU6" s="91"/>
      <c r="BLV6" s="91"/>
      <c r="BLW6" s="91"/>
      <c r="BLX6" s="91"/>
      <c r="BLY6" s="91"/>
      <c r="BLZ6" s="91"/>
      <c r="BMA6" s="91"/>
      <c r="BMB6" s="91"/>
      <c r="BMC6" s="91"/>
      <c r="BMD6" s="91"/>
      <c r="BME6" s="91"/>
      <c r="BMF6" s="91"/>
      <c r="BMG6" s="91"/>
      <c r="BMH6" s="91"/>
      <c r="BMI6" s="91"/>
      <c r="BMJ6" s="91"/>
      <c r="BMK6" s="91"/>
      <c r="BML6" s="91"/>
      <c r="BMM6" s="91"/>
      <c r="BMN6" s="91"/>
      <c r="BMO6" s="91"/>
      <c r="BMP6" s="91"/>
      <c r="BMQ6" s="91"/>
      <c r="BMR6" s="91"/>
      <c r="BMS6" s="91"/>
      <c r="BMT6" s="91"/>
      <c r="BMU6" s="91"/>
      <c r="BMV6" s="91"/>
      <c r="BMW6" s="91"/>
      <c r="BMX6" s="91"/>
      <c r="BMY6" s="91"/>
      <c r="BMZ6" s="91"/>
      <c r="BNA6" s="91"/>
      <c r="BNB6" s="91"/>
      <c r="BNC6" s="91"/>
      <c r="BND6" s="91"/>
      <c r="BNE6" s="91"/>
      <c r="BNF6" s="91"/>
      <c r="BNG6" s="91"/>
      <c r="BNH6" s="91"/>
      <c r="BNI6" s="91"/>
      <c r="BNJ6" s="91"/>
      <c r="BNK6" s="91"/>
      <c r="BNL6" s="91"/>
      <c r="BNM6" s="91"/>
      <c r="BNN6" s="91"/>
      <c r="BNO6" s="91"/>
      <c r="BNP6" s="91"/>
      <c r="BNQ6" s="91"/>
      <c r="BNR6" s="91"/>
      <c r="BNS6" s="91"/>
      <c r="BNT6" s="91"/>
      <c r="BNU6" s="91"/>
      <c r="BNV6" s="91"/>
      <c r="BNW6" s="91"/>
      <c r="BNX6" s="91"/>
      <c r="BNY6" s="91"/>
      <c r="BNZ6" s="91"/>
      <c r="BOA6" s="91"/>
      <c r="BOB6" s="91"/>
      <c r="BOC6" s="91"/>
      <c r="BOD6" s="91"/>
      <c r="BOE6" s="91"/>
      <c r="BOF6" s="91"/>
      <c r="BOG6" s="91"/>
      <c r="BOH6" s="91"/>
      <c r="BOI6" s="91"/>
      <c r="BOJ6" s="91"/>
      <c r="BOK6" s="91"/>
      <c r="BOL6" s="91"/>
      <c r="BOM6" s="91"/>
      <c r="BON6" s="91"/>
      <c r="BOO6" s="91"/>
      <c r="BOP6" s="91"/>
      <c r="BOQ6" s="91"/>
      <c r="BOR6" s="91"/>
      <c r="BOS6" s="91"/>
      <c r="BOT6" s="91"/>
      <c r="BOU6" s="91"/>
      <c r="BOV6" s="91"/>
      <c r="BOW6" s="91"/>
      <c r="BOX6" s="91"/>
      <c r="BOY6" s="91"/>
      <c r="BOZ6" s="91"/>
      <c r="BPA6" s="91"/>
      <c r="BPB6" s="91"/>
      <c r="BPC6" s="91"/>
      <c r="BPD6" s="91"/>
      <c r="BPE6" s="91"/>
      <c r="BPF6" s="91"/>
      <c r="BPG6" s="91"/>
      <c r="BPH6" s="91"/>
      <c r="BPI6" s="91"/>
      <c r="BPJ6" s="91"/>
      <c r="BPK6" s="91"/>
      <c r="BPL6" s="91"/>
      <c r="BPM6" s="91"/>
      <c r="BPN6" s="91"/>
      <c r="BPO6" s="91"/>
      <c r="BPP6" s="91"/>
      <c r="BPQ6" s="91"/>
      <c r="BPR6" s="91"/>
      <c r="BPS6" s="91"/>
      <c r="BPT6" s="91"/>
      <c r="BPU6" s="91"/>
      <c r="BPV6" s="91"/>
      <c r="BPW6" s="91"/>
      <c r="BPX6" s="91"/>
      <c r="BPY6" s="91"/>
      <c r="BPZ6" s="91"/>
      <c r="BQA6" s="91"/>
      <c r="BQB6" s="91"/>
      <c r="BQC6" s="91"/>
      <c r="BQD6" s="91"/>
      <c r="BQE6" s="91"/>
      <c r="BQF6" s="91"/>
      <c r="BQG6" s="91"/>
      <c r="BQH6" s="91"/>
      <c r="BQI6" s="91"/>
      <c r="BQJ6" s="91"/>
      <c r="BQK6" s="91"/>
      <c r="BQL6" s="91"/>
      <c r="BQM6" s="91"/>
      <c r="BQN6" s="91"/>
      <c r="BQO6" s="91"/>
      <c r="BQP6" s="91"/>
      <c r="BQQ6" s="91"/>
      <c r="BQR6" s="91"/>
      <c r="BQS6" s="91"/>
      <c r="BQT6" s="91"/>
      <c r="BQU6" s="91"/>
      <c r="BQV6" s="91"/>
      <c r="BQW6" s="91"/>
      <c r="BQX6" s="91"/>
      <c r="BQY6" s="91"/>
      <c r="BQZ6" s="91"/>
      <c r="BRA6" s="91"/>
      <c r="BRB6" s="91"/>
      <c r="BRC6" s="91"/>
      <c r="BRD6" s="91"/>
      <c r="BRE6" s="91"/>
      <c r="BRF6" s="91"/>
      <c r="BRG6" s="91"/>
      <c r="BRH6" s="91"/>
      <c r="BRI6" s="91"/>
      <c r="BRJ6" s="91"/>
      <c r="BRK6" s="91"/>
      <c r="BRL6" s="91"/>
      <c r="BRM6" s="91"/>
      <c r="BRN6" s="91"/>
      <c r="BRO6" s="91"/>
      <c r="BRP6" s="91"/>
      <c r="BRQ6" s="91"/>
      <c r="BRR6" s="91"/>
      <c r="BRS6" s="91"/>
      <c r="BRT6" s="91"/>
      <c r="BRU6" s="91"/>
      <c r="BRV6" s="91"/>
      <c r="BRW6" s="91"/>
      <c r="BRX6" s="91"/>
      <c r="BRY6" s="91"/>
      <c r="BRZ6" s="91"/>
      <c r="BSA6" s="91"/>
      <c r="BSB6" s="91"/>
      <c r="BSC6" s="91"/>
      <c r="BSD6" s="91"/>
      <c r="BSE6" s="91"/>
      <c r="BSF6" s="91"/>
      <c r="BSG6" s="91"/>
      <c r="BSH6" s="91"/>
      <c r="BSI6" s="91"/>
      <c r="BSJ6" s="91"/>
      <c r="BSK6" s="91"/>
      <c r="BSL6" s="91"/>
      <c r="BSM6" s="91"/>
      <c r="BSN6" s="91"/>
      <c r="BSO6" s="91"/>
      <c r="BSP6" s="91"/>
      <c r="BSQ6" s="91"/>
      <c r="BSR6" s="91"/>
      <c r="BSS6" s="91"/>
      <c r="BST6" s="91"/>
      <c r="BSU6" s="91"/>
      <c r="BSV6" s="91"/>
      <c r="BSW6" s="91"/>
      <c r="BSX6" s="91"/>
      <c r="BSY6" s="91"/>
      <c r="BSZ6" s="91"/>
      <c r="BTA6" s="91"/>
      <c r="BTB6" s="91"/>
      <c r="BTC6" s="91"/>
      <c r="BTD6" s="91"/>
      <c r="BTE6" s="91"/>
      <c r="BTF6" s="91"/>
      <c r="BTG6" s="91"/>
      <c r="BTH6" s="91"/>
      <c r="BTI6" s="91"/>
      <c r="BTJ6" s="91"/>
      <c r="BTK6" s="91"/>
      <c r="BTL6" s="91"/>
      <c r="BTM6" s="91"/>
      <c r="BTN6" s="91"/>
      <c r="BTO6" s="91"/>
      <c r="BTP6" s="91"/>
      <c r="BTQ6" s="91"/>
      <c r="BTR6" s="91"/>
      <c r="BTS6" s="91"/>
      <c r="BTT6" s="91"/>
      <c r="BTU6" s="91"/>
      <c r="BTV6" s="91"/>
      <c r="BTW6" s="91"/>
      <c r="BTX6" s="91"/>
      <c r="BTY6" s="91"/>
      <c r="BTZ6" s="91"/>
      <c r="BUA6" s="91"/>
      <c r="BUB6" s="91"/>
      <c r="BUC6" s="91"/>
      <c r="BUD6" s="91"/>
      <c r="BUE6" s="91"/>
      <c r="BUF6" s="91"/>
      <c r="BUG6" s="91"/>
      <c r="BUH6" s="91"/>
      <c r="BUI6" s="91"/>
      <c r="BUJ6" s="91"/>
      <c r="BUK6" s="91"/>
      <c r="BUL6" s="91"/>
      <c r="BUM6" s="91"/>
      <c r="BUN6" s="91"/>
      <c r="BUO6" s="91"/>
      <c r="BUP6" s="91"/>
      <c r="BUQ6" s="91"/>
      <c r="BUR6" s="91"/>
      <c r="BUS6" s="91"/>
      <c r="BUT6" s="91"/>
      <c r="BUU6" s="91"/>
      <c r="BUV6" s="91"/>
      <c r="BUW6" s="91"/>
      <c r="BUX6" s="91"/>
      <c r="BUY6" s="91"/>
      <c r="BUZ6" s="91"/>
      <c r="BVA6" s="91"/>
      <c r="BVB6" s="91"/>
      <c r="BVC6" s="91"/>
      <c r="BVD6" s="91"/>
      <c r="BVE6" s="91"/>
      <c r="BVF6" s="91"/>
      <c r="BVG6" s="91"/>
      <c r="BVH6" s="91"/>
      <c r="BVI6" s="91"/>
      <c r="BVJ6" s="91"/>
      <c r="BVK6" s="91"/>
      <c r="BVL6" s="91"/>
      <c r="BVM6" s="91"/>
      <c r="BVN6" s="91"/>
      <c r="BVO6" s="91"/>
      <c r="BVP6" s="91"/>
      <c r="BVQ6" s="91"/>
      <c r="BVR6" s="91"/>
      <c r="BVS6" s="91"/>
      <c r="BVT6" s="91"/>
      <c r="BVU6" s="91"/>
      <c r="BVV6" s="91"/>
      <c r="BVW6" s="91"/>
      <c r="BVX6" s="91"/>
      <c r="BVY6" s="91"/>
      <c r="BVZ6" s="91"/>
      <c r="BWA6" s="91"/>
      <c r="BWB6" s="91"/>
      <c r="BWC6" s="91"/>
      <c r="BWD6" s="91"/>
      <c r="BWE6" s="91"/>
      <c r="BWF6" s="91"/>
      <c r="BWG6" s="91"/>
      <c r="BWH6" s="91"/>
      <c r="BWI6" s="91"/>
      <c r="BWJ6" s="91"/>
      <c r="BWK6" s="91"/>
      <c r="BWL6" s="91"/>
      <c r="BWM6" s="91"/>
      <c r="BWN6" s="91"/>
      <c r="BWO6" s="91"/>
      <c r="BWP6" s="91"/>
      <c r="BWQ6" s="91"/>
      <c r="BWR6" s="91"/>
      <c r="BWS6" s="91"/>
      <c r="BWT6" s="91"/>
      <c r="BWU6" s="91"/>
      <c r="BWV6" s="91"/>
      <c r="BWW6" s="91"/>
      <c r="BWX6" s="91"/>
      <c r="BWY6" s="91"/>
      <c r="BWZ6" s="91"/>
      <c r="BXA6" s="91"/>
      <c r="BXB6" s="91"/>
      <c r="BXC6" s="91"/>
      <c r="BXD6" s="91"/>
      <c r="BXE6" s="91"/>
      <c r="BXF6" s="91"/>
      <c r="BXG6" s="91"/>
      <c r="BXH6" s="91"/>
      <c r="BXI6" s="91"/>
      <c r="BXJ6" s="91"/>
      <c r="BXK6" s="91"/>
      <c r="BXL6" s="91"/>
      <c r="BXM6" s="91"/>
      <c r="BXN6" s="91"/>
      <c r="BXO6" s="91"/>
      <c r="BXP6" s="91"/>
      <c r="BXQ6" s="91"/>
      <c r="BXR6" s="91"/>
      <c r="BXS6" s="91"/>
      <c r="BXT6" s="91"/>
      <c r="BXU6" s="91"/>
      <c r="BXV6" s="91"/>
      <c r="BXW6" s="91"/>
      <c r="BXX6" s="91"/>
      <c r="BXY6" s="91"/>
      <c r="BXZ6" s="91"/>
      <c r="BYA6" s="91"/>
      <c r="BYB6" s="91"/>
      <c r="BYC6" s="91"/>
      <c r="BYD6" s="91"/>
      <c r="BYE6" s="91"/>
      <c r="BYF6" s="91"/>
      <c r="BYG6" s="91"/>
      <c r="BYH6" s="91"/>
      <c r="BYI6" s="91"/>
      <c r="BYJ6" s="91"/>
      <c r="BYK6" s="91"/>
      <c r="BYL6" s="91"/>
      <c r="BYM6" s="91"/>
      <c r="BYN6" s="91"/>
      <c r="BYO6" s="91"/>
      <c r="BYP6" s="91"/>
      <c r="BYQ6" s="91"/>
      <c r="BYR6" s="91"/>
      <c r="BYS6" s="91"/>
      <c r="BYT6" s="91"/>
      <c r="BYU6" s="91"/>
      <c r="BYV6" s="91"/>
      <c r="BYW6" s="91"/>
      <c r="BYX6" s="91"/>
      <c r="BYY6" s="91"/>
      <c r="BYZ6" s="91"/>
      <c r="BZA6" s="91"/>
      <c r="BZB6" s="91"/>
      <c r="BZC6" s="91"/>
      <c r="BZD6" s="91"/>
      <c r="BZE6" s="91"/>
      <c r="BZF6" s="91"/>
      <c r="BZG6" s="91"/>
      <c r="BZH6" s="91"/>
      <c r="BZI6" s="91"/>
      <c r="BZJ6" s="91"/>
      <c r="BZK6" s="91"/>
      <c r="BZL6" s="91"/>
      <c r="BZM6" s="91"/>
      <c r="BZN6" s="91"/>
      <c r="BZO6" s="91"/>
      <c r="BZP6" s="91"/>
      <c r="BZQ6" s="91"/>
      <c r="BZR6" s="91"/>
      <c r="BZS6" s="91"/>
      <c r="BZT6" s="91"/>
      <c r="BZU6" s="91"/>
      <c r="BZV6" s="91"/>
      <c r="BZW6" s="91"/>
      <c r="BZX6" s="91"/>
      <c r="BZY6" s="91"/>
      <c r="BZZ6" s="91"/>
      <c r="CAA6" s="91"/>
      <c r="CAB6" s="91"/>
      <c r="CAC6" s="91"/>
      <c r="CAD6" s="91"/>
      <c r="CAE6" s="91"/>
      <c r="CAF6" s="91"/>
      <c r="CAG6" s="91"/>
      <c r="CAH6" s="91"/>
      <c r="CAI6" s="91"/>
      <c r="CAJ6" s="91"/>
      <c r="CAK6" s="91"/>
      <c r="CAL6" s="91"/>
      <c r="CAM6" s="91"/>
      <c r="CAN6" s="91"/>
      <c r="CAO6" s="91"/>
      <c r="CAP6" s="91"/>
      <c r="CAQ6" s="91"/>
      <c r="CAR6" s="91"/>
      <c r="CAS6" s="91"/>
      <c r="CAT6" s="91"/>
      <c r="CAU6" s="91"/>
      <c r="CAV6" s="91"/>
      <c r="CAW6" s="91"/>
      <c r="CAX6" s="91"/>
      <c r="CAY6" s="91"/>
      <c r="CAZ6" s="91"/>
      <c r="CBA6" s="91"/>
      <c r="CBB6" s="91"/>
      <c r="CBC6" s="91"/>
      <c r="CBD6" s="91"/>
      <c r="CBE6" s="91"/>
      <c r="CBF6" s="91"/>
      <c r="CBG6" s="91"/>
      <c r="CBH6" s="91"/>
      <c r="CBI6" s="91"/>
      <c r="CBJ6" s="91"/>
      <c r="CBK6" s="91"/>
      <c r="CBL6" s="91"/>
      <c r="CBM6" s="91"/>
      <c r="CBN6" s="91"/>
      <c r="CBO6" s="91"/>
      <c r="CBP6" s="91"/>
      <c r="CBQ6" s="91"/>
      <c r="CBR6" s="91"/>
      <c r="CBS6" s="91"/>
      <c r="CBT6" s="91"/>
      <c r="CBU6" s="91"/>
      <c r="CBV6" s="91"/>
      <c r="CBW6" s="91"/>
      <c r="CBX6" s="91"/>
      <c r="CBY6" s="91"/>
      <c r="CBZ6" s="91"/>
      <c r="CCA6" s="91"/>
      <c r="CCB6" s="91"/>
      <c r="CCC6" s="91"/>
      <c r="CCD6" s="91"/>
      <c r="CCE6" s="91"/>
      <c r="CCF6" s="91"/>
      <c r="CCG6" s="91"/>
      <c r="CCH6" s="91"/>
      <c r="CCI6" s="91"/>
      <c r="CCJ6" s="91"/>
      <c r="CCK6" s="91"/>
      <c r="CCL6" s="91"/>
      <c r="CCM6" s="91"/>
      <c r="CCN6" s="91"/>
      <c r="CCO6" s="91"/>
      <c r="CCP6" s="91"/>
      <c r="CCQ6" s="91"/>
      <c r="CCR6" s="91"/>
      <c r="CCS6" s="91"/>
      <c r="CCT6" s="91"/>
      <c r="CCU6" s="91"/>
      <c r="CCV6" s="91"/>
      <c r="CCW6" s="91"/>
      <c r="CCX6" s="91"/>
      <c r="CCY6" s="91"/>
      <c r="CCZ6" s="91"/>
      <c r="CDA6" s="91"/>
      <c r="CDB6" s="91"/>
      <c r="CDC6" s="91"/>
      <c r="CDD6" s="91"/>
      <c r="CDE6" s="91"/>
      <c r="CDF6" s="91"/>
      <c r="CDG6" s="91"/>
      <c r="CDH6" s="91"/>
      <c r="CDI6" s="91"/>
      <c r="CDJ6" s="91"/>
      <c r="CDK6" s="91"/>
      <c r="CDL6" s="91"/>
      <c r="CDM6" s="91"/>
      <c r="CDN6" s="91"/>
      <c r="CDO6" s="91"/>
      <c r="CDP6" s="91"/>
      <c r="CDQ6" s="91"/>
      <c r="CDR6" s="91"/>
      <c r="CDS6" s="91"/>
      <c r="CDT6" s="91"/>
      <c r="CDU6" s="91"/>
      <c r="CDV6" s="91"/>
      <c r="CDW6" s="91"/>
      <c r="CDX6" s="91"/>
      <c r="CDY6" s="91"/>
      <c r="CDZ6" s="91"/>
      <c r="CEA6" s="91"/>
      <c r="CEB6" s="91"/>
      <c r="CEC6" s="91"/>
      <c r="CED6" s="91"/>
      <c r="CEE6" s="91"/>
      <c r="CEF6" s="91"/>
      <c r="CEG6" s="91"/>
      <c r="CEH6" s="91"/>
      <c r="CEI6" s="91"/>
      <c r="CEJ6" s="91"/>
      <c r="CEK6" s="91"/>
      <c r="CEL6" s="91"/>
      <c r="CEM6" s="91"/>
      <c r="CEN6" s="91"/>
      <c r="CEO6" s="91"/>
      <c r="CEP6" s="91"/>
      <c r="CEQ6" s="91"/>
      <c r="CER6" s="91"/>
      <c r="CES6" s="91"/>
      <c r="CET6" s="91"/>
      <c r="CEU6" s="91"/>
      <c r="CEV6" s="91"/>
      <c r="CEW6" s="91"/>
      <c r="CEX6" s="91"/>
      <c r="CEY6" s="91"/>
      <c r="CEZ6" s="91"/>
      <c r="CFA6" s="91"/>
      <c r="CFB6" s="91"/>
      <c r="CFC6" s="91"/>
      <c r="CFD6" s="91"/>
      <c r="CFE6" s="91"/>
      <c r="CFF6" s="91"/>
      <c r="CFG6" s="91"/>
      <c r="CFH6" s="91"/>
      <c r="CFI6" s="91"/>
      <c r="CFJ6" s="91"/>
      <c r="CFK6" s="91"/>
      <c r="CFL6" s="91"/>
      <c r="CFM6" s="91"/>
      <c r="CFN6" s="91"/>
      <c r="CFO6" s="91"/>
      <c r="CFP6" s="91"/>
      <c r="CFQ6" s="91"/>
      <c r="CFR6" s="91"/>
      <c r="CFS6" s="91"/>
      <c r="CFT6" s="91"/>
      <c r="CFU6" s="91"/>
      <c r="CFV6" s="91"/>
      <c r="CFW6" s="91"/>
      <c r="CFX6" s="91"/>
      <c r="CFY6" s="91"/>
      <c r="CFZ6" s="91"/>
      <c r="CGA6" s="91"/>
      <c r="CGB6" s="91"/>
      <c r="CGC6" s="91"/>
      <c r="CGD6" s="91"/>
      <c r="CGE6" s="91"/>
      <c r="CGF6" s="91"/>
      <c r="CGG6" s="91"/>
      <c r="CGH6" s="91"/>
      <c r="CGI6" s="91"/>
      <c r="CGJ6" s="91"/>
      <c r="CGK6" s="91"/>
      <c r="CGL6" s="91"/>
      <c r="CGM6" s="91"/>
      <c r="CGN6" s="91"/>
      <c r="CGO6" s="91"/>
      <c r="CGP6" s="91"/>
      <c r="CGQ6" s="91"/>
      <c r="CGR6" s="91"/>
      <c r="CGS6" s="91"/>
      <c r="CGT6" s="91"/>
      <c r="CGU6" s="91"/>
      <c r="CGV6" s="91"/>
      <c r="CGW6" s="91"/>
      <c r="CGX6" s="91"/>
      <c r="CGY6" s="91"/>
      <c r="CGZ6" s="91"/>
      <c r="CHA6" s="91"/>
      <c r="CHB6" s="91"/>
      <c r="CHC6" s="91"/>
      <c r="CHD6" s="91"/>
      <c r="CHE6" s="91"/>
      <c r="CHF6" s="91"/>
      <c r="CHG6" s="91"/>
      <c r="CHH6" s="91"/>
      <c r="CHI6" s="91"/>
      <c r="CHJ6" s="91"/>
      <c r="CHK6" s="91"/>
      <c r="CHL6" s="91"/>
      <c r="CHM6" s="91"/>
      <c r="CHN6" s="91"/>
      <c r="CHO6" s="91"/>
      <c r="CHP6" s="91"/>
      <c r="CHQ6" s="91"/>
      <c r="CHR6" s="91"/>
      <c r="CHS6" s="91"/>
      <c r="CHT6" s="91"/>
      <c r="CHU6" s="91"/>
      <c r="CHV6" s="91"/>
      <c r="CHW6" s="91"/>
      <c r="CHX6" s="91"/>
      <c r="CHY6" s="91"/>
      <c r="CHZ6" s="91"/>
      <c r="CIA6" s="91"/>
      <c r="CIB6" s="91"/>
      <c r="CIC6" s="91"/>
      <c r="CID6" s="91"/>
      <c r="CIE6" s="91"/>
      <c r="CIF6" s="91"/>
      <c r="CIG6" s="91"/>
      <c r="CIH6" s="91"/>
      <c r="CII6" s="91"/>
      <c r="CIJ6" s="91"/>
      <c r="CIK6" s="91"/>
      <c r="CIL6" s="91"/>
      <c r="CIM6" s="91"/>
      <c r="CIN6" s="91"/>
      <c r="CIO6" s="91"/>
      <c r="CIP6" s="91"/>
      <c r="CIQ6" s="91"/>
      <c r="CIR6" s="91"/>
      <c r="CIS6" s="91"/>
      <c r="CIT6" s="91"/>
      <c r="CIU6" s="91"/>
      <c r="CIV6" s="91"/>
      <c r="CIW6" s="91"/>
      <c r="CIX6" s="91"/>
      <c r="CIY6" s="91"/>
      <c r="CIZ6" s="91"/>
      <c r="CJA6" s="91"/>
      <c r="CJB6" s="91"/>
      <c r="CJC6" s="91"/>
      <c r="CJD6" s="91"/>
      <c r="CJE6" s="91"/>
      <c r="CJF6" s="91"/>
      <c r="CJG6" s="91"/>
      <c r="CJH6" s="91"/>
      <c r="CJI6" s="91"/>
      <c r="CJJ6" s="91"/>
      <c r="CJK6" s="91"/>
      <c r="CJL6" s="91"/>
      <c r="CJM6" s="91"/>
      <c r="CJN6" s="91"/>
      <c r="CJO6" s="91"/>
      <c r="CJP6" s="91"/>
      <c r="CJQ6" s="91"/>
      <c r="CJR6" s="91"/>
      <c r="CJS6" s="91"/>
      <c r="CJT6" s="91"/>
      <c r="CJU6" s="91"/>
      <c r="CJV6" s="91"/>
      <c r="CJW6" s="91"/>
      <c r="CJX6" s="91"/>
      <c r="CJY6" s="91"/>
      <c r="CJZ6" s="91"/>
      <c r="CKA6" s="91"/>
      <c r="CKB6" s="91"/>
      <c r="CKC6" s="91"/>
      <c r="CKD6" s="91"/>
      <c r="CKE6" s="91"/>
      <c r="CKF6" s="91"/>
      <c r="CKG6" s="91"/>
      <c r="CKH6" s="91"/>
      <c r="CKI6" s="91"/>
      <c r="CKJ6" s="91"/>
      <c r="CKK6" s="91"/>
      <c r="CKL6" s="91"/>
      <c r="CKM6" s="91"/>
      <c r="CKN6" s="91"/>
      <c r="CKO6" s="91"/>
      <c r="CKP6" s="91"/>
      <c r="CKQ6" s="91"/>
      <c r="CKR6" s="91"/>
      <c r="CKS6" s="91"/>
      <c r="CKT6" s="91"/>
      <c r="CKU6" s="91"/>
      <c r="CKV6" s="91"/>
      <c r="CKW6" s="91"/>
      <c r="CKX6" s="91"/>
      <c r="CKY6" s="91"/>
      <c r="CKZ6" s="91"/>
      <c r="CLA6" s="91"/>
      <c r="CLB6" s="91"/>
      <c r="CLC6" s="91"/>
      <c r="CLD6" s="91"/>
      <c r="CLE6" s="91"/>
      <c r="CLF6" s="91"/>
      <c r="CLG6" s="91"/>
      <c r="CLH6" s="91"/>
      <c r="CLI6" s="91"/>
      <c r="CLJ6" s="91"/>
      <c r="CLK6" s="91"/>
      <c r="CLL6" s="91"/>
      <c r="CLM6" s="91"/>
      <c r="CLN6" s="91"/>
      <c r="CLO6" s="91"/>
      <c r="CLP6" s="91"/>
      <c r="CLQ6" s="91"/>
      <c r="CLR6" s="91"/>
      <c r="CLS6" s="91"/>
      <c r="CLT6" s="91"/>
      <c r="CLU6" s="91"/>
      <c r="CLV6" s="91"/>
      <c r="CLW6" s="91"/>
      <c r="CLX6" s="91"/>
      <c r="CLY6" s="91"/>
      <c r="CLZ6" s="91"/>
      <c r="CMA6" s="91"/>
      <c r="CMB6" s="91"/>
      <c r="CMC6" s="91"/>
      <c r="CMD6" s="91"/>
      <c r="CME6" s="91"/>
      <c r="CMF6" s="91"/>
      <c r="CMG6" s="91"/>
      <c r="CMH6" s="91"/>
      <c r="CMI6" s="91"/>
      <c r="CMJ6" s="91"/>
      <c r="CMK6" s="91"/>
      <c r="CML6" s="91"/>
      <c r="CMM6" s="91"/>
      <c r="CMN6" s="91"/>
      <c r="CMO6" s="91"/>
      <c r="CMP6" s="91"/>
      <c r="CMQ6" s="91"/>
      <c r="CMR6" s="91"/>
      <c r="CMS6" s="91"/>
      <c r="CMT6" s="91"/>
      <c r="CMU6" s="91"/>
      <c r="CMV6" s="91"/>
      <c r="CMW6" s="91"/>
      <c r="CMX6" s="91"/>
      <c r="CMY6" s="91"/>
      <c r="CMZ6" s="91"/>
      <c r="CNA6" s="91"/>
      <c r="CNB6" s="91"/>
      <c r="CNC6" s="91"/>
      <c r="CND6" s="91"/>
      <c r="CNE6" s="91"/>
      <c r="CNF6" s="91"/>
      <c r="CNG6" s="91"/>
      <c r="CNH6" s="91"/>
      <c r="CNI6" s="91"/>
      <c r="CNJ6" s="91"/>
      <c r="CNK6" s="91"/>
      <c r="CNL6" s="91"/>
      <c r="CNM6" s="91"/>
      <c r="CNN6" s="91"/>
      <c r="CNO6" s="91"/>
      <c r="CNP6" s="91"/>
      <c r="CNQ6" s="91"/>
      <c r="CNR6" s="91"/>
      <c r="CNS6" s="91"/>
      <c r="CNT6" s="91"/>
      <c r="CNU6" s="91"/>
      <c r="CNV6" s="91"/>
      <c r="CNW6" s="91"/>
      <c r="CNX6" s="91"/>
      <c r="CNY6" s="91"/>
      <c r="CNZ6" s="91"/>
      <c r="COA6" s="91"/>
      <c r="COB6" s="91"/>
      <c r="COC6" s="91"/>
      <c r="COD6" s="91"/>
      <c r="COE6" s="91"/>
      <c r="COF6" s="91"/>
      <c r="COG6" s="91"/>
      <c r="COH6" s="91"/>
      <c r="COI6" s="91"/>
      <c r="COJ6" s="91"/>
      <c r="COK6" s="91"/>
      <c r="COL6" s="91"/>
      <c r="COM6" s="91"/>
      <c r="CON6" s="91"/>
      <c r="COO6" s="91"/>
      <c r="COP6" s="91"/>
      <c r="COQ6" s="91"/>
      <c r="COR6" s="91"/>
      <c r="COS6" s="91"/>
      <c r="COT6" s="91"/>
      <c r="COU6" s="91"/>
      <c r="COV6" s="91"/>
      <c r="COW6" s="91"/>
      <c r="COX6" s="91"/>
      <c r="COY6" s="91"/>
      <c r="COZ6" s="91"/>
      <c r="CPA6" s="91"/>
      <c r="CPB6" s="91"/>
      <c r="CPC6" s="91"/>
      <c r="CPD6" s="91"/>
      <c r="CPE6" s="91"/>
      <c r="CPF6" s="91"/>
      <c r="CPG6" s="91"/>
      <c r="CPH6" s="91"/>
      <c r="CPI6" s="91"/>
      <c r="CPJ6" s="91"/>
      <c r="CPK6" s="91"/>
      <c r="CPL6" s="91"/>
      <c r="CPM6" s="91"/>
      <c r="CPN6" s="91"/>
      <c r="CPO6" s="91"/>
      <c r="CPP6" s="91"/>
      <c r="CPQ6" s="91"/>
      <c r="CPR6" s="91"/>
      <c r="CPS6" s="91"/>
      <c r="CPT6" s="91"/>
      <c r="CPU6" s="91"/>
      <c r="CPV6" s="91"/>
      <c r="CPW6" s="91"/>
      <c r="CPX6" s="91"/>
      <c r="CPY6" s="91"/>
      <c r="CPZ6" s="91"/>
      <c r="CQA6" s="91"/>
      <c r="CQB6" s="91"/>
      <c r="CQC6" s="91"/>
      <c r="CQD6" s="91"/>
      <c r="CQE6" s="91"/>
      <c r="CQF6" s="91"/>
      <c r="CQG6" s="91"/>
      <c r="CQH6" s="91"/>
      <c r="CQI6" s="91"/>
      <c r="CQJ6" s="91"/>
      <c r="CQK6" s="91"/>
      <c r="CQL6" s="91"/>
      <c r="CQM6" s="91"/>
      <c r="CQN6" s="91"/>
      <c r="CQO6" s="91"/>
      <c r="CQP6" s="91"/>
      <c r="CQQ6" s="91"/>
      <c r="CQR6" s="91"/>
      <c r="CQS6" s="91"/>
      <c r="CQT6" s="91"/>
      <c r="CQU6" s="91"/>
      <c r="CQV6" s="91"/>
      <c r="CQW6" s="91"/>
      <c r="CQX6" s="91"/>
      <c r="CQY6" s="91"/>
      <c r="CQZ6" s="91"/>
      <c r="CRA6" s="91"/>
      <c r="CRB6" s="91"/>
      <c r="CRC6" s="91"/>
      <c r="CRD6" s="91"/>
      <c r="CRE6" s="91"/>
      <c r="CRF6" s="91"/>
      <c r="CRG6" s="91"/>
      <c r="CRH6" s="91"/>
      <c r="CRI6" s="91"/>
      <c r="CRJ6" s="91"/>
      <c r="CRK6" s="91"/>
      <c r="CRL6" s="91"/>
      <c r="CRM6" s="91"/>
      <c r="CRN6" s="91"/>
      <c r="CRO6" s="91"/>
      <c r="CRP6" s="91"/>
      <c r="CRQ6" s="91"/>
      <c r="CRR6" s="91"/>
      <c r="CRS6" s="91"/>
      <c r="CRT6" s="91"/>
      <c r="CRU6" s="91"/>
      <c r="CRV6" s="91"/>
      <c r="CRW6" s="91"/>
      <c r="CRX6" s="91"/>
      <c r="CRY6" s="91"/>
      <c r="CRZ6" s="91"/>
      <c r="CSA6" s="91"/>
      <c r="CSB6" s="91"/>
      <c r="CSC6" s="91"/>
      <c r="CSD6" s="91"/>
      <c r="CSE6" s="91"/>
      <c r="CSF6" s="91"/>
      <c r="CSG6" s="91"/>
      <c r="CSH6" s="91"/>
      <c r="CSI6" s="91"/>
      <c r="CSJ6" s="91"/>
      <c r="CSK6" s="91"/>
      <c r="CSL6" s="91"/>
      <c r="CSM6" s="91"/>
      <c r="CSN6" s="91"/>
      <c r="CSO6" s="91"/>
      <c r="CSP6" s="91"/>
      <c r="CSQ6" s="91"/>
      <c r="CSR6" s="91"/>
      <c r="CSS6" s="91"/>
      <c r="CST6" s="91"/>
      <c r="CSU6" s="91"/>
      <c r="CSV6" s="91"/>
      <c r="CSW6" s="91"/>
      <c r="CSX6" s="91"/>
      <c r="CSY6" s="91"/>
      <c r="CSZ6" s="91"/>
      <c r="CTA6" s="91"/>
      <c r="CTB6" s="91"/>
      <c r="CTC6" s="91"/>
      <c r="CTD6" s="91"/>
      <c r="CTE6" s="91"/>
      <c r="CTF6" s="91"/>
      <c r="CTG6" s="91"/>
      <c r="CTH6" s="91"/>
      <c r="CTI6" s="91"/>
      <c r="CTJ6" s="91"/>
      <c r="CTK6" s="91"/>
      <c r="CTL6" s="91"/>
      <c r="CTM6" s="91"/>
      <c r="CTN6" s="91"/>
      <c r="CTO6" s="91"/>
      <c r="CTP6" s="91"/>
      <c r="CTQ6" s="91"/>
      <c r="CTR6" s="91"/>
      <c r="CTS6" s="91"/>
      <c r="CTT6" s="91"/>
      <c r="CTU6" s="91"/>
      <c r="CTV6" s="91"/>
      <c r="CTW6" s="91"/>
      <c r="CTX6" s="91"/>
      <c r="CTY6" s="91"/>
      <c r="CTZ6" s="91"/>
      <c r="CUA6" s="91"/>
      <c r="CUB6" s="91"/>
      <c r="CUC6" s="91"/>
      <c r="CUD6" s="91"/>
      <c r="CUE6" s="91"/>
      <c r="CUF6" s="91"/>
      <c r="CUG6" s="91"/>
      <c r="CUH6" s="91"/>
      <c r="CUI6" s="91"/>
      <c r="CUJ6" s="91"/>
      <c r="CUK6" s="91"/>
      <c r="CUL6" s="91"/>
      <c r="CUM6" s="91"/>
      <c r="CUN6" s="91"/>
      <c r="CUO6" s="91"/>
      <c r="CUP6" s="91"/>
      <c r="CUQ6" s="91"/>
      <c r="CUR6" s="91"/>
      <c r="CUS6" s="91"/>
      <c r="CUT6" s="91"/>
      <c r="CUU6" s="91"/>
      <c r="CUV6" s="91"/>
      <c r="CUW6" s="91"/>
      <c r="CUX6" s="91"/>
      <c r="CUY6" s="91"/>
      <c r="CUZ6" s="91"/>
      <c r="CVA6" s="91"/>
      <c r="CVB6" s="91"/>
      <c r="CVC6" s="91"/>
      <c r="CVD6" s="91"/>
      <c r="CVE6" s="91"/>
      <c r="CVF6" s="91"/>
      <c r="CVG6" s="91"/>
      <c r="CVH6" s="91"/>
      <c r="CVI6" s="91"/>
      <c r="CVJ6" s="91"/>
      <c r="CVK6" s="91"/>
      <c r="CVL6" s="91"/>
      <c r="CVM6" s="91"/>
      <c r="CVN6" s="91"/>
      <c r="CVO6" s="91"/>
      <c r="CVP6" s="91"/>
      <c r="CVQ6" s="91"/>
      <c r="CVR6" s="91"/>
      <c r="CVS6" s="91"/>
      <c r="CVT6" s="91"/>
      <c r="CVU6" s="91"/>
      <c r="CVV6" s="91"/>
      <c r="CVW6" s="91"/>
      <c r="CVX6" s="91"/>
      <c r="CVY6" s="91"/>
      <c r="CVZ6" s="91"/>
      <c r="CWA6" s="91"/>
      <c r="CWB6" s="91"/>
      <c r="CWC6" s="91"/>
      <c r="CWD6" s="91"/>
      <c r="CWE6" s="91"/>
      <c r="CWF6" s="91"/>
      <c r="CWG6" s="91"/>
      <c r="CWH6" s="91"/>
      <c r="CWI6" s="91"/>
      <c r="CWJ6" s="91"/>
      <c r="CWK6" s="91"/>
      <c r="CWL6" s="91"/>
      <c r="CWM6" s="91"/>
      <c r="CWN6" s="91"/>
      <c r="CWO6" s="91"/>
      <c r="CWP6" s="91"/>
      <c r="CWQ6" s="91"/>
      <c r="CWR6" s="91"/>
      <c r="CWS6" s="91"/>
      <c r="CWT6" s="91"/>
      <c r="CWU6" s="91"/>
      <c r="CWV6" s="91"/>
      <c r="CWW6" s="91"/>
      <c r="CWX6" s="91"/>
      <c r="CWY6" s="91"/>
      <c r="CWZ6" s="91"/>
      <c r="CXA6" s="91"/>
      <c r="CXB6" s="91"/>
      <c r="CXC6" s="91"/>
      <c r="CXD6" s="91"/>
      <c r="CXE6" s="91"/>
      <c r="CXF6" s="91"/>
      <c r="CXG6" s="91"/>
      <c r="CXH6" s="91"/>
      <c r="CXI6" s="91"/>
      <c r="CXJ6" s="91"/>
      <c r="CXK6" s="91"/>
      <c r="CXL6" s="91"/>
      <c r="CXM6" s="91"/>
      <c r="CXN6" s="91"/>
      <c r="CXO6" s="91"/>
      <c r="CXP6" s="91"/>
      <c r="CXQ6" s="91"/>
      <c r="CXR6" s="91"/>
      <c r="CXS6" s="91"/>
      <c r="CXT6" s="91"/>
      <c r="CXU6" s="91"/>
      <c r="CXV6" s="91"/>
      <c r="CXW6" s="91"/>
      <c r="CXX6" s="91"/>
      <c r="CXY6" s="91"/>
      <c r="CXZ6" s="91"/>
      <c r="CYA6" s="91"/>
      <c r="CYB6" s="91"/>
      <c r="CYC6" s="91"/>
      <c r="CYD6" s="91"/>
      <c r="CYE6" s="91"/>
      <c r="CYF6" s="91"/>
      <c r="CYG6" s="91"/>
      <c r="CYH6" s="91"/>
      <c r="CYI6" s="91"/>
      <c r="CYJ6" s="91"/>
      <c r="CYK6" s="91"/>
      <c r="CYL6" s="91"/>
      <c r="CYM6" s="91"/>
      <c r="CYN6" s="91"/>
      <c r="CYO6" s="91"/>
      <c r="CYP6" s="91"/>
      <c r="CYQ6" s="91"/>
      <c r="CYR6" s="91"/>
      <c r="CYS6" s="91"/>
      <c r="CYT6" s="91"/>
      <c r="CYU6" s="91"/>
      <c r="CYV6" s="91"/>
      <c r="CYW6" s="91"/>
      <c r="CYX6" s="91"/>
      <c r="CYY6" s="91"/>
      <c r="CYZ6" s="91"/>
      <c r="CZA6" s="91"/>
      <c r="CZB6" s="91"/>
      <c r="CZC6" s="91"/>
      <c r="CZD6" s="91"/>
      <c r="CZE6" s="91"/>
      <c r="CZF6" s="91"/>
      <c r="CZG6" s="91"/>
      <c r="CZH6" s="91"/>
      <c r="CZI6" s="91"/>
      <c r="CZJ6" s="91"/>
      <c r="CZK6" s="91"/>
      <c r="CZL6" s="91"/>
      <c r="CZM6" s="91"/>
      <c r="CZN6" s="91"/>
      <c r="CZO6" s="91"/>
      <c r="CZP6" s="91"/>
      <c r="CZQ6" s="91"/>
      <c r="CZR6" s="91"/>
      <c r="CZS6" s="91"/>
      <c r="CZT6" s="91"/>
      <c r="CZU6" s="91"/>
      <c r="CZV6" s="91"/>
      <c r="CZW6" s="91"/>
      <c r="CZX6" s="91"/>
      <c r="CZY6" s="91"/>
      <c r="CZZ6" s="91"/>
      <c r="DAA6" s="91"/>
      <c r="DAB6" s="91"/>
      <c r="DAC6" s="91"/>
      <c r="DAD6" s="91"/>
      <c r="DAE6" s="91"/>
      <c r="DAF6" s="91"/>
      <c r="DAG6" s="91"/>
      <c r="DAH6" s="91"/>
      <c r="DAI6" s="91"/>
      <c r="DAJ6" s="91"/>
      <c r="DAK6" s="91"/>
      <c r="DAL6" s="91"/>
      <c r="DAM6" s="91"/>
      <c r="DAN6" s="91"/>
      <c r="DAO6" s="91"/>
      <c r="DAP6" s="91"/>
      <c r="DAQ6" s="91"/>
      <c r="DAR6" s="91"/>
      <c r="DAS6" s="91"/>
      <c r="DAT6" s="91"/>
      <c r="DAU6" s="91"/>
      <c r="DAV6" s="91"/>
      <c r="DAW6" s="91"/>
      <c r="DAX6" s="91"/>
      <c r="DAY6" s="91"/>
      <c r="DAZ6" s="91"/>
      <c r="DBA6" s="91"/>
      <c r="DBB6" s="91"/>
      <c r="DBC6" s="91"/>
      <c r="DBD6" s="91"/>
      <c r="DBE6" s="91"/>
      <c r="DBF6" s="91"/>
      <c r="DBG6" s="91"/>
      <c r="DBH6" s="91"/>
      <c r="DBI6" s="91"/>
      <c r="DBJ6" s="91"/>
      <c r="DBK6" s="91"/>
      <c r="DBL6" s="91"/>
      <c r="DBM6" s="91"/>
      <c r="DBN6" s="91"/>
      <c r="DBO6" s="91"/>
      <c r="DBP6" s="91"/>
      <c r="DBQ6" s="91"/>
      <c r="DBR6" s="91"/>
      <c r="DBS6" s="91"/>
      <c r="DBT6" s="91"/>
      <c r="DBU6" s="91"/>
      <c r="DBV6" s="91"/>
      <c r="DBW6" s="91"/>
      <c r="DBX6" s="91"/>
      <c r="DBY6" s="91"/>
      <c r="DBZ6" s="91"/>
      <c r="DCA6" s="91"/>
      <c r="DCB6" s="91"/>
      <c r="DCC6" s="91"/>
      <c r="DCD6" s="91"/>
      <c r="DCE6" s="91"/>
      <c r="DCF6" s="91"/>
      <c r="DCG6" s="91"/>
      <c r="DCH6" s="91"/>
      <c r="DCI6" s="91"/>
      <c r="DCJ6" s="91"/>
      <c r="DCK6" s="91"/>
      <c r="DCL6" s="91"/>
      <c r="DCM6" s="91"/>
      <c r="DCN6" s="91"/>
      <c r="DCO6" s="91"/>
      <c r="DCP6" s="91"/>
      <c r="DCQ6" s="91"/>
      <c r="DCR6" s="91"/>
      <c r="DCS6" s="91"/>
      <c r="DCT6" s="91"/>
      <c r="DCU6" s="91"/>
      <c r="DCV6" s="91"/>
      <c r="DCW6" s="91"/>
      <c r="DCX6" s="91"/>
      <c r="DCY6" s="91"/>
      <c r="DCZ6" s="91"/>
      <c r="DDA6" s="91"/>
      <c r="DDB6" s="91"/>
      <c r="DDC6" s="91"/>
      <c r="DDD6" s="91"/>
      <c r="DDE6" s="91"/>
      <c r="DDF6" s="91"/>
      <c r="DDG6" s="91"/>
      <c r="DDH6" s="91"/>
      <c r="DDI6" s="91"/>
      <c r="DDJ6" s="91"/>
      <c r="DDK6" s="91"/>
      <c r="DDL6" s="91"/>
      <c r="DDM6" s="91"/>
      <c r="DDN6" s="91"/>
      <c r="DDO6" s="91"/>
      <c r="DDP6" s="91"/>
      <c r="DDQ6" s="91"/>
      <c r="DDR6" s="91"/>
      <c r="DDS6" s="91"/>
      <c r="DDT6" s="91"/>
      <c r="DDU6" s="91"/>
      <c r="DDV6" s="91"/>
      <c r="DDW6" s="91"/>
      <c r="DDX6" s="91"/>
      <c r="DDY6" s="91"/>
      <c r="DDZ6" s="91"/>
      <c r="DEA6" s="91"/>
      <c r="DEB6" s="91"/>
      <c r="DEC6" s="91"/>
      <c r="DED6" s="91"/>
      <c r="DEE6" s="91"/>
      <c r="DEF6" s="91"/>
      <c r="DEG6" s="91"/>
      <c r="DEH6" s="91"/>
      <c r="DEI6" s="91"/>
      <c r="DEJ6" s="91"/>
      <c r="DEK6" s="91"/>
      <c r="DEL6" s="91"/>
      <c r="DEM6" s="91"/>
      <c r="DEN6" s="91"/>
      <c r="DEO6" s="91"/>
      <c r="DEP6" s="91"/>
      <c r="DEQ6" s="91"/>
      <c r="DER6" s="91"/>
      <c r="DES6" s="91"/>
      <c r="DET6" s="91"/>
      <c r="DEU6" s="91"/>
      <c r="DEV6" s="91"/>
      <c r="DEW6" s="91"/>
      <c r="DEX6" s="91"/>
      <c r="DEY6" s="91"/>
      <c r="DEZ6" s="91"/>
      <c r="DFA6" s="91"/>
      <c r="DFB6" s="91"/>
      <c r="DFC6" s="91"/>
      <c r="DFD6" s="91"/>
      <c r="DFE6" s="91"/>
      <c r="DFF6" s="91"/>
      <c r="DFG6" s="91"/>
      <c r="DFH6" s="91"/>
      <c r="DFI6" s="91"/>
      <c r="DFJ6" s="91"/>
      <c r="DFK6" s="91"/>
      <c r="DFL6" s="91"/>
      <c r="DFM6" s="91"/>
      <c r="DFN6" s="91"/>
      <c r="DFO6" s="91"/>
      <c r="DFP6" s="91"/>
      <c r="DFQ6" s="91"/>
      <c r="DFR6" s="91"/>
      <c r="DFS6" s="91"/>
      <c r="DFT6" s="91"/>
      <c r="DFU6" s="91"/>
      <c r="DFV6" s="91"/>
      <c r="DFW6" s="91"/>
      <c r="DFX6" s="91"/>
      <c r="DFY6" s="91"/>
      <c r="DFZ6" s="91"/>
      <c r="DGA6" s="91"/>
      <c r="DGB6" s="91"/>
      <c r="DGC6" s="91"/>
      <c r="DGD6" s="91"/>
      <c r="DGE6" s="91"/>
      <c r="DGF6" s="91"/>
      <c r="DGG6" s="91"/>
      <c r="DGH6" s="91"/>
      <c r="DGI6" s="91"/>
      <c r="DGJ6" s="91"/>
      <c r="DGK6" s="91"/>
      <c r="DGL6" s="91"/>
      <c r="DGM6" s="91"/>
      <c r="DGN6" s="91"/>
      <c r="DGO6" s="91"/>
      <c r="DGP6" s="91"/>
      <c r="DGQ6" s="91"/>
      <c r="DGR6" s="91"/>
      <c r="DGS6" s="91"/>
      <c r="DGT6" s="91"/>
      <c r="DGU6" s="91"/>
      <c r="DGV6" s="91"/>
      <c r="DGW6" s="91"/>
      <c r="DGX6" s="91"/>
      <c r="DGY6" s="91"/>
      <c r="DGZ6" s="91"/>
      <c r="DHA6" s="91"/>
      <c r="DHB6" s="91"/>
      <c r="DHC6" s="91"/>
      <c r="DHD6" s="91"/>
      <c r="DHE6" s="91"/>
      <c r="DHF6" s="91"/>
      <c r="DHG6" s="91"/>
      <c r="DHH6" s="91"/>
      <c r="DHI6" s="91"/>
      <c r="DHJ6" s="91"/>
      <c r="DHK6" s="91"/>
      <c r="DHL6" s="91"/>
      <c r="DHM6" s="91"/>
      <c r="DHN6" s="91"/>
      <c r="DHO6" s="91"/>
      <c r="DHP6" s="91"/>
      <c r="DHQ6" s="91"/>
      <c r="DHR6" s="91"/>
      <c r="DHS6" s="91"/>
      <c r="DHT6" s="91"/>
      <c r="DHU6" s="91"/>
      <c r="DHV6" s="91"/>
      <c r="DHW6" s="91"/>
      <c r="DHX6" s="91"/>
      <c r="DHY6" s="91"/>
      <c r="DHZ6" s="91"/>
      <c r="DIA6" s="91"/>
      <c r="DIB6" s="91"/>
      <c r="DIC6" s="91"/>
      <c r="DID6" s="91"/>
      <c r="DIE6" s="91"/>
      <c r="DIF6" s="91"/>
      <c r="DIG6" s="91"/>
      <c r="DIH6" s="91"/>
      <c r="DII6" s="91"/>
      <c r="DIJ6" s="91"/>
      <c r="DIK6" s="91"/>
      <c r="DIL6" s="91"/>
      <c r="DIM6" s="91"/>
      <c r="DIN6" s="91"/>
      <c r="DIO6" s="91"/>
      <c r="DIP6" s="91"/>
      <c r="DIQ6" s="91"/>
      <c r="DIR6" s="91"/>
      <c r="DIS6" s="91"/>
      <c r="DIT6" s="91"/>
      <c r="DIU6" s="91"/>
      <c r="DIV6" s="91"/>
      <c r="DIW6" s="91"/>
      <c r="DIX6" s="91"/>
      <c r="DIY6" s="91"/>
      <c r="DIZ6" s="91"/>
      <c r="DJA6" s="91"/>
      <c r="DJB6" s="91"/>
      <c r="DJC6" s="91"/>
      <c r="DJD6" s="91"/>
      <c r="DJE6" s="91"/>
      <c r="DJF6" s="91"/>
      <c r="DJG6" s="91"/>
      <c r="DJH6" s="91"/>
      <c r="DJI6" s="91"/>
      <c r="DJJ6" s="91"/>
      <c r="DJK6" s="91"/>
      <c r="DJL6" s="91"/>
      <c r="DJM6" s="91"/>
      <c r="DJN6" s="91"/>
      <c r="DJO6" s="91"/>
      <c r="DJP6" s="91"/>
      <c r="DJQ6" s="91"/>
      <c r="DJR6" s="91"/>
      <c r="DJS6" s="91"/>
      <c r="DJT6" s="91"/>
      <c r="DJU6" s="91"/>
      <c r="DJV6" s="91"/>
      <c r="DJW6" s="91"/>
      <c r="DJX6" s="91"/>
      <c r="DJY6" s="91"/>
      <c r="DJZ6" s="91"/>
      <c r="DKA6" s="91"/>
      <c r="DKB6" s="91"/>
      <c r="DKC6" s="91"/>
      <c r="DKD6" s="91"/>
      <c r="DKE6" s="91"/>
      <c r="DKF6" s="91"/>
      <c r="DKG6" s="91"/>
      <c r="DKH6" s="91"/>
      <c r="DKI6" s="91"/>
      <c r="DKJ6" s="91"/>
      <c r="DKK6" s="91"/>
      <c r="DKL6" s="91"/>
      <c r="DKM6" s="91"/>
      <c r="DKN6" s="91"/>
      <c r="DKO6" s="91"/>
      <c r="DKP6" s="91"/>
      <c r="DKQ6" s="91"/>
      <c r="DKR6" s="91"/>
      <c r="DKS6" s="91"/>
      <c r="DKT6" s="91"/>
      <c r="DKU6" s="91"/>
      <c r="DKV6" s="91"/>
      <c r="DKW6" s="91"/>
      <c r="DKX6" s="91"/>
      <c r="DKY6" s="91"/>
      <c r="DKZ6" s="91"/>
      <c r="DLA6" s="91"/>
      <c r="DLB6" s="91"/>
      <c r="DLC6" s="91"/>
      <c r="DLD6" s="91"/>
      <c r="DLE6" s="91"/>
      <c r="DLF6" s="91"/>
      <c r="DLG6" s="91"/>
      <c r="DLH6" s="91"/>
      <c r="DLI6" s="91"/>
      <c r="DLJ6" s="91"/>
      <c r="DLK6" s="91"/>
      <c r="DLL6" s="91"/>
      <c r="DLM6" s="91"/>
      <c r="DLN6" s="91"/>
      <c r="DLO6" s="91"/>
      <c r="DLP6" s="91"/>
      <c r="DLQ6" s="91"/>
      <c r="DLR6" s="91"/>
      <c r="DLS6" s="91"/>
      <c r="DLT6" s="91"/>
      <c r="DLU6" s="91"/>
      <c r="DLV6" s="91"/>
      <c r="DLW6" s="91"/>
      <c r="DLX6" s="91"/>
      <c r="DLY6" s="91"/>
      <c r="DLZ6" s="91"/>
      <c r="DMA6" s="91"/>
      <c r="DMB6" s="91"/>
      <c r="DMC6" s="91"/>
      <c r="DMD6" s="91"/>
      <c r="DME6" s="91"/>
      <c r="DMF6" s="91"/>
      <c r="DMG6" s="91"/>
      <c r="DMH6" s="91"/>
      <c r="DMI6" s="91"/>
      <c r="DMJ6" s="91"/>
      <c r="DMK6" s="91"/>
      <c r="DML6" s="91"/>
      <c r="DMM6" s="91"/>
      <c r="DMN6" s="91"/>
      <c r="DMO6" s="91"/>
      <c r="DMP6" s="91"/>
      <c r="DMQ6" s="91"/>
      <c r="DMR6" s="91"/>
      <c r="DMS6" s="91"/>
      <c r="DMT6" s="91"/>
      <c r="DMU6" s="91"/>
      <c r="DMV6" s="91"/>
      <c r="DMW6" s="91"/>
      <c r="DMX6" s="91"/>
      <c r="DMY6" s="91"/>
      <c r="DMZ6" s="91"/>
      <c r="DNA6" s="91"/>
      <c r="DNB6" s="91"/>
      <c r="DNC6" s="91"/>
      <c r="DND6" s="91"/>
      <c r="DNE6" s="91"/>
      <c r="DNF6" s="91"/>
      <c r="DNG6" s="91"/>
      <c r="DNH6" s="91"/>
      <c r="DNI6" s="91"/>
      <c r="DNJ6" s="91"/>
      <c r="DNK6" s="91"/>
      <c r="DNL6" s="91"/>
      <c r="DNM6" s="91"/>
      <c r="DNN6" s="91"/>
      <c r="DNO6" s="91"/>
      <c r="DNP6" s="91"/>
      <c r="DNQ6" s="91"/>
      <c r="DNR6" s="91"/>
      <c r="DNS6" s="91"/>
      <c r="DNT6" s="91"/>
      <c r="DNU6" s="91"/>
      <c r="DNV6" s="91"/>
      <c r="DNW6" s="91"/>
      <c r="DNX6" s="91"/>
      <c r="DNY6" s="91"/>
      <c r="DNZ6" s="91"/>
      <c r="DOA6" s="91"/>
      <c r="DOB6" s="91"/>
      <c r="DOC6" s="91"/>
      <c r="DOD6" s="91"/>
      <c r="DOE6" s="91"/>
      <c r="DOF6" s="91"/>
      <c r="DOG6" s="91"/>
      <c r="DOH6" s="91"/>
      <c r="DOI6" s="91"/>
      <c r="DOJ6" s="91"/>
      <c r="DOK6" s="91"/>
      <c r="DOL6" s="91"/>
      <c r="DOM6" s="91"/>
      <c r="DON6" s="91"/>
      <c r="DOO6" s="91"/>
      <c r="DOP6" s="91"/>
      <c r="DOQ6" s="91"/>
      <c r="DOR6" s="91"/>
      <c r="DOS6" s="91"/>
      <c r="DOT6" s="91"/>
      <c r="DOU6" s="91"/>
      <c r="DOV6" s="91"/>
      <c r="DOW6" s="91"/>
      <c r="DOX6" s="91"/>
      <c r="DOY6" s="91"/>
      <c r="DOZ6" s="91"/>
      <c r="DPA6" s="91"/>
      <c r="DPB6" s="91"/>
      <c r="DPC6" s="91"/>
      <c r="DPD6" s="91"/>
      <c r="DPE6" s="91"/>
      <c r="DPF6" s="91"/>
      <c r="DPG6" s="91"/>
      <c r="DPH6" s="91"/>
      <c r="DPI6" s="91"/>
      <c r="DPJ6" s="91"/>
      <c r="DPK6" s="91"/>
      <c r="DPL6" s="91"/>
      <c r="DPM6" s="91"/>
      <c r="DPN6" s="91"/>
      <c r="DPO6" s="91"/>
      <c r="DPP6" s="91"/>
      <c r="DPQ6" s="91"/>
      <c r="DPR6" s="91"/>
      <c r="DPS6" s="91"/>
      <c r="DPT6" s="91"/>
      <c r="DPU6" s="91"/>
      <c r="DPV6" s="91"/>
      <c r="DPW6" s="91"/>
      <c r="DPX6" s="91"/>
      <c r="DPY6" s="91"/>
      <c r="DPZ6" s="91"/>
      <c r="DQA6" s="91"/>
      <c r="DQB6" s="91"/>
      <c r="DQC6" s="91"/>
      <c r="DQD6" s="91"/>
      <c r="DQE6" s="91"/>
      <c r="DQF6" s="91"/>
      <c r="DQG6" s="91"/>
      <c r="DQH6" s="91"/>
      <c r="DQI6" s="91"/>
      <c r="DQJ6" s="91"/>
      <c r="DQK6" s="91"/>
      <c r="DQL6" s="91"/>
      <c r="DQM6" s="91"/>
      <c r="DQN6" s="91"/>
      <c r="DQO6" s="91"/>
      <c r="DQP6" s="91"/>
      <c r="DQQ6" s="91"/>
      <c r="DQR6" s="91"/>
      <c r="DQS6" s="91"/>
      <c r="DQT6" s="91"/>
      <c r="DQU6" s="91"/>
      <c r="DQV6" s="91"/>
      <c r="DQW6" s="91"/>
      <c r="DQX6" s="91"/>
      <c r="DQY6" s="91"/>
      <c r="DQZ6" s="91"/>
      <c r="DRA6" s="91"/>
      <c r="DRB6" s="91"/>
      <c r="DRC6" s="91"/>
      <c r="DRD6" s="91"/>
      <c r="DRE6" s="91"/>
      <c r="DRF6" s="91"/>
      <c r="DRG6" s="91"/>
      <c r="DRH6" s="91"/>
      <c r="DRI6" s="91"/>
      <c r="DRJ6" s="91"/>
      <c r="DRK6" s="91"/>
      <c r="DRL6" s="91"/>
      <c r="DRM6" s="91"/>
      <c r="DRN6" s="91"/>
      <c r="DRO6" s="91"/>
      <c r="DRP6" s="91"/>
      <c r="DRQ6" s="91"/>
      <c r="DRR6" s="91"/>
      <c r="DRS6" s="91"/>
      <c r="DRT6" s="91"/>
      <c r="DRU6" s="91"/>
      <c r="DRV6" s="91"/>
      <c r="DRW6" s="91"/>
      <c r="DRX6" s="91"/>
      <c r="DRY6" s="91"/>
      <c r="DRZ6" s="91"/>
      <c r="DSA6" s="91"/>
      <c r="DSB6" s="91"/>
      <c r="DSC6" s="91"/>
      <c r="DSD6" s="91"/>
      <c r="DSE6" s="91"/>
      <c r="DSF6" s="91"/>
      <c r="DSG6" s="91"/>
      <c r="DSH6" s="91"/>
      <c r="DSI6" s="91"/>
      <c r="DSJ6" s="91"/>
      <c r="DSK6" s="91"/>
      <c r="DSL6" s="91"/>
      <c r="DSM6" s="91"/>
      <c r="DSN6" s="91"/>
      <c r="DSO6" s="91"/>
      <c r="DSP6" s="91"/>
      <c r="DSQ6" s="91"/>
      <c r="DSR6" s="91"/>
      <c r="DSS6" s="91"/>
      <c r="DST6" s="91"/>
      <c r="DSU6" s="91"/>
      <c r="DSV6" s="91"/>
      <c r="DSW6" s="91"/>
      <c r="DSX6" s="91"/>
      <c r="DSY6" s="91"/>
      <c r="DSZ6" s="91"/>
      <c r="DTA6" s="91"/>
      <c r="DTB6" s="91"/>
      <c r="DTC6" s="91"/>
      <c r="DTD6" s="91"/>
      <c r="DTE6" s="91"/>
      <c r="DTF6" s="91"/>
      <c r="DTG6" s="91"/>
      <c r="DTH6" s="91"/>
      <c r="DTI6" s="91"/>
      <c r="DTJ6" s="91"/>
      <c r="DTK6" s="91"/>
      <c r="DTL6" s="91"/>
      <c r="DTM6" s="91"/>
      <c r="DTN6" s="91"/>
      <c r="DTO6" s="91"/>
      <c r="DTP6" s="91"/>
      <c r="DTQ6" s="91"/>
      <c r="DTR6" s="91"/>
      <c r="DTS6" s="91"/>
      <c r="DTT6" s="91"/>
      <c r="DTU6" s="91"/>
      <c r="DTV6" s="91"/>
      <c r="DTW6" s="91"/>
      <c r="DTX6" s="91"/>
      <c r="DTY6" s="91"/>
      <c r="DTZ6" s="91"/>
      <c r="DUA6" s="91"/>
      <c r="DUB6" s="91"/>
      <c r="DUC6" s="91"/>
      <c r="DUD6" s="91"/>
      <c r="DUE6" s="91"/>
      <c r="DUF6" s="91"/>
      <c r="DUG6" s="91"/>
      <c r="DUH6" s="91"/>
      <c r="DUI6" s="91"/>
      <c r="DUJ6" s="91"/>
      <c r="DUK6" s="91"/>
      <c r="DUL6" s="91"/>
      <c r="DUM6" s="91"/>
      <c r="DUN6" s="91"/>
      <c r="DUO6" s="91"/>
      <c r="DUP6" s="91"/>
      <c r="DUQ6" s="91"/>
      <c r="DUR6" s="91"/>
      <c r="DUS6" s="91"/>
      <c r="DUT6" s="91"/>
      <c r="DUU6" s="91"/>
      <c r="DUV6" s="91"/>
      <c r="DUW6" s="91"/>
      <c r="DUX6" s="91"/>
      <c r="DUY6" s="91"/>
      <c r="DUZ6" s="91"/>
      <c r="DVA6" s="91"/>
      <c r="DVB6" s="91"/>
      <c r="DVC6" s="91"/>
      <c r="DVD6" s="91"/>
      <c r="DVE6" s="91"/>
      <c r="DVF6" s="91"/>
      <c r="DVG6" s="91"/>
      <c r="DVH6" s="91"/>
      <c r="DVI6" s="91"/>
      <c r="DVJ6" s="91"/>
      <c r="DVK6" s="91"/>
      <c r="DVL6" s="91"/>
      <c r="DVM6" s="91"/>
      <c r="DVN6" s="91"/>
      <c r="DVO6" s="91"/>
      <c r="DVP6" s="91"/>
      <c r="DVQ6" s="91"/>
      <c r="DVR6" s="91"/>
      <c r="DVS6" s="91"/>
      <c r="DVT6" s="91"/>
      <c r="DVU6" s="91"/>
      <c r="DVV6" s="91"/>
      <c r="DVW6" s="91"/>
      <c r="DVX6" s="91"/>
      <c r="DVY6" s="91"/>
      <c r="DVZ6" s="91"/>
      <c r="DWA6" s="91"/>
      <c r="DWB6" s="91"/>
      <c r="DWC6" s="91"/>
      <c r="DWD6" s="91"/>
      <c r="DWE6" s="91"/>
      <c r="DWF6" s="91"/>
      <c r="DWG6" s="91"/>
      <c r="DWH6" s="91"/>
      <c r="DWI6" s="91"/>
      <c r="DWJ6" s="91"/>
      <c r="DWK6" s="91"/>
      <c r="DWL6" s="91"/>
      <c r="DWM6" s="91"/>
      <c r="DWN6" s="91"/>
      <c r="DWO6" s="91"/>
      <c r="DWP6" s="91"/>
      <c r="DWQ6" s="91"/>
      <c r="DWR6" s="91"/>
      <c r="DWS6" s="91"/>
      <c r="DWT6" s="91"/>
      <c r="DWU6" s="91"/>
      <c r="DWV6" s="91"/>
      <c r="DWW6" s="91"/>
      <c r="DWX6" s="91"/>
      <c r="DWY6" s="91"/>
      <c r="DWZ6" s="91"/>
      <c r="DXA6" s="91"/>
      <c r="DXB6" s="91"/>
      <c r="DXC6" s="91"/>
      <c r="DXD6" s="91"/>
      <c r="DXE6" s="91"/>
      <c r="DXF6" s="91"/>
      <c r="DXG6" s="91"/>
      <c r="DXH6" s="91"/>
      <c r="DXI6" s="91"/>
      <c r="DXJ6" s="91"/>
      <c r="DXK6" s="91"/>
      <c r="DXL6" s="91"/>
      <c r="DXM6" s="91"/>
      <c r="DXN6" s="91"/>
      <c r="DXO6" s="91"/>
      <c r="DXP6" s="91"/>
      <c r="DXQ6" s="91"/>
      <c r="DXR6" s="91"/>
      <c r="DXS6" s="91"/>
      <c r="DXT6" s="91"/>
      <c r="DXU6" s="91"/>
      <c r="DXV6" s="91"/>
      <c r="DXW6" s="91"/>
      <c r="DXX6" s="91"/>
      <c r="DXY6" s="91"/>
      <c r="DXZ6" s="91"/>
      <c r="DYA6" s="91"/>
      <c r="DYB6" s="91"/>
      <c r="DYC6" s="91"/>
      <c r="DYD6" s="91"/>
      <c r="DYE6" s="91"/>
      <c r="DYF6" s="91"/>
      <c r="DYG6" s="91"/>
      <c r="DYH6" s="91"/>
      <c r="DYI6" s="91"/>
      <c r="DYJ6" s="91"/>
      <c r="DYK6" s="91"/>
      <c r="DYL6" s="91"/>
      <c r="DYM6" s="91"/>
      <c r="DYN6" s="91"/>
      <c r="DYO6" s="91"/>
      <c r="DYP6" s="91"/>
      <c r="DYQ6" s="91"/>
      <c r="DYR6" s="91"/>
      <c r="DYS6" s="91"/>
      <c r="DYT6" s="91"/>
      <c r="DYU6" s="91"/>
      <c r="DYV6" s="91"/>
      <c r="DYW6" s="91"/>
      <c r="DYX6" s="91"/>
      <c r="DYY6" s="91"/>
      <c r="DYZ6" s="91"/>
      <c r="DZA6" s="91"/>
      <c r="DZB6" s="91"/>
      <c r="DZC6" s="91"/>
      <c r="DZD6" s="91"/>
      <c r="DZE6" s="91"/>
      <c r="DZF6" s="91"/>
      <c r="DZG6" s="91"/>
      <c r="DZH6" s="91"/>
      <c r="DZI6" s="91"/>
      <c r="DZJ6" s="91"/>
      <c r="DZK6" s="91"/>
      <c r="DZL6" s="91"/>
      <c r="DZM6" s="91"/>
      <c r="DZN6" s="91"/>
      <c r="DZO6" s="91"/>
      <c r="DZP6" s="91"/>
      <c r="DZQ6" s="91"/>
      <c r="DZR6" s="91"/>
      <c r="DZS6" s="91"/>
      <c r="DZT6" s="91"/>
      <c r="DZU6" s="91"/>
      <c r="DZV6" s="91"/>
      <c r="DZW6" s="91"/>
      <c r="DZX6" s="91"/>
      <c r="DZY6" s="91"/>
      <c r="DZZ6" s="91"/>
      <c r="EAA6" s="91"/>
      <c r="EAB6" s="91"/>
      <c r="EAC6" s="91"/>
      <c r="EAD6" s="91"/>
      <c r="EAE6" s="91"/>
      <c r="EAF6" s="91"/>
      <c r="EAG6" s="91"/>
      <c r="EAH6" s="91"/>
      <c r="EAI6" s="91"/>
      <c r="EAJ6" s="91"/>
      <c r="EAK6" s="91"/>
      <c r="EAL6" s="91"/>
      <c r="EAM6" s="91"/>
      <c r="EAN6" s="91"/>
      <c r="EAO6" s="91"/>
      <c r="EAP6" s="91"/>
      <c r="EAQ6" s="91"/>
      <c r="EAR6" s="91"/>
      <c r="EAS6" s="91"/>
      <c r="EAT6" s="91"/>
      <c r="EAU6" s="91"/>
      <c r="EAV6" s="91"/>
      <c r="EAW6" s="91"/>
      <c r="EAX6" s="91"/>
      <c r="EAY6" s="91"/>
      <c r="EAZ6" s="91"/>
      <c r="EBA6" s="91"/>
      <c r="EBB6" s="91"/>
      <c r="EBC6" s="91"/>
      <c r="EBD6" s="91"/>
      <c r="EBE6" s="91"/>
      <c r="EBF6" s="91"/>
      <c r="EBG6" s="91"/>
      <c r="EBH6" s="91"/>
      <c r="EBI6" s="91"/>
      <c r="EBJ6" s="91"/>
      <c r="EBK6" s="91"/>
      <c r="EBL6" s="91"/>
      <c r="EBM6" s="91"/>
      <c r="EBN6" s="91"/>
      <c r="EBO6" s="91"/>
      <c r="EBP6" s="91"/>
      <c r="EBQ6" s="91"/>
      <c r="EBR6" s="91"/>
      <c r="EBS6" s="91"/>
      <c r="EBT6" s="91"/>
      <c r="EBU6" s="91"/>
      <c r="EBV6" s="91"/>
      <c r="EBW6" s="91"/>
      <c r="EBX6" s="91"/>
      <c r="EBY6" s="91"/>
      <c r="EBZ6" s="91"/>
      <c r="ECA6" s="91"/>
      <c r="ECB6" s="91"/>
      <c r="ECC6" s="91"/>
      <c r="ECD6" s="91"/>
      <c r="ECE6" s="91"/>
      <c r="ECF6" s="91"/>
      <c r="ECG6" s="91"/>
      <c r="ECH6" s="91"/>
      <c r="ECI6" s="91"/>
      <c r="ECJ6" s="91"/>
      <c r="ECK6" s="91"/>
      <c r="ECL6" s="91"/>
      <c r="ECM6" s="91"/>
      <c r="ECN6" s="91"/>
      <c r="ECO6" s="91"/>
      <c r="ECP6" s="91"/>
      <c r="ECQ6" s="91"/>
      <c r="ECR6" s="91"/>
      <c r="ECS6" s="91"/>
      <c r="ECT6" s="91"/>
      <c r="ECU6" s="91"/>
      <c r="ECV6" s="91"/>
      <c r="ECW6" s="91"/>
      <c r="ECX6" s="91"/>
      <c r="ECY6" s="91"/>
      <c r="ECZ6" s="91"/>
      <c r="EDA6" s="91"/>
      <c r="EDB6" s="91"/>
      <c r="EDC6" s="91"/>
      <c r="EDD6" s="91"/>
      <c r="EDE6" s="91"/>
      <c r="EDF6" s="91"/>
      <c r="EDG6" s="91"/>
      <c r="EDH6" s="91"/>
      <c r="EDI6" s="91"/>
      <c r="EDJ6" s="91"/>
      <c r="EDK6" s="91"/>
      <c r="EDL6" s="91"/>
      <c r="EDM6" s="91"/>
      <c r="EDN6" s="91"/>
      <c r="EDO6" s="91"/>
      <c r="EDP6" s="91"/>
      <c r="EDQ6" s="91"/>
      <c r="EDR6" s="91"/>
      <c r="EDS6" s="91"/>
      <c r="EDT6" s="91"/>
      <c r="EDU6" s="91"/>
      <c r="EDV6" s="91"/>
      <c r="EDW6" s="91"/>
      <c r="EDX6" s="91"/>
      <c r="EDY6" s="91"/>
      <c r="EDZ6" s="91"/>
      <c r="EEA6" s="91"/>
      <c r="EEB6" s="91"/>
      <c r="EEC6" s="91"/>
      <c r="EED6" s="91"/>
      <c r="EEE6" s="91"/>
      <c r="EEF6" s="91"/>
      <c r="EEG6" s="91"/>
      <c r="EEH6" s="91"/>
      <c r="EEI6" s="91"/>
      <c r="EEJ6" s="91"/>
      <c r="EEK6" s="91"/>
      <c r="EEL6" s="91"/>
      <c r="EEM6" s="91"/>
      <c r="EEN6" s="91"/>
      <c r="EEO6" s="91"/>
      <c r="EEP6" s="91"/>
      <c r="EEQ6" s="91"/>
      <c r="EER6" s="91"/>
      <c r="EES6" s="91"/>
      <c r="EET6" s="91"/>
      <c r="EEU6" s="91"/>
      <c r="EEV6" s="91"/>
      <c r="EEW6" s="91"/>
      <c r="EEX6" s="91"/>
      <c r="EEY6" s="91"/>
      <c r="EEZ6" s="91"/>
      <c r="EFA6" s="91"/>
      <c r="EFB6" s="91"/>
      <c r="EFC6" s="91"/>
      <c r="EFD6" s="91"/>
      <c r="EFE6" s="91"/>
      <c r="EFF6" s="91"/>
      <c r="EFG6" s="91"/>
      <c r="EFH6" s="91"/>
      <c r="EFI6" s="91"/>
      <c r="EFJ6" s="91"/>
      <c r="EFK6" s="91"/>
      <c r="EFL6" s="91"/>
      <c r="EFM6" s="91"/>
      <c r="EFN6" s="91"/>
      <c r="EFO6" s="91"/>
      <c r="EFP6" s="91"/>
      <c r="EFQ6" s="91"/>
      <c r="EFR6" s="91"/>
      <c r="EFS6" s="91"/>
      <c r="EFT6" s="91"/>
      <c r="EFU6" s="91"/>
      <c r="EFV6" s="91"/>
      <c r="EFW6" s="91"/>
      <c r="EFX6" s="91"/>
      <c r="EFY6" s="91"/>
      <c r="EFZ6" s="91"/>
      <c r="EGA6" s="91"/>
      <c r="EGB6" s="91"/>
      <c r="EGC6" s="91"/>
      <c r="EGD6" s="91"/>
      <c r="EGE6" s="91"/>
      <c r="EGF6" s="91"/>
      <c r="EGG6" s="91"/>
      <c r="EGH6" s="91"/>
      <c r="EGI6" s="91"/>
      <c r="EGJ6" s="91"/>
      <c r="EGK6" s="91"/>
      <c r="EGL6" s="91"/>
      <c r="EGM6" s="91"/>
      <c r="EGN6" s="91"/>
      <c r="EGO6" s="91"/>
      <c r="EGP6" s="91"/>
      <c r="EGQ6" s="91"/>
      <c r="EGR6" s="91"/>
      <c r="EGS6" s="91"/>
      <c r="EGT6" s="91"/>
      <c r="EGU6" s="91"/>
      <c r="EGV6" s="91"/>
      <c r="EGW6" s="91"/>
      <c r="EGX6" s="91"/>
      <c r="EGY6" s="91"/>
      <c r="EGZ6" s="91"/>
      <c r="EHA6" s="91"/>
      <c r="EHB6" s="91"/>
      <c r="EHC6" s="91"/>
      <c r="EHD6" s="91"/>
      <c r="EHE6" s="91"/>
      <c r="EHF6" s="91"/>
      <c r="EHG6" s="91"/>
      <c r="EHH6" s="91"/>
      <c r="EHI6" s="91"/>
      <c r="EHJ6" s="91"/>
      <c r="EHK6" s="91"/>
      <c r="EHL6" s="91"/>
      <c r="EHM6" s="91"/>
      <c r="EHN6" s="91"/>
      <c r="EHO6" s="91"/>
      <c r="EHP6" s="91"/>
      <c r="EHQ6" s="91"/>
      <c r="EHR6" s="91"/>
      <c r="EHS6" s="91"/>
      <c r="EHT6" s="91"/>
      <c r="EHU6" s="91"/>
      <c r="EHV6" s="91"/>
      <c r="EHW6" s="91"/>
      <c r="EHX6" s="91"/>
      <c r="EHY6" s="91"/>
      <c r="EHZ6" s="91"/>
      <c r="EIA6" s="91"/>
      <c r="EIB6" s="91"/>
      <c r="EIC6" s="91"/>
      <c r="EID6" s="91"/>
      <c r="EIE6" s="91"/>
      <c r="EIF6" s="91"/>
      <c r="EIG6" s="91"/>
      <c r="EIH6" s="91"/>
      <c r="EII6" s="91"/>
      <c r="EIJ6" s="91"/>
      <c r="EIK6" s="91"/>
      <c r="EIL6" s="91"/>
      <c r="EIM6" s="91"/>
      <c r="EIN6" s="91"/>
      <c r="EIO6" s="91"/>
      <c r="EIP6" s="91"/>
      <c r="EIQ6" s="91"/>
      <c r="EIR6" s="91"/>
      <c r="EIS6" s="91"/>
      <c r="EIT6" s="91"/>
      <c r="EIU6" s="91"/>
      <c r="EIV6" s="91"/>
      <c r="EIW6" s="91"/>
      <c r="EIX6" s="91"/>
      <c r="EIY6" s="91"/>
      <c r="EIZ6" s="91"/>
      <c r="EJA6" s="91"/>
      <c r="EJB6" s="91"/>
      <c r="EJC6" s="91"/>
      <c r="EJD6" s="91"/>
      <c r="EJE6" s="91"/>
      <c r="EJF6" s="91"/>
      <c r="EJG6" s="91"/>
      <c r="EJH6" s="91"/>
      <c r="EJI6" s="91"/>
      <c r="EJJ6" s="91"/>
      <c r="EJK6" s="91"/>
      <c r="EJL6" s="91"/>
      <c r="EJM6" s="91"/>
      <c r="EJN6" s="91"/>
      <c r="EJO6" s="91"/>
      <c r="EJP6" s="91"/>
      <c r="EJQ6" s="91"/>
      <c r="EJR6" s="91"/>
      <c r="EJS6" s="91"/>
      <c r="EJT6" s="91"/>
      <c r="EJU6" s="91"/>
      <c r="EJV6" s="91"/>
      <c r="EJW6" s="91"/>
      <c r="EJX6" s="91"/>
      <c r="EJY6" s="91"/>
      <c r="EJZ6" s="91"/>
      <c r="EKA6" s="91"/>
      <c r="EKB6" s="91"/>
      <c r="EKC6" s="91"/>
      <c r="EKD6" s="91"/>
      <c r="EKE6" s="91"/>
      <c r="EKF6" s="91"/>
      <c r="EKG6" s="91"/>
      <c r="EKH6" s="91"/>
      <c r="EKI6" s="91"/>
      <c r="EKJ6" s="91"/>
      <c r="EKK6" s="91"/>
      <c r="EKL6" s="91"/>
      <c r="EKM6" s="91"/>
      <c r="EKN6" s="91"/>
      <c r="EKO6" s="91"/>
      <c r="EKP6" s="91"/>
      <c r="EKQ6" s="91"/>
      <c r="EKR6" s="91"/>
      <c r="EKS6" s="91"/>
      <c r="EKT6" s="91"/>
      <c r="EKU6" s="91"/>
      <c r="EKV6" s="91"/>
      <c r="EKW6" s="91"/>
      <c r="EKX6" s="91"/>
      <c r="EKY6" s="91"/>
      <c r="EKZ6" s="91"/>
      <c r="ELA6" s="91"/>
      <c r="ELB6" s="91"/>
      <c r="ELC6" s="91"/>
      <c r="ELD6" s="91"/>
      <c r="ELE6" s="91"/>
      <c r="ELF6" s="91"/>
      <c r="ELG6" s="91"/>
      <c r="ELH6" s="91"/>
      <c r="ELI6" s="91"/>
      <c r="ELJ6" s="91"/>
      <c r="ELK6" s="91"/>
      <c r="ELL6" s="91"/>
      <c r="ELM6" s="91"/>
      <c r="ELN6" s="91"/>
      <c r="ELO6" s="91"/>
      <c r="ELP6" s="91"/>
      <c r="ELQ6" s="91"/>
      <c r="ELR6" s="91"/>
      <c r="ELS6" s="91"/>
      <c r="ELT6" s="91"/>
      <c r="ELU6" s="91"/>
      <c r="ELV6" s="91"/>
      <c r="ELW6" s="91"/>
      <c r="ELX6" s="91"/>
      <c r="ELY6" s="91"/>
      <c r="ELZ6" s="91"/>
      <c r="EMA6" s="91"/>
      <c r="EMB6" s="91"/>
      <c r="EMC6" s="91"/>
      <c r="EMD6" s="91"/>
      <c r="EME6" s="91"/>
      <c r="EMF6" s="91"/>
      <c r="EMG6" s="91"/>
      <c r="EMH6" s="91"/>
      <c r="EMI6" s="91"/>
      <c r="EMJ6" s="91"/>
      <c r="EMK6" s="91"/>
      <c r="EML6" s="91"/>
      <c r="EMM6" s="91"/>
      <c r="EMN6" s="91"/>
      <c r="EMO6" s="91"/>
      <c r="EMP6" s="91"/>
      <c r="EMQ6" s="91"/>
      <c r="EMR6" s="91"/>
      <c r="EMS6" s="91"/>
      <c r="EMT6" s="91"/>
      <c r="EMU6" s="91"/>
      <c r="EMV6" s="91"/>
      <c r="EMW6" s="91"/>
      <c r="EMX6" s="91"/>
      <c r="EMY6" s="91"/>
      <c r="EMZ6" s="91"/>
      <c r="ENA6" s="91"/>
      <c r="ENB6" s="91"/>
      <c r="ENC6" s="91"/>
      <c r="END6" s="91"/>
      <c r="ENE6" s="91"/>
      <c r="ENF6" s="91"/>
      <c r="ENG6" s="91"/>
      <c r="ENH6" s="91"/>
      <c r="ENI6" s="91"/>
      <c r="ENJ6" s="91"/>
      <c r="ENK6" s="91"/>
      <c r="ENL6" s="91"/>
      <c r="ENM6" s="91"/>
      <c r="ENN6" s="91"/>
      <c r="ENO6" s="91"/>
      <c r="ENP6" s="91"/>
      <c r="ENQ6" s="91"/>
      <c r="ENR6" s="91"/>
      <c r="ENS6" s="91"/>
      <c r="ENT6" s="91"/>
      <c r="ENU6" s="91"/>
      <c r="ENV6" s="91"/>
      <c r="ENW6" s="91"/>
      <c r="ENX6" s="91"/>
      <c r="ENY6" s="91"/>
      <c r="ENZ6" s="91"/>
      <c r="EOA6" s="91"/>
      <c r="EOB6" s="91"/>
      <c r="EOC6" s="91"/>
      <c r="EOD6" s="91"/>
      <c r="EOE6" s="91"/>
      <c r="EOF6" s="91"/>
      <c r="EOG6" s="91"/>
      <c r="EOH6" s="91"/>
      <c r="EOI6" s="91"/>
      <c r="EOJ6" s="91"/>
      <c r="EOK6" s="91"/>
      <c r="EOL6" s="91"/>
      <c r="EOM6" s="91"/>
      <c r="EON6" s="91"/>
      <c r="EOO6" s="91"/>
      <c r="EOP6" s="91"/>
      <c r="EOQ6" s="91"/>
      <c r="EOR6" s="91"/>
      <c r="EOS6" s="91"/>
      <c r="EOT6" s="91"/>
      <c r="EOU6" s="91"/>
      <c r="EOV6" s="91"/>
      <c r="EOW6" s="91"/>
      <c r="EOX6" s="91"/>
      <c r="EOY6" s="91"/>
      <c r="EOZ6" s="91"/>
      <c r="EPA6" s="91"/>
      <c r="EPB6" s="91"/>
      <c r="EPC6" s="91"/>
      <c r="EPD6" s="91"/>
      <c r="EPE6" s="91"/>
      <c r="EPF6" s="91"/>
      <c r="EPG6" s="91"/>
      <c r="EPH6" s="91"/>
      <c r="EPI6" s="91"/>
      <c r="EPJ6" s="91"/>
      <c r="EPK6" s="91"/>
      <c r="EPL6" s="91"/>
      <c r="EPM6" s="91"/>
      <c r="EPN6" s="91"/>
      <c r="EPO6" s="91"/>
      <c r="EPP6" s="91"/>
      <c r="EPQ6" s="91"/>
      <c r="EPR6" s="91"/>
      <c r="EPS6" s="91"/>
      <c r="EPT6" s="91"/>
      <c r="EPU6" s="91"/>
      <c r="EPV6" s="91"/>
      <c r="EPW6" s="91"/>
      <c r="EPX6" s="91"/>
      <c r="EPY6" s="91"/>
      <c r="EPZ6" s="91"/>
      <c r="EQA6" s="91"/>
      <c r="EQB6" s="91"/>
      <c r="EQC6" s="91"/>
      <c r="EQD6" s="91"/>
      <c r="EQE6" s="91"/>
      <c r="EQF6" s="91"/>
      <c r="EQG6" s="91"/>
      <c r="EQH6" s="91"/>
      <c r="EQI6" s="91"/>
      <c r="EQJ6" s="91"/>
      <c r="EQK6" s="91"/>
      <c r="EQL6" s="91"/>
      <c r="EQM6" s="91"/>
      <c r="EQN6" s="91"/>
      <c r="EQO6" s="91"/>
      <c r="EQP6" s="91"/>
      <c r="EQQ6" s="91"/>
      <c r="EQR6" s="91"/>
      <c r="EQS6" s="91"/>
      <c r="EQT6" s="91"/>
      <c r="EQU6" s="91"/>
      <c r="EQV6" s="91"/>
      <c r="EQW6" s="91"/>
      <c r="EQX6" s="91"/>
      <c r="EQY6" s="91"/>
      <c r="EQZ6" s="91"/>
      <c r="ERA6" s="91"/>
      <c r="ERB6" s="91"/>
      <c r="ERC6" s="91"/>
      <c r="ERD6" s="91"/>
      <c r="ERE6" s="91"/>
      <c r="ERF6" s="91"/>
      <c r="ERG6" s="91"/>
      <c r="ERH6" s="91"/>
      <c r="ERI6" s="91"/>
      <c r="ERJ6" s="91"/>
      <c r="ERK6" s="91"/>
      <c r="ERL6" s="91"/>
      <c r="ERM6" s="91"/>
      <c r="ERN6" s="91"/>
      <c r="ERO6" s="91"/>
      <c r="ERP6" s="91"/>
      <c r="ERQ6" s="91"/>
      <c r="ERR6" s="91"/>
      <c r="ERS6" s="91"/>
      <c r="ERT6" s="91"/>
      <c r="ERU6" s="91"/>
      <c r="ERV6" s="91"/>
      <c r="ERW6" s="91"/>
      <c r="ERX6" s="91"/>
      <c r="ERY6" s="91"/>
      <c r="ERZ6" s="91"/>
      <c r="ESA6" s="91"/>
      <c r="ESB6" s="91"/>
      <c r="ESC6" s="91"/>
      <c r="ESD6" s="91"/>
      <c r="ESE6" s="91"/>
      <c r="ESF6" s="91"/>
      <c r="ESG6" s="91"/>
      <c r="ESH6" s="91"/>
      <c r="ESI6" s="91"/>
      <c r="ESJ6" s="91"/>
      <c r="ESK6" s="91"/>
      <c r="ESL6" s="91"/>
      <c r="ESM6" s="91"/>
      <c r="ESN6" s="91"/>
      <c r="ESO6" s="91"/>
      <c r="ESP6" s="91"/>
      <c r="ESQ6" s="91"/>
      <c r="ESR6" s="91"/>
      <c r="ESS6" s="91"/>
      <c r="EST6" s="91"/>
      <c r="ESU6" s="91"/>
      <c r="ESV6" s="91"/>
      <c r="ESW6" s="91"/>
      <c r="ESX6" s="91"/>
      <c r="ESY6" s="91"/>
      <c r="ESZ6" s="91"/>
      <c r="ETA6" s="91"/>
      <c r="ETB6" s="91"/>
      <c r="ETC6" s="91"/>
      <c r="ETD6" s="91"/>
      <c r="ETE6" s="91"/>
      <c r="ETF6" s="91"/>
      <c r="ETG6" s="91"/>
      <c r="ETH6" s="91"/>
      <c r="ETI6" s="91"/>
      <c r="ETJ6" s="91"/>
      <c r="ETK6" s="91"/>
      <c r="ETL6" s="91"/>
      <c r="ETM6" s="91"/>
      <c r="ETN6" s="91"/>
      <c r="ETO6" s="91"/>
      <c r="ETP6" s="91"/>
      <c r="ETQ6" s="91"/>
      <c r="ETR6" s="91"/>
      <c r="ETS6" s="91"/>
      <c r="ETT6" s="91"/>
      <c r="ETU6" s="91"/>
      <c r="ETV6" s="91"/>
      <c r="ETW6" s="91"/>
      <c r="ETX6" s="91"/>
      <c r="ETY6" s="91"/>
      <c r="ETZ6" s="91"/>
      <c r="EUA6" s="91"/>
      <c r="EUB6" s="91"/>
      <c r="EUC6" s="91"/>
      <c r="EUD6" s="91"/>
      <c r="EUE6" s="91"/>
      <c r="EUF6" s="91"/>
      <c r="EUG6" s="91"/>
      <c r="EUH6" s="91"/>
      <c r="EUI6" s="91"/>
      <c r="EUJ6" s="91"/>
      <c r="EUK6" s="91"/>
      <c r="EUL6" s="91"/>
      <c r="EUM6" s="91"/>
      <c r="EUN6" s="91"/>
      <c r="EUO6" s="91"/>
      <c r="EUP6" s="91"/>
      <c r="EUQ6" s="91"/>
      <c r="EUR6" s="91"/>
      <c r="EUS6" s="91"/>
      <c r="EUT6" s="91"/>
      <c r="EUU6" s="91"/>
      <c r="EUV6" s="91"/>
      <c r="EUW6" s="91"/>
      <c r="EUX6" s="91"/>
      <c r="EUY6" s="91"/>
      <c r="EUZ6" s="91"/>
      <c r="EVA6" s="91"/>
      <c r="EVB6" s="91"/>
      <c r="EVC6" s="91"/>
      <c r="EVD6" s="91"/>
      <c r="EVE6" s="91"/>
      <c r="EVF6" s="91"/>
      <c r="EVG6" s="91"/>
      <c r="EVH6" s="91"/>
      <c r="EVI6" s="91"/>
      <c r="EVJ6" s="91"/>
      <c r="EVK6" s="91"/>
      <c r="EVL6" s="91"/>
      <c r="EVM6" s="91"/>
      <c r="EVN6" s="91"/>
      <c r="EVO6" s="91"/>
      <c r="EVP6" s="91"/>
      <c r="EVQ6" s="91"/>
      <c r="EVR6" s="91"/>
      <c r="EVS6" s="91"/>
      <c r="EVT6" s="91"/>
      <c r="EVU6" s="91"/>
      <c r="EVV6" s="91"/>
      <c r="EVW6" s="91"/>
      <c r="EVX6" s="91"/>
      <c r="EVY6" s="91"/>
      <c r="EVZ6" s="91"/>
      <c r="EWA6" s="91"/>
      <c r="EWB6" s="91"/>
      <c r="EWC6" s="91"/>
      <c r="EWD6" s="91"/>
      <c r="EWE6" s="91"/>
      <c r="EWF6" s="91"/>
      <c r="EWG6" s="91"/>
      <c r="EWH6" s="91"/>
      <c r="EWI6" s="91"/>
      <c r="EWJ6" s="91"/>
      <c r="EWK6" s="91"/>
      <c r="EWL6" s="91"/>
      <c r="EWM6" s="91"/>
      <c r="EWN6" s="91"/>
      <c r="EWO6" s="91"/>
      <c r="EWP6" s="91"/>
      <c r="EWQ6" s="91"/>
      <c r="EWR6" s="91"/>
      <c r="EWS6" s="91"/>
      <c r="EWT6" s="91"/>
      <c r="EWU6" s="91"/>
      <c r="EWV6" s="91"/>
      <c r="EWW6" s="91"/>
      <c r="EWX6" s="91"/>
      <c r="EWY6" s="91"/>
      <c r="EWZ6" s="91"/>
      <c r="EXA6" s="91"/>
      <c r="EXB6" s="91"/>
      <c r="EXC6" s="91"/>
      <c r="EXD6" s="91"/>
      <c r="EXE6" s="91"/>
      <c r="EXF6" s="91"/>
      <c r="EXG6" s="91"/>
      <c r="EXH6" s="91"/>
      <c r="EXI6" s="91"/>
      <c r="EXJ6" s="91"/>
      <c r="EXK6" s="91"/>
      <c r="EXL6" s="91"/>
      <c r="EXM6" s="91"/>
      <c r="EXN6" s="91"/>
      <c r="EXO6" s="91"/>
      <c r="EXP6" s="91"/>
      <c r="EXQ6" s="91"/>
      <c r="EXR6" s="91"/>
      <c r="EXS6" s="91"/>
      <c r="EXT6" s="91"/>
      <c r="EXU6" s="91"/>
      <c r="EXV6" s="91"/>
      <c r="EXW6" s="91"/>
      <c r="EXX6" s="91"/>
      <c r="EXY6" s="91"/>
      <c r="EXZ6" s="91"/>
      <c r="EYA6" s="91"/>
      <c r="EYB6" s="91"/>
      <c r="EYC6" s="91"/>
      <c r="EYD6" s="91"/>
      <c r="EYE6" s="91"/>
      <c r="EYF6" s="91"/>
      <c r="EYG6" s="91"/>
      <c r="EYH6" s="91"/>
      <c r="EYI6" s="91"/>
      <c r="EYJ6" s="91"/>
      <c r="EYK6" s="91"/>
      <c r="EYL6" s="91"/>
      <c r="EYM6" s="91"/>
      <c r="EYN6" s="91"/>
      <c r="EYO6" s="91"/>
      <c r="EYP6" s="91"/>
      <c r="EYQ6" s="91"/>
      <c r="EYR6" s="91"/>
      <c r="EYS6" s="91"/>
      <c r="EYT6" s="91"/>
      <c r="EYU6" s="91"/>
      <c r="EYV6" s="91"/>
      <c r="EYW6" s="91"/>
      <c r="EYX6" s="91"/>
      <c r="EYY6" s="91"/>
      <c r="EYZ6" s="91"/>
      <c r="EZA6" s="91"/>
      <c r="EZB6" s="91"/>
      <c r="EZC6" s="91"/>
      <c r="EZD6" s="91"/>
      <c r="EZE6" s="91"/>
      <c r="EZF6" s="91"/>
      <c r="EZG6" s="91"/>
      <c r="EZH6" s="91"/>
      <c r="EZI6" s="91"/>
      <c r="EZJ6" s="91"/>
      <c r="EZK6" s="91"/>
      <c r="EZL6" s="91"/>
      <c r="EZM6" s="91"/>
      <c r="EZN6" s="91"/>
      <c r="EZO6" s="91"/>
      <c r="EZP6" s="91"/>
      <c r="EZQ6" s="91"/>
      <c r="EZR6" s="91"/>
      <c r="EZS6" s="91"/>
      <c r="EZT6" s="91"/>
      <c r="EZU6" s="91"/>
      <c r="EZV6" s="91"/>
      <c r="EZW6" s="91"/>
      <c r="EZX6" s="91"/>
      <c r="EZY6" s="91"/>
      <c r="EZZ6" s="91"/>
      <c r="FAA6" s="91"/>
      <c r="FAB6" s="91"/>
      <c r="FAC6" s="91"/>
      <c r="FAD6" s="91"/>
      <c r="FAE6" s="91"/>
      <c r="FAF6" s="91"/>
      <c r="FAG6" s="91"/>
      <c r="FAH6" s="91"/>
      <c r="FAI6" s="91"/>
      <c r="FAJ6" s="91"/>
      <c r="FAK6" s="91"/>
      <c r="FAL6" s="91"/>
      <c r="FAM6" s="91"/>
      <c r="FAN6" s="91"/>
      <c r="FAO6" s="91"/>
      <c r="FAP6" s="91"/>
      <c r="FAQ6" s="91"/>
      <c r="FAR6" s="91"/>
      <c r="FAS6" s="91"/>
      <c r="FAT6" s="91"/>
      <c r="FAU6" s="91"/>
      <c r="FAV6" s="91"/>
      <c r="FAW6" s="91"/>
      <c r="FAX6" s="91"/>
      <c r="FAY6" s="91"/>
      <c r="FAZ6" s="91"/>
      <c r="FBA6" s="91"/>
      <c r="FBB6" s="91"/>
      <c r="FBC6" s="91"/>
      <c r="FBD6" s="91"/>
      <c r="FBE6" s="91"/>
      <c r="FBF6" s="91"/>
      <c r="FBG6" s="91"/>
      <c r="FBH6" s="91"/>
      <c r="FBI6" s="91"/>
      <c r="FBJ6" s="91"/>
      <c r="FBK6" s="91"/>
      <c r="FBL6" s="91"/>
      <c r="FBM6" s="91"/>
      <c r="FBN6" s="91"/>
      <c r="FBO6" s="91"/>
      <c r="FBP6" s="91"/>
      <c r="FBQ6" s="91"/>
      <c r="FBR6" s="91"/>
      <c r="FBS6" s="91"/>
      <c r="FBT6" s="91"/>
      <c r="FBU6" s="91"/>
      <c r="FBV6" s="91"/>
      <c r="FBW6" s="91"/>
      <c r="FBX6" s="91"/>
      <c r="FBY6" s="91"/>
      <c r="FBZ6" s="91"/>
      <c r="FCA6" s="91"/>
      <c r="FCB6" s="91"/>
      <c r="FCC6" s="91"/>
      <c r="FCD6" s="91"/>
      <c r="FCE6" s="91"/>
      <c r="FCF6" s="91"/>
      <c r="FCG6" s="91"/>
      <c r="FCH6" s="91"/>
      <c r="FCI6" s="91"/>
      <c r="FCJ6" s="91"/>
      <c r="FCK6" s="91"/>
      <c r="FCL6" s="91"/>
      <c r="FCM6" s="91"/>
      <c r="FCN6" s="91"/>
      <c r="FCO6" s="91"/>
      <c r="FCP6" s="91"/>
      <c r="FCQ6" s="91"/>
      <c r="FCR6" s="91"/>
      <c r="FCS6" s="91"/>
      <c r="FCT6" s="91"/>
      <c r="FCU6" s="91"/>
      <c r="FCV6" s="91"/>
      <c r="FCW6" s="91"/>
      <c r="FCX6" s="91"/>
      <c r="FCY6" s="91"/>
      <c r="FCZ6" s="91"/>
      <c r="FDA6" s="91"/>
      <c r="FDB6" s="91"/>
      <c r="FDC6" s="91"/>
      <c r="FDD6" s="91"/>
      <c r="FDE6" s="91"/>
      <c r="FDF6" s="91"/>
      <c r="FDG6" s="91"/>
      <c r="FDH6" s="91"/>
      <c r="FDI6" s="91"/>
      <c r="FDJ6" s="91"/>
      <c r="FDK6" s="91"/>
      <c r="FDL6" s="91"/>
      <c r="FDM6" s="91"/>
      <c r="FDN6" s="91"/>
      <c r="FDO6" s="91"/>
      <c r="FDP6" s="91"/>
      <c r="FDQ6" s="91"/>
      <c r="FDR6" s="91"/>
      <c r="FDS6" s="91"/>
      <c r="FDT6" s="91"/>
      <c r="FDU6" s="91"/>
      <c r="FDV6" s="91"/>
      <c r="FDW6" s="91"/>
      <c r="FDX6" s="91"/>
      <c r="FDY6" s="91"/>
      <c r="FDZ6" s="91"/>
      <c r="FEA6" s="91"/>
      <c r="FEB6" s="91"/>
      <c r="FEC6" s="91"/>
      <c r="FED6" s="91"/>
      <c r="FEE6" s="91"/>
      <c r="FEF6" s="91"/>
      <c r="FEG6" s="91"/>
      <c r="FEH6" s="91"/>
      <c r="FEI6" s="91"/>
      <c r="FEJ6" s="91"/>
      <c r="FEK6" s="91"/>
      <c r="FEL6" s="91"/>
      <c r="FEM6" s="91"/>
      <c r="FEN6" s="91"/>
      <c r="FEO6" s="91"/>
      <c r="FEP6" s="91"/>
      <c r="FEQ6" s="91"/>
      <c r="FER6" s="91"/>
      <c r="FES6" s="91"/>
      <c r="FET6" s="91"/>
      <c r="FEU6" s="91"/>
      <c r="FEV6" s="91"/>
      <c r="FEW6" s="91"/>
      <c r="FEX6" s="91"/>
      <c r="FEY6" s="91"/>
      <c r="FEZ6" s="91"/>
      <c r="FFA6" s="91"/>
      <c r="FFB6" s="91"/>
      <c r="FFC6" s="91"/>
      <c r="FFD6" s="91"/>
      <c r="FFE6" s="91"/>
      <c r="FFF6" s="91"/>
      <c r="FFG6" s="91"/>
      <c r="FFH6" s="91"/>
      <c r="FFI6" s="91"/>
      <c r="FFJ6" s="91"/>
      <c r="FFK6" s="91"/>
      <c r="FFL6" s="91"/>
      <c r="FFM6" s="91"/>
      <c r="FFN6" s="91"/>
      <c r="FFO6" s="91"/>
      <c r="FFP6" s="91"/>
      <c r="FFQ6" s="91"/>
      <c r="FFR6" s="91"/>
      <c r="FFS6" s="91"/>
      <c r="FFT6" s="91"/>
      <c r="FFU6" s="91"/>
      <c r="FFV6" s="91"/>
      <c r="FFW6" s="91"/>
      <c r="FFX6" s="91"/>
      <c r="FFY6" s="91"/>
      <c r="FFZ6" s="91"/>
      <c r="FGA6" s="91"/>
      <c r="FGB6" s="91"/>
      <c r="FGC6" s="91"/>
      <c r="FGD6" s="91"/>
      <c r="FGE6" s="91"/>
      <c r="FGF6" s="91"/>
      <c r="FGG6" s="91"/>
      <c r="FGH6" s="91"/>
      <c r="FGI6" s="91"/>
      <c r="FGJ6" s="91"/>
      <c r="FGK6" s="91"/>
      <c r="FGL6" s="91"/>
      <c r="FGM6" s="91"/>
      <c r="FGN6" s="91"/>
      <c r="FGO6" s="91"/>
      <c r="FGP6" s="91"/>
      <c r="FGQ6" s="91"/>
      <c r="FGR6" s="91"/>
      <c r="FGS6" s="91"/>
      <c r="FGT6" s="91"/>
      <c r="FGU6" s="91"/>
      <c r="FGV6" s="91"/>
      <c r="FGW6" s="91"/>
      <c r="FGX6" s="91"/>
      <c r="FGY6" s="91"/>
      <c r="FGZ6" s="91"/>
      <c r="FHA6" s="91"/>
      <c r="FHB6" s="91"/>
      <c r="FHC6" s="91"/>
      <c r="FHD6" s="91"/>
      <c r="FHE6" s="91"/>
      <c r="FHF6" s="91"/>
      <c r="FHG6" s="91"/>
      <c r="FHH6" s="91"/>
      <c r="FHI6" s="91"/>
      <c r="FHJ6" s="91"/>
      <c r="FHK6" s="91"/>
      <c r="FHL6" s="91"/>
      <c r="FHM6" s="91"/>
      <c r="FHN6" s="91"/>
      <c r="FHO6" s="91"/>
      <c r="FHP6" s="91"/>
      <c r="FHQ6" s="91"/>
      <c r="FHR6" s="91"/>
      <c r="FHS6" s="91"/>
      <c r="FHT6" s="91"/>
      <c r="FHU6" s="91"/>
      <c r="FHV6" s="91"/>
      <c r="FHW6" s="91"/>
      <c r="FHX6" s="91"/>
      <c r="FHY6" s="91"/>
      <c r="FHZ6" s="91"/>
      <c r="FIA6" s="91"/>
      <c r="FIB6" s="91"/>
      <c r="FIC6" s="91"/>
      <c r="FID6" s="91"/>
      <c r="FIE6" s="91"/>
      <c r="FIF6" s="91"/>
      <c r="FIG6" s="91"/>
      <c r="FIH6" s="91"/>
      <c r="FII6" s="91"/>
      <c r="FIJ6" s="91"/>
      <c r="FIK6" s="91"/>
      <c r="FIL6" s="91"/>
      <c r="FIM6" s="91"/>
      <c r="FIN6" s="91"/>
      <c r="FIO6" s="91"/>
      <c r="FIP6" s="91"/>
      <c r="FIQ6" s="91"/>
      <c r="FIR6" s="91"/>
      <c r="FIS6" s="91"/>
      <c r="FIT6" s="91"/>
      <c r="FIU6" s="91"/>
      <c r="FIV6" s="91"/>
      <c r="FIW6" s="91"/>
      <c r="FIX6" s="91"/>
      <c r="FIY6" s="91"/>
      <c r="FIZ6" s="91"/>
      <c r="FJA6" s="91"/>
      <c r="FJB6" s="91"/>
      <c r="FJC6" s="91"/>
      <c r="FJD6" s="91"/>
      <c r="FJE6" s="91"/>
      <c r="FJF6" s="91"/>
      <c r="FJG6" s="91"/>
      <c r="FJH6" s="91"/>
      <c r="FJI6" s="91"/>
      <c r="FJJ6" s="91"/>
      <c r="FJK6" s="91"/>
      <c r="FJL6" s="91"/>
      <c r="FJM6" s="91"/>
      <c r="FJN6" s="91"/>
      <c r="FJO6" s="91"/>
      <c r="FJP6" s="91"/>
      <c r="FJQ6" s="91"/>
      <c r="FJR6" s="91"/>
      <c r="FJS6" s="91"/>
      <c r="FJT6" s="91"/>
      <c r="FJU6" s="91"/>
      <c r="FJV6" s="91"/>
      <c r="FJW6" s="91"/>
      <c r="FJX6" s="91"/>
      <c r="FJY6" s="91"/>
      <c r="FJZ6" s="91"/>
      <c r="FKA6" s="91"/>
      <c r="FKB6" s="91"/>
      <c r="FKC6" s="91"/>
      <c r="FKD6" s="91"/>
      <c r="FKE6" s="91"/>
      <c r="FKF6" s="91"/>
      <c r="FKG6" s="91"/>
      <c r="FKH6" s="91"/>
      <c r="FKI6" s="91"/>
      <c r="FKJ6" s="91"/>
      <c r="FKK6" s="91"/>
      <c r="FKL6" s="91"/>
      <c r="FKM6" s="91"/>
      <c r="FKN6" s="91"/>
      <c r="FKO6" s="91"/>
      <c r="FKP6" s="91"/>
      <c r="FKQ6" s="91"/>
      <c r="FKR6" s="91"/>
      <c r="FKS6" s="91"/>
      <c r="FKT6" s="91"/>
      <c r="FKU6" s="91"/>
      <c r="FKV6" s="91"/>
      <c r="FKW6" s="91"/>
      <c r="FKX6" s="91"/>
      <c r="FKY6" s="91"/>
      <c r="FKZ6" s="91"/>
      <c r="FLA6" s="91"/>
      <c r="FLB6" s="91"/>
      <c r="FLC6" s="91"/>
      <c r="FLD6" s="91"/>
      <c r="FLE6" s="91"/>
      <c r="FLF6" s="91"/>
      <c r="FLG6" s="91"/>
      <c r="FLH6" s="91"/>
      <c r="FLI6" s="91"/>
      <c r="FLJ6" s="91"/>
      <c r="FLK6" s="91"/>
      <c r="FLL6" s="91"/>
      <c r="FLM6" s="91"/>
      <c r="FLN6" s="91"/>
      <c r="FLO6" s="91"/>
      <c r="FLP6" s="91"/>
      <c r="FLQ6" s="91"/>
      <c r="FLR6" s="91"/>
      <c r="FLS6" s="91"/>
      <c r="FLT6" s="91"/>
      <c r="FLU6" s="91"/>
      <c r="FLV6" s="91"/>
      <c r="FLW6" s="91"/>
      <c r="FLX6" s="91"/>
      <c r="FLY6" s="91"/>
      <c r="FLZ6" s="91"/>
      <c r="FMA6" s="91"/>
      <c r="FMB6" s="91"/>
      <c r="FMC6" s="91"/>
      <c r="FMD6" s="91"/>
      <c r="FME6" s="91"/>
      <c r="FMF6" s="91"/>
      <c r="FMG6" s="91"/>
      <c r="FMH6" s="91"/>
      <c r="FMI6" s="91"/>
      <c r="FMJ6" s="91"/>
      <c r="FMK6" s="91"/>
      <c r="FML6" s="91"/>
      <c r="FMM6" s="91"/>
      <c r="FMN6" s="91"/>
      <c r="FMO6" s="91"/>
      <c r="FMP6" s="91"/>
      <c r="FMQ6" s="91"/>
      <c r="FMR6" s="91"/>
      <c r="FMS6" s="91"/>
      <c r="FMT6" s="91"/>
      <c r="FMU6" s="91"/>
      <c r="FMV6" s="91"/>
      <c r="FMW6" s="91"/>
      <c r="FMX6" s="91"/>
      <c r="FMY6" s="91"/>
      <c r="FMZ6" s="91"/>
      <c r="FNA6" s="91"/>
      <c r="FNB6" s="91"/>
      <c r="FNC6" s="91"/>
      <c r="FND6" s="91"/>
      <c r="FNE6" s="91"/>
      <c r="FNF6" s="91"/>
      <c r="FNG6" s="91"/>
      <c r="FNH6" s="91"/>
      <c r="FNI6" s="91"/>
      <c r="FNJ6" s="91"/>
      <c r="FNK6" s="91"/>
      <c r="FNL6" s="91"/>
      <c r="FNM6" s="91"/>
      <c r="FNN6" s="91"/>
      <c r="FNO6" s="91"/>
      <c r="FNP6" s="91"/>
      <c r="FNQ6" s="91"/>
      <c r="FNR6" s="91"/>
      <c r="FNS6" s="91"/>
      <c r="FNT6" s="91"/>
      <c r="FNU6" s="91"/>
      <c r="FNV6" s="91"/>
      <c r="FNW6" s="91"/>
      <c r="FNX6" s="91"/>
      <c r="FNY6" s="91"/>
      <c r="FNZ6" s="91"/>
      <c r="FOA6" s="91"/>
      <c r="FOB6" s="91"/>
      <c r="FOC6" s="91"/>
      <c r="FOD6" s="91"/>
      <c r="FOE6" s="91"/>
      <c r="FOF6" s="91"/>
      <c r="FOG6" s="91"/>
      <c r="FOH6" s="91"/>
      <c r="FOI6" s="91"/>
      <c r="FOJ6" s="91"/>
      <c r="FOK6" s="91"/>
      <c r="FOL6" s="91"/>
      <c r="FOM6" s="91"/>
      <c r="FON6" s="91"/>
      <c r="FOO6" s="91"/>
      <c r="FOP6" s="91"/>
      <c r="FOQ6" s="91"/>
      <c r="FOR6" s="91"/>
      <c r="FOS6" s="91"/>
      <c r="FOT6" s="91"/>
      <c r="FOU6" s="91"/>
      <c r="FOV6" s="91"/>
      <c r="FOW6" s="91"/>
      <c r="FOX6" s="91"/>
      <c r="FOY6" s="91"/>
      <c r="FOZ6" s="91"/>
      <c r="FPA6" s="91"/>
      <c r="FPB6" s="91"/>
      <c r="FPC6" s="91"/>
      <c r="FPD6" s="91"/>
      <c r="FPE6" s="91"/>
      <c r="FPF6" s="91"/>
      <c r="FPG6" s="91"/>
      <c r="FPH6" s="91"/>
      <c r="FPI6" s="91"/>
      <c r="FPJ6" s="91"/>
      <c r="FPK6" s="91"/>
      <c r="FPL6" s="91"/>
      <c r="FPM6" s="91"/>
      <c r="FPN6" s="91"/>
      <c r="FPO6" s="91"/>
      <c r="FPP6" s="91"/>
      <c r="FPQ6" s="91"/>
      <c r="FPR6" s="91"/>
      <c r="FPS6" s="91"/>
      <c r="FPT6" s="91"/>
      <c r="FPU6" s="91"/>
      <c r="FPV6" s="91"/>
      <c r="FPW6" s="91"/>
      <c r="FPX6" s="91"/>
      <c r="FPY6" s="91"/>
      <c r="FPZ6" s="91"/>
      <c r="FQA6" s="91"/>
      <c r="FQB6" s="91"/>
      <c r="FQC6" s="91"/>
      <c r="FQD6" s="91"/>
      <c r="FQE6" s="91"/>
      <c r="FQF6" s="91"/>
      <c r="FQG6" s="91"/>
      <c r="FQH6" s="91"/>
      <c r="FQI6" s="91"/>
      <c r="FQJ6" s="91"/>
      <c r="FQK6" s="91"/>
      <c r="FQL6" s="91"/>
      <c r="FQM6" s="91"/>
      <c r="FQN6" s="91"/>
      <c r="FQO6" s="91"/>
      <c r="FQP6" s="91"/>
      <c r="FQQ6" s="91"/>
      <c r="FQR6" s="91"/>
      <c r="FQS6" s="91"/>
      <c r="FQT6" s="91"/>
      <c r="FQU6" s="91"/>
      <c r="FQV6" s="91"/>
      <c r="FQW6" s="91"/>
      <c r="FQX6" s="91"/>
      <c r="FQY6" s="91"/>
      <c r="FQZ6" s="91"/>
      <c r="FRA6" s="91"/>
      <c r="FRB6" s="91"/>
      <c r="FRC6" s="91"/>
      <c r="FRD6" s="91"/>
      <c r="FRE6" s="91"/>
      <c r="FRF6" s="91"/>
      <c r="FRG6" s="91"/>
      <c r="FRH6" s="91"/>
      <c r="FRI6" s="91"/>
      <c r="FRJ6" s="91"/>
      <c r="FRK6" s="91"/>
      <c r="FRL6" s="91"/>
      <c r="FRM6" s="91"/>
      <c r="FRN6" s="91"/>
      <c r="FRO6" s="91"/>
      <c r="FRP6" s="91"/>
      <c r="FRQ6" s="91"/>
      <c r="FRR6" s="91"/>
      <c r="FRS6" s="91"/>
      <c r="FRT6" s="91"/>
      <c r="FRU6" s="91"/>
      <c r="FRV6" s="91"/>
      <c r="FRW6" s="91"/>
      <c r="FRX6" s="91"/>
      <c r="FRY6" s="91"/>
      <c r="FRZ6" s="91"/>
      <c r="FSA6" s="91"/>
      <c r="FSB6" s="91"/>
      <c r="FSC6" s="91"/>
      <c r="FSD6" s="91"/>
      <c r="FSE6" s="91"/>
      <c r="FSF6" s="91"/>
      <c r="FSG6" s="91"/>
      <c r="FSH6" s="91"/>
      <c r="FSI6" s="91"/>
      <c r="FSJ6" s="91"/>
      <c r="FSK6" s="91"/>
      <c r="FSL6" s="91"/>
      <c r="FSM6" s="91"/>
      <c r="FSN6" s="91"/>
      <c r="FSO6" s="91"/>
      <c r="FSP6" s="91"/>
      <c r="FSQ6" s="91"/>
      <c r="FSR6" s="91"/>
      <c r="FSS6" s="91"/>
      <c r="FST6" s="91"/>
      <c r="FSU6" s="91"/>
      <c r="FSV6" s="91"/>
      <c r="FSW6" s="91"/>
      <c r="FSX6" s="91"/>
      <c r="FSY6" s="91"/>
      <c r="FSZ6" s="91"/>
      <c r="FTA6" s="91"/>
      <c r="FTB6" s="91"/>
      <c r="FTC6" s="91"/>
      <c r="FTD6" s="91"/>
      <c r="FTE6" s="91"/>
      <c r="FTF6" s="91"/>
      <c r="FTG6" s="91"/>
      <c r="FTH6" s="91"/>
      <c r="FTI6" s="91"/>
      <c r="FTJ6" s="91"/>
      <c r="FTK6" s="91"/>
      <c r="FTL6" s="91"/>
      <c r="FTM6" s="91"/>
      <c r="FTN6" s="91"/>
      <c r="FTO6" s="91"/>
      <c r="FTP6" s="91"/>
      <c r="FTQ6" s="91"/>
      <c r="FTR6" s="91"/>
      <c r="FTS6" s="91"/>
      <c r="FTT6" s="91"/>
      <c r="FTU6" s="91"/>
      <c r="FTV6" s="91"/>
      <c r="FTW6" s="91"/>
      <c r="FTX6" s="91"/>
      <c r="FTY6" s="91"/>
      <c r="FTZ6" s="91"/>
      <c r="FUA6" s="91"/>
      <c r="FUB6" s="91"/>
      <c r="FUC6" s="91"/>
      <c r="FUD6" s="91"/>
      <c r="FUE6" s="91"/>
      <c r="FUF6" s="91"/>
      <c r="FUG6" s="91"/>
      <c r="FUH6" s="91"/>
      <c r="FUI6" s="91"/>
      <c r="FUJ6" s="91"/>
      <c r="FUK6" s="91"/>
      <c r="FUL6" s="91"/>
      <c r="FUM6" s="91"/>
      <c r="FUN6" s="91"/>
      <c r="FUO6" s="91"/>
      <c r="FUP6" s="91"/>
      <c r="FUQ6" s="91"/>
      <c r="FUR6" s="91"/>
      <c r="FUS6" s="91"/>
      <c r="FUT6" s="91"/>
      <c r="FUU6" s="91"/>
      <c r="FUV6" s="91"/>
      <c r="FUW6" s="91"/>
      <c r="FUX6" s="91"/>
      <c r="FUY6" s="91"/>
      <c r="FUZ6" s="91"/>
      <c r="FVA6" s="91"/>
      <c r="FVB6" s="91"/>
      <c r="FVC6" s="91"/>
      <c r="FVD6" s="91"/>
      <c r="FVE6" s="91"/>
      <c r="FVF6" s="91"/>
      <c r="FVG6" s="91"/>
      <c r="FVH6" s="91"/>
      <c r="FVI6" s="91"/>
      <c r="FVJ6" s="91"/>
      <c r="FVK6" s="91"/>
      <c r="FVL6" s="91"/>
      <c r="FVM6" s="91"/>
      <c r="FVN6" s="91"/>
      <c r="FVO6" s="91"/>
      <c r="FVP6" s="91"/>
      <c r="FVQ6" s="91"/>
      <c r="FVR6" s="91"/>
      <c r="FVS6" s="91"/>
      <c r="FVT6" s="91"/>
      <c r="FVU6" s="91"/>
      <c r="FVV6" s="91"/>
      <c r="FVW6" s="91"/>
      <c r="FVX6" s="91"/>
      <c r="FVY6" s="91"/>
      <c r="FVZ6" s="91"/>
      <c r="FWA6" s="91"/>
      <c r="FWB6" s="91"/>
      <c r="FWC6" s="91"/>
      <c r="FWD6" s="91"/>
      <c r="FWE6" s="91"/>
      <c r="FWF6" s="91"/>
      <c r="FWG6" s="91"/>
      <c r="FWH6" s="91"/>
      <c r="FWI6" s="91"/>
      <c r="FWJ6" s="91"/>
      <c r="FWK6" s="91"/>
      <c r="FWL6" s="91"/>
      <c r="FWM6" s="91"/>
      <c r="FWN6" s="91"/>
      <c r="FWO6" s="91"/>
      <c r="FWP6" s="91"/>
      <c r="FWQ6" s="91"/>
      <c r="FWR6" s="91"/>
      <c r="FWS6" s="91"/>
      <c r="FWT6" s="91"/>
      <c r="FWU6" s="91"/>
      <c r="FWV6" s="91"/>
      <c r="FWW6" s="91"/>
      <c r="FWX6" s="91"/>
      <c r="FWY6" s="91"/>
      <c r="FWZ6" s="91"/>
      <c r="FXA6" s="91"/>
      <c r="FXB6" s="91"/>
      <c r="FXC6" s="91"/>
      <c r="FXD6" s="91"/>
      <c r="FXE6" s="91"/>
      <c r="FXF6" s="91"/>
      <c r="FXG6" s="91"/>
      <c r="FXH6" s="91"/>
      <c r="FXI6" s="91"/>
      <c r="FXJ6" s="91"/>
      <c r="FXK6" s="91"/>
      <c r="FXL6" s="91"/>
      <c r="FXM6" s="91"/>
      <c r="FXN6" s="91"/>
      <c r="FXO6" s="91"/>
      <c r="FXP6" s="91"/>
      <c r="FXQ6" s="91"/>
      <c r="FXR6" s="91"/>
      <c r="FXS6" s="91"/>
      <c r="FXT6" s="91"/>
      <c r="FXU6" s="91"/>
      <c r="FXV6" s="91"/>
      <c r="FXW6" s="91"/>
      <c r="FXX6" s="91"/>
      <c r="FXY6" s="91"/>
      <c r="FXZ6" s="91"/>
      <c r="FYA6" s="91"/>
      <c r="FYB6" s="91"/>
      <c r="FYC6" s="91"/>
      <c r="FYD6" s="91"/>
      <c r="FYE6" s="91"/>
      <c r="FYF6" s="91"/>
      <c r="FYG6" s="91"/>
      <c r="FYH6" s="91"/>
      <c r="FYI6" s="91"/>
      <c r="FYJ6" s="91"/>
      <c r="FYK6" s="91"/>
      <c r="FYL6" s="91"/>
      <c r="FYM6" s="91"/>
      <c r="FYN6" s="91"/>
      <c r="FYO6" s="91"/>
      <c r="FYP6" s="91"/>
      <c r="FYQ6" s="91"/>
      <c r="FYR6" s="91"/>
      <c r="FYS6" s="91"/>
      <c r="FYT6" s="91"/>
      <c r="FYU6" s="91"/>
      <c r="FYV6" s="91"/>
      <c r="FYW6" s="91"/>
      <c r="FYX6" s="91"/>
      <c r="FYY6" s="91"/>
      <c r="FYZ6" s="91"/>
      <c r="FZA6" s="91"/>
      <c r="FZB6" s="91"/>
      <c r="FZC6" s="91"/>
      <c r="FZD6" s="91"/>
      <c r="FZE6" s="91"/>
      <c r="FZF6" s="91"/>
      <c r="FZG6" s="91"/>
      <c r="FZH6" s="91"/>
      <c r="FZI6" s="91"/>
      <c r="FZJ6" s="91"/>
      <c r="FZK6" s="91"/>
      <c r="FZL6" s="91"/>
      <c r="FZM6" s="91"/>
      <c r="FZN6" s="91"/>
      <c r="FZO6" s="91"/>
      <c r="FZP6" s="91"/>
      <c r="FZQ6" s="91"/>
      <c r="FZR6" s="91"/>
      <c r="FZS6" s="91"/>
      <c r="FZT6" s="91"/>
      <c r="FZU6" s="91"/>
      <c r="FZV6" s="91"/>
      <c r="FZW6" s="91"/>
      <c r="FZX6" s="91"/>
      <c r="FZY6" s="91"/>
      <c r="FZZ6" s="91"/>
      <c r="GAA6" s="91"/>
      <c r="GAB6" s="91"/>
      <c r="GAC6" s="91"/>
      <c r="GAD6" s="91"/>
      <c r="GAE6" s="91"/>
      <c r="GAF6" s="91"/>
      <c r="GAG6" s="91"/>
      <c r="GAH6" s="91"/>
      <c r="GAI6" s="91"/>
      <c r="GAJ6" s="91"/>
      <c r="GAK6" s="91"/>
      <c r="GAL6" s="91"/>
      <c r="GAM6" s="91"/>
      <c r="GAN6" s="91"/>
      <c r="GAO6" s="91"/>
      <c r="GAP6" s="91"/>
      <c r="GAQ6" s="91"/>
      <c r="GAR6" s="91"/>
      <c r="GAS6" s="91"/>
      <c r="GAT6" s="91"/>
      <c r="GAU6" s="91"/>
      <c r="GAV6" s="91"/>
      <c r="GAW6" s="91"/>
      <c r="GAX6" s="91"/>
      <c r="GAY6" s="91"/>
      <c r="GAZ6" s="91"/>
      <c r="GBA6" s="91"/>
      <c r="GBB6" s="91"/>
      <c r="GBC6" s="91"/>
      <c r="GBD6" s="91"/>
      <c r="GBE6" s="91"/>
      <c r="GBF6" s="91"/>
      <c r="GBG6" s="91"/>
      <c r="GBH6" s="91"/>
      <c r="GBI6" s="91"/>
      <c r="GBJ6" s="91"/>
      <c r="GBK6" s="91"/>
      <c r="GBL6" s="91"/>
      <c r="GBM6" s="91"/>
      <c r="GBN6" s="91"/>
      <c r="GBO6" s="91"/>
      <c r="GBP6" s="91"/>
      <c r="GBQ6" s="91"/>
      <c r="GBR6" s="91"/>
      <c r="GBS6" s="91"/>
      <c r="GBT6" s="91"/>
      <c r="GBU6" s="91"/>
      <c r="GBV6" s="91"/>
      <c r="GBW6" s="91"/>
      <c r="GBX6" s="91"/>
      <c r="GBY6" s="91"/>
      <c r="GBZ6" s="91"/>
      <c r="GCA6" s="91"/>
      <c r="GCB6" s="91"/>
      <c r="GCC6" s="91"/>
      <c r="GCD6" s="91"/>
      <c r="GCE6" s="91"/>
      <c r="GCF6" s="91"/>
      <c r="GCG6" s="91"/>
      <c r="GCH6" s="91"/>
      <c r="GCI6" s="91"/>
      <c r="GCJ6" s="91"/>
      <c r="GCK6" s="91"/>
      <c r="GCL6" s="91"/>
      <c r="GCM6" s="91"/>
      <c r="GCN6" s="91"/>
      <c r="GCO6" s="91"/>
      <c r="GCP6" s="91"/>
      <c r="GCQ6" s="91"/>
      <c r="GCR6" s="91"/>
      <c r="GCS6" s="91"/>
      <c r="GCT6" s="91"/>
      <c r="GCU6" s="91"/>
      <c r="GCV6" s="91"/>
      <c r="GCW6" s="91"/>
      <c r="GCX6" s="91"/>
      <c r="GCY6" s="91"/>
      <c r="GCZ6" s="91"/>
      <c r="GDA6" s="91"/>
      <c r="GDB6" s="91"/>
      <c r="GDC6" s="91"/>
      <c r="GDD6" s="91"/>
      <c r="GDE6" s="91"/>
      <c r="GDF6" s="91"/>
      <c r="GDG6" s="91"/>
      <c r="GDH6" s="91"/>
      <c r="GDI6" s="91"/>
      <c r="GDJ6" s="91"/>
      <c r="GDK6" s="91"/>
      <c r="GDL6" s="91"/>
      <c r="GDM6" s="91"/>
      <c r="GDN6" s="91"/>
      <c r="GDO6" s="91"/>
      <c r="GDP6" s="91"/>
      <c r="GDQ6" s="91"/>
      <c r="GDR6" s="91"/>
      <c r="GDS6" s="91"/>
      <c r="GDT6" s="91"/>
      <c r="GDU6" s="91"/>
      <c r="GDV6" s="91"/>
      <c r="GDW6" s="91"/>
      <c r="GDX6" s="91"/>
      <c r="GDY6" s="91"/>
      <c r="GDZ6" s="91"/>
      <c r="GEA6" s="91"/>
      <c r="GEB6" s="91"/>
      <c r="GEC6" s="91"/>
      <c r="GED6" s="91"/>
      <c r="GEE6" s="91"/>
      <c r="GEF6" s="91"/>
      <c r="GEG6" s="91"/>
      <c r="GEH6" s="91"/>
      <c r="GEI6" s="91"/>
      <c r="GEJ6" s="91"/>
      <c r="GEK6" s="91"/>
      <c r="GEL6" s="91"/>
      <c r="GEM6" s="91"/>
      <c r="GEN6" s="91"/>
      <c r="GEO6" s="91"/>
      <c r="GEP6" s="91"/>
      <c r="GEQ6" s="91"/>
      <c r="GER6" s="91"/>
      <c r="GES6" s="91"/>
      <c r="GET6" s="91"/>
      <c r="GEU6" s="91"/>
      <c r="GEV6" s="91"/>
      <c r="GEW6" s="91"/>
      <c r="GEX6" s="91"/>
      <c r="GEY6" s="91"/>
      <c r="GEZ6" s="91"/>
      <c r="GFA6" s="91"/>
      <c r="GFB6" s="91"/>
      <c r="GFC6" s="91"/>
      <c r="GFD6" s="91"/>
      <c r="GFE6" s="91"/>
      <c r="GFF6" s="91"/>
      <c r="GFG6" s="91"/>
      <c r="GFH6" s="91"/>
      <c r="GFI6" s="91"/>
      <c r="GFJ6" s="91"/>
      <c r="GFK6" s="91"/>
      <c r="GFL6" s="91"/>
      <c r="GFM6" s="91"/>
      <c r="GFN6" s="91"/>
      <c r="GFO6" s="91"/>
      <c r="GFP6" s="91"/>
      <c r="GFQ6" s="91"/>
      <c r="GFR6" s="91"/>
      <c r="GFS6" s="91"/>
      <c r="GFT6" s="91"/>
      <c r="GFU6" s="91"/>
      <c r="GFV6" s="91"/>
      <c r="GFW6" s="91"/>
      <c r="GFX6" s="91"/>
      <c r="GFY6" s="91"/>
      <c r="GFZ6" s="91"/>
      <c r="GGA6" s="91"/>
      <c r="GGB6" s="91"/>
      <c r="GGC6" s="91"/>
      <c r="GGD6" s="91"/>
      <c r="GGE6" s="91"/>
      <c r="GGF6" s="91"/>
      <c r="GGG6" s="91"/>
      <c r="GGH6" s="91"/>
      <c r="GGI6" s="91"/>
      <c r="GGJ6" s="91"/>
      <c r="GGK6" s="91"/>
      <c r="GGL6" s="91"/>
      <c r="GGM6" s="91"/>
      <c r="GGN6" s="91"/>
      <c r="GGO6" s="91"/>
      <c r="GGP6" s="91"/>
      <c r="GGQ6" s="91"/>
      <c r="GGR6" s="91"/>
      <c r="GGS6" s="91"/>
      <c r="GGT6" s="91"/>
      <c r="GGU6" s="91"/>
      <c r="GGV6" s="91"/>
      <c r="GGW6" s="91"/>
      <c r="GGX6" s="91"/>
      <c r="GGY6" s="91"/>
      <c r="GGZ6" s="91"/>
      <c r="GHA6" s="91"/>
      <c r="GHB6" s="91"/>
      <c r="GHC6" s="91"/>
      <c r="GHD6" s="91"/>
      <c r="GHE6" s="91"/>
      <c r="GHF6" s="91"/>
      <c r="GHG6" s="91"/>
      <c r="GHH6" s="91"/>
      <c r="GHI6" s="91"/>
      <c r="GHJ6" s="91"/>
      <c r="GHK6" s="91"/>
      <c r="GHL6" s="91"/>
      <c r="GHM6" s="91"/>
      <c r="GHN6" s="91"/>
      <c r="GHO6" s="91"/>
      <c r="GHP6" s="91"/>
      <c r="GHQ6" s="91"/>
      <c r="GHR6" s="91"/>
      <c r="GHS6" s="91"/>
      <c r="GHT6" s="91"/>
      <c r="GHU6" s="91"/>
      <c r="GHV6" s="91"/>
      <c r="GHW6" s="91"/>
      <c r="GHX6" s="91"/>
      <c r="GHY6" s="91"/>
      <c r="GHZ6" s="91"/>
      <c r="GIA6" s="91"/>
      <c r="GIB6" s="91"/>
      <c r="GIC6" s="91"/>
      <c r="GID6" s="91"/>
      <c r="GIE6" s="91"/>
      <c r="GIF6" s="91"/>
      <c r="GIG6" s="91"/>
      <c r="GIH6" s="91"/>
      <c r="GII6" s="91"/>
      <c r="GIJ6" s="91"/>
      <c r="GIK6" s="91"/>
      <c r="GIL6" s="91"/>
      <c r="GIM6" s="91"/>
      <c r="GIN6" s="91"/>
      <c r="GIO6" s="91"/>
      <c r="GIP6" s="91"/>
      <c r="GIQ6" s="91"/>
      <c r="GIR6" s="91"/>
      <c r="GIS6" s="91"/>
      <c r="GIT6" s="91"/>
      <c r="GIU6" s="91"/>
      <c r="GIV6" s="91"/>
      <c r="GIW6" s="91"/>
      <c r="GIX6" s="91"/>
      <c r="GIY6" s="91"/>
      <c r="GIZ6" s="91"/>
      <c r="GJA6" s="91"/>
      <c r="GJB6" s="91"/>
      <c r="GJC6" s="91"/>
      <c r="GJD6" s="91"/>
      <c r="GJE6" s="91"/>
      <c r="GJF6" s="91"/>
      <c r="GJG6" s="91"/>
      <c r="GJH6" s="91"/>
      <c r="GJI6" s="91"/>
      <c r="GJJ6" s="91"/>
      <c r="GJK6" s="91"/>
      <c r="GJL6" s="91"/>
      <c r="GJM6" s="91"/>
      <c r="GJN6" s="91"/>
      <c r="GJO6" s="91"/>
      <c r="GJP6" s="91"/>
      <c r="GJQ6" s="91"/>
      <c r="GJR6" s="91"/>
      <c r="GJS6" s="91"/>
      <c r="GJT6" s="91"/>
      <c r="GJU6" s="91"/>
      <c r="GJV6" s="91"/>
      <c r="GJW6" s="91"/>
      <c r="GJX6" s="91"/>
      <c r="GJY6" s="91"/>
      <c r="GJZ6" s="91"/>
      <c r="GKA6" s="91"/>
      <c r="GKB6" s="91"/>
      <c r="GKC6" s="91"/>
      <c r="GKD6" s="91"/>
      <c r="GKE6" s="91"/>
      <c r="GKF6" s="91"/>
      <c r="GKG6" s="91"/>
      <c r="GKH6" s="91"/>
      <c r="GKI6" s="91"/>
      <c r="GKJ6" s="91"/>
      <c r="GKK6" s="91"/>
      <c r="GKL6" s="91"/>
      <c r="GKM6" s="91"/>
      <c r="GKN6" s="91"/>
      <c r="GKO6" s="91"/>
      <c r="GKP6" s="91"/>
      <c r="GKQ6" s="91"/>
      <c r="GKR6" s="91"/>
      <c r="GKS6" s="91"/>
      <c r="GKT6" s="91"/>
      <c r="GKU6" s="91"/>
      <c r="GKV6" s="91"/>
      <c r="GKW6" s="91"/>
      <c r="GKX6" s="91"/>
      <c r="GKY6" s="91"/>
      <c r="GKZ6" s="91"/>
      <c r="GLA6" s="91"/>
      <c r="GLB6" s="91"/>
      <c r="GLC6" s="91"/>
      <c r="GLD6" s="91"/>
      <c r="GLE6" s="91"/>
      <c r="GLF6" s="91"/>
      <c r="GLG6" s="91"/>
      <c r="GLH6" s="91"/>
      <c r="GLI6" s="91"/>
      <c r="GLJ6" s="91"/>
      <c r="GLK6" s="91"/>
      <c r="GLL6" s="91"/>
      <c r="GLM6" s="91"/>
      <c r="GLN6" s="91"/>
      <c r="GLO6" s="91"/>
      <c r="GLP6" s="91"/>
      <c r="GLQ6" s="91"/>
      <c r="GLR6" s="91"/>
      <c r="GLS6" s="91"/>
      <c r="GLT6" s="91"/>
      <c r="GLU6" s="91"/>
      <c r="GLV6" s="91"/>
      <c r="GLW6" s="91"/>
      <c r="GLX6" s="91"/>
      <c r="GLY6" s="91"/>
      <c r="GLZ6" s="91"/>
      <c r="GMA6" s="91"/>
      <c r="GMB6" s="91"/>
      <c r="GMC6" s="91"/>
      <c r="GMD6" s="91"/>
      <c r="GME6" s="91"/>
      <c r="GMF6" s="91"/>
      <c r="GMG6" s="91"/>
      <c r="GMH6" s="91"/>
      <c r="GMI6" s="91"/>
      <c r="GMJ6" s="91"/>
      <c r="GMK6" s="91"/>
      <c r="GML6" s="91"/>
      <c r="GMM6" s="91"/>
      <c r="GMN6" s="91"/>
      <c r="GMO6" s="91"/>
      <c r="GMP6" s="91"/>
      <c r="GMQ6" s="91"/>
      <c r="GMR6" s="91"/>
      <c r="GMS6" s="91"/>
      <c r="GMT6" s="91"/>
      <c r="GMU6" s="91"/>
      <c r="GMV6" s="91"/>
      <c r="GMW6" s="91"/>
      <c r="GMX6" s="91"/>
      <c r="GMY6" s="91"/>
      <c r="GMZ6" s="91"/>
      <c r="GNA6" s="91"/>
      <c r="GNB6" s="91"/>
      <c r="GNC6" s="91"/>
      <c r="GND6" s="91"/>
      <c r="GNE6" s="91"/>
      <c r="GNF6" s="91"/>
      <c r="GNG6" s="91"/>
      <c r="GNH6" s="91"/>
      <c r="GNI6" s="91"/>
      <c r="GNJ6" s="91"/>
      <c r="GNK6" s="91"/>
      <c r="GNL6" s="91"/>
      <c r="GNM6" s="91"/>
      <c r="GNN6" s="91"/>
      <c r="GNO6" s="91"/>
      <c r="GNP6" s="91"/>
      <c r="GNQ6" s="91"/>
      <c r="GNR6" s="91"/>
      <c r="GNS6" s="91"/>
      <c r="GNT6" s="91"/>
      <c r="GNU6" s="91"/>
      <c r="GNV6" s="91"/>
      <c r="GNW6" s="91"/>
      <c r="GNX6" s="91"/>
      <c r="GNY6" s="91"/>
      <c r="GNZ6" s="91"/>
      <c r="GOA6" s="91"/>
      <c r="GOB6" s="91"/>
      <c r="GOC6" s="91"/>
      <c r="GOD6" s="91"/>
      <c r="GOE6" s="91"/>
      <c r="GOF6" s="91"/>
      <c r="GOG6" s="91"/>
      <c r="GOH6" s="91"/>
      <c r="GOI6" s="91"/>
      <c r="GOJ6" s="91"/>
      <c r="GOK6" s="91"/>
      <c r="GOL6" s="91"/>
      <c r="GOM6" s="91"/>
      <c r="GON6" s="91"/>
      <c r="GOO6" s="91"/>
      <c r="GOP6" s="91"/>
      <c r="GOQ6" s="91"/>
      <c r="GOR6" s="91"/>
      <c r="GOS6" s="91"/>
      <c r="GOT6" s="91"/>
      <c r="GOU6" s="91"/>
      <c r="GOV6" s="91"/>
      <c r="GOW6" s="91"/>
      <c r="GOX6" s="91"/>
      <c r="GOY6" s="91"/>
      <c r="GOZ6" s="91"/>
      <c r="GPA6" s="91"/>
      <c r="GPB6" s="91"/>
      <c r="GPC6" s="91"/>
      <c r="GPD6" s="91"/>
      <c r="GPE6" s="91"/>
      <c r="GPF6" s="91"/>
      <c r="GPG6" s="91"/>
      <c r="GPH6" s="91"/>
      <c r="GPI6" s="91"/>
      <c r="GPJ6" s="91"/>
      <c r="GPK6" s="91"/>
      <c r="GPL6" s="91"/>
      <c r="GPM6" s="91"/>
      <c r="GPN6" s="91"/>
      <c r="GPO6" s="91"/>
      <c r="GPP6" s="91"/>
      <c r="GPQ6" s="91"/>
      <c r="GPR6" s="91"/>
      <c r="GPS6" s="91"/>
      <c r="GPT6" s="91"/>
      <c r="GPU6" s="91"/>
      <c r="GPV6" s="91"/>
      <c r="GPW6" s="91"/>
      <c r="GPX6" s="91"/>
      <c r="GPY6" s="91"/>
      <c r="GPZ6" s="91"/>
      <c r="GQA6" s="91"/>
      <c r="GQB6" s="91"/>
      <c r="GQC6" s="91"/>
      <c r="GQD6" s="91"/>
      <c r="GQE6" s="91"/>
      <c r="GQF6" s="91"/>
      <c r="GQG6" s="91"/>
      <c r="GQH6" s="91"/>
      <c r="GQI6" s="91"/>
      <c r="GQJ6" s="91"/>
      <c r="GQK6" s="91"/>
      <c r="GQL6" s="91"/>
      <c r="GQM6" s="91"/>
      <c r="GQN6" s="91"/>
      <c r="GQO6" s="91"/>
      <c r="GQP6" s="91"/>
      <c r="GQQ6" s="91"/>
      <c r="GQR6" s="91"/>
      <c r="GQS6" s="91"/>
      <c r="GQT6" s="91"/>
      <c r="GQU6" s="91"/>
      <c r="GQV6" s="91"/>
      <c r="GQW6" s="91"/>
      <c r="GQX6" s="91"/>
      <c r="GQY6" s="91"/>
      <c r="GQZ6" s="91"/>
      <c r="GRA6" s="91"/>
      <c r="GRB6" s="91"/>
      <c r="GRC6" s="91"/>
      <c r="GRD6" s="91"/>
      <c r="GRE6" s="91"/>
      <c r="GRF6" s="91"/>
      <c r="GRG6" s="91"/>
      <c r="GRH6" s="91"/>
      <c r="GRI6" s="91"/>
      <c r="GRJ6" s="91"/>
      <c r="GRK6" s="91"/>
      <c r="GRL6" s="91"/>
      <c r="GRM6" s="91"/>
      <c r="GRN6" s="91"/>
      <c r="GRO6" s="91"/>
      <c r="GRP6" s="91"/>
      <c r="GRQ6" s="91"/>
      <c r="GRR6" s="91"/>
      <c r="GRS6" s="91"/>
      <c r="GRT6" s="91"/>
      <c r="GRU6" s="91"/>
      <c r="GRV6" s="91"/>
      <c r="GRW6" s="91"/>
      <c r="GRX6" s="91"/>
      <c r="GRY6" s="91"/>
      <c r="GRZ6" s="91"/>
      <c r="GSA6" s="91"/>
      <c r="GSB6" s="91"/>
      <c r="GSC6" s="91"/>
      <c r="GSD6" s="91"/>
      <c r="GSE6" s="91"/>
      <c r="GSF6" s="91"/>
      <c r="GSG6" s="91"/>
      <c r="GSH6" s="91"/>
      <c r="GSI6" s="91"/>
      <c r="GSJ6" s="91"/>
      <c r="GSK6" s="91"/>
      <c r="GSL6" s="91"/>
      <c r="GSM6" s="91"/>
      <c r="GSN6" s="91"/>
      <c r="GSO6" s="91"/>
      <c r="GSP6" s="91"/>
      <c r="GSQ6" s="91"/>
      <c r="GSR6" s="91"/>
      <c r="GSS6" s="91"/>
      <c r="GST6" s="91"/>
      <c r="GSU6" s="91"/>
      <c r="GSV6" s="91"/>
      <c r="GSW6" s="91"/>
      <c r="GSX6" s="91"/>
      <c r="GSY6" s="91"/>
      <c r="GSZ6" s="91"/>
      <c r="GTA6" s="91"/>
      <c r="GTB6" s="91"/>
      <c r="GTC6" s="91"/>
      <c r="GTD6" s="91"/>
      <c r="GTE6" s="91"/>
      <c r="GTF6" s="91"/>
      <c r="GTG6" s="91"/>
      <c r="GTH6" s="91"/>
      <c r="GTI6" s="91"/>
      <c r="GTJ6" s="91"/>
      <c r="GTK6" s="91"/>
      <c r="GTL6" s="91"/>
      <c r="GTM6" s="91"/>
      <c r="GTN6" s="91"/>
      <c r="GTO6" s="91"/>
      <c r="GTP6" s="91"/>
      <c r="GTQ6" s="91"/>
      <c r="GTR6" s="91"/>
      <c r="GTS6" s="91"/>
      <c r="GTT6" s="91"/>
      <c r="GTU6" s="91"/>
      <c r="GTV6" s="91"/>
      <c r="GTW6" s="91"/>
      <c r="GTX6" s="91"/>
      <c r="GTY6" s="91"/>
      <c r="GTZ6" s="91"/>
      <c r="GUA6" s="91"/>
      <c r="GUB6" s="91"/>
      <c r="GUC6" s="91"/>
      <c r="GUD6" s="91"/>
      <c r="GUE6" s="91"/>
      <c r="GUF6" s="91"/>
      <c r="GUG6" s="91"/>
      <c r="GUH6" s="91"/>
      <c r="GUI6" s="91"/>
      <c r="GUJ6" s="91"/>
      <c r="GUK6" s="91"/>
      <c r="GUL6" s="91"/>
      <c r="GUM6" s="91"/>
      <c r="GUN6" s="91"/>
      <c r="GUO6" s="91"/>
      <c r="GUP6" s="91"/>
      <c r="GUQ6" s="91"/>
      <c r="GUR6" s="91"/>
      <c r="GUS6" s="91"/>
      <c r="GUT6" s="91"/>
      <c r="GUU6" s="91"/>
      <c r="GUV6" s="91"/>
      <c r="GUW6" s="91"/>
      <c r="GUX6" s="91"/>
      <c r="GUY6" s="91"/>
      <c r="GUZ6" s="91"/>
      <c r="GVA6" s="91"/>
      <c r="GVB6" s="91"/>
      <c r="GVC6" s="91"/>
      <c r="GVD6" s="91"/>
      <c r="GVE6" s="91"/>
      <c r="GVF6" s="91"/>
      <c r="GVG6" s="91"/>
      <c r="GVH6" s="91"/>
      <c r="GVI6" s="91"/>
      <c r="GVJ6" s="91"/>
      <c r="GVK6" s="91"/>
      <c r="GVL6" s="91"/>
      <c r="GVM6" s="91"/>
      <c r="GVN6" s="91"/>
      <c r="GVO6" s="91"/>
      <c r="GVP6" s="91"/>
      <c r="GVQ6" s="91"/>
      <c r="GVR6" s="91"/>
      <c r="GVS6" s="91"/>
      <c r="GVT6" s="91"/>
      <c r="GVU6" s="91"/>
      <c r="GVV6" s="91"/>
      <c r="GVW6" s="91"/>
      <c r="GVX6" s="91"/>
      <c r="GVY6" s="91"/>
      <c r="GVZ6" s="91"/>
      <c r="GWA6" s="91"/>
      <c r="GWB6" s="91"/>
      <c r="GWC6" s="91"/>
      <c r="GWD6" s="91"/>
      <c r="GWE6" s="91"/>
      <c r="GWF6" s="91"/>
      <c r="GWG6" s="91"/>
      <c r="GWH6" s="91"/>
      <c r="GWI6" s="91"/>
      <c r="GWJ6" s="91"/>
      <c r="GWK6" s="91"/>
      <c r="GWL6" s="91"/>
      <c r="GWM6" s="91"/>
      <c r="GWN6" s="91"/>
      <c r="GWO6" s="91"/>
      <c r="GWP6" s="91"/>
      <c r="GWQ6" s="91"/>
      <c r="GWR6" s="91"/>
      <c r="GWS6" s="91"/>
      <c r="GWT6" s="91"/>
      <c r="GWU6" s="91"/>
      <c r="GWV6" s="91"/>
      <c r="GWW6" s="91"/>
      <c r="GWX6" s="91"/>
      <c r="GWY6" s="91"/>
      <c r="GWZ6" s="91"/>
      <c r="GXA6" s="91"/>
      <c r="GXB6" s="91"/>
      <c r="GXC6" s="91"/>
      <c r="GXD6" s="91"/>
      <c r="GXE6" s="91"/>
      <c r="GXF6" s="91"/>
      <c r="GXG6" s="91"/>
      <c r="GXH6" s="91"/>
      <c r="GXI6" s="91"/>
      <c r="GXJ6" s="91"/>
      <c r="GXK6" s="91"/>
      <c r="GXL6" s="91"/>
      <c r="GXM6" s="91"/>
      <c r="GXN6" s="91"/>
      <c r="GXO6" s="91"/>
      <c r="GXP6" s="91"/>
      <c r="GXQ6" s="91"/>
      <c r="GXR6" s="91"/>
      <c r="GXS6" s="91"/>
      <c r="GXT6" s="91"/>
      <c r="GXU6" s="91"/>
      <c r="GXV6" s="91"/>
      <c r="GXW6" s="91"/>
      <c r="GXX6" s="91"/>
      <c r="GXY6" s="91"/>
      <c r="GXZ6" s="91"/>
      <c r="GYA6" s="91"/>
      <c r="GYB6" s="91"/>
      <c r="GYC6" s="91"/>
      <c r="GYD6" s="91"/>
      <c r="GYE6" s="91"/>
      <c r="GYF6" s="91"/>
      <c r="GYG6" s="91"/>
      <c r="GYH6" s="91"/>
      <c r="GYI6" s="91"/>
      <c r="GYJ6" s="91"/>
      <c r="GYK6" s="91"/>
      <c r="GYL6" s="91"/>
      <c r="GYM6" s="91"/>
      <c r="GYN6" s="91"/>
      <c r="GYO6" s="91"/>
      <c r="GYP6" s="91"/>
      <c r="GYQ6" s="91"/>
      <c r="GYR6" s="91"/>
      <c r="GYS6" s="91"/>
      <c r="GYT6" s="91"/>
      <c r="GYU6" s="91"/>
      <c r="GYV6" s="91"/>
      <c r="GYW6" s="91"/>
      <c r="GYX6" s="91"/>
      <c r="GYY6" s="91"/>
      <c r="GYZ6" s="91"/>
      <c r="GZA6" s="91"/>
      <c r="GZB6" s="91"/>
      <c r="GZC6" s="91"/>
      <c r="GZD6" s="91"/>
      <c r="GZE6" s="91"/>
      <c r="GZF6" s="91"/>
      <c r="GZG6" s="91"/>
      <c r="GZH6" s="91"/>
      <c r="GZI6" s="91"/>
      <c r="GZJ6" s="91"/>
      <c r="GZK6" s="91"/>
      <c r="GZL6" s="91"/>
      <c r="GZM6" s="91"/>
      <c r="GZN6" s="91"/>
      <c r="GZO6" s="91"/>
      <c r="GZP6" s="91"/>
      <c r="GZQ6" s="91"/>
      <c r="GZR6" s="91"/>
      <c r="GZS6" s="91"/>
      <c r="GZT6" s="91"/>
      <c r="GZU6" s="91"/>
      <c r="GZV6" s="91"/>
      <c r="GZW6" s="91"/>
      <c r="GZX6" s="91"/>
      <c r="GZY6" s="91"/>
      <c r="GZZ6" s="91"/>
      <c r="HAA6" s="91"/>
      <c r="HAB6" s="91"/>
      <c r="HAC6" s="91"/>
      <c r="HAD6" s="91"/>
      <c r="HAE6" s="91"/>
      <c r="HAF6" s="91"/>
      <c r="HAG6" s="91"/>
      <c r="HAH6" s="91"/>
      <c r="HAI6" s="91"/>
      <c r="HAJ6" s="91"/>
      <c r="HAK6" s="91"/>
      <c r="HAL6" s="91"/>
      <c r="HAM6" s="91"/>
      <c r="HAN6" s="91"/>
      <c r="HAO6" s="91"/>
      <c r="HAP6" s="91"/>
      <c r="HAQ6" s="91"/>
      <c r="HAR6" s="91"/>
      <c r="HAS6" s="91"/>
      <c r="HAT6" s="91"/>
      <c r="HAU6" s="91"/>
      <c r="HAV6" s="91"/>
      <c r="HAW6" s="91"/>
      <c r="HAX6" s="91"/>
      <c r="HAY6" s="91"/>
      <c r="HAZ6" s="91"/>
      <c r="HBA6" s="91"/>
      <c r="HBB6" s="91"/>
      <c r="HBC6" s="91"/>
      <c r="HBD6" s="91"/>
      <c r="HBE6" s="91"/>
      <c r="HBF6" s="91"/>
      <c r="HBG6" s="91"/>
      <c r="HBH6" s="91"/>
      <c r="HBI6" s="91"/>
      <c r="HBJ6" s="91"/>
      <c r="HBK6" s="91"/>
      <c r="HBL6" s="91"/>
      <c r="HBM6" s="91"/>
      <c r="HBN6" s="91"/>
      <c r="HBO6" s="91"/>
      <c r="HBP6" s="91"/>
      <c r="HBQ6" s="91"/>
      <c r="HBR6" s="91"/>
      <c r="HBS6" s="91"/>
      <c r="HBT6" s="91"/>
      <c r="HBU6" s="91"/>
      <c r="HBV6" s="91"/>
      <c r="HBW6" s="91"/>
      <c r="HBX6" s="91"/>
      <c r="HBY6" s="91"/>
      <c r="HBZ6" s="91"/>
      <c r="HCA6" s="91"/>
      <c r="HCB6" s="91"/>
      <c r="HCC6" s="91"/>
      <c r="HCD6" s="91"/>
      <c r="HCE6" s="91"/>
      <c r="HCF6" s="91"/>
      <c r="HCG6" s="91"/>
      <c r="HCH6" s="91"/>
      <c r="HCI6" s="91"/>
      <c r="HCJ6" s="91"/>
      <c r="HCK6" s="91"/>
      <c r="HCL6" s="91"/>
      <c r="HCM6" s="91"/>
      <c r="HCN6" s="91"/>
      <c r="HCO6" s="91"/>
      <c r="HCP6" s="91"/>
      <c r="HCQ6" s="91"/>
      <c r="HCR6" s="91"/>
      <c r="HCS6" s="91"/>
      <c r="HCT6" s="91"/>
      <c r="HCU6" s="91"/>
      <c r="HCV6" s="91"/>
      <c r="HCW6" s="91"/>
      <c r="HCX6" s="91"/>
      <c r="HCY6" s="91"/>
      <c r="HCZ6" s="91"/>
      <c r="HDA6" s="91"/>
      <c r="HDB6" s="91"/>
      <c r="HDC6" s="91"/>
      <c r="HDD6" s="91"/>
      <c r="HDE6" s="91"/>
      <c r="HDF6" s="91"/>
      <c r="HDG6" s="91"/>
      <c r="HDH6" s="91"/>
      <c r="HDI6" s="91"/>
      <c r="HDJ6" s="91"/>
      <c r="HDK6" s="91"/>
      <c r="HDL6" s="91"/>
      <c r="HDM6" s="91"/>
      <c r="HDN6" s="91"/>
      <c r="HDO6" s="91"/>
      <c r="HDP6" s="91"/>
      <c r="HDQ6" s="91"/>
      <c r="HDR6" s="91"/>
      <c r="HDS6" s="91"/>
      <c r="HDT6" s="91"/>
      <c r="HDU6" s="91"/>
      <c r="HDV6" s="91"/>
      <c r="HDW6" s="91"/>
      <c r="HDX6" s="91"/>
      <c r="HDY6" s="91"/>
      <c r="HDZ6" s="91"/>
      <c r="HEA6" s="91"/>
      <c r="HEB6" s="91"/>
      <c r="HEC6" s="91"/>
      <c r="HED6" s="91"/>
      <c r="HEE6" s="91"/>
      <c r="HEF6" s="91"/>
      <c r="HEG6" s="91"/>
      <c r="HEH6" s="91"/>
      <c r="HEI6" s="91"/>
      <c r="HEJ6" s="91"/>
      <c r="HEK6" s="91"/>
      <c r="HEL6" s="91"/>
      <c r="HEM6" s="91"/>
      <c r="HEN6" s="91"/>
      <c r="HEO6" s="91"/>
      <c r="HEP6" s="91"/>
      <c r="HEQ6" s="91"/>
      <c r="HER6" s="91"/>
      <c r="HES6" s="91"/>
      <c r="HET6" s="91"/>
      <c r="HEU6" s="91"/>
      <c r="HEV6" s="91"/>
      <c r="HEW6" s="91"/>
      <c r="HEX6" s="91"/>
      <c r="HEY6" s="91"/>
      <c r="HEZ6" s="91"/>
      <c r="HFA6" s="91"/>
      <c r="HFB6" s="91"/>
      <c r="HFC6" s="91"/>
      <c r="HFD6" s="91"/>
      <c r="HFE6" s="91"/>
      <c r="HFF6" s="91"/>
      <c r="HFG6" s="91"/>
      <c r="HFH6" s="91"/>
      <c r="HFI6" s="91"/>
      <c r="HFJ6" s="91"/>
      <c r="HFK6" s="91"/>
      <c r="HFL6" s="91"/>
      <c r="HFM6" s="91"/>
      <c r="HFN6" s="91"/>
      <c r="HFO6" s="91"/>
      <c r="HFP6" s="91"/>
      <c r="HFQ6" s="91"/>
      <c r="HFR6" s="91"/>
      <c r="HFS6" s="91"/>
      <c r="HFT6" s="91"/>
      <c r="HFU6" s="91"/>
      <c r="HFV6" s="91"/>
      <c r="HFW6" s="91"/>
      <c r="HFX6" s="91"/>
      <c r="HFY6" s="91"/>
      <c r="HFZ6" s="91"/>
      <c r="HGA6" s="91"/>
      <c r="HGB6" s="91"/>
      <c r="HGC6" s="91"/>
      <c r="HGD6" s="91"/>
      <c r="HGE6" s="91"/>
      <c r="HGF6" s="91"/>
      <c r="HGG6" s="91"/>
      <c r="HGH6" s="91"/>
      <c r="HGI6" s="91"/>
      <c r="HGJ6" s="91"/>
      <c r="HGK6" s="91"/>
      <c r="HGL6" s="91"/>
      <c r="HGM6" s="91"/>
      <c r="HGN6" s="91"/>
      <c r="HGO6" s="91"/>
      <c r="HGP6" s="91"/>
      <c r="HGQ6" s="91"/>
      <c r="HGR6" s="91"/>
      <c r="HGS6" s="91"/>
      <c r="HGT6" s="91"/>
      <c r="HGU6" s="91"/>
      <c r="HGV6" s="91"/>
      <c r="HGW6" s="91"/>
      <c r="HGX6" s="91"/>
      <c r="HGY6" s="91"/>
      <c r="HGZ6" s="91"/>
      <c r="HHA6" s="91"/>
      <c r="HHB6" s="91"/>
      <c r="HHC6" s="91"/>
      <c r="HHD6" s="91"/>
      <c r="HHE6" s="91"/>
      <c r="HHF6" s="91"/>
      <c r="HHG6" s="91"/>
      <c r="HHH6" s="91"/>
      <c r="HHI6" s="91"/>
      <c r="HHJ6" s="91"/>
      <c r="HHK6" s="91"/>
      <c r="HHL6" s="91"/>
      <c r="HHM6" s="91"/>
      <c r="HHN6" s="91"/>
      <c r="HHO6" s="91"/>
      <c r="HHP6" s="91"/>
      <c r="HHQ6" s="91"/>
      <c r="HHR6" s="91"/>
      <c r="HHS6" s="91"/>
      <c r="HHT6" s="91"/>
      <c r="HHU6" s="91"/>
      <c r="HHV6" s="91"/>
      <c r="HHW6" s="91"/>
      <c r="HHX6" s="91"/>
      <c r="HHY6" s="91"/>
      <c r="HHZ6" s="91"/>
      <c r="HIA6" s="91"/>
      <c r="HIB6" s="91"/>
      <c r="HIC6" s="91"/>
      <c r="HID6" s="91"/>
      <c r="HIE6" s="91"/>
      <c r="HIF6" s="91"/>
      <c r="HIG6" s="91"/>
      <c r="HIH6" s="91"/>
      <c r="HII6" s="91"/>
      <c r="HIJ6" s="91"/>
      <c r="HIK6" s="91"/>
      <c r="HIL6" s="91"/>
      <c r="HIM6" s="91"/>
      <c r="HIN6" s="91"/>
      <c r="HIO6" s="91"/>
      <c r="HIP6" s="91"/>
      <c r="HIQ6" s="91"/>
      <c r="HIR6" s="91"/>
      <c r="HIS6" s="91"/>
      <c r="HIT6" s="91"/>
      <c r="HIU6" s="91"/>
      <c r="HIV6" s="91"/>
      <c r="HIW6" s="91"/>
      <c r="HIX6" s="91"/>
      <c r="HIY6" s="91"/>
      <c r="HIZ6" s="91"/>
      <c r="HJA6" s="91"/>
      <c r="HJB6" s="91"/>
      <c r="HJC6" s="91"/>
      <c r="HJD6" s="91"/>
      <c r="HJE6" s="91"/>
      <c r="HJF6" s="91"/>
      <c r="HJG6" s="91"/>
      <c r="HJH6" s="91"/>
      <c r="HJI6" s="91"/>
      <c r="HJJ6" s="91"/>
      <c r="HJK6" s="91"/>
      <c r="HJL6" s="91"/>
      <c r="HJM6" s="91"/>
      <c r="HJN6" s="91"/>
      <c r="HJO6" s="91"/>
      <c r="HJP6" s="91"/>
      <c r="HJQ6" s="91"/>
      <c r="HJR6" s="91"/>
      <c r="HJS6" s="91"/>
      <c r="HJT6" s="91"/>
      <c r="HJU6" s="91"/>
      <c r="HJV6" s="91"/>
      <c r="HJW6" s="91"/>
      <c r="HJX6" s="91"/>
      <c r="HJY6" s="91"/>
      <c r="HJZ6" s="91"/>
      <c r="HKA6" s="91"/>
      <c r="HKB6" s="91"/>
      <c r="HKC6" s="91"/>
      <c r="HKD6" s="91"/>
      <c r="HKE6" s="91"/>
      <c r="HKF6" s="91"/>
      <c r="HKG6" s="91"/>
      <c r="HKH6" s="91"/>
      <c r="HKI6" s="91"/>
      <c r="HKJ6" s="91"/>
      <c r="HKK6" s="91"/>
      <c r="HKL6" s="91"/>
      <c r="HKM6" s="91"/>
      <c r="HKN6" s="91"/>
      <c r="HKO6" s="91"/>
      <c r="HKP6" s="91"/>
      <c r="HKQ6" s="91"/>
      <c r="HKR6" s="91"/>
      <c r="HKS6" s="91"/>
      <c r="HKT6" s="91"/>
      <c r="HKU6" s="91"/>
      <c r="HKV6" s="91"/>
      <c r="HKW6" s="91"/>
      <c r="HKX6" s="91"/>
      <c r="HKY6" s="91"/>
      <c r="HKZ6" s="91"/>
      <c r="HLA6" s="91"/>
      <c r="HLB6" s="91"/>
      <c r="HLC6" s="91"/>
      <c r="HLD6" s="91"/>
      <c r="HLE6" s="91"/>
      <c r="HLF6" s="91"/>
      <c r="HLG6" s="91"/>
      <c r="HLH6" s="91"/>
      <c r="HLI6" s="91"/>
      <c r="HLJ6" s="91"/>
      <c r="HLK6" s="91"/>
      <c r="HLL6" s="91"/>
      <c r="HLM6" s="91"/>
      <c r="HLN6" s="91"/>
      <c r="HLO6" s="91"/>
      <c r="HLP6" s="91"/>
      <c r="HLQ6" s="91"/>
      <c r="HLR6" s="91"/>
      <c r="HLS6" s="91"/>
      <c r="HLT6" s="91"/>
      <c r="HLU6" s="91"/>
      <c r="HLV6" s="91"/>
      <c r="HLW6" s="91"/>
      <c r="HLX6" s="91"/>
      <c r="HLY6" s="91"/>
      <c r="HLZ6" s="91"/>
      <c r="HMA6" s="91"/>
      <c r="HMB6" s="91"/>
      <c r="HMC6" s="91"/>
      <c r="HMD6" s="91"/>
      <c r="HME6" s="91"/>
      <c r="HMF6" s="91"/>
      <c r="HMG6" s="91"/>
      <c r="HMH6" s="91"/>
      <c r="HMI6" s="91"/>
      <c r="HMJ6" s="91"/>
      <c r="HMK6" s="91"/>
      <c r="HML6" s="91"/>
      <c r="HMM6" s="91"/>
      <c r="HMN6" s="91"/>
      <c r="HMO6" s="91"/>
      <c r="HMP6" s="91"/>
      <c r="HMQ6" s="91"/>
      <c r="HMR6" s="91"/>
      <c r="HMS6" s="91"/>
      <c r="HMT6" s="91"/>
      <c r="HMU6" s="91"/>
      <c r="HMV6" s="91"/>
      <c r="HMW6" s="91"/>
      <c r="HMX6" s="91"/>
      <c r="HMY6" s="91"/>
      <c r="HMZ6" s="91"/>
      <c r="HNA6" s="91"/>
      <c r="HNB6" s="91"/>
      <c r="HNC6" s="91"/>
      <c r="HND6" s="91"/>
      <c r="HNE6" s="91"/>
      <c r="HNF6" s="91"/>
      <c r="HNG6" s="91"/>
      <c r="HNH6" s="91"/>
      <c r="HNI6" s="91"/>
      <c r="HNJ6" s="91"/>
      <c r="HNK6" s="91"/>
      <c r="HNL6" s="91"/>
      <c r="HNM6" s="91"/>
      <c r="HNN6" s="91"/>
      <c r="HNO6" s="91"/>
      <c r="HNP6" s="91"/>
      <c r="HNQ6" s="91"/>
      <c r="HNR6" s="91"/>
      <c r="HNS6" s="91"/>
      <c r="HNT6" s="91"/>
      <c r="HNU6" s="91"/>
      <c r="HNV6" s="91"/>
      <c r="HNW6" s="91"/>
      <c r="HNX6" s="91"/>
      <c r="HNY6" s="91"/>
      <c r="HNZ6" s="91"/>
      <c r="HOA6" s="91"/>
      <c r="HOB6" s="91"/>
      <c r="HOC6" s="91"/>
      <c r="HOD6" s="91"/>
      <c r="HOE6" s="91"/>
      <c r="HOF6" s="91"/>
      <c r="HOG6" s="91"/>
      <c r="HOH6" s="91"/>
      <c r="HOI6" s="91"/>
      <c r="HOJ6" s="91"/>
      <c r="HOK6" s="91"/>
      <c r="HOL6" s="91"/>
      <c r="HOM6" s="91"/>
      <c r="HON6" s="91"/>
      <c r="HOO6" s="91"/>
      <c r="HOP6" s="91"/>
      <c r="HOQ6" s="91"/>
      <c r="HOR6" s="91"/>
      <c r="HOS6" s="91"/>
      <c r="HOT6" s="91"/>
      <c r="HOU6" s="91"/>
      <c r="HOV6" s="91"/>
      <c r="HOW6" s="91"/>
      <c r="HOX6" s="91"/>
      <c r="HOY6" s="91"/>
      <c r="HOZ6" s="91"/>
      <c r="HPA6" s="91"/>
      <c r="HPB6" s="91"/>
      <c r="HPC6" s="91"/>
      <c r="HPD6" s="91"/>
      <c r="HPE6" s="91"/>
      <c r="HPF6" s="91"/>
      <c r="HPG6" s="91"/>
      <c r="HPH6" s="91"/>
      <c r="HPI6" s="91"/>
      <c r="HPJ6" s="91"/>
      <c r="HPK6" s="91"/>
      <c r="HPL6" s="91"/>
      <c r="HPM6" s="91"/>
      <c r="HPN6" s="91"/>
      <c r="HPO6" s="91"/>
      <c r="HPP6" s="91"/>
      <c r="HPQ6" s="91"/>
      <c r="HPR6" s="91"/>
      <c r="HPS6" s="91"/>
      <c r="HPT6" s="91"/>
      <c r="HPU6" s="91"/>
      <c r="HPV6" s="91"/>
      <c r="HPW6" s="91"/>
      <c r="HPX6" s="91"/>
      <c r="HPY6" s="91"/>
      <c r="HPZ6" s="91"/>
      <c r="HQA6" s="91"/>
      <c r="HQB6" s="91"/>
      <c r="HQC6" s="91"/>
      <c r="HQD6" s="91"/>
      <c r="HQE6" s="91"/>
      <c r="HQF6" s="91"/>
      <c r="HQG6" s="91"/>
      <c r="HQH6" s="91"/>
      <c r="HQI6" s="91"/>
      <c r="HQJ6" s="91"/>
      <c r="HQK6" s="91"/>
      <c r="HQL6" s="91"/>
      <c r="HQM6" s="91"/>
      <c r="HQN6" s="91"/>
      <c r="HQO6" s="91"/>
      <c r="HQP6" s="91"/>
      <c r="HQQ6" s="91"/>
      <c r="HQR6" s="91"/>
      <c r="HQS6" s="91"/>
      <c r="HQT6" s="91"/>
      <c r="HQU6" s="91"/>
      <c r="HQV6" s="91"/>
      <c r="HQW6" s="91"/>
      <c r="HQX6" s="91"/>
      <c r="HQY6" s="91"/>
      <c r="HQZ6" s="91"/>
      <c r="HRA6" s="91"/>
      <c r="HRB6" s="91"/>
      <c r="HRC6" s="91"/>
      <c r="HRD6" s="91"/>
      <c r="HRE6" s="91"/>
      <c r="HRF6" s="91"/>
      <c r="HRG6" s="91"/>
      <c r="HRH6" s="91"/>
      <c r="HRI6" s="91"/>
      <c r="HRJ6" s="91"/>
      <c r="HRK6" s="91"/>
      <c r="HRL6" s="91"/>
      <c r="HRM6" s="91"/>
      <c r="HRN6" s="91"/>
      <c r="HRO6" s="91"/>
      <c r="HRP6" s="91"/>
      <c r="HRQ6" s="91"/>
      <c r="HRR6" s="91"/>
      <c r="HRS6" s="91"/>
      <c r="HRT6" s="91"/>
      <c r="HRU6" s="91"/>
      <c r="HRV6" s="91"/>
      <c r="HRW6" s="91"/>
      <c r="HRX6" s="91"/>
      <c r="HRY6" s="91"/>
      <c r="HRZ6" s="91"/>
      <c r="HSA6" s="91"/>
      <c r="HSB6" s="91"/>
      <c r="HSC6" s="91"/>
      <c r="HSD6" s="91"/>
      <c r="HSE6" s="91"/>
      <c r="HSF6" s="91"/>
      <c r="HSG6" s="91"/>
      <c r="HSH6" s="91"/>
      <c r="HSI6" s="91"/>
      <c r="HSJ6" s="91"/>
      <c r="HSK6" s="91"/>
      <c r="HSL6" s="91"/>
      <c r="HSM6" s="91"/>
      <c r="HSN6" s="91"/>
      <c r="HSO6" s="91"/>
      <c r="HSP6" s="91"/>
      <c r="HSQ6" s="91"/>
      <c r="HSR6" s="91"/>
      <c r="HSS6" s="91"/>
      <c r="HST6" s="91"/>
      <c r="HSU6" s="91"/>
      <c r="HSV6" s="91"/>
      <c r="HSW6" s="91"/>
      <c r="HSX6" s="91"/>
      <c r="HSY6" s="91"/>
      <c r="HSZ6" s="91"/>
      <c r="HTA6" s="91"/>
      <c r="HTB6" s="91"/>
      <c r="HTC6" s="91"/>
      <c r="HTD6" s="91"/>
      <c r="HTE6" s="91"/>
      <c r="HTF6" s="91"/>
      <c r="HTG6" s="91"/>
      <c r="HTH6" s="91"/>
      <c r="HTI6" s="91"/>
      <c r="HTJ6" s="91"/>
      <c r="HTK6" s="91"/>
      <c r="HTL6" s="91"/>
      <c r="HTM6" s="91"/>
      <c r="HTN6" s="91"/>
      <c r="HTO6" s="91"/>
      <c r="HTP6" s="91"/>
      <c r="HTQ6" s="91"/>
      <c r="HTR6" s="91"/>
      <c r="HTS6" s="91"/>
      <c r="HTT6" s="91"/>
      <c r="HTU6" s="91"/>
      <c r="HTV6" s="91"/>
      <c r="HTW6" s="91"/>
      <c r="HTX6" s="91"/>
      <c r="HTY6" s="91"/>
      <c r="HTZ6" s="91"/>
      <c r="HUA6" s="91"/>
      <c r="HUB6" s="91"/>
      <c r="HUC6" s="91"/>
      <c r="HUD6" s="91"/>
      <c r="HUE6" s="91"/>
      <c r="HUF6" s="91"/>
      <c r="HUG6" s="91"/>
      <c r="HUH6" s="91"/>
      <c r="HUI6" s="91"/>
      <c r="HUJ6" s="91"/>
      <c r="HUK6" s="91"/>
      <c r="HUL6" s="91"/>
      <c r="HUM6" s="91"/>
      <c r="HUN6" s="91"/>
      <c r="HUO6" s="91"/>
      <c r="HUP6" s="91"/>
      <c r="HUQ6" s="91"/>
      <c r="HUR6" s="91"/>
      <c r="HUS6" s="91"/>
      <c r="HUT6" s="91"/>
      <c r="HUU6" s="91"/>
      <c r="HUV6" s="91"/>
      <c r="HUW6" s="91"/>
      <c r="HUX6" s="91"/>
      <c r="HUY6" s="91"/>
      <c r="HUZ6" s="91"/>
      <c r="HVA6" s="91"/>
      <c r="HVB6" s="91"/>
      <c r="HVC6" s="91"/>
      <c r="HVD6" s="91"/>
      <c r="HVE6" s="91"/>
      <c r="HVF6" s="91"/>
      <c r="HVG6" s="91"/>
      <c r="HVH6" s="91"/>
      <c r="HVI6" s="91"/>
      <c r="HVJ6" s="91"/>
      <c r="HVK6" s="91"/>
      <c r="HVL6" s="91"/>
      <c r="HVM6" s="91"/>
      <c r="HVN6" s="91"/>
      <c r="HVO6" s="91"/>
      <c r="HVP6" s="91"/>
      <c r="HVQ6" s="91"/>
      <c r="HVR6" s="91"/>
      <c r="HVS6" s="91"/>
      <c r="HVT6" s="91"/>
      <c r="HVU6" s="91"/>
      <c r="HVV6" s="91"/>
      <c r="HVW6" s="91"/>
      <c r="HVX6" s="91"/>
      <c r="HVY6" s="91"/>
      <c r="HVZ6" s="91"/>
      <c r="HWA6" s="91"/>
      <c r="HWB6" s="91"/>
      <c r="HWC6" s="91"/>
      <c r="HWD6" s="91"/>
      <c r="HWE6" s="91"/>
      <c r="HWF6" s="91"/>
      <c r="HWG6" s="91"/>
      <c r="HWH6" s="91"/>
      <c r="HWI6" s="91"/>
      <c r="HWJ6" s="91"/>
      <c r="HWK6" s="91"/>
      <c r="HWL6" s="91"/>
      <c r="HWM6" s="91"/>
      <c r="HWN6" s="91"/>
      <c r="HWO6" s="91"/>
      <c r="HWP6" s="91"/>
      <c r="HWQ6" s="91"/>
      <c r="HWR6" s="91"/>
      <c r="HWS6" s="91"/>
      <c r="HWT6" s="91"/>
      <c r="HWU6" s="91"/>
      <c r="HWV6" s="91"/>
      <c r="HWW6" s="91"/>
      <c r="HWX6" s="91"/>
      <c r="HWY6" s="91"/>
      <c r="HWZ6" s="91"/>
      <c r="HXA6" s="91"/>
      <c r="HXB6" s="91"/>
      <c r="HXC6" s="91"/>
      <c r="HXD6" s="91"/>
      <c r="HXE6" s="91"/>
      <c r="HXF6" s="91"/>
      <c r="HXG6" s="91"/>
      <c r="HXH6" s="91"/>
      <c r="HXI6" s="91"/>
      <c r="HXJ6" s="91"/>
      <c r="HXK6" s="91"/>
      <c r="HXL6" s="91"/>
      <c r="HXM6" s="91"/>
      <c r="HXN6" s="91"/>
      <c r="HXO6" s="91"/>
      <c r="HXP6" s="91"/>
      <c r="HXQ6" s="91"/>
      <c r="HXR6" s="91"/>
      <c r="HXS6" s="91"/>
      <c r="HXT6" s="91"/>
      <c r="HXU6" s="91"/>
      <c r="HXV6" s="91"/>
      <c r="HXW6" s="91"/>
      <c r="HXX6" s="91"/>
      <c r="HXY6" s="91"/>
      <c r="HXZ6" s="91"/>
      <c r="HYA6" s="91"/>
      <c r="HYB6" s="91"/>
      <c r="HYC6" s="91"/>
      <c r="HYD6" s="91"/>
      <c r="HYE6" s="91"/>
      <c r="HYF6" s="91"/>
      <c r="HYG6" s="91"/>
      <c r="HYH6" s="91"/>
      <c r="HYI6" s="91"/>
      <c r="HYJ6" s="91"/>
      <c r="HYK6" s="91"/>
      <c r="HYL6" s="91"/>
      <c r="HYM6" s="91"/>
      <c r="HYN6" s="91"/>
      <c r="HYO6" s="91"/>
      <c r="HYP6" s="91"/>
      <c r="HYQ6" s="91"/>
      <c r="HYR6" s="91"/>
      <c r="HYS6" s="91"/>
      <c r="HYT6" s="91"/>
      <c r="HYU6" s="91"/>
      <c r="HYV6" s="91"/>
      <c r="HYW6" s="91"/>
      <c r="HYX6" s="91"/>
      <c r="HYY6" s="91"/>
      <c r="HYZ6" s="91"/>
      <c r="HZA6" s="91"/>
      <c r="HZB6" s="91"/>
      <c r="HZC6" s="91"/>
      <c r="HZD6" s="91"/>
      <c r="HZE6" s="91"/>
      <c r="HZF6" s="91"/>
      <c r="HZG6" s="91"/>
      <c r="HZH6" s="91"/>
      <c r="HZI6" s="91"/>
      <c r="HZJ6" s="91"/>
      <c r="HZK6" s="91"/>
      <c r="HZL6" s="91"/>
      <c r="HZM6" s="91"/>
      <c r="HZN6" s="91"/>
      <c r="HZO6" s="91"/>
      <c r="HZP6" s="91"/>
      <c r="HZQ6" s="91"/>
      <c r="HZR6" s="91"/>
      <c r="HZS6" s="91"/>
      <c r="HZT6" s="91"/>
      <c r="HZU6" s="91"/>
      <c r="HZV6" s="91"/>
      <c r="HZW6" s="91"/>
      <c r="HZX6" s="91"/>
      <c r="HZY6" s="91"/>
      <c r="HZZ6" s="91"/>
      <c r="IAA6" s="91"/>
      <c r="IAB6" s="91"/>
      <c r="IAC6" s="91"/>
      <c r="IAD6" s="91"/>
      <c r="IAE6" s="91"/>
      <c r="IAF6" s="91"/>
      <c r="IAG6" s="91"/>
      <c r="IAH6" s="91"/>
      <c r="IAI6" s="91"/>
      <c r="IAJ6" s="91"/>
      <c r="IAK6" s="91"/>
      <c r="IAL6" s="91"/>
      <c r="IAM6" s="91"/>
      <c r="IAN6" s="91"/>
      <c r="IAO6" s="91"/>
      <c r="IAP6" s="91"/>
      <c r="IAQ6" s="91"/>
      <c r="IAR6" s="91"/>
      <c r="IAS6" s="91"/>
      <c r="IAT6" s="91"/>
      <c r="IAU6" s="91"/>
      <c r="IAV6" s="91"/>
      <c r="IAW6" s="91"/>
      <c r="IAX6" s="91"/>
      <c r="IAY6" s="91"/>
      <c r="IAZ6" s="91"/>
      <c r="IBA6" s="91"/>
      <c r="IBB6" s="91"/>
      <c r="IBC6" s="91"/>
      <c r="IBD6" s="91"/>
      <c r="IBE6" s="91"/>
      <c r="IBF6" s="91"/>
      <c r="IBG6" s="91"/>
      <c r="IBH6" s="91"/>
      <c r="IBI6" s="91"/>
      <c r="IBJ6" s="91"/>
      <c r="IBK6" s="91"/>
      <c r="IBL6" s="91"/>
      <c r="IBM6" s="91"/>
      <c r="IBN6" s="91"/>
      <c r="IBO6" s="91"/>
      <c r="IBP6" s="91"/>
      <c r="IBQ6" s="91"/>
      <c r="IBR6" s="91"/>
      <c r="IBS6" s="91"/>
      <c r="IBT6" s="91"/>
      <c r="IBU6" s="91"/>
      <c r="IBV6" s="91"/>
      <c r="IBW6" s="91"/>
      <c r="IBX6" s="91"/>
      <c r="IBY6" s="91"/>
      <c r="IBZ6" s="91"/>
      <c r="ICA6" s="91"/>
      <c r="ICB6" s="91"/>
      <c r="ICC6" s="91"/>
      <c r="ICD6" s="91"/>
      <c r="ICE6" s="91"/>
      <c r="ICF6" s="91"/>
      <c r="ICG6" s="91"/>
      <c r="ICH6" s="91"/>
      <c r="ICI6" s="91"/>
      <c r="ICJ6" s="91"/>
      <c r="ICK6" s="91"/>
      <c r="ICL6" s="91"/>
      <c r="ICM6" s="91"/>
      <c r="ICN6" s="91"/>
      <c r="ICO6" s="91"/>
      <c r="ICP6" s="91"/>
      <c r="ICQ6" s="91"/>
      <c r="ICR6" s="91"/>
      <c r="ICS6" s="91"/>
      <c r="ICT6" s="91"/>
      <c r="ICU6" s="91"/>
      <c r="ICV6" s="91"/>
      <c r="ICW6" s="91"/>
      <c r="ICX6" s="91"/>
      <c r="ICY6" s="91"/>
      <c r="ICZ6" s="91"/>
      <c r="IDA6" s="91"/>
      <c r="IDB6" s="91"/>
      <c r="IDC6" s="91"/>
      <c r="IDD6" s="91"/>
      <c r="IDE6" s="91"/>
      <c r="IDF6" s="91"/>
      <c r="IDG6" s="91"/>
      <c r="IDH6" s="91"/>
      <c r="IDI6" s="91"/>
      <c r="IDJ6" s="91"/>
      <c r="IDK6" s="91"/>
      <c r="IDL6" s="91"/>
      <c r="IDM6" s="91"/>
      <c r="IDN6" s="91"/>
      <c r="IDO6" s="91"/>
      <c r="IDP6" s="91"/>
      <c r="IDQ6" s="91"/>
      <c r="IDR6" s="91"/>
      <c r="IDS6" s="91"/>
      <c r="IDT6" s="91"/>
      <c r="IDU6" s="91"/>
      <c r="IDV6" s="91"/>
      <c r="IDW6" s="91"/>
      <c r="IDX6" s="91"/>
      <c r="IDY6" s="91"/>
      <c r="IDZ6" s="91"/>
      <c r="IEA6" s="91"/>
      <c r="IEB6" s="91"/>
      <c r="IEC6" s="91"/>
      <c r="IED6" s="91"/>
      <c r="IEE6" s="91"/>
      <c r="IEF6" s="91"/>
      <c r="IEG6" s="91"/>
      <c r="IEH6" s="91"/>
      <c r="IEI6" s="91"/>
      <c r="IEJ6" s="91"/>
      <c r="IEK6" s="91"/>
      <c r="IEL6" s="91"/>
      <c r="IEM6" s="91"/>
      <c r="IEN6" s="91"/>
      <c r="IEO6" s="91"/>
      <c r="IEP6" s="91"/>
      <c r="IEQ6" s="91"/>
      <c r="IER6" s="91"/>
      <c r="IES6" s="91"/>
      <c r="IET6" s="91"/>
      <c r="IEU6" s="91"/>
      <c r="IEV6" s="91"/>
      <c r="IEW6" s="91"/>
      <c r="IEX6" s="91"/>
      <c r="IEY6" s="91"/>
      <c r="IEZ6" s="91"/>
      <c r="IFA6" s="91"/>
      <c r="IFB6" s="91"/>
      <c r="IFC6" s="91"/>
      <c r="IFD6" s="91"/>
      <c r="IFE6" s="91"/>
      <c r="IFF6" s="91"/>
      <c r="IFG6" s="91"/>
      <c r="IFH6" s="91"/>
      <c r="IFI6" s="91"/>
      <c r="IFJ6" s="91"/>
      <c r="IFK6" s="91"/>
      <c r="IFL6" s="91"/>
      <c r="IFM6" s="91"/>
      <c r="IFN6" s="91"/>
      <c r="IFO6" s="91"/>
      <c r="IFP6" s="91"/>
      <c r="IFQ6" s="91"/>
      <c r="IFR6" s="91"/>
      <c r="IFS6" s="91"/>
      <c r="IFT6" s="91"/>
      <c r="IFU6" s="91"/>
      <c r="IFV6" s="91"/>
      <c r="IFW6" s="91"/>
      <c r="IFX6" s="91"/>
      <c r="IFY6" s="91"/>
      <c r="IFZ6" s="91"/>
      <c r="IGA6" s="91"/>
      <c r="IGB6" s="91"/>
      <c r="IGC6" s="91"/>
      <c r="IGD6" s="91"/>
      <c r="IGE6" s="91"/>
      <c r="IGF6" s="91"/>
      <c r="IGG6" s="91"/>
      <c r="IGH6" s="91"/>
      <c r="IGI6" s="91"/>
      <c r="IGJ6" s="91"/>
      <c r="IGK6" s="91"/>
      <c r="IGL6" s="91"/>
      <c r="IGM6" s="91"/>
      <c r="IGN6" s="91"/>
      <c r="IGO6" s="91"/>
      <c r="IGP6" s="91"/>
      <c r="IGQ6" s="91"/>
      <c r="IGR6" s="91"/>
      <c r="IGS6" s="91"/>
      <c r="IGT6" s="91"/>
      <c r="IGU6" s="91"/>
      <c r="IGV6" s="91"/>
      <c r="IGW6" s="91"/>
      <c r="IGX6" s="91"/>
      <c r="IGY6" s="91"/>
      <c r="IGZ6" s="91"/>
      <c r="IHA6" s="91"/>
      <c r="IHB6" s="91"/>
      <c r="IHC6" s="91"/>
      <c r="IHD6" s="91"/>
      <c r="IHE6" s="91"/>
      <c r="IHF6" s="91"/>
      <c r="IHG6" s="91"/>
      <c r="IHH6" s="91"/>
      <c r="IHI6" s="91"/>
      <c r="IHJ6" s="91"/>
      <c r="IHK6" s="91"/>
      <c r="IHL6" s="91"/>
      <c r="IHM6" s="91"/>
      <c r="IHN6" s="91"/>
      <c r="IHO6" s="91"/>
      <c r="IHP6" s="91"/>
      <c r="IHQ6" s="91"/>
      <c r="IHR6" s="91"/>
      <c r="IHS6" s="91"/>
      <c r="IHT6" s="91"/>
      <c r="IHU6" s="91"/>
      <c r="IHV6" s="91"/>
      <c r="IHW6" s="91"/>
      <c r="IHX6" s="91"/>
      <c r="IHY6" s="91"/>
      <c r="IHZ6" s="91"/>
      <c r="IIA6" s="91"/>
      <c r="IIB6" s="91"/>
      <c r="IIC6" s="91"/>
      <c r="IID6" s="91"/>
      <c r="IIE6" s="91"/>
      <c r="IIF6" s="91"/>
      <c r="IIG6" s="91"/>
      <c r="IIH6" s="91"/>
      <c r="III6" s="91"/>
      <c r="IIJ6" s="91"/>
      <c r="IIK6" s="91"/>
      <c r="IIL6" s="91"/>
      <c r="IIM6" s="91"/>
      <c r="IIN6" s="91"/>
      <c r="IIO6" s="91"/>
      <c r="IIP6" s="91"/>
      <c r="IIQ6" s="91"/>
      <c r="IIR6" s="91"/>
      <c r="IIS6" s="91"/>
      <c r="IIT6" s="91"/>
      <c r="IIU6" s="91"/>
      <c r="IIV6" s="91"/>
      <c r="IIW6" s="91"/>
      <c r="IIX6" s="91"/>
      <c r="IIY6" s="91"/>
      <c r="IIZ6" s="91"/>
      <c r="IJA6" s="91"/>
      <c r="IJB6" s="91"/>
      <c r="IJC6" s="91"/>
      <c r="IJD6" s="91"/>
      <c r="IJE6" s="91"/>
      <c r="IJF6" s="91"/>
      <c r="IJG6" s="91"/>
      <c r="IJH6" s="91"/>
      <c r="IJI6" s="91"/>
      <c r="IJJ6" s="91"/>
      <c r="IJK6" s="91"/>
      <c r="IJL6" s="91"/>
      <c r="IJM6" s="91"/>
      <c r="IJN6" s="91"/>
      <c r="IJO6" s="91"/>
      <c r="IJP6" s="91"/>
      <c r="IJQ6" s="91"/>
      <c r="IJR6" s="91"/>
      <c r="IJS6" s="91"/>
      <c r="IJT6" s="91"/>
      <c r="IJU6" s="91"/>
      <c r="IJV6" s="91"/>
      <c r="IJW6" s="91"/>
      <c r="IJX6" s="91"/>
      <c r="IJY6" s="91"/>
      <c r="IJZ6" s="91"/>
      <c r="IKA6" s="91"/>
      <c r="IKB6" s="91"/>
      <c r="IKC6" s="91"/>
      <c r="IKD6" s="91"/>
      <c r="IKE6" s="91"/>
      <c r="IKF6" s="91"/>
      <c r="IKG6" s="91"/>
      <c r="IKH6" s="91"/>
      <c r="IKI6" s="91"/>
      <c r="IKJ6" s="91"/>
      <c r="IKK6" s="91"/>
      <c r="IKL6" s="91"/>
      <c r="IKM6" s="91"/>
      <c r="IKN6" s="91"/>
      <c r="IKO6" s="91"/>
      <c r="IKP6" s="91"/>
      <c r="IKQ6" s="91"/>
      <c r="IKR6" s="91"/>
      <c r="IKS6" s="91"/>
      <c r="IKT6" s="91"/>
      <c r="IKU6" s="91"/>
      <c r="IKV6" s="91"/>
      <c r="IKW6" s="91"/>
      <c r="IKX6" s="91"/>
      <c r="IKY6" s="91"/>
      <c r="IKZ6" s="91"/>
      <c r="ILA6" s="91"/>
      <c r="ILB6" s="91"/>
      <c r="ILC6" s="91"/>
      <c r="ILD6" s="91"/>
      <c r="ILE6" s="91"/>
      <c r="ILF6" s="91"/>
      <c r="ILG6" s="91"/>
      <c r="ILH6" s="91"/>
      <c r="ILI6" s="91"/>
      <c r="ILJ6" s="91"/>
      <c r="ILK6" s="91"/>
      <c r="ILL6" s="91"/>
      <c r="ILM6" s="91"/>
      <c r="ILN6" s="91"/>
      <c r="ILO6" s="91"/>
      <c r="ILP6" s="91"/>
      <c r="ILQ6" s="91"/>
      <c r="ILR6" s="91"/>
      <c r="ILS6" s="91"/>
      <c r="ILT6" s="91"/>
      <c r="ILU6" s="91"/>
      <c r="ILV6" s="91"/>
      <c r="ILW6" s="91"/>
      <c r="ILX6" s="91"/>
      <c r="ILY6" s="91"/>
      <c r="ILZ6" s="91"/>
      <c r="IMA6" s="91"/>
      <c r="IMB6" s="91"/>
      <c r="IMC6" s="91"/>
      <c r="IMD6" s="91"/>
      <c r="IME6" s="91"/>
      <c r="IMF6" s="91"/>
      <c r="IMG6" s="91"/>
      <c r="IMH6" s="91"/>
      <c r="IMI6" s="91"/>
      <c r="IMJ6" s="91"/>
      <c r="IMK6" s="91"/>
      <c r="IML6" s="91"/>
      <c r="IMM6" s="91"/>
      <c r="IMN6" s="91"/>
      <c r="IMO6" s="91"/>
      <c r="IMP6" s="91"/>
      <c r="IMQ6" s="91"/>
      <c r="IMR6" s="91"/>
      <c r="IMS6" s="91"/>
      <c r="IMT6" s="91"/>
      <c r="IMU6" s="91"/>
      <c r="IMV6" s="91"/>
      <c r="IMW6" s="91"/>
      <c r="IMX6" s="91"/>
      <c r="IMY6" s="91"/>
      <c r="IMZ6" s="91"/>
      <c r="INA6" s="91"/>
      <c r="INB6" s="91"/>
      <c r="INC6" s="91"/>
      <c r="IND6" s="91"/>
      <c r="INE6" s="91"/>
      <c r="INF6" s="91"/>
      <c r="ING6" s="91"/>
      <c r="INH6" s="91"/>
      <c r="INI6" s="91"/>
      <c r="INJ6" s="91"/>
      <c r="INK6" s="91"/>
      <c r="INL6" s="91"/>
      <c r="INM6" s="91"/>
      <c r="INN6" s="91"/>
      <c r="INO6" s="91"/>
      <c r="INP6" s="91"/>
      <c r="INQ6" s="91"/>
      <c r="INR6" s="91"/>
      <c r="INS6" s="91"/>
      <c r="INT6" s="91"/>
      <c r="INU6" s="91"/>
      <c r="INV6" s="91"/>
      <c r="INW6" s="91"/>
      <c r="INX6" s="91"/>
      <c r="INY6" s="91"/>
      <c r="INZ6" s="91"/>
      <c r="IOA6" s="91"/>
      <c r="IOB6" s="91"/>
      <c r="IOC6" s="91"/>
      <c r="IOD6" s="91"/>
      <c r="IOE6" s="91"/>
      <c r="IOF6" s="91"/>
      <c r="IOG6" s="91"/>
      <c r="IOH6" s="91"/>
      <c r="IOI6" s="91"/>
      <c r="IOJ6" s="91"/>
      <c r="IOK6" s="91"/>
      <c r="IOL6" s="91"/>
      <c r="IOM6" s="91"/>
      <c r="ION6" s="91"/>
      <c r="IOO6" s="91"/>
      <c r="IOP6" s="91"/>
      <c r="IOQ6" s="91"/>
      <c r="IOR6" s="91"/>
      <c r="IOS6" s="91"/>
      <c r="IOT6" s="91"/>
      <c r="IOU6" s="91"/>
      <c r="IOV6" s="91"/>
      <c r="IOW6" s="91"/>
      <c r="IOX6" s="91"/>
      <c r="IOY6" s="91"/>
      <c r="IOZ6" s="91"/>
      <c r="IPA6" s="91"/>
      <c r="IPB6" s="91"/>
      <c r="IPC6" s="91"/>
      <c r="IPD6" s="91"/>
      <c r="IPE6" s="91"/>
      <c r="IPF6" s="91"/>
      <c r="IPG6" s="91"/>
      <c r="IPH6" s="91"/>
      <c r="IPI6" s="91"/>
      <c r="IPJ6" s="91"/>
      <c r="IPK6" s="91"/>
      <c r="IPL6" s="91"/>
      <c r="IPM6" s="91"/>
      <c r="IPN6" s="91"/>
      <c r="IPO6" s="91"/>
      <c r="IPP6" s="91"/>
      <c r="IPQ6" s="91"/>
      <c r="IPR6" s="91"/>
      <c r="IPS6" s="91"/>
      <c r="IPT6" s="91"/>
      <c r="IPU6" s="91"/>
      <c r="IPV6" s="91"/>
      <c r="IPW6" s="91"/>
      <c r="IPX6" s="91"/>
      <c r="IPY6" s="91"/>
      <c r="IPZ6" s="91"/>
      <c r="IQA6" s="91"/>
      <c r="IQB6" s="91"/>
      <c r="IQC6" s="91"/>
      <c r="IQD6" s="91"/>
      <c r="IQE6" s="91"/>
      <c r="IQF6" s="91"/>
      <c r="IQG6" s="91"/>
      <c r="IQH6" s="91"/>
      <c r="IQI6" s="91"/>
      <c r="IQJ6" s="91"/>
      <c r="IQK6" s="91"/>
      <c r="IQL6" s="91"/>
      <c r="IQM6" s="91"/>
      <c r="IQN6" s="91"/>
      <c r="IQO6" s="91"/>
      <c r="IQP6" s="91"/>
      <c r="IQQ6" s="91"/>
      <c r="IQR6" s="91"/>
      <c r="IQS6" s="91"/>
      <c r="IQT6" s="91"/>
      <c r="IQU6" s="91"/>
      <c r="IQV6" s="91"/>
      <c r="IQW6" s="91"/>
      <c r="IQX6" s="91"/>
      <c r="IQY6" s="91"/>
      <c r="IQZ6" s="91"/>
      <c r="IRA6" s="91"/>
      <c r="IRB6" s="91"/>
      <c r="IRC6" s="91"/>
      <c r="IRD6" s="91"/>
      <c r="IRE6" s="91"/>
      <c r="IRF6" s="91"/>
      <c r="IRG6" s="91"/>
      <c r="IRH6" s="91"/>
      <c r="IRI6" s="91"/>
      <c r="IRJ6" s="91"/>
      <c r="IRK6" s="91"/>
      <c r="IRL6" s="91"/>
      <c r="IRM6" s="91"/>
      <c r="IRN6" s="91"/>
      <c r="IRO6" s="91"/>
      <c r="IRP6" s="91"/>
      <c r="IRQ6" s="91"/>
      <c r="IRR6" s="91"/>
      <c r="IRS6" s="91"/>
      <c r="IRT6" s="91"/>
      <c r="IRU6" s="91"/>
      <c r="IRV6" s="91"/>
      <c r="IRW6" s="91"/>
      <c r="IRX6" s="91"/>
      <c r="IRY6" s="91"/>
      <c r="IRZ6" s="91"/>
      <c r="ISA6" s="91"/>
      <c r="ISB6" s="91"/>
      <c r="ISC6" s="91"/>
      <c r="ISD6" s="91"/>
      <c r="ISE6" s="91"/>
      <c r="ISF6" s="91"/>
      <c r="ISG6" s="91"/>
      <c r="ISH6" s="91"/>
      <c r="ISI6" s="91"/>
      <c r="ISJ6" s="91"/>
      <c r="ISK6" s="91"/>
      <c r="ISL6" s="91"/>
      <c r="ISM6" s="91"/>
      <c r="ISN6" s="91"/>
      <c r="ISO6" s="91"/>
      <c r="ISP6" s="91"/>
      <c r="ISQ6" s="91"/>
      <c r="ISR6" s="91"/>
      <c r="ISS6" s="91"/>
      <c r="IST6" s="91"/>
      <c r="ISU6" s="91"/>
      <c r="ISV6" s="91"/>
      <c r="ISW6" s="91"/>
      <c r="ISX6" s="91"/>
      <c r="ISY6" s="91"/>
      <c r="ISZ6" s="91"/>
      <c r="ITA6" s="91"/>
      <c r="ITB6" s="91"/>
      <c r="ITC6" s="91"/>
      <c r="ITD6" s="91"/>
      <c r="ITE6" s="91"/>
      <c r="ITF6" s="91"/>
      <c r="ITG6" s="91"/>
      <c r="ITH6" s="91"/>
      <c r="ITI6" s="91"/>
      <c r="ITJ6" s="91"/>
      <c r="ITK6" s="91"/>
      <c r="ITL6" s="91"/>
      <c r="ITM6" s="91"/>
      <c r="ITN6" s="91"/>
      <c r="ITO6" s="91"/>
      <c r="ITP6" s="91"/>
      <c r="ITQ6" s="91"/>
      <c r="ITR6" s="91"/>
      <c r="ITS6" s="91"/>
      <c r="ITT6" s="91"/>
      <c r="ITU6" s="91"/>
      <c r="ITV6" s="91"/>
      <c r="ITW6" s="91"/>
      <c r="ITX6" s="91"/>
      <c r="ITY6" s="91"/>
      <c r="ITZ6" s="91"/>
      <c r="IUA6" s="91"/>
      <c r="IUB6" s="91"/>
      <c r="IUC6" s="91"/>
      <c r="IUD6" s="91"/>
      <c r="IUE6" s="91"/>
      <c r="IUF6" s="91"/>
      <c r="IUG6" s="91"/>
      <c r="IUH6" s="91"/>
      <c r="IUI6" s="91"/>
      <c r="IUJ6" s="91"/>
      <c r="IUK6" s="91"/>
      <c r="IUL6" s="91"/>
      <c r="IUM6" s="91"/>
      <c r="IUN6" s="91"/>
      <c r="IUO6" s="91"/>
      <c r="IUP6" s="91"/>
      <c r="IUQ6" s="91"/>
      <c r="IUR6" s="91"/>
      <c r="IUS6" s="91"/>
      <c r="IUT6" s="91"/>
      <c r="IUU6" s="91"/>
      <c r="IUV6" s="91"/>
      <c r="IUW6" s="91"/>
      <c r="IUX6" s="91"/>
      <c r="IUY6" s="91"/>
      <c r="IUZ6" s="91"/>
      <c r="IVA6" s="91"/>
      <c r="IVB6" s="91"/>
      <c r="IVC6" s="91"/>
      <c r="IVD6" s="91"/>
      <c r="IVE6" s="91"/>
      <c r="IVF6" s="91"/>
      <c r="IVG6" s="91"/>
      <c r="IVH6" s="91"/>
      <c r="IVI6" s="91"/>
      <c r="IVJ6" s="91"/>
      <c r="IVK6" s="91"/>
      <c r="IVL6" s="91"/>
      <c r="IVM6" s="91"/>
      <c r="IVN6" s="91"/>
      <c r="IVO6" s="91"/>
      <c r="IVP6" s="91"/>
      <c r="IVQ6" s="91"/>
      <c r="IVR6" s="91"/>
      <c r="IVS6" s="91"/>
      <c r="IVT6" s="91"/>
      <c r="IVU6" s="91"/>
      <c r="IVV6" s="91"/>
      <c r="IVW6" s="91"/>
      <c r="IVX6" s="91"/>
      <c r="IVY6" s="91"/>
      <c r="IVZ6" s="91"/>
      <c r="IWA6" s="91"/>
      <c r="IWB6" s="91"/>
      <c r="IWC6" s="91"/>
      <c r="IWD6" s="91"/>
      <c r="IWE6" s="91"/>
      <c r="IWF6" s="91"/>
      <c r="IWG6" s="91"/>
      <c r="IWH6" s="91"/>
      <c r="IWI6" s="91"/>
      <c r="IWJ6" s="91"/>
      <c r="IWK6" s="91"/>
      <c r="IWL6" s="91"/>
      <c r="IWM6" s="91"/>
      <c r="IWN6" s="91"/>
      <c r="IWO6" s="91"/>
      <c r="IWP6" s="91"/>
      <c r="IWQ6" s="91"/>
      <c r="IWR6" s="91"/>
      <c r="IWS6" s="91"/>
      <c r="IWT6" s="91"/>
      <c r="IWU6" s="91"/>
      <c r="IWV6" s="91"/>
      <c r="IWW6" s="91"/>
      <c r="IWX6" s="91"/>
      <c r="IWY6" s="91"/>
      <c r="IWZ6" s="91"/>
      <c r="IXA6" s="91"/>
      <c r="IXB6" s="91"/>
      <c r="IXC6" s="91"/>
      <c r="IXD6" s="91"/>
      <c r="IXE6" s="91"/>
      <c r="IXF6" s="91"/>
      <c r="IXG6" s="91"/>
      <c r="IXH6" s="91"/>
      <c r="IXI6" s="91"/>
      <c r="IXJ6" s="91"/>
      <c r="IXK6" s="91"/>
      <c r="IXL6" s="91"/>
      <c r="IXM6" s="91"/>
      <c r="IXN6" s="91"/>
      <c r="IXO6" s="91"/>
      <c r="IXP6" s="91"/>
      <c r="IXQ6" s="91"/>
      <c r="IXR6" s="91"/>
      <c r="IXS6" s="91"/>
      <c r="IXT6" s="91"/>
      <c r="IXU6" s="91"/>
      <c r="IXV6" s="91"/>
      <c r="IXW6" s="91"/>
      <c r="IXX6" s="91"/>
      <c r="IXY6" s="91"/>
      <c r="IXZ6" s="91"/>
      <c r="IYA6" s="91"/>
      <c r="IYB6" s="91"/>
      <c r="IYC6" s="91"/>
      <c r="IYD6" s="91"/>
      <c r="IYE6" s="91"/>
      <c r="IYF6" s="91"/>
      <c r="IYG6" s="91"/>
      <c r="IYH6" s="91"/>
      <c r="IYI6" s="91"/>
      <c r="IYJ6" s="91"/>
      <c r="IYK6" s="91"/>
      <c r="IYL6" s="91"/>
      <c r="IYM6" s="91"/>
      <c r="IYN6" s="91"/>
      <c r="IYO6" s="91"/>
      <c r="IYP6" s="91"/>
      <c r="IYQ6" s="91"/>
      <c r="IYR6" s="91"/>
      <c r="IYS6" s="91"/>
      <c r="IYT6" s="91"/>
      <c r="IYU6" s="91"/>
      <c r="IYV6" s="91"/>
      <c r="IYW6" s="91"/>
      <c r="IYX6" s="91"/>
      <c r="IYY6" s="91"/>
      <c r="IYZ6" s="91"/>
      <c r="IZA6" s="91"/>
      <c r="IZB6" s="91"/>
      <c r="IZC6" s="91"/>
      <c r="IZD6" s="91"/>
      <c r="IZE6" s="91"/>
      <c r="IZF6" s="91"/>
      <c r="IZG6" s="91"/>
      <c r="IZH6" s="91"/>
      <c r="IZI6" s="91"/>
      <c r="IZJ6" s="91"/>
      <c r="IZK6" s="91"/>
      <c r="IZL6" s="91"/>
      <c r="IZM6" s="91"/>
      <c r="IZN6" s="91"/>
      <c r="IZO6" s="91"/>
      <c r="IZP6" s="91"/>
      <c r="IZQ6" s="91"/>
      <c r="IZR6" s="91"/>
      <c r="IZS6" s="91"/>
      <c r="IZT6" s="91"/>
      <c r="IZU6" s="91"/>
      <c r="IZV6" s="91"/>
      <c r="IZW6" s="91"/>
      <c r="IZX6" s="91"/>
      <c r="IZY6" s="91"/>
      <c r="IZZ6" s="91"/>
      <c r="JAA6" s="91"/>
      <c r="JAB6" s="91"/>
      <c r="JAC6" s="91"/>
      <c r="JAD6" s="91"/>
      <c r="JAE6" s="91"/>
      <c r="JAF6" s="91"/>
      <c r="JAG6" s="91"/>
      <c r="JAH6" s="91"/>
      <c r="JAI6" s="91"/>
      <c r="JAJ6" s="91"/>
      <c r="JAK6" s="91"/>
      <c r="JAL6" s="91"/>
      <c r="JAM6" s="91"/>
      <c r="JAN6" s="91"/>
      <c r="JAO6" s="91"/>
      <c r="JAP6" s="91"/>
      <c r="JAQ6" s="91"/>
      <c r="JAR6" s="91"/>
      <c r="JAS6" s="91"/>
      <c r="JAT6" s="91"/>
      <c r="JAU6" s="91"/>
      <c r="JAV6" s="91"/>
      <c r="JAW6" s="91"/>
      <c r="JAX6" s="91"/>
      <c r="JAY6" s="91"/>
      <c r="JAZ6" s="91"/>
      <c r="JBA6" s="91"/>
      <c r="JBB6" s="91"/>
      <c r="JBC6" s="91"/>
      <c r="JBD6" s="91"/>
      <c r="JBE6" s="91"/>
      <c r="JBF6" s="91"/>
      <c r="JBG6" s="91"/>
      <c r="JBH6" s="91"/>
      <c r="JBI6" s="91"/>
      <c r="JBJ6" s="91"/>
      <c r="JBK6" s="91"/>
      <c r="JBL6" s="91"/>
      <c r="JBM6" s="91"/>
      <c r="JBN6" s="91"/>
      <c r="JBO6" s="91"/>
      <c r="JBP6" s="91"/>
      <c r="JBQ6" s="91"/>
      <c r="JBR6" s="91"/>
      <c r="JBS6" s="91"/>
      <c r="JBT6" s="91"/>
      <c r="JBU6" s="91"/>
      <c r="JBV6" s="91"/>
      <c r="JBW6" s="91"/>
      <c r="JBX6" s="91"/>
      <c r="JBY6" s="91"/>
      <c r="JBZ6" s="91"/>
      <c r="JCA6" s="91"/>
      <c r="JCB6" s="91"/>
      <c r="JCC6" s="91"/>
      <c r="JCD6" s="91"/>
      <c r="JCE6" s="91"/>
      <c r="JCF6" s="91"/>
      <c r="JCG6" s="91"/>
      <c r="JCH6" s="91"/>
      <c r="JCI6" s="91"/>
      <c r="JCJ6" s="91"/>
      <c r="JCK6" s="91"/>
      <c r="JCL6" s="91"/>
      <c r="JCM6" s="91"/>
      <c r="JCN6" s="91"/>
      <c r="JCO6" s="91"/>
      <c r="JCP6" s="91"/>
      <c r="JCQ6" s="91"/>
      <c r="JCR6" s="91"/>
      <c r="JCS6" s="91"/>
      <c r="JCT6" s="91"/>
      <c r="JCU6" s="91"/>
      <c r="JCV6" s="91"/>
      <c r="JCW6" s="91"/>
      <c r="JCX6" s="91"/>
      <c r="JCY6" s="91"/>
      <c r="JCZ6" s="91"/>
      <c r="JDA6" s="91"/>
      <c r="JDB6" s="91"/>
      <c r="JDC6" s="91"/>
      <c r="JDD6" s="91"/>
      <c r="JDE6" s="91"/>
      <c r="JDF6" s="91"/>
      <c r="JDG6" s="91"/>
      <c r="JDH6" s="91"/>
      <c r="JDI6" s="91"/>
      <c r="JDJ6" s="91"/>
      <c r="JDK6" s="91"/>
      <c r="JDL6" s="91"/>
      <c r="JDM6" s="91"/>
      <c r="JDN6" s="91"/>
      <c r="JDO6" s="91"/>
      <c r="JDP6" s="91"/>
      <c r="JDQ6" s="91"/>
      <c r="JDR6" s="91"/>
      <c r="JDS6" s="91"/>
      <c r="JDT6" s="91"/>
      <c r="JDU6" s="91"/>
      <c r="JDV6" s="91"/>
      <c r="JDW6" s="91"/>
      <c r="JDX6" s="91"/>
      <c r="JDY6" s="91"/>
      <c r="JDZ6" s="91"/>
      <c r="JEA6" s="91"/>
      <c r="JEB6" s="91"/>
      <c r="JEC6" s="91"/>
      <c r="JED6" s="91"/>
      <c r="JEE6" s="91"/>
      <c r="JEF6" s="91"/>
      <c r="JEG6" s="91"/>
      <c r="JEH6" s="91"/>
      <c r="JEI6" s="91"/>
      <c r="JEJ6" s="91"/>
      <c r="JEK6" s="91"/>
      <c r="JEL6" s="91"/>
      <c r="JEM6" s="91"/>
      <c r="JEN6" s="91"/>
      <c r="JEO6" s="91"/>
      <c r="JEP6" s="91"/>
      <c r="JEQ6" s="91"/>
      <c r="JER6" s="91"/>
      <c r="JES6" s="91"/>
      <c r="JET6" s="91"/>
      <c r="JEU6" s="91"/>
      <c r="JEV6" s="91"/>
      <c r="JEW6" s="91"/>
      <c r="JEX6" s="91"/>
      <c r="JEY6" s="91"/>
      <c r="JEZ6" s="91"/>
      <c r="JFA6" s="91"/>
      <c r="JFB6" s="91"/>
      <c r="JFC6" s="91"/>
      <c r="JFD6" s="91"/>
      <c r="JFE6" s="91"/>
      <c r="JFF6" s="91"/>
      <c r="JFG6" s="91"/>
      <c r="JFH6" s="91"/>
      <c r="JFI6" s="91"/>
      <c r="JFJ6" s="91"/>
      <c r="JFK6" s="91"/>
      <c r="JFL6" s="91"/>
      <c r="JFM6" s="91"/>
      <c r="JFN6" s="91"/>
      <c r="JFO6" s="91"/>
      <c r="JFP6" s="91"/>
      <c r="JFQ6" s="91"/>
      <c r="JFR6" s="91"/>
      <c r="JFS6" s="91"/>
      <c r="JFT6" s="91"/>
      <c r="JFU6" s="91"/>
      <c r="JFV6" s="91"/>
      <c r="JFW6" s="91"/>
      <c r="JFX6" s="91"/>
      <c r="JFY6" s="91"/>
      <c r="JFZ6" s="91"/>
      <c r="JGA6" s="91"/>
      <c r="JGB6" s="91"/>
      <c r="JGC6" s="91"/>
      <c r="JGD6" s="91"/>
      <c r="JGE6" s="91"/>
      <c r="JGF6" s="91"/>
      <c r="JGG6" s="91"/>
      <c r="JGH6" s="91"/>
      <c r="JGI6" s="91"/>
      <c r="JGJ6" s="91"/>
      <c r="JGK6" s="91"/>
      <c r="JGL6" s="91"/>
      <c r="JGM6" s="91"/>
      <c r="JGN6" s="91"/>
      <c r="JGO6" s="91"/>
      <c r="JGP6" s="91"/>
      <c r="JGQ6" s="91"/>
      <c r="JGR6" s="91"/>
      <c r="JGS6" s="91"/>
      <c r="JGT6" s="91"/>
      <c r="JGU6" s="91"/>
      <c r="JGV6" s="91"/>
      <c r="JGW6" s="91"/>
      <c r="JGX6" s="91"/>
      <c r="JGY6" s="91"/>
      <c r="JGZ6" s="91"/>
      <c r="JHA6" s="91"/>
      <c r="JHB6" s="91"/>
      <c r="JHC6" s="91"/>
      <c r="JHD6" s="91"/>
      <c r="JHE6" s="91"/>
      <c r="JHF6" s="91"/>
      <c r="JHG6" s="91"/>
      <c r="JHH6" s="91"/>
      <c r="JHI6" s="91"/>
      <c r="JHJ6" s="91"/>
      <c r="JHK6" s="91"/>
      <c r="JHL6" s="91"/>
      <c r="JHM6" s="91"/>
      <c r="JHN6" s="91"/>
      <c r="JHO6" s="91"/>
      <c r="JHP6" s="91"/>
      <c r="JHQ6" s="91"/>
      <c r="JHR6" s="91"/>
      <c r="JHS6" s="91"/>
      <c r="JHT6" s="91"/>
      <c r="JHU6" s="91"/>
      <c r="JHV6" s="91"/>
      <c r="JHW6" s="91"/>
      <c r="JHX6" s="91"/>
      <c r="JHY6" s="91"/>
      <c r="JHZ6" s="91"/>
      <c r="JIA6" s="91"/>
      <c r="JIB6" s="91"/>
      <c r="JIC6" s="91"/>
      <c r="JID6" s="91"/>
      <c r="JIE6" s="91"/>
      <c r="JIF6" s="91"/>
      <c r="JIG6" s="91"/>
      <c r="JIH6" s="91"/>
      <c r="JII6" s="91"/>
      <c r="JIJ6" s="91"/>
      <c r="JIK6" s="91"/>
      <c r="JIL6" s="91"/>
      <c r="JIM6" s="91"/>
      <c r="JIN6" s="91"/>
      <c r="JIO6" s="91"/>
      <c r="JIP6" s="91"/>
      <c r="JIQ6" s="91"/>
      <c r="JIR6" s="91"/>
      <c r="JIS6" s="91"/>
      <c r="JIT6" s="91"/>
      <c r="JIU6" s="91"/>
      <c r="JIV6" s="91"/>
      <c r="JIW6" s="91"/>
      <c r="JIX6" s="91"/>
      <c r="JIY6" s="91"/>
      <c r="JIZ6" s="91"/>
      <c r="JJA6" s="91"/>
      <c r="JJB6" s="91"/>
      <c r="JJC6" s="91"/>
      <c r="JJD6" s="91"/>
      <c r="JJE6" s="91"/>
      <c r="JJF6" s="91"/>
      <c r="JJG6" s="91"/>
      <c r="JJH6" s="91"/>
      <c r="JJI6" s="91"/>
      <c r="JJJ6" s="91"/>
      <c r="JJK6" s="91"/>
      <c r="JJL6" s="91"/>
      <c r="JJM6" s="91"/>
      <c r="JJN6" s="91"/>
      <c r="JJO6" s="91"/>
      <c r="JJP6" s="91"/>
      <c r="JJQ6" s="91"/>
      <c r="JJR6" s="91"/>
      <c r="JJS6" s="91"/>
      <c r="JJT6" s="91"/>
      <c r="JJU6" s="91"/>
      <c r="JJV6" s="91"/>
      <c r="JJW6" s="91"/>
      <c r="JJX6" s="91"/>
      <c r="JJY6" s="91"/>
      <c r="JJZ6" s="91"/>
      <c r="JKA6" s="91"/>
      <c r="JKB6" s="91"/>
      <c r="JKC6" s="91"/>
      <c r="JKD6" s="91"/>
      <c r="JKE6" s="91"/>
      <c r="JKF6" s="91"/>
      <c r="JKG6" s="91"/>
      <c r="JKH6" s="91"/>
      <c r="JKI6" s="91"/>
      <c r="JKJ6" s="91"/>
      <c r="JKK6" s="91"/>
      <c r="JKL6" s="91"/>
      <c r="JKM6" s="91"/>
      <c r="JKN6" s="91"/>
      <c r="JKO6" s="91"/>
      <c r="JKP6" s="91"/>
      <c r="JKQ6" s="91"/>
      <c r="JKR6" s="91"/>
      <c r="JKS6" s="91"/>
      <c r="JKT6" s="91"/>
      <c r="JKU6" s="91"/>
      <c r="JKV6" s="91"/>
      <c r="JKW6" s="91"/>
      <c r="JKX6" s="91"/>
      <c r="JKY6" s="91"/>
      <c r="JKZ6" s="91"/>
      <c r="JLA6" s="91"/>
      <c r="JLB6" s="91"/>
      <c r="JLC6" s="91"/>
      <c r="JLD6" s="91"/>
      <c r="JLE6" s="91"/>
      <c r="JLF6" s="91"/>
      <c r="JLG6" s="91"/>
      <c r="JLH6" s="91"/>
      <c r="JLI6" s="91"/>
      <c r="JLJ6" s="91"/>
      <c r="JLK6" s="91"/>
      <c r="JLL6" s="91"/>
      <c r="JLM6" s="91"/>
      <c r="JLN6" s="91"/>
      <c r="JLO6" s="91"/>
      <c r="JLP6" s="91"/>
      <c r="JLQ6" s="91"/>
      <c r="JLR6" s="91"/>
      <c r="JLS6" s="91"/>
      <c r="JLT6" s="91"/>
      <c r="JLU6" s="91"/>
      <c r="JLV6" s="91"/>
      <c r="JLW6" s="91"/>
      <c r="JLX6" s="91"/>
      <c r="JLY6" s="91"/>
      <c r="JLZ6" s="91"/>
      <c r="JMA6" s="91"/>
      <c r="JMB6" s="91"/>
      <c r="JMC6" s="91"/>
      <c r="JMD6" s="91"/>
      <c r="JME6" s="91"/>
      <c r="JMF6" s="91"/>
      <c r="JMG6" s="91"/>
      <c r="JMH6" s="91"/>
      <c r="JMI6" s="91"/>
      <c r="JMJ6" s="91"/>
      <c r="JMK6" s="91"/>
      <c r="JML6" s="91"/>
      <c r="JMM6" s="91"/>
      <c r="JMN6" s="91"/>
      <c r="JMO6" s="91"/>
      <c r="JMP6" s="91"/>
      <c r="JMQ6" s="91"/>
      <c r="JMR6" s="91"/>
      <c r="JMS6" s="91"/>
      <c r="JMT6" s="91"/>
      <c r="JMU6" s="91"/>
      <c r="JMV6" s="91"/>
      <c r="JMW6" s="91"/>
      <c r="JMX6" s="91"/>
      <c r="JMY6" s="91"/>
      <c r="JMZ6" s="91"/>
      <c r="JNA6" s="91"/>
      <c r="JNB6" s="91"/>
      <c r="JNC6" s="91"/>
      <c r="JND6" s="91"/>
      <c r="JNE6" s="91"/>
      <c r="JNF6" s="91"/>
      <c r="JNG6" s="91"/>
      <c r="JNH6" s="91"/>
      <c r="JNI6" s="91"/>
      <c r="JNJ6" s="91"/>
      <c r="JNK6" s="91"/>
      <c r="JNL6" s="91"/>
      <c r="JNM6" s="91"/>
      <c r="JNN6" s="91"/>
      <c r="JNO6" s="91"/>
      <c r="JNP6" s="91"/>
      <c r="JNQ6" s="91"/>
      <c r="JNR6" s="91"/>
      <c r="JNS6" s="91"/>
      <c r="JNT6" s="91"/>
      <c r="JNU6" s="91"/>
      <c r="JNV6" s="91"/>
      <c r="JNW6" s="91"/>
      <c r="JNX6" s="91"/>
      <c r="JNY6" s="91"/>
      <c r="JNZ6" s="91"/>
      <c r="JOA6" s="91"/>
      <c r="JOB6" s="91"/>
      <c r="JOC6" s="91"/>
      <c r="JOD6" s="91"/>
      <c r="JOE6" s="91"/>
      <c r="JOF6" s="91"/>
      <c r="JOG6" s="91"/>
      <c r="JOH6" s="91"/>
      <c r="JOI6" s="91"/>
      <c r="JOJ6" s="91"/>
      <c r="JOK6" s="91"/>
      <c r="JOL6" s="91"/>
      <c r="JOM6" s="91"/>
      <c r="JON6" s="91"/>
      <c r="JOO6" s="91"/>
      <c r="JOP6" s="91"/>
      <c r="JOQ6" s="91"/>
      <c r="JOR6" s="91"/>
      <c r="JOS6" s="91"/>
      <c r="JOT6" s="91"/>
      <c r="JOU6" s="91"/>
      <c r="JOV6" s="91"/>
      <c r="JOW6" s="91"/>
      <c r="JOX6" s="91"/>
      <c r="JOY6" s="91"/>
      <c r="JOZ6" s="91"/>
      <c r="JPA6" s="91"/>
      <c r="JPB6" s="91"/>
      <c r="JPC6" s="91"/>
      <c r="JPD6" s="91"/>
      <c r="JPE6" s="91"/>
      <c r="JPF6" s="91"/>
      <c r="JPG6" s="91"/>
      <c r="JPH6" s="91"/>
      <c r="JPI6" s="91"/>
      <c r="JPJ6" s="91"/>
      <c r="JPK6" s="91"/>
      <c r="JPL6" s="91"/>
      <c r="JPM6" s="91"/>
      <c r="JPN6" s="91"/>
      <c r="JPO6" s="91"/>
      <c r="JPP6" s="91"/>
      <c r="JPQ6" s="91"/>
      <c r="JPR6" s="91"/>
      <c r="JPS6" s="91"/>
      <c r="JPT6" s="91"/>
      <c r="JPU6" s="91"/>
      <c r="JPV6" s="91"/>
      <c r="JPW6" s="91"/>
      <c r="JPX6" s="91"/>
      <c r="JPY6" s="91"/>
      <c r="JPZ6" s="91"/>
      <c r="JQA6" s="91"/>
      <c r="JQB6" s="91"/>
      <c r="JQC6" s="91"/>
      <c r="JQD6" s="91"/>
      <c r="JQE6" s="91"/>
      <c r="JQF6" s="91"/>
      <c r="JQG6" s="91"/>
      <c r="JQH6" s="91"/>
      <c r="JQI6" s="91"/>
      <c r="JQJ6" s="91"/>
      <c r="JQK6" s="91"/>
      <c r="JQL6" s="91"/>
      <c r="JQM6" s="91"/>
      <c r="JQN6" s="91"/>
      <c r="JQO6" s="91"/>
      <c r="JQP6" s="91"/>
      <c r="JQQ6" s="91"/>
      <c r="JQR6" s="91"/>
      <c r="JQS6" s="91"/>
      <c r="JQT6" s="91"/>
      <c r="JQU6" s="91"/>
      <c r="JQV6" s="91"/>
      <c r="JQW6" s="91"/>
      <c r="JQX6" s="91"/>
      <c r="JQY6" s="91"/>
      <c r="JQZ6" s="91"/>
      <c r="JRA6" s="91"/>
      <c r="JRB6" s="91"/>
      <c r="JRC6" s="91"/>
      <c r="JRD6" s="91"/>
      <c r="JRE6" s="91"/>
      <c r="JRF6" s="91"/>
      <c r="JRG6" s="91"/>
      <c r="JRH6" s="91"/>
      <c r="JRI6" s="91"/>
      <c r="JRJ6" s="91"/>
      <c r="JRK6" s="91"/>
      <c r="JRL6" s="91"/>
      <c r="JRM6" s="91"/>
      <c r="JRN6" s="91"/>
      <c r="JRO6" s="91"/>
      <c r="JRP6" s="91"/>
      <c r="JRQ6" s="91"/>
      <c r="JRR6" s="91"/>
      <c r="JRS6" s="91"/>
      <c r="JRT6" s="91"/>
      <c r="JRU6" s="91"/>
      <c r="JRV6" s="91"/>
      <c r="JRW6" s="91"/>
      <c r="JRX6" s="91"/>
      <c r="JRY6" s="91"/>
      <c r="JRZ6" s="91"/>
      <c r="JSA6" s="91"/>
      <c r="JSB6" s="91"/>
      <c r="JSC6" s="91"/>
      <c r="JSD6" s="91"/>
      <c r="JSE6" s="91"/>
      <c r="JSF6" s="91"/>
      <c r="JSG6" s="91"/>
      <c r="JSH6" s="91"/>
      <c r="JSI6" s="91"/>
      <c r="JSJ6" s="91"/>
      <c r="JSK6" s="91"/>
      <c r="JSL6" s="91"/>
      <c r="JSM6" s="91"/>
      <c r="JSN6" s="91"/>
      <c r="JSO6" s="91"/>
      <c r="JSP6" s="91"/>
      <c r="JSQ6" s="91"/>
      <c r="JSR6" s="91"/>
      <c r="JSS6" s="91"/>
      <c r="JST6" s="91"/>
      <c r="JSU6" s="91"/>
      <c r="JSV6" s="91"/>
      <c r="JSW6" s="91"/>
      <c r="JSX6" s="91"/>
      <c r="JSY6" s="91"/>
      <c r="JSZ6" s="91"/>
      <c r="JTA6" s="91"/>
      <c r="JTB6" s="91"/>
      <c r="JTC6" s="91"/>
      <c r="JTD6" s="91"/>
      <c r="JTE6" s="91"/>
      <c r="JTF6" s="91"/>
      <c r="JTG6" s="91"/>
      <c r="JTH6" s="91"/>
      <c r="JTI6" s="91"/>
      <c r="JTJ6" s="91"/>
      <c r="JTK6" s="91"/>
      <c r="JTL6" s="91"/>
      <c r="JTM6" s="91"/>
      <c r="JTN6" s="91"/>
      <c r="JTO6" s="91"/>
      <c r="JTP6" s="91"/>
      <c r="JTQ6" s="91"/>
      <c r="JTR6" s="91"/>
      <c r="JTS6" s="91"/>
      <c r="JTT6" s="91"/>
      <c r="JTU6" s="91"/>
      <c r="JTV6" s="91"/>
      <c r="JTW6" s="91"/>
      <c r="JTX6" s="91"/>
      <c r="JTY6" s="91"/>
      <c r="JTZ6" s="91"/>
      <c r="JUA6" s="91"/>
      <c r="JUB6" s="91"/>
      <c r="JUC6" s="91"/>
      <c r="JUD6" s="91"/>
      <c r="JUE6" s="91"/>
      <c r="JUF6" s="91"/>
      <c r="JUG6" s="91"/>
      <c r="JUH6" s="91"/>
      <c r="JUI6" s="91"/>
      <c r="JUJ6" s="91"/>
      <c r="JUK6" s="91"/>
      <c r="JUL6" s="91"/>
      <c r="JUM6" s="91"/>
      <c r="JUN6" s="91"/>
      <c r="JUO6" s="91"/>
      <c r="JUP6" s="91"/>
      <c r="JUQ6" s="91"/>
      <c r="JUR6" s="91"/>
      <c r="JUS6" s="91"/>
      <c r="JUT6" s="91"/>
      <c r="JUU6" s="91"/>
      <c r="JUV6" s="91"/>
      <c r="JUW6" s="91"/>
      <c r="JUX6" s="91"/>
      <c r="JUY6" s="91"/>
      <c r="JUZ6" s="91"/>
      <c r="JVA6" s="91"/>
      <c r="JVB6" s="91"/>
      <c r="JVC6" s="91"/>
      <c r="JVD6" s="91"/>
      <c r="JVE6" s="91"/>
      <c r="JVF6" s="91"/>
      <c r="JVG6" s="91"/>
      <c r="JVH6" s="91"/>
      <c r="JVI6" s="91"/>
      <c r="JVJ6" s="91"/>
      <c r="JVK6" s="91"/>
      <c r="JVL6" s="91"/>
      <c r="JVM6" s="91"/>
      <c r="JVN6" s="91"/>
      <c r="JVO6" s="91"/>
      <c r="JVP6" s="91"/>
      <c r="JVQ6" s="91"/>
      <c r="JVR6" s="91"/>
      <c r="JVS6" s="91"/>
      <c r="JVT6" s="91"/>
      <c r="JVU6" s="91"/>
      <c r="JVV6" s="91"/>
      <c r="JVW6" s="91"/>
      <c r="JVX6" s="91"/>
      <c r="JVY6" s="91"/>
      <c r="JVZ6" s="91"/>
      <c r="JWA6" s="91"/>
      <c r="JWB6" s="91"/>
      <c r="JWC6" s="91"/>
      <c r="JWD6" s="91"/>
      <c r="JWE6" s="91"/>
      <c r="JWF6" s="91"/>
      <c r="JWG6" s="91"/>
      <c r="JWH6" s="91"/>
      <c r="JWI6" s="91"/>
      <c r="JWJ6" s="91"/>
      <c r="JWK6" s="91"/>
      <c r="JWL6" s="91"/>
      <c r="JWM6" s="91"/>
      <c r="JWN6" s="91"/>
      <c r="JWO6" s="91"/>
      <c r="JWP6" s="91"/>
      <c r="JWQ6" s="91"/>
      <c r="JWR6" s="91"/>
      <c r="JWS6" s="91"/>
      <c r="JWT6" s="91"/>
      <c r="JWU6" s="91"/>
      <c r="JWV6" s="91"/>
      <c r="JWW6" s="91"/>
      <c r="JWX6" s="91"/>
      <c r="JWY6" s="91"/>
      <c r="JWZ6" s="91"/>
      <c r="JXA6" s="91"/>
      <c r="JXB6" s="91"/>
      <c r="JXC6" s="91"/>
      <c r="JXD6" s="91"/>
      <c r="JXE6" s="91"/>
      <c r="JXF6" s="91"/>
      <c r="JXG6" s="91"/>
      <c r="JXH6" s="91"/>
      <c r="JXI6" s="91"/>
      <c r="JXJ6" s="91"/>
      <c r="JXK6" s="91"/>
      <c r="JXL6" s="91"/>
      <c r="JXM6" s="91"/>
      <c r="JXN6" s="91"/>
      <c r="JXO6" s="91"/>
      <c r="JXP6" s="91"/>
      <c r="JXQ6" s="91"/>
      <c r="JXR6" s="91"/>
      <c r="JXS6" s="91"/>
      <c r="JXT6" s="91"/>
      <c r="JXU6" s="91"/>
      <c r="JXV6" s="91"/>
      <c r="JXW6" s="91"/>
      <c r="JXX6" s="91"/>
      <c r="JXY6" s="91"/>
      <c r="JXZ6" s="91"/>
      <c r="JYA6" s="91"/>
      <c r="JYB6" s="91"/>
      <c r="JYC6" s="91"/>
      <c r="JYD6" s="91"/>
      <c r="JYE6" s="91"/>
      <c r="JYF6" s="91"/>
      <c r="JYG6" s="91"/>
      <c r="JYH6" s="91"/>
      <c r="JYI6" s="91"/>
      <c r="JYJ6" s="91"/>
      <c r="JYK6" s="91"/>
      <c r="JYL6" s="91"/>
      <c r="JYM6" s="91"/>
      <c r="JYN6" s="91"/>
      <c r="JYO6" s="91"/>
      <c r="JYP6" s="91"/>
      <c r="JYQ6" s="91"/>
      <c r="JYR6" s="91"/>
      <c r="JYS6" s="91"/>
      <c r="JYT6" s="91"/>
      <c r="JYU6" s="91"/>
      <c r="JYV6" s="91"/>
      <c r="JYW6" s="91"/>
      <c r="JYX6" s="91"/>
      <c r="JYY6" s="91"/>
      <c r="JYZ6" s="91"/>
      <c r="JZA6" s="91"/>
      <c r="JZB6" s="91"/>
      <c r="JZC6" s="91"/>
      <c r="JZD6" s="91"/>
      <c r="JZE6" s="91"/>
      <c r="JZF6" s="91"/>
      <c r="JZG6" s="91"/>
      <c r="JZH6" s="91"/>
      <c r="JZI6" s="91"/>
      <c r="JZJ6" s="91"/>
      <c r="JZK6" s="91"/>
      <c r="JZL6" s="91"/>
      <c r="JZM6" s="91"/>
      <c r="JZN6" s="91"/>
      <c r="JZO6" s="91"/>
      <c r="JZP6" s="91"/>
      <c r="JZQ6" s="91"/>
      <c r="JZR6" s="91"/>
      <c r="JZS6" s="91"/>
      <c r="JZT6" s="91"/>
      <c r="JZU6" s="91"/>
      <c r="JZV6" s="91"/>
      <c r="JZW6" s="91"/>
      <c r="JZX6" s="91"/>
      <c r="JZY6" s="91"/>
      <c r="JZZ6" s="91"/>
      <c r="KAA6" s="91"/>
      <c r="KAB6" s="91"/>
      <c r="KAC6" s="91"/>
      <c r="KAD6" s="91"/>
      <c r="KAE6" s="91"/>
      <c r="KAF6" s="91"/>
      <c r="KAG6" s="91"/>
      <c r="KAH6" s="91"/>
      <c r="KAI6" s="91"/>
      <c r="KAJ6" s="91"/>
      <c r="KAK6" s="91"/>
      <c r="KAL6" s="91"/>
      <c r="KAM6" s="91"/>
      <c r="KAN6" s="91"/>
      <c r="KAO6" s="91"/>
      <c r="KAP6" s="91"/>
      <c r="KAQ6" s="91"/>
      <c r="KAR6" s="91"/>
      <c r="KAS6" s="91"/>
      <c r="KAT6" s="91"/>
      <c r="KAU6" s="91"/>
      <c r="KAV6" s="91"/>
      <c r="KAW6" s="91"/>
      <c r="KAX6" s="91"/>
      <c r="KAY6" s="91"/>
      <c r="KAZ6" s="91"/>
      <c r="KBA6" s="91"/>
      <c r="KBB6" s="91"/>
      <c r="KBC6" s="91"/>
      <c r="KBD6" s="91"/>
      <c r="KBE6" s="91"/>
      <c r="KBF6" s="91"/>
      <c r="KBG6" s="91"/>
      <c r="KBH6" s="91"/>
      <c r="KBI6" s="91"/>
      <c r="KBJ6" s="91"/>
      <c r="KBK6" s="91"/>
      <c r="KBL6" s="91"/>
      <c r="KBM6" s="91"/>
      <c r="KBN6" s="91"/>
      <c r="KBO6" s="91"/>
      <c r="KBP6" s="91"/>
      <c r="KBQ6" s="91"/>
      <c r="KBR6" s="91"/>
      <c r="KBS6" s="91"/>
      <c r="KBT6" s="91"/>
      <c r="KBU6" s="91"/>
      <c r="KBV6" s="91"/>
      <c r="KBW6" s="91"/>
      <c r="KBX6" s="91"/>
      <c r="KBY6" s="91"/>
      <c r="KBZ6" s="91"/>
      <c r="KCA6" s="91"/>
      <c r="KCB6" s="91"/>
      <c r="KCC6" s="91"/>
      <c r="KCD6" s="91"/>
      <c r="KCE6" s="91"/>
      <c r="KCF6" s="91"/>
      <c r="KCG6" s="91"/>
      <c r="KCH6" s="91"/>
      <c r="KCI6" s="91"/>
      <c r="KCJ6" s="91"/>
      <c r="KCK6" s="91"/>
      <c r="KCL6" s="91"/>
      <c r="KCM6" s="91"/>
      <c r="KCN6" s="91"/>
      <c r="KCO6" s="91"/>
      <c r="KCP6" s="91"/>
      <c r="KCQ6" s="91"/>
      <c r="KCR6" s="91"/>
      <c r="KCS6" s="91"/>
      <c r="KCT6" s="91"/>
      <c r="KCU6" s="91"/>
      <c r="KCV6" s="91"/>
      <c r="KCW6" s="91"/>
      <c r="KCX6" s="91"/>
      <c r="KCY6" s="91"/>
      <c r="KCZ6" s="91"/>
      <c r="KDA6" s="91"/>
      <c r="KDB6" s="91"/>
      <c r="KDC6" s="91"/>
      <c r="KDD6" s="91"/>
      <c r="KDE6" s="91"/>
      <c r="KDF6" s="91"/>
      <c r="KDG6" s="91"/>
      <c r="KDH6" s="91"/>
      <c r="KDI6" s="91"/>
      <c r="KDJ6" s="91"/>
      <c r="KDK6" s="91"/>
      <c r="KDL6" s="91"/>
      <c r="KDM6" s="91"/>
      <c r="KDN6" s="91"/>
      <c r="KDO6" s="91"/>
      <c r="KDP6" s="91"/>
      <c r="KDQ6" s="91"/>
      <c r="KDR6" s="91"/>
      <c r="KDS6" s="91"/>
      <c r="KDT6" s="91"/>
      <c r="KDU6" s="91"/>
      <c r="KDV6" s="91"/>
      <c r="KDW6" s="91"/>
      <c r="KDX6" s="91"/>
      <c r="KDY6" s="91"/>
      <c r="KDZ6" s="91"/>
      <c r="KEA6" s="91"/>
      <c r="KEB6" s="91"/>
      <c r="KEC6" s="91"/>
      <c r="KED6" s="91"/>
      <c r="KEE6" s="91"/>
      <c r="KEF6" s="91"/>
      <c r="KEG6" s="91"/>
      <c r="KEH6" s="91"/>
      <c r="KEI6" s="91"/>
      <c r="KEJ6" s="91"/>
      <c r="KEK6" s="91"/>
      <c r="KEL6" s="91"/>
      <c r="KEM6" s="91"/>
      <c r="KEN6" s="91"/>
      <c r="KEO6" s="91"/>
      <c r="KEP6" s="91"/>
      <c r="KEQ6" s="91"/>
      <c r="KER6" s="91"/>
      <c r="KES6" s="91"/>
      <c r="KET6" s="91"/>
      <c r="KEU6" s="91"/>
      <c r="KEV6" s="91"/>
      <c r="KEW6" s="91"/>
      <c r="KEX6" s="91"/>
      <c r="KEY6" s="91"/>
      <c r="KEZ6" s="91"/>
      <c r="KFA6" s="91"/>
      <c r="KFB6" s="91"/>
      <c r="KFC6" s="91"/>
      <c r="KFD6" s="91"/>
      <c r="KFE6" s="91"/>
      <c r="KFF6" s="91"/>
      <c r="KFG6" s="91"/>
      <c r="KFH6" s="91"/>
      <c r="KFI6" s="91"/>
      <c r="KFJ6" s="91"/>
      <c r="KFK6" s="91"/>
      <c r="KFL6" s="91"/>
      <c r="KFM6" s="91"/>
      <c r="KFN6" s="91"/>
      <c r="KFO6" s="91"/>
      <c r="KFP6" s="91"/>
      <c r="KFQ6" s="91"/>
      <c r="KFR6" s="91"/>
      <c r="KFS6" s="91"/>
      <c r="KFT6" s="91"/>
      <c r="KFU6" s="91"/>
      <c r="KFV6" s="91"/>
      <c r="KFW6" s="91"/>
      <c r="KFX6" s="91"/>
      <c r="KFY6" s="91"/>
      <c r="KFZ6" s="91"/>
      <c r="KGA6" s="91"/>
      <c r="KGB6" s="91"/>
      <c r="KGC6" s="91"/>
      <c r="KGD6" s="91"/>
      <c r="KGE6" s="91"/>
      <c r="KGF6" s="91"/>
      <c r="KGG6" s="91"/>
      <c r="KGH6" s="91"/>
      <c r="KGI6" s="91"/>
      <c r="KGJ6" s="91"/>
      <c r="KGK6" s="91"/>
      <c r="KGL6" s="91"/>
      <c r="KGM6" s="91"/>
      <c r="KGN6" s="91"/>
      <c r="KGO6" s="91"/>
      <c r="KGP6" s="91"/>
      <c r="KGQ6" s="91"/>
      <c r="KGR6" s="91"/>
      <c r="KGS6" s="91"/>
      <c r="KGT6" s="91"/>
      <c r="KGU6" s="91"/>
      <c r="KGV6" s="91"/>
      <c r="KGW6" s="91"/>
      <c r="KGX6" s="91"/>
      <c r="KGY6" s="91"/>
      <c r="KGZ6" s="91"/>
      <c r="KHA6" s="91"/>
      <c r="KHB6" s="91"/>
      <c r="KHC6" s="91"/>
      <c r="KHD6" s="91"/>
      <c r="KHE6" s="91"/>
      <c r="KHF6" s="91"/>
      <c r="KHG6" s="91"/>
      <c r="KHH6" s="91"/>
      <c r="KHI6" s="91"/>
      <c r="KHJ6" s="91"/>
      <c r="KHK6" s="91"/>
      <c r="KHL6" s="91"/>
      <c r="KHM6" s="91"/>
      <c r="KHN6" s="91"/>
      <c r="KHO6" s="91"/>
      <c r="KHP6" s="91"/>
      <c r="KHQ6" s="91"/>
      <c r="KHR6" s="91"/>
      <c r="KHS6" s="91"/>
      <c r="KHT6" s="91"/>
      <c r="KHU6" s="91"/>
      <c r="KHV6" s="91"/>
      <c r="KHW6" s="91"/>
      <c r="KHX6" s="91"/>
      <c r="KHY6" s="91"/>
      <c r="KHZ6" s="91"/>
      <c r="KIA6" s="91"/>
      <c r="KIB6" s="91"/>
      <c r="KIC6" s="91"/>
      <c r="KID6" s="91"/>
      <c r="KIE6" s="91"/>
      <c r="KIF6" s="91"/>
      <c r="KIG6" s="91"/>
      <c r="KIH6" s="91"/>
      <c r="KII6" s="91"/>
      <c r="KIJ6" s="91"/>
      <c r="KIK6" s="91"/>
      <c r="KIL6" s="91"/>
      <c r="KIM6" s="91"/>
      <c r="KIN6" s="91"/>
      <c r="KIO6" s="91"/>
      <c r="KIP6" s="91"/>
      <c r="KIQ6" s="91"/>
      <c r="KIR6" s="91"/>
      <c r="KIS6" s="91"/>
      <c r="KIT6" s="91"/>
      <c r="KIU6" s="91"/>
      <c r="KIV6" s="91"/>
      <c r="KIW6" s="91"/>
      <c r="KIX6" s="91"/>
      <c r="KIY6" s="91"/>
      <c r="KIZ6" s="91"/>
      <c r="KJA6" s="91"/>
      <c r="KJB6" s="91"/>
      <c r="KJC6" s="91"/>
      <c r="KJD6" s="91"/>
      <c r="KJE6" s="91"/>
      <c r="KJF6" s="91"/>
      <c r="KJG6" s="91"/>
      <c r="KJH6" s="91"/>
      <c r="KJI6" s="91"/>
      <c r="KJJ6" s="91"/>
      <c r="KJK6" s="91"/>
      <c r="KJL6" s="91"/>
      <c r="KJM6" s="91"/>
      <c r="KJN6" s="91"/>
      <c r="KJO6" s="91"/>
      <c r="KJP6" s="91"/>
      <c r="KJQ6" s="91"/>
      <c r="KJR6" s="91"/>
      <c r="KJS6" s="91"/>
      <c r="KJT6" s="91"/>
      <c r="KJU6" s="91"/>
      <c r="KJV6" s="91"/>
      <c r="KJW6" s="91"/>
      <c r="KJX6" s="91"/>
      <c r="KJY6" s="91"/>
      <c r="KJZ6" s="91"/>
      <c r="KKA6" s="91"/>
      <c r="KKB6" s="91"/>
      <c r="KKC6" s="91"/>
      <c r="KKD6" s="91"/>
      <c r="KKE6" s="91"/>
      <c r="KKF6" s="91"/>
      <c r="KKG6" s="91"/>
      <c r="KKH6" s="91"/>
      <c r="KKI6" s="91"/>
      <c r="KKJ6" s="91"/>
      <c r="KKK6" s="91"/>
      <c r="KKL6" s="91"/>
      <c r="KKM6" s="91"/>
      <c r="KKN6" s="91"/>
      <c r="KKO6" s="91"/>
      <c r="KKP6" s="91"/>
      <c r="KKQ6" s="91"/>
      <c r="KKR6" s="91"/>
      <c r="KKS6" s="91"/>
      <c r="KKT6" s="91"/>
      <c r="KKU6" s="91"/>
      <c r="KKV6" s="91"/>
      <c r="KKW6" s="91"/>
      <c r="KKX6" s="91"/>
      <c r="KKY6" s="91"/>
      <c r="KKZ6" s="91"/>
      <c r="KLA6" s="91"/>
      <c r="KLB6" s="91"/>
      <c r="KLC6" s="91"/>
      <c r="KLD6" s="91"/>
      <c r="KLE6" s="91"/>
      <c r="KLF6" s="91"/>
      <c r="KLG6" s="91"/>
      <c r="KLH6" s="91"/>
      <c r="KLI6" s="91"/>
      <c r="KLJ6" s="91"/>
      <c r="KLK6" s="91"/>
      <c r="KLL6" s="91"/>
      <c r="KLM6" s="91"/>
      <c r="KLN6" s="91"/>
      <c r="KLO6" s="91"/>
      <c r="KLP6" s="91"/>
      <c r="KLQ6" s="91"/>
      <c r="KLR6" s="91"/>
      <c r="KLS6" s="91"/>
      <c r="KLT6" s="91"/>
      <c r="KLU6" s="91"/>
      <c r="KLV6" s="91"/>
      <c r="KLW6" s="91"/>
      <c r="KLX6" s="91"/>
      <c r="KLY6" s="91"/>
      <c r="KLZ6" s="91"/>
      <c r="KMA6" s="91"/>
      <c r="KMB6" s="91"/>
      <c r="KMC6" s="91"/>
      <c r="KMD6" s="91"/>
      <c r="KME6" s="91"/>
      <c r="KMF6" s="91"/>
      <c r="KMG6" s="91"/>
      <c r="KMH6" s="91"/>
      <c r="KMI6" s="91"/>
      <c r="KMJ6" s="91"/>
      <c r="KMK6" s="91"/>
      <c r="KML6" s="91"/>
      <c r="KMM6" s="91"/>
      <c r="KMN6" s="91"/>
      <c r="KMO6" s="91"/>
      <c r="KMP6" s="91"/>
      <c r="KMQ6" s="91"/>
      <c r="KMR6" s="91"/>
      <c r="KMS6" s="91"/>
      <c r="KMT6" s="91"/>
      <c r="KMU6" s="91"/>
      <c r="KMV6" s="91"/>
      <c r="KMW6" s="91"/>
      <c r="KMX6" s="91"/>
      <c r="KMY6" s="91"/>
      <c r="KMZ6" s="91"/>
      <c r="KNA6" s="91"/>
      <c r="KNB6" s="91"/>
      <c r="KNC6" s="91"/>
      <c r="KND6" s="91"/>
      <c r="KNE6" s="91"/>
      <c r="KNF6" s="91"/>
      <c r="KNG6" s="91"/>
      <c r="KNH6" s="91"/>
      <c r="KNI6" s="91"/>
      <c r="KNJ6" s="91"/>
      <c r="KNK6" s="91"/>
      <c r="KNL6" s="91"/>
      <c r="KNM6" s="91"/>
      <c r="KNN6" s="91"/>
      <c r="KNO6" s="91"/>
      <c r="KNP6" s="91"/>
      <c r="KNQ6" s="91"/>
      <c r="KNR6" s="91"/>
      <c r="KNS6" s="91"/>
      <c r="KNT6" s="91"/>
      <c r="KNU6" s="91"/>
      <c r="KNV6" s="91"/>
      <c r="KNW6" s="91"/>
      <c r="KNX6" s="91"/>
      <c r="KNY6" s="91"/>
      <c r="KNZ6" s="91"/>
      <c r="KOA6" s="91"/>
      <c r="KOB6" s="91"/>
      <c r="KOC6" s="91"/>
      <c r="KOD6" s="91"/>
      <c r="KOE6" s="91"/>
      <c r="KOF6" s="91"/>
      <c r="KOG6" s="91"/>
      <c r="KOH6" s="91"/>
      <c r="KOI6" s="91"/>
      <c r="KOJ6" s="91"/>
      <c r="KOK6" s="91"/>
      <c r="KOL6" s="91"/>
      <c r="KOM6" s="91"/>
      <c r="KON6" s="91"/>
      <c r="KOO6" s="91"/>
      <c r="KOP6" s="91"/>
      <c r="KOQ6" s="91"/>
      <c r="KOR6" s="91"/>
      <c r="KOS6" s="91"/>
      <c r="KOT6" s="91"/>
      <c r="KOU6" s="91"/>
      <c r="KOV6" s="91"/>
      <c r="KOW6" s="91"/>
      <c r="KOX6" s="91"/>
      <c r="KOY6" s="91"/>
      <c r="KOZ6" s="91"/>
      <c r="KPA6" s="91"/>
      <c r="KPB6" s="91"/>
      <c r="KPC6" s="91"/>
      <c r="KPD6" s="91"/>
      <c r="KPE6" s="91"/>
      <c r="KPF6" s="91"/>
      <c r="KPG6" s="91"/>
      <c r="KPH6" s="91"/>
      <c r="KPI6" s="91"/>
      <c r="KPJ6" s="91"/>
      <c r="KPK6" s="91"/>
      <c r="KPL6" s="91"/>
      <c r="KPM6" s="91"/>
      <c r="KPN6" s="91"/>
      <c r="KPO6" s="91"/>
      <c r="KPP6" s="91"/>
      <c r="KPQ6" s="91"/>
      <c r="KPR6" s="91"/>
      <c r="KPS6" s="91"/>
      <c r="KPT6" s="91"/>
      <c r="KPU6" s="91"/>
      <c r="KPV6" s="91"/>
      <c r="KPW6" s="91"/>
      <c r="KPX6" s="91"/>
      <c r="KPY6" s="91"/>
      <c r="KPZ6" s="91"/>
      <c r="KQA6" s="91"/>
      <c r="KQB6" s="91"/>
      <c r="KQC6" s="91"/>
      <c r="KQD6" s="91"/>
      <c r="KQE6" s="91"/>
      <c r="KQF6" s="91"/>
      <c r="KQG6" s="91"/>
      <c r="KQH6" s="91"/>
      <c r="KQI6" s="91"/>
      <c r="KQJ6" s="91"/>
      <c r="KQK6" s="91"/>
      <c r="KQL6" s="91"/>
      <c r="KQM6" s="91"/>
      <c r="KQN6" s="91"/>
      <c r="KQO6" s="91"/>
      <c r="KQP6" s="91"/>
      <c r="KQQ6" s="91"/>
      <c r="KQR6" s="91"/>
      <c r="KQS6" s="91"/>
      <c r="KQT6" s="91"/>
      <c r="KQU6" s="91"/>
      <c r="KQV6" s="91"/>
      <c r="KQW6" s="91"/>
      <c r="KQX6" s="91"/>
      <c r="KQY6" s="91"/>
      <c r="KQZ6" s="91"/>
      <c r="KRA6" s="91"/>
      <c r="KRB6" s="91"/>
      <c r="KRC6" s="91"/>
      <c r="KRD6" s="91"/>
      <c r="KRE6" s="91"/>
      <c r="KRF6" s="91"/>
      <c r="KRG6" s="91"/>
      <c r="KRH6" s="91"/>
      <c r="KRI6" s="91"/>
      <c r="KRJ6" s="91"/>
      <c r="KRK6" s="91"/>
      <c r="KRL6" s="91"/>
      <c r="KRM6" s="91"/>
      <c r="KRN6" s="91"/>
      <c r="KRO6" s="91"/>
      <c r="KRP6" s="91"/>
      <c r="KRQ6" s="91"/>
      <c r="KRR6" s="91"/>
      <c r="KRS6" s="91"/>
      <c r="KRT6" s="91"/>
      <c r="KRU6" s="91"/>
      <c r="KRV6" s="91"/>
      <c r="KRW6" s="91"/>
      <c r="KRX6" s="91"/>
      <c r="KRY6" s="91"/>
      <c r="KRZ6" s="91"/>
      <c r="KSA6" s="91"/>
      <c r="KSB6" s="91"/>
      <c r="KSC6" s="91"/>
      <c r="KSD6" s="91"/>
      <c r="KSE6" s="91"/>
      <c r="KSF6" s="91"/>
      <c r="KSG6" s="91"/>
      <c r="KSH6" s="91"/>
      <c r="KSI6" s="91"/>
      <c r="KSJ6" s="91"/>
      <c r="KSK6" s="91"/>
      <c r="KSL6" s="91"/>
      <c r="KSM6" s="91"/>
      <c r="KSN6" s="91"/>
      <c r="KSO6" s="91"/>
      <c r="KSP6" s="91"/>
      <c r="KSQ6" s="91"/>
      <c r="KSR6" s="91"/>
      <c r="KSS6" s="91"/>
      <c r="KST6" s="91"/>
      <c r="KSU6" s="91"/>
      <c r="KSV6" s="91"/>
      <c r="KSW6" s="91"/>
      <c r="KSX6" s="91"/>
      <c r="KSY6" s="91"/>
      <c r="KSZ6" s="91"/>
      <c r="KTA6" s="91"/>
      <c r="KTB6" s="91"/>
      <c r="KTC6" s="91"/>
      <c r="KTD6" s="91"/>
      <c r="KTE6" s="91"/>
      <c r="KTF6" s="91"/>
      <c r="KTG6" s="91"/>
      <c r="KTH6" s="91"/>
      <c r="KTI6" s="91"/>
      <c r="KTJ6" s="91"/>
      <c r="KTK6" s="91"/>
      <c r="KTL6" s="91"/>
      <c r="KTM6" s="91"/>
      <c r="KTN6" s="91"/>
      <c r="KTO6" s="91"/>
      <c r="KTP6" s="91"/>
      <c r="KTQ6" s="91"/>
      <c r="KTR6" s="91"/>
      <c r="KTS6" s="91"/>
      <c r="KTT6" s="91"/>
      <c r="KTU6" s="91"/>
      <c r="KTV6" s="91"/>
      <c r="KTW6" s="91"/>
      <c r="KTX6" s="91"/>
      <c r="KTY6" s="91"/>
      <c r="KTZ6" s="91"/>
      <c r="KUA6" s="91"/>
      <c r="KUB6" s="91"/>
      <c r="KUC6" s="91"/>
      <c r="KUD6" s="91"/>
      <c r="KUE6" s="91"/>
      <c r="KUF6" s="91"/>
      <c r="KUG6" s="91"/>
      <c r="KUH6" s="91"/>
      <c r="KUI6" s="91"/>
      <c r="KUJ6" s="91"/>
      <c r="KUK6" s="91"/>
      <c r="KUL6" s="91"/>
      <c r="KUM6" s="91"/>
      <c r="KUN6" s="91"/>
      <c r="KUO6" s="91"/>
      <c r="KUP6" s="91"/>
      <c r="KUQ6" s="91"/>
      <c r="KUR6" s="91"/>
      <c r="KUS6" s="91"/>
      <c r="KUT6" s="91"/>
      <c r="KUU6" s="91"/>
      <c r="KUV6" s="91"/>
      <c r="KUW6" s="91"/>
      <c r="KUX6" s="91"/>
      <c r="KUY6" s="91"/>
      <c r="KUZ6" s="91"/>
      <c r="KVA6" s="91"/>
      <c r="KVB6" s="91"/>
      <c r="KVC6" s="91"/>
      <c r="KVD6" s="91"/>
      <c r="KVE6" s="91"/>
      <c r="KVF6" s="91"/>
      <c r="KVG6" s="91"/>
      <c r="KVH6" s="91"/>
      <c r="KVI6" s="91"/>
      <c r="KVJ6" s="91"/>
      <c r="KVK6" s="91"/>
      <c r="KVL6" s="91"/>
      <c r="KVM6" s="91"/>
      <c r="KVN6" s="91"/>
      <c r="KVO6" s="91"/>
      <c r="KVP6" s="91"/>
      <c r="KVQ6" s="91"/>
      <c r="KVR6" s="91"/>
      <c r="KVS6" s="91"/>
      <c r="KVT6" s="91"/>
      <c r="KVU6" s="91"/>
      <c r="KVV6" s="91"/>
      <c r="KVW6" s="91"/>
      <c r="KVX6" s="91"/>
      <c r="KVY6" s="91"/>
      <c r="KVZ6" s="91"/>
      <c r="KWA6" s="91"/>
      <c r="KWB6" s="91"/>
      <c r="KWC6" s="91"/>
      <c r="KWD6" s="91"/>
      <c r="KWE6" s="91"/>
      <c r="KWF6" s="91"/>
      <c r="KWG6" s="91"/>
      <c r="KWH6" s="91"/>
      <c r="KWI6" s="91"/>
      <c r="KWJ6" s="91"/>
      <c r="KWK6" s="91"/>
      <c r="KWL6" s="91"/>
      <c r="KWM6" s="91"/>
      <c r="KWN6" s="91"/>
      <c r="KWO6" s="91"/>
      <c r="KWP6" s="91"/>
      <c r="KWQ6" s="91"/>
      <c r="KWR6" s="91"/>
      <c r="KWS6" s="91"/>
      <c r="KWT6" s="91"/>
      <c r="KWU6" s="91"/>
      <c r="KWV6" s="91"/>
      <c r="KWW6" s="91"/>
      <c r="KWX6" s="91"/>
      <c r="KWY6" s="91"/>
      <c r="KWZ6" s="91"/>
      <c r="KXA6" s="91"/>
      <c r="KXB6" s="91"/>
      <c r="KXC6" s="91"/>
      <c r="KXD6" s="91"/>
      <c r="KXE6" s="91"/>
      <c r="KXF6" s="91"/>
      <c r="KXG6" s="91"/>
      <c r="KXH6" s="91"/>
      <c r="KXI6" s="91"/>
      <c r="KXJ6" s="91"/>
      <c r="KXK6" s="91"/>
      <c r="KXL6" s="91"/>
      <c r="KXM6" s="91"/>
      <c r="KXN6" s="91"/>
      <c r="KXO6" s="91"/>
      <c r="KXP6" s="91"/>
      <c r="KXQ6" s="91"/>
      <c r="KXR6" s="91"/>
      <c r="KXS6" s="91"/>
      <c r="KXT6" s="91"/>
      <c r="KXU6" s="91"/>
      <c r="KXV6" s="91"/>
      <c r="KXW6" s="91"/>
      <c r="KXX6" s="91"/>
      <c r="KXY6" s="91"/>
      <c r="KXZ6" s="91"/>
      <c r="KYA6" s="91"/>
      <c r="KYB6" s="91"/>
      <c r="KYC6" s="91"/>
      <c r="KYD6" s="91"/>
      <c r="KYE6" s="91"/>
      <c r="KYF6" s="91"/>
      <c r="KYG6" s="91"/>
      <c r="KYH6" s="91"/>
      <c r="KYI6" s="91"/>
      <c r="KYJ6" s="91"/>
      <c r="KYK6" s="91"/>
      <c r="KYL6" s="91"/>
      <c r="KYM6" s="91"/>
      <c r="KYN6" s="91"/>
      <c r="KYO6" s="91"/>
      <c r="KYP6" s="91"/>
      <c r="KYQ6" s="91"/>
      <c r="KYR6" s="91"/>
      <c r="KYS6" s="91"/>
      <c r="KYT6" s="91"/>
      <c r="KYU6" s="91"/>
      <c r="KYV6" s="91"/>
      <c r="KYW6" s="91"/>
      <c r="KYX6" s="91"/>
      <c r="KYY6" s="91"/>
      <c r="KYZ6" s="91"/>
      <c r="KZA6" s="91"/>
      <c r="KZB6" s="91"/>
      <c r="KZC6" s="91"/>
      <c r="KZD6" s="91"/>
      <c r="KZE6" s="91"/>
      <c r="KZF6" s="91"/>
      <c r="KZG6" s="91"/>
      <c r="KZH6" s="91"/>
      <c r="KZI6" s="91"/>
      <c r="KZJ6" s="91"/>
      <c r="KZK6" s="91"/>
      <c r="KZL6" s="91"/>
      <c r="KZM6" s="91"/>
      <c r="KZN6" s="91"/>
      <c r="KZO6" s="91"/>
      <c r="KZP6" s="91"/>
      <c r="KZQ6" s="91"/>
      <c r="KZR6" s="91"/>
      <c r="KZS6" s="91"/>
      <c r="KZT6" s="91"/>
      <c r="KZU6" s="91"/>
      <c r="KZV6" s="91"/>
      <c r="KZW6" s="91"/>
      <c r="KZX6" s="91"/>
      <c r="KZY6" s="91"/>
      <c r="KZZ6" s="91"/>
      <c r="LAA6" s="91"/>
      <c r="LAB6" s="91"/>
      <c r="LAC6" s="91"/>
      <c r="LAD6" s="91"/>
      <c r="LAE6" s="91"/>
      <c r="LAF6" s="91"/>
      <c r="LAG6" s="91"/>
      <c r="LAH6" s="91"/>
      <c r="LAI6" s="91"/>
      <c r="LAJ6" s="91"/>
      <c r="LAK6" s="91"/>
      <c r="LAL6" s="91"/>
      <c r="LAM6" s="91"/>
      <c r="LAN6" s="91"/>
      <c r="LAO6" s="91"/>
      <c r="LAP6" s="91"/>
      <c r="LAQ6" s="91"/>
      <c r="LAR6" s="91"/>
      <c r="LAS6" s="91"/>
      <c r="LAT6" s="91"/>
      <c r="LAU6" s="91"/>
      <c r="LAV6" s="91"/>
      <c r="LAW6" s="91"/>
      <c r="LAX6" s="91"/>
      <c r="LAY6" s="91"/>
      <c r="LAZ6" s="91"/>
      <c r="LBA6" s="91"/>
      <c r="LBB6" s="91"/>
      <c r="LBC6" s="91"/>
      <c r="LBD6" s="91"/>
      <c r="LBE6" s="91"/>
      <c r="LBF6" s="91"/>
      <c r="LBG6" s="91"/>
      <c r="LBH6" s="91"/>
      <c r="LBI6" s="91"/>
      <c r="LBJ6" s="91"/>
      <c r="LBK6" s="91"/>
      <c r="LBL6" s="91"/>
      <c r="LBM6" s="91"/>
      <c r="LBN6" s="91"/>
      <c r="LBO6" s="91"/>
      <c r="LBP6" s="91"/>
      <c r="LBQ6" s="91"/>
      <c r="LBR6" s="91"/>
      <c r="LBS6" s="91"/>
      <c r="LBT6" s="91"/>
      <c r="LBU6" s="91"/>
      <c r="LBV6" s="91"/>
      <c r="LBW6" s="91"/>
      <c r="LBX6" s="91"/>
      <c r="LBY6" s="91"/>
      <c r="LBZ6" s="91"/>
      <c r="LCA6" s="91"/>
      <c r="LCB6" s="91"/>
      <c r="LCC6" s="91"/>
      <c r="LCD6" s="91"/>
      <c r="LCE6" s="91"/>
      <c r="LCF6" s="91"/>
      <c r="LCG6" s="91"/>
      <c r="LCH6" s="91"/>
      <c r="LCI6" s="91"/>
      <c r="LCJ6" s="91"/>
      <c r="LCK6" s="91"/>
      <c r="LCL6" s="91"/>
      <c r="LCM6" s="91"/>
      <c r="LCN6" s="91"/>
      <c r="LCO6" s="91"/>
      <c r="LCP6" s="91"/>
      <c r="LCQ6" s="91"/>
      <c r="LCR6" s="91"/>
      <c r="LCS6" s="91"/>
      <c r="LCT6" s="91"/>
      <c r="LCU6" s="91"/>
      <c r="LCV6" s="91"/>
      <c r="LCW6" s="91"/>
      <c r="LCX6" s="91"/>
      <c r="LCY6" s="91"/>
      <c r="LCZ6" s="91"/>
      <c r="LDA6" s="91"/>
      <c r="LDB6" s="91"/>
      <c r="LDC6" s="91"/>
      <c r="LDD6" s="91"/>
      <c r="LDE6" s="91"/>
      <c r="LDF6" s="91"/>
      <c r="LDG6" s="91"/>
      <c r="LDH6" s="91"/>
      <c r="LDI6" s="91"/>
      <c r="LDJ6" s="91"/>
      <c r="LDK6" s="91"/>
      <c r="LDL6" s="91"/>
      <c r="LDM6" s="91"/>
      <c r="LDN6" s="91"/>
      <c r="LDO6" s="91"/>
      <c r="LDP6" s="91"/>
      <c r="LDQ6" s="91"/>
      <c r="LDR6" s="91"/>
      <c r="LDS6" s="91"/>
      <c r="LDT6" s="91"/>
      <c r="LDU6" s="91"/>
      <c r="LDV6" s="91"/>
      <c r="LDW6" s="91"/>
      <c r="LDX6" s="91"/>
      <c r="LDY6" s="91"/>
      <c r="LDZ6" s="91"/>
      <c r="LEA6" s="91"/>
      <c r="LEB6" s="91"/>
      <c r="LEC6" s="91"/>
      <c r="LED6" s="91"/>
      <c r="LEE6" s="91"/>
      <c r="LEF6" s="91"/>
      <c r="LEG6" s="91"/>
      <c r="LEH6" s="91"/>
      <c r="LEI6" s="91"/>
      <c r="LEJ6" s="91"/>
      <c r="LEK6" s="91"/>
      <c r="LEL6" s="91"/>
      <c r="LEM6" s="91"/>
      <c r="LEN6" s="91"/>
      <c r="LEO6" s="91"/>
      <c r="LEP6" s="91"/>
      <c r="LEQ6" s="91"/>
      <c r="LER6" s="91"/>
      <c r="LES6" s="91"/>
      <c r="LET6" s="91"/>
      <c r="LEU6" s="91"/>
      <c r="LEV6" s="91"/>
      <c r="LEW6" s="91"/>
      <c r="LEX6" s="91"/>
      <c r="LEY6" s="91"/>
      <c r="LEZ6" s="91"/>
      <c r="LFA6" s="91"/>
      <c r="LFB6" s="91"/>
      <c r="LFC6" s="91"/>
      <c r="LFD6" s="91"/>
      <c r="LFE6" s="91"/>
      <c r="LFF6" s="91"/>
      <c r="LFG6" s="91"/>
      <c r="LFH6" s="91"/>
      <c r="LFI6" s="91"/>
      <c r="LFJ6" s="91"/>
      <c r="LFK6" s="91"/>
      <c r="LFL6" s="91"/>
      <c r="LFM6" s="91"/>
      <c r="LFN6" s="91"/>
      <c r="LFO6" s="91"/>
      <c r="LFP6" s="91"/>
      <c r="LFQ6" s="91"/>
      <c r="LFR6" s="91"/>
      <c r="LFS6" s="91"/>
      <c r="LFT6" s="91"/>
      <c r="LFU6" s="91"/>
      <c r="LFV6" s="91"/>
      <c r="LFW6" s="91"/>
      <c r="LFX6" s="91"/>
      <c r="LFY6" s="91"/>
      <c r="LFZ6" s="91"/>
      <c r="LGA6" s="91"/>
      <c r="LGB6" s="91"/>
      <c r="LGC6" s="91"/>
      <c r="LGD6" s="91"/>
      <c r="LGE6" s="91"/>
      <c r="LGF6" s="91"/>
      <c r="LGG6" s="91"/>
      <c r="LGH6" s="91"/>
      <c r="LGI6" s="91"/>
      <c r="LGJ6" s="91"/>
      <c r="LGK6" s="91"/>
      <c r="LGL6" s="91"/>
      <c r="LGM6" s="91"/>
      <c r="LGN6" s="91"/>
      <c r="LGO6" s="91"/>
      <c r="LGP6" s="91"/>
      <c r="LGQ6" s="91"/>
      <c r="LGR6" s="91"/>
      <c r="LGS6" s="91"/>
      <c r="LGT6" s="91"/>
      <c r="LGU6" s="91"/>
      <c r="LGV6" s="91"/>
      <c r="LGW6" s="91"/>
      <c r="LGX6" s="91"/>
      <c r="LGY6" s="91"/>
      <c r="LGZ6" s="91"/>
      <c r="LHA6" s="91"/>
      <c r="LHB6" s="91"/>
      <c r="LHC6" s="91"/>
      <c r="LHD6" s="91"/>
      <c r="LHE6" s="91"/>
      <c r="LHF6" s="91"/>
      <c r="LHG6" s="91"/>
      <c r="LHH6" s="91"/>
      <c r="LHI6" s="91"/>
      <c r="LHJ6" s="91"/>
      <c r="LHK6" s="91"/>
      <c r="LHL6" s="91"/>
      <c r="LHM6" s="91"/>
      <c r="LHN6" s="91"/>
      <c r="LHO6" s="91"/>
      <c r="LHP6" s="91"/>
      <c r="LHQ6" s="91"/>
      <c r="LHR6" s="91"/>
      <c r="LHS6" s="91"/>
      <c r="LHT6" s="91"/>
      <c r="LHU6" s="91"/>
      <c r="LHV6" s="91"/>
      <c r="LHW6" s="91"/>
      <c r="LHX6" s="91"/>
      <c r="LHY6" s="91"/>
      <c r="LHZ6" s="91"/>
      <c r="LIA6" s="91"/>
      <c r="LIB6" s="91"/>
      <c r="LIC6" s="91"/>
      <c r="LID6" s="91"/>
      <c r="LIE6" s="91"/>
      <c r="LIF6" s="91"/>
      <c r="LIG6" s="91"/>
      <c r="LIH6" s="91"/>
      <c r="LII6" s="91"/>
      <c r="LIJ6" s="91"/>
      <c r="LIK6" s="91"/>
      <c r="LIL6" s="91"/>
      <c r="LIM6" s="91"/>
      <c r="LIN6" s="91"/>
      <c r="LIO6" s="91"/>
      <c r="LIP6" s="91"/>
      <c r="LIQ6" s="91"/>
      <c r="LIR6" s="91"/>
      <c r="LIS6" s="91"/>
      <c r="LIT6" s="91"/>
      <c r="LIU6" s="91"/>
      <c r="LIV6" s="91"/>
      <c r="LIW6" s="91"/>
      <c r="LIX6" s="91"/>
      <c r="LIY6" s="91"/>
      <c r="LIZ6" s="91"/>
      <c r="LJA6" s="91"/>
      <c r="LJB6" s="91"/>
      <c r="LJC6" s="91"/>
      <c r="LJD6" s="91"/>
      <c r="LJE6" s="91"/>
      <c r="LJF6" s="91"/>
      <c r="LJG6" s="91"/>
      <c r="LJH6" s="91"/>
      <c r="LJI6" s="91"/>
      <c r="LJJ6" s="91"/>
      <c r="LJK6" s="91"/>
      <c r="LJL6" s="91"/>
      <c r="LJM6" s="91"/>
      <c r="LJN6" s="91"/>
      <c r="LJO6" s="91"/>
      <c r="LJP6" s="91"/>
      <c r="LJQ6" s="91"/>
      <c r="LJR6" s="91"/>
      <c r="LJS6" s="91"/>
      <c r="LJT6" s="91"/>
      <c r="LJU6" s="91"/>
      <c r="LJV6" s="91"/>
      <c r="LJW6" s="91"/>
      <c r="LJX6" s="91"/>
      <c r="LJY6" s="91"/>
      <c r="LJZ6" s="91"/>
      <c r="LKA6" s="91"/>
      <c r="LKB6" s="91"/>
      <c r="LKC6" s="91"/>
      <c r="LKD6" s="91"/>
      <c r="LKE6" s="91"/>
      <c r="LKF6" s="91"/>
      <c r="LKG6" s="91"/>
      <c r="LKH6" s="91"/>
      <c r="LKI6" s="91"/>
      <c r="LKJ6" s="91"/>
      <c r="LKK6" s="91"/>
      <c r="LKL6" s="91"/>
      <c r="LKM6" s="91"/>
      <c r="LKN6" s="91"/>
      <c r="LKO6" s="91"/>
      <c r="LKP6" s="91"/>
      <c r="LKQ6" s="91"/>
      <c r="LKR6" s="91"/>
      <c r="LKS6" s="91"/>
      <c r="LKT6" s="91"/>
      <c r="LKU6" s="91"/>
      <c r="LKV6" s="91"/>
      <c r="LKW6" s="91"/>
      <c r="LKX6" s="91"/>
      <c r="LKY6" s="91"/>
      <c r="LKZ6" s="91"/>
      <c r="LLA6" s="91"/>
      <c r="LLB6" s="91"/>
      <c r="LLC6" s="91"/>
      <c r="LLD6" s="91"/>
      <c r="LLE6" s="91"/>
      <c r="LLF6" s="91"/>
      <c r="LLG6" s="91"/>
      <c r="LLH6" s="91"/>
      <c r="LLI6" s="91"/>
      <c r="LLJ6" s="91"/>
      <c r="LLK6" s="91"/>
      <c r="LLL6" s="91"/>
      <c r="LLM6" s="91"/>
      <c r="LLN6" s="91"/>
      <c r="LLO6" s="91"/>
      <c r="LLP6" s="91"/>
      <c r="LLQ6" s="91"/>
      <c r="LLR6" s="91"/>
      <c r="LLS6" s="91"/>
      <c r="LLT6" s="91"/>
      <c r="LLU6" s="91"/>
      <c r="LLV6" s="91"/>
      <c r="LLW6" s="91"/>
      <c r="LLX6" s="91"/>
      <c r="LLY6" s="91"/>
      <c r="LLZ6" s="91"/>
      <c r="LMA6" s="91"/>
      <c r="LMB6" s="91"/>
      <c r="LMC6" s="91"/>
      <c r="LMD6" s="91"/>
      <c r="LME6" s="91"/>
      <c r="LMF6" s="91"/>
      <c r="LMG6" s="91"/>
      <c r="LMH6" s="91"/>
      <c r="LMI6" s="91"/>
      <c r="LMJ6" s="91"/>
      <c r="LMK6" s="91"/>
      <c r="LML6" s="91"/>
      <c r="LMM6" s="91"/>
      <c r="LMN6" s="91"/>
      <c r="LMO6" s="91"/>
      <c r="LMP6" s="91"/>
      <c r="LMQ6" s="91"/>
      <c r="LMR6" s="91"/>
      <c r="LMS6" s="91"/>
      <c r="LMT6" s="91"/>
      <c r="LMU6" s="91"/>
      <c r="LMV6" s="91"/>
      <c r="LMW6" s="91"/>
      <c r="LMX6" s="91"/>
      <c r="LMY6" s="91"/>
      <c r="LMZ6" s="91"/>
      <c r="LNA6" s="91"/>
      <c r="LNB6" s="91"/>
      <c r="LNC6" s="91"/>
      <c r="LND6" s="91"/>
      <c r="LNE6" s="91"/>
      <c r="LNF6" s="91"/>
      <c r="LNG6" s="91"/>
      <c r="LNH6" s="91"/>
      <c r="LNI6" s="91"/>
      <c r="LNJ6" s="91"/>
      <c r="LNK6" s="91"/>
      <c r="LNL6" s="91"/>
      <c r="LNM6" s="91"/>
      <c r="LNN6" s="91"/>
      <c r="LNO6" s="91"/>
      <c r="LNP6" s="91"/>
      <c r="LNQ6" s="91"/>
      <c r="LNR6" s="91"/>
      <c r="LNS6" s="91"/>
      <c r="LNT6" s="91"/>
      <c r="LNU6" s="91"/>
      <c r="LNV6" s="91"/>
      <c r="LNW6" s="91"/>
      <c r="LNX6" s="91"/>
      <c r="LNY6" s="91"/>
      <c r="LNZ6" s="91"/>
      <c r="LOA6" s="91"/>
      <c r="LOB6" s="91"/>
      <c r="LOC6" s="91"/>
      <c r="LOD6" s="91"/>
      <c r="LOE6" s="91"/>
      <c r="LOF6" s="91"/>
      <c r="LOG6" s="91"/>
      <c r="LOH6" s="91"/>
      <c r="LOI6" s="91"/>
      <c r="LOJ6" s="91"/>
      <c r="LOK6" s="91"/>
      <c r="LOL6" s="91"/>
      <c r="LOM6" s="91"/>
      <c r="LON6" s="91"/>
      <c r="LOO6" s="91"/>
      <c r="LOP6" s="91"/>
      <c r="LOQ6" s="91"/>
      <c r="LOR6" s="91"/>
      <c r="LOS6" s="91"/>
      <c r="LOT6" s="91"/>
      <c r="LOU6" s="91"/>
      <c r="LOV6" s="91"/>
      <c r="LOW6" s="91"/>
      <c r="LOX6" s="91"/>
      <c r="LOY6" s="91"/>
      <c r="LOZ6" s="91"/>
      <c r="LPA6" s="91"/>
      <c r="LPB6" s="91"/>
      <c r="LPC6" s="91"/>
      <c r="LPD6" s="91"/>
      <c r="LPE6" s="91"/>
      <c r="LPF6" s="91"/>
      <c r="LPG6" s="91"/>
      <c r="LPH6" s="91"/>
      <c r="LPI6" s="91"/>
      <c r="LPJ6" s="91"/>
      <c r="LPK6" s="91"/>
      <c r="LPL6" s="91"/>
      <c r="LPM6" s="91"/>
      <c r="LPN6" s="91"/>
      <c r="LPO6" s="91"/>
      <c r="LPP6" s="91"/>
      <c r="LPQ6" s="91"/>
      <c r="LPR6" s="91"/>
      <c r="LPS6" s="91"/>
      <c r="LPT6" s="91"/>
      <c r="LPU6" s="91"/>
      <c r="LPV6" s="91"/>
      <c r="LPW6" s="91"/>
      <c r="LPX6" s="91"/>
      <c r="LPY6" s="91"/>
      <c r="LPZ6" s="91"/>
      <c r="LQA6" s="91"/>
      <c r="LQB6" s="91"/>
      <c r="LQC6" s="91"/>
      <c r="LQD6" s="91"/>
      <c r="LQE6" s="91"/>
      <c r="LQF6" s="91"/>
      <c r="LQG6" s="91"/>
      <c r="LQH6" s="91"/>
      <c r="LQI6" s="91"/>
      <c r="LQJ6" s="91"/>
      <c r="LQK6" s="91"/>
      <c r="LQL6" s="91"/>
      <c r="LQM6" s="91"/>
      <c r="LQN6" s="91"/>
      <c r="LQO6" s="91"/>
      <c r="LQP6" s="91"/>
      <c r="LQQ6" s="91"/>
      <c r="LQR6" s="91"/>
      <c r="LQS6" s="91"/>
      <c r="LQT6" s="91"/>
      <c r="LQU6" s="91"/>
      <c r="LQV6" s="91"/>
      <c r="LQW6" s="91"/>
      <c r="LQX6" s="91"/>
      <c r="LQY6" s="91"/>
      <c r="LQZ6" s="91"/>
      <c r="LRA6" s="91"/>
      <c r="LRB6" s="91"/>
      <c r="LRC6" s="91"/>
      <c r="LRD6" s="91"/>
      <c r="LRE6" s="91"/>
      <c r="LRF6" s="91"/>
      <c r="LRG6" s="91"/>
      <c r="LRH6" s="91"/>
      <c r="LRI6" s="91"/>
      <c r="LRJ6" s="91"/>
      <c r="LRK6" s="91"/>
      <c r="LRL6" s="91"/>
      <c r="LRM6" s="91"/>
      <c r="LRN6" s="91"/>
      <c r="LRO6" s="91"/>
      <c r="LRP6" s="91"/>
      <c r="LRQ6" s="91"/>
      <c r="LRR6" s="91"/>
      <c r="LRS6" s="91"/>
      <c r="LRT6" s="91"/>
      <c r="LRU6" s="91"/>
      <c r="LRV6" s="91"/>
      <c r="LRW6" s="91"/>
      <c r="LRX6" s="91"/>
      <c r="LRY6" s="91"/>
      <c r="LRZ6" s="91"/>
      <c r="LSA6" s="91"/>
      <c r="LSB6" s="91"/>
      <c r="LSC6" s="91"/>
      <c r="LSD6" s="91"/>
      <c r="LSE6" s="91"/>
      <c r="LSF6" s="91"/>
      <c r="LSG6" s="91"/>
      <c r="LSH6" s="91"/>
      <c r="LSI6" s="91"/>
      <c r="LSJ6" s="91"/>
      <c r="LSK6" s="91"/>
      <c r="LSL6" s="91"/>
      <c r="LSM6" s="91"/>
      <c r="LSN6" s="91"/>
      <c r="LSO6" s="91"/>
      <c r="LSP6" s="91"/>
      <c r="LSQ6" s="91"/>
      <c r="LSR6" s="91"/>
      <c r="LSS6" s="91"/>
      <c r="LST6" s="91"/>
      <c r="LSU6" s="91"/>
      <c r="LSV6" s="91"/>
      <c r="LSW6" s="91"/>
      <c r="LSX6" s="91"/>
      <c r="LSY6" s="91"/>
      <c r="LSZ6" s="91"/>
      <c r="LTA6" s="91"/>
      <c r="LTB6" s="91"/>
      <c r="LTC6" s="91"/>
      <c r="LTD6" s="91"/>
      <c r="LTE6" s="91"/>
      <c r="LTF6" s="91"/>
      <c r="LTG6" s="91"/>
      <c r="LTH6" s="91"/>
      <c r="LTI6" s="91"/>
      <c r="LTJ6" s="91"/>
      <c r="LTK6" s="91"/>
      <c r="LTL6" s="91"/>
      <c r="LTM6" s="91"/>
      <c r="LTN6" s="91"/>
      <c r="LTO6" s="91"/>
      <c r="LTP6" s="91"/>
      <c r="LTQ6" s="91"/>
      <c r="LTR6" s="91"/>
      <c r="LTS6" s="91"/>
      <c r="LTT6" s="91"/>
      <c r="LTU6" s="91"/>
      <c r="LTV6" s="91"/>
      <c r="LTW6" s="91"/>
      <c r="LTX6" s="91"/>
      <c r="LTY6" s="91"/>
      <c r="LTZ6" s="91"/>
      <c r="LUA6" s="91"/>
      <c r="LUB6" s="91"/>
      <c r="LUC6" s="91"/>
      <c r="LUD6" s="91"/>
      <c r="LUE6" s="91"/>
      <c r="LUF6" s="91"/>
      <c r="LUG6" s="91"/>
      <c r="LUH6" s="91"/>
      <c r="LUI6" s="91"/>
      <c r="LUJ6" s="91"/>
      <c r="LUK6" s="91"/>
      <c r="LUL6" s="91"/>
      <c r="LUM6" s="91"/>
      <c r="LUN6" s="91"/>
      <c r="LUO6" s="91"/>
      <c r="LUP6" s="91"/>
      <c r="LUQ6" s="91"/>
      <c r="LUR6" s="91"/>
      <c r="LUS6" s="91"/>
      <c r="LUT6" s="91"/>
      <c r="LUU6" s="91"/>
      <c r="LUV6" s="91"/>
      <c r="LUW6" s="91"/>
      <c r="LUX6" s="91"/>
      <c r="LUY6" s="91"/>
      <c r="LUZ6" s="91"/>
      <c r="LVA6" s="91"/>
      <c r="LVB6" s="91"/>
      <c r="LVC6" s="91"/>
      <c r="LVD6" s="91"/>
      <c r="LVE6" s="91"/>
      <c r="LVF6" s="91"/>
      <c r="LVG6" s="91"/>
      <c r="LVH6" s="91"/>
      <c r="LVI6" s="91"/>
      <c r="LVJ6" s="91"/>
      <c r="LVK6" s="91"/>
      <c r="LVL6" s="91"/>
      <c r="LVM6" s="91"/>
      <c r="LVN6" s="91"/>
      <c r="LVO6" s="91"/>
      <c r="LVP6" s="91"/>
      <c r="LVQ6" s="91"/>
      <c r="LVR6" s="91"/>
      <c r="LVS6" s="91"/>
      <c r="LVT6" s="91"/>
      <c r="LVU6" s="91"/>
      <c r="LVV6" s="91"/>
      <c r="LVW6" s="91"/>
      <c r="LVX6" s="91"/>
      <c r="LVY6" s="91"/>
      <c r="LVZ6" s="91"/>
      <c r="LWA6" s="91"/>
      <c r="LWB6" s="91"/>
      <c r="LWC6" s="91"/>
      <c r="LWD6" s="91"/>
      <c r="LWE6" s="91"/>
      <c r="LWF6" s="91"/>
      <c r="LWG6" s="91"/>
      <c r="LWH6" s="91"/>
      <c r="LWI6" s="91"/>
      <c r="LWJ6" s="91"/>
      <c r="LWK6" s="91"/>
      <c r="LWL6" s="91"/>
      <c r="LWM6" s="91"/>
      <c r="LWN6" s="91"/>
      <c r="LWO6" s="91"/>
      <c r="LWP6" s="91"/>
      <c r="LWQ6" s="91"/>
      <c r="LWR6" s="91"/>
      <c r="LWS6" s="91"/>
      <c r="LWT6" s="91"/>
      <c r="LWU6" s="91"/>
      <c r="LWV6" s="91"/>
      <c r="LWW6" s="91"/>
      <c r="LWX6" s="91"/>
      <c r="LWY6" s="91"/>
      <c r="LWZ6" s="91"/>
      <c r="LXA6" s="91"/>
      <c r="LXB6" s="91"/>
      <c r="LXC6" s="91"/>
      <c r="LXD6" s="91"/>
      <c r="LXE6" s="91"/>
      <c r="LXF6" s="91"/>
      <c r="LXG6" s="91"/>
      <c r="LXH6" s="91"/>
      <c r="LXI6" s="91"/>
      <c r="LXJ6" s="91"/>
      <c r="LXK6" s="91"/>
      <c r="LXL6" s="91"/>
      <c r="LXM6" s="91"/>
      <c r="LXN6" s="91"/>
      <c r="LXO6" s="91"/>
      <c r="LXP6" s="91"/>
      <c r="LXQ6" s="91"/>
      <c r="LXR6" s="91"/>
      <c r="LXS6" s="91"/>
      <c r="LXT6" s="91"/>
      <c r="LXU6" s="91"/>
      <c r="LXV6" s="91"/>
      <c r="LXW6" s="91"/>
      <c r="LXX6" s="91"/>
      <c r="LXY6" s="91"/>
      <c r="LXZ6" s="91"/>
      <c r="LYA6" s="91"/>
      <c r="LYB6" s="91"/>
      <c r="LYC6" s="91"/>
      <c r="LYD6" s="91"/>
      <c r="LYE6" s="91"/>
      <c r="LYF6" s="91"/>
      <c r="LYG6" s="91"/>
      <c r="LYH6" s="91"/>
      <c r="LYI6" s="91"/>
      <c r="LYJ6" s="91"/>
      <c r="LYK6" s="91"/>
      <c r="LYL6" s="91"/>
      <c r="LYM6" s="91"/>
      <c r="LYN6" s="91"/>
      <c r="LYO6" s="91"/>
      <c r="LYP6" s="91"/>
      <c r="LYQ6" s="91"/>
      <c r="LYR6" s="91"/>
      <c r="LYS6" s="91"/>
      <c r="LYT6" s="91"/>
      <c r="LYU6" s="91"/>
      <c r="LYV6" s="91"/>
      <c r="LYW6" s="91"/>
      <c r="LYX6" s="91"/>
      <c r="LYY6" s="91"/>
      <c r="LYZ6" s="91"/>
      <c r="LZA6" s="91"/>
      <c r="LZB6" s="91"/>
      <c r="LZC6" s="91"/>
      <c r="LZD6" s="91"/>
      <c r="LZE6" s="91"/>
      <c r="LZF6" s="91"/>
      <c r="LZG6" s="91"/>
      <c r="LZH6" s="91"/>
      <c r="LZI6" s="91"/>
      <c r="LZJ6" s="91"/>
      <c r="LZK6" s="91"/>
      <c r="LZL6" s="91"/>
      <c r="LZM6" s="91"/>
      <c r="LZN6" s="91"/>
      <c r="LZO6" s="91"/>
      <c r="LZP6" s="91"/>
      <c r="LZQ6" s="91"/>
      <c r="LZR6" s="91"/>
      <c r="LZS6" s="91"/>
      <c r="LZT6" s="91"/>
      <c r="LZU6" s="91"/>
      <c r="LZV6" s="91"/>
      <c r="LZW6" s="91"/>
      <c r="LZX6" s="91"/>
      <c r="LZY6" s="91"/>
      <c r="LZZ6" s="91"/>
      <c r="MAA6" s="91"/>
      <c r="MAB6" s="91"/>
      <c r="MAC6" s="91"/>
      <c r="MAD6" s="91"/>
      <c r="MAE6" s="91"/>
      <c r="MAF6" s="91"/>
      <c r="MAG6" s="91"/>
      <c r="MAH6" s="91"/>
      <c r="MAI6" s="91"/>
      <c r="MAJ6" s="91"/>
      <c r="MAK6" s="91"/>
      <c r="MAL6" s="91"/>
      <c r="MAM6" s="91"/>
      <c r="MAN6" s="91"/>
      <c r="MAO6" s="91"/>
      <c r="MAP6" s="91"/>
      <c r="MAQ6" s="91"/>
      <c r="MAR6" s="91"/>
      <c r="MAS6" s="91"/>
      <c r="MAT6" s="91"/>
      <c r="MAU6" s="91"/>
      <c r="MAV6" s="91"/>
      <c r="MAW6" s="91"/>
      <c r="MAX6" s="91"/>
      <c r="MAY6" s="91"/>
      <c r="MAZ6" s="91"/>
      <c r="MBA6" s="91"/>
      <c r="MBB6" s="91"/>
      <c r="MBC6" s="91"/>
      <c r="MBD6" s="91"/>
      <c r="MBE6" s="91"/>
      <c r="MBF6" s="91"/>
      <c r="MBG6" s="91"/>
      <c r="MBH6" s="91"/>
      <c r="MBI6" s="91"/>
      <c r="MBJ6" s="91"/>
      <c r="MBK6" s="91"/>
      <c r="MBL6" s="91"/>
      <c r="MBM6" s="91"/>
      <c r="MBN6" s="91"/>
      <c r="MBO6" s="91"/>
      <c r="MBP6" s="91"/>
      <c r="MBQ6" s="91"/>
      <c r="MBR6" s="91"/>
      <c r="MBS6" s="91"/>
      <c r="MBT6" s="91"/>
      <c r="MBU6" s="91"/>
      <c r="MBV6" s="91"/>
      <c r="MBW6" s="91"/>
      <c r="MBX6" s="91"/>
      <c r="MBY6" s="91"/>
      <c r="MBZ6" s="91"/>
      <c r="MCA6" s="91"/>
      <c r="MCB6" s="91"/>
      <c r="MCC6" s="91"/>
      <c r="MCD6" s="91"/>
      <c r="MCE6" s="91"/>
      <c r="MCF6" s="91"/>
      <c r="MCG6" s="91"/>
      <c r="MCH6" s="91"/>
      <c r="MCI6" s="91"/>
      <c r="MCJ6" s="91"/>
      <c r="MCK6" s="91"/>
      <c r="MCL6" s="91"/>
      <c r="MCM6" s="91"/>
      <c r="MCN6" s="91"/>
      <c r="MCO6" s="91"/>
      <c r="MCP6" s="91"/>
      <c r="MCQ6" s="91"/>
      <c r="MCR6" s="91"/>
      <c r="MCS6" s="91"/>
      <c r="MCT6" s="91"/>
      <c r="MCU6" s="91"/>
      <c r="MCV6" s="91"/>
      <c r="MCW6" s="91"/>
      <c r="MCX6" s="91"/>
      <c r="MCY6" s="91"/>
      <c r="MCZ6" s="91"/>
      <c r="MDA6" s="91"/>
      <c r="MDB6" s="91"/>
      <c r="MDC6" s="91"/>
      <c r="MDD6" s="91"/>
      <c r="MDE6" s="91"/>
      <c r="MDF6" s="91"/>
      <c r="MDG6" s="91"/>
      <c r="MDH6" s="91"/>
      <c r="MDI6" s="91"/>
      <c r="MDJ6" s="91"/>
      <c r="MDK6" s="91"/>
      <c r="MDL6" s="91"/>
      <c r="MDM6" s="91"/>
      <c r="MDN6" s="91"/>
      <c r="MDO6" s="91"/>
      <c r="MDP6" s="91"/>
      <c r="MDQ6" s="91"/>
      <c r="MDR6" s="91"/>
      <c r="MDS6" s="91"/>
      <c r="MDT6" s="91"/>
      <c r="MDU6" s="91"/>
      <c r="MDV6" s="91"/>
      <c r="MDW6" s="91"/>
      <c r="MDX6" s="91"/>
      <c r="MDY6" s="91"/>
      <c r="MDZ6" s="91"/>
      <c r="MEA6" s="91"/>
      <c r="MEB6" s="91"/>
      <c r="MEC6" s="91"/>
      <c r="MED6" s="91"/>
      <c r="MEE6" s="91"/>
      <c r="MEF6" s="91"/>
      <c r="MEG6" s="91"/>
      <c r="MEH6" s="91"/>
      <c r="MEI6" s="91"/>
      <c r="MEJ6" s="91"/>
      <c r="MEK6" s="91"/>
      <c r="MEL6" s="91"/>
      <c r="MEM6" s="91"/>
      <c r="MEN6" s="91"/>
      <c r="MEO6" s="91"/>
      <c r="MEP6" s="91"/>
      <c r="MEQ6" s="91"/>
      <c r="MER6" s="91"/>
      <c r="MES6" s="91"/>
      <c r="MET6" s="91"/>
      <c r="MEU6" s="91"/>
      <c r="MEV6" s="91"/>
      <c r="MEW6" s="91"/>
      <c r="MEX6" s="91"/>
      <c r="MEY6" s="91"/>
      <c r="MEZ6" s="91"/>
      <c r="MFA6" s="91"/>
      <c r="MFB6" s="91"/>
      <c r="MFC6" s="91"/>
      <c r="MFD6" s="91"/>
      <c r="MFE6" s="91"/>
      <c r="MFF6" s="91"/>
      <c r="MFG6" s="91"/>
      <c r="MFH6" s="91"/>
      <c r="MFI6" s="91"/>
      <c r="MFJ6" s="91"/>
      <c r="MFK6" s="91"/>
      <c r="MFL6" s="91"/>
      <c r="MFM6" s="91"/>
      <c r="MFN6" s="91"/>
      <c r="MFO6" s="91"/>
      <c r="MFP6" s="91"/>
      <c r="MFQ6" s="91"/>
      <c r="MFR6" s="91"/>
      <c r="MFS6" s="91"/>
      <c r="MFT6" s="91"/>
      <c r="MFU6" s="91"/>
      <c r="MFV6" s="91"/>
      <c r="MFW6" s="91"/>
      <c r="MFX6" s="91"/>
      <c r="MFY6" s="91"/>
      <c r="MFZ6" s="91"/>
      <c r="MGA6" s="91"/>
      <c r="MGB6" s="91"/>
      <c r="MGC6" s="91"/>
      <c r="MGD6" s="91"/>
      <c r="MGE6" s="91"/>
      <c r="MGF6" s="91"/>
      <c r="MGG6" s="91"/>
      <c r="MGH6" s="91"/>
      <c r="MGI6" s="91"/>
      <c r="MGJ6" s="91"/>
      <c r="MGK6" s="91"/>
      <c r="MGL6" s="91"/>
      <c r="MGM6" s="91"/>
      <c r="MGN6" s="91"/>
      <c r="MGO6" s="91"/>
      <c r="MGP6" s="91"/>
      <c r="MGQ6" s="91"/>
      <c r="MGR6" s="91"/>
      <c r="MGS6" s="91"/>
      <c r="MGT6" s="91"/>
      <c r="MGU6" s="91"/>
      <c r="MGV6" s="91"/>
      <c r="MGW6" s="91"/>
      <c r="MGX6" s="91"/>
      <c r="MGY6" s="91"/>
      <c r="MGZ6" s="91"/>
      <c r="MHA6" s="91"/>
      <c r="MHB6" s="91"/>
      <c r="MHC6" s="91"/>
      <c r="MHD6" s="91"/>
      <c r="MHE6" s="91"/>
      <c r="MHF6" s="91"/>
      <c r="MHG6" s="91"/>
      <c r="MHH6" s="91"/>
      <c r="MHI6" s="91"/>
      <c r="MHJ6" s="91"/>
      <c r="MHK6" s="91"/>
      <c r="MHL6" s="91"/>
      <c r="MHM6" s="91"/>
      <c r="MHN6" s="91"/>
      <c r="MHO6" s="91"/>
      <c r="MHP6" s="91"/>
      <c r="MHQ6" s="91"/>
      <c r="MHR6" s="91"/>
      <c r="MHS6" s="91"/>
      <c r="MHT6" s="91"/>
      <c r="MHU6" s="91"/>
      <c r="MHV6" s="91"/>
      <c r="MHW6" s="91"/>
      <c r="MHX6" s="91"/>
      <c r="MHY6" s="91"/>
      <c r="MHZ6" s="91"/>
      <c r="MIA6" s="91"/>
      <c r="MIB6" s="91"/>
      <c r="MIC6" s="91"/>
      <c r="MID6" s="91"/>
      <c r="MIE6" s="91"/>
      <c r="MIF6" s="91"/>
      <c r="MIG6" s="91"/>
      <c r="MIH6" s="91"/>
      <c r="MII6" s="91"/>
      <c r="MIJ6" s="91"/>
      <c r="MIK6" s="91"/>
      <c r="MIL6" s="91"/>
      <c r="MIM6" s="91"/>
      <c r="MIN6" s="91"/>
      <c r="MIO6" s="91"/>
      <c r="MIP6" s="91"/>
      <c r="MIQ6" s="91"/>
      <c r="MIR6" s="91"/>
      <c r="MIS6" s="91"/>
      <c r="MIT6" s="91"/>
      <c r="MIU6" s="91"/>
      <c r="MIV6" s="91"/>
      <c r="MIW6" s="91"/>
      <c r="MIX6" s="91"/>
      <c r="MIY6" s="91"/>
      <c r="MIZ6" s="91"/>
      <c r="MJA6" s="91"/>
      <c r="MJB6" s="91"/>
      <c r="MJC6" s="91"/>
      <c r="MJD6" s="91"/>
      <c r="MJE6" s="91"/>
      <c r="MJF6" s="91"/>
      <c r="MJG6" s="91"/>
      <c r="MJH6" s="91"/>
      <c r="MJI6" s="91"/>
      <c r="MJJ6" s="91"/>
      <c r="MJK6" s="91"/>
      <c r="MJL6" s="91"/>
      <c r="MJM6" s="91"/>
      <c r="MJN6" s="91"/>
      <c r="MJO6" s="91"/>
      <c r="MJP6" s="91"/>
      <c r="MJQ6" s="91"/>
      <c r="MJR6" s="91"/>
      <c r="MJS6" s="91"/>
      <c r="MJT6" s="91"/>
      <c r="MJU6" s="91"/>
      <c r="MJV6" s="91"/>
      <c r="MJW6" s="91"/>
      <c r="MJX6" s="91"/>
      <c r="MJY6" s="91"/>
      <c r="MJZ6" s="91"/>
      <c r="MKA6" s="91"/>
      <c r="MKB6" s="91"/>
      <c r="MKC6" s="91"/>
      <c r="MKD6" s="91"/>
      <c r="MKE6" s="91"/>
      <c r="MKF6" s="91"/>
      <c r="MKG6" s="91"/>
      <c r="MKH6" s="91"/>
      <c r="MKI6" s="91"/>
      <c r="MKJ6" s="91"/>
      <c r="MKK6" s="91"/>
      <c r="MKL6" s="91"/>
      <c r="MKM6" s="91"/>
      <c r="MKN6" s="91"/>
      <c r="MKO6" s="91"/>
      <c r="MKP6" s="91"/>
      <c r="MKQ6" s="91"/>
      <c r="MKR6" s="91"/>
      <c r="MKS6" s="91"/>
      <c r="MKT6" s="91"/>
      <c r="MKU6" s="91"/>
      <c r="MKV6" s="91"/>
      <c r="MKW6" s="91"/>
      <c r="MKX6" s="91"/>
      <c r="MKY6" s="91"/>
      <c r="MKZ6" s="91"/>
      <c r="MLA6" s="91"/>
      <c r="MLB6" s="91"/>
      <c r="MLC6" s="91"/>
      <c r="MLD6" s="91"/>
      <c r="MLE6" s="91"/>
      <c r="MLF6" s="91"/>
      <c r="MLG6" s="91"/>
      <c r="MLH6" s="91"/>
      <c r="MLI6" s="91"/>
      <c r="MLJ6" s="91"/>
      <c r="MLK6" s="91"/>
      <c r="MLL6" s="91"/>
      <c r="MLM6" s="91"/>
      <c r="MLN6" s="91"/>
      <c r="MLO6" s="91"/>
      <c r="MLP6" s="91"/>
      <c r="MLQ6" s="91"/>
      <c r="MLR6" s="91"/>
      <c r="MLS6" s="91"/>
      <c r="MLT6" s="91"/>
      <c r="MLU6" s="91"/>
      <c r="MLV6" s="91"/>
      <c r="MLW6" s="91"/>
      <c r="MLX6" s="91"/>
      <c r="MLY6" s="91"/>
      <c r="MLZ6" s="91"/>
      <c r="MMA6" s="91"/>
      <c r="MMB6" s="91"/>
      <c r="MMC6" s="91"/>
      <c r="MMD6" s="91"/>
      <c r="MME6" s="91"/>
      <c r="MMF6" s="91"/>
      <c r="MMG6" s="91"/>
      <c r="MMH6" s="91"/>
      <c r="MMI6" s="91"/>
      <c r="MMJ6" s="91"/>
      <c r="MMK6" s="91"/>
      <c r="MML6" s="91"/>
      <c r="MMM6" s="91"/>
      <c r="MMN6" s="91"/>
      <c r="MMO6" s="91"/>
      <c r="MMP6" s="91"/>
      <c r="MMQ6" s="91"/>
      <c r="MMR6" s="91"/>
      <c r="MMS6" s="91"/>
      <c r="MMT6" s="91"/>
      <c r="MMU6" s="91"/>
      <c r="MMV6" s="91"/>
      <c r="MMW6" s="91"/>
      <c r="MMX6" s="91"/>
      <c r="MMY6" s="91"/>
      <c r="MMZ6" s="91"/>
      <c r="MNA6" s="91"/>
      <c r="MNB6" s="91"/>
      <c r="MNC6" s="91"/>
      <c r="MND6" s="91"/>
      <c r="MNE6" s="91"/>
      <c r="MNF6" s="91"/>
      <c r="MNG6" s="91"/>
      <c r="MNH6" s="91"/>
      <c r="MNI6" s="91"/>
      <c r="MNJ6" s="91"/>
      <c r="MNK6" s="91"/>
      <c r="MNL6" s="91"/>
      <c r="MNM6" s="91"/>
      <c r="MNN6" s="91"/>
      <c r="MNO6" s="91"/>
      <c r="MNP6" s="91"/>
      <c r="MNQ6" s="91"/>
      <c r="MNR6" s="91"/>
      <c r="MNS6" s="91"/>
      <c r="MNT6" s="91"/>
      <c r="MNU6" s="91"/>
      <c r="MNV6" s="91"/>
      <c r="MNW6" s="91"/>
      <c r="MNX6" s="91"/>
      <c r="MNY6" s="91"/>
      <c r="MNZ6" s="91"/>
      <c r="MOA6" s="91"/>
      <c r="MOB6" s="91"/>
      <c r="MOC6" s="91"/>
      <c r="MOD6" s="91"/>
      <c r="MOE6" s="91"/>
      <c r="MOF6" s="91"/>
      <c r="MOG6" s="91"/>
      <c r="MOH6" s="91"/>
      <c r="MOI6" s="91"/>
      <c r="MOJ6" s="91"/>
      <c r="MOK6" s="91"/>
      <c r="MOL6" s="91"/>
      <c r="MOM6" s="91"/>
      <c r="MON6" s="91"/>
      <c r="MOO6" s="91"/>
      <c r="MOP6" s="91"/>
      <c r="MOQ6" s="91"/>
      <c r="MOR6" s="91"/>
      <c r="MOS6" s="91"/>
      <c r="MOT6" s="91"/>
      <c r="MOU6" s="91"/>
      <c r="MOV6" s="91"/>
      <c r="MOW6" s="91"/>
      <c r="MOX6" s="91"/>
      <c r="MOY6" s="91"/>
      <c r="MOZ6" s="91"/>
      <c r="MPA6" s="91"/>
      <c r="MPB6" s="91"/>
      <c r="MPC6" s="91"/>
      <c r="MPD6" s="91"/>
      <c r="MPE6" s="91"/>
      <c r="MPF6" s="91"/>
      <c r="MPG6" s="91"/>
      <c r="MPH6" s="91"/>
      <c r="MPI6" s="91"/>
      <c r="MPJ6" s="91"/>
      <c r="MPK6" s="91"/>
      <c r="MPL6" s="91"/>
      <c r="MPM6" s="91"/>
      <c r="MPN6" s="91"/>
      <c r="MPO6" s="91"/>
      <c r="MPP6" s="91"/>
      <c r="MPQ6" s="91"/>
      <c r="MPR6" s="91"/>
      <c r="MPS6" s="91"/>
      <c r="MPT6" s="91"/>
      <c r="MPU6" s="91"/>
      <c r="MPV6" s="91"/>
      <c r="MPW6" s="91"/>
      <c r="MPX6" s="91"/>
      <c r="MPY6" s="91"/>
      <c r="MPZ6" s="91"/>
      <c r="MQA6" s="91"/>
      <c r="MQB6" s="91"/>
      <c r="MQC6" s="91"/>
      <c r="MQD6" s="91"/>
      <c r="MQE6" s="91"/>
      <c r="MQF6" s="91"/>
      <c r="MQG6" s="91"/>
      <c r="MQH6" s="91"/>
      <c r="MQI6" s="91"/>
      <c r="MQJ6" s="91"/>
      <c r="MQK6" s="91"/>
      <c r="MQL6" s="91"/>
      <c r="MQM6" s="91"/>
      <c r="MQN6" s="91"/>
      <c r="MQO6" s="91"/>
      <c r="MQP6" s="91"/>
      <c r="MQQ6" s="91"/>
      <c r="MQR6" s="91"/>
      <c r="MQS6" s="91"/>
      <c r="MQT6" s="91"/>
      <c r="MQU6" s="91"/>
      <c r="MQV6" s="91"/>
      <c r="MQW6" s="91"/>
      <c r="MQX6" s="91"/>
      <c r="MQY6" s="91"/>
      <c r="MQZ6" s="91"/>
      <c r="MRA6" s="91"/>
      <c r="MRB6" s="91"/>
      <c r="MRC6" s="91"/>
      <c r="MRD6" s="91"/>
      <c r="MRE6" s="91"/>
      <c r="MRF6" s="91"/>
      <c r="MRG6" s="91"/>
      <c r="MRH6" s="91"/>
      <c r="MRI6" s="91"/>
      <c r="MRJ6" s="91"/>
      <c r="MRK6" s="91"/>
      <c r="MRL6" s="91"/>
      <c r="MRM6" s="91"/>
      <c r="MRN6" s="91"/>
      <c r="MRO6" s="91"/>
      <c r="MRP6" s="91"/>
      <c r="MRQ6" s="91"/>
      <c r="MRR6" s="91"/>
      <c r="MRS6" s="91"/>
      <c r="MRT6" s="91"/>
      <c r="MRU6" s="91"/>
      <c r="MRV6" s="91"/>
      <c r="MRW6" s="91"/>
      <c r="MRX6" s="91"/>
      <c r="MRY6" s="91"/>
      <c r="MRZ6" s="91"/>
      <c r="MSA6" s="91"/>
      <c r="MSB6" s="91"/>
      <c r="MSC6" s="91"/>
      <c r="MSD6" s="91"/>
      <c r="MSE6" s="91"/>
      <c r="MSF6" s="91"/>
      <c r="MSG6" s="91"/>
      <c r="MSH6" s="91"/>
      <c r="MSI6" s="91"/>
      <c r="MSJ6" s="91"/>
      <c r="MSK6" s="91"/>
      <c r="MSL6" s="91"/>
      <c r="MSM6" s="91"/>
      <c r="MSN6" s="91"/>
      <c r="MSO6" s="91"/>
      <c r="MSP6" s="91"/>
      <c r="MSQ6" s="91"/>
      <c r="MSR6" s="91"/>
      <c r="MSS6" s="91"/>
      <c r="MST6" s="91"/>
      <c r="MSU6" s="91"/>
      <c r="MSV6" s="91"/>
      <c r="MSW6" s="91"/>
      <c r="MSX6" s="91"/>
      <c r="MSY6" s="91"/>
      <c r="MSZ6" s="91"/>
      <c r="MTA6" s="91"/>
      <c r="MTB6" s="91"/>
      <c r="MTC6" s="91"/>
      <c r="MTD6" s="91"/>
      <c r="MTE6" s="91"/>
      <c r="MTF6" s="91"/>
      <c r="MTG6" s="91"/>
      <c r="MTH6" s="91"/>
      <c r="MTI6" s="91"/>
      <c r="MTJ6" s="91"/>
      <c r="MTK6" s="91"/>
      <c r="MTL6" s="91"/>
      <c r="MTM6" s="91"/>
      <c r="MTN6" s="91"/>
      <c r="MTO6" s="91"/>
      <c r="MTP6" s="91"/>
      <c r="MTQ6" s="91"/>
      <c r="MTR6" s="91"/>
      <c r="MTS6" s="91"/>
      <c r="MTT6" s="91"/>
      <c r="MTU6" s="91"/>
      <c r="MTV6" s="91"/>
      <c r="MTW6" s="91"/>
      <c r="MTX6" s="91"/>
      <c r="MTY6" s="91"/>
      <c r="MTZ6" s="91"/>
      <c r="MUA6" s="91"/>
      <c r="MUB6" s="91"/>
      <c r="MUC6" s="91"/>
      <c r="MUD6" s="91"/>
      <c r="MUE6" s="91"/>
      <c r="MUF6" s="91"/>
      <c r="MUG6" s="91"/>
      <c r="MUH6" s="91"/>
      <c r="MUI6" s="91"/>
      <c r="MUJ6" s="91"/>
      <c r="MUK6" s="91"/>
      <c r="MUL6" s="91"/>
      <c r="MUM6" s="91"/>
      <c r="MUN6" s="91"/>
      <c r="MUO6" s="91"/>
      <c r="MUP6" s="91"/>
      <c r="MUQ6" s="91"/>
      <c r="MUR6" s="91"/>
      <c r="MUS6" s="91"/>
      <c r="MUT6" s="91"/>
      <c r="MUU6" s="91"/>
      <c r="MUV6" s="91"/>
      <c r="MUW6" s="91"/>
      <c r="MUX6" s="91"/>
      <c r="MUY6" s="91"/>
      <c r="MUZ6" s="91"/>
      <c r="MVA6" s="91"/>
      <c r="MVB6" s="91"/>
      <c r="MVC6" s="91"/>
      <c r="MVD6" s="91"/>
      <c r="MVE6" s="91"/>
      <c r="MVF6" s="91"/>
      <c r="MVG6" s="91"/>
      <c r="MVH6" s="91"/>
      <c r="MVI6" s="91"/>
      <c r="MVJ6" s="91"/>
      <c r="MVK6" s="91"/>
      <c r="MVL6" s="91"/>
      <c r="MVM6" s="91"/>
      <c r="MVN6" s="91"/>
      <c r="MVO6" s="91"/>
      <c r="MVP6" s="91"/>
      <c r="MVQ6" s="91"/>
      <c r="MVR6" s="91"/>
      <c r="MVS6" s="91"/>
      <c r="MVT6" s="91"/>
      <c r="MVU6" s="91"/>
      <c r="MVV6" s="91"/>
      <c r="MVW6" s="91"/>
      <c r="MVX6" s="91"/>
      <c r="MVY6" s="91"/>
      <c r="MVZ6" s="91"/>
      <c r="MWA6" s="91"/>
      <c r="MWB6" s="91"/>
      <c r="MWC6" s="91"/>
      <c r="MWD6" s="91"/>
      <c r="MWE6" s="91"/>
      <c r="MWF6" s="91"/>
      <c r="MWG6" s="91"/>
      <c r="MWH6" s="91"/>
      <c r="MWI6" s="91"/>
      <c r="MWJ6" s="91"/>
      <c r="MWK6" s="91"/>
      <c r="MWL6" s="91"/>
      <c r="MWM6" s="91"/>
      <c r="MWN6" s="91"/>
      <c r="MWO6" s="91"/>
      <c r="MWP6" s="91"/>
      <c r="MWQ6" s="91"/>
      <c r="MWR6" s="91"/>
      <c r="MWS6" s="91"/>
      <c r="MWT6" s="91"/>
      <c r="MWU6" s="91"/>
      <c r="MWV6" s="91"/>
      <c r="MWW6" s="91"/>
      <c r="MWX6" s="91"/>
      <c r="MWY6" s="91"/>
      <c r="MWZ6" s="91"/>
      <c r="MXA6" s="91"/>
      <c r="MXB6" s="91"/>
      <c r="MXC6" s="91"/>
      <c r="MXD6" s="91"/>
      <c r="MXE6" s="91"/>
      <c r="MXF6" s="91"/>
      <c r="MXG6" s="91"/>
      <c r="MXH6" s="91"/>
      <c r="MXI6" s="91"/>
      <c r="MXJ6" s="91"/>
      <c r="MXK6" s="91"/>
      <c r="MXL6" s="91"/>
      <c r="MXM6" s="91"/>
      <c r="MXN6" s="91"/>
      <c r="MXO6" s="91"/>
      <c r="MXP6" s="91"/>
      <c r="MXQ6" s="91"/>
      <c r="MXR6" s="91"/>
      <c r="MXS6" s="91"/>
      <c r="MXT6" s="91"/>
      <c r="MXU6" s="91"/>
      <c r="MXV6" s="91"/>
      <c r="MXW6" s="91"/>
      <c r="MXX6" s="91"/>
      <c r="MXY6" s="91"/>
      <c r="MXZ6" s="91"/>
      <c r="MYA6" s="91"/>
      <c r="MYB6" s="91"/>
      <c r="MYC6" s="91"/>
      <c r="MYD6" s="91"/>
      <c r="MYE6" s="91"/>
      <c r="MYF6" s="91"/>
      <c r="MYG6" s="91"/>
      <c r="MYH6" s="91"/>
      <c r="MYI6" s="91"/>
      <c r="MYJ6" s="91"/>
      <c r="MYK6" s="91"/>
      <c r="MYL6" s="91"/>
      <c r="MYM6" s="91"/>
      <c r="MYN6" s="91"/>
      <c r="MYO6" s="91"/>
      <c r="MYP6" s="91"/>
      <c r="MYQ6" s="91"/>
      <c r="MYR6" s="91"/>
      <c r="MYS6" s="91"/>
      <c r="MYT6" s="91"/>
      <c r="MYU6" s="91"/>
      <c r="MYV6" s="91"/>
      <c r="MYW6" s="91"/>
      <c r="MYX6" s="91"/>
      <c r="MYY6" s="91"/>
      <c r="MYZ6" s="91"/>
      <c r="MZA6" s="91"/>
      <c r="MZB6" s="91"/>
      <c r="MZC6" s="91"/>
      <c r="MZD6" s="91"/>
      <c r="MZE6" s="91"/>
      <c r="MZF6" s="91"/>
      <c r="MZG6" s="91"/>
      <c r="MZH6" s="91"/>
      <c r="MZI6" s="91"/>
      <c r="MZJ6" s="91"/>
      <c r="MZK6" s="91"/>
      <c r="MZL6" s="91"/>
      <c r="MZM6" s="91"/>
      <c r="MZN6" s="91"/>
      <c r="MZO6" s="91"/>
      <c r="MZP6" s="91"/>
      <c r="MZQ6" s="91"/>
      <c r="MZR6" s="91"/>
      <c r="MZS6" s="91"/>
      <c r="MZT6" s="91"/>
      <c r="MZU6" s="91"/>
      <c r="MZV6" s="91"/>
      <c r="MZW6" s="91"/>
      <c r="MZX6" s="91"/>
      <c r="MZY6" s="91"/>
      <c r="MZZ6" s="91"/>
      <c r="NAA6" s="91"/>
      <c r="NAB6" s="91"/>
      <c r="NAC6" s="91"/>
      <c r="NAD6" s="91"/>
      <c r="NAE6" s="91"/>
      <c r="NAF6" s="91"/>
      <c r="NAG6" s="91"/>
      <c r="NAH6" s="91"/>
      <c r="NAI6" s="91"/>
      <c r="NAJ6" s="91"/>
      <c r="NAK6" s="91"/>
      <c r="NAL6" s="91"/>
      <c r="NAM6" s="91"/>
      <c r="NAN6" s="91"/>
      <c r="NAO6" s="91"/>
      <c r="NAP6" s="91"/>
      <c r="NAQ6" s="91"/>
      <c r="NAR6" s="91"/>
      <c r="NAS6" s="91"/>
      <c r="NAT6" s="91"/>
      <c r="NAU6" s="91"/>
      <c r="NAV6" s="91"/>
      <c r="NAW6" s="91"/>
      <c r="NAX6" s="91"/>
      <c r="NAY6" s="91"/>
      <c r="NAZ6" s="91"/>
      <c r="NBA6" s="91"/>
      <c r="NBB6" s="91"/>
      <c r="NBC6" s="91"/>
      <c r="NBD6" s="91"/>
      <c r="NBE6" s="91"/>
      <c r="NBF6" s="91"/>
      <c r="NBG6" s="91"/>
      <c r="NBH6" s="91"/>
      <c r="NBI6" s="91"/>
      <c r="NBJ6" s="91"/>
      <c r="NBK6" s="91"/>
      <c r="NBL6" s="91"/>
      <c r="NBM6" s="91"/>
      <c r="NBN6" s="91"/>
      <c r="NBO6" s="91"/>
      <c r="NBP6" s="91"/>
      <c r="NBQ6" s="91"/>
      <c r="NBR6" s="91"/>
      <c r="NBS6" s="91"/>
      <c r="NBT6" s="91"/>
      <c r="NBU6" s="91"/>
      <c r="NBV6" s="91"/>
      <c r="NBW6" s="91"/>
      <c r="NBX6" s="91"/>
      <c r="NBY6" s="91"/>
      <c r="NBZ6" s="91"/>
      <c r="NCA6" s="91"/>
      <c r="NCB6" s="91"/>
      <c r="NCC6" s="91"/>
      <c r="NCD6" s="91"/>
      <c r="NCE6" s="91"/>
      <c r="NCF6" s="91"/>
      <c r="NCG6" s="91"/>
      <c r="NCH6" s="91"/>
      <c r="NCI6" s="91"/>
      <c r="NCJ6" s="91"/>
      <c r="NCK6" s="91"/>
      <c r="NCL6" s="91"/>
      <c r="NCM6" s="91"/>
      <c r="NCN6" s="91"/>
      <c r="NCO6" s="91"/>
      <c r="NCP6" s="91"/>
      <c r="NCQ6" s="91"/>
      <c r="NCR6" s="91"/>
      <c r="NCS6" s="91"/>
      <c r="NCT6" s="91"/>
      <c r="NCU6" s="91"/>
      <c r="NCV6" s="91"/>
      <c r="NCW6" s="91"/>
      <c r="NCX6" s="91"/>
      <c r="NCY6" s="91"/>
      <c r="NCZ6" s="91"/>
      <c r="NDA6" s="91"/>
      <c r="NDB6" s="91"/>
      <c r="NDC6" s="91"/>
      <c r="NDD6" s="91"/>
      <c r="NDE6" s="91"/>
      <c r="NDF6" s="91"/>
      <c r="NDG6" s="91"/>
      <c r="NDH6" s="91"/>
      <c r="NDI6" s="91"/>
      <c r="NDJ6" s="91"/>
      <c r="NDK6" s="91"/>
      <c r="NDL6" s="91"/>
      <c r="NDM6" s="91"/>
      <c r="NDN6" s="91"/>
      <c r="NDO6" s="91"/>
      <c r="NDP6" s="91"/>
      <c r="NDQ6" s="91"/>
      <c r="NDR6" s="91"/>
      <c r="NDS6" s="91"/>
      <c r="NDT6" s="91"/>
      <c r="NDU6" s="91"/>
      <c r="NDV6" s="91"/>
      <c r="NDW6" s="91"/>
      <c r="NDX6" s="91"/>
      <c r="NDY6" s="91"/>
      <c r="NDZ6" s="91"/>
      <c r="NEA6" s="91"/>
      <c r="NEB6" s="91"/>
      <c r="NEC6" s="91"/>
      <c r="NED6" s="91"/>
      <c r="NEE6" s="91"/>
      <c r="NEF6" s="91"/>
      <c r="NEG6" s="91"/>
      <c r="NEH6" s="91"/>
      <c r="NEI6" s="91"/>
      <c r="NEJ6" s="91"/>
      <c r="NEK6" s="91"/>
      <c r="NEL6" s="91"/>
      <c r="NEM6" s="91"/>
      <c r="NEN6" s="91"/>
      <c r="NEO6" s="91"/>
      <c r="NEP6" s="91"/>
      <c r="NEQ6" s="91"/>
      <c r="NER6" s="91"/>
      <c r="NES6" s="91"/>
      <c r="NET6" s="91"/>
      <c r="NEU6" s="91"/>
      <c r="NEV6" s="91"/>
      <c r="NEW6" s="91"/>
      <c r="NEX6" s="91"/>
      <c r="NEY6" s="91"/>
      <c r="NEZ6" s="91"/>
      <c r="NFA6" s="91"/>
      <c r="NFB6" s="91"/>
      <c r="NFC6" s="91"/>
      <c r="NFD6" s="91"/>
      <c r="NFE6" s="91"/>
      <c r="NFF6" s="91"/>
      <c r="NFG6" s="91"/>
      <c r="NFH6" s="91"/>
      <c r="NFI6" s="91"/>
      <c r="NFJ6" s="91"/>
      <c r="NFK6" s="91"/>
      <c r="NFL6" s="91"/>
      <c r="NFM6" s="91"/>
      <c r="NFN6" s="91"/>
      <c r="NFO6" s="91"/>
      <c r="NFP6" s="91"/>
      <c r="NFQ6" s="91"/>
      <c r="NFR6" s="91"/>
      <c r="NFS6" s="91"/>
      <c r="NFT6" s="91"/>
      <c r="NFU6" s="91"/>
      <c r="NFV6" s="91"/>
      <c r="NFW6" s="91"/>
      <c r="NFX6" s="91"/>
      <c r="NFY6" s="91"/>
      <c r="NFZ6" s="91"/>
      <c r="NGA6" s="91"/>
      <c r="NGB6" s="91"/>
      <c r="NGC6" s="91"/>
      <c r="NGD6" s="91"/>
      <c r="NGE6" s="91"/>
      <c r="NGF6" s="91"/>
      <c r="NGG6" s="91"/>
      <c r="NGH6" s="91"/>
      <c r="NGI6" s="91"/>
      <c r="NGJ6" s="91"/>
      <c r="NGK6" s="91"/>
      <c r="NGL6" s="91"/>
      <c r="NGM6" s="91"/>
      <c r="NGN6" s="91"/>
      <c r="NGO6" s="91"/>
      <c r="NGP6" s="91"/>
      <c r="NGQ6" s="91"/>
      <c r="NGR6" s="91"/>
      <c r="NGS6" s="91"/>
      <c r="NGT6" s="91"/>
      <c r="NGU6" s="91"/>
      <c r="NGV6" s="91"/>
      <c r="NGW6" s="91"/>
      <c r="NGX6" s="91"/>
      <c r="NGY6" s="91"/>
      <c r="NGZ6" s="91"/>
      <c r="NHA6" s="91"/>
      <c r="NHB6" s="91"/>
      <c r="NHC6" s="91"/>
      <c r="NHD6" s="91"/>
      <c r="NHE6" s="91"/>
      <c r="NHF6" s="91"/>
      <c r="NHG6" s="91"/>
      <c r="NHH6" s="91"/>
      <c r="NHI6" s="91"/>
      <c r="NHJ6" s="91"/>
      <c r="NHK6" s="91"/>
      <c r="NHL6" s="91"/>
      <c r="NHM6" s="91"/>
      <c r="NHN6" s="91"/>
      <c r="NHO6" s="91"/>
      <c r="NHP6" s="91"/>
      <c r="NHQ6" s="91"/>
      <c r="NHR6" s="91"/>
      <c r="NHS6" s="91"/>
      <c r="NHT6" s="91"/>
      <c r="NHU6" s="91"/>
      <c r="NHV6" s="91"/>
      <c r="NHW6" s="91"/>
      <c r="NHX6" s="91"/>
      <c r="NHY6" s="91"/>
      <c r="NHZ6" s="91"/>
      <c r="NIA6" s="91"/>
      <c r="NIB6" s="91"/>
      <c r="NIC6" s="91"/>
      <c r="NID6" s="91"/>
      <c r="NIE6" s="91"/>
      <c r="NIF6" s="91"/>
      <c r="NIG6" s="91"/>
      <c r="NIH6" s="91"/>
      <c r="NII6" s="91"/>
      <c r="NIJ6" s="91"/>
      <c r="NIK6" s="91"/>
      <c r="NIL6" s="91"/>
      <c r="NIM6" s="91"/>
      <c r="NIN6" s="91"/>
      <c r="NIO6" s="91"/>
      <c r="NIP6" s="91"/>
      <c r="NIQ6" s="91"/>
      <c r="NIR6" s="91"/>
      <c r="NIS6" s="91"/>
      <c r="NIT6" s="91"/>
      <c r="NIU6" s="91"/>
      <c r="NIV6" s="91"/>
      <c r="NIW6" s="91"/>
      <c r="NIX6" s="91"/>
      <c r="NIY6" s="91"/>
      <c r="NIZ6" s="91"/>
      <c r="NJA6" s="91"/>
      <c r="NJB6" s="91"/>
      <c r="NJC6" s="91"/>
      <c r="NJD6" s="91"/>
      <c r="NJE6" s="91"/>
      <c r="NJF6" s="91"/>
      <c r="NJG6" s="91"/>
      <c r="NJH6" s="91"/>
      <c r="NJI6" s="91"/>
      <c r="NJJ6" s="91"/>
      <c r="NJK6" s="91"/>
      <c r="NJL6" s="91"/>
      <c r="NJM6" s="91"/>
      <c r="NJN6" s="91"/>
      <c r="NJO6" s="91"/>
      <c r="NJP6" s="91"/>
      <c r="NJQ6" s="91"/>
      <c r="NJR6" s="91"/>
      <c r="NJS6" s="91"/>
      <c r="NJT6" s="91"/>
      <c r="NJU6" s="91"/>
      <c r="NJV6" s="91"/>
      <c r="NJW6" s="91"/>
      <c r="NJX6" s="91"/>
      <c r="NJY6" s="91"/>
      <c r="NJZ6" s="91"/>
      <c r="NKA6" s="91"/>
      <c r="NKB6" s="91"/>
      <c r="NKC6" s="91"/>
      <c r="NKD6" s="91"/>
      <c r="NKE6" s="91"/>
      <c r="NKF6" s="91"/>
      <c r="NKG6" s="91"/>
      <c r="NKH6" s="91"/>
      <c r="NKI6" s="91"/>
      <c r="NKJ6" s="91"/>
      <c r="NKK6" s="91"/>
      <c r="NKL6" s="91"/>
      <c r="NKM6" s="91"/>
      <c r="NKN6" s="91"/>
      <c r="NKO6" s="91"/>
      <c r="NKP6" s="91"/>
      <c r="NKQ6" s="91"/>
      <c r="NKR6" s="91"/>
      <c r="NKS6" s="91"/>
      <c r="NKT6" s="91"/>
      <c r="NKU6" s="91"/>
      <c r="NKV6" s="91"/>
      <c r="NKW6" s="91"/>
      <c r="NKX6" s="91"/>
      <c r="NKY6" s="91"/>
      <c r="NKZ6" s="91"/>
      <c r="NLA6" s="91"/>
      <c r="NLB6" s="91"/>
      <c r="NLC6" s="91"/>
      <c r="NLD6" s="91"/>
      <c r="NLE6" s="91"/>
      <c r="NLF6" s="91"/>
      <c r="NLG6" s="91"/>
      <c r="NLH6" s="91"/>
      <c r="NLI6" s="91"/>
      <c r="NLJ6" s="91"/>
      <c r="NLK6" s="91"/>
      <c r="NLL6" s="91"/>
      <c r="NLM6" s="91"/>
      <c r="NLN6" s="91"/>
      <c r="NLO6" s="91"/>
      <c r="NLP6" s="91"/>
      <c r="NLQ6" s="91"/>
      <c r="NLR6" s="91"/>
      <c r="NLS6" s="91"/>
      <c r="NLT6" s="91"/>
      <c r="NLU6" s="91"/>
      <c r="NLV6" s="91"/>
      <c r="NLW6" s="91"/>
      <c r="NLX6" s="91"/>
      <c r="NLY6" s="91"/>
      <c r="NLZ6" s="91"/>
      <c r="NMA6" s="91"/>
      <c r="NMB6" s="91"/>
      <c r="NMC6" s="91"/>
      <c r="NMD6" s="91"/>
      <c r="NME6" s="91"/>
      <c r="NMF6" s="91"/>
      <c r="NMG6" s="91"/>
      <c r="NMH6" s="91"/>
      <c r="NMI6" s="91"/>
      <c r="NMJ6" s="91"/>
      <c r="NMK6" s="91"/>
      <c r="NML6" s="91"/>
      <c r="NMM6" s="91"/>
      <c r="NMN6" s="91"/>
      <c r="NMO6" s="91"/>
      <c r="NMP6" s="91"/>
      <c r="NMQ6" s="91"/>
      <c r="NMR6" s="91"/>
      <c r="NMS6" s="91"/>
      <c r="NMT6" s="91"/>
      <c r="NMU6" s="91"/>
      <c r="NMV6" s="91"/>
      <c r="NMW6" s="91"/>
      <c r="NMX6" s="91"/>
      <c r="NMY6" s="91"/>
      <c r="NMZ6" s="91"/>
      <c r="NNA6" s="91"/>
      <c r="NNB6" s="91"/>
      <c r="NNC6" s="91"/>
      <c r="NND6" s="91"/>
      <c r="NNE6" s="91"/>
      <c r="NNF6" s="91"/>
      <c r="NNG6" s="91"/>
      <c r="NNH6" s="91"/>
      <c r="NNI6" s="91"/>
      <c r="NNJ6" s="91"/>
      <c r="NNK6" s="91"/>
      <c r="NNL6" s="91"/>
      <c r="NNM6" s="91"/>
      <c r="NNN6" s="91"/>
      <c r="NNO6" s="91"/>
      <c r="NNP6" s="91"/>
      <c r="NNQ6" s="91"/>
      <c r="NNR6" s="91"/>
      <c r="NNS6" s="91"/>
      <c r="NNT6" s="91"/>
      <c r="NNU6" s="91"/>
      <c r="NNV6" s="91"/>
      <c r="NNW6" s="91"/>
      <c r="NNX6" s="91"/>
      <c r="NNY6" s="91"/>
      <c r="NNZ6" s="91"/>
      <c r="NOA6" s="91"/>
      <c r="NOB6" s="91"/>
      <c r="NOC6" s="91"/>
      <c r="NOD6" s="91"/>
      <c r="NOE6" s="91"/>
      <c r="NOF6" s="91"/>
      <c r="NOG6" s="91"/>
      <c r="NOH6" s="91"/>
      <c r="NOI6" s="91"/>
      <c r="NOJ6" s="91"/>
      <c r="NOK6" s="91"/>
      <c r="NOL6" s="91"/>
      <c r="NOM6" s="91"/>
      <c r="NON6" s="91"/>
      <c r="NOO6" s="91"/>
      <c r="NOP6" s="91"/>
      <c r="NOQ6" s="91"/>
      <c r="NOR6" s="91"/>
      <c r="NOS6" s="91"/>
      <c r="NOT6" s="91"/>
      <c r="NOU6" s="91"/>
      <c r="NOV6" s="91"/>
      <c r="NOW6" s="91"/>
      <c r="NOX6" s="91"/>
      <c r="NOY6" s="91"/>
      <c r="NOZ6" s="91"/>
      <c r="NPA6" s="91"/>
      <c r="NPB6" s="91"/>
      <c r="NPC6" s="91"/>
      <c r="NPD6" s="91"/>
      <c r="NPE6" s="91"/>
      <c r="NPF6" s="91"/>
      <c r="NPG6" s="91"/>
      <c r="NPH6" s="91"/>
      <c r="NPI6" s="91"/>
      <c r="NPJ6" s="91"/>
      <c r="NPK6" s="91"/>
      <c r="NPL6" s="91"/>
      <c r="NPM6" s="91"/>
      <c r="NPN6" s="91"/>
      <c r="NPO6" s="91"/>
      <c r="NPP6" s="91"/>
      <c r="NPQ6" s="91"/>
      <c r="NPR6" s="91"/>
      <c r="NPS6" s="91"/>
      <c r="NPT6" s="91"/>
      <c r="NPU6" s="91"/>
      <c r="NPV6" s="91"/>
      <c r="NPW6" s="91"/>
      <c r="NPX6" s="91"/>
      <c r="NPY6" s="91"/>
      <c r="NPZ6" s="91"/>
      <c r="NQA6" s="91"/>
      <c r="NQB6" s="91"/>
      <c r="NQC6" s="91"/>
      <c r="NQD6" s="91"/>
      <c r="NQE6" s="91"/>
      <c r="NQF6" s="91"/>
      <c r="NQG6" s="91"/>
      <c r="NQH6" s="91"/>
      <c r="NQI6" s="91"/>
      <c r="NQJ6" s="91"/>
      <c r="NQK6" s="91"/>
      <c r="NQL6" s="91"/>
      <c r="NQM6" s="91"/>
      <c r="NQN6" s="91"/>
      <c r="NQO6" s="91"/>
      <c r="NQP6" s="91"/>
      <c r="NQQ6" s="91"/>
      <c r="NQR6" s="91"/>
      <c r="NQS6" s="91"/>
      <c r="NQT6" s="91"/>
      <c r="NQU6" s="91"/>
      <c r="NQV6" s="91"/>
      <c r="NQW6" s="91"/>
      <c r="NQX6" s="91"/>
      <c r="NQY6" s="91"/>
      <c r="NQZ6" s="91"/>
      <c r="NRA6" s="91"/>
      <c r="NRB6" s="91"/>
      <c r="NRC6" s="91"/>
      <c r="NRD6" s="91"/>
      <c r="NRE6" s="91"/>
      <c r="NRF6" s="91"/>
      <c r="NRG6" s="91"/>
      <c r="NRH6" s="91"/>
      <c r="NRI6" s="91"/>
      <c r="NRJ6" s="91"/>
      <c r="NRK6" s="91"/>
      <c r="NRL6" s="91"/>
      <c r="NRM6" s="91"/>
      <c r="NRN6" s="91"/>
      <c r="NRO6" s="91"/>
      <c r="NRP6" s="91"/>
      <c r="NRQ6" s="91"/>
      <c r="NRR6" s="91"/>
      <c r="NRS6" s="91"/>
      <c r="NRT6" s="91"/>
      <c r="NRU6" s="91"/>
      <c r="NRV6" s="91"/>
      <c r="NRW6" s="91"/>
      <c r="NRX6" s="91"/>
      <c r="NRY6" s="91"/>
      <c r="NRZ6" s="91"/>
      <c r="NSA6" s="91"/>
      <c r="NSB6" s="91"/>
      <c r="NSC6" s="91"/>
      <c r="NSD6" s="91"/>
      <c r="NSE6" s="91"/>
      <c r="NSF6" s="91"/>
      <c r="NSG6" s="91"/>
      <c r="NSH6" s="91"/>
      <c r="NSI6" s="91"/>
      <c r="NSJ6" s="91"/>
      <c r="NSK6" s="91"/>
      <c r="NSL6" s="91"/>
      <c r="NSM6" s="91"/>
      <c r="NSN6" s="91"/>
      <c r="NSO6" s="91"/>
      <c r="NSP6" s="91"/>
      <c r="NSQ6" s="91"/>
      <c r="NSR6" s="91"/>
      <c r="NSS6" s="91"/>
      <c r="NST6" s="91"/>
      <c r="NSU6" s="91"/>
      <c r="NSV6" s="91"/>
      <c r="NSW6" s="91"/>
      <c r="NSX6" s="91"/>
      <c r="NSY6" s="91"/>
      <c r="NSZ6" s="91"/>
      <c r="NTA6" s="91"/>
      <c r="NTB6" s="91"/>
      <c r="NTC6" s="91"/>
      <c r="NTD6" s="91"/>
      <c r="NTE6" s="91"/>
      <c r="NTF6" s="91"/>
      <c r="NTG6" s="91"/>
      <c r="NTH6" s="91"/>
      <c r="NTI6" s="91"/>
      <c r="NTJ6" s="91"/>
      <c r="NTK6" s="91"/>
      <c r="NTL6" s="91"/>
      <c r="NTM6" s="91"/>
      <c r="NTN6" s="91"/>
      <c r="NTO6" s="91"/>
      <c r="NTP6" s="91"/>
      <c r="NTQ6" s="91"/>
      <c r="NTR6" s="91"/>
      <c r="NTS6" s="91"/>
      <c r="NTT6" s="91"/>
      <c r="NTU6" s="91"/>
      <c r="NTV6" s="91"/>
      <c r="NTW6" s="91"/>
      <c r="NTX6" s="91"/>
      <c r="NTY6" s="91"/>
      <c r="NTZ6" s="91"/>
      <c r="NUA6" s="91"/>
      <c r="NUB6" s="91"/>
      <c r="NUC6" s="91"/>
      <c r="NUD6" s="91"/>
      <c r="NUE6" s="91"/>
      <c r="NUF6" s="91"/>
      <c r="NUG6" s="91"/>
      <c r="NUH6" s="91"/>
      <c r="NUI6" s="91"/>
      <c r="NUJ6" s="91"/>
      <c r="NUK6" s="91"/>
      <c r="NUL6" s="91"/>
      <c r="NUM6" s="91"/>
      <c r="NUN6" s="91"/>
      <c r="NUO6" s="91"/>
      <c r="NUP6" s="91"/>
      <c r="NUQ6" s="91"/>
      <c r="NUR6" s="91"/>
      <c r="NUS6" s="91"/>
      <c r="NUT6" s="91"/>
      <c r="NUU6" s="91"/>
      <c r="NUV6" s="91"/>
      <c r="NUW6" s="91"/>
      <c r="NUX6" s="91"/>
      <c r="NUY6" s="91"/>
      <c r="NUZ6" s="91"/>
      <c r="NVA6" s="91"/>
      <c r="NVB6" s="91"/>
      <c r="NVC6" s="91"/>
      <c r="NVD6" s="91"/>
      <c r="NVE6" s="91"/>
      <c r="NVF6" s="91"/>
      <c r="NVG6" s="91"/>
      <c r="NVH6" s="91"/>
      <c r="NVI6" s="91"/>
      <c r="NVJ6" s="91"/>
      <c r="NVK6" s="91"/>
      <c r="NVL6" s="91"/>
      <c r="NVM6" s="91"/>
      <c r="NVN6" s="91"/>
      <c r="NVO6" s="91"/>
      <c r="NVP6" s="91"/>
      <c r="NVQ6" s="91"/>
      <c r="NVR6" s="91"/>
      <c r="NVS6" s="91"/>
      <c r="NVT6" s="91"/>
      <c r="NVU6" s="91"/>
      <c r="NVV6" s="91"/>
      <c r="NVW6" s="91"/>
      <c r="NVX6" s="91"/>
      <c r="NVY6" s="91"/>
      <c r="NVZ6" s="91"/>
      <c r="NWA6" s="91"/>
      <c r="NWB6" s="91"/>
      <c r="NWC6" s="91"/>
      <c r="NWD6" s="91"/>
      <c r="NWE6" s="91"/>
      <c r="NWF6" s="91"/>
      <c r="NWG6" s="91"/>
      <c r="NWH6" s="91"/>
      <c r="NWI6" s="91"/>
      <c r="NWJ6" s="91"/>
      <c r="NWK6" s="91"/>
      <c r="NWL6" s="91"/>
      <c r="NWM6" s="91"/>
      <c r="NWN6" s="91"/>
      <c r="NWO6" s="91"/>
      <c r="NWP6" s="91"/>
      <c r="NWQ6" s="91"/>
      <c r="NWR6" s="91"/>
      <c r="NWS6" s="91"/>
      <c r="NWT6" s="91"/>
      <c r="NWU6" s="91"/>
      <c r="NWV6" s="91"/>
      <c r="NWW6" s="91"/>
      <c r="NWX6" s="91"/>
      <c r="NWY6" s="91"/>
      <c r="NWZ6" s="91"/>
      <c r="NXA6" s="91"/>
      <c r="NXB6" s="91"/>
      <c r="NXC6" s="91"/>
      <c r="NXD6" s="91"/>
      <c r="NXE6" s="91"/>
      <c r="NXF6" s="91"/>
      <c r="NXG6" s="91"/>
      <c r="NXH6" s="91"/>
      <c r="NXI6" s="91"/>
      <c r="NXJ6" s="91"/>
      <c r="NXK6" s="91"/>
      <c r="NXL6" s="91"/>
      <c r="NXM6" s="91"/>
      <c r="NXN6" s="91"/>
      <c r="NXO6" s="91"/>
      <c r="NXP6" s="91"/>
      <c r="NXQ6" s="91"/>
      <c r="NXR6" s="91"/>
      <c r="NXS6" s="91"/>
      <c r="NXT6" s="91"/>
      <c r="NXU6" s="91"/>
      <c r="NXV6" s="91"/>
      <c r="NXW6" s="91"/>
      <c r="NXX6" s="91"/>
      <c r="NXY6" s="91"/>
      <c r="NXZ6" s="91"/>
      <c r="NYA6" s="91"/>
      <c r="NYB6" s="91"/>
      <c r="NYC6" s="91"/>
      <c r="NYD6" s="91"/>
      <c r="NYE6" s="91"/>
      <c r="NYF6" s="91"/>
      <c r="NYG6" s="91"/>
      <c r="NYH6" s="91"/>
      <c r="NYI6" s="91"/>
      <c r="NYJ6" s="91"/>
      <c r="NYK6" s="91"/>
      <c r="NYL6" s="91"/>
      <c r="NYM6" s="91"/>
      <c r="NYN6" s="91"/>
      <c r="NYO6" s="91"/>
      <c r="NYP6" s="91"/>
      <c r="NYQ6" s="91"/>
      <c r="NYR6" s="91"/>
      <c r="NYS6" s="91"/>
      <c r="NYT6" s="91"/>
      <c r="NYU6" s="91"/>
      <c r="NYV6" s="91"/>
      <c r="NYW6" s="91"/>
      <c r="NYX6" s="91"/>
      <c r="NYY6" s="91"/>
      <c r="NYZ6" s="91"/>
      <c r="NZA6" s="91"/>
      <c r="NZB6" s="91"/>
      <c r="NZC6" s="91"/>
      <c r="NZD6" s="91"/>
      <c r="NZE6" s="91"/>
      <c r="NZF6" s="91"/>
      <c r="NZG6" s="91"/>
      <c r="NZH6" s="91"/>
      <c r="NZI6" s="91"/>
      <c r="NZJ6" s="91"/>
      <c r="NZK6" s="91"/>
      <c r="NZL6" s="91"/>
      <c r="NZM6" s="91"/>
      <c r="NZN6" s="91"/>
      <c r="NZO6" s="91"/>
      <c r="NZP6" s="91"/>
      <c r="NZQ6" s="91"/>
      <c r="NZR6" s="91"/>
      <c r="NZS6" s="91"/>
      <c r="NZT6" s="91"/>
      <c r="NZU6" s="91"/>
      <c r="NZV6" s="91"/>
      <c r="NZW6" s="91"/>
      <c r="NZX6" s="91"/>
      <c r="NZY6" s="91"/>
      <c r="NZZ6" s="91"/>
      <c r="OAA6" s="91"/>
      <c r="OAB6" s="91"/>
      <c r="OAC6" s="91"/>
      <c r="OAD6" s="91"/>
      <c r="OAE6" s="91"/>
      <c r="OAF6" s="91"/>
      <c r="OAG6" s="91"/>
      <c r="OAH6" s="91"/>
      <c r="OAI6" s="91"/>
      <c r="OAJ6" s="91"/>
      <c r="OAK6" s="91"/>
      <c r="OAL6" s="91"/>
      <c r="OAM6" s="91"/>
      <c r="OAN6" s="91"/>
      <c r="OAO6" s="91"/>
      <c r="OAP6" s="91"/>
      <c r="OAQ6" s="91"/>
      <c r="OAR6" s="91"/>
      <c r="OAS6" s="91"/>
      <c r="OAT6" s="91"/>
      <c r="OAU6" s="91"/>
      <c r="OAV6" s="91"/>
      <c r="OAW6" s="91"/>
      <c r="OAX6" s="91"/>
      <c r="OAY6" s="91"/>
      <c r="OAZ6" s="91"/>
      <c r="OBA6" s="91"/>
      <c r="OBB6" s="91"/>
      <c r="OBC6" s="91"/>
      <c r="OBD6" s="91"/>
      <c r="OBE6" s="91"/>
      <c r="OBF6" s="91"/>
      <c r="OBG6" s="91"/>
      <c r="OBH6" s="91"/>
      <c r="OBI6" s="91"/>
      <c r="OBJ6" s="91"/>
      <c r="OBK6" s="91"/>
      <c r="OBL6" s="91"/>
      <c r="OBM6" s="91"/>
      <c r="OBN6" s="91"/>
      <c r="OBO6" s="91"/>
      <c r="OBP6" s="91"/>
      <c r="OBQ6" s="91"/>
      <c r="OBR6" s="91"/>
      <c r="OBS6" s="91"/>
      <c r="OBT6" s="91"/>
      <c r="OBU6" s="91"/>
      <c r="OBV6" s="91"/>
      <c r="OBW6" s="91"/>
      <c r="OBX6" s="91"/>
      <c r="OBY6" s="91"/>
      <c r="OBZ6" s="91"/>
      <c r="OCA6" s="91"/>
      <c r="OCB6" s="91"/>
      <c r="OCC6" s="91"/>
      <c r="OCD6" s="91"/>
      <c r="OCE6" s="91"/>
      <c r="OCF6" s="91"/>
      <c r="OCG6" s="91"/>
      <c r="OCH6" s="91"/>
      <c r="OCI6" s="91"/>
      <c r="OCJ6" s="91"/>
      <c r="OCK6" s="91"/>
      <c r="OCL6" s="91"/>
      <c r="OCM6" s="91"/>
      <c r="OCN6" s="91"/>
      <c r="OCO6" s="91"/>
      <c r="OCP6" s="91"/>
      <c r="OCQ6" s="91"/>
      <c r="OCR6" s="91"/>
      <c r="OCS6" s="91"/>
      <c r="OCT6" s="91"/>
      <c r="OCU6" s="91"/>
      <c r="OCV6" s="91"/>
      <c r="OCW6" s="91"/>
      <c r="OCX6" s="91"/>
      <c r="OCY6" s="91"/>
      <c r="OCZ6" s="91"/>
      <c r="ODA6" s="91"/>
      <c r="ODB6" s="91"/>
      <c r="ODC6" s="91"/>
      <c r="ODD6" s="91"/>
      <c r="ODE6" s="91"/>
      <c r="ODF6" s="91"/>
      <c r="ODG6" s="91"/>
      <c r="ODH6" s="91"/>
      <c r="ODI6" s="91"/>
      <c r="ODJ6" s="91"/>
      <c r="ODK6" s="91"/>
      <c r="ODL6" s="91"/>
      <c r="ODM6" s="91"/>
      <c r="ODN6" s="91"/>
      <c r="ODO6" s="91"/>
      <c r="ODP6" s="91"/>
      <c r="ODQ6" s="91"/>
      <c r="ODR6" s="91"/>
      <c r="ODS6" s="91"/>
      <c r="ODT6" s="91"/>
      <c r="ODU6" s="91"/>
      <c r="ODV6" s="91"/>
      <c r="ODW6" s="91"/>
      <c r="ODX6" s="91"/>
      <c r="ODY6" s="91"/>
      <c r="ODZ6" s="91"/>
      <c r="OEA6" s="91"/>
      <c r="OEB6" s="91"/>
      <c r="OEC6" s="91"/>
      <c r="OED6" s="91"/>
      <c r="OEE6" s="91"/>
      <c r="OEF6" s="91"/>
      <c r="OEG6" s="91"/>
      <c r="OEH6" s="91"/>
      <c r="OEI6" s="91"/>
      <c r="OEJ6" s="91"/>
      <c r="OEK6" s="91"/>
      <c r="OEL6" s="91"/>
      <c r="OEM6" s="91"/>
      <c r="OEN6" s="91"/>
      <c r="OEO6" s="91"/>
      <c r="OEP6" s="91"/>
      <c r="OEQ6" s="91"/>
      <c r="OER6" s="91"/>
      <c r="OES6" s="91"/>
      <c r="OET6" s="91"/>
      <c r="OEU6" s="91"/>
      <c r="OEV6" s="91"/>
      <c r="OEW6" s="91"/>
      <c r="OEX6" s="91"/>
      <c r="OEY6" s="91"/>
      <c r="OEZ6" s="91"/>
      <c r="OFA6" s="91"/>
      <c r="OFB6" s="91"/>
      <c r="OFC6" s="91"/>
      <c r="OFD6" s="91"/>
      <c r="OFE6" s="91"/>
      <c r="OFF6" s="91"/>
      <c r="OFG6" s="91"/>
      <c r="OFH6" s="91"/>
      <c r="OFI6" s="91"/>
      <c r="OFJ6" s="91"/>
      <c r="OFK6" s="91"/>
      <c r="OFL6" s="91"/>
      <c r="OFM6" s="91"/>
      <c r="OFN6" s="91"/>
      <c r="OFO6" s="91"/>
      <c r="OFP6" s="91"/>
      <c r="OFQ6" s="91"/>
      <c r="OFR6" s="91"/>
      <c r="OFS6" s="91"/>
      <c r="OFT6" s="91"/>
      <c r="OFU6" s="91"/>
      <c r="OFV6" s="91"/>
      <c r="OFW6" s="91"/>
      <c r="OFX6" s="91"/>
      <c r="OFY6" s="91"/>
      <c r="OFZ6" s="91"/>
      <c r="OGA6" s="91"/>
      <c r="OGB6" s="91"/>
      <c r="OGC6" s="91"/>
      <c r="OGD6" s="91"/>
      <c r="OGE6" s="91"/>
      <c r="OGF6" s="91"/>
      <c r="OGG6" s="91"/>
      <c r="OGH6" s="91"/>
      <c r="OGI6" s="91"/>
      <c r="OGJ6" s="91"/>
      <c r="OGK6" s="91"/>
      <c r="OGL6" s="91"/>
      <c r="OGM6" s="91"/>
      <c r="OGN6" s="91"/>
      <c r="OGO6" s="91"/>
      <c r="OGP6" s="91"/>
      <c r="OGQ6" s="91"/>
      <c r="OGR6" s="91"/>
      <c r="OGS6" s="91"/>
      <c r="OGT6" s="91"/>
      <c r="OGU6" s="91"/>
      <c r="OGV6" s="91"/>
      <c r="OGW6" s="91"/>
      <c r="OGX6" s="91"/>
      <c r="OGY6" s="91"/>
      <c r="OGZ6" s="91"/>
      <c r="OHA6" s="91"/>
      <c r="OHB6" s="91"/>
      <c r="OHC6" s="91"/>
      <c r="OHD6" s="91"/>
      <c r="OHE6" s="91"/>
      <c r="OHF6" s="91"/>
      <c r="OHG6" s="91"/>
      <c r="OHH6" s="91"/>
      <c r="OHI6" s="91"/>
      <c r="OHJ6" s="91"/>
      <c r="OHK6" s="91"/>
      <c r="OHL6" s="91"/>
      <c r="OHM6" s="91"/>
      <c r="OHN6" s="91"/>
      <c r="OHO6" s="91"/>
      <c r="OHP6" s="91"/>
      <c r="OHQ6" s="91"/>
      <c r="OHR6" s="91"/>
      <c r="OHS6" s="91"/>
      <c r="OHT6" s="91"/>
      <c r="OHU6" s="91"/>
      <c r="OHV6" s="91"/>
      <c r="OHW6" s="91"/>
      <c r="OHX6" s="91"/>
      <c r="OHY6" s="91"/>
      <c r="OHZ6" s="91"/>
      <c r="OIA6" s="91"/>
      <c r="OIB6" s="91"/>
      <c r="OIC6" s="91"/>
      <c r="OID6" s="91"/>
      <c r="OIE6" s="91"/>
      <c r="OIF6" s="91"/>
      <c r="OIG6" s="91"/>
      <c r="OIH6" s="91"/>
      <c r="OII6" s="91"/>
      <c r="OIJ6" s="91"/>
      <c r="OIK6" s="91"/>
      <c r="OIL6" s="91"/>
      <c r="OIM6" s="91"/>
      <c r="OIN6" s="91"/>
      <c r="OIO6" s="91"/>
      <c r="OIP6" s="91"/>
      <c r="OIQ6" s="91"/>
      <c r="OIR6" s="91"/>
      <c r="OIS6" s="91"/>
      <c r="OIT6" s="91"/>
      <c r="OIU6" s="91"/>
      <c r="OIV6" s="91"/>
      <c r="OIW6" s="91"/>
      <c r="OIX6" s="91"/>
      <c r="OIY6" s="91"/>
      <c r="OIZ6" s="91"/>
      <c r="OJA6" s="91"/>
      <c r="OJB6" s="91"/>
      <c r="OJC6" s="91"/>
      <c r="OJD6" s="91"/>
      <c r="OJE6" s="91"/>
      <c r="OJF6" s="91"/>
      <c r="OJG6" s="91"/>
      <c r="OJH6" s="91"/>
      <c r="OJI6" s="91"/>
      <c r="OJJ6" s="91"/>
      <c r="OJK6" s="91"/>
      <c r="OJL6" s="91"/>
      <c r="OJM6" s="91"/>
      <c r="OJN6" s="91"/>
      <c r="OJO6" s="91"/>
      <c r="OJP6" s="91"/>
      <c r="OJQ6" s="91"/>
      <c r="OJR6" s="91"/>
      <c r="OJS6" s="91"/>
      <c r="OJT6" s="91"/>
      <c r="OJU6" s="91"/>
      <c r="OJV6" s="91"/>
      <c r="OJW6" s="91"/>
      <c r="OJX6" s="91"/>
      <c r="OJY6" s="91"/>
      <c r="OJZ6" s="91"/>
      <c r="OKA6" s="91"/>
      <c r="OKB6" s="91"/>
      <c r="OKC6" s="91"/>
      <c r="OKD6" s="91"/>
      <c r="OKE6" s="91"/>
      <c r="OKF6" s="91"/>
      <c r="OKG6" s="91"/>
      <c r="OKH6" s="91"/>
      <c r="OKI6" s="91"/>
      <c r="OKJ6" s="91"/>
      <c r="OKK6" s="91"/>
      <c r="OKL6" s="91"/>
      <c r="OKM6" s="91"/>
      <c r="OKN6" s="91"/>
      <c r="OKO6" s="91"/>
      <c r="OKP6" s="91"/>
      <c r="OKQ6" s="91"/>
      <c r="OKR6" s="91"/>
      <c r="OKS6" s="91"/>
      <c r="OKT6" s="91"/>
      <c r="OKU6" s="91"/>
      <c r="OKV6" s="91"/>
      <c r="OKW6" s="91"/>
      <c r="OKX6" s="91"/>
      <c r="OKY6" s="91"/>
      <c r="OKZ6" s="91"/>
      <c r="OLA6" s="91"/>
      <c r="OLB6" s="91"/>
      <c r="OLC6" s="91"/>
      <c r="OLD6" s="91"/>
      <c r="OLE6" s="91"/>
      <c r="OLF6" s="91"/>
      <c r="OLG6" s="91"/>
      <c r="OLH6" s="91"/>
      <c r="OLI6" s="91"/>
      <c r="OLJ6" s="91"/>
      <c r="OLK6" s="91"/>
      <c r="OLL6" s="91"/>
      <c r="OLM6" s="91"/>
      <c r="OLN6" s="91"/>
      <c r="OLO6" s="91"/>
      <c r="OLP6" s="91"/>
      <c r="OLQ6" s="91"/>
      <c r="OLR6" s="91"/>
      <c r="OLS6" s="91"/>
      <c r="OLT6" s="91"/>
      <c r="OLU6" s="91"/>
      <c r="OLV6" s="91"/>
      <c r="OLW6" s="91"/>
      <c r="OLX6" s="91"/>
      <c r="OLY6" s="91"/>
      <c r="OLZ6" s="91"/>
      <c r="OMA6" s="91"/>
      <c r="OMB6" s="91"/>
      <c r="OMC6" s="91"/>
      <c r="OMD6" s="91"/>
      <c r="OME6" s="91"/>
      <c r="OMF6" s="91"/>
      <c r="OMG6" s="91"/>
      <c r="OMH6" s="91"/>
      <c r="OMI6" s="91"/>
      <c r="OMJ6" s="91"/>
      <c r="OMK6" s="91"/>
      <c r="OML6" s="91"/>
      <c r="OMM6" s="91"/>
      <c r="OMN6" s="91"/>
      <c r="OMO6" s="91"/>
      <c r="OMP6" s="91"/>
      <c r="OMQ6" s="91"/>
      <c r="OMR6" s="91"/>
      <c r="OMS6" s="91"/>
      <c r="OMT6" s="91"/>
      <c r="OMU6" s="91"/>
      <c r="OMV6" s="91"/>
      <c r="OMW6" s="91"/>
      <c r="OMX6" s="91"/>
      <c r="OMY6" s="91"/>
      <c r="OMZ6" s="91"/>
      <c r="ONA6" s="91"/>
      <c r="ONB6" s="91"/>
      <c r="ONC6" s="91"/>
      <c r="OND6" s="91"/>
      <c r="ONE6" s="91"/>
      <c r="ONF6" s="91"/>
      <c r="ONG6" s="91"/>
      <c r="ONH6" s="91"/>
      <c r="ONI6" s="91"/>
      <c r="ONJ6" s="91"/>
      <c r="ONK6" s="91"/>
      <c r="ONL6" s="91"/>
      <c r="ONM6" s="91"/>
      <c r="ONN6" s="91"/>
      <c r="ONO6" s="91"/>
      <c r="ONP6" s="91"/>
      <c r="ONQ6" s="91"/>
      <c r="ONR6" s="91"/>
      <c r="ONS6" s="91"/>
      <c r="ONT6" s="91"/>
      <c r="ONU6" s="91"/>
      <c r="ONV6" s="91"/>
      <c r="ONW6" s="91"/>
      <c r="ONX6" s="91"/>
      <c r="ONY6" s="91"/>
      <c r="ONZ6" s="91"/>
      <c r="OOA6" s="91"/>
      <c r="OOB6" s="91"/>
      <c r="OOC6" s="91"/>
      <c r="OOD6" s="91"/>
      <c r="OOE6" s="91"/>
      <c r="OOF6" s="91"/>
      <c r="OOG6" s="91"/>
      <c r="OOH6" s="91"/>
      <c r="OOI6" s="91"/>
      <c r="OOJ6" s="91"/>
      <c r="OOK6" s="91"/>
      <c r="OOL6" s="91"/>
      <c r="OOM6" s="91"/>
      <c r="OON6" s="91"/>
      <c r="OOO6" s="91"/>
      <c r="OOP6" s="91"/>
      <c r="OOQ6" s="91"/>
      <c r="OOR6" s="91"/>
      <c r="OOS6" s="91"/>
      <c r="OOT6" s="91"/>
      <c r="OOU6" s="91"/>
      <c r="OOV6" s="91"/>
      <c r="OOW6" s="91"/>
      <c r="OOX6" s="91"/>
      <c r="OOY6" s="91"/>
      <c r="OOZ6" s="91"/>
      <c r="OPA6" s="91"/>
      <c r="OPB6" s="91"/>
      <c r="OPC6" s="91"/>
      <c r="OPD6" s="91"/>
      <c r="OPE6" s="91"/>
      <c r="OPF6" s="91"/>
      <c r="OPG6" s="91"/>
      <c r="OPH6" s="91"/>
      <c r="OPI6" s="91"/>
      <c r="OPJ6" s="91"/>
      <c r="OPK6" s="91"/>
      <c r="OPL6" s="91"/>
      <c r="OPM6" s="91"/>
      <c r="OPN6" s="91"/>
      <c r="OPO6" s="91"/>
      <c r="OPP6" s="91"/>
      <c r="OPQ6" s="91"/>
      <c r="OPR6" s="91"/>
      <c r="OPS6" s="91"/>
      <c r="OPT6" s="91"/>
      <c r="OPU6" s="91"/>
      <c r="OPV6" s="91"/>
      <c r="OPW6" s="91"/>
      <c r="OPX6" s="91"/>
      <c r="OPY6" s="91"/>
      <c r="OPZ6" s="91"/>
      <c r="OQA6" s="91"/>
      <c r="OQB6" s="91"/>
      <c r="OQC6" s="91"/>
      <c r="OQD6" s="91"/>
      <c r="OQE6" s="91"/>
      <c r="OQF6" s="91"/>
      <c r="OQG6" s="91"/>
      <c r="OQH6" s="91"/>
      <c r="OQI6" s="91"/>
      <c r="OQJ6" s="91"/>
      <c r="OQK6" s="91"/>
      <c r="OQL6" s="91"/>
      <c r="OQM6" s="91"/>
      <c r="OQN6" s="91"/>
      <c r="OQO6" s="91"/>
      <c r="OQP6" s="91"/>
      <c r="OQQ6" s="91"/>
      <c r="OQR6" s="91"/>
      <c r="OQS6" s="91"/>
      <c r="OQT6" s="91"/>
      <c r="OQU6" s="91"/>
      <c r="OQV6" s="91"/>
      <c r="OQW6" s="91"/>
      <c r="OQX6" s="91"/>
      <c r="OQY6" s="91"/>
      <c r="OQZ6" s="91"/>
      <c r="ORA6" s="91"/>
      <c r="ORB6" s="91"/>
      <c r="ORC6" s="91"/>
      <c r="ORD6" s="91"/>
      <c r="ORE6" s="91"/>
      <c r="ORF6" s="91"/>
      <c r="ORG6" s="91"/>
      <c r="ORH6" s="91"/>
      <c r="ORI6" s="91"/>
      <c r="ORJ6" s="91"/>
      <c r="ORK6" s="91"/>
      <c r="ORL6" s="91"/>
      <c r="ORM6" s="91"/>
      <c r="ORN6" s="91"/>
      <c r="ORO6" s="91"/>
      <c r="ORP6" s="91"/>
      <c r="ORQ6" s="91"/>
      <c r="ORR6" s="91"/>
      <c r="ORS6" s="91"/>
      <c r="ORT6" s="91"/>
      <c r="ORU6" s="91"/>
      <c r="ORV6" s="91"/>
      <c r="ORW6" s="91"/>
      <c r="ORX6" s="91"/>
      <c r="ORY6" s="91"/>
      <c r="ORZ6" s="91"/>
      <c r="OSA6" s="91"/>
      <c r="OSB6" s="91"/>
      <c r="OSC6" s="91"/>
      <c r="OSD6" s="91"/>
      <c r="OSE6" s="91"/>
      <c r="OSF6" s="91"/>
      <c r="OSG6" s="91"/>
      <c r="OSH6" s="91"/>
      <c r="OSI6" s="91"/>
      <c r="OSJ6" s="91"/>
      <c r="OSK6" s="91"/>
      <c r="OSL6" s="91"/>
      <c r="OSM6" s="91"/>
      <c r="OSN6" s="91"/>
      <c r="OSO6" s="91"/>
      <c r="OSP6" s="91"/>
      <c r="OSQ6" s="91"/>
      <c r="OSR6" s="91"/>
      <c r="OSS6" s="91"/>
      <c r="OST6" s="91"/>
      <c r="OSU6" s="91"/>
      <c r="OSV6" s="91"/>
      <c r="OSW6" s="91"/>
      <c r="OSX6" s="91"/>
      <c r="OSY6" s="91"/>
      <c r="OSZ6" s="91"/>
      <c r="OTA6" s="91"/>
      <c r="OTB6" s="91"/>
      <c r="OTC6" s="91"/>
      <c r="OTD6" s="91"/>
      <c r="OTE6" s="91"/>
      <c r="OTF6" s="91"/>
      <c r="OTG6" s="91"/>
      <c r="OTH6" s="91"/>
      <c r="OTI6" s="91"/>
      <c r="OTJ6" s="91"/>
      <c r="OTK6" s="91"/>
      <c r="OTL6" s="91"/>
      <c r="OTM6" s="91"/>
      <c r="OTN6" s="91"/>
      <c r="OTO6" s="91"/>
      <c r="OTP6" s="91"/>
      <c r="OTQ6" s="91"/>
      <c r="OTR6" s="91"/>
      <c r="OTS6" s="91"/>
      <c r="OTT6" s="91"/>
      <c r="OTU6" s="91"/>
      <c r="OTV6" s="91"/>
      <c r="OTW6" s="91"/>
      <c r="OTX6" s="91"/>
      <c r="OTY6" s="91"/>
      <c r="OTZ6" s="91"/>
      <c r="OUA6" s="91"/>
      <c r="OUB6" s="91"/>
      <c r="OUC6" s="91"/>
      <c r="OUD6" s="91"/>
      <c r="OUE6" s="91"/>
      <c r="OUF6" s="91"/>
      <c r="OUG6" s="91"/>
      <c r="OUH6" s="91"/>
      <c r="OUI6" s="91"/>
      <c r="OUJ6" s="91"/>
      <c r="OUK6" s="91"/>
      <c r="OUL6" s="91"/>
      <c r="OUM6" s="91"/>
      <c r="OUN6" s="91"/>
      <c r="OUO6" s="91"/>
      <c r="OUP6" s="91"/>
      <c r="OUQ6" s="91"/>
      <c r="OUR6" s="91"/>
      <c r="OUS6" s="91"/>
      <c r="OUT6" s="91"/>
      <c r="OUU6" s="91"/>
      <c r="OUV6" s="91"/>
      <c r="OUW6" s="91"/>
      <c r="OUX6" s="91"/>
      <c r="OUY6" s="91"/>
      <c r="OUZ6" s="91"/>
      <c r="OVA6" s="91"/>
      <c r="OVB6" s="91"/>
      <c r="OVC6" s="91"/>
      <c r="OVD6" s="91"/>
      <c r="OVE6" s="91"/>
      <c r="OVF6" s="91"/>
      <c r="OVG6" s="91"/>
      <c r="OVH6" s="91"/>
      <c r="OVI6" s="91"/>
      <c r="OVJ6" s="91"/>
      <c r="OVK6" s="91"/>
      <c r="OVL6" s="91"/>
      <c r="OVM6" s="91"/>
      <c r="OVN6" s="91"/>
      <c r="OVO6" s="91"/>
      <c r="OVP6" s="91"/>
      <c r="OVQ6" s="91"/>
      <c r="OVR6" s="91"/>
      <c r="OVS6" s="91"/>
      <c r="OVT6" s="91"/>
      <c r="OVU6" s="91"/>
      <c r="OVV6" s="91"/>
      <c r="OVW6" s="91"/>
      <c r="OVX6" s="91"/>
      <c r="OVY6" s="91"/>
      <c r="OVZ6" s="91"/>
      <c r="OWA6" s="91"/>
      <c r="OWB6" s="91"/>
      <c r="OWC6" s="91"/>
      <c r="OWD6" s="91"/>
      <c r="OWE6" s="91"/>
      <c r="OWF6" s="91"/>
      <c r="OWG6" s="91"/>
      <c r="OWH6" s="91"/>
      <c r="OWI6" s="91"/>
      <c r="OWJ6" s="91"/>
      <c r="OWK6" s="91"/>
      <c r="OWL6" s="91"/>
      <c r="OWM6" s="91"/>
      <c r="OWN6" s="91"/>
      <c r="OWO6" s="91"/>
      <c r="OWP6" s="91"/>
      <c r="OWQ6" s="91"/>
      <c r="OWR6" s="91"/>
      <c r="OWS6" s="91"/>
      <c r="OWT6" s="91"/>
      <c r="OWU6" s="91"/>
      <c r="OWV6" s="91"/>
      <c r="OWW6" s="91"/>
      <c r="OWX6" s="91"/>
      <c r="OWY6" s="91"/>
      <c r="OWZ6" s="91"/>
      <c r="OXA6" s="91"/>
      <c r="OXB6" s="91"/>
      <c r="OXC6" s="91"/>
      <c r="OXD6" s="91"/>
      <c r="OXE6" s="91"/>
      <c r="OXF6" s="91"/>
      <c r="OXG6" s="91"/>
      <c r="OXH6" s="91"/>
      <c r="OXI6" s="91"/>
      <c r="OXJ6" s="91"/>
      <c r="OXK6" s="91"/>
      <c r="OXL6" s="91"/>
      <c r="OXM6" s="91"/>
      <c r="OXN6" s="91"/>
      <c r="OXO6" s="91"/>
      <c r="OXP6" s="91"/>
      <c r="OXQ6" s="91"/>
      <c r="OXR6" s="91"/>
      <c r="OXS6" s="91"/>
      <c r="OXT6" s="91"/>
      <c r="OXU6" s="91"/>
      <c r="OXV6" s="91"/>
      <c r="OXW6" s="91"/>
      <c r="OXX6" s="91"/>
      <c r="OXY6" s="91"/>
      <c r="OXZ6" s="91"/>
      <c r="OYA6" s="91"/>
      <c r="OYB6" s="91"/>
      <c r="OYC6" s="91"/>
      <c r="OYD6" s="91"/>
      <c r="OYE6" s="91"/>
      <c r="OYF6" s="91"/>
      <c r="OYG6" s="91"/>
      <c r="OYH6" s="91"/>
      <c r="OYI6" s="91"/>
      <c r="OYJ6" s="91"/>
      <c r="OYK6" s="91"/>
      <c r="OYL6" s="91"/>
      <c r="OYM6" s="91"/>
      <c r="OYN6" s="91"/>
      <c r="OYO6" s="91"/>
      <c r="OYP6" s="91"/>
      <c r="OYQ6" s="91"/>
      <c r="OYR6" s="91"/>
      <c r="OYS6" s="91"/>
      <c r="OYT6" s="91"/>
      <c r="OYU6" s="91"/>
      <c r="OYV6" s="91"/>
      <c r="OYW6" s="91"/>
      <c r="OYX6" s="91"/>
      <c r="OYY6" s="91"/>
      <c r="OYZ6" s="91"/>
      <c r="OZA6" s="91"/>
      <c r="OZB6" s="91"/>
      <c r="OZC6" s="91"/>
      <c r="OZD6" s="91"/>
      <c r="OZE6" s="91"/>
      <c r="OZF6" s="91"/>
      <c r="OZG6" s="91"/>
      <c r="OZH6" s="91"/>
      <c r="OZI6" s="91"/>
      <c r="OZJ6" s="91"/>
      <c r="OZK6" s="91"/>
      <c r="OZL6" s="91"/>
      <c r="OZM6" s="91"/>
      <c r="OZN6" s="91"/>
      <c r="OZO6" s="91"/>
      <c r="OZP6" s="91"/>
      <c r="OZQ6" s="91"/>
      <c r="OZR6" s="91"/>
      <c r="OZS6" s="91"/>
      <c r="OZT6" s="91"/>
      <c r="OZU6" s="91"/>
      <c r="OZV6" s="91"/>
      <c r="OZW6" s="91"/>
      <c r="OZX6" s="91"/>
      <c r="OZY6" s="91"/>
      <c r="OZZ6" s="91"/>
      <c r="PAA6" s="91"/>
      <c r="PAB6" s="91"/>
      <c r="PAC6" s="91"/>
      <c r="PAD6" s="91"/>
      <c r="PAE6" s="91"/>
      <c r="PAF6" s="91"/>
      <c r="PAG6" s="91"/>
      <c r="PAH6" s="91"/>
      <c r="PAI6" s="91"/>
      <c r="PAJ6" s="91"/>
      <c r="PAK6" s="91"/>
      <c r="PAL6" s="91"/>
      <c r="PAM6" s="91"/>
      <c r="PAN6" s="91"/>
      <c r="PAO6" s="91"/>
      <c r="PAP6" s="91"/>
      <c r="PAQ6" s="91"/>
      <c r="PAR6" s="91"/>
      <c r="PAS6" s="91"/>
      <c r="PAT6" s="91"/>
      <c r="PAU6" s="91"/>
      <c r="PAV6" s="91"/>
      <c r="PAW6" s="91"/>
      <c r="PAX6" s="91"/>
      <c r="PAY6" s="91"/>
      <c r="PAZ6" s="91"/>
      <c r="PBA6" s="91"/>
      <c r="PBB6" s="91"/>
      <c r="PBC6" s="91"/>
      <c r="PBD6" s="91"/>
      <c r="PBE6" s="91"/>
      <c r="PBF6" s="91"/>
      <c r="PBG6" s="91"/>
      <c r="PBH6" s="91"/>
      <c r="PBI6" s="91"/>
      <c r="PBJ6" s="91"/>
      <c r="PBK6" s="91"/>
      <c r="PBL6" s="91"/>
      <c r="PBM6" s="91"/>
      <c r="PBN6" s="91"/>
      <c r="PBO6" s="91"/>
      <c r="PBP6" s="91"/>
      <c r="PBQ6" s="91"/>
      <c r="PBR6" s="91"/>
      <c r="PBS6" s="91"/>
      <c r="PBT6" s="91"/>
      <c r="PBU6" s="91"/>
      <c r="PBV6" s="91"/>
      <c r="PBW6" s="91"/>
      <c r="PBX6" s="91"/>
      <c r="PBY6" s="91"/>
      <c r="PBZ6" s="91"/>
      <c r="PCA6" s="91"/>
      <c r="PCB6" s="91"/>
      <c r="PCC6" s="91"/>
      <c r="PCD6" s="91"/>
      <c r="PCE6" s="91"/>
      <c r="PCF6" s="91"/>
      <c r="PCG6" s="91"/>
      <c r="PCH6" s="91"/>
      <c r="PCI6" s="91"/>
      <c r="PCJ6" s="91"/>
      <c r="PCK6" s="91"/>
      <c r="PCL6" s="91"/>
      <c r="PCM6" s="91"/>
      <c r="PCN6" s="91"/>
      <c r="PCO6" s="91"/>
      <c r="PCP6" s="91"/>
      <c r="PCQ6" s="91"/>
      <c r="PCR6" s="91"/>
      <c r="PCS6" s="91"/>
      <c r="PCT6" s="91"/>
      <c r="PCU6" s="91"/>
      <c r="PCV6" s="91"/>
      <c r="PCW6" s="91"/>
      <c r="PCX6" s="91"/>
      <c r="PCY6" s="91"/>
      <c r="PCZ6" s="91"/>
      <c r="PDA6" s="91"/>
      <c r="PDB6" s="91"/>
      <c r="PDC6" s="91"/>
      <c r="PDD6" s="91"/>
      <c r="PDE6" s="91"/>
      <c r="PDF6" s="91"/>
      <c r="PDG6" s="91"/>
      <c r="PDH6" s="91"/>
      <c r="PDI6" s="91"/>
      <c r="PDJ6" s="91"/>
      <c r="PDK6" s="91"/>
      <c r="PDL6" s="91"/>
      <c r="PDM6" s="91"/>
      <c r="PDN6" s="91"/>
      <c r="PDO6" s="91"/>
      <c r="PDP6" s="91"/>
      <c r="PDQ6" s="91"/>
      <c r="PDR6" s="91"/>
      <c r="PDS6" s="91"/>
      <c r="PDT6" s="91"/>
      <c r="PDU6" s="91"/>
      <c r="PDV6" s="91"/>
      <c r="PDW6" s="91"/>
      <c r="PDX6" s="91"/>
      <c r="PDY6" s="91"/>
      <c r="PDZ6" s="91"/>
      <c r="PEA6" s="91"/>
      <c r="PEB6" s="91"/>
      <c r="PEC6" s="91"/>
      <c r="PED6" s="91"/>
      <c r="PEE6" s="91"/>
      <c r="PEF6" s="91"/>
      <c r="PEG6" s="91"/>
      <c r="PEH6" s="91"/>
      <c r="PEI6" s="91"/>
      <c r="PEJ6" s="91"/>
      <c r="PEK6" s="91"/>
      <c r="PEL6" s="91"/>
      <c r="PEM6" s="91"/>
      <c r="PEN6" s="91"/>
      <c r="PEO6" s="91"/>
      <c r="PEP6" s="91"/>
      <c r="PEQ6" s="91"/>
      <c r="PER6" s="91"/>
      <c r="PES6" s="91"/>
      <c r="PET6" s="91"/>
      <c r="PEU6" s="91"/>
      <c r="PEV6" s="91"/>
      <c r="PEW6" s="91"/>
      <c r="PEX6" s="91"/>
      <c r="PEY6" s="91"/>
      <c r="PEZ6" s="91"/>
      <c r="PFA6" s="91"/>
      <c r="PFB6" s="91"/>
      <c r="PFC6" s="91"/>
      <c r="PFD6" s="91"/>
      <c r="PFE6" s="91"/>
      <c r="PFF6" s="91"/>
      <c r="PFG6" s="91"/>
      <c r="PFH6" s="91"/>
      <c r="PFI6" s="91"/>
      <c r="PFJ6" s="91"/>
      <c r="PFK6" s="91"/>
      <c r="PFL6" s="91"/>
      <c r="PFM6" s="91"/>
      <c r="PFN6" s="91"/>
      <c r="PFO6" s="91"/>
      <c r="PFP6" s="91"/>
      <c r="PFQ6" s="91"/>
      <c r="PFR6" s="91"/>
      <c r="PFS6" s="91"/>
      <c r="PFT6" s="91"/>
      <c r="PFU6" s="91"/>
      <c r="PFV6" s="91"/>
      <c r="PFW6" s="91"/>
      <c r="PFX6" s="91"/>
      <c r="PFY6" s="91"/>
      <c r="PFZ6" s="91"/>
      <c r="PGA6" s="91"/>
      <c r="PGB6" s="91"/>
      <c r="PGC6" s="91"/>
      <c r="PGD6" s="91"/>
      <c r="PGE6" s="91"/>
      <c r="PGF6" s="91"/>
      <c r="PGG6" s="91"/>
      <c r="PGH6" s="91"/>
      <c r="PGI6" s="91"/>
      <c r="PGJ6" s="91"/>
      <c r="PGK6" s="91"/>
      <c r="PGL6" s="91"/>
      <c r="PGM6" s="91"/>
      <c r="PGN6" s="91"/>
      <c r="PGO6" s="91"/>
      <c r="PGP6" s="91"/>
      <c r="PGQ6" s="91"/>
      <c r="PGR6" s="91"/>
      <c r="PGS6" s="91"/>
      <c r="PGT6" s="91"/>
      <c r="PGU6" s="91"/>
      <c r="PGV6" s="91"/>
      <c r="PGW6" s="91"/>
      <c r="PGX6" s="91"/>
      <c r="PGY6" s="91"/>
      <c r="PGZ6" s="91"/>
      <c r="PHA6" s="91"/>
      <c r="PHB6" s="91"/>
      <c r="PHC6" s="91"/>
      <c r="PHD6" s="91"/>
      <c r="PHE6" s="91"/>
      <c r="PHF6" s="91"/>
      <c r="PHG6" s="91"/>
      <c r="PHH6" s="91"/>
      <c r="PHI6" s="91"/>
      <c r="PHJ6" s="91"/>
      <c r="PHK6" s="91"/>
      <c r="PHL6" s="91"/>
      <c r="PHM6" s="91"/>
      <c r="PHN6" s="91"/>
      <c r="PHO6" s="91"/>
      <c r="PHP6" s="91"/>
      <c r="PHQ6" s="91"/>
      <c r="PHR6" s="91"/>
      <c r="PHS6" s="91"/>
      <c r="PHT6" s="91"/>
      <c r="PHU6" s="91"/>
      <c r="PHV6" s="91"/>
      <c r="PHW6" s="91"/>
      <c r="PHX6" s="91"/>
      <c r="PHY6" s="91"/>
      <c r="PHZ6" s="91"/>
      <c r="PIA6" s="91"/>
      <c r="PIB6" s="91"/>
      <c r="PIC6" s="91"/>
      <c r="PID6" s="91"/>
      <c r="PIE6" s="91"/>
      <c r="PIF6" s="91"/>
      <c r="PIG6" s="91"/>
      <c r="PIH6" s="91"/>
      <c r="PII6" s="91"/>
      <c r="PIJ6" s="91"/>
      <c r="PIK6" s="91"/>
      <c r="PIL6" s="91"/>
      <c r="PIM6" s="91"/>
      <c r="PIN6" s="91"/>
      <c r="PIO6" s="91"/>
      <c r="PIP6" s="91"/>
      <c r="PIQ6" s="91"/>
      <c r="PIR6" s="91"/>
      <c r="PIS6" s="91"/>
      <c r="PIT6" s="91"/>
      <c r="PIU6" s="91"/>
      <c r="PIV6" s="91"/>
      <c r="PIW6" s="91"/>
      <c r="PIX6" s="91"/>
      <c r="PIY6" s="91"/>
      <c r="PIZ6" s="91"/>
      <c r="PJA6" s="91"/>
      <c r="PJB6" s="91"/>
      <c r="PJC6" s="91"/>
      <c r="PJD6" s="91"/>
      <c r="PJE6" s="91"/>
      <c r="PJF6" s="91"/>
      <c r="PJG6" s="91"/>
      <c r="PJH6" s="91"/>
      <c r="PJI6" s="91"/>
      <c r="PJJ6" s="91"/>
      <c r="PJK6" s="91"/>
      <c r="PJL6" s="91"/>
      <c r="PJM6" s="91"/>
      <c r="PJN6" s="91"/>
      <c r="PJO6" s="91"/>
      <c r="PJP6" s="91"/>
      <c r="PJQ6" s="91"/>
      <c r="PJR6" s="91"/>
      <c r="PJS6" s="91"/>
      <c r="PJT6" s="91"/>
      <c r="PJU6" s="91"/>
      <c r="PJV6" s="91"/>
      <c r="PJW6" s="91"/>
      <c r="PJX6" s="91"/>
      <c r="PJY6" s="91"/>
      <c r="PJZ6" s="91"/>
      <c r="PKA6" s="91"/>
      <c r="PKB6" s="91"/>
      <c r="PKC6" s="91"/>
      <c r="PKD6" s="91"/>
      <c r="PKE6" s="91"/>
      <c r="PKF6" s="91"/>
      <c r="PKG6" s="91"/>
      <c r="PKH6" s="91"/>
      <c r="PKI6" s="91"/>
      <c r="PKJ6" s="91"/>
      <c r="PKK6" s="91"/>
      <c r="PKL6" s="91"/>
      <c r="PKM6" s="91"/>
      <c r="PKN6" s="91"/>
      <c r="PKO6" s="91"/>
      <c r="PKP6" s="91"/>
      <c r="PKQ6" s="91"/>
      <c r="PKR6" s="91"/>
      <c r="PKS6" s="91"/>
      <c r="PKT6" s="91"/>
      <c r="PKU6" s="91"/>
      <c r="PKV6" s="91"/>
      <c r="PKW6" s="91"/>
      <c r="PKX6" s="91"/>
      <c r="PKY6" s="91"/>
      <c r="PKZ6" s="91"/>
      <c r="PLA6" s="91"/>
      <c r="PLB6" s="91"/>
      <c r="PLC6" s="91"/>
      <c r="PLD6" s="91"/>
      <c r="PLE6" s="91"/>
      <c r="PLF6" s="91"/>
      <c r="PLG6" s="91"/>
      <c r="PLH6" s="91"/>
      <c r="PLI6" s="91"/>
      <c r="PLJ6" s="91"/>
      <c r="PLK6" s="91"/>
      <c r="PLL6" s="91"/>
      <c r="PLM6" s="91"/>
      <c r="PLN6" s="91"/>
      <c r="PLO6" s="91"/>
      <c r="PLP6" s="91"/>
      <c r="PLQ6" s="91"/>
      <c r="PLR6" s="91"/>
      <c r="PLS6" s="91"/>
      <c r="PLT6" s="91"/>
      <c r="PLU6" s="91"/>
      <c r="PLV6" s="91"/>
      <c r="PLW6" s="91"/>
      <c r="PLX6" s="91"/>
      <c r="PLY6" s="91"/>
      <c r="PLZ6" s="91"/>
      <c r="PMA6" s="91"/>
      <c r="PMB6" s="91"/>
      <c r="PMC6" s="91"/>
      <c r="PMD6" s="91"/>
      <c r="PME6" s="91"/>
      <c r="PMF6" s="91"/>
      <c r="PMG6" s="91"/>
      <c r="PMH6" s="91"/>
      <c r="PMI6" s="91"/>
      <c r="PMJ6" s="91"/>
      <c r="PMK6" s="91"/>
      <c r="PML6" s="91"/>
      <c r="PMM6" s="91"/>
      <c r="PMN6" s="91"/>
      <c r="PMO6" s="91"/>
      <c r="PMP6" s="91"/>
      <c r="PMQ6" s="91"/>
      <c r="PMR6" s="91"/>
      <c r="PMS6" s="91"/>
      <c r="PMT6" s="91"/>
      <c r="PMU6" s="91"/>
      <c r="PMV6" s="91"/>
      <c r="PMW6" s="91"/>
      <c r="PMX6" s="91"/>
      <c r="PMY6" s="91"/>
      <c r="PMZ6" s="91"/>
      <c r="PNA6" s="91"/>
      <c r="PNB6" s="91"/>
      <c r="PNC6" s="91"/>
      <c r="PND6" s="91"/>
      <c r="PNE6" s="91"/>
      <c r="PNF6" s="91"/>
      <c r="PNG6" s="91"/>
      <c r="PNH6" s="91"/>
      <c r="PNI6" s="91"/>
      <c r="PNJ6" s="91"/>
      <c r="PNK6" s="91"/>
      <c r="PNL6" s="91"/>
      <c r="PNM6" s="91"/>
      <c r="PNN6" s="91"/>
      <c r="PNO6" s="91"/>
      <c r="PNP6" s="91"/>
      <c r="PNQ6" s="91"/>
      <c r="PNR6" s="91"/>
      <c r="PNS6" s="91"/>
      <c r="PNT6" s="91"/>
      <c r="PNU6" s="91"/>
      <c r="PNV6" s="91"/>
      <c r="PNW6" s="91"/>
      <c r="PNX6" s="91"/>
      <c r="PNY6" s="91"/>
      <c r="PNZ6" s="91"/>
      <c r="POA6" s="91"/>
      <c r="POB6" s="91"/>
      <c r="POC6" s="91"/>
      <c r="POD6" s="91"/>
      <c r="POE6" s="91"/>
      <c r="POF6" s="91"/>
      <c r="POG6" s="91"/>
      <c r="POH6" s="91"/>
      <c r="POI6" s="91"/>
      <c r="POJ6" s="91"/>
      <c r="POK6" s="91"/>
      <c r="POL6" s="91"/>
      <c r="POM6" s="91"/>
      <c r="PON6" s="91"/>
      <c r="POO6" s="91"/>
      <c r="POP6" s="91"/>
      <c r="POQ6" s="91"/>
      <c r="POR6" s="91"/>
      <c r="POS6" s="91"/>
      <c r="POT6" s="91"/>
      <c r="POU6" s="91"/>
      <c r="POV6" s="91"/>
      <c r="POW6" s="91"/>
      <c r="POX6" s="91"/>
      <c r="POY6" s="91"/>
      <c r="POZ6" s="91"/>
      <c r="PPA6" s="91"/>
      <c r="PPB6" s="91"/>
      <c r="PPC6" s="91"/>
      <c r="PPD6" s="91"/>
      <c r="PPE6" s="91"/>
      <c r="PPF6" s="91"/>
      <c r="PPG6" s="91"/>
      <c r="PPH6" s="91"/>
      <c r="PPI6" s="91"/>
      <c r="PPJ6" s="91"/>
      <c r="PPK6" s="91"/>
      <c r="PPL6" s="91"/>
      <c r="PPM6" s="91"/>
      <c r="PPN6" s="91"/>
      <c r="PPO6" s="91"/>
      <c r="PPP6" s="91"/>
      <c r="PPQ6" s="91"/>
      <c r="PPR6" s="91"/>
      <c r="PPS6" s="91"/>
      <c r="PPT6" s="91"/>
      <c r="PPU6" s="91"/>
      <c r="PPV6" s="91"/>
      <c r="PPW6" s="91"/>
      <c r="PPX6" s="91"/>
      <c r="PPY6" s="91"/>
      <c r="PPZ6" s="91"/>
      <c r="PQA6" s="91"/>
      <c r="PQB6" s="91"/>
      <c r="PQC6" s="91"/>
      <c r="PQD6" s="91"/>
      <c r="PQE6" s="91"/>
      <c r="PQF6" s="91"/>
      <c r="PQG6" s="91"/>
      <c r="PQH6" s="91"/>
      <c r="PQI6" s="91"/>
      <c r="PQJ6" s="91"/>
      <c r="PQK6" s="91"/>
      <c r="PQL6" s="91"/>
      <c r="PQM6" s="91"/>
      <c r="PQN6" s="91"/>
      <c r="PQO6" s="91"/>
      <c r="PQP6" s="91"/>
      <c r="PQQ6" s="91"/>
      <c r="PQR6" s="91"/>
      <c r="PQS6" s="91"/>
      <c r="PQT6" s="91"/>
      <c r="PQU6" s="91"/>
      <c r="PQV6" s="91"/>
      <c r="PQW6" s="91"/>
      <c r="PQX6" s="91"/>
      <c r="PQY6" s="91"/>
      <c r="PQZ6" s="91"/>
      <c r="PRA6" s="91"/>
      <c r="PRB6" s="91"/>
      <c r="PRC6" s="91"/>
      <c r="PRD6" s="91"/>
      <c r="PRE6" s="91"/>
      <c r="PRF6" s="91"/>
      <c r="PRG6" s="91"/>
      <c r="PRH6" s="91"/>
      <c r="PRI6" s="91"/>
      <c r="PRJ6" s="91"/>
      <c r="PRK6" s="91"/>
      <c r="PRL6" s="91"/>
      <c r="PRM6" s="91"/>
      <c r="PRN6" s="91"/>
      <c r="PRO6" s="91"/>
      <c r="PRP6" s="91"/>
      <c r="PRQ6" s="91"/>
      <c r="PRR6" s="91"/>
      <c r="PRS6" s="91"/>
      <c r="PRT6" s="91"/>
      <c r="PRU6" s="91"/>
      <c r="PRV6" s="91"/>
      <c r="PRW6" s="91"/>
      <c r="PRX6" s="91"/>
      <c r="PRY6" s="91"/>
      <c r="PRZ6" s="91"/>
      <c r="PSA6" s="91"/>
      <c r="PSB6" s="91"/>
      <c r="PSC6" s="91"/>
      <c r="PSD6" s="91"/>
      <c r="PSE6" s="91"/>
      <c r="PSF6" s="91"/>
      <c r="PSG6" s="91"/>
      <c r="PSH6" s="91"/>
      <c r="PSI6" s="91"/>
      <c r="PSJ6" s="91"/>
      <c r="PSK6" s="91"/>
      <c r="PSL6" s="91"/>
      <c r="PSM6" s="91"/>
      <c r="PSN6" s="91"/>
      <c r="PSO6" s="91"/>
      <c r="PSP6" s="91"/>
      <c r="PSQ6" s="91"/>
      <c r="PSR6" s="91"/>
      <c r="PSS6" s="91"/>
      <c r="PST6" s="91"/>
      <c r="PSU6" s="91"/>
      <c r="PSV6" s="91"/>
      <c r="PSW6" s="91"/>
      <c r="PSX6" s="91"/>
      <c r="PSY6" s="91"/>
      <c r="PSZ6" s="91"/>
      <c r="PTA6" s="91"/>
      <c r="PTB6" s="91"/>
      <c r="PTC6" s="91"/>
      <c r="PTD6" s="91"/>
      <c r="PTE6" s="91"/>
      <c r="PTF6" s="91"/>
      <c r="PTG6" s="91"/>
      <c r="PTH6" s="91"/>
      <c r="PTI6" s="91"/>
      <c r="PTJ6" s="91"/>
      <c r="PTK6" s="91"/>
      <c r="PTL6" s="91"/>
      <c r="PTM6" s="91"/>
      <c r="PTN6" s="91"/>
      <c r="PTO6" s="91"/>
      <c r="PTP6" s="91"/>
      <c r="PTQ6" s="91"/>
      <c r="PTR6" s="91"/>
      <c r="PTS6" s="91"/>
      <c r="PTT6" s="91"/>
      <c r="PTU6" s="91"/>
      <c r="PTV6" s="91"/>
      <c r="PTW6" s="91"/>
      <c r="PTX6" s="91"/>
      <c r="PTY6" s="91"/>
      <c r="PTZ6" s="91"/>
      <c r="PUA6" s="91"/>
      <c r="PUB6" s="91"/>
      <c r="PUC6" s="91"/>
      <c r="PUD6" s="91"/>
      <c r="PUE6" s="91"/>
      <c r="PUF6" s="91"/>
      <c r="PUG6" s="91"/>
      <c r="PUH6" s="91"/>
      <c r="PUI6" s="91"/>
      <c r="PUJ6" s="91"/>
      <c r="PUK6" s="91"/>
      <c r="PUL6" s="91"/>
      <c r="PUM6" s="91"/>
      <c r="PUN6" s="91"/>
      <c r="PUO6" s="91"/>
      <c r="PUP6" s="91"/>
      <c r="PUQ6" s="91"/>
      <c r="PUR6" s="91"/>
      <c r="PUS6" s="91"/>
      <c r="PUT6" s="91"/>
      <c r="PUU6" s="91"/>
      <c r="PUV6" s="91"/>
      <c r="PUW6" s="91"/>
      <c r="PUX6" s="91"/>
      <c r="PUY6" s="91"/>
      <c r="PUZ6" s="91"/>
      <c r="PVA6" s="91"/>
      <c r="PVB6" s="91"/>
      <c r="PVC6" s="91"/>
      <c r="PVD6" s="91"/>
      <c r="PVE6" s="91"/>
      <c r="PVF6" s="91"/>
      <c r="PVG6" s="91"/>
      <c r="PVH6" s="91"/>
      <c r="PVI6" s="91"/>
      <c r="PVJ6" s="91"/>
      <c r="PVK6" s="91"/>
      <c r="PVL6" s="91"/>
      <c r="PVM6" s="91"/>
      <c r="PVN6" s="91"/>
      <c r="PVO6" s="91"/>
      <c r="PVP6" s="91"/>
      <c r="PVQ6" s="91"/>
      <c r="PVR6" s="91"/>
      <c r="PVS6" s="91"/>
      <c r="PVT6" s="91"/>
      <c r="PVU6" s="91"/>
      <c r="PVV6" s="91"/>
      <c r="PVW6" s="91"/>
      <c r="PVX6" s="91"/>
      <c r="PVY6" s="91"/>
      <c r="PVZ6" s="91"/>
      <c r="PWA6" s="91"/>
      <c r="PWB6" s="91"/>
      <c r="PWC6" s="91"/>
      <c r="PWD6" s="91"/>
      <c r="PWE6" s="91"/>
      <c r="PWF6" s="91"/>
      <c r="PWG6" s="91"/>
      <c r="PWH6" s="91"/>
      <c r="PWI6" s="91"/>
      <c r="PWJ6" s="91"/>
      <c r="PWK6" s="91"/>
      <c r="PWL6" s="91"/>
      <c r="PWM6" s="91"/>
      <c r="PWN6" s="91"/>
      <c r="PWO6" s="91"/>
      <c r="PWP6" s="91"/>
      <c r="PWQ6" s="91"/>
      <c r="PWR6" s="91"/>
      <c r="PWS6" s="91"/>
      <c r="PWT6" s="91"/>
      <c r="PWU6" s="91"/>
      <c r="PWV6" s="91"/>
      <c r="PWW6" s="91"/>
      <c r="PWX6" s="91"/>
      <c r="PWY6" s="91"/>
      <c r="PWZ6" s="91"/>
      <c r="PXA6" s="91"/>
      <c r="PXB6" s="91"/>
      <c r="PXC6" s="91"/>
      <c r="PXD6" s="91"/>
      <c r="PXE6" s="91"/>
      <c r="PXF6" s="91"/>
      <c r="PXG6" s="91"/>
      <c r="PXH6" s="91"/>
      <c r="PXI6" s="91"/>
      <c r="PXJ6" s="91"/>
      <c r="PXK6" s="91"/>
      <c r="PXL6" s="91"/>
      <c r="PXM6" s="91"/>
      <c r="PXN6" s="91"/>
      <c r="PXO6" s="91"/>
      <c r="PXP6" s="91"/>
      <c r="PXQ6" s="91"/>
      <c r="PXR6" s="91"/>
      <c r="PXS6" s="91"/>
      <c r="PXT6" s="91"/>
      <c r="PXU6" s="91"/>
      <c r="PXV6" s="91"/>
      <c r="PXW6" s="91"/>
      <c r="PXX6" s="91"/>
      <c r="PXY6" s="91"/>
      <c r="PXZ6" s="91"/>
      <c r="PYA6" s="91"/>
      <c r="PYB6" s="91"/>
      <c r="PYC6" s="91"/>
      <c r="PYD6" s="91"/>
      <c r="PYE6" s="91"/>
      <c r="PYF6" s="91"/>
      <c r="PYG6" s="91"/>
      <c r="PYH6" s="91"/>
      <c r="PYI6" s="91"/>
      <c r="PYJ6" s="91"/>
      <c r="PYK6" s="91"/>
      <c r="PYL6" s="91"/>
      <c r="PYM6" s="91"/>
      <c r="PYN6" s="91"/>
      <c r="PYO6" s="91"/>
      <c r="PYP6" s="91"/>
      <c r="PYQ6" s="91"/>
      <c r="PYR6" s="91"/>
      <c r="PYS6" s="91"/>
      <c r="PYT6" s="91"/>
      <c r="PYU6" s="91"/>
      <c r="PYV6" s="91"/>
      <c r="PYW6" s="91"/>
      <c r="PYX6" s="91"/>
      <c r="PYY6" s="91"/>
      <c r="PYZ6" s="91"/>
      <c r="PZA6" s="91"/>
      <c r="PZB6" s="91"/>
      <c r="PZC6" s="91"/>
      <c r="PZD6" s="91"/>
      <c r="PZE6" s="91"/>
      <c r="PZF6" s="91"/>
      <c r="PZG6" s="91"/>
      <c r="PZH6" s="91"/>
      <c r="PZI6" s="91"/>
      <c r="PZJ6" s="91"/>
      <c r="PZK6" s="91"/>
      <c r="PZL6" s="91"/>
      <c r="PZM6" s="91"/>
      <c r="PZN6" s="91"/>
      <c r="PZO6" s="91"/>
      <c r="PZP6" s="91"/>
      <c r="PZQ6" s="91"/>
      <c r="PZR6" s="91"/>
      <c r="PZS6" s="91"/>
      <c r="PZT6" s="91"/>
      <c r="PZU6" s="91"/>
      <c r="PZV6" s="91"/>
      <c r="PZW6" s="91"/>
      <c r="PZX6" s="91"/>
      <c r="PZY6" s="91"/>
      <c r="PZZ6" s="91"/>
      <c r="QAA6" s="91"/>
      <c r="QAB6" s="91"/>
      <c r="QAC6" s="91"/>
      <c r="QAD6" s="91"/>
      <c r="QAE6" s="91"/>
      <c r="QAF6" s="91"/>
      <c r="QAG6" s="91"/>
      <c r="QAH6" s="91"/>
      <c r="QAI6" s="91"/>
      <c r="QAJ6" s="91"/>
      <c r="QAK6" s="91"/>
      <c r="QAL6" s="91"/>
      <c r="QAM6" s="91"/>
      <c r="QAN6" s="91"/>
      <c r="QAO6" s="91"/>
      <c r="QAP6" s="91"/>
      <c r="QAQ6" s="91"/>
      <c r="QAR6" s="91"/>
      <c r="QAS6" s="91"/>
      <c r="QAT6" s="91"/>
      <c r="QAU6" s="91"/>
      <c r="QAV6" s="91"/>
      <c r="QAW6" s="91"/>
      <c r="QAX6" s="91"/>
      <c r="QAY6" s="91"/>
      <c r="QAZ6" s="91"/>
      <c r="QBA6" s="91"/>
      <c r="QBB6" s="91"/>
      <c r="QBC6" s="91"/>
      <c r="QBD6" s="91"/>
      <c r="QBE6" s="91"/>
      <c r="QBF6" s="91"/>
      <c r="QBG6" s="91"/>
      <c r="QBH6" s="91"/>
      <c r="QBI6" s="91"/>
      <c r="QBJ6" s="91"/>
      <c r="QBK6" s="91"/>
      <c r="QBL6" s="91"/>
      <c r="QBM6" s="91"/>
      <c r="QBN6" s="91"/>
      <c r="QBO6" s="91"/>
      <c r="QBP6" s="91"/>
      <c r="QBQ6" s="91"/>
      <c r="QBR6" s="91"/>
      <c r="QBS6" s="91"/>
      <c r="QBT6" s="91"/>
      <c r="QBU6" s="91"/>
      <c r="QBV6" s="91"/>
      <c r="QBW6" s="91"/>
      <c r="QBX6" s="91"/>
      <c r="QBY6" s="91"/>
      <c r="QBZ6" s="91"/>
      <c r="QCA6" s="91"/>
      <c r="QCB6" s="91"/>
      <c r="QCC6" s="91"/>
      <c r="QCD6" s="91"/>
      <c r="QCE6" s="91"/>
      <c r="QCF6" s="91"/>
      <c r="QCG6" s="91"/>
      <c r="QCH6" s="91"/>
      <c r="QCI6" s="91"/>
      <c r="QCJ6" s="91"/>
      <c r="QCK6" s="91"/>
      <c r="QCL6" s="91"/>
      <c r="QCM6" s="91"/>
      <c r="QCN6" s="91"/>
      <c r="QCO6" s="91"/>
      <c r="QCP6" s="91"/>
      <c r="QCQ6" s="91"/>
      <c r="QCR6" s="91"/>
      <c r="QCS6" s="91"/>
      <c r="QCT6" s="91"/>
      <c r="QCU6" s="91"/>
      <c r="QCV6" s="91"/>
      <c r="QCW6" s="91"/>
      <c r="QCX6" s="91"/>
      <c r="QCY6" s="91"/>
      <c r="QCZ6" s="91"/>
      <c r="QDA6" s="91"/>
      <c r="QDB6" s="91"/>
      <c r="QDC6" s="91"/>
      <c r="QDD6" s="91"/>
      <c r="QDE6" s="91"/>
      <c r="QDF6" s="91"/>
      <c r="QDG6" s="91"/>
      <c r="QDH6" s="91"/>
      <c r="QDI6" s="91"/>
      <c r="QDJ6" s="91"/>
      <c r="QDK6" s="91"/>
      <c r="QDL6" s="91"/>
      <c r="QDM6" s="91"/>
      <c r="QDN6" s="91"/>
      <c r="QDO6" s="91"/>
      <c r="QDP6" s="91"/>
      <c r="QDQ6" s="91"/>
      <c r="QDR6" s="91"/>
      <c r="QDS6" s="91"/>
      <c r="QDT6" s="91"/>
      <c r="QDU6" s="91"/>
      <c r="QDV6" s="91"/>
      <c r="QDW6" s="91"/>
      <c r="QDX6" s="91"/>
      <c r="QDY6" s="91"/>
      <c r="QDZ6" s="91"/>
      <c r="QEA6" s="91"/>
      <c r="QEB6" s="91"/>
      <c r="QEC6" s="91"/>
      <c r="QED6" s="91"/>
      <c r="QEE6" s="91"/>
      <c r="QEF6" s="91"/>
      <c r="QEG6" s="91"/>
      <c r="QEH6" s="91"/>
      <c r="QEI6" s="91"/>
      <c r="QEJ6" s="91"/>
      <c r="QEK6" s="91"/>
      <c r="QEL6" s="91"/>
      <c r="QEM6" s="91"/>
      <c r="QEN6" s="91"/>
      <c r="QEO6" s="91"/>
      <c r="QEP6" s="91"/>
      <c r="QEQ6" s="91"/>
      <c r="QER6" s="91"/>
      <c r="QES6" s="91"/>
      <c r="QET6" s="91"/>
      <c r="QEU6" s="91"/>
      <c r="QEV6" s="91"/>
      <c r="QEW6" s="91"/>
      <c r="QEX6" s="91"/>
      <c r="QEY6" s="91"/>
      <c r="QEZ6" s="91"/>
      <c r="QFA6" s="91"/>
      <c r="QFB6" s="91"/>
      <c r="QFC6" s="91"/>
      <c r="QFD6" s="91"/>
      <c r="QFE6" s="91"/>
      <c r="QFF6" s="91"/>
      <c r="QFG6" s="91"/>
      <c r="QFH6" s="91"/>
      <c r="QFI6" s="91"/>
      <c r="QFJ6" s="91"/>
      <c r="QFK6" s="91"/>
      <c r="QFL6" s="91"/>
      <c r="QFM6" s="91"/>
      <c r="QFN6" s="91"/>
      <c r="QFO6" s="91"/>
      <c r="QFP6" s="91"/>
      <c r="QFQ6" s="91"/>
      <c r="QFR6" s="91"/>
      <c r="QFS6" s="91"/>
      <c r="QFT6" s="91"/>
      <c r="QFU6" s="91"/>
      <c r="QFV6" s="91"/>
      <c r="QFW6" s="91"/>
      <c r="QFX6" s="91"/>
      <c r="QFY6" s="91"/>
      <c r="QFZ6" s="91"/>
      <c r="QGA6" s="91"/>
      <c r="QGB6" s="91"/>
      <c r="QGC6" s="91"/>
      <c r="QGD6" s="91"/>
      <c r="QGE6" s="91"/>
      <c r="QGF6" s="91"/>
      <c r="QGG6" s="91"/>
      <c r="QGH6" s="91"/>
      <c r="QGI6" s="91"/>
      <c r="QGJ6" s="91"/>
      <c r="QGK6" s="91"/>
      <c r="QGL6" s="91"/>
      <c r="QGM6" s="91"/>
      <c r="QGN6" s="91"/>
      <c r="QGO6" s="91"/>
      <c r="QGP6" s="91"/>
      <c r="QGQ6" s="91"/>
      <c r="QGR6" s="91"/>
      <c r="QGS6" s="91"/>
      <c r="QGT6" s="91"/>
      <c r="QGU6" s="91"/>
      <c r="QGV6" s="91"/>
      <c r="QGW6" s="91"/>
      <c r="QGX6" s="91"/>
      <c r="QGY6" s="91"/>
      <c r="QGZ6" s="91"/>
      <c r="QHA6" s="91"/>
      <c r="QHB6" s="91"/>
      <c r="QHC6" s="91"/>
      <c r="QHD6" s="91"/>
      <c r="QHE6" s="91"/>
      <c r="QHF6" s="91"/>
      <c r="QHG6" s="91"/>
      <c r="QHH6" s="91"/>
      <c r="QHI6" s="91"/>
      <c r="QHJ6" s="91"/>
      <c r="QHK6" s="91"/>
      <c r="QHL6" s="91"/>
      <c r="QHM6" s="91"/>
      <c r="QHN6" s="91"/>
      <c r="QHO6" s="91"/>
      <c r="QHP6" s="91"/>
      <c r="QHQ6" s="91"/>
      <c r="QHR6" s="91"/>
      <c r="QHS6" s="91"/>
      <c r="QHT6" s="91"/>
      <c r="QHU6" s="91"/>
      <c r="QHV6" s="91"/>
      <c r="QHW6" s="91"/>
      <c r="QHX6" s="91"/>
      <c r="QHY6" s="91"/>
      <c r="QHZ6" s="91"/>
      <c r="QIA6" s="91"/>
      <c r="QIB6" s="91"/>
      <c r="QIC6" s="91"/>
      <c r="QID6" s="91"/>
      <c r="QIE6" s="91"/>
      <c r="QIF6" s="91"/>
      <c r="QIG6" s="91"/>
      <c r="QIH6" s="91"/>
      <c r="QII6" s="91"/>
      <c r="QIJ6" s="91"/>
      <c r="QIK6" s="91"/>
      <c r="QIL6" s="91"/>
      <c r="QIM6" s="91"/>
      <c r="QIN6" s="91"/>
      <c r="QIO6" s="91"/>
      <c r="QIP6" s="91"/>
      <c r="QIQ6" s="91"/>
      <c r="QIR6" s="91"/>
      <c r="QIS6" s="91"/>
      <c r="QIT6" s="91"/>
      <c r="QIU6" s="91"/>
      <c r="QIV6" s="91"/>
      <c r="QIW6" s="91"/>
      <c r="QIX6" s="91"/>
      <c r="QIY6" s="91"/>
      <c r="QIZ6" s="91"/>
      <c r="QJA6" s="91"/>
      <c r="QJB6" s="91"/>
      <c r="QJC6" s="91"/>
      <c r="QJD6" s="91"/>
      <c r="QJE6" s="91"/>
      <c r="QJF6" s="91"/>
      <c r="QJG6" s="91"/>
      <c r="QJH6" s="91"/>
      <c r="QJI6" s="91"/>
      <c r="QJJ6" s="91"/>
      <c r="QJK6" s="91"/>
      <c r="QJL6" s="91"/>
      <c r="QJM6" s="91"/>
      <c r="QJN6" s="91"/>
      <c r="QJO6" s="91"/>
      <c r="QJP6" s="91"/>
      <c r="QJQ6" s="91"/>
      <c r="QJR6" s="91"/>
      <c r="QJS6" s="91"/>
      <c r="QJT6" s="91"/>
      <c r="QJU6" s="91"/>
      <c r="QJV6" s="91"/>
      <c r="QJW6" s="91"/>
      <c r="QJX6" s="91"/>
      <c r="QJY6" s="91"/>
      <c r="QJZ6" s="91"/>
      <c r="QKA6" s="91"/>
      <c r="QKB6" s="91"/>
      <c r="QKC6" s="91"/>
      <c r="QKD6" s="91"/>
      <c r="QKE6" s="91"/>
      <c r="QKF6" s="91"/>
      <c r="QKG6" s="91"/>
      <c r="QKH6" s="91"/>
      <c r="QKI6" s="91"/>
      <c r="QKJ6" s="91"/>
      <c r="QKK6" s="91"/>
      <c r="QKL6" s="91"/>
      <c r="QKM6" s="91"/>
      <c r="QKN6" s="91"/>
      <c r="QKO6" s="91"/>
      <c r="QKP6" s="91"/>
      <c r="QKQ6" s="91"/>
      <c r="QKR6" s="91"/>
      <c r="QKS6" s="91"/>
      <c r="QKT6" s="91"/>
      <c r="QKU6" s="91"/>
      <c r="QKV6" s="91"/>
      <c r="QKW6" s="91"/>
      <c r="QKX6" s="91"/>
      <c r="QKY6" s="91"/>
      <c r="QKZ6" s="91"/>
      <c r="QLA6" s="91"/>
      <c r="QLB6" s="91"/>
      <c r="QLC6" s="91"/>
      <c r="QLD6" s="91"/>
      <c r="QLE6" s="91"/>
      <c r="QLF6" s="91"/>
      <c r="QLG6" s="91"/>
      <c r="QLH6" s="91"/>
      <c r="QLI6" s="91"/>
      <c r="QLJ6" s="91"/>
      <c r="QLK6" s="91"/>
      <c r="QLL6" s="91"/>
      <c r="QLM6" s="91"/>
      <c r="QLN6" s="91"/>
      <c r="QLO6" s="91"/>
      <c r="QLP6" s="91"/>
      <c r="QLQ6" s="91"/>
      <c r="QLR6" s="91"/>
      <c r="QLS6" s="91"/>
      <c r="QLT6" s="91"/>
      <c r="QLU6" s="91"/>
      <c r="QLV6" s="91"/>
      <c r="QLW6" s="91"/>
      <c r="QLX6" s="91"/>
      <c r="QLY6" s="91"/>
      <c r="QLZ6" s="91"/>
      <c r="QMA6" s="91"/>
      <c r="QMB6" s="91"/>
      <c r="QMC6" s="91"/>
      <c r="QMD6" s="91"/>
      <c r="QME6" s="91"/>
      <c r="QMF6" s="91"/>
      <c r="QMG6" s="91"/>
      <c r="QMH6" s="91"/>
      <c r="QMI6" s="91"/>
      <c r="QMJ6" s="91"/>
      <c r="QMK6" s="91"/>
      <c r="QML6" s="91"/>
      <c r="QMM6" s="91"/>
      <c r="QMN6" s="91"/>
      <c r="QMO6" s="91"/>
      <c r="QMP6" s="91"/>
      <c r="QMQ6" s="91"/>
      <c r="QMR6" s="91"/>
      <c r="QMS6" s="91"/>
      <c r="QMT6" s="91"/>
      <c r="QMU6" s="91"/>
      <c r="QMV6" s="91"/>
      <c r="QMW6" s="91"/>
      <c r="QMX6" s="91"/>
      <c r="QMY6" s="91"/>
      <c r="QMZ6" s="91"/>
      <c r="QNA6" s="91"/>
      <c r="QNB6" s="91"/>
      <c r="QNC6" s="91"/>
      <c r="QND6" s="91"/>
      <c r="QNE6" s="91"/>
      <c r="QNF6" s="91"/>
      <c r="QNG6" s="91"/>
      <c r="QNH6" s="91"/>
      <c r="QNI6" s="91"/>
      <c r="QNJ6" s="91"/>
      <c r="QNK6" s="91"/>
      <c r="QNL6" s="91"/>
      <c r="QNM6" s="91"/>
      <c r="QNN6" s="91"/>
      <c r="QNO6" s="91"/>
      <c r="QNP6" s="91"/>
      <c r="QNQ6" s="91"/>
      <c r="QNR6" s="91"/>
      <c r="QNS6" s="91"/>
      <c r="QNT6" s="91"/>
      <c r="QNU6" s="91"/>
      <c r="QNV6" s="91"/>
      <c r="QNW6" s="91"/>
      <c r="QNX6" s="91"/>
      <c r="QNY6" s="91"/>
      <c r="QNZ6" s="91"/>
      <c r="QOA6" s="91"/>
      <c r="QOB6" s="91"/>
      <c r="QOC6" s="91"/>
      <c r="QOD6" s="91"/>
      <c r="QOE6" s="91"/>
      <c r="QOF6" s="91"/>
      <c r="QOG6" s="91"/>
      <c r="QOH6" s="91"/>
      <c r="QOI6" s="91"/>
      <c r="QOJ6" s="91"/>
      <c r="QOK6" s="91"/>
      <c r="QOL6" s="91"/>
      <c r="QOM6" s="91"/>
      <c r="QON6" s="91"/>
      <c r="QOO6" s="91"/>
      <c r="QOP6" s="91"/>
      <c r="QOQ6" s="91"/>
      <c r="QOR6" s="91"/>
      <c r="QOS6" s="91"/>
      <c r="QOT6" s="91"/>
      <c r="QOU6" s="91"/>
      <c r="QOV6" s="91"/>
      <c r="QOW6" s="91"/>
      <c r="QOX6" s="91"/>
      <c r="QOY6" s="91"/>
      <c r="QOZ6" s="91"/>
      <c r="QPA6" s="91"/>
      <c r="QPB6" s="91"/>
      <c r="QPC6" s="91"/>
      <c r="QPD6" s="91"/>
      <c r="QPE6" s="91"/>
      <c r="QPF6" s="91"/>
      <c r="QPG6" s="91"/>
      <c r="QPH6" s="91"/>
      <c r="QPI6" s="91"/>
      <c r="QPJ6" s="91"/>
      <c r="QPK6" s="91"/>
      <c r="QPL6" s="91"/>
      <c r="QPM6" s="91"/>
      <c r="QPN6" s="91"/>
      <c r="QPO6" s="91"/>
      <c r="QPP6" s="91"/>
      <c r="QPQ6" s="91"/>
      <c r="QPR6" s="91"/>
      <c r="QPS6" s="91"/>
      <c r="QPT6" s="91"/>
      <c r="QPU6" s="91"/>
      <c r="QPV6" s="91"/>
      <c r="QPW6" s="91"/>
      <c r="QPX6" s="91"/>
      <c r="QPY6" s="91"/>
      <c r="QPZ6" s="91"/>
      <c r="QQA6" s="91"/>
      <c r="QQB6" s="91"/>
      <c r="QQC6" s="91"/>
      <c r="QQD6" s="91"/>
      <c r="QQE6" s="91"/>
      <c r="QQF6" s="91"/>
      <c r="QQG6" s="91"/>
      <c r="QQH6" s="91"/>
      <c r="QQI6" s="91"/>
      <c r="QQJ6" s="91"/>
      <c r="QQK6" s="91"/>
      <c r="QQL6" s="91"/>
      <c r="QQM6" s="91"/>
      <c r="QQN6" s="91"/>
      <c r="QQO6" s="91"/>
      <c r="QQP6" s="91"/>
      <c r="QQQ6" s="91"/>
      <c r="QQR6" s="91"/>
      <c r="QQS6" s="91"/>
      <c r="QQT6" s="91"/>
      <c r="QQU6" s="91"/>
      <c r="QQV6" s="91"/>
      <c r="QQW6" s="91"/>
      <c r="QQX6" s="91"/>
      <c r="QQY6" s="91"/>
      <c r="QQZ6" s="91"/>
      <c r="QRA6" s="91"/>
      <c r="QRB6" s="91"/>
      <c r="QRC6" s="91"/>
      <c r="QRD6" s="91"/>
      <c r="QRE6" s="91"/>
      <c r="QRF6" s="91"/>
      <c r="QRG6" s="91"/>
      <c r="QRH6" s="91"/>
      <c r="QRI6" s="91"/>
      <c r="QRJ6" s="91"/>
      <c r="QRK6" s="91"/>
      <c r="QRL6" s="91"/>
      <c r="QRM6" s="91"/>
      <c r="QRN6" s="91"/>
      <c r="QRO6" s="91"/>
      <c r="QRP6" s="91"/>
      <c r="QRQ6" s="91"/>
      <c r="QRR6" s="91"/>
      <c r="QRS6" s="91"/>
      <c r="QRT6" s="91"/>
      <c r="QRU6" s="91"/>
      <c r="QRV6" s="91"/>
      <c r="QRW6" s="91"/>
      <c r="QRX6" s="91"/>
      <c r="QRY6" s="91"/>
      <c r="QRZ6" s="91"/>
      <c r="QSA6" s="91"/>
      <c r="QSB6" s="91"/>
      <c r="QSC6" s="91"/>
      <c r="QSD6" s="91"/>
      <c r="QSE6" s="91"/>
      <c r="QSF6" s="91"/>
      <c r="QSG6" s="91"/>
      <c r="QSH6" s="91"/>
      <c r="QSI6" s="91"/>
      <c r="QSJ6" s="91"/>
      <c r="QSK6" s="91"/>
      <c r="QSL6" s="91"/>
      <c r="QSM6" s="91"/>
      <c r="QSN6" s="91"/>
      <c r="QSO6" s="91"/>
      <c r="QSP6" s="91"/>
      <c r="QSQ6" s="91"/>
      <c r="QSR6" s="91"/>
      <c r="QSS6" s="91"/>
      <c r="QST6" s="91"/>
      <c r="QSU6" s="91"/>
      <c r="QSV6" s="91"/>
      <c r="QSW6" s="91"/>
      <c r="QSX6" s="91"/>
      <c r="QSY6" s="91"/>
      <c r="QSZ6" s="91"/>
      <c r="QTA6" s="91"/>
      <c r="QTB6" s="91"/>
      <c r="QTC6" s="91"/>
      <c r="QTD6" s="91"/>
      <c r="QTE6" s="91"/>
      <c r="QTF6" s="91"/>
      <c r="QTG6" s="91"/>
      <c r="QTH6" s="91"/>
      <c r="QTI6" s="91"/>
      <c r="QTJ6" s="91"/>
      <c r="QTK6" s="91"/>
      <c r="QTL6" s="91"/>
      <c r="QTM6" s="91"/>
      <c r="QTN6" s="91"/>
      <c r="QTO6" s="91"/>
      <c r="QTP6" s="91"/>
      <c r="QTQ6" s="91"/>
      <c r="QTR6" s="91"/>
      <c r="QTS6" s="91"/>
      <c r="QTT6" s="91"/>
      <c r="QTU6" s="91"/>
      <c r="QTV6" s="91"/>
      <c r="QTW6" s="91"/>
      <c r="QTX6" s="91"/>
      <c r="QTY6" s="91"/>
      <c r="QTZ6" s="91"/>
      <c r="QUA6" s="91"/>
      <c r="QUB6" s="91"/>
      <c r="QUC6" s="91"/>
      <c r="QUD6" s="91"/>
      <c r="QUE6" s="91"/>
      <c r="QUF6" s="91"/>
      <c r="QUG6" s="91"/>
      <c r="QUH6" s="91"/>
      <c r="QUI6" s="91"/>
      <c r="QUJ6" s="91"/>
      <c r="QUK6" s="91"/>
      <c r="QUL6" s="91"/>
      <c r="QUM6" s="91"/>
      <c r="QUN6" s="91"/>
      <c r="QUO6" s="91"/>
      <c r="QUP6" s="91"/>
      <c r="QUQ6" s="91"/>
      <c r="QUR6" s="91"/>
      <c r="QUS6" s="91"/>
      <c r="QUT6" s="91"/>
      <c r="QUU6" s="91"/>
      <c r="QUV6" s="91"/>
      <c r="QUW6" s="91"/>
      <c r="QUX6" s="91"/>
      <c r="QUY6" s="91"/>
      <c r="QUZ6" s="91"/>
      <c r="QVA6" s="91"/>
      <c r="QVB6" s="91"/>
      <c r="QVC6" s="91"/>
      <c r="QVD6" s="91"/>
      <c r="QVE6" s="91"/>
      <c r="QVF6" s="91"/>
      <c r="QVG6" s="91"/>
      <c r="QVH6" s="91"/>
      <c r="QVI6" s="91"/>
      <c r="QVJ6" s="91"/>
      <c r="QVK6" s="91"/>
      <c r="QVL6" s="91"/>
      <c r="QVM6" s="91"/>
      <c r="QVN6" s="91"/>
      <c r="QVO6" s="91"/>
      <c r="QVP6" s="91"/>
      <c r="QVQ6" s="91"/>
      <c r="QVR6" s="91"/>
      <c r="QVS6" s="91"/>
      <c r="QVT6" s="91"/>
      <c r="QVU6" s="91"/>
      <c r="QVV6" s="91"/>
      <c r="QVW6" s="91"/>
      <c r="QVX6" s="91"/>
      <c r="QVY6" s="91"/>
      <c r="QVZ6" s="91"/>
      <c r="QWA6" s="91"/>
      <c r="QWB6" s="91"/>
      <c r="QWC6" s="91"/>
      <c r="QWD6" s="91"/>
      <c r="QWE6" s="91"/>
      <c r="QWF6" s="91"/>
      <c r="QWG6" s="91"/>
      <c r="QWH6" s="91"/>
      <c r="QWI6" s="91"/>
      <c r="QWJ6" s="91"/>
      <c r="QWK6" s="91"/>
      <c r="QWL6" s="91"/>
      <c r="QWM6" s="91"/>
      <c r="QWN6" s="91"/>
      <c r="QWO6" s="91"/>
      <c r="QWP6" s="91"/>
      <c r="QWQ6" s="91"/>
      <c r="QWR6" s="91"/>
      <c r="QWS6" s="91"/>
      <c r="QWT6" s="91"/>
      <c r="QWU6" s="91"/>
      <c r="QWV6" s="91"/>
      <c r="QWW6" s="91"/>
      <c r="QWX6" s="91"/>
      <c r="QWY6" s="91"/>
      <c r="QWZ6" s="91"/>
      <c r="QXA6" s="91"/>
      <c r="QXB6" s="91"/>
      <c r="QXC6" s="91"/>
      <c r="QXD6" s="91"/>
      <c r="QXE6" s="91"/>
      <c r="QXF6" s="91"/>
      <c r="QXG6" s="91"/>
      <c r="QXH6" s="91"/>
      <c r="QXI6" s="91"/>
      <c r="QXJ6" s="91"/>
      <c r="QXK6" s="91"/>
      <c r="QXL6" s="91"/>
      <c r="QXM6" s="91"/>
      <c r="QXN6" s="91"/>
      <c r="QXO6" s="91"/>
      <c r="QXP6" s="91"/>
      <c r="QXQ6" s="91"/>
      <c r="QXR6" s="91"/>
      <c r="QXS6" s="91"/>
      <c r="QXT6" s="91"/>
      <c r="QXU6" s="91"/>
      <c r="QXV6" s="91"/>
      <c r="QXW6" s="91"/>
      <c r="QXX6" s="91"/>
      <c r="QXY6" s="91"/>
      <c r="QXZ6" s="91"/>
      <c r="QYA6" s="91"/>
      <c r="QYB6" s="91"/>
      <c r="QYC6" s="91"/>
      <c r="QYD6" s="91"/>
      <c r="QYE6" s="91"/>
      <c r="QYF6" s="91"/>
      <c r="QYG6" s="91"/>
      <c r="QYH6" s="91"/>
      <c r="QYI6" s="91"/>
      <c r="QYJ6" s="91"/>
      <c r="QYK6" s="91"/>
      <c r="QYL6" s="91"/>
      <c r="QYM6" s="91"/>
      <c r="QYN6" s="91"/>
      <c r="QYO6" s="91"/>
      <c r="QYP6" s="91"/>
      <c r="QYQ6" s="91"/>
      <c r="QYR6" s="91"/>
      <c r="QYS6" s="91"/>
      <c r="QYT6" s="91"/>
      <c r="QYU6" s="91"/>
      <c r="QYV6" s="91"/>
      <c r="QYW6" s="91"/>
      <c r="QYX6" s="91"/>
      <c r="QYY6" s="91"/>
      <c r="QYZ6" s="91"/>
      <c r="QZA6" s="91"/>
      <c r="QZB6" s="91"/>
      <c r="QZC6" s="91"/>
      <c r="QZD6" s="91"/>
      <c r="QZE6" s="91"/>
      <c r="QZF6" s="91"/>
      <c r="QZG6" s="91"/>
      <c r="QZH6" s="91"/>
      <c r="QZI6" s="91"/>
      <c r="QZJ6" s="91"/>
      <c r="QZK6" s="91"/>
      <c r="QZL6" s="91"/>
      <c r="QZM6" s="91"/>
      <c r="QZN6" s="91"/>
      <c r="QZO6" s="91"/>
      <c r="QZP6" s="91"/>
      <c r="QZQ6" s="91"/>
      <c r="QZR6" s="91"/>
      <c r="QZS6" s="91"/>
      <c r="QZT6" s="91"/>
      <c r="QZU6" s="91"/>
      <c r="QZV6" s="91"/>
      <c r="QZW6" s="91"/>
      <c r="QZX6" s="91"/>
      <c r="QZY6" s="91"/>
      <c r="QZZ6" s="91"/>
      <c r="RAA6" s="91"/>
      <c r="RAB6" s="91"/>
      <c r="RAC6" s="91"/>
      <c r="RAD6" s="91"/>
      <c r="RAE6" s="91"/>
      <c r="RAF6" s="91"/>
      <c r="RAG6" s="91"/>
      <c r="RAH6" s="91"/>
      <c r="RAI6" s="91"/>
      <c r="RAJ6" s="91"/>
      <c r="RAK6" s="91"/>
      <c r="RAL6" s="91"/>
      <c r="RAM6" s="91"/>
      <c r="RAN6" s="91"/>
      <c r="RAO6" s="91"/>
      <c r="RAP6" s="91"/>
      <c r="RAQ6" s="91"/>
      <c r="RAR6" s="91"/>
      <c r="RAS6" s="91"/>
      <c r="RAT6" s="91"/>
      <c r="RAU6" s="91"/>
      <c r="RAV6" s="91"/>
      <c r="RAW6" s="91"/>
      <c r="RAX6" s="91"/>
      <c r="RAY6" s="91"/>
      <c r="RAZ6" s="91"/>
      <c r="RBA6" s="91"/>
      <c r="RBB6" s="91"/>
      <c r="RBC6" s="91"/>
      <c r="RBD6" s="91"/>
      <c r="RBE6" s="91"/>
      <c r="RBF6" s="91"/>
      <c r="RBG6" s="91"/>
      <c r="RBH6" s="91"/>
      <c r="RBI6" s="91"/>
      <c r="RBJ6" s="91"/>
      <c r="RBK6" s="91"/>
      <c r="RBL6" s="91"/>
      <c r="RBM6" s="91"/>
      <c r="RBN6" s="91"/>
      <c r="RBO6" s="91"/>
      <c r="RBP6" s="91"/>
      <c r="RBQ6" s="91"/>
      <c r="RBR6" s="91"/>
      <c r="RBS6" s="91"/>
      <c r="RBT6" s="91"/>
      <c r="RBU6" s="91"/>
      <c r="RBV6" s="91"/>
      <c r="RBW6" s="91"/>
      <c r="RBX6" s="91"/>
      <c r="RBY6" s="91"/>
      <c r="RBZ6" s="91"/>
      <c r="RCA6" s="91"/>
      <c r="RCB6" s="91"/>
      <c r="RCC6" s="91"/>
      <c r="RCD6" s="91"/>
      <c r="RCE6" s="91"/>
      <c r="RCF6" s="91"/>
      <c r="RCG6" s="91"/>
      <c r="RCH6" s="91"/>
      <c r="RCI6" s="91"/>
      <c r="RCJ6" s="91"/>
      <c r="RCK6" s="91"/>
      <c r="RCL6" s="91"/>
      <c r="RCM6" s="91"/>
      <c r="RCN6" s="91"/>
      <c r="RCO6" s="91"/>
      <c r="RCP6" s="91"/>
      <c r="RCQ6" s="91"/>
      <c r="RCR6" s="91"/>
      <c r="RCS6" s="91"/>
      <c r="RCT6" s="91"/>
      <c r="RCU6" s="91"/>
      <c r="RCV6" s="91"/>
      <c r="RCW6" s="91"/>
      <c r="RCX6" s="91"/>
      <c r="RCY6" s="91"/>
      <c r="RCZ6" s="91"/>
      <c r="RDA6" s="91"/>
      <c r="RDB6" s="91"/>
      <c r="RDC6" s="91"/>
      <c r="RDD6" s="91"/>
      <c r="RDE6" s="91"/>
      <c r="RDF6" s="91"/>
      <c r="RDG6" s="91"/>
      <c r="RDH6" s="91"/>
      <c r="RDI6" s="91"/>
      <c r="RDJ6" s="91"/>
      <c r="RDK6" s="91"/>
      <c r="RDL6" s="91"/>
      <c r="RDM6" s="91"/>
      <c r="RDN6" s="91"/>
      <c r="RDO6" s="91"/>
      <c r="RDP6" s="91"/>
      <c r="RDQ6" s="91"/>
      <c r="RDR6" s="91"/>
      <c r="RDS6" s="91"/>
      <c r="RDT6" s="91"/>
      <c r="RDU6" s="91"/>
      <c r="RDV6" s="91"/>
      <c r="RDW6" s="91"/>
      <c r="RDX6" s="91"/>
      <c r="RDY6" s="91"/>
      <c r="RDZ6" s="91"/>
      <c r="REA6" s="91"/>
      <c r="REB6" s="91"/>
      <c r="REC6" s="91"/>
      <c r="RED6" s="91"/>
      <c r="REE6" s="91"/>
      <c r="REF6" s="91"/>
      <c r="REG6" s="91"/>
      <c r="REH6" s="91"/>
      <c r="REI6" s="91"/>
      <c r="REJ6" s="91"/>
      <c r="REK6" s="91"/>
      <c r="REL6" s="91"/>
      <c r="REM6" s="91"/>
      <c r="REN6" s="91"/>
      <c r="REO6" s="91"/>
      <c r="REP6" s="91"/>
      <c r="REQ6" s="91"/>
      <c r="RER6" s="91"/>
      <c r="RES6" s="91"/>
      <c r="RET6" s="91"/>
      <c r="REU6" s="91"/>
      <c r="REV6" s="91"/>
      <c r="REW6" s="91"/>
      <c r="REX6" s="91"/>
      <c r="REY6" s="91"/>
      <c r="REZ6" s="91"/>
      <c r="RFA6" s="91"/>
      <c r="RFB6" s="91"/>
      <c r="RFC6" s="91"/>
      <c r="RFD6" s="91"/>
      <c r="RFE6" s="91"/>
      <c r="RFF6" s="91"/>
      <c r="RFG6" s="91"/>
      <c r="RFH6" s="91"/>
      <c r="RFI6" s="91"/>
      <c r="RFJ6" s="91"/>
      <c r="RFK6" s="91"/>
      <c r="RFL6" s="91"/>
      <c r="RFM6" s="91"/>
      <c r="RFN6" s="91"/>
      <c r="RFO6" s="91"/>
      <c r="RFP6" s="91"/>
      <c r="RFQ6" s="91"/>
      <c r="RFR6" s="91"/>
      <c r="RFS6" s="91"/>
      <c r="RFT6" s="91"/>
      <c r="RFU6" s="91"/>
      <c r="RFV6" s="91"/>
      <c r="RFW6" s="91"/>
      <c r="RFX6" s="91"/>
      <c r="RFY6" s="91"/>
      <c r="RFZ6" s="91"/>
      <c r="RGA6" s="91"/>
      <c r="RGB6" s="91"/>
      <c r="RGC6" s="91"/>
      <c r="RGD6" s="91"/>
      <c r="RGE6" s="91"/>
      <c r="RGF6" s="91"/>
      <c r="RGG6" s="91"/>
      <c r="RGH6" s="91"/>
      <c r="RGI6" s="91"/>
      <c r="RGJ6" s="91"/>
      <c r="RGK6" s="91"/>
      <c r="RGL6" s="91"/>
      <c r="RGM6" s="91"/>
      <c r="RGN6" s="91"/>
      <c r="RGO6" s="91"/>
      <c r="RGP6" s="91"/>
      <c r="RGQ6" s="91"/>
      <c r="RGR6" s="91"/>
      <c r="RGS6" s="91"/>
      <c r="RGT6" s="91"/>
      <c r="RGU6" s="91"/>
      <c r="RGV6" s="91"/>
      <c r="RGW6" s="91"/>
      <c r="RGX6" s="91"/>
      <c r="RGY6" s="91"/>
      <c r="RGZ6" s="91"/>
      <c r="RHA6" s="91"/>
      <c r="RHB6" s="91"/>
      <c r="RHC6" s="91"/>
      <c r="RHD6" s="91"/>
      <c r="RHE6" s="91"/>
      <c r="RHF6" s="91"/>
      <c r="RHG6" s="91"/>
      <c r="RHH6" s="91"/>
      <c r="RHI6" s="91"/>
      <c r="RHJ6" s="91"/>
      <c r="RHK6" s="91"/>
      <c r="RHL6" s="91"/>
      <c r="RHM6" s="91"/>
      <c r="RHN6" s="91"/>
      <c r="RHO6" s="91"/>
      <c r="RHP6" s="91"/>
      <c r="RHQ6" s="91"/>
      <c r="RHR6" s="91"/>
      <c r="RHS6" s="91"/>
      <c r="RHT6" s="91"/>
      <c r="RHU6" s="91"/>
      <c r="RHV6" s="91"/>
      <c r="RHW6" s="91"/>
      <c r="RHX6" s="91"/>
      <c r="RHY6" s="91"/>
      <c r="RHZ6" s="91"/>
      <c r="RIA6" s="91"/>
      <c r="RIB6" s="91"/>
      <c r="RIC6" s="91"/>
      <c r="RID6" s="91"/>
      <c r="RIE6" s="91"/>
      <c r="RIF6" s="91"/>
      <c r="RIG6" s="91"/>
      <c r="RIH6" s="91"/>
      <c r="RII6" s="91"/>
      <c r="RIJ6" s="91"/>
      <c r="RIK6" s="91"/>
      <c r="RIL6" s="91"/>
      <c r="RIM6" s="91"/>
      <c r="RIN6" s="91"/>
      <c r="RIO6" s="91"/>
      <c r="RIP6" s="91"/>
      <c r="RIQ6" s="91"/>
      <c r="RIR6" s="91"/>
      <c r="RIS6" s="91"/>
      <c r="RIT6" s="91"/>
      <c r="RIU6" s="91"/>
      <c r="RIV6" s="91"/>
      <c r="RIW6" s="91"/>
      <c r="RIX6" s="91"/>
      <c r="RIY6" s="91"/>
      <c r="RIZ6" s="91"/>
      <c r="RJA6" s="91"/>
      <c r="RJB6" s="91"/>
      <c r="RJC6" s="91"/>
      <c r="RJD6" s="91"/>
      <c r="RJE6" s="91"/>
      <c r="RJF6" s="91"/>
      <c r="RJG6" s="91"/>
      <c r="RJH6" s="91"/>
      <c r="RJI6" s="91"/>
      <c r="RJJ6" s="91"/>
      <c r="RJK6" s="91"/>
      <c r="RJL6" s="91"/>
      <c r="RJM6" s="91"/>
      <c r="RJN6" s="91"/>
      <c r="RJO6" s="91"/>
      <c r="RJP6" s="91"/>
      <c r="RJQ6" s="91"/>
      <c r="RJR6" s="91"/>
      <c r="RJS6" s="91"/>
      <c r="RJT6" s="91"/>
      <c r="RJU6" s="91"/>
      <c r="RJV6" s="91"/>
      <c r="RJW6" s="91"/>
      <c r="RJX6" s="91"/>
      <c r="RJY6" s="91"/>
      <c r="RJZ6" s="91"/>
      <c r="RKA6" s="91"/>
      <c r="RKB6" s="91"/>
      <c r="RKC6" s="91"/>
      <c r="RKD6" s="91"/>
      <c r="RKE6" s="91"/>
      <c r="RKF6" s="91"/>
      <c r="RKG6" s="91"/>
      <c r="RKH6" s="91"/>
      <c r="RKI6" s="91"/>
      <c r="RKJ6" s="91"/>
      <c r="RKK6" s="91"/>
      <c r="RKL6" s="91"/>
      <c r="RKM6" s="91"/>
      <c r="RKN6" s="91"/>
      <c r="RKO6" s="91"/>
      <c r="RKP6" s="91"/>
      <c r="RKQ6" s="91"/>
      <c r="RKR6" s="91"/>
      <c r="RKS6" s="91"/>
      <c r="RKT6" s="91"/>
      <c r="RKU6" s="91"/>
      <c r="RKV6" s="91"/>
      <c r="RKW6" s="91"/>
      <c r="RKX6" s="91"/>
      <c r="RKY6" s="91"/>
      <c r="RKZ6" s="91"/>
      <c r="RLA6" s="91"/>
      <c r="RLB6" s="91"/>
      <c r="RLC6" s="91"/>
      <c r="RLD6" s="91"/>
      <c r="RLE6" s="91"/>
      <c r="RLF6" s="91"/>
      <c r="RLG6" s="91"/>
      <c r="RLH6" s="91"/>
      <c r="RLI6" s="91"/>
      <c r="RLJ6" s="91"/>
      <c r="RLK6" s="91"/>
      <c r="RLL6" s="91"/>
      <c r="RLM6" s="91"/>
      <c r="RLN6" s="91"/>
      <c r="RLO6" s="91"/>
      <c r="RLP6" s="91"/>
      <c r="RLQ6" s="91"/>
      <c r="RLR6" s="91"/>
      <c r="RLS6" s="91"/>
      <c r="RLT6" s="91"/>
      <c r="RLU6" s="91"/>
      <c r="RLV6" s="91"/>
      <c r="RLW6" s="91"/>
      <c r="RLX6" s="91"/>
      <c r="RLY6" s="91"/>
      <c r="RLZ6" s="91"/>
      <c r="RMA6" s="91"/>
      <c r="RMB6" s="91"/>
      <c r="RMC6" s="91"/>
      <c r="RMD6" s="91"/>
      <c r="RME6" s="91"/>
      <c r="RMF6" s="91"/>
      <c r="RMG6" s="91"/>
      <c r="RMH6" s="91"/>
      <c r="RMI6" s="91"/>
      <c r="RMJ6" s="91"/>
      <c r="RMK6" s="91"/>
      <c r="RML6" s="91"/>
      <c r="RMM6" s="91"/>
      <c r="RMN6" s="91"/>
      <c r="RMO6" s="91"/>
      <c r="RMP6" s="91"/>
      <c r="RMQ6" s="91"/>
      <c r="RMR6" s="91"/>
      <c r="RMS6" s="91"/>
      <c r="RMT6" s="91"/>
      <c r="RMU6" s="91"/>
      <c r="RMV6" s="91"/>
      <c r="RMW6" s="91"/>
      <c r="RMX6" s="91"/>
      <c r="RMY6" s="91"/>
      <c r="RMZ6" s="91"/>
      <c r="RNA6" s="91"/>
      <c r="RNB6" s="91"/>
      <c r="RNC6" s="91"/>
      <c r="RND6" s="91"/>
      <c r="RNE6" s="91"/>
      <c r="RNF6" s="91"/>
      <c r="RNG6" s="91"/>
      <c r="RNH6" s="91"/>
      <c r="RNI6" s="91"/>
      <c r="RNJ6" s="91"/>
      <c r="RNK6" s="91"/>
      <c r="RNL6" s="91"/>
      <c r="RNM6" s="91"/>
      <c r="RNN6" s="91"/>
      <c r="RNO6" s="91"/>
      <c r="RNP6" s="91"/>
      <c r="RNQ6" s="91"/>
      <c r="RNR6" s="91"/>
      <c r="RNS6" s="91"/>
      <c r="RNT6" s="91"/>
      <c r="RNU6" s="91"/>
      <c r="RNV6" s="91"/>
      <c r="RNW6" s="91"/>
      <c r="RNX6" s="91"/>
      <c r="RNY6" s="91"/>
      <c r="RNZ6" s="91"/>
      <c r="ROA6" s="91"/>
      <c r="ROB6" s="91"/>
      <c r="ROC6" s="91"/>
      <c r="ROD6" s="91"/>
      <c r="ROE6" s="91"/>
      <c r="ROF6" s="91"/>
      <c r="ROG6" s="91"/>
      <c r="ROH6" s="91"/>
      <c r="ROI6" s="91"/>
      <c r="ROJ6" s="91"/>
      <c r="ROK6" s="91"/>
      <c r="ROL6" s="91"/>
      <c r="ROM6" s="91"/>
      <c r="RON6" s="91"/>
      <c r="ROO6" s="91"/>
      <c r="ROP6" s="91"/>
      <c r="ROQ6" s="91"/>
      <c r="ROR6" s="91"/>
      <c r="ROS6" s="91"/>
      <c r="ROT6" s="91"/>
      <c r="ROU6" s="91"/>
      <c r="ROV6" s="91"/>
      <c r="ROW6" s="91"/>
      <c r="ROX6" s="91"/>
      <c r="ROY6" s="91"/>
      <c r="ROZ6" s="91"/>
      <c r="RPA6" s="91"/>
      <c r="RPB6" s="91"/>
      <c r="RPC6" s="91"/>
      <c r="RPD6" s="91"/>
      <c r="RPE6" s="91"/>
      <c r="RPF6" s="91"/>
      <c r="RPG6" s="91"/>
      <c r="RPH6" s="91"/>
      <c r="RPI6" s="91"/>
      <c r="RPJ6" s="91"/>
      <c r="RPK6" s="91"/>
      <c r="RPL6" s="91"/>
      <c r="RPM6" s="91"/>
      <c r="RPN6" s="91"/>
      <c r="RPO6" s="91"/>
      <c r="RPP6" s="91"/>
      <c r="RPQ6" s="91"/>
      <c r="RPR6" s="91"/>
      <c r="RPS6" s="91"/>
      <c r="RPT6" s="91"/>
      <c r="RPU6" s="91"/>
      <c r="RPV6" s="91"/>
      <c r="RPW6" s="91"/>
      <c r="RPX6" s="91"/>
      <c r="RPY6" s="91"/>
      <c r="RPZ6" s="91"/>
      <c r="RQA6" s="91"/>
      <c r="RQB6" s="91"/>
      <c r="RQC6" s="91"/>
      <c r="RQD6" s="91"/>
      <c r="RQE6" s="91"/>
      <c r="RQF6" s="91"/>
      <c r="RQG6" s="91"/>
      <c r="RQH6" s="91"/>
      <c r="RQI6" s="91"/>
      <c r="RQJ6" s="91"/>
      <c r="RQK6" s="91"/>
      <c r="RQL6" s="91"/>
      <c r="RQM6" s="91"/>
      <c r="RQN6" s="91"/>
      <c r="RQO6" s="91"/>
      <c r="RQP6" s="91"/>
      <c r="RQQ6" s="91"/>
      <c r="RQR6" s="91"/>
      <c r="RQS6" s="91"/>
      <c r="RQT6" s="91"/>
      <c r="RQU6" s="91"/>
      <c r="RQV6" s="91"/>
      <c r="RQW6" s="91"/>
      <c r="RQX6" s="91"/>
      <c r="RQY6" s="91"/>
      <c r="RQZ6" s="91"/>
      <c r="RRA6" s="91"/>
      <c r="RRB6" s="91"/>
      <c r="RRC6" s="91"/>
      <c r="RRD6" s="91"/>
      <c r="RRE6" s="91"/>
      <c r="RRF6" s="91"/>
      <c r="RRG6" s="91"/>
      <c r="RRH6" s="91"/>
      <c r="RRI6" s="91"/>
      <c r="RRJ6" s="91"/>
      <c r="RRK6" s="91"/>
      <c r="RRL6" s="91"/>
      <c r="RRM6" s="91"/>
      <c r="RRN6" s="91"/>
      <c r="RRO6" s="91"/>
      <c r="RRP6" s="91"/>
      <c r="RRQ6" s="91"/>
      <c r="RRR6" s="91"/>
      <c r="RRS6" s="91"/>
      <c r="RRT6" s="91"/>
      <c r="RRU6" s="91"/>
      <c r="RRV6" s="91"/>
      <c r="RRW6" s="91"/>
      <c r="RRX6" s="91"/>
      <c r="RRY6" s="91"/>
      <c r="RRZ6" s="91"/>
      <c r="RSA6" s="91"/>
      <c r="RSB6" s="91"/>
      <c r="RSC6" s="91"/>
      <c r="RSD6" s="91"/>
      <c r="RSE6" s="91"/>
      <c r="RSF6" s="91"/>
      <c r="RSG6" s="91"/>
      <c r="RSH6" s="91"/>
      <c r="RSI6" s="91"/>
      <c r="RSJ6" s="91"/>
      <c r="RSK6" s="91"/>
      <c r="RSL6" s="91"/>
      <c r="RSM6" s="91"/>
      <c r="RSN6" s="91"/>
      <c r="RSO6" s="91"/>
      <c r="RSP6" s="91"/>
      <c r="RSQ6" s="91"/>
      <c r="RSR6" s="91"/>
      <c r="RSS6" s="91"/>
      <c r="RST6" s="91"/>
      <c r="RSU6" s="91"/>
      <c r="RSV6" s="91"/>
      <c r="RSW6" s="91"/>
      <c r="RSX6" s="91"/>
      <c r="RSY6" s="91"/>
      <c r="RSZ6" s="91"/>
      <c r="RTA6" s="91"/>
      <c r="RTB6" s="91"/>
      <c r="RTC6" s="91"/>
      <c r="RTD6" s="91"/>
      <c r="RTE6" s="91"/>
      <c r="RTF6" s="91"/>
      <c r="RTG6" s="91"/>
      <c r="RTH6" s="91"/>
      <c r="RTI6" s="91"/>
      <c r="RTJ6" s="91"/>
      <c r="RTK6" s="91"/>
      <c r="RTL6" s="91"/>
      <c r="RTM6" s="91"/>
      <c r="RTN6" s="91"/>
      <c r="RTO6" s="91"/>
      <c r="RTP6" s="91"/>
      <c r="RTQ6" s="91"/>
      <c r="RTR6" s="91"/>
      <c r="RTS6" s="91"/>
      <c r="RTT6" s="91"/>
      <c r="RTU6" s="91"/>
      <c r="RTV6" s="91"/>
      <c r="RTW6" s="91"/>
      <c r="RTX6" s="91"/>
      <c r="RTY6" s="91"/>
      <c r="RTZ6" s="91"/>
      <c r="RUA6" s="91"/>
      <c r="RUB6" s="91"/>
      <c r="RUC6" s="91"/>
      <c r="RUD6" s="91"/>
      <c r="RUE6" s="91"/>
      <c r="RUF6" s="91"/>
      <c r="RUG6" s="91"/>
      <c r="RUH6" s="91"/>
      <c r="RUI6" s="91"/>
      <c r="RUJ6" s="91"/>
      <c r="RUK6" s="91"/>
      <c r="RUL6" s="91"/>
      <c r="RUM6" s="91"/>
      <c r="RUN6" s="91"/>
      <c r="RUO6" s="91"/>
      <c r="RUP6" s="91"/>
      <c r="RUQ6" s="91"/>
      <c r="RUR6" s="91"/>
      <c r="RUS6" s="91"/>
      <c r="RUT6" s="91"/>
      <c r="RUU6" s="91"/>
      <c r="RUV6" s="91"/>
      <c r="RUW6" s="91"/>
      <c r="RUX6" s="91"/>
      <c r="RUY6" s="91"/>
      <c r="RUZ6" s="91"/>
      <c r="RVA6" s="91"/>
      <c r="RVB6" s="91"/>
      <c r="RVC6" s="91"/>
      <c r="RVD6" s="91"/>
      <c r="RVE6" s="91"/>
      <c r="RVF6" s="91"/>
      <c r="RVG6" s="91"/>
      <c r="RVH6" s="91"/>
      <c r="RVI6" s="91"/>
      <c r="RVJ6" s="91"/>
      <c r="RVK6" s="91"/>
      <c r="RVL6" s="91"/>
      <c r="RVM6" s="91"/>
      <c r="RVN6" s="91"/>
      <c r="RVO6" s="91"/>
      <c r="RVP6" s="91"/>
      <c r="RVQ6" s="91"/>
      <c r="RVR6" s="91"/>
      <c r="RVS6" s="91"/>
      <c r="RVT6" s="91"/>
      <c r="RVU6" s="91"/>
      <c r="RVV6" s="91"/>
      <c r="RVW6" s="91"/>
      <c r="RVX6" s="91"/>
      <c r="RVY6" s="91"/>
      <c r="RVZ6" s="91"/>
      <c r="RWA6" s="91"/>
      <c r="RWB6" s="91"/>
      <c r="RWC6" s="91"/>
      <c r="RWD6" s="91"/>
      <c r="RWE6" s="91"/>
      <c r="RWF6" s="91"/>
      <c r="RWG6" s="91"/>
      <c r="RWH6" s="91"/>
      <c r="RWI6" s="91"/>
      <c r="RWJ6" s="91"/>
      <c r="RWK6" s="91"/>
      <c r="RWL6" s="91"/>
      <c r="RWM6" s="91"/>
      <c r="RWN6" s="91"/>
      <c r="RWO6" s="91"/>
      <c r="RWP6" s="91"/>
      <c r="RWQ6" s="91"/>
      <c r="RWR6" s="91"/>
      <c r="RWS6" s="91"/>
      <c r="RWT6" s="91"/>
      <c r="RWU6" s="91"/>
      <c r="RWV6" s="91"/>
      <c r="RWW6" s="91"/>
      <c r="RWX6" s="91"/>
      <c r="RWY6" s="91"/>
      <c r="RWZ6" s="91"/>
      <c r="RXA6" s="91"/>
      <c r="RXB6" s="91"/>
      <c r="RXC6" s="91"/>
      <c r="RXD6" s="91"/>
      <c r="RXE6" s="91"/>
      <c r="RXF6" s="91"/>
      <c r="RXG6" s="91"/>
      <c r="RXH6" s="91"/>
      <c r="RXI6" s="91"/>
      <c r="RXJ6" s="91"/>
      <c r="RXK6" s="91"/>
      <c r="RXL6" s="91"/>
      <c r="RXM6" s="91"/>
      <c r="RXN6" s="91"/>
      <c r="RXO6" s="91"/>
      <c r="RXP6" s="91"/>
      <c r="RXQ6" s="91"/>
      <c r="RXR6" s="91"/>
      <c r="RXS6" s="91"/>
      <c r="RXT6" s="91"/>
      <c r="RXU6" s="91"/>
      <c r="RXV6" s="91"/>
      <c r="RXW6" s="91"/>
      <c r="RXX6" s="91"/>
      <c r="RXY6" s="91"/>
      <c r="RXZ6" s="91"/>
      <c r="RYA6" s="91"/>
      <c r="RYB6" s="91"/>
      <c r="RYC6" s="91"/>
      <c r="RYD6" s="91"/>
      <c r="RYE6" s="91"/>
      <c r="RYF6" s="91"/>
      <c r="RYG6" s="91"/>
      <c r="RYH6" s="91"/>
      <c r="RYI6" s="91"/>
      <c r="RYJ6" s="91"/>
      <c r="RYK6" s="91"/>
      <c r="RYL6" s="91"/>
      <c r="RYM6" s="91"/>
      <c r="RYN6" s="91"/>
      <c r="RYO6" s="91"/>
      <c r="RYP6" s="91"/>
      <c r="RYQ6" s="91"/>
      <c r="RYR6" s="91"/>
      <c r="RYS6" s="91"/>
      <c r="RYT6" s="91"/>
      <c r="RYU6" s="91"/>
      <c r="RYV6" s="91"/>
      <c r="RYW6" s="91"/>
      <c r="RYX6" s="91"/>
      <c r="RYY6" s="91"/>
      <c r="RYZ6" s="91"/>
      <c r="RZA6" s="91"/>
      <c r="RZB6" s="91"/>
      <c r="RZC6" s="91"/>
      <c r="RZD6" s="91"/>
      <c r="RZE6" s="91"/>
      <c r="RZF6" s="91"/>
      <c r="RZG6" s="91"/>
      <c r="RZH6" s="91"/>
      <c r="RZI6" s="91"/>
      <c r="RZJ6" s="91"/>
      <c r="RZK6" s="91"/>
      <c r="RZL6" s="91"/>
      <c r="RZM6" s="91"/>
      <c r="RZN6" s="91"/>
      <c r="RZO6" s="91"/>
      <c r="RZP6" s="91"/>
      <c r="RZQ6" s="91"/>
      <c r="RZR6" s="91"/>
      <c r="RZS6" s="91"/>
      <c r="RZT6" s="91"/>
      <c r="RZU6" s="91"/>
      <c r="RZV6" s="91"/>
      <c r="RZW6" s="91"/>
      <c r="RZX6" s="91"/>
      <c r="RZY6" s="91"/>
      <c r="RZZ6" s="91"/>
      <c r="SAA6" s="91"/>
      <c r="SAB6" s="91"/>
      <c r="SAC6" s="91"/>
      <c r="SAD6" s="91"/>
      <c r="SAE6" s="91"/>
      <c r="SAF6" s="91"/>
      <c r="SAG6" s="91"/>
      <c r="SAH6" s="91"/>
      <c r="SAI6" s="91"/>
      <c r="SAJ6" s="91"/>
      <c r="SAK6" s="91"/>
      <c r="SAL6" s="91"/>
      <c r="SAM6" s="91"/>
      <c r="SAN6" s="91"/>
      <c r="SAO6" s="91"/>
      <c r="SAP6" s="91"/>
      <c r="SAQ6" s="91"/>
      <c r="SAR6" s="91"/>
      <c r="SAS6" s="91"/>
      <c r="SAT6" s="91"/>
      <c r="SAU6" s="91"/>
      <c r="SAV6" s="91"/>
      <c r="SAW6" s="91"/>
      <c r="SAX6" s="91"/>
      <c r="SAY6" s="91"/>
      <c r="SAZ6" s="91"/>
      <c r="SBA6" s="91"/>
      <c r="SBB6" s="91"/>
      <c r="SBC6" s="91"/>
      <c r="SBD6" s="91"/>
      <c r="SBE6" s="91"/>
      <c r="SBF6" s="91"/>
      <c r="SBG6" s="91"/>
      <c r="SBH6" s="91"/>
      <c r="SBI6" s="91"/>
      <c r="SBJ6" s="91"/>
      <c r="SBK6" s="91"/>
      <c r="SBL6" s="91"/>
      <c r="SBM6" s="91"/>
      <c r="SBN6" s="91"/>
      <c r="SBO6" s="91"/>
      <c r="SBP6" s="91"/>
      <c r="SBQ6" s="91"/>
      <c r="SBR6" s="91"/>
      <c r="SBS6" s="91"/>
      <c r="SBT6" s="91"/>
      <c r="SBU6" s="91"/>
      <c r="SBV6" s="91"/>
      <c r="SBW6" s="91"/>
      <c r="SBX6" s="91"/>
      <c r="SBY6" s="91"/>
      <c r="SBZ6" s="91"/>
      <c r="SCA6" s="91"/>
      <c r="SCB6" s="91"/>
      <c r="SCC6" s="91"/>
      <c r="SCD6" s="91"/>
      <c r="SCE6" s="91"/>
      <c r="SCF6" s="91"/>
      <c r="SCG6" s="91"/>
      <c r="SCH6" s="91"/>
      <c r="SCI6" s="91"/>
      <c r="SCJ6" s="91"/>
      <c r="SCK6" s="91"/>
      <c r="SCL6" s="91"/>
      <c r="SCM6" s="91"/>
      <c r="SCN6" s="91"/>
      <c r="SCO6" s="91"/>
      <c r="SCP6" s="91"/>
      <c r="SCQ6" s="91"/>
      <c r="SCR6" s="91"/>
      <c r="SCS6" s="91"/>
      <c r="SCT6" s="91"/>
      <c r="SCU6" s="91"/>
      <c r="SCV6" s="91"/>
      <c r="SCW6" s="91"/>
      <c r="SCX6" s="91"/>
      <c r="SCY6" s="91"/>
      <c r="SCZ6" s="91"/>
      <c r="SDA6" s="91"/>
      <c r="SDB6" s="91"/>
      <c r="SDC6" s="91"/>
      <c r="SDD6" s="91"/>
      <c r="SDE6" s="91"/>
      <c r="SDF6" s="91"/>
      <c r="SDG6" s="91"/>
      <c r="SDH6" s="91"/>
      <c r="SDI6" s="91"/>
      <c r="SDJ6" s="91"/>
      <c r="SDK6" s="91"/>
      <c r="SDL6" s="91"/>
      <c r="SDM6" s="91"/>
      <c r="SDN6" s="91"/>
      <c r="SDO6" s="91"/>
      <c r="SDP6" s="91"/>
      <c r="SDQ6" s="91"/>
      <c r="SDR6" s="91"/>
      <c r="SDS6" s="91"/>
      <c r="SDT6" s="91"/>
      <c r="SDU6" s="91"/>
      <c r="SDV6" s="91"/>
      <c r="SDW6" s="91"/>
      <c r="SDX6" s="91"/>
      <c r="SDY6" s="91"/>
      <c r="SDZ6" s="91"/>
      <c r="SEA6" s="91"/>
      <c r="SEB6" s="91"/>
      <c r="SEC6" s="91"/>
      <c r="SED6" s="91"/>
      <c r="SEE6" s="91"/>
      <c r="SEF6" s="91"/>
      <c r="SEG6" s="91"/>
      <c r="SEH6" s="91"/>
      <c r="SEI6" s="91"/>
      <c r="SEJ6" s="91"/>
      <c r="SEK6" s="91"/>
      <c r="SEL6" s="91"/>
      <c r="SEM6" s="91"/>
      <c r="SEN6" s="91"/>
      <c r="SEO6" s="91"/>
      <c r="SEP6" s="91"/>
      <c r="SEQ6" s="91"/>
      <c r="SER6" s="91"/>
      <c r="SES6" s="91"/>
      <c r="SET6" s="91"/>
      <c r="SEU6" s="91"/>
      <c r="SEV6" s="91"/>
      <c r="SEW6" s="91"/>
      <c r="SEX6" s="91"/>
      <c r="SEY6" s="91"/>
      <c r="SEZ6" s="91"/>
      <c r="SFA6" s="91"/>
      <c r="SFB6" s="91"/>
      <c r="SFC6" s="91"/>
      <c r="SFD6" s="91"/>
      <c r="SFE6" s="91"/>
      <c r="SFF6" s="91"/>
      <c r="SFG6" s="91"/>
      <c r="SFH6" s="91"/>
      <c r="SFI6" s="91"/>
      <c r="SFJ6" s="91"/>
      <c r="SFK6" s="91"/>
      <c r="SFL6" s="91"/>
      <c r="SFM6" s="91"/>
      <c r="SFN6" s="91"/>
      <c r="SFO6" s="91"/>
      <c r="SFP6" s="91"/>
      <c r="SFQ6" s="91"/>
      <c r="SFR6" s="91"/>
      <c r="SFS6" s="91"/>
      <c r="SFT6" s="91"/>
      <c r="SFU6" s="91"/>
      <c r="SFV6" s="91"/>
      <c r="SFW6" s="91"/>
      <c r="SFX6" s="91"/>
      <c r="SFY6" s="91"/>
      <c r="SFZ6" s="91"/>
      <c r="SGA6" s="91"/>
      <c r="SGB6" s="91"/>
      <c r="SGC6" s="91"/>
      <c r="SGD6" s="91"/>
      <c r="SGE6" s="91"/>
      <c r="SGF6" s="91"/>
      <c r="SGG6" s="91"/>
      <c r="SGH6" s="91"/>
      <c r="SGI6" s="91"/>
      <c r="SGJ6" s="91"/>
      <c r="SGK6" s="91"/>
      <c r="SGL6" s="91"/>
      <c r="SGM6" s="91"/>
      <c r="SGN6" s="91"/>
      <c r="SGO6" s="91"/>
      <c r="SGP6" s="91"/>
      <c r="SGQ6" s="91"/>
      <c r="SGR6" s="91"/>
      <c r="SGS6" s="91"/>
      <c r="SGT6" s="91"/>
      <c r="SGU6" s="91"/>
      <c r="SGV6" s="91"/>
      <c r="SGW6" s="91"/>
      <c r="SGX6" s="91"/>
      <c r="SGY6" s="91"/>
      <c r="SGZ6" s="91"/>
      <c r="SHA6" s="91"/>
      <c r="SHB6" s="91"/>
      <c r="SHC6" s="91"/>
      <c r="SHD6" s="91"/>
      <c r="SHE6" s="91"/>
      <c r="SHF6" s="91"/>
      <c r="SHG6" s="91"/>
      <c r="SHH6" s="91"/>
      <c r="SHI6" s="91"/>
      <c r="SHJ6" s="91"/>
      <c r="SHK6" s="91"/>
      <c r="SHL6" s="91"/>
      <c r="SHM6" s="91"/>
      <c r="SHN6" s="91"/>
      <c r="SHO6" s="91"/>
      <c r="SHP6" s="91"/>
      <c r="SHQ6" s="91"/>
      <c r="SHR6" s="91"/>
      <c r="SHS6" s="91"/>
      <c r="SHT6" s="91"/>
      <c r="SHU6" s="91"/>
      <c r="SHV6" s="91"/>
      <c r="SHW6" s="91"/>
      <c r="SHX6" s="91"/>
      <c r="SHY6" s="91"/>
      <c r="SHZ6" s="91"/>
      <c r="SIA6" s="91"/>
      <c r="SIB6" s="91"/>
      <c r="SIC6" s="91"/>
      <c r="SID6" s="91"/>
      <c r="SIE6" s="91"/>
      <c r="SIF6" s="91"/>
      <c r="SIG6" s="91"/>
      <c r="SIH6" s="91"/>
      <c r="SII6" s="91"/>
      <c r="SIJ6" s="91"/>
      <c r="SIK6" s="91"/>
      <c r="SIL6" s="91"/>
      <c r="SIM6" s="91"/>
      <c r="SIN6" s="91"/>
      <c r="SIO6" s="91"/>
      <c r="SIP6" s="91"/>
      <c r="SIQ6" s="91"/>
      <c r="SIR6" s="91"/>
      <c r="SIS6" s="91"/>
      <c r="SIT6" s="91"/>
      <c r="SIU6" s="91"/>
      <c r="SIV6" s="91"/>
      <c r="SIW6" s="91"/>
      <c r="SIX6" s="91"/>
      <c r="SIY6" s="91"/>
      <c r="SIZ6" s="91"/>
      <c r="SJA6" s="91"/>
      <c r="SJB6" s="91"/>
      <c r="SJC6" s="91"/>
      <c r="SJD6" s="91"/>
      <c r="SJE6" s="91"/>
      <c r="SJF6" s="91"/>
      <c r="SJG6" s="91"/>
      <c r="SJH6" s="91"/>
      <c r="SJI6" s="91"/>
      <c r="SJJ6" s="91"/>
      <c r="SJK6" s="91"/>
      <c r="SJL6" s="91"/>
      <c r="SJM6" s="91"/>
      <c r="SJN6" s="91"/>
      <c r="SJO6" s="91"/>
      <c r="SJP6" s="91"/>
      <c r="SJQ6" s="91"/>
      <c r="SJR6" s="91"/>
      <c r="SJS6" s="91"/>
      <c r="SJT6" s="91"/>
      <c r="SJU6" s="91"/>
      <c r="SJV6" s="91"/>
      <c r="SJW6" s="91"/>
      <c r="SJX6" s="91"/>
      <c r="SJY6" s="91"/>
      <c r="SJZ6" s="91"/>
      <c r="SKA6" s="91"/>
      <c r="SKB6" s="91"/>
      <c r="SKC6" s="91"/>
      <c r="SKD6" s="91"/>
      <c r="SKE6" s="91"/>
      <c r="SKF6" s="91"/>
      <c r="SKG6" s="91"/>
      <c r="SKH6" s="91"/>
      <c r="SKI6" s="91"/>
      <c r="SKJ6" s="91"/>
      <c r="SKK6" s="91"/>
      <c r="SKL6" s="91"/>
      <c r="SKM6" s="91"/>
      <c r="SKN6" s="91"/>
      <c r="SKO6" s="91"/>
      <c r="SKP6" s="91"/>
      <c r="SKQ6" s="91"/>
      <c r="SKR6" s="91"/>
      <c r="SKS6" s="91"/>
      <c r="SKT6" s="91"/>
      <c r="SKU6" s="91"/>
      <c r="SKV6" s="91"/>
      <c r="SKW6" s="91"/>
      <c r="SKX6" s="91"/>
      <c r="SKY6" s="91"/>
      <c r="SKZ6" s="91"/>
      <c r="SLA6" s="91"/>
      <c r="SLB6" s="91"/>
      <c r="SLC6" s="91"/>
      <c r="SLD6" s="91"/>
      <c r="SLE6" s="91"/>
      <c r="SLF6" s="91"/>
      <c r="SLG6" s="91"/>
      <c r="SLH6" s="91"/>
      <c r="SLI6" s="91"/>
      <c r="SLJ6" s="91"/>
      <c r="SLK6" s="91"/>
      <c r="SLL6" s="91"/>
      <c r="SLM6" s="91"/>
      <c r="SLN6" s="91"/>
      <c r="SLO6" s="91"/>
      <c r="SLP6" s="91"/>
      <c r="SLQ6" s="91"/>
      <c r="SLR6" s="91"/>
      <c r="SLS6" s="91"/>
      <c r="SLT6" s="91"/>
      <c r="SLU6" s="91"/>
      <c r="SLV6" s="91"/>
      <c r="SLW6" s="91"/>
      <c r="SLX6" s="91"/>
      <c r="SLY6" s="91"/>
      <c r="SLZ6" s="91"/>
      <c r="SMA6" s="91"/>
      <c r="SMB6" s="91"/>
      <c r="SMC6" s="91"/>
      <c r="SMD6" s="91"/>
      <c r="SME6" s="91"/>
      <c r="SMF6" s="91"/>
      <c r="SMG6" s="91"/>
      <c r="SMH6" s="91"/>
      <c r="SMI6" s="91"/>
      <c r="SMJ6" s="91"/>
      <c r="SMK6" s="91"/>
      <c r="SML6" s="91"/>
      <c r="SMM6" s="91"/>
      <c r="SMN6" s="91"/>
      <c r="SMO6" s="91"/>
      <c r="SMP6" s="91"/>
      <c r="SMQ6" s="91"/>
      <c r="SMR6" s="91"/>
      <c r="SMS6" s="91"/>
      <c r="SMT6" s="91"/>
      <c r="SMU6" s="91"/>
      <c r="SMV6" s="91"/>
      <c r="SMW6" s="91"/>
      <c r="SMX6" s="91"/>
      <c r="SMY6" s="91"/>
      <c r="SMZ6" s="91"/>
      <c r="SNA6" s="91"/>
      <c r="SNB6" s="91"/>
      <c r="SNC6" s="91"/>
      <c r="SND6" s="91"/>
      <c r="SNE6" s="91"/>
      <c r="SNF6" s="91"/>
      <c r="SNG6" s="91"/>
      <c r="SNH6" s="91"/>
      <c r="SNI6" s="91"/>
      <c r="SNJ6" s="91"/>
      <c r="SNK6" s="91"/>
      <c r="SNL6" s="91"/>
      <c r="SNM6" s="91"/>
      <c r="SNN6" s="91"/>
      <c r="SNO6" s="91"/>
      <c r="SNP6" s="91"/>
      <c r="SNQ6" s="91"/>
      <c r="SNR6" s="91"/>
      <c r="SNS6" s="91"/>
      <c r="SNT6" s="91"/>
      <c r="SNU6" s="91"/>
      <c r="SNV6" s="91"/>
      <c r="SNW6" s="91"/>
      <c r="SNX6" s="91"/>
      <c r="SNY6" s="91"/>
      <c r="SNZ6" s="91"/>
      <c r="SOA6" s="91"/>
      <c r="SOB6" s="91"/>
      <c r="SOC6" s="91"/>
      <c r="SOD6" s="91"/>
      <c r="SOE6" s="91"/>
      <c r="SOF6" s="91"/>
      <c r="SOG6" s="91"/>
      <c r="SOH6" s="91"/>
      <c r="SOI6" s="91"/>
      <c r="SOJ6" s="91"/>
      <c r="SOK6" s="91"/>
      <c r="SOL6" s="91"/>
      <c r="SOM6" s="91"/>
      <c r="SON6" s="91"/>
      <c r="SOO6" s="91"/>
      <c r="SOP6" s="91"/>
      <c r="SOQ6" s="91"/>
      <c r="SOR6" s="91"/>
      <c r="SOS6" s="91"/>
      <c r="SOT6" s="91"/>
      <c r="SOU6" s="91"/>
      <c r="SOV6" s="91"/>
      <c r="SOW6" s="91"/>
      <c r="SOX6" s="91"/>
      <c r="SOY6" s="91"/>
      <c r="SOZ6" s="91"/>
      <c r="SPA6" s="91"/>
      <c r="SPB6" s="91"/>
      <c r="SPC6" s="91"/>
      <c r="SPD6" s="91"/>
      <c r="SPE6" s="91"/>
      <c r="SPF6" s="91"/>
      <c r="SPG6" s="91"/>
      <c r="SPH6" s="91"/>
      <c r="SPI6" s="91"/>
      <c r="SPJ6" s="91"/>
      <c r="SPK6" s="91"/>
      <c r="SPL6" s="91"/>
      <c r="SPM6" s="91"/>
      <c r="SPN6" s="91"/>
      <c r="SPO6" s="91"/>
      <c r="SPP6" s="91"/>
      <c r="SPQ6" s="91"/>
      <c r="SPR6" s="91"/>
      <c r="SPS6" s="91"/>
      <c r="SPT6" s="91"/>
      <c r="SPU6" s="91"/>
      <c r="SPV6" s="91"/>
      <c r="SPW6" s="91"/>
      <c r="SPX6" s="91"/>
      <c r="SPY6" s="91"/>
      <c r="SPZ6" s="91"/>
      <c r="SQA6" s="91"/>
      <c r="SQB6" s="91"/>
      <c r="SQC6" s="91"/>
      <c r="SQD6" s="91"/>
      <c r="SQE6" s="91"/>
      <c r="SQF6" s="91"/>
      <c r="SQG6" s="91"/>
      <c r="SQH6" s="91"/>
      <c r="SQI6" s="91"/>
      <c r="SQJ6" s="91"/>
      <c r="SQK6" s="91"/>
      <c r="SQL6" s="91"/>
      <c r="SQM6" s="91"/>
      <c r="SQN6" s="91"/>
      <c r="SQO6" s="91"/>
      <c r="SQP6" s="91"/>
      <c r="SQQ6" s="91"/>
      <c r="SQR6" s="91"/>
      <c r="SQS6" s="91"/>
      <c r="SQT6" s="91"/>
      <c r="SQU6" s="91"/>
      <c r="SQV6" s="91"/>
      <c r="SQW6" s="91"/>
      <c r="SQX6" s="91"/>
      <c r="SQY6" s="91"/>
      <c r="SQZ6" s="91"/>
      <c r="SRA6" s="91"/>
      <c r="SRB6" s="91"/>
      <c r="SRC6" s="91"/>
      <c r="SRD6" s="91"/>
      <c r="SRE6" s="91"/>
      <c r="SRF6" s="91"/>
      <c r="SRG6" s="91"/>
      <c r="SRH6" s="91"/>
      <c r="SRI6" s="91"/>
      <c r="SRJ6" s="91"/>
      <c r="SRK6" s="91"/>
      <c r="SRL6" s="91"/>
      <c r="SRM6" s="91"/>
      <c r="SRN6" s="91"/>
      <c r="SRO6" s="91"/>
      <c r="SRP6" s="91"/>
      <c r="SRQ6" s="91"/>
      <c r="SRR6" s="91"/>
      <c r="SRS6" s="91"/>
      <c r="SRT6" s="91"/>
      <c r="SRU6" s="91"/>
      <c r="SRV6" s="91"/>
      <c r="SRW6" s="91"/>
      <c r="SRX6" s="91"/>
      <c r="SRY6" s="91"/>
      <c r="SRZ6" s="91"/>
      <c r="SSA6" s="91"/>
      <c r="SSB6" s="91"/>
      <c r="SSC6" s="91"/>
      <c r="SSD6" s="91"/>
      <c r="SSE6" s="91"/>
      <c r="SSF6" s="91"/>
      <c r="SSG6" s="91"/>
      <c r="SSH6" s="91"/>
      <c r="SSI6" s="91"/>
      <c r="SSJ6" s="91"/>
      <c r="SSK6" s="91"/>
      <c r="SSL6" s="91"/>
      <c r="SSM6" s="91"/>
      <c r="SSN6" s="91"/>
      <c r="SSO6" s="91"/>
      <c r="SSP6" s="91"/>
      <c r="SSQ6" s="91"/>
      <c r="SSR6" s="91"/>
      <c r="SSS6" s="91"/>
      <c r="SST6" s="91"/>
      <c r="SSU6" s="91"/>
      <c r="SSV6" s="91"/>
      <c r="SSW6" s="91"/>
      <c r="SSX6" s="91"/>
      <c r="SSY6" s="91"/>
      <c r="SSZ6" s="91"/>
      <c r="STA6" s="91"/>
      <c r="STB6" s="91"/>
      <c r="STC6" s="91"/>
      <c r="STD6" s="91"/>
      <c r="STE6" s="91"/>
      <c r="STF6" s="91"/>
      <c r="STG6" s="91"/>
      <c r="STH6" s="91"/>
      <c r="STI6" s="91"/>
      <c r="STJ6" s="91"/>
      <c r="STK6" s="91"/>
      <c r="STL6" s="91"/>
      <c r="STM6" s="91"/>
      <c r="STN6" s="91"/>
      <c r="STO6" s="91"/>
      <c r="STP6" s="91"/>
      <c r="STQ6" s="91"/>
      <c r="STR6" s="91"/>
      <c r="STS6" s="91"/>
      <c r="STT6" s="91"/>
      <c r="STU6" s="91"/>
      <c r="STV6" s="91"/>
      <c r="STW6" s="91"/>
      <c r="STX6" s="91"/>
      <c r="STY6" s="91"/>
      <c r="STZ6" s="91"/>
      <c r="SUA6" s="91"/>
      <c r="SUB6" s="91"/>
      <c r="SUC6" s="91"/>
      <c r="SUD6" s="91"/>
      <c r="SUE6" s="91"/>
      <c r="SUF6" s="91"/>
      <c r="SUG6" s="91"/>
      <c r="SUH6" s="91"/>
      <c r="SUI6" s="91"/>
      <c r="SUJ6" s="91"/>
      <c r="SUK6" s="91"/>
      <c r="SUL6" s="91"/>
      <c r="SUM6" s="91"/>
      <c r="SUN6" s="91"/>
      <c r="SUO6" s="91"/>
      <c r="SUP6" s="91"/>
      <c r="SUQ6" s="91"/>
      <c r="SUR6" s="91"/>
      <c r="SUS6" s="91"/>
      <c r="SUT6" s="91"/>
      <c r="SUU6" s="91"/>
      <c r="SUV6" s="91"/>
      <c r="SUW6" s="91"/>
      <c r="SUX6" s="91"/>
      <c r="SUY6" s="91"/>
      <c r="SUZ6" s="91"/>
      <c r="SVA6" s="91"/>
      <c r="SVB6" s="91"/>
      <c r="SVC6" s="91"/>
      <c r="SVD6" s="91"/>
      <c r="SVE6" s="91"/>
      <c r="SVF6" s="91"/>
      <c r="SVG6" s="91"/>
      <c r="SVH6" s="91"/>
      <c r="SVI6" s="91"/>
      <c r="SVJ6" s="91"/>
      <c r="SVK6" s="91"/>
      <c r="SVL6" s="91"/>
      <c r="SVM6" s="91"/>
      <c r="SVN6" s="91"/>
      <c r="SVO6" s="91"/>
      <c r="SVP6" s="91"/>
      <c r="SVQ6" s="91"/>
      <c r="SVR6" s="91"/>
      <c r="SVS6" s="91"/>
      <c r="SVT6" s="91"/>
      <c r="SVU6" s="91"/>
      <c r="SVV6" s="91"/>
      <c r="SVW6" s="91"/>
      <c r="SVX6" s="91"/>
      <c r="SVY6" s="91"/>
      <c r="SVZ6" s="91"/>
      <c r="SWA6" s="91"/>
      <c r="SWB6" s="91"/>
      <c r="SWC6" s="91"/>
      <c r="SWD6" s="91"/>
      <c r="SWE6" s="91"/>
      <c r="SWF6" s="91"/>
      <c r="SWG6" s="91"/>
      <c r="SWH6" s="91"/>
      <c r="SWI6" s="91"/>
      <c r="SWJ6" s="91"/>
      <c r="SWK6" s="91"/>
      <c r="SWL6" s="91"/>
      <c r="SWM6" s="91"/>
      <c r="SWN6" s="91"/>
      <c r="SWO6" s="91"/>
      <c r="SWP6" s="91"/>
      <c r="SWQ6" s="91"/>
      <c r="SWR6" s="91"/>
      <c r="SWS6" s="91"/>
      <c r="SWT6" s="91"/>
      <c r="SWU6" s="91"/>
      <c r="SWV6" s="91"/>
      <c r="SWW6" s="91"/>
      <c r="SWX6" s="91"/>
      <c r="SWY6" s="91"/>
      <c r="SWZ6" s="91"/>
      <c r="SXA6" s="91"/>
      <c r="SXB6" s="91"/>
      <c r="SXC6" s="91"/>
      <c r="SXD6" s="91"/>
      <c r="SXE6" s="91"/>
      <c r="SXF6" s="91"/>
      <c r="SXG6" s="91"/>
      <c r="SXH6" s="91"/>
      <c r="SXI6" s="91"/>
      <c r="SXJ6" s="91"/>
      <c r="SXK6" s="91"/>
      <c r="SXL6" s="91"/>
      <c r="SXM6" s="91"/>
      <c r="SXN6" s="91"/>
      <c r="SXO6" s="91"/>
      <c r="SXP6" s="91"/>
      <c r="SXQ6" s="91"/>
      <c r="SXR6" s="91"/>
      <c r="SXS6" s="91"/>
      <c r="SXT6" s="91"/>
      <c r="SXU6" s="91"/>
      <c r="SXV6" s="91"/>
      <c r="SXW6" s="91"/>
      <c r="SXX6" s="91"/>
      <c r="SXY6" s="91"/>
      <c r="SXZ6" s="91"/>
      <c r="SYA6" s="91"/>
      <c r="SYB6" s="91"/>
      <c r="SYC6" s="91"/>
      <c r="SYD6" s="91"/>
      <c r="SYE6" s="91"/>
      <c r="SYF6" s="91"/>
      <c r="SYG6" s="91"/>
      <c r="SYH6" s="91"/>
      <c r="SYI6" s="91"/>
      <c r="SYJ6" s="91"/>
      <c r="SYK6" s="91"/>
      <c r="SYL6" s="91"/>
      <c r="SYM6" s="91"/>
      <c r="SYN6" s="91"/>
      <c r="SYO6" s="91"/>
      <c r="SYP6" s="91"/>
      <c r="SYQ6" s="91"/>
      <c r="SYR6" s="91"/>
      <c r="SYS6" s="91"/>
      <c r="SYT6" s="91"/>
      <c r="SYU6" s="91"/>
      <c r="SYV6" s="91"/>
      <c r="SYW6" s="91"/>
      <c r="SYX6" s="91"/>
      <c r="SYY6" s="91"/>
      <c r="SYZ6" s="91"/>
      <c r="SZA6" s="91"/>
      <c r="SZB6" s="91"/>
      <c r="SZC6" s="91"/>
      <c r="SZD6" s="91"/>
      <c r="SZE6" s="91"/>
      <c r="SZF6" s="91"/>
      <c r="SZG6" s="91"/>
      <c r="SZH6" s="91"/>
      <c r="SZI6" s="91"/>
      <c r="SZJ6" s="91"/>
      <c r="SZK6" s="91"/>
      <c r="SZL6" s="91"/>
      <c r="SZM6" s="91"/>
      <c r="SZN6" s="91"/>
      <c r="SZO6" s="91"/>
      <c r="SZP6" s="91"/>
      <c r="SZQ6" s="91"/>
      <c r="SZR6" s="91"/>
      <c r="SZS6" s="91"/>
      <c r="SZT6" s="91"/>
      <c r="SZU6" s="91"/>
      <c r="SZV6" s="91"/>
      <c r="SZW6" s="91"/>
      <c r="SZX6" s="91"/>
      <c r="SZY6" s="91"/>
      <c r="SZZ6" s="91"/>
      <c r="TAA6" s="91"/>
      <c r="TAB6" s="91"/>
      <c r="TAC6" s="91"/>
      <c r="TAD6" s="91"/>
      <c r="TAE6" s="91"/>
      <c r="TAF6" s="91"/>
      <c r="TAG6" s="91"/>
      <c r="TAH6" s="91"/>
      <c r="TAI6" s="91"/>
      <c r="TAJ6" s="91"/>
      <c r="TAK6" s="91"/>
      <c r="TAL6" s="91"/>
      <c r="TAM6" s="91"/>
      <c r="TAN6" s="91"/>
      <c r="TAO6" s="91"/>
      <c r="TAP6" s="91"/>
      <c r="TAQ6" s="91"/>
      <c r="TAR6" s="91"/>
      <c r="TAS6" s="91"/>
      <c r="TAT6" s="91"/>
      <c r="TAU6" s="91"/>
      <c r="TAV6" s="91"/>
      <c r="TAW6" s="91"/>
      <c r="TAX6" s="91"/>
      <c r="TAY6" s="91"/>
      <c r="TAZ6" s="91"/>
      <c r="TBA6" s="91"/>
      <c r="TBB6" s="91"/>
      <c r="TBC6" s="91"/>
      <c r="TBD6" s="91"/>
      <c r="TBE6" s="91"/>
      <c r="TBF6" s="91"/>
      <c r="TBG6" s="91"/>
      <c r="TBH6" s="91"/>
      <c r="TBI6" s="91"/>
      <c r="TBJ6" s="91"/>
      <c r="TBK6" s="91"/>
      <c r="TBL6" s="91"/>
      <c r="TBM6" s="91"/>
      <c r="TBN6" s="91"/>
      <c r="TBO6" s="91"/>
      <c r="TBP6" s="91"/>
      <c r="TBQ6" s="91"/>
      <c r="TBR6" s="91"/>
      <c r="TBS6" s="91"/>
      <c r="TBT6" s="91"/>
      <c r="TBU6" s="91"/>
      <c r="TBV6" s="91"/>
      <c r="TBW6" s="91"/>
      <c r="TBX6" s="91"/>
      <c r="TBY6" s="91"/>
      <c r="TBZ6" s="91"/>
      <c r="TCA6" s="91"/>
      <c r="TCB6" s="91"/>
      <c r="TCC6" s="91"/>
      <c r="TCD6" s="91"/>
      <c r="TCE6" s="91"/>
      <c r="TCF6" s="91"/>
      <c r="TCG6" s="91"/>
      <c r="TCH6" s="91"/>
      <c r="TCI6" s="91"/>
      <c r="TCJ6" s="91"/>
      <c r="TCK6" s="91"/>
      <c r="TCL6" s="91"/>
      <c r="TCM6" s="91"/>
      <c r="TCN6" s="91"/>
      <c r="TCO6" s="91"/>
      <c r="TCP6" s="91"/>
      <c r="TCQ6" s="91"/>
      <c r="TCR6" s="91"/>
      <c r="TCS6" s="91"/>
      <c r="TCT6" s="91"/>
      <c r="TCU6" s="91"/>
      <c r="TCV6" s="91"/>
      <c r="TCW6" s="91"/>
      <c r="TCX6" s="91"/>
      <c r="TCY6" s="91"/>
      <c r="TCZ6" s="91"/>
      <c r="TDA6" s="91"/>
      <c r="TDB6" s="91"/>
      <c r="TDC6" s="91"/>
      <c r="TDD6" s="91"/>
      <c r="TDE6" s="91"/>
      <c r="TDF6" s="91"/>
      <c r="TDG6" s="91"/>
      <c r="TDH6" s="91"/>
      <c r="TDI6" s="91"/>
      <c r="TDJ6" s="91"/>
      <c r="TDK6" s="91"/>
      <c r="TDL6" s="91"/>
      <c r="TDM6" s="91"/>
      <c r="TDN6" s="91"/>
      <c r="TDO6" s="91"/>
      <c r="TDP6" s="91"/>
      <c r="TDQ6" s="91"/>
      <c r="TDR6" s="91"/>
      <c r="TDS6" s="91"/>
      <c r="TDT6" s="91"/>
      <c r="TDU6" s="91"/>
      <c r="TDV6" s="91"/>
      <c r="TDW6" s="91"/>
      <c r="TDX6" s="91"/>
      <c r="TDY6" s="91"/>
      <c r="TDZ6" s="91"/>
      <c r="TEA6" s="91"/>
      <c r="TEB6" s="91"/>
      <c r="TEC6" s="91"/>
      <c r="TED6" s="91"/>
      <c r="TEE6" s="91"/>
      <c r="TEF6" s="91"/>
      <c r="TEG6" s="91"/>
      <c r="TEH6" s="91"/>
      <c r="TEI6" s="91"/>
      <c r="TEJ6" s="91"/>
      <c r="TEK6" s="91"/>
      <c r="TEL6" s="91"/>
      <c r="TEM6" s="91"/>
      <c r="TEN6" s="91"/>
      <c r="TEO6" s="91"/>
      <c r="TEP6" s="91"/>
      <c r="TEQ6" s="91"/>
      <c r="TER6" s="91"/>
      <c r="TES6" s="91"/>
      <c r="TET6" s="91"/>
      <c r="TEU6" s="91"/>
      <c r="TEV6" s="91"/>
      <c r="TEW6" s="91"/>
      <c r="TEX6" s="91"/>
      <c r="TEY6" s="91"/>
      <c r="TEZ6" s="91"/>
      <c r="TFA6" s="91"/>
      <c r="TFB6" s="91"/>
      <c r="TFC6" s="91"/>
      <c r="TFD6" s="91"/>
      <c r="TFE6" s="91"/>
      <c r="TFF6" s="91"/>
      <c r="TFG6" s="91"/>
      <c r="TFH6" s="91"/>
      <c r="TFI6" s="91"/>
      <c r="TFJ6" s="91"/>
      <c r="TFK6" s="91"/>
      <c r="TFL6" s="91"/>
      <c r="TFM6" s="91"/>
      <c r="TFN6" s="91"/>
      <c r="TFO6" s="91"/>
      <c r="TFP6" s="91"/>
      <c r="TFQ6" s="91"/>
      <c r="TFR6" s="91"/>
      <c r="TFS6" s="91"/>
      <c r="TFT6" s="91"/>
      <c r="TFU6" s="91"/>
      <c r="TFV6" s="91"/>
      <c r="TFW6" s="91"/>
      <c r="TFX6" s="91"/>
      <c r="TFY6" s="91"/>
      <c r="TFZ6" s="91"/>
      <c r="TGA6" s="91"/>
      <c r="TGB6" s="91"/>
      <c r="TGC6" s="91"/>
      <c r="TGD6" s="91"/>
      <c r="TGE6" s="91"/>
      <c r="TGF6" s="91"/>
      <c r="TGG6" s="91"/>
      <c r="TGH6" s="91"/>
      <c r="TGI6" s="91"/>
      <c r="TGJ6" s="91"/>
      <c r="TGK6" s="91"/>
      <c r="TGL6" s="91"/>
      <c r="TGM6" s="91"/>
      <c r="TGN6" s="91"/>
      <c r="TGO6" s="91"/>
      <c r="TGP6" s="91"/>
      <c r="TGQ6" s="91"/>
      <c r="TGR6" s="91"/>
      <c r="TGS6" s="91"/>
      <c r="TGT6" s="91"/>
      <c r="TGU6" s="91"/>
      <c r="TGV6" s="91"/>
      <c r="TGW6" s="91"/>
      <c r="TGX6" s="91"/>
      <c r="TGY6" s="91"/>
      <c r="TGZ6" s="91"/>
      <c r="THA6" s="91"/>
      <c r="THB6" s="91"/>
      <c r="THC6" s="91"/>
      <c r="THD6" s="91"/>
      <c r="THE6" s="91"/>
      <c r="THF6" s="91"/>
      <c r="THG6" s="91"/>
      <c r="THH6" s="91"/>
      <c r="THI6" s="91"/>
      <c r="THJ6" s="91"/>
      <c r="THK6" s="91"/>
      <c r="THL6" s="91"/>
      <c r="THM6" s="91"/>
      <c r="THN6" s="91"/>
      <c r="THO6" s="91"/>
      <c r="THP6" s="91"/>
      <c r="THQ6" s="91"/>
      <c r="THR6" s="91"/>
      <c r="THS6" s="91"/>
      <c r="THT6" s="91"/>
      <c r="THU6" s="91"/>
      <c r="THV6" s="91"/>
      <c r="THW6" s="91"/>
      <c r="THX6" s="91"/>
      <c r="THY6" s="91"/>
      <c r="THZ6" s="91"/>
      <c r="TIA6" s="91"/>
      <c r="TIB6" s="91"/>
      <c r="TIC6" s="91"/>
      <c r="TID6" s="91"/>
      <c r="TIE6" s="91"/>
      <c r="TIF6" s="91"/>
      <c r="TIG6" s="91"/>
      <c r="TIH6" s="91"/>
      <c r="TII6" s="91"/>
      <c r="TIJ6" s="91"/>
      <c r="TIK6" s="91"/>
      <c r="TIL6" s="91"/>
      <c r="TIM6" s="91"/>
      <c r="TIN6" s="91"/>
      <c r="TIO6" s="91"/>
      <c r="TIP6" s="91"/>
      <c r="TIQ6" s="91"/>
      <c r="TIR6" s="91"/>
      <c r="TIS6" s="91"/>
      <c r="TIT6" s="91"/>
      <c r="TIU6" s="91"/>
      <c r="TIV6" s="91"/>
      <c r="TIW6" s="91"/>
      <c r="TIX6" s="91"/>
      <c r="TIY6" s="91"/>
      <c r="TIZ6" s="91"/>
      <c r="TJA6" s="91"/>
      <c r="TJB6" s="91"/>
      <c r="TJC6" s="91"/>
      <c r="TJD6" s="91"/>
      <c r="TJE6" s="91"/>
      <c r="TJF6" s="91"/>
      <c r="TJG6" s="91"/>
      <c r="TJH6" s="91"/>
      <c r="TJI6" s="91"/>
      <c r="TJJ6" s="91"/>
      <c r="TJK6" s="91"/>
      <c r="TJL6" s="91"/>
      <c r="TJM6" s="91"/>
      <c r="TJN6" s="91"/>
      <c r="TJO6" s="91"/>
      <c r="TJP6" s="91"/>
      <c r="TJQ6" s="91"/>
      <c r="TJR6" s="91"/>
      <c r="TJS6" s="91"/>
      <c r="TJT6" s="91"/>
      <c r="TJU6" s="91"/>
      <c r="TJV6" s="91"/>
      <c r="TJW6" s="91"/>
      <c r="TJX6" s="91"/>
      <c r="TJY6" s="91"/>
      <c r="TJZ6" s="91"/>
      <c r="TKA6" s="91"/>
      <c r="TKB6" s="91"/>
      <c r="TKC6" s="91"/>
      <c r="TKD6" s="91"/>
      <c r="TKE6" s="91"/>
      <c r="TKF6" s="91"/>
      <c r="TKG6" s="91"/>
      <c r="TKH6" s="91"/>
      <c r="TKI6" s="91"/>
      <c r="TKJ6" s="91"/>
      <c r="TKK6" s="91"/>
      <c r="TKL6" s="91"/>
      <c r="TKM6" s="91"/>
      <c r="TKN6" s="91"/>
      <c r="TKO6" s="91"/>
      <c r="TKP6" s="91"/>
      <c r="TKQ6" s="91"/>
      <c r="TKR6" s="91"/>
      <c r="TKS6" s="91"/>
      <c r="TKT6" s="91"/>
      <c r="TKU6" s="91"/>
      <c r="TKV6" s="91"/>
      <c r="TKW6" s="91"/>
      <c r="TKX6" s="91"/>
      <c r="TKY6" s="91"/>
      <c r="TKZ6" s="91"/>
      <c r="TLA6" s="91"/>
      <c r="TLB6" s="91"/>
      <c r="TLC6" s="91"/>
      <c r="TLD6" s="91"/>
      <c r="TLE6" s="91"/>
      <c r="TLF6" s="91"/>
      <c r="TLG6" s="91"/>
      <c r="TLH6" s="91"/>
      <c r="TLI6" s="91"/>
      <c r="TLJ6" s="91"/>
      <c r="TLK6" s="91"/>
      <c r="TLL6" s="91"/>
      <c r="TLM6" s="91"/>
      <c r="TLN6" s="91"/>
      <c r="TLO6" s="91"/>
      <c r="TLP6" s="91"/>
      <c r="TLQ6" s="91"/>
      <c r="TLR6" s="91"/>
      <c r="TLS6" s="91"/>
      <c r="TLT6" s="91"/>
      <c r="TLU6" s="91"/>
      <c r="TLV6" s="91"/>
      <c r="TLW6" s="91"/>
      <c r="TLX6" s="91"/>
      <c r="TLY6" s="91"/>
      <c r="TLZ6" s="91"/>
      <c r="TMA6" s="91"/>
      <c r="TMB6" s="91"/>
      <c r="TMC6" s="91"/>
      <c r="TMD6" s="91"/>
      <c r="TME6" s="91"/>
      <c r="TMF6" s="91"/>
      <c r="TMG6" s="91"/>
      <c r="TMH6" s="91"/>
      <c r="TMI6" s="91"/>
      <c r="TMJ6" s="91"/>
      <c r="TMK6" s="91"/>
      <c r="TML6" s="91"/>
      <c r="TMM6" s="91"/>
      <c r="TMN6" s="91"/>
      <c r="TMO6" s="91"/>
      <c r="TMP6" s="91"/>
      <c r="TMQ6" s="91"/>
      <c r="TMR6" s="91"/>
      <c r="TMS6" s="91"/>
      <c r="TMT6" s="91"/>
      <c r="TMU6" s="91"/>
      <c r="TMV6" s="91"/>
      <c r="TMW6" s="91"/>
      <c r="TMX6" s="91"/>
      <c r="TMY6" s="91"/>
      <c r="TMZ6" s="91"/>
      <c r="TNA6" s="91"/>
      <c r="TNB6" s="91"/>
      <c r="TNC6" s="91"/>
      <c r="TND6" s="91"/>
      <c r="TNE6" s="91"/>
      <c r="TNF6" s="91"/>
      <c r="TNG6" s="91"/>
      <c r="TNH6" s="91"/>
      <c r="TNI6" s="91"/>
      <c r="TNJ6" s="91"/>
      <c r="TNK6" s="91"/>
      <c r="TNL6" s="91"/>
      <c r="TNM6" s="91"/>
      <c r="TNN6" s="91"/>
      <c r="TNO6" s="91"/>
      <c r="TNP6" s="91"/>
      <c r="TNQ6" s="91"/>
      <c r="TNR6" s="91"/>
      <c r="TNS6" s="91"/>
      <c r="TNT6" s="91"/>
      <c r="TNU6" s="91"/>
      <c r="TNV6" s="91"/>
      <c r="TNW6" s="91"/>
      <c r="TNX6" s="91"/>
      <c r="TNY6" s="91"/>
      <c r="TNZ6" s="91"/>
      <c r="TOA6" s="91"/>
      <c r="TOB6" s="91"/>
      <c r="TOC6" s="91"/>
      <c r="TOD6" s="91"/>
      <c r="TOE6" s="91"/>
      <c r="TOF6" s="91"/>
      <c r="TOG6" s="91"/>
      <c r="TOH6" s="91"/>
      <c r="TOI6" s="91"/>
      <c r="TOJ6" s="91"/>
      <c r="TOK6" s="91"/>
      <c r="TOL6" s="91"/>
      <c r="TOM6" s="91"/>
      <c r="TON6" s="91"/>
      <c r="TOO6" s="91"/>
      <c r="TOP6" s="91"/>
      <c r="TOQ6" s="91"/>
      <c r="TOR6" s="91"/>
      <c r="TOS6" s="91"/>
      <c r="TOT6" s="91"/>
      <c r="TOU6" s="91"/>
      <c r="TOV6" s="91"/>
      <c r="TOW6" s="91"/>
      <c r="TOX6" s="91"/>
      <c r="TOY6" s="91"/>
      <c r="TOZ6" s="91"/>
      <c r="TPA6" s="91"/>
      <c r="TPB6" s="91"/>
      <c r="TPC6" s="91"/>
      <c r="TPD6" s="91"/>
      <c r="TPE6" s="91"/>
      <c r="TPF6" s="91"/>
      <c r="TPG6" s="91"/>
      <c r="TPH6" s="91"/>
      <c r="TPI6" s="91"/>
      <c r="TPJ6" s="91"/>
      <c r="TPK6" s="91"/>
      <c r="TPL6" s="91"/>
      <c r="TPM6" s="91"/>
      <c r="TPN6" s="91"/>
      <c r="TPO6" s="91"/>
      <c r="TPP6" s="91"/>
      <c r="TPQ6" s="91"/>
      <c r="TPR6" s="91"/>
      <c r="TPS6" s="91"/>
      <c r="TPT6" s="91"/>
      <c r="TPU6" s="91"/>
      <c r="TPV6" s="91"/>
      <c r="TPW6" s="91"/>
      <c r="TPX6" s="91"/>
      <c r="TPY6" s="91"/>
      <c r="TPZ6" s="91"/>
      <c r="TQA6" s="91"/>
      <c r="TQB6" s="91"/>
      <c r="TQC6" s="91"/>
      <c r="TQD6" s="91"/>
      <c r="TQE6" s="91"/>
      <c r="TQF6" s="91"/>
      <c r="TQG6" s="91"/>
      <c r="TQH6" s="91"/>
      <c r="TQI6" s="91"/>
      <c r="TQJ6" s="91"/>
      <c r="TQK6" s="91"/>
      <c r="TQL6" s="91"/>
      <c r="TQM6" s="91"/>
      <c r="TQN6" s="91"/>
      <c r="TQO6" s="91"/>
      <c r="TQP6" s="91"/>
      <c r="TQQ6" s="91"/>
      <c r="TQR6" s="91"/>
      <c r="TQS6" s="91"/>
      <c r="TQT6" s="91"/>
      <c r="TQU6" s="91"/>
      <c r="TQV6" s="91"/>
      <c r="TQW6" s="91"/>
      <c r="TQX6" s="91"/>
      <c r="TQY6" s="91"/>
      <c r="TQZ6" s="91"/>
      <c r="TRA6" s="91"/>
      <c r="TRB6" s="91"/>
      <c r="TRC6" s="91"/>
      <c r="TRD6" s="91"/>
      <c r="TRE6" s="91"/>
      <c r="TRF6" s="91"/>
      <c r="TRG6" s="91"/>
      <c r="TRH6" s="91"/>
      <c r="TRI6" s="91"/>
      <c r="TRJ6" s="91"/>
      <c r="TRK6" s="91"/>
      <c r="TRL6" s="91"/>
      <c r="TRM6" s="91"/>
      <c r="TRN6" s="91"/>
      <c r="TRO6" s="91"/>
      <c r="TRP6" s="91"/>
      <c r="TRQ6" s="91"/>
      <c r="TRR6" s="91"/>
      <c r="TRS6" s="91"/>
      <c r="TRT6" s="91"/>
      <c r="TRU6" s="91"/>
      <c r="TRV6" s="91"/>
      <c r="TRW6" s="91"/>
      <c r="TRX6" s="91"/>
      <c r="TRY6" s="91"/>
      <c r="TRZ6" s="91"/>
      <c r="TSA6" s="91"/>
      <c r="TSB6" s="91"/>
      <c r="TSC6" s="91"/>
      <c r="TSD6" s="91"/>
      <c r="TSE6" s="91"/>
      <c r="TSF6" s="91"/>
      <c r="TSG6" s="91"/>
      <c r="TSH6" s="91"/>
      <c r="TSI6" s="91"/>
      <c r="TSJ6" s="91"/>
      <c r="TSK6" s="91"/>
      <c r="TSL6" s="91"/>
      <c r="TSM6" s="91"/>
      <c r="TSN6" s="91"/>
      <c r="TSO6" s="91"/>
      <c r="TSP6" s="91"/>
      <c r="TSQ6" s="91"/>
      <c r="TSR6" s="91"/>
      <c r="TSS6" s="91"/>
      <c r="TST6" s="91"/>
      <c r="TSU6" s="91"/>
      <c r="TSV6" s="91"/>
      <c r="TSW6" s="91"/>
      <c r="TSX6" s="91"/>
      <c r="TSY6" s="91"/>
      <c r="TSZ6" s="91"/>
      <c r="TTA6" s="91"/>
      <c r="TTB6" s="91"/>
      <c r="TTC6" s="91"/>
      <c r="TTD6" s="91"/>
      <c r="TTE6" s="91"/>
      <c r="TTF6" s="91"/>
      <c r="TTG6" s="91"/>
      <c r="TTH6" s="91"/>
      <c r="TTI6" s="91"/>
      <c r="TTJ6" s="91"/>
      <c r="TTK6" s="91"/>
      <c r="TTL6" s="91"/>
      <c r="TTM6" s="91"/>
      <c r="TTN6" s="91"/>
      <c r="TTO6" s="91"/>
      <c r="TTP6" s="91"/>
      <c r="TTQ6" s="91"/>
      <c r="TTR6" s="91"/>
      <c r="TTS6" s="91"/>
      <c r="TTT6" s="91"/>
      <c r="TTU6" s="91"/>
      <c r="TTV6" s="91"/>
      <c r="TTW6" s="91"/>
      <c r="TTX6" s="91"/>
      <c r="TTY6" s="91"/>
      <c r="TTZ6" s="91"/>
      <c r="TUA6" s="91"/>
      <c r="TUB6" s="91"/>
      <c r="TUC6" s="91"/>
      <c r="TUD6" s="91"/>
      <c r="TUE6" s="91"/>
      <c r="TUF6" s="91"/>
      <c r="TUG6" s="91"/>
      <c r="TUH6" s="91"/>
      <c r="TUI6" s="91"/>
      <c r="TUJ6" s="91"/>
      <c r="TUK6" s="91"/>
      <c r="TUL6" s="91"/>
      <c r="TUM6" s="91"/>
      <c r="TUN6" s="91"/>
      <c r="TUO6" s="91"/>
      <c r="TUP6" s="91"/>
      <c r="TUQ6" s="91"/>
      <c r="TUR6" s="91"/>
      <c r="TUS6" s="91"/>
      <c r="TUT6" s="91"/>
      <c r="TUU6" s="91"/>
      <c r="TUV6" s="91"/>
      <c r="TUW6" s="91"/>
      <c r="TUX6" s="91"/>
      <c r="TUY6" s="91"/>
      <c r="TUZ6" s="91"/>
      <c r="TVA6" s="91"/>
      <c r="TVB6" s="91"/>
      <c r="TVC6" s="91"/>
      <c r="TVD6" s="91"/>
      <c r="TVE6" s="91"/>
      <c r="TVF6" s="91"/>
      <c r="TVG6" s="91"/>
      <c r="TVH6" s="91"/>
      <c r="TVI6" s="91"/>
      <c r="TVJ6" s="91"/>
      <c r="TVK6" s="91"/>
      <c r="TVL6" s="91"/>
      <c r="TVM6" s="91"/>
      <c r="TVN6" s="91"/>
      <c r="TVO6" s="91"/>
      <c r="TVP6" s="91"/>
      <c r="TVQ6" s="91"/>
      <c r="TVR6" s="91"/>
      <c r="TVS6" s="91"/>
      <c r="TVT6" s="91"/>
      <c r="TVU6" s="91"/>
      <c r="TVV6" s="91"/>
      <c r="TVW6" s="91"/>
      <c r="TVX6" s="91"/>
      <c r="TVY6" s="91"/>
      <c r="TVZ6" s="91"/>
      <c r="TWA6" s="91"/>
      <c r="TWB6" s="91"/>
      <c r="TWC6" s="91"/>
      <c r="TWD6" s="91"/>
      <c r="TWE6" s="91"/>
      <c r="TWF6" s="91"/>
      <c r="TWG6" s="91"/>
      <c r="TWH6" s="91"/>
      <c r="TWI6" s="91"/>
      <c r="TWJ6" s="91"/>
      <c r="TWK6" s="91"/>
      <c r="TWL6" s="91"/>
      <c r="TWM6" s="91"/>
      <c r="TWN6" s="91"/>
      <c r="TWO6" s="91"/>
      <c r="TWP6" s="91"/>
      <c r="TWQ6" s="91"/>
      <c r="TWR6" s="91"/>
      <c r="TWS6" s="91"/>
      <c r="TWT6" s="91"/>
      <c r="TWU6" s="91"/>
      <c r="TWV6" s="91"/>
      <c r="TWW6" s="91"/>
      <c r="TWX6" s="91"/>
      <c r="TWY6" s="91"/>
      <c r="TWZ6" s="91"/>
      <c r="TXA6" s="91"/>
      <c r="TXB6" s="91"/>
      <c r="TXC6" s="91"/>
      <c r="TXD6" s="91"/>
      <c r="TXE6" s="91"/>
      <c r="TXF6" s="91"/>
      <c r="TXG6" s="91"/>
      <c r="TXH6" s="91"/>
      <c r="TXI6" s="91"/>
      <c r="TXJ6" s="91"/>
      <c r="TXK6" s="91"/>
      <c r="TXL6" s="91"/>
      <c r="TXM6" s="91"/>
      <c r="TXN6" s="91"/>
      <c r="TXO6" s="91"/>
      <c r="TXP6" s="91"/>
      <c r="TXQ6" s="91"/>
      <c r="TXR6" s="91"/>
      <c r="TXS6" s="91"/>
      <c r="TXT6" s="91"/>
      <c r="TXU6" s="91"/>
      <c r="TXV6" s="91"/>
      <c r="TXW6" s="91"/>
      <c r="TXX6" s="91"/>
      <c r="TXY6" s="91"/>
      <c r="TXZ6" s="91"/>
      <c r="TYA6" s="91"/>
      <c r="TYB6" s="91"/>
      <c r="TYC6" s="91"/>
      <c r="TYD6" s="91"/>
      <c r="TYE6" s="91"/>
      <c r="TYF6" s="91"/>
      <c r="TYG6" s="91"/>
      <c r="TYH6" s="91"/>
      <c r="TYI6" s="91"/>
      <c r="TYJ6" s="91"/>
      <c r="TYK6" s="91"/>
      <c r="TYL6" s="91"/>
      <c r="TYM6" s="91"/>
      <c r="TYN6" s="91"/>
      <c r="TYO6" s="91"/>
      <c r="TYP6" s="91"/>
      <c r="TYQ6" s="91"/>
      <c r="TYR6" s="91"/>
      <c r="TYS6" s="91"/>
      <c r="TYT6" s="91"/>
      <c r="TYU6" s="91"/>
      <c r="TYV6" s="91"/>
      <c r="TYW6" s="91"/>
      <c r="TYX6" s="91"/>
      <c r="TYY6" s="91"/>
      <c r="TYZ6" s="91"/>
      <c r="TZA6" s="91"/>
      <c r="TZB6" s="91"/>
      <c r="TZC6" s="91"/>
      <c r="TZD6" s="91"/>
      <c r="TZE6" s="91"/>
      <c r="TZF6" s="91"/>
      <c r="TZG6" s="91"/>
      <c r="TZH6" s="91"/>
      <c r="TZI6" s="91"/>
      <c r="TZJ6" s="91"/>
      <c r="TZK6" s="91"/>
      <c r="TZL6" s="91"/>
      <c r="TZM6" s="91"/>
      <c r="TZN6" s="91"/>
      <c r="TZO6" s="91"/>
      <c r="TZP6" s="91"/>
      <c r="TZQ6" s="91"/>
      <c r="TZR6" s="91"/>
      <c r="TZS6" s="91"/>
      <c r="TZT6" s="91"/>
      <c r="TZU6" s="91"/>
      <c r="TZV6" s="91"/>
      <c r="TZW6" s="91"/>
      <c r="TZX6" s="91"/>
      <c r="TZY6" s="91"/>
      <c r="TZZ6" s="91"/>
      <c r="UAA6" s="91"/>
      <c r="UAB6" s="91"/>
      <c r="UAC6" s="91"/>
      <c r="UAD6" s="91"/>
      <c r="UAE6" s="91"/>
      <c r="UAF6" s="91"/>
      <c r="UAG6" s="91"/>
      <c r="UAH6" s="91"/>
      <c r="UAI6" s="91"/>
      <c r="UAJ6" s="91"/>
      <c r="UAK6" s="91"/>
      <c r="UAL6" s="91"/>
      <c r="UAM6" s="91"/>
      <c r="UAN6" s="91"/>
      <c r="UAO6" s="91"/>
      <c r="UAP6" s="91"/>
      <c r="UAQ6" s="91"/>
      <c r="UAR6" s="91"/>
      <c r="UAS6" s="91"/>
      <c r="UAT6" s="91"/>
      <c r="UAU6" s="91"/>
      <c r="UAV6" s="91"/>
      <c r="UAW6" s="91"/>
      <c r="UAX6" s="91"/>
      <c r="UAY6" s="91"/>
      <c r="UAZ6" s="91"/>
      <c r="UBA6" s="91"/>
      <c r="UBB6" s="91"/>
      <c r="UBC6" s="91"/>
      <c r="UBD6" s="91"/>
      <c r="UBE6" s="91"/>
      <c r="UBF6" s="91"/>
      <c r="UBG6" s="91"/>
      <c r="UBH6" s="91"/>
      <c r="UBI6" s="91"/>
      <c r="UBJ6" s="91"/>
      <c r="UBK6" s="91"/>
      <c r="UBL6" s="91"/>
      <c r="UBM6" s="91"/>
      <c r="UBN6" s="91"/>
      <c r="UBO6" s="91"/>
      <c r="UBP6" s="91"/>
      <c r="UBQ6" s="91"/>
      <c r="UBR6" s="91"/>
      <c r="UBS6" s="91"/>
      <c r="UBT6" s="91"/>
      <c r="UBU6" s="91"/>
      <c r="UBV6" s="91"/>
      <c r="UBW6" s="91"/>
      <c r="UBX6" s="91"/>
      <c r="UBY6" s="91"/>
      <c r="UBZ6" s="91"/>
      <c r="UCA6" s="91"/>
      <c r="UCB6" s="91"/>
      <c r="UCC6" s="91"/>
      <c r="UCD6" s="91"/>
      <c r="UCE6" s="91"/>
      <c r="UCF6" s="91"/>
      <c r="UCG6" s="91"/>
      <c r="UCH6" s="91"/>
      <c r="UCI6" s="91"/>
      <c r="UCJ6" s="91"/>
      <c r="UCK6" s="91"/>
      <c r="UCL6" s="91"/>
      <c r="UCM6" s="91"/>
      <c r="UCN6" s="91"/>
      <c r="UCO6" s="91"/>
      <c r="UCP6" s="91"/>
      <c r="UCQ6" s="91"/>
      <c r="UCR6" s="91"/>
      <c r="UCS6" s="91"/>
      <c r="UCT6" s="91"/>
      <c r="UCU6" s="91"/>
      <c r="UCV6" s="91"/>
      <c r="UCW6" s="91"/>
      <c r="UCX6" s="91"/>
      <c r="UCY6" s="91"/>
      <c r="UCZ6" s="91"/>
      <c r="UDA6" s="91"/>
      <c r="UDB6" s="91"/>
      <c r="UDC6" s="91"/>
      <c r="UDD6" s="91"/>
      <c r="UDE6" s="91"/>
      <c r="UDF6" s="91"/>
      <c r="UDG6" s="91"/>
      <c r="UDH6" s="91"/>
      <c r="UDI6" s="91"/>
      <c r="UDJ6" s="91"/>
      <c r="UDK6" s="91"/>
      <c r="UDL6" s="91"/>
      <c r="UDM6" s="91"/>
      <c r="UDN6" s="91"/>
      <c r="UDO6" s="91"/>
      <c r="UDP6" s="91"/>
      <c r="UDQ6" s="91"/>
      <c r="UDR6" s="91"/>
      <c r="UDS6" s="91"/>
      <c r="UDT6" s="91"/>
      <c r="UDU6" s="91"/>
      <c r="UDV6" s="91"/>
      <c r="UDW6" s="91"/>
      <c r="UDX6" s="91"/>
      <c r="UDY6" s="91"/>
      <c r="UDZ6" s="91"/>
      <c r="UEA6" s="91"/>
      <c r="UEB6" s="91"/>
      <c r="UEC6" s="91"/>
      <c r="UED6" s="91"/>
      <c r="UEE6" s="91"/>
      <c r="UEF6" s="91"/>
      <c r="UEG6" s="91"/>
      <c r="UEH6" s="91"/>
      <c r="UEI6" s="91"/>
      <c r="UEJ6" s="91"/>
      <c r="UEK6" s="91"/>
      <c r="UEL6" s="91"/>
      <c r="UEM6" s="91"/>
      <c r="UEN6" s="91"/>
      <c r="UEO6" s="91"/>
      <c r="UEP6" s="91"/>
      <c r="UEQ6" s="91"/>
      <c r="UER6" s="91"/>
      <c r="UES6" s="91"/>
      <c r="UET6" s="91"/>
      <c r="UEU6" s="91"/>
      <c r="UEV6" s="91"/>
      <c r="UEW6" s="91"/>
      <c r="UEX6" s="91"/>
      <c r="UEY6" s="91"/>
      <c r="UEZ6" s="91"/>
      <c r="UFA6" s="91"/>
      <c r="UFB6" s="91"/>
      <c r="UFC6" s="91"/>
      <c r="UFD6" s="91"/>
      <c r="UFE6" s="91"/>
      <c r="UFF6" s="91"/>
      <c r="UFG6" s="91"/>
      <c r="UFH6" s="91"/>
      <c r="UFI6" s="91"/>
      <c r="UFJ6" s="91"/>
      <c r="UFK6" s="91"/>
      <c r="UFL6" s="91"/>
      <c r="UFM6" s="91"/>
      <c r="UFN6" s="91"/>
      <c r="UFO6" s="91"/>
      <c r="UFP6" s="91"/>
      <c r="UFQ6" s="91"/>
      <c r="UFR6" s="91"/>
      <c r="UFS6" s="91"/>
      <c r="UFT6" s="91"/>
      <c r="UFU6" s="91"/>
      <c r="UFV6" s="91"/>
      <c r="UFW6" s="91"/>
      <c r="UFX6" s="91"/>
      <c r="UFY6" s="91"/>
      <c r="UFZ6" s="91"/>
      <c r="UGA6" s="91"/>
      <c r="UGB6" s="91"/>
      <c r="UGC6" s="91"/>
      <c r="UGD6" s="91"/>
      <c r="UGE6" s="91"/>
      <c r="UGF6" s="91"/>
      <c r="UGG6" s="91"/>
      <c r="UGH6" s="91"/>
      <c r="UGI6" s="91"/>
      <c r="UGJ6" s="91"/>
      <c r="UGK6" s="91"/>
      <c r="UGL6" s="91"/>
      <c r="UGM6" s="91"/>
      <c r="UGN6" s="91"/>
      <c r="UGO6" s="91"/>
      <c r="UGP6" s="91"/>
      <c r="UGQ6" s="91"/>
      <c r="UGR6" s="91"/>
      <c r="UGS6" s="91"/>
      <c r="UGT6" s="91"/>
      <c r="UGU6" s="91"/>
      <c r="UGV6" s="91"/>
      <c r="UGW6" s="91"/>
      <c r="UGX6" s="91"/>
      <c r="UGY6" s="91"/>
      <c r="UGZ6" s="91"/>
      <c r="UHA6" s="91"/>
      <c r="UHB6" s="91"/>
      <c r="UHC6" s="91"/>
      <c r="UHD6" s="91"/>
      <c r="UHE6" s="91"/>
      <c r="UHF6" s="91"/>
      <c r="UHG6" s="91"/>
      <c r="UHH6" s="91"/>
      <c r="UHI6" s="91"/>
      <c r="UHJ6" s="91"/>
      <c r="UHK6" s="91"/>
      <c r="UHL6" s="91"/>
      <c r="UHM6" s="91"/>
      <c r="UHN6" s="91"/>
      <c r="UHO6" s="91"/>
      <c r="UHP6" s="91"/>
      <c r="UHQ6" s="91"/>
      <c r="UHR6" s="91"/>
      <c r="UHS6" s="91"/>
      <c r="UHT6" s="91"/>
      <c r="UHU6" s="91"/>
      <c r="UHV6" s="91"/>
      <c r="UHW6" s="91"/>
      <c r="UHX6" s="91"/>
      <c r="UHY6" s="91"/>
      <c r="UHZ6" s="91"/>
      <c r="UIA6" s="91"/>
      <c r="UIB6" s="91"/>
      <c r="UIC6" s="91"/>
      <c r="UID6" s="91"/>
      <c r="UIE6" s="91"/>
      <c r="UIF6" s="91"/>
      <c r="UIG6" s="91"/>
      <c r="UIH6" s="91"/>
      <c r="UII6" s="91"/>
      <c r="UIJ6" s="91"/>
      <c r="UIK6" s="91"/>
      <c r="UIL6" s="91"/>
      <c r="UIM6" s="91"/>
      <c r="UIN6" s="91"/>
      <c r="UIO6" s="91"/>
      <c r="UIP6" s="91"/>
      <c r="UIQ6" s="91"/>
      <c r="UIR6" s="91"/>
      <c r="UIS6" s="91"/>
      <c r="UIT6" s="91"/>
      <c r="UIU6" s="91"/>
      <c r="UIV6" s="91"/>
      <c r="UIW6" s="91"/>
      <c r="UIX6" s="91"/>
      <c r="UIY6" s="91"/>
      <c r="UIZ6" s="91"/>
      <c r="UJA6" s="91"/>
      <c r="UJB6" s="91"/>
      <c r="UJC6" s="91"/>
      <c r="UJD6" s="91"/>
      <c r="UJE6" s="91"/>
      <c r="UJF6" s="91"/>
      <c r="UJG6" s="91"/>
      <c r="UJH6" s="91"/>
      <c r="UJI6" s="91"/>
      <c r="UJJ6" s="91"/>
      <c r="UJK6" s="91"/>
      <c r="UJL6" s="91"/>
      <c r="UJM6" s="91"/>
      <c r="UJN6" s="91"/>
      <c r="UJO6" s="91"/>
      <c r="UJP6" s="91"/>
      <c r="UJQ6" s="91"/>
      <c r="UJR6" s="91"/>
      <c r="UJS6" s="91"/>
      <c r="UJT6" s="91"/>
      <c r="UJU6" s="91"/>
      <c r="UJV6" s="91"/>
      <c r="UJW6" s="91"/>
      <c r="UJX6" s="91"/>
      <c r="UJY6" s="91"/>
      <c r="UJZ6" s="91"/>
      <c r="UKA6" s="91"/>
      <c r="UKB6" s="91"/>
      <c r="UKC6" s="91"/>
      <c r="UKD6" s="91"/>
      <c r="UKE6" s="91"/>
      <c r="UKF6" s="91"/>
      <c r="UKG6" s="91"/>
      <c r="UKH6" s="91"/>
      <c r="UKI6" s="91"/>
      <c r="UKJ6" s="91"/>
      <c r="UKK6" s="91"/>
      <c r="UKL6" s="91"/>
      <c r="UKM6" s="91"/>
      <c r="UKN6" s="91"/>
      <c r="UKO6" s="91"/>
      <c r="UKP6" s="91"/>
      <c r="UKQ6" s="91"/>
      <c r="UKR6" s="91"/>
      <c r="UKS6" s="91"/>
      <c r="UKT6" s="91"/>
      <c r="UKU6" s="91"/>
      <c r="UKV6" s="91"/>
      <c r="UKW6" s="91"/>
      <c r="UKX6" s="91"/>
      <c r="UKY6" s="91"/>
      <c r="UKZ6" s="91"/>
      <c r="ULA6" s="91"/>
      <c r="ULB6" s="91"/>
      <c r="ULC6" s="91"/>
      <c r="ULD6" s="91"/>
      <c r="ULE6" s="91"/>
      <c r="ULF6" s="91"/>
      <c r="ULG6" s="91"/>
      <c r="ULH6" s="91"/>
      <c r="ULI6" s="91"/>
      <c r="ULJ6" s="91"/>
      <c r="ULK6" s="91"/>
      <c r="ULL6" s="91"/>
      <c r="ULM6" s="91"/>
      <c r="ULN6" s="91"/>
      <c r="ULO6" s="91"/>
      <c r="ULP6" s="91"/>
      <c r="ULQ6" s="91"/>
      <c r="ULR6" s="91"/>
      <c r="ULS6" s="91"/>
      <c r="ULT6" s="91"/>
      <c r="ULU6" s="91"/>
      <c r="ULV6" s="91"/>
      <c r="ULW6" s="91"/>
      <c r="ULX6" s="91"/>
      <c r="ULY6" s="91"/>
      <c r="ULZ6" s="91"/>
      <c r="UMA6" s="91"/>
      <c r="UMB6" s="91"/>
      <c r="UMC6" s="91"/>
      <c r="UMD6" s="91"/>
      <c r="UME6" s="91"/>
      <c r="UMF6" s="91"/>
      <c r="UMG6" s="91"/>
      <c r="UMH6" s="91"/>
      <c r="UMI6" s="91"/>
      <c r="UMJ6" s="91"/>
      <c r="UMK6" s="91"/>
      <c r="UML6" s="91"/>
      <c r="UMM6" s="91"/>
      <c r="UMN6" s="91"/>
      <c r="UMO6" s="91"/>
      <c r="UMP6" s="91"/>
      <c r="UMQ6" s="91"/>
      <c r="UMR6" s="91"/>
      <c r="UMS6" s="91"/>
      <c r="UMT6" s="91"/>
      <c r="UMU6" s="91"/>
      <c r="UMV6" s="91"/>
      <c r="UMW6" s="91"/>
      <c r="UMX6" s="91"/>
      <c r="UMY6" s="91"/>
      <c r="UMZ6" s="91"/>
      <c r="UNA6" s="91"/>
      <c r="UNB6" s="91"/>
      <c r="UNC6" s="91"/>
      <c r="UND6" s="91"/>
      <c r="UNE6" s="91"/>
      <c r="UNF6" s="91"/>
      <c r="UNG6" s="91"/>
      <c r="UNH6" s="91"/>
      <c r="UNI6" s="91"/>
      <c r="UNJ6" s="91"/>
      <c r="UNK6" s="91"/>
      <c r="UNL6" s="91"/>
      <c r="UNM6" s="91"/>
      <c r="UNN6" s="91"/>
      <c r="UNO6" s="91"/>
      <c r="UNP6" s="91"/>
      <c r="UNQ6" s="91"/>
      <c r="UNR6" s="91"/>
      <c r="UNS6" s="91"/>
      <c r="UNT6" s="91"/>
      <c r="UNU6" s="91"/>
      <c r="UNV6" s="91"/>
      <c r="UNW6" s="91"/>
      <c r="UNX6" s="91"/>
      <c r="UNY6" s="91"/>
      <c r="UNZ6" s="91"/>
      <c r="UOA6" s="91"/>
      <c r="UOB6" s="91"/>
      <c r="UOC6" s="91"/>
      <c r="UOD6" s="91"/>
      <c r="UOE6" s="91"/>
      <c r="UOF6" s="91"/>
      <c r="UOG6" s="91"/>
      <c r="UOH6" s="91"/>
      <c r="UOI6" s="91"/>
      <c r="UOJ6" s="91"/>
      <c r="UOK6" s="91"/>
      <c r="UOL6" s="91"/>
      <c r="UOM6" s="91"/>
      <c r="UON6" s="91"/>
      <c r="UOO6" s="91"/>
      <c r="UOP6" s="91"/>
      <c r="UOQ6" s="91"/>
      <c r="UOR6" s="91"/>
      <c r="UOS6" s="91"/>
      <c r="UOT6" s="91"/>
      <c r="UOU6" s="91"/>
      <c r="UOV6" s="91"/>
      <c r="UOW6" s="91"/>
      <c r="UOX6" s="91"/>
      <c r="UOY6" s="91"/>
      <c r="UOZ6" s="91"/>
      <c r="UPA6" s="91"/>
      <c r="UPB6" s="91"/>
      <c r="UPC6" s="91"/>
      <c r="UPD6" s="91"/>
      <c r="UPE6" s="91"/>
      <c r="UPF6" s="91"/>
      <c r="UPG6" s="91"/>
      <c r="UPH6" s="91"/>
      <c r="UPI6" s="91"/>
      <c r="UPJ6" s="91"/>
      <c r="UPK6" s="91"/>
      <c r="UPL6" s="91"/>
      <c r="UPM6" s="91"/>
      <c r="UPN6" s="91"/>
      <c r="UPO6" s="91"/>
      <c r="UPP6" s="91"/>
      <c r="UPQ6" s="91"/>
      <c r="UPR6" s="91"/>
      <c r="UPS6" s="91"/>
      <c r="UPT6" s="91"/>
      <c r="UPU6" s="91"/>
      <c r="UPV6" s="91"/>
      <c r="UPW6" s="91"/>
      <c r="UPX6" s="91"/>
      <c r="UPY6" s="91"/>
      <c r="UPZ6" s="91"/>
      <c r="UQA6" s="91"/>
      <c r="UQB6" s="91"/>
      <c r="UQC6" s="91"/>
      <c r="UQD6" s="91"/>
      <c r="UQE6" s="91"/>
      <c r="UQF6" s="91"/>
      <c r="UQG6" s="91"/>
      <c r="UQH6" s="91"/>
      <c r="UQI6" s="91"/>
      <c r="UQJ6" s="91"/>
      <c r="UQK6" s="91"/>
      <c r="UQL6" s="91"/>
      <c r="UQM6" s="91"/>
      <c r="UQN6" s="91"/>
      <c r="UQO6" s="91"/>
      <c r="UQP6" s="91"/>
      <c r="UQQ6" s="91"/>
      <c r="UQR6" s="91"/>
      <c r="UQS6" s="91"/>
      <c r="UQT6" s="91"/>
      <c r="UQU6" s="91"/>
      <c r="UQV6" s="91"/>
      <c r="UQW6" s="91"/>
      <c r="UQX6" s="91"/>
      <c r="UQY6" s="91"/>
      <c r="UQZ6" s="91"/>
      <c r="URA6" s="91"/>
      <c r="URB6" s="91"/>
      <c r="URC6" s="91"/>
      <c r="URD6" s="91"/>
      <c r="URE6" s="91"/>
      <c r="URF6" s="91"/>
      <c r="URG6" s="91"/>
      <c r="URH6" s="91"/>
      <c r="URI6" s="91"/>
      <c r="URJ6" s="91"/>
      <c r="URK6" s="91"/>
      <c r="URL6" s="91"/>
      <c r="URM6" s="91"/>
      <c r="URN6" s="91"/>
      <c r="URO6" s="91"/>
      <c r="URP6" s="91"/>
      <c r="URQ6" s="91"/>
      <c r="URR6" s="91"/>
      <c r="URS6" s="91"/>
      <c r="URT6" s="91"/>
      <c r="URU6" s="91"/>
      <c r="URV6" s="91"/>
      <c r="URW6" s="91"/>
      <c r="URX6" s="91"/>
      <c r="URY6" s="91"/>
      <c r="URZ6" s="91"/>
      <c r="USA6" s="91"/>
      <c r="USB6" s="91"/>
      <c r="USC6" s="91"/>
      <c r="USD6" s="91"/>
      <c r="USE6" s="91"/>
      <c r="USF6" s="91"/>
      <c r="USG6" s="91"/>
      <c r="USH6" s="91"/>
      <c r="USI6" s="91"/>
      <c r="USJ6" s="91"/>
      <c r="USK6" s="91"/>
      <c r="USL6" s="91"/>
      <c r="USM6" s="91"/>
      <c r="USN6" s="91"/>
      <c r="USO6" s="91"/>
      <c r="USP6" s="91"/>
      <c r="USQ6" s="91"/>
      <c r="USR6" s="91"/>
      <c r="USS6" s="91"/>
      <c r="UST6" s="91"/>
      <c r="USU6" s="91"/>
      <c r="USV6" s="91"/>
      <c r="USW6" s="91"/>
      <c r="USX6" s="91"/>
      <c r="USY6" s="91"/>
      <c r="USZ6" s="91"/>
      <c r="UTA6" s="91"/>
      <c r="UTB6" s="91"/>
      <c r="UTC6" s="91"/>
      <c r="UTD6" s="91"/>
      <c r="UTE6" s="91"/>
      <c r="UTF6" s="91"/>
      <c r="UTG6" s="91"/>
      <c r="UTH6" s="91"/>
      <c r="UTI6" s="91"/>
      <c r="UTJ6" s="91"/>
      <c r="UTK6" s="91"/>
      <c r="UTL6" s="91"/>
      <c r="UTM6" s="91"/>
      <c r="UTN6" s="91"/>
      <c r="UTO6" s="91"/>
      <c r="UTP6" s="91"/>
      <c r="UTQ6" s="91"/>
      <c r="UTR6" s="91"/>
      <c r="UTS6" s="91"/>
      <c r="UTT6" s="91"/>
      <c r="UTU6" s="91"/>
      <c r="UTV6" s="91"/>
      <c r="UTW6" s="91"/>
      <c r="UTX6" s="91"/>
      <c r="UTY6" s="91"/>
      <c r="UTZ6" s="91"/>
      <c r="UUA6" s="91"/>
      <c r="UUB6" s="91"/>
      <c r="UUC6" s="91"/>
      <c r="UUD6" s="91"/>
      <c r="UUE6" s="91"/>
      <c r="UUF6" s="91"/>
      <c r="UUG6" s="91"/>
      <c r="UUH6" s="91"/>
      <c r="UUI6" s="91"/>
      <c r="UUJ6" s="91"/>
      <c r="UUK6" s="91"/>
      <c r="UUL6" s="91"/>
      <c r="UUM6" s="91"/>
      <c r="UUN6" s="91"/>
      <c r="UUO6" s="91"/>
      <c r="UUP6" s="91"/>
      <c r="UUQ6" s="91"/>
      <c r="UUR6" s="91"/>
      <c r="UUS6" s="91"/>
      <c r="UUT6" s="91"/>
      <c r="UUU6" s="91"/>
      <c r="UUV6" s="91"/>
      <c r="UUW6" s="91"/>
      <c r="UUX6" s="91"/>
      <c r="UUY6" s="91"/>
      <c r="UUZ6" s="91"/>
      <c r="UVA6" s="91"/>
      <c r="UVB6" s="91"/>
      <c r="UVC6" s="91"/>
      <c r="UVD6" s="91"/>
      <c r="UVE6" s="91"/>
      <c r="UVF6" s="91"/>
      <c r="UVG6" s="91"/>
      <c r="UVH6" s="91"/>
      <c r="UVI6" s="91"/>
      <c r="UVJ6" s="91"/>
      <c r="UVK6" s="91"/>
      <c r="UVL6" s="91"/>
      <c r="UVM6" s="91"/>
      <c r="UVN6" s="91"/>
      <c r="UVO6" s="91"/>
      <c r="UVP6" s="91"/>
      <c r="UVQ6" s="91"/>
      <c r="UVR6" s="91"/>
      <c r="UVS6" s="91"/>
      <c r="UVT6" s="91"/>
      <c r="UVU6" s="91"/>
      <c r="UVV6" s="91"/>
      <c r="UVW6" s="91"/>
      <c r="UVX6" s="91"/>
      <c r="UVY6" s="91"/>
      <c r="UVZ6" s="91"/>
      <c r="UWA6" s="91"/>
      <c r="UWB6" s="91"/>
      <c r="UWC6" s="91"/>
      <c r="UWD6" s="91"/>
      <c r="UWE6" s="91"/>
      <c r="UWF6" s="91"/>
      <c r="UWG6" s="91"/>
      <c r="UWH6" s="91"/>
      <c r="UWI6" s="91"/>
      <c r="UWJ6" s="91"/>
      <c r="UWK6" s="91"/>
      <c r="UWL6" s="91"/>
      <c r="UWM6" s="91"/>
      <c r="UWN6" s="91"/>
      <c r="UWO6" s="91"/>
      <c r="UWP6" s="91"/>
      <c r="UWQ6" s="91"/>
      <c r="UWR6" s="91"/>
      <c r="UWS6" s="91"/>
      <c r="UWT6" s="91"/>
      <c r="UWU6" s="91"/>
      <c r="UWV6" s="91"/>
      <c r="UWW6" s="91"/>
      <c r="UWX6" s="91"/>
      <c r="UWY6" s="91"/>
      <c r="UWZ6" s="91"/>
      <c r="UXA6" s="91"/>
      <c r="UXB6" s="91"/>
      <c r="UXC6" s="91"/>
      <c r="UXD6" s="91"/>
      <c r="UXE6" s="91"/>
      <c r="UXF6" s="91"/>
      <c r="UXG6" s="91"/>
      <c r="UXH6" s="91"/>
      <c r="UXI6" s="91"/>
      <c r="UXJ6" s="91"/>
      <c r="UXK6" s="91"/>
      <c r="UXL6" s="91"/>
      <c r="UXM6" s="91"/>
      <c r="UXN6" s="91"/>
      <c r="UXO6" s="91"/>
      <c r="UXP6" s="91"/>
      <c r="UXQ6" s="91"/>
      <c r="UXR6" s="91"/>
      <c r="UXS6" s="91"/>
      <c r="UXT6" s="91"/>
      <c r="UXU6" s="91"/>
      <c r="UXV6" s="91"/>
      <c r="UXW6" s="91"/>
      <c r="UXX6" s="91"/>
      <c r="UXY6" s="91"/>
      <c r="UXZ6" s="91"/>
      <c r="UYA6" s="91"/>
      <c r="UYB6" s="91"/>
      <c r="UYC6" s="91"/>
      <c r="UYD6" s="91"/>
      <c r="UYE6" s="91"/>
      <c r="UYF6" s="91"/>
      <c r="UYG6" s="91"/>
      <c r="UYH6" s="91"/>
      <c r="UYI6" s="91"/>
      <c r="UYJ6" s="91"/>
      <c r="UYK6" s="91"/>
      <c r="UYL6" s="91"/>
      <c r="UYM6" s="91"/>
      <c r="UYN6" s="91"/>
      <c r="UYO6" s="91"/>
      <c r="UYP6" s="91"/>
      <c r="UYQ6" s="91"/>
      <c r="UYR6" s="91"/>
      <c r="UYS6" s="91"/>
      <c r="UYT6" s="91"/>
      <c r="UYU6" s="91"/>
      <c r="UYV6" s="91"/>
      <c r="UYW6" s="91"/>
      <c r="UYX6" s="91"/>
      <c r="UYY6" s="91"/>
      <c r="UYZ6" s="91"/>
      <c r="UZA6" s="91"/>
      <c r="UZB6" s="91"/>
      <c r="UZC6" s="91"/>
      <c r="UZD6" s="91"/>
      <c r="UZE6" s="91"/>
      <c r="UZF6" s="91"/>
      <c r="UZG6" s="91"/>
      <c r="UZH6" s="91"/>
      <c r="UZI6" s="91"/>
      <c r="UZJ6" s="91"/>
      <c r="UZK6" s="91"/>
      <c r="UZL6" s="91"/>
      <c r="UZM6" s="91"/>
      <c r="UZN6" s="91"/>
      <c r="UZO6" s="91"/>
      <c r="UZP6" s="91"/>
      <c r="UZQ6" s="91"/>
      <c r="UZR6" s="91"/>
      <c r="UZS6" s="91"/>
      <c r="UZT6" s="91"/>
      <c r="UZU6" s="91"/>
      <c r="UZV6" s="91"/>
      <c r="UZW6" s="91"/>
      <c r="UZX6" s="91"/>
      <c r="UZY6" s="91"/>
      <c r="UZZ6" s="91"/>
      <c r="VAA6" s="91"/>
      <c r="VAB6" s="91"/>
      <c r="VAC6" s="91"/>
      <c r="VAD6" s="91"/>
      <c r="VAE6" s="91"/>
      <c r="VAF6" s="91"/>
      <c r="VAG6" s="91"/>
      <c r="VAH6" s="91"/>
      <c r="VAI6" s="91"/>
      <c r="VAJ6" s="91"/>
      <c r="VAK6" s="91"/>
      <c r="VAL6" s="91"/>
      <c r="VAM6" s="91"/>
      <c r="VAN6" s="91"/>
      <c r="VAO6" s="91"/>
      <c r="VAP6" s="91"/>
      <c r="VAQ6" s="91"/>
      <c r="VAR6" s="91"/>
      <c r="VAS6" s="91"/>
      <c r="VAT6" s="91"/>
      <c r="VAU6" s="91"/>
      <c r="VAV6" s="91"/>
      <c r="VAW6" s="91"/>
      <c r="VAX6" s="91"/>
      <c r="VAY6" s="91"/>
      <c r="VAZ6" s="91"/>
      <c r="VBA6" s="91"/>
      <c r="VBB6" s="91"/>
      <c r="VBC6" s="91"/>
      <c r="VBD6" s="91"/>
      <c r="VBE6" s="91"/>
      <c r="VBF6" s="91"/>
      <c r="VBG6" s="91"/>
      <c r="VBH6" s="91"/>
      <c r="VBI6" s="91"/>
      <c r="VBJ6" s="91"/>
      <c r="VBK6" s="91"/>
      <c r="VBL6" s="91"/>
      <c r="VBM6" s="91"/>
      <c r="VBN6" s="91"/>
      <c r="VBO6" s="91"/>
      <c r="VBP6" s="91"/>
      <c r="VBQ6" s="91"/>
      <c r="VBR6" s="91"/>
      <c r="VBS6" s="91"/>
      <c r="VBT6" s="91"/>
      <c r="VBU6" s="91"/>
      <c r="VBV6" s="91"/>
      <c r="VBW6" s="91"/>
      <c r="VBX6" s="91"/>
      <c r="VBY6" s="91"/>
      <c r="VBZ6" s="91"/>
      <c r="VCA6" s="91"/>
      <c r="VCB6" s="91"/>
      <c r="VCC6" s="91"/>
      <c r="VCD6" s="91"/>
      <c r="VCE6" s="91"/>
      <c r="VCF6" s="91"/>
      <c r="VCG6" s="91"/>
      <c r="VCH6" s="91"/>
      <c r="VCI6" s="91"/>
      <c r="VCJ6" s="91"/>
      <c r="VCK6" s="91"/>
      <c r="VCL6" s="91"/>
      <c r="VCM6" s="91"/>
      <c r="VCN6" s="91"/>
      <c r="VCO6" s="91"/>
      <c r="VCP6" s="91"/>
      <c r="VCQ6" s="91"/>
      <c r="VCR6" s="91"/>
      <c r="VCS6" s="91"/>
      <c r="VCT6" s="91"/>
      <c r="VCU6" s="91"/>
      <c r="VCV6" s="91"/>
      <c r="VCW6" s="91"/>
      <c r="VCX6" s="91"/>
      <c r="VCY6" s="91"/>
      <c r="VCZ6" s="91"/>
      <c r="VDA6" s="91"/>
      <c r="VDB6" s="91"/>
      <c r="VDC6" s="91"/>
      <c r="VDD6" s="91"/>
      <c r="VDE6" s="91"/>
      <c r="VDF6" s="91"/>
      <c r="VDG6" s="91"/>
      <c r="VDH6" s="91"/>
      <c r="VDI6" s="91"/>
      <c r="VDJ6" s="91"/>
      <c r="VDK6" s="91"/>
      <c r="VDL6" s="91"/>
      <c r="VDM6" s="91"/>
      <c r="VDN6" s="91"/>
      <c r="VDO6" s="91"/>
      <c r="VDP6" s="91"/>
      <c r="VDQ6" s="91"/>
      <c r="VDR6" s="91"/>
      <c r="VDS6" s="91"/>
      <c r="VDT6" s="91"/>
      <c r="VDU6" s="91"/>
      <c r="VDV6" s="91"/>
      <c r="VDW6" s="91"/>
      <c r="VDX6" s="91"/>
      <c r="VDY6" s="91"/>
      <c r="VDZ6" s="91"/>
      <c r="VEA6" s="91"/>
      <c r="VEB6" s="91"/>
      <c r="VEC6" s="91"/>
      <c r="VED6" s="91"/>
      <c r="VEE6" s="91"/>
      <c r="VEF6" s="91"/>
      <c r="VEG6" s="91"/>
      <c r="VEH6" s="91"/>
      <c r="VEI6" s="91"/>
      <c r="VEJ6" s="91"/>
      <c r="VEK6" s="91"/>
      <c r="VEL6" s="91"/>
      <c r="VEM6" s="91"/>
      <c r="VEN6" s="91"/>
      <c r="VEO6" s="91"/>
      <c r="VEP6" s="91"/>
      <c r="VEQ6" s="91"/>
      <c r="VER6" s="91"/>
      <c r="VES6" s="91"/>
      <c r="VET6" s="91"/>
      <c r="VEU6" s="91"/>
      <c r="VEV6" s="91"/>
      <c r="VEW6" s="91"/>
      <c r="VEX6" s="91"/>
      <c r="VEY6" s="91"/>
      <c r="VEZ6" s="91"/>
      <c r="VFA6" s="91"/>
      <c r="VFB6" s="91"/>
      <c r="VFC6" s="91"/>
      <c r="VFD6" s="91"/>
      <c r="VFE6" s="91"/>
      <c r="VFF6" s="91"/>
      <c r="VFG6" s="91"/>
      <c r="VFH6" s="91"/>
      <c r="VFI6" s="91"/>
      <c r="VFJ6" s="91"/>
      <c r="VFK6" s="91"/>
      <c r="VFL6" s="91"/>
      <c r="VFM6" s="91"/>
      <c r="VFN6" s="91"/>
      <c r="VFO6" s="91"/>
      <c r="VFP6" s="91"/>
      <c r="VFQ6" s="91"/>
      <c r="VFR6" s="91"/>
      <c r="VFS6" s="91"/>
      <c r="VFT6" s="91"/>
      <c r="VFU6" s="91"/>
      <c r="VFV6" s="91"/>
      <c r="VFW6" s="91"/>
      <c r="VFX6" s="91"/>
      <c r="VFY6" s="91"/>
      <c r="VFZ6" s="91"/>
      <c r="VGA6" s="91"/>
      <c r="VGB6" s="91"/>
      <c r="VGC6" s="91"/>
      <c r="VGD6" s="91"/>
      <c r="VGE6" s="91"/>
      <c r="VGF6" s="91"/>
      <c r="VGG6" s="91"/>
      <c r="VGH6" s="91"/>
      <c r="VGI6" s="91"/>
      <c r="VGJ6" s="91"/>
      <c r="VGK6" s="91"/>
      <c r="VGL6" s="91"/>
      <c r="VGM6" s="91"/>
      <c r="VGN6" s="91"/>
      <c r="VGO6" s="91"/>
      <c r="VGP6" s="91"/>
      <c r="VGQ6" s="91"/>
      <c r="VGR6" s="91"/>
      <c r="VGS6" s="91"/>
      <c r="VGT6" s="91"/>
      <c r="VGU6" s="91"/>
      <c r="VGV6" s="91"/>
      <c r="VGW6" s="91"/>
      <c r="VGX6" s="91"/>
      <c r="VGY6" s="91"/>
      <c r="VGZ6" s="91"/>
      <c r="VHA6" s="91"/>
      <c r="VHB6" s="91"/>
      <c r="VHC6" s="91"/>
      <c r="VHD6" s="91"/>
      <c r="VHE6" s="91"/>
      <c r="VHF6" s="91"/>
      <c r="VHG6" s="91"/>
      <c r="VHH6" s="91"/>
      <c r="VHI6" s="91"/>
      <c r="VHJ6" s="91"/>
      <c r="VHK6" s="91"/>
      <c r="VHL6" s="91"/>
      <c r="VHM6" s="91"/>
      <c r="VHN6" s="91"/>
      <c r="VHO6" s="91"/>
      <c r="VHP6" s="91"/>
      <c r="VHQ6" s="91"/>
      <c r="VHR6" s="91"/>
      <c r="VHS6" s="91"/>
      <c r="VHT6" s="91"/>
      <c r="VHU6" s="91"/>
      <c r="VHV6" s="91"/>
      <c r="VHW6" s="91"/>
      <c r="VHX6" s="91"/>
      <c r="VHY6" s="91"/>
      <c r="VHZ6" s="91"/>
      <c r="VIA6" s="91"/>
      <c r="VIB6" s="91"/>
      <c r="VIC6" s="91"/>
      <c r="VID6" s="91"/>
      <c r="VIE6" s="91"/>
      <c r="VIF6" s="91"/>
      <c r="VIG6" s="91"/>
      <c r="VIH6" s="91"/>
      <c r="VII6" s="91"/>
      <c r="VIJ6" s="91"/>
      <c r="VIK6" s="91"/>
      <c r="VIL6" s="91"/>
      <c r="VIM6" s="91"/>
      <c r="VIN6" s="91"/>
      <c r="VIO6" s="91"/>
      <c r="VIP6" s="91"/>
      <c r="VIQ6" s="91"/>
      <c r="VIR6" s="91"/>
      <c r="VIS6" s="91"/>
      <c r="VIT6" s="91"/>
      <c r="VIU6" s="91"/>
      <c r="VIV6" s="91"/>
      <c r="VIW6" s="91"/>
      <c r="VIX6" s="91"/>
      <c r="VIY6" s="91"/>
      <c r="VIZ6" s="91"/>
      <c r="VJA6" s="91"/>
      <c r="VJB6" s="91"/>
      <c r="VJC6" s="91"/>
      <c r="VJD6" s="91"/>
      <c r="VJE6" s="91"/>
      <c r="VJF6" s="91"/>
      <c r="VJG6" s="91"/>
      <c r="VJH6" s="91"/>
      <c r="VJI6" s="91"/>
      <c r="VJJ6" s="91"/>
      <c r="VJK6" s="91"/>
      <c r="VJL6" s="91"/>
      <c r="VJM6" s="91"/>
      <c r="VJN6" s="91"/>
      <c r="VJO6" s="91"/>
      <c r="VJP6" s="91"/>
      <c r="VJQ6" s="91"/>
      <c r="VJR6" s="91"/>
      <c r="VJS6" s="91"/>
      <c r="VJT6" s="91"/>
      <c r="VJU6" s="91"/>
      <c r="VJV6" s="91"/>
      <c r="VJW6" s="91"/>
      <c r="VJX6" s="91"/>
      <c r="VJY6" s="91"/>
      <c r="VJZ6" s="91"/>
      <c r="VKA6" s="91"/>
      <c r="VKB6" s="91"/>
      <c r="VKC6" s="91"/>
      <c r="VKD6" s="91"/>
      <c r="VKE6" s="91"/>
      <c r="VKF6" s="91"/>
      <c r="VKG6" s="91"/>
      <c r="VKH6" s="91"/>
      <c r="VKI6" s="91"/>
      <c r="VKJ6" s="91"/>
      <c r="VKK6" s="91"/>
      <c r="VKL6" s="91"/>
      <c r="VKM6" s="91"/>
      <c r="VKN6" s="91"/>
      <c r="VKO6" s="91"/>
      <c r="VKP6" s="91"/>
      <c r="VKQ6" s="91"/>
      <c r="VKR6" s="91"/>
      <c r="VKS6" s="91"/>
      <c r="VKT6" s="91"/>
      <c r="VKU6" s="91"/>
      <c r="VKV6" s="91"/>
      <c r="VKW6" s="91"/>
      <c r="VKX6" s="91"/>
      <c r="VKY6" s="91"/>
      <c r="VKZ6" s="91"/>
      <c r="VLA6" s="91"/>
      <c r="VLB6" s="91"/>
      <c r="VLC6" s="91"/>
      <c r="VLD6" s="91"/>
      <c r="VLE6" s="91"/>
      <c r="VLF6" s="91"/>
      <c r="VLG6" s="91"/>
      <c r="VLH6" s="91"/>
      <c r="VLI6" s="91"/>
      <c r="VLJ6" s="91"/>
      <c r="VLK6" s="91"/>
      <c r="VLL6" s="91"/>
      <c r="VLM6" s="91"/>
      <c r="VLN6" s="91"/>
      <c r="VLO6" s="91"/>
      <c r="VLP6" s="91"/>
      <c r="VLQ6" s="91"/>
      <c r="VLR6" s="91"/>
      <c r="VLS6" s="91"/>
      <c r="VLT6" s="91"/>
      <c r="VLU6" s="91"/>
      <c r="VLV6" s="91"/>
      <c r="VLW6" s="91"/>
      <c r="VLX6" s="91"/>
      <c r="VLY6" s="91"/>
      <c r="VLZ6" s="91"/>
      <c r="VMA6" s="91"/>
      <c r="VMB6" s="91"/>
      <c r="VMC6" s="91"/>
      <c r="VMD6" s="91"/>
      <c r="VME6" s="91"/>
      <c r="VMF6" s="91"/>
      <c r="VMG6" s="91"/>
      <c r="VMH6" s="91"/>
      <c r="VMI6" s="91"/>
      <c r="VMJ6" s="91"/>
      <c r="VMK6" s="91"/>
      <c r="VML6" s="91"/>
      <c r="VMM6" s="91"/>
      <c r="VMN6" s="91"/>
      <c r="VMO6" s="91"/>
      <c r="VMP6" s="91"/>
      <c r="VMQ6" s="91"/>
      <c r="VMR6" s="91"/>
      <c r="VMS6" s="91"/>
      <c r="VMT6" s="91"/>
      <c r="VMU6" s="91"/>
      <c r="VMV6" s="91"/>
      <c r="VMW6" s="91"/>
      <c r="VMX6" s="91"/>
      <c r="VMY6" s="91"/>
      <c r="VMZ6" s="91"/>
      <c r="VNA6" s="91"/>
      <c r="VNB6" s="91"/>
      <c r="VNC6" s="91"/>
      <c r="VND6" s="91"/>
      <c r="VNE6" s="91"/>
      <c r="VNF6" s="91"/>
      <c r="VNG6" s="91"/>
      <c r="VNH6" s="91"/>
      <c r="VNI6" s="91"/>
      <c r="VNJ6" s="91"/>
      <c r="VNK6" s="91"/>
      <c r="VNL6" s="91"/>
      <c r="VNM6" s="91"/>
      <c r="VNN6" s="91"/>
      <c r="VNO6" s="91"/>
      <c r="VNP6" s="91"/>
      <c r="VNQ6" s="91"/>
      <c r="VNR6" s="91"/>
      <c r="VNS6" s="91"/>
      <c r="VNT6" s="91"/>
      <c r="VNU6" s="91"/>
      <c r="VNV6" s="91"/>
      <c r="VNW6" s="91"/>
      <c r="VNX6" s="91"/>
      <c r="VNY6" s="91"/>
      <c r="VNZ6" s="91"/>
      <c r="VOA6" s="91"/>
      <c r="VOB6" s="91"/>
      <c r="VOC6" s="91"/>
      <c r="VOD6" s="91"/>
      <c r="VOE6" s="91"/>
      <c r="VOF6" s="91"/>
      <c r="VOG6" s="91"/>
      <c r="VOH6" s="91"/>
      <c r="VOI6" s="91"/>
      <c r="VOJ6" s="91"/>
      <c r="VOK6" s="91"/>
      <c r="VOL6" s="91"/>
      <c r="VOM6" s="91"/>
      <c r="VON6" s="91"/>
      <c r="VOO6" s="91"/>
      <c r="VOP6" s="91"/>
      <c r="VOQ6" s="91"/>
      <c r="VOR6" s="91"/>
      <c r="VOS6" s="91"/>
      <c r="VOT6" s="91"/>
      <c r="VOU6" s="91"/>
      <c r="VOV6" s="91"/>
      <c r="VOW6" s="91"/>
      <c r="VOX6" s="91"/>
      <c r="VOY6" s="91"/>
      <c r="VOZ6" s="91"/>
      <c r="VPA6" s="91"/>
      <c r="VPB6" s="91"/>
      <c r="VPC6" s="91"/>
      <c r="VPD6" s="91"/>
      <c r="VPE6" s="91"/>
      <c r="VPF6" s="91"/>
      <c r="VPG6" s="91"/>
      <c r="VPH6" s="91"/>
      <c r="VPI6" s="91"/>
      <c r="VPJ6" s="91"/>
      <c r="VPK6" s="91"/>
      <c r="VPL6" s="91"/>
      <c r="VPM6" s="91"/>
      <c r="VPN6" s="91"/>
      <c r="VPO6" s="91"/>
      <c r="VPP6" s="91"/>
      <c r="VPQ6" s="91"/>
      <c r="VPR6" s="91"/>
      <c r="VPS6" s="91"/>
      <c r="VPT6" s="91"/>
      <c r="VPU6" s="91"/>
      <c r="VPV6" s="91"/>
      <c r="VPW6" s="91"/>
      <c r="VPX6" s="91"/>
      <c r="VPY6" s="91"/>
      <c r="VPZ6" s="91"/>
      <c r="VQA6" s="91"/>
      <c r="VQB6" s="91"/>
      <c r="VQC6" s="91"/>
      <c r="VQD6" s="91"/>
      <c r="VQE6" s="91"/>
      <c r="VQF6" s="91"/>
      <c r="VQG6" s="91"/>
      <c r="VQH6" s="91"/>
      <c r="VQI6" s="91"/>
      <c r="VQJ6" s="91"/>
      <c r="VQK6" s="91"/>
      <c r="VQL6" s="91"/>
      <c r="VQM6" s="91"/>
      <c r="VQN6" s="91"/>
      <c r="VQO6" s="91"/>
      <c r="VQP6" s="91"/>
      <c r="VQQ6" s="91"/>
      <c r="VQR6" s="91"/>
      <c r="VQS6" s="91"/>
      <c r="VQT6" s="91"/>
      <c r="VQU6" s="91"/>
      <c r="VQV6" s="91"/>
      <c r="VQW6" s="91"/>
      <c r="VQX6" s="91"/>
      <c r="VQY6" s="91"/>
      <c r="VQZ6" s="91"/>
      <c r="VRA6" s="91"/>
      <c r="VRB6" s="91"/>
      <c r="VRC6" s="91"/>
      <c r="VRD6" s="91"/>
      <c r="VRE6" s="91"/>
      <c r="VRF6" s="91"/>
      <c r="VRG6" s="91"/>
      <c r="VRH6" s="91"/>
      <c r="VRI6" s="91"/>
      <c r="VRJ6" s="91"/>
      <c r="VRK6" s="91"/>
      <c r="VRL6" s="91"/>
      <c r="VRM6" s="91"/>
      <c r="VRN6" s="91"/>
      <c r="VRO6" s="91"/>
      <c r="VRP6" s="91"/>
      <c r="VRQ6" s="91"/>
      <c r="VRR6" s="91"/>
      <c r="VRS6" s="91"/>
      <c r="VRT6" s="91"/>
      <c r="VRU6" s="91"/>
      <c r="VRV6" s="91"/>
      <c r="VRW6" s="91"/>
      <c r="VRX6" s="91"/>
      <c r="VRY6" s="91"/>
      <c r="VRZ6" s="91"/>
      <c r="VSA6" s="91"/>
      <c r="VSB6" s="91"/>
      <c r="VSC6" s="91"/>
      <c r="VSD6" s="91"/>
      <c r="VSE6" s="91"/>
      <c r="VSF6" s="91"/>
      <c r="VSG6" s="91"/>
      <c r="VSH6" s="91"/>
      <c r="VSI6" s="91"/>
      <c r="VSJ6" s="91"/>
      <c r="VSK6" s="91"/>
      <c r="VSL6" s="91"/>
      <c r="VSM6" s="91"/>
      <c r="VSN6" s="91"/>
      <c r="VSO6" s="91"/>
      <c r="VSP6" s="91"/>
      <c r="VSQ6" s="91"/>
      <c r="VSR6" s="91"/>
      <c r="VSS6" s="91"/>
      <c r="VST6" s="91"/>
      <c r="VSU6" s="91"/>
      <c r="VSV6" s="91"/>
      <c r="VSW6" s="91"/>
      <c r="VSX6" s="91"/>
      <c r="VSY6" s="91"/>
      <c r="VSZ6" s="91"/>
      <c r="VTA6" s="91"/>
      <c r="VTB6" s="91"/>
      <c r="VTC6" s="91"/>
      <c r="VTD6" s="91"/>
      <c r="VTE6" s="91"/>
      <c r="VTF6" s="91"/>
      <c r="VTG6" s="91"/>
      <c r="VTH6" s="91"/>
      <c r="VTI6" s="91"/>
      <c r="VTJ6" s="91"/>
      <c r="VTK6" s="91"/>
      <c r="VTL6" s="91"/>
      <c r="VTM6" s="91"/>
      <c r="VTN6" s="91"/>
      <c r="VTO6" s="91"/>
      <c r="VTP6" s="91"/>
      <c r="VTQ6" s="91"/>
      <c r="VTR6" s="91"/>
      <c r="VTS6" s="91"/>
      <c r="VTT6" s="91"/>
      <c r="VTU6" s="91"/>
      <c r="VTV6" s="91"/>
      <c r="VTW6" s="91"/>
      <c r="VTX6" s="91"/>
      <c r="VTY6" s="91"/>
      <c r="VTZ6" s="91"/>
      <c r="VUA6" s="91"/>
      <c r="VUB6" s="91"/>
      <c r="VUC6" s="91"/>
      <c r="VUD6" s="91"/>
      <c r="VUE6" s="91"/>
      <c r="VUF6" s="91"/>
      <c r="VUG6" s="91"/>
      <c r="VUH6" s="91"/>
      <c r="VUI6" s="91"/>
      <c r="VUJ6" s="91"/>
      <c r="VUK6" s="91"/>
      <c r="VUL6" s="91"/>
      <c r="VUM6" s="91"/>
      <c r="VUN6" s="91"/>
      <c r="VUO6" s="91"/>
      <c r="VUP6" s="91"/>
      <c r="VUQ6" s="91"/>
      <c r="VUR6" s="91"/>
      <c r="VUS6" s="91"/>
      <c r="VUT6" s="91"/>
      <c r="VUU6" s="91"/>
      <c r="VUV6" s="91"/>
      <c r="VUW6" s="91"/>
      <c r="VUX6" s="91"/>
      <c r="VUY6" s="91"/>
      <c r="VUZ6" s="91"/>
      <c r="VVA6" s="91"/>
      <c r="VVB6" s="91"/>
      <c r="VVC6" s="91"/>
      <c r="VVD6" s="91"/>
      <c r="VVE6" s="91"/>
      <c r="VVF6" s="91"/>
      <c r="VVG6" s="91"/>
      <c r="VVH6" s="91"/>
      <c r="VVI6" s="91"/>
      <c r="VVJ6" s="91"/>
      <c r="VVK6" s="91"/>
      <c r="VVL6" s="91"/>
      <c r="VVM6" s="91"/>
      <c r="VVN6" s="91"/>
      <c r="VVO6" s="91"/>
      <c r="VVP6" s="91"/>
      <c r="VVQ6" s="91"/>
      <c r="VVR6" s="91"/>
      <c r="VVS6" s="91"/>
      <c r="VVT6" s="91"/>
      <c r="VVU6" s="91"/>
      <c r="VVV6" s="91"/>
      <c r="VVW6" s="91"/>
      <c r="VVX6" s="91"/>
      <c r="VVY6" s="91"/>
      <c r="VVZ6" s="91"/>
      <c r="VWA6" s="91"/>
      <c r="VWB6" s="91"/>
      <c r="VWC6" s="91"/>
      <c r="VWD6" s="91"/>
      <c r="VWE6" s="91"/>
      <c r="VWF6" s="91"/>
      <c r="VWG6" s="91"/>
      <c r="VWH6" s="91"/>
      <c r="VWI6" s="91"/>
      <c r="VWJ6" s="91"/>
      <c r="VWK6" s="91"/>
      <c r="VWL6" s="91"/>
      <c r="VWM6" s="91"/>
      <c r="VWN6" s="91"/>
      <c r="VWO6" s="91"/>
      <c r="VWP6" s="91"/>
      <c r="VWQ6" s="91"/>
      <c r="VWR6" s="91"/>
      <c r="VWS6" s="91"/>
      <c r="VWT6" s="91"/>
      <c r="VWU6" s="91"/>
      <c r="VWV6" s="91"/>
      <c r="VWW6" s="91"/>
      <c r="VWX6" s="91"/>
      <c r="VWY6" s="91"/>
      <c r="VWZ6" s="91"/>
      <c r="VXA6" s="91"/>
      <c r="VXB6" s="91"/>
      <c r="VXC6" s="91"/>
      <c r="VXD6" s="91"/>
      <c r="VXE6" s="91"/>
      <c r="VXF6" s="91"/>
      <c r="VXG6" s="91"/>
      <c r="VXH6" s="91"/>
      <c r="VXI6" s="91"/>
      <c r="VXJ6" s="91"/>
      <c r="VXK6" s="91"/>
      <c r="VXL6" s="91"/>
      <c r="VXM6" s="91"/>
      <c r="VXN6" s="91"/>
      <c r="VXO6" s="91"/>
      <c r="VXP6" s="91"/>
      <c r="VXQ6" s="91"/>
      <c r="VXR6" s="91"/>
      <c r="VXS6" s="91"/>
      <c r="VXT6" s="91"/>
      <c r="VXU6" s="91"/>
      <c r="VXV6" s="91"/>
      <c r="VXW6" s="91"/>
      <c r="VXX6" s="91"/>
      <c r="VXY6" s="91"/>
      <c r="VXZ6" s="91"/>
      <c r="VYA6" s="91"/>
      <c r="VYB6" s="91"/>
      <c r="VYC6" s="91"/>
      <c r="VYD6" s="91"/>
      <c r="VYE6" s="91"/>
      <c r="VYF6" s="91"/>
      <c r="VYG6" s="91"/>
      <c r="VYH6" s="91"/>
      <c r="VYI6" s="91"/>
      <c r="VYJ6" s="91"/>
      <c r="VYK6" s="91"/>
      <c r="VYL6" s="91"/>
      <c r="VYM6" s="91"/>
      <c r="VYN6" s="91"/>
      <c r="VYO6" s="91"/>
      <c r="VYP6" s="91"/>
      <c r="VYQ6" s="91"/>
      <c r="VYR6" s="91"/>
      <c r="VYS6" s="91"/>
      <c r="VYT6" s="91"/>
      <c r="VYU6" s="91"/>
      <c r="VYV6" s="91"/>
      <c r="VYW6" s="91"/>
      <c r="VYX6" s="91"/>
      <c r="VYY6" s="91"/>
      <c r="VYZ6" s="91"/>
      <c r="VZA6" s="91"/>
      <c r="VZB6" s="91"/>
      <c r="VZC6" s="91"/>
      <c r="VZD6" s="91"/>
      <c r="VZE6" s="91"/>
      <c r="VZF6" s="91"/>
      <c r="VZG6" s="91"/>
      <c r="VZH6" s="91"/>
      <c r="VZI6" s="91"/>
      <c r="VZJ6" s="91"/>
      <c r="VZK6" s="91"/>
      <c r="VZL6" s="91"/>
      <c r="VZM6" s="91"/>
      <c r="VZN6" s="91"/>
      <c r="VZO6" s="91"/>
      <c r="VZP6" s="91"/>
      <c r="VZQ6" s="91"/>
      <c r="VZR6" s="91"/>
      <c r="VZS6" s="91"/>
      <c r="VZT6" s="91"/>
      <c r="VZU6" s="91"/>
      <c r="VZV6" s="91"/>
      <c r="VZW6" s="91"/>
      <c r="VZX6" s="91"/>
      <c r="VZY6" s="91"/>
      <c r="VZZ6" s="91"/>
      <c r="WAA6" s="91"/>
      <c r="WAB6" s="91"/>
      <c r="WAC6" s="91"/>
      <c r="WAD6" s="91"/>
      <c r="WAE6" s="91"/>
      <c r="WAF6" s="91"/>
      <c r="WAG6" s="91"/>
      <c r="WAH6" s="91"/>
      <c r="WAI6" s="91"/>
      <c r="WAJ6" s="91"/>
      <c r="WAK6" s="91"/>
      <c r="WAL6" s="91"/>
      <c r="WAM6" s="91"/>
      <c r="WAN6" s="91"/>
      <c r="WAO6" s="91"/>
      <c r="WAP6" s="91"/>
      <c r="WAQ6" s="91"/>
      <c r="WAR6" s="91"/>
      <c r="WAS6" s="91"/>
      <c r="WAT6" s="91"/>
      <c r="WAU6" s="91"/>
      <c r="WAV6" s="91"/>
      <c r="WAW6" s="91"/>
      <c r="WAX6" s="91"/>
      <c r="WAY6" s="91"/>
      <c r="WAZ6" s="91"/>
      <c r="WBA6" s="91"/>
      <c r="WBB6" s="91"/>
      <c r="WBC6" s="91"/>
      <c r="WBD6" s="91"/>
      <c r="WBE6" s="91"/>
      <c r="WBF6" s="91"/>
      <c r="WBG6" s="91"/>
      <c r="WBH6" s="91"/>
      <c r="WBI6" s="91"/>
      <c r="WBJ6" s="91"/>
      <c r="WBK6" s="91"/>
      <c r="WBL6" s="91"/>
      <c r="WBM6" s="91"/>
      <c r="WBN6" s="91"/>
      <c r="WBO6" s="91"/>
      <c r="WBP6" s="91"/>
      <c r="WBQ6" s="91"/>
      <c r="WBR6" s="91"/>
      <c r="WBS6" s="91"/>
      <c r="WBT6" s="91"/>
      <c r="WBU6" s="91"/>
      <c r="WBV6" s="91"/>
      <c r="WBW6" s="91"/>
      <c r="WBX6" s="91"/>
      <c r="WBY6" s="91"/>
      <c r="WBZ6" s="91"/>
      <c r="WCA6" s="91"/>
      <c r="WCB6" s="91"/>
      <c r="WCC6" s="91"/>
      <c r="WCD6" s="91"/>
      <c r="WCE6" s="91"/>
      <c r="WCF6" s="91"/>
      <c r="WCG6" s="91"/>
      <c r="WCH6" s="91"/>
      <c r="WCI6" s="91"/>
      <c r="WCJ6" s="91"/>
      <c r="WCK6" s="91"/>
      <c r="WCL6" s="91"/>
      <c r="WCM6" s="91"/>
      <c r="WCN6" s="91"/>
      <c r="WCO6" s="91"/>
      <c r="WCP6" s="91"/>
      <c r="WCQ6" s="91"/>
      <c r="WCR6" s="91"/>
      <c r="WCS6" s="91"/>
      <c r="WCT6" s="91"/>
      <c r="WCU6" s="91"/>
      <c r="WCV6" s="91"/>
      <c r="WCW6" s="91"/>
      <c r="WCX6" s="91"/>
      <c r="WCY6" s="91"/>
      <c r="WCZ6" s="91"/>
      <c r="WDA6" s="91"/>
      <c r="WDB6" s="91"/>
      <c r="WDC6" s="91"/>
      <c r="WDD6" s="91"/>
      <c r="WDE6" s="91"/>
      <c r="WDF6" s="91"/>
      <c r="WDG6" s="91"/>
      <c r="WDH6" s="91"/>
      <c r="WDI6" s="91"/>
      <c r="WDJ6" s="91"/>
      <c r="WDK6" s="91"/>
      <c r="WDL6" s="91"/>
      <c r="WDM6" s="91"/>
      <c r="WDN6" s="91"/>
      <c r="WDO6" s="91"/>
      <c r="WDP6" s="91"/>
      <c r="WDQ6" s="91"/>
      <c r="WDR6" s="91"/>
      <c r="WDS6" s="91"/>
      <c r="WDT6" s="91"/>
      <c r="WDU6" s="91"/>
      <c r="WDV6" s="91"/>
      <c r="WDW6" s="91"/>
      <c r="WDX6" s="91"/>
      <c r="WDY6" s="91"/>
      <c r="WDZ6" s="91"/>
      <c r="WEA6" s="91"/>
      <c r="WEB6" s="91"/>
      <c r="WEC6" s="91"/>
      <c r="WED6" s="91"/>
      <c r="WEE6" s="91"/>
      <c r="WEF6" s="91"/>
      <c r="WEG6" s="91"/>
      <c r="WEH6" s="91"/>
      <c r="WEI6" s="91"/>
      <c r="WEJ6" s="91"/>
      <c r="WEK6" s="91"/>
      <c r="WEL6" s="91"/>
      <c r="WEM6" s="91"/>
      <c r="WEN6" s="91"/>
      <c r="WEO6" s="91"/>
      <c r="WEP6" s="91"/>
      <c r="WEQ6" s="91"/>
      <c r="WER6" s="91"/>
      <c r="WES6" s="91"/>
      <c r="WET6" s="91"/>
      <c r="WEU6" s="91"/>
      <c r="WEV6" s="91"/>
      <c r="WEW6" s="91"/>
      <c r="WEX6" s="91"/>
      <c r="WEY6" s="91"/>
      <c r="WEZ6" s="91"/>
      <c r="WFA6" s="91"/>
      <c r="WFB6" s="91"/>
      <c r="WFC6" s="91"/>
      <c r="WFD6" s="91"/>
      <c r="WFE6" s="91"/>
      <c r="WFF6" s="91"/>
      <c r="WFG6" s="91"/>
      <c r="WFH6" s="91"/>
      <c r="WFI6" s="91"/>
      <c r="WFJ6" s="91"/>
      <c r="WFK6" s="91"/>
      <c r="WFL6" s="91"/>
      <c r="WFM6" s="91"/>
      <c r="WFN6" s="91"/>
      <c r="WFO6" s="91"/>
      <c r="WFP6" s="91"/>
      <c r="WFQ6" s="91"/>
      <c r="WFR6" s="91"/>
      <c r="WFS6" s="91"/>
      <c r="WFT6" s="91"/>
      <c r="WFU6" s="91"/>
      <c r="WFV6" s="91"/>
      <c r="WFW6" s="91"/>
      <c r="WFX6" s="91"/>
      <c r="WFY6" s="91"/>
      <c r="WFZ6" s="91"/>
      <c r="WGA6" s="91"/>
      <c r="WGB6" s="91"/>
      <c r="WGC6" s="91"/>
      <c r="WGD6" s="91"/>
      <c r="WGE6" s="91"/>
      <c r="WGF6" s="91"/>
      <c r="WGG6" s="91"/>
      <c r="WGH6" s="91"/>
      <c r="WGI6" s="91"/>
      <c r="WGJ6" s="91"/>
      <c r="WGK6" s="91"/>
      <c r="WGL6" s="91"/>
      <c r="WGM6" s="91"/>
      <c r="WGN6" s="91"/>
      <c r="WGO6" s="91"/>
      <c r="WGP6" s="91"/>
      <c r="WGQ6" s="91"/>
      <c r="WGR6" s="91"/>
      <c r="WGS6" s="91"/>
      <c r="WGT6" s="91"/>
      <c r="WGU6" s="91"/>
      <c r="WGV6" s="91"/>
      <c r="WGW6" s="91"/>
      <c r="WGX6" s="91"/>
      <c r="WGY6" s="91"/>
      <c r="WGZ6" s="91"/>
      <c r="WHA6" s="91"/>
      <c r="WHB6" s="91"/>
      <c r="WHC6" s="91"/>
      <c r="WHD6" s="91"/>
      <c r="WHE6" s="91"/>
      <c r="WHF6" s="91"/>
      <c r="WHG6" s="91"/>
      <c r="WHH6" s="91"/>
      <c r="WHI6" s="91"/>
      <c r="WHJ6" s="91"/>
      <c r="WHK6" s="91"/>
      <c r="WHL6" s="91"/>
      <c r="WHM6" s="91"/>
      <c r="WHN6" s="91"/>
      <c r="WHO6" s="91"/>
      <c r="WHP6" s="91"/>
      <c r="WHQ6" s="91"/>
      <c r="WHR6" s="91"/>
      <c r="WHS6" s="91"/>
      <c r="WHT6" s="91"/>
      <c r="WHU6" s="91"/>
      <c r="WHV6" s="91"/>
      <c r="WHW6" s="91"/>
      <c r="WHX6" s="91"/>
      <c r="WHY6" s="91"/>
      <c r="WHZ6" s="91"/>
      <c r="WIA6" s="91"/>
      <c r="WIB6" s="91"/>
      <c r="WIC6" s="91"/>
      <c r="WID6" s="91"/>
      <c r="WIE6" s="91"/>
      <c r="WIF6" s="91"/>
      <c r="WIG6" s="91"/>
      <c r="WIH6" s="91"/>
      <c r="WII6" s="91"/>
      <c r="WIJ6" s="91"/>
      <c r="WIK6" s="91"/>
      <c r="WIL6" s="91"/>
      <c r="WIM6" s="91"/>
      <c r="WIN6" s="91"/>
      <c r="WIO6" s="91"/>
      <c r="WIP6" s="91"/>
      <c r="WIQ6" s="91"/>
      <c r="WIR6" s="91"/>
      <c r="WIS6" s="91"/>
      <c r="WIT6" s="91"/>
      <c r="WIU6" s="91"/>
      <c r="WIV6" s="91"/>
      <c r="WIW6" s="91"/>
      <c r="WIX6" s="91"/>
      <c r="WIY6" s="91"/>
      <c r="WIZ6" s="91"/>
      <c r="WJA6" s="91"/>
      <c r="WJB6" s="91"/>
      <c r="WJC6" s="91"/>
      <c r="WJD6" s="91"/>
      <c r="WJE6" s="91"/>
      <c r="WJF6" s="91"/>
      <c r="WJG6" s="91"/>
      <c r="WJH6" s="91"/>
      <c r="WJI6" s="91"/>
      <c r="WJJ6" s="91"/>
      <c r="WJK6" s="91"/>
      <c r="WJL6" s="91"/>
      <c r="WJM6" s="91"/>
      <c r="WJN6" s="91"/>
      <c r="WJO6" s="91"/>
      <c r="WJP6" s="91"/>
      <c r="WJQ6" s="91"/>
      <c r="WJR6" s="91"/>
      <c r="WJS6" s="91"/>
      <c r="WJT6" s="91"/>
      <c r="WJU6" s="91"/>
      <c r="WJV6" s="91"/>
      <c r="WJW6" s="91"/>
      <c r="WJX6" s="91"/>
      <c r="WJY6" s="91"/>
      <c r="WJZ6" s="91"/>
      <c r="WKA6" s="91"/>
      <c r="WKB6" s="91"/>
      <c r="WKC6" s="91"/>
      <c r="WKD6" s="91"/>
      <c r="WKE6" s="91"/>
      <c r="WKF6" s="91"/>
      <c r="WKG6" s="91"/>
      <c r="WKH6" s="91"/>
      <c r="WKI6" s="91"/>
      <c r="WKJ6" s="91"/>
      <c r="WKK6" s="91"/>
      <c r="WKL6" s="91"/>
      <c r="WKM6" s="91"/>
      <c r="WKN6" s="91"/>
      <c r="WKO6" s="91"/>
      <c r="WKP6" s="91"/>
      <c r="WKQ6" s="91"/>
      <c r="WKR6" s="91"/>
      <c r="WKS6" s="91"/>
      <c r="WKT6" s="91"/>
      <c r="WKU6" s="91"/>
      <c r="WKV6" s="91"/>
      <c r="WKW6" s="91"/>
      <c r="WKX6" s="91"/>
      <c r="WKY6" s="91"/>
      <c r="WKZ6" s="91"/>
      <c r="WLA6" s="91"/>
      <c r="WLB6" s="91"/>
      <c r="WLC6" s="91"/>
      <c r="WLD6" s="91"/>
      <c r="WLE6" s="91"/>
      <c r="WLF6" s="91"/>
      <c r="WLG6" s="91"/>
      <c r="WLH6" s="91"/>
      <c r="WLI6" s="91"/>
      <c r="WLJ6" s="91"/>
      <c r="WLK6" s="91"/>
      <c r="WLL6" s="91"/>
      <c r="WLM6" s="91"/>
      <c r="WLN6" s="91"/>
      <c r="WLO6" s="91"/>
      <c r="WLP6" s="91"/>
      <c r="WLQ6" s="91"/>
      <c r="WLR6" s="91"/>
      <c r="WLS6" s="91"/>
      <c r="WLT6" s="91"/>
      <c r="WLU6" s="91"/>
      <c r="WLV6" s="91"/>
      <c r="WLW6" s="91"/>
      <c r="WLX6" s="91"/>
      <c r="WLY6" s="91"/>
      <c r="WLZ6" s="91"/>
      <c r="WMA6" s="91"/>
      <c r="WMB6" s="91"/>
      <c r="WMC6" s="91"/>
      <c r="WMD6" s="91"/>
      <c r="WME6" s="91"/>
      <c r="WMF6" s="91"/>
      <c r="WMG6" s="91"/>
      <c r="WMH6" s="91"/>
      <c r="WMI6" s="91"/>
      <c r="WMJ6" s="91"/>
      <c r="WMK6" s="91"/>
      <c r="WML6" s="91"/>
      <c r="WMM6" s="91"/>
      <c r="WMN6" s="91"/>
      <c r="WMO6" s="91"/>
      <c r="WMP6" s="91"/>
      <c r="WMQ6" s="91"/>
      <c r="WMR6" s="91"/>
      <c r="WMS6" s="91"/>
      <c r="WMT6" s="91"/>
      <c r="WMU6" s="91"/>
      <c r="WMV6" s="91"/>
      <c r="WMW6" s="91"/>
      <c r="WMX6" s="91"/>
      <c r="WMY6" s="91"/>
      <c r="WMZ6" s="91"/>
      <c r="WNA6" s="91"/>
      <c r="WNB6" s="91"/>
      <c r="WNC6" s="91"/>
      <c r="WND6" s="91"/>
      <c r="WNE6" s="91"/>
      <c r="WNF6" s="91"/>
      <c r="WNG6" s="91"/>
      <c r="WNH6" s="91"/>
      <c r="WNI6" s="91"/>
      <c r="WNJ6" s="91"/>
      <c r="WNK6" s="91"/>
      <c r="WNL6" s="91"/>
      <c r="WNM6" s="91"/>
      <c r="WNN6" s="91"/>
      <c r="WNO6" s="91"/>
      <c r="WNP6" s="91"/>
      <c r="WNQ6" s="91"/>
      <c r="WNR6" s="91"/>
      <c r="WNS6" s="91"/>
      <c r="WNT6" s="91"/>
      <c r="WNU6" s="91"/>
      <c r="WNV6" s="91"/>
      <c r="WNW6" s="91"/>
      <c r="WNX6" s="91"/>
      <c r="WNY6" s="91"/>
      <c r="WNZ6" s="91"/>
      <c r="WOA6" s="91"/>
      <c r="WOB6" s="91"/>
      <c r="WOC6" s="91"/>
      <c r="WOD6" s="91"/>
      <c r="WOE6" s="91"/>
      <c r="WOF6" s="91"/>
      <c r="WOG6" s="91"/>
      <c r="WOH6" s="91"/>
      <c r="WOI6" s="91"/>
      <c r="WOJ6" s="91"/>
      <c r="WOK6" s="91"/>
      <c r="WOL6" s="91"/>
      <c r="WOM6" s="91"/>
      <c r="WON6" s="91"/>
      <c r="WOO6" s="91"/>
      <c r="WOP6" s="91"/>
      <c r="WOQ6" s="91"/>
      <c r="WOR6" s="91"/>
      <c r="WOS6" s="91"/>
      <c r="WOT6" s="91"/>
      <c r="WOU6" s="91"/>
      <c r="WOV6" s="91"/>
      <c r="WOW6" s="91"/>
      <c r="WOX6" s="91"/>
      <c r="WOY6" s="91"/>
      <c r="WOZ6" s="91"/>
      <c r="WPA6" s="91"/>
      <c r="WPB6" s="91"/>
      <c r="WPC6" s="91"/>
      <c r="WPD6" s="91"/>
      <c r="WPE6" s="91"/>
      <c r="WPF6" s="91"/>
      <c r="WPG6" s="91"/>
      <c r="WPH6" s="91"/>
      <c r="WPI6" s="91"/>
      <c r="WPJ6" s="91"/>
      <c r="WPK6" s="91"/>
      <c r="WPL6" s="91"/>
      <c r="WPM6" s="91"/>
      <c r="WPN6" s="91"/>
      <c r="WPO6" s="91"/>
      <c r="WPP6" s="91"/>
      <c r="WPQ6" s="91"/>
      <c r="WPR6" s="91"/>
      <c r="WPS6" s="91"/>
      <c r="WPT6" s="91"/>
      <c r="WPU6" s="91"/>
      <c r="WPV6" s="91"/>
      <c r="WPW6" s="91"/>
      <c r="WPX6" s="91"/>
      <c r="WPY6" s="91"/>
      <c r="WPZ6" s="91"/>
      <c r="WQA6" s="91"/>
      <c r="WQB6" s="91"/>
      <c r="WQC6" s="91"/>
      <c r="WQD6" s="91"/>
      <c r="WQE6" s="91"/>
      <c r="WQF6" s="91"/>
      <c r="WQG6" s="91"/>
      <c r="WQH6" s="91"/>
      <c r="WQI6" s="91"/>
      <c r="WQJ6" s="91"/>
      <c r="WQK6" s="91"/>
      <c r="WQL6" s="91"/>
      <c r="WQM6" s="91"/>
      <c r="WQN6" s="91"/>
      <c r="WQO6" s="91"/>
      <c r="WQP6" s="91"/>
      <c r="WQQ6" s="91"/>
      <c r="WQR6" s="91"/>
      <c r="WQS6" s="91"/>
      <c r="WQT6" s="91"/>
      <c r="WQU6" s="91"/>
      <c r="WQV6" s="91"/>
      <c r="WQW6" s="91"/>
      <c r="WQX6" s="91"/>
      <c r="WQY6" s="91"/>
      <c r="WQZ6" s="91"/>
      <c r="WRA6" s="91"/>
      <c r="WRB6" s="91"/>
      <c r="WRC6" s="91"/>
      <c r="WRD6" s="91"/>
      <c r="WRE6" s="91"/>
      <c r="WRF6" s="91"/>
      <c r="WRG6" s="91"/>
      <c r="WRH6" s="91"/>
      <c r="WRI6" s="91"/>
      <c r="WRJ6" s="91"/>
      <c r="WRK6" s="91"/>
      <c r="WRL6" s="91"/>
      <c r="WRM6" s="91"/>
      <c r="WRN6" s="91"/>
      <c r="WRO6" s="91"/>
      <c r="WRP6" s="91"/>
      <c r="WRQ6" s="91"/>
      <c r="WRR6" s="91"/>
      <c r="WRS6" s="91"/>
      <c r="WRT6" s="91"/>
      <c r="WRU6" s="91"/>
      <c r="WRV6" s="91"/>
      <c r="WRW6" s="91"/>
      <c r="WRX6" s="91"/>
      <c r="WRY6" s="91"/>
      <c r="WRZ6" s="91"/>
      <c r="WSA6" s="91"/>
      <c r="WSB6" s="91"/>
      <c r="WSC6" s="91"/>
      <c r="WSD6" s="91"/>
      <c r="WSE6" s="91"/>
      <c r="WSF6" s="91"/>
      <c r="WSG6" s="91"/>
      <c r="WSH6" s="91"/>
      <c r="WSI6" s="91"/>
      <c r="WSJ6" s="91"/>
      <c r="WSK6" s="91"/>
      <c r="WSL6" s="91"/>
      <c r="WSM6" s="91"/>
      <c r="WSN6" s="91"/>
      <c r="WSO6" s="91"/>
      <c r="WSP6" s="91"/>
      <c r="WSQ6" s="91"/>
      <c r="WSR6" s="91"/>
      <c r="WSS6" s="91"/>
      <c r="WST6" s="91"/>
      <c r="WSU6" s="91"/>
      <c r="WSV6" s="91"/>
      <c r="WSW6" s="91"/>
      <c r="WSX6" s="91"/>
      <c r="WSY6" s="91"/>
      <c r="WSZ6" s="91"/>
      <c r="WTA6" s="91"/>
      <c r="WTB6" s="91"/>
      <c r="WTC6" s="91"/>
      <c r="WTD6" s="91"/>
      <c r="WTE6" s="91"/>
      <c r="WTF6" s="91"/>
      <c r="WTG6" s="91"/>
      <c r="WTH6" s="91"/>
      <c r="WTI6" s="91"/>
      <c r="WTJ6" s="91"/>
      <c r="WTK6" s="91"/>
      <c r="WTL6" s="91"/>
      <c r="WTM6" s="91"/>
      <c r="WTN6" s="91"/>
      <c r="WTO6" s="91"/>
      <c r="WTP6" s="91"/>
      <c r="WTQ6" s="91"/>
      <c r="WTR6" s="91"/>
      <c r="WTS6" s="91"/>
      <c r="WTT6" s="91"/>
      <c r="WTU6" s="91"/>
      <c r="WTV6" s="91"/>
      <c r="WTW6" s="91"/>
      <c r="WTX6" s="91"/>
      <c r="WTY6" s="91"/>
      <c r="WTZ6" s="91"/>
      <c r="WUA6" s="91"/>
      <c r="WUB6" s="91"/>
      <c r="WUC6" s="91"/>
      <c r="WUD6" s="91"/>
      <c r="WUE6" s="91"/>
      <c r="WUF6" s="91"/>
      <c r="WUG6" s="91"/>
      <c r="WUH6" s="91"/>
      <c r="WUI6" s="91"/>
      <c r="WUJ6" s="91"/>
      <c r="WUK6" s="91"/>
      <c r="WUL6" s="91"/>
      <c r="WUM6" s="91"/>
      <c r="WUN6" s="91"/>
      <c r="WUO6" s="91"/>
      <c r="WUP6" s="91"/>
      <c r="WUQ6" s="91"/>
      <c r="WUR6" s="91"/>
      <c r="WUS6" s="91"/>
      <c r="WUT6" s="91"/>
      <c r="WUU6" s="91"/>
      <c r="WUV6" s="91"/>
      <c r="WUW6" s="91"/>
      <c r="WUX6" s="91"/>
      <c r="WUY6" s="91"/>
      <c r="WUZ6" s="91"/>
      <c r="WVA6" s="91"/>
      <c r="WVB6" s="91"/>
      <c r="WVC6" s="91"/>
      <c r="WVD6" s="91"/>
      <c r="WVE6" s="91"/>
      <c r="WVF6" s="91"/>
      <c r="WVG6" s="91"/>
      <c r="WVH6" s="91"/>
      <c r="WVI6" s="91"/>
      <c r="WVJ6" s="91"/>
      <c r="WVK6" s="91"/>
      <c r="WVL6" s="91"/>
      <c r="WVM6" s="91"/>
      <c r="WVN6" s="91"/>
      <c r="WVO6" s="91"/>
      <c r="WVP6" s="91"/>
      <c r="WVQ6" s="91"/>
      <c r="WVR6" s="91"/>
      <c r="WVS6" s="91"/>
      <c r="WVT6" s="91"/>
      <c r="WVU6" s="91"/>
      <c r="WVV6" s="91"/>
      <c r="WVW6" s="91"/>
      <c r="WVX6" s="91"/>
      <c r="WVY6" s="91"/>
      <c r="WVZ6" s="91"/>
      <c r="WWA6" s="91"/>
      <c r="WWB6" s="91"/>
      <c r="WWC6" s="91"/>
      <c r="WWD6" s="91"/>
      <c r="WWE6" s="91"/>
      <c r="WWF6" s="91"/>
      <c r="WWG6" s="91"/>
      <c r="WWH6" s="91"/>
      <c r="WWI6" s="91"/>
      <c r="WWJ6" s="91"/>
      <c r="WWK6" s="91"/>
      <c r="WWL6" s="91"/>
      <c r="WWM6" s="91"/>
      <c r="WWN6" s="91"/>
      <c r="WWO6" s="91"/>
      <c r="WWP6" s="91"/>
      <c r="WWQ6" s="91"/>
      <c r="WWR6" s="91"/>
      <c r="WWS6" s="91"/>
      <c r="WWT6" s="91"/>
      <c r="WWU6" s="91"/>
      <c r="WWV6" s="91"/>
      <c r="WWW6" s="91"/>
      <c r="WWX6" s="91"/>
      <c r="WWY6" s="91"/>
      <c r="WWZ6" s="91"/>
      <c r="WXA6" s="91"/>
      <c r="WXB6" s="91"/>
      <c r="WXC6" s="91"/>
      <c r="WXD6" s="91"/>
      <c r="WXE6" s="91"/>
      <c r="WXF6" s="91"/>
      <c r="WXG6" s="91"/>
      <c r="WXH6" s="91"/>
      <c r="WXI6" s="91"/>
      <c r="WXJ6" s="91"/>
      <c r="WXK6" s="91"/>
      <c r="WXL6" s="91"/>
      <c r="WXM6" s="91"/>
      <c r="WXN6" s="91"/>
      <c r="WXO6" s="91"/>
      <c r="WXP6" s="91"/>
      <c r="WXQ6" s="91"/>
      <c r="WXR6" s="91"/>
      <c r="WXS6" s="91"/>
      <c r="WXT6" s="91"/>
      <c r="WXU6" s="91"/>
      <c r="WXV6" s="91"/>
      <c r="WXW6" s="91"/>
      <c r="WXX6" s="91"/>
      <c r="WXY6" s="91"/>
      <c r="WXZ6" s="91"/>
      <c r="WYA6" s="91"/>
      <c r="WYB6" s="91"/>
      <c r="WYC6" s="91"/>
      <c r="WYD6" s="91"/>
      <c r="WYE6" s="91"/>
      <c r="WYF6" s="91"/>
      <c r="WYG6" s="91"/>
      <c r="WYH6" s="91"/>
      <c r="WYI6" s="91"/>
      <c r="WYJ6" s="91"/>
      <c r="WYK6" s="91"/>
      <c r="WYL6" s="91"/>
      <c r="WYM6" s="91"/>
      <c r="WYN6" s="91"/>
      <c r="WYO6" s="91"/>
      <c r="WYP6" s="91"/>
      <c r="WYQ6" s="91"/>
      <c r="WYR6" s="91"/>
      <c r="WYS6" s="91"/>
      <c r="WYT6" s="91"/>
      <c r="WYU6" s="91"/>
      <c r="WYV6" s="91"/>
      <c r="WYW6" s="91"/>
      <c r="WYX6" s="91"/>
      <c r="WYY6" s="91"/>
      <c r="WYZ6" s="91"/>
      <c r="WZA6" s="91"/>
      <c r="WZB6" s="91"/>
      <c r="WZC6" s="91"/>
      <c r="WZD6" s="91"/>
      <c r="WZE6" s="91"/>
      <c r="WZF6" s="91"/>
      <c r="WZG6" s="91"/>
      <c r="WZH6" s="91"/>
      <c r="WZI6" s="91"/>
      <c r="WZJ6" s="91"/>
      <c r="WZK6" s="91"/>
      <c r="WZL6" s="91"/>
      <c r="WZM6" s="91"/>
      <c r="WZN6" s="91"/>
      <c r="WZO6" s="91"/>
      <c r="WZP6" s="91"/>
      <c r="WZQ6" s="91"/>
      <c r="WZR6" s="91"/>
      <c r="WZS6" s="91"/>
      <c r="WZT6" s="91"/>
      <c r="WZU6" s="91"/>
      <c r="WZV6" s="91"/>
      <c r="WZW6" s="91"/>
      <c r="WZX6" s="91"/>
      <c r="WZY6" s="91"/>
      <c r="WZZ6" s="91"/>
      <c r="XAA6" s="91"/>
      <c r="XAB6" s="91"/>
      <c r="XAC6" s="91"/>
      <c r="XAD6" s="91"/>
      <c r="XAE6" s="91"/>
      <c r="XAF6" s="91"/>
      <c r="XAG6" s="91"/>
      <c r="XAH6" s="91"/>
      <c r="XAI6" s="91"/>
      <c r="XAJ6" s="91"/>
      <c r="XAK6" s="91"/>
      <c r="XAL6" s="91"/>
      <c r="XAM6" s="91"/>
      <c r="XAN6" s="91"/>
      <c r="XAO6" s="91"/>
      <c r="XAP6" s="91"/>
      <c r="XAQ6" s="91"/>
      <c r="XAR6" s="91"/>
      <c r="XAS6" s="91"/>
      <c r="XAT6" s="91"/>
      <c r="XAU6" s="91"/>
      <c r="XAV6" s="91"/>
      <c r="XAW6" s="91"/>
      <c r="XAX6" s="91"/>
      <c r="XAY6" s="91"/>
      <c r="XAZ6" s="91"/>
      <c r="XBA6" s="91"/>
      <c r="XBB6" s="91"/>
      <c r="XBC6" s="91"/>
      <c r="XBD6" s="91"/>
      <c r="XBE6" s="91"/>
      <c r="XBF6" s="91"/>
      <c r="XBG6" s="91"/>
      <c r="XBH6" s="91"/>
      <c r="XBI6" s="91"/>
      <c r="XBJ6" s="91"/>
      <c r="XBK6" s="91"/>
      <c r="XBL6" s="91"/>
      <c r="XBM6" s="91"/>
      <c r="XBN6" s="91"/>
      <c r="XBO6" s="91"/>
      <c r="XBP6" s="91"/>
      <c r="XBQ6" s="91"/>
      <c r="XBR6" s="91"/>
      <c r="XBS6" s="91"/>
      <c r="XBT6" s="91"/>
      <c r="XBU6" s="91"/>
      <c r="XBV6" s="91"/>
      <c r="XBW6" s="91"/>
      <c r="XBX6" s="91"/>
      <c r="XBY6" s="91"/>
      <c r="XBZ6" s="91"/>
      <c r="XCA6" s="91"/>
      <c r="XCB6" s="91"/>
      <c r="XCC6" s="91"/>
      <c r="XCD6" s="91"/>
      <c r="XCE6" s="91"/>
      <c r="XCF6" s="91"/>
      <c r="XCG6" s="91"/>
      <c r="XCH6" s="91"/>
      <c r="XCI6" s="91"/>
      <c r="XCJ6" s="91"/>
      <c r="XCK6" s="91"/>
      <c r="XCL6" s="91"/>
      <c r="XCM6" s="91"/>
      <c r="XCN6" s="91"/>
      <c r="XCO6" s="91"/>
      <c r="XCP6" s="91"/>
      <c r="XCQ6" s="91"/>
      <c r="XCR6" s="91"/>
      <c r="XCS6" s="91"/>
      <c r="XCT6" s="91"/>
      <c r="XCU6" s="91"/>
      <c r="XCV6" s="91"/>
      <c r="XCW6" s="91"/>
      <c r="XCX6" s="91"/>
      <c r="XCY6" s="91"/>
      <c r="XCZ6" s="91"/>
      <c r="XDA6" s="91"/>
      <c r="XDB6" s="91"/>
      <c r="XDC6" s="91"/>
      <c r="XDD6" s="91"/>
      <c r="XDE6" s="91"/>
      <c r="XDF6" s="91"/>
      <c r="XDG6" s="91"/>
      <c r="XDH6" s="91"/>
      <c r="XDI6" s="91"/>
      <c r="XDJ6" s="91"/>
      <c r="XDK6" s="91"/>
      <c r="XDL6" s="91"/>
      <c r="XDM6" s="91"/>
      <c r="XDN6" s="91"/>
      <c r="XDO6" s="91"/>
      <c r="XDP6" s="91"/>
      <c r="XDQ6" s="91"/>
      <c r="XDR6" s="91"/>
      <c r="XDS6" s="91"/>
      <c r="XDT6" s="91"/>
      <c r="XDU6" s="91"/>
      <c r="XDV6" s="91"/>
      <c r="XDW6" s="91"/>
      <c r="XDX6" s="91"/>
      <c r="XDY6" s="91"/>
      <c r="XDZ6" s="91"/>
      <c r="XEA6" s="91"/>
      <c r="XEB6" s="91"/>
      <c r="XEC6" s="91"/>
      <c r="XED6" s="91"/>
      <c r="XEE6" s="91"/>
      <c r="XEF6" s="91"/>
      <c r="XEG6" s="91"/>
      <c r="XEH6" s="91"/>
      <c r="XEI6" s="91"/>
      <c r="XEJ6" s="91"/>
      <c r="XEK6" s="91"/>
      <c r="XEL6" s="91"/>
      <c r="XEM6" s="91"/>
      <c r="XEN6" s="91"/>
      <c r="XEO6" s="91"/>
      <c r="XEP6" s="91"/>
      <c r="XEQ6" s="91"/>
      <c r="XER6" s="91"/>
      <c r="XES6" s="91"/>
      <c r="XET6" s="91"/>
      <c r="XEU6" s="91"/>
      <c r="XEV6" s="91"/>
      <c r="XEW6" s="91"/>
      <c r="XEX6" s="91"/>
      <c r="XEY6" s="91"/>
      <c r="XEZ6" s="91"/>
      <c r="XFA6" s="91"/>
      <c r="XFB6" s="91"/>
      <c r="XFC6" s="91"/>
      <c r="XFD6" s="91"/>
    </row>
    <row r="7" s="79" customFormat="1" ht="15" spans="1:17">
      <c r="A7" s="92" t="s">
        <v>1138</v>
      </c>
      <c r="B7" s="93">
        <v>9</v>
      </c>
      <c r="C7" s="94">
        <v>15</v>
      </c>
      <c r="D7" s="95">
        <v>29</v>
      </c>
      <c r="E7" s="96">
        <v>40</v>
      </c>
      <c r="F7" s="96">
        <v>40</v>
      </c>
      <c r="G7" s="96">
        <v>32</v>
      </c>
      <c r="H7" s="96">
        <v>37</v>
      </c>
      <c r="I7" s="96">
        <v>16</v>
      </c>
      <c r="J7" s="96">
        <v>24</v>
      </c>
      <c r="K7" s="96">
        <v>48</v>
      </c>
      <c r="L7" s="96"/>
      <c r="M7" s="96"/>
      <c r="N7" s="100"/>
      <c r="O7" s="100"/>
      <c r="P7" s="100"/>
      <c r="Q7" s="100"/>
    </row>
    <row r="8" s="78" customFormat="1" ht="15" spans="1:16384">
      <c r="A8" s="90" t="s">
        <v>1139</v>
      </c>
      <c r="B8" s="91"/>
      <c r="C8" s="91">
        <v>27</v>
      </c>
      <c r="D8" s="91">
        <v>40</v>
      </c>
      <c r="E8" s="91">
        <v>55</v>
      </c>
      <c r="F8" s="91">
        <v>75</v>
      </c>
      <c r="G8" s="91">
        <v>75</v>
      </c>
      <c r="H8" s="91">
        <v>75</v>
      </c>
      <c r="I8" s="91">
        <v>75</v>
      </c>
      <c r="J8" s="91">
        <v>200</v>
      </c>
      <c r="K8" s="91">
        <v>200</v>
      </c>
      <c r="L8" s="91">
        <v>200</v>
      </c>
      <c r="M8" s="91">
        <v>200</v>
      </c>
      <c r="N8" s="91">
        <v>275</v>
      </c>
      <c r="O8" s="91">
        <v>275</v>
      </c>
      <c r="P8" s="91">
        <v>275</v>
      </c>
      <c r="Q8" s="91">
        <v>275</v>
      </c>
      <c r="R8" s="91"/>
      <c r="S8" s="91"/>
      <c r="T8" s="91"/>
      <c r="U8" s="91"/>
      <c r="V8" s="91"/>
      <c r="W8" s="91"/>
      <c r="X8" s="91"/>
      <c r="Y8" s="91"/>
      <c r="Z8" s="91"/>
      <c r="AA8" s="91"/>
      <c r="AB8" s="91"/>
      <c r="AC8" s="91"/>
      <c r="AD8" s="91"/>
      <c r="AE8" s="91"/>
      <c r="AF8" s="91"/>
      <c r="AG8" s="91"/>
      <c r="AH8" s="91"/>
      <c r="AI8" s="91"/>
      <c r="AJ8" s="91"/>
      <c r="AK8" s="91"/>
      <c r="AL8" s="91"/>
      <c r="AM8" s="91"/>
      <c r="AN8" s="91"/>
      <c r="AO8" s="91"/>
      <c r="AP8" s="91"/>
      <c r="AQ8" s="91"/>
      <c r="AR8" s="91"/>
      <c r="AS8" s="91"/>
      <c r="AT8" s="91"/>
      <c r="AU8" s="91"/>
      <c r="AV8" s="91"/>
      <c r="AW8" s="91"/>
      <c r="AX8" s="91"/>
      <c r="AY8" s="91"/>
      <c r="AZ8" s="91"/>
      <c r="BA8" s="91"/>
      <c r="BB8" s="91"/>
      <c r="BC8" s="91"/>
      <c r="BD8" s="91"/>
      <c r="BE8" s="91"/>
      <c r="BF8" s="91"/>
      <c r="BG8" s="91"/>
      <c r="BH8" s="91"/>
      <c r="BI8" s="91"/>
      <c r="BJ8" s="91"/>
      <c r="BK8" s="91"/>
      <c r="BL8" s="91"/>
      <c r="BM8" s="91"/>
      <c r="BN8" s="91"/>
      <c r="BO8" s="91"/>
      <c r="BP8" s="91"/>
      <c r="BQ8" s="91"/>
      <c r="BR8" s="91"/>
      <c r="BS8" s="91"/>
      <c r="BT8" s="91"/>
      <c r="BU8" s="91"/>
      <c r="BV8" s="91"/>
      <c r="BW8" s="91"/>
      <c r="BX8" s="91"/>
      <c r="BY8" s="91"/>
      <c r="BZ8" s="91"/>
      <c r="CA8" s="91"/>
      <c r="CB8" s="91"/>
      <c r="CC8" s="91"/>
      <c r="CD8" s="91"/>
      <c r="CE8" s="91"/>
      <c r="CF8" s="91"/>
      <c r="CG8" s="91"/>
      <c r="CH8" s="91"/>
      <c r="CI8" s="91"/>
      <c r="CJ8" s="91"/>
      <c r="CK8" s="91"/>
      <c r="CL8" s="91"/>
      <c r="CM8" s="91"/>
      <c r="CN8" s="91"/>
      <c r="CO8" s="91"/>
      <c r="CP8" s="91"/>
      <c r="CQ8" s="91"/>
      <c r="CR8" s="91"/>
      <c r="CS8" s="91"/>
      <c r="CT8" s="91"/>
      <c r="CU8" s="91"/>
      <c r="CV8" s="91"/>
      <c r="CW8" s="91"/>
      <c r="CX8" s="91"/>
      <c r="CY8" s="91"/>
      <c r="CZ8" s="91"/>
      <c r="DA8" s="91"/>
      <c r="DB8" s="91"/>
      <c r="DC8" s="91"/>
      <c r="DD8" s="91"/>
      <c r="DE8" s="91"/>
      <c r="DF8" s="91"/>
      <c r="DG8" s="91"/>
      <c r="DH8" s="91"/>
      <c r="DI8" s="91"/>
      <c r="DJ8" s="91"/>
      <c r="DK8" s="91"/>
      <c r="DL8" s="91"/>
      <c r="DM8" s="91"/>
      <c r="DN8" s="91"/>
      <c r="DO8" s="91"/>
      <c r="DP8" s="91"/>
      <c r="DQ8" s="91"/>
      <c r="DR8" s="91"/>
      <c r="DS8" s="91"/>
      <c r="DT8" s="91"/>
      <c r="DU8" s="91"/>
      <c r="DV8" s="91"/>
      <c r="DW8" s="91"/>
      <c r="DX8" s="91"/>
      <c r="DY8" s="91"/>
      <c r="DZ8" s="91"/>
      <c r="EA8" s="91"/>
      <c r="EB8" s="91"/>
      <c r="EC8" s="91"/>
      <c r="ED8" s="91"/>
      <c r="EE8" s="91"/>
      <c r="EF8" s="91"/>
      <c r="EG8" s="91"/>
      <c r="EH8" s="91"/>
      <c r="EI8" s="91"/>
      <c r="EJ8" s="91"/>
      <c r="EK8" s="91"/>
      <c r="EL8" s="91"/>
      <c r="EM8" s="91"/>
      <c r="EN8" s="91"/>
      <c r="EO8" s="91"/>
      <c r="EP8" s="91"/>
      <c r="EQ8" s="91"/>
      <c r="ER8" s="91"/>
      <c r="ES8" s="91"/>
      <c r="ET8" s="91"/>
      <c r="EU8" s="91"/>
      <c r="EV8" s="91"/>
      <c r="EW8" s="91"/>
      <c r="EX8" s="91"/>
      <c r="EY8" s="91"/>
      <c r="EZ8" s="91"/>
      <c r="FA8" s="91"/>
      <c r="FB8" s="91"/>
      <c r="FC8" s="91"/>
      <c r="FD8" s="91"/>
      <c r="FE8" s="91"/>
      <c r="FF8" s="91"/>
      <c r="FG8" s="91"/>
      <c r="FH8" s="91"/>
      <c r="FI8" s="91"/>
      <c r="FJ8" s="91"/>
      <c r="FK8" s="91"/>
      <c r="FL8" s="91"/>
      <c r="FM8" s="91"/>
      <c r="FN8" s="91"/>
      <c r="FO8" s="91"/>
      <c r="FP8" s="91"/>
      <c r="FQ8" s="91"/>
      <c r="FR8" s="91"/>
      <c r="FS8" s="91"/>
      <c r="FT8" s="91"/>
      <c r="FU8" s="91"/>
      <c r="FV8" s="91"/>
      <c r="FW8" s="91"/>
      <c r="FX8" s="91"/>
      <c r="FY8" s="91"/>
      <c r="FZ8" s="91"/>
      <c r="GA8" s="91"/>
      <c r="GB8" s="91"/>
      <c r="GC8" s="91"/>
      <c r="GD8" s="91"/>
      <c r="GE8" s="91"/>
      <c r="GF8" s="91"/>
      <c r="GG8" s="91"/>
      <c r="GH8" s="91"/>
      <c r="GI8" s="91"/>
      <c r="GJ8" s="91"/>
      <c r="GK8" s="91"/>
      <c r="GL8" s="91"/>
      <c r="GM8" s="91"/>
      <c r="GN8" s="91"/>
      <c r="GO8" s="91"/>
      <c r="GP8" s="91"/>
      <c r="GQ8" s="91"/>
      <c r="GR8" s="91"/>
      <c r="GS8" s="91"/>
      <c r="GT8" s="91"/>
      <c r="GU8" s="91"/>
      <c r="GV8" s="91"/>
      <c r="GW8" s="91"/>
      <c r="GX8" s="91"/>
      <c r="GY8" s="91"/>
      <c r="GZ8" s="91"/>
      <c r="HA8" s="91"/>
      <c r="HB8" s="91"/>
      <c r="HC8" s="91"/>
      <c r="HD8" s="91"/>
      <c r="HE8" s="91"/>
      <c r="HF8" s="91"/>
      <c r="HG8" s="91"/>
      <c r="HH8" s="91"/>
      <c r="HI8" s="91"/>
      <c r="HJ8" s="91"/>
      <c r="HK8" s="91"/>
      <c r="HL8" s="91"/>
      <c r="HM8" s="91"/>
      <c r="HN8" s="91"/>
      <c r="HO8" s="91"/>
      <c r="HP8" s="91"/>
      <c r="HQ8" s="91"/>
      <c r="HR8" s="91"/>
      <c r="HS8" s="91"/>
      <c r="HT8" s="91"/>
      <c r="HU8" s="91"/>
      <c r="HV8" s="91"/>
      <c r="HW8" s="91"/>
      <c r="HX8" s="91"/>
      <c r="HY8" s="91"/>
      <c r="HZ8" s="91"/>
      <c r="IA8" s="91"/>
      <c r="IB8" s="91"/>
      <c r="IC8" s="91"/>
      <c r="ID8" s="91"/>
      <c r="IE8" s="91"/>
      <c r="IF8" s="91"/>
      <c r="IG8" s="91"/>
      <c r="IH8" s="91"/>
      <c r="II8" s="91"/>
      <c r="IJ8" s="91"/>
      <c r="IK8" s="91"/>
      <c r="IL8" s="91"/>
      <c r="IM8" s="91"/>
      <c r="IN8" s="91"/>
      <c r="IO8" s="91"/>
      <c r="IP8" s="91"/>
      <c r="IQ8" s="91"/>
      <c r="IR8" s="91"/>
      <c r="IS8" s="91"/>
      <c r="IT8" s="91"/>
      <c r="IU8" s="91"/>
      <c r="IV8" s="91"/>
      <c r="IW8" s="91"/>
      <c r="IX8" s="91"/>
      <c r="IY8" s="91"/>
      <c r="IZ8" s="91"/>
      <c r="JA8" s="91"/>
      <c r="JB8" s="91"/>
      <c r="JC8" s="91"/>
      <c r="JD8" s="91"/>
      <c r="JE8" s="91"/>
      <c r="JF8" s="91"/>
      <c r="JG8" s="91"/>
      <c r="JH8" s="91"/>
      <c r="JI8" s="91"/>
      <c r="JJ8" s="91"/>
      <c r="JK8" s="91"/>
      <c r="JL8" s="91"/>
      <c r="JM8" s="91"/>
      <c r="JN8" s="91"/>
      <c r="JO8" s="91"/>
      <c r="JP8" s="91"/>
      <c r="JQ8" s="91"/>
      <c r="JR8" s="91"/>
      <c r="JS8" s="91"/>
      <c r="JT8" s="91"/>
      <c r="JU8" s="91"/>
      <c r="JV8" s="91"/>
      <c r="JW8" s="91"/>
      <c r="JX8" s="91"/>
      <c r="JY8" s="91"/>
      <c r="JZ8" s="91"/>
      <c r="KA8" s="91"/>
      <c r="KB8" s="91"/>
      <c r="KC8" s="91"/>
      <c r="KD8" s="91"/>
      <c r="KE8" s="91"/>
      <c r="KF8" s="91"/>
      <c r="KG8" s="91"/>
      <c r="KH8" s="91"/>
      <c r="KI8" s="91"/>
      <c r="KJ8" s="91"/>
      <c r="KK8" s="91"/>
      <c r="KL8" s="91"/>
      <c r="KM8" s="91"/>
      <c r="KN8" s="91"/>
      <c r="KO8" s="91"/>
      <c r="KP8" s="91"/>
      <c r="KQ8" s="91"/>
      <c r="KR8" s="91"/>
      <c r="KS8" s="91"/>
      <c r="KT8" s="91"/>
      <c r="KU8" s="91"/>
      <c r="KV8" s="91"/>
      <c r="KW8" s="91"/>
      <c r="KX8" s="91"/>
      <c r="KY8" s="91"/>
      <c r="KZ8" s="91"/>
      <c r="LA8" s="91"/>
      <c r="LB8" s="91"/>
      <c r="LC8" s="91"/>
      <c r="LD8" s="91"/>
      <c r="LE8" s="91"/>
      <c r="LF8" s="91"/>
      <c r="LG8" s="91"/>
      <c r="LH8" s="91"/>
      <c r="LI8" s="91"/>
      <c r="LJ8" s="91"/>
      <c r="LK8" s="91"/>
      <c r="LL8" s="91"/>
      <c r="LM8" s="91"/>
      <c r="LN8" s="91"/>
      <c r="LO8" s="91"/>
      <c r="LP8" s="91"/>
      <c r="LQ8" s="91"/>
      <c r="LR8" s="91"/>
      <c r="LS8" s="91"/>
      <c r="LT8" s="91"/>
      <c r="LU8" s="91"/>
      <c r="LV8" s="91"/>
      <c r="LW8" s="91"/>
      <c r="LX8" s="91"/>
      <c r="LY8" s="91"/>
      <c r="LZ8" s="91"/>
      <c r="MA8" s="91"/>
      <c r="MB8" s="91"/>
      <c r="MC8" s="91"/>
      <c r="MD8" s="91"/>
      <c r="ME8" s="91"/>
      <c r="MF8" s="91"/>
      <c r="MG8" s="91"/>
      <c r="MH8" s="91"/>
      <c r="MI8" s="91"/>
      <c r="MJ8" s="91"/>
      <c r="MK8" s="91"/>
      <c r="ML8" s="91"/>
      <c r="MM8" s="91"/>
      <c r="MN8" s="91"/>
      <c r="MO8" s="91"/>
      <c r="MP8" s="91"/>
      <c r="MQ8" s="91"/>
      <c r="MR8" s="91"/>
      <c r="MS8" s="91"/>
      <c r="MT8" s="91"/>
      <c r="MU8" s="91"/>
      <c r="MV8" s="91"/>
      <c r="MW8" s="91"/>
      <c r="MX8" s="91"/>
      <c r="MY8" s="91"/>
      <c r="MZ8" s="91"/>
      <c r="NA8" s="91"/>
      <c r="NB8" s="91"/>
      <c r="NC8" s="91"/>
      <c r="ND8" s="91"/>
      <c r="NE8" s="91"/>
      <c r="NF8" s="91"/>
      <c r="NG8" s="91"/>
      <c r="NH8" s="91"/>
      <c r="NI8" s="91"/>
      <c r="NJ8" s="91"/>
      <c r="NK8" s="91"/>
      <c r="NL8" s="91"/>
      <c r="NM8" s="91"/>
      <c r="NN8" s="91"/>
      <c r="NO8" s="91"/>
      <c r="NP8" s="91"/>
      <c r="NQ8" s="91"/>
      <c r="NR8" s="91"/>
      <c r="NS8" s="91"/>
      <c r="NT8" s="91"/>
      <c r="NU8" s="91"/>
      <c r="NV8" s="91"/>
      <c r="NW8" s="91"/>
      <c r="NX8" s="91"/>
      <c r="NY8" s="91"/>
      <c r="NZ8" s="91"/>
      <c r="OA8" s="91"/>
      <c r="OB8" s="91"/>
      <c r="OC8" s="91"/>
      <c r="OD8" s="91"/>
      <c r="OE8" s="91"/>
      <c r="OF8" s="91"/>
      <c r="OG8" s="91"/>
      <c r="OH8" s="91"/>
      <c r="OI8" s="91"/>
      <c r="OJ8" s="91"/>
      <c r="OK8" s="91"/>
      <c r="OL8" s="91"/>
      <c r="OM8" s="91"/>
      <c r="ON8" s="91"/>
      <c r="OO8" s="91"/>
      <c r="OP8" s="91"/>
      <c r="OQ8" s="91"/>
      <c r="OR8" s="91"/>
      <c r="OS8" s="91"/>
      <c r="OT8" s="91"/>
      <c r="OU8" s="91"/>
      <c r="OV8" s="91"/>
      <c r="OW8" s="91"/>
      <c r="OX8" s="91"/>
      <c r="OY8" s="91"/>
      <c r="OZ8" s="91"/>
      <c r="PA8" s="91"/>
      <c r="PB8" s="91"/>
      <c r="PC8" s="91"/>
      <c r="PD8" s="91"/>
      <c r="PE8" s="91"/>
      <c r="PF8" s="91"/>
      <c r="PG8" s="91"/>
      <c r="PH8" s="91"/>
      <c r="PI8" s="91"/>
      <c r="PJ8" s="91"/>
      <c r="PK8" s="91"/>
      <c r="PL8" s="91"/>
      <c r="PM8" s="91"/>
      <c r="PN8" s="91"/>
      <c r="PO8" s="91"/>
      <c r="PP8" s="91"/>
      <c r="PQ8" s="91"/>
      <c r="PR8" s="91"/>
      <c r="PS8" s="91"/>
      <c r="PT8" s="91"/>
      <c r="PU8" s="91"/>
      <c r="PV8" s="91"/>
      <c r="PW8" s="91"/>
      <c r="PX8" s="91"/>
      <c r="PY8" s="91"/>
      <c r="PZ8" s="91"/>
      <c r="QA8" s="91"/>
      <c r="QB8" s="91"/>
      <c r="QC8" s="91"/>
      <c r="QD8" s="91"/>
      <c r="QE8" s="91"/>
      <c r="QF8" s="91"/>
      <c r="QG8" s="91"/>
      <c r="QH8" s="91"/>
      <c r="QI8" s="91"/>
      <c r="QJ8" s="91"/>
      <c r="QK8" s="91"/>
      <c r="QL8" s="91"/>
      <c r="QM8" s="91"/>
      <c r="QN8" s="91"/>
      <c r="QO8" s="91"/>
      <c r="QP8" s="91"/>
      <c r="QQ8" s="91"/>
      <c r="QR8" s="91"/>
      <c r="QS8" s="91"/>
      <c r="QT8" s="91"/>
      <c r="QU8" s="91"/>
      <c r="QV8" s="91"/>
      <c r="QW8" s="91"/>
      <c r="QX8" s="91"/>
      <c r="QY8" s="91"/>
      <c r="QZ8" s="91"/>
      <c r="RA8" s="91"/>
      <c r="RB8" s="91"/>
      <c r="RC8" s="91"/>
      <c r="RD8" s="91"/>
      <c r="RE8" s="91"/>
      <c r="RF8" s="91"/>
      <c r="RG8" s="91"/>
      <c r="RH8" s="91"/>
      <c r="RI8" s="91"/>
      <c r="RJ8" s="91"/>
      <c r="RK8" s="91"/>
      <c r="RL8" s="91"/>
      <c r="RM8" s="91"/>
      <c r="RN8" s="91"/>
      <c r="RO8" s="91"/>
      <c r="RP8" s="91"/>
      <c r="RQ8" s="91"/>
      <c r="RR8" s="91"/>
      <c r="RS8" s="91"/>
      <c r="RT8" s="91"/>
      <c r="RU8" s="91"/>
      <c r="RV8" s="91"/>
      <c r="RW8" s="91"/>
      <c r="RX8" s="91"/>
      <c r="RY8" s="91"/>
      <c r="RZ8" s="91"/>
      <c r="SA8" s="91"/>
      <c r="SB8" s="91"/>
      <c r="SC8" s="91"/>
      <c r="SD8" s="91"/>
      <c r="SE8" s="91"/>
      <c r="SF8" s="91"/>
      <c r="SG8" s="91"/>
      <c r="SH8" s="91"/>
      <c r="SI8" s="91"/>
      <c r="SJ8" s="91"/>
      <c r="SK8" s="91"/>
      <c r="SL8" s="91"/>
      <c r="SM8" s="91"/>
      <c r="SN8" s="91"/>
      <c r="SO8" s="91"/>
      <c r="SP8" s="91"/>
      <c r="SQ8" s="91"/>
      <c r="SR8" s="91"/>
      <c r="SS8" s="91"/>
      <c r="ST8" s="91"/>
      <c r="SU8" s="91"/>
      <c r="SV8" s="91"/>
      <c r="SW8" s="91"/>
      <c r="SX8" s="91"/>
      <c r="SY8" s="91"/>
      <c r="SZ8" s="91"/>
      <c r="TA8" s="91"/>
      <c r="TB8" s="91"/>
      <c r="TC8" s="91"/>
      <c r="TD8" s="91"/>
      <c r="TE8" s="91"/>
      <c r="TF8" s="91"/>
      <c r="TG8" s="91"/>
      <c r="TH8" s="91"/>
      <c r="TI8" s="91"/>
      <c r="TJ8" s="91"/>
      <c r="TK8" s="91"/>
      <c r="TL8" s="91"/>
      <c r="TM8" s="91"/>
      <c r="TN8" s="91"/>
      <c r="TO8" s="91"/>
      <c r="TP8" s="91"/>
      <c r="TQ8" s="91"/>
      <c r="TR8" s="91"/>
      <c r="TS8" s="91"/>
      <c r="TT8" s="91"/>
      <c r="TU8" s="91"/>
      <c r="TV8" s="91"/>
      <c r="TW8" s="91"/>
      <c r="TX8" s="91"/>
      <c r="TY8" s="91"/>
      <c r="TZ8" s="91"/>
      <c r="UA8" s="91"/>
      <c r="UB8" s="91"/>
      <c r="UC8" s="91"/>
      <c r="UD8" s="91"/>
      <c r="UE8" s="91"/>
      <c r="UF8" s="91"/>
      <c r="UG8" s="91"/>
      <c r="UH8" s="91"/>
      <c r="UI8" s="91"/>
      <c r="UJ8" s="91"/>
      <c r="UK8" s="91"/>
      <c r="UL8" s="91"/>
      <c r="UM8" s="91"/>
      <c r="UN8" s="91"/>
      <c r="UO8" s="91"/>
      <c r="UP8" s="91"/>
      <c r="UQ8" s="91"/>
      <c r="UR8" s="91"/>
      <c r="US8" s="91"/>
      <c r="UT8" s="91"/>
      <c r="UU8" s="91"/>
      <c r="UV8" s="91"/>
      <c r="UW8" s="91"/>
      <c r="UX8" s="91"/>
      <c r="UY8" s="91"/>
      <c r="UZ8" s="91"/>
      <c r="VA8" s="91"/>
      <c r="VB8" s="91"/>
      <c r="VC8" s="91"/>
      <c r="VD8" s="91"/>
      <c r="VE8" s="91"/>
      <c r="VF8" s="91"/>
      <c r="VG8" s="91"/>
      <c r="VH8" s="91"/>
      <c r="VI8" s="91"/>
      <c r="VJ8" s="91"/>
      <c r="VK8" s="91"/>
      <c r="VL8" s="91"/>
      <c r="VM8" s="91"/>
      <c r="VN8" s="91"/>
      <c r="VO8" s="91"/>
      <c r="VP8" s="91"/>
      <c r="VQ8" s="91"/>
      <c r="VR8" s="91"/>
      <c r="VS8" s="91"/>
      <c r="VT8" s="91"/>
      <c r="VU8" s="91"/>
      <c r="VV8" s="91"/>
      <c r="VW8" s="91"/>
      <c r="VX8" s="91"/>
      <c r="VY8" s="91"/>
      <c r="VZ8" s="91"/>
      <c r="WA8" s="91"/>
      <c r="WB8" s="91"/>
      <c r="WC8" s="91"/>
      <c r="WD8" s="91"/>
      <c r="WE8" s="91"/>
      <c r="WF8" s="91"/>
      <c r="WG8" s="91"/>
      <c r="WH8" s="91"/>
      <c r="WI8" s="91"/>
      <c r="WJ8" s="91"/>
      <c r="WK8" s="91"/>
      <c r="WL8" s="91"/>
      <c r="WM8" s="91"/>
      <c r="WN8" s="91"/>
      <c r="WO8" s="91"/>
      <c r="WP8" s="91"/>
      <c r="WQ8" s="91"/>
      <c r="WR8" s="91"/>
      <c r="WS8" s="91"/>
      <c r="WT8" s="91"/>
      <c r="WU8" s="91"/>
      <c r="WV8" s="91"/>
      <c r="WW8" s="91"/>
      <c r="WX8" s="91"/>
      <c r="WY8" s="91"/>
      <c r="WZ8" s="91"/>
      <c r="XA8" s="91"/>
      <c r="XB8" s="91"/>
      <c r="XC8" s="91"/>
      <c r="XD8" s="91"/>
      <c r="XE8" s="91"/>
      <c r="XF8" s="91"/>
      <c r="XG8" s="91"/>
      <c r="XH8" s="91"/>
      <c r="XI8" s="91"/>
      <c r="XJ8" s="91"/>
      <c r="XK8" s="91"/>
      <c r="XL8" s="91"/>
      <c r="XM8" s="91"/>
      <c r="XN8" s="91"/>
      <c r="XO8" s="91"/>
      <c r="XP8" s="91"/>
      <c r="XQ8" s="91"/>
      <c r="XR8" s="91"/>
      <c r="XS8" s="91"/>
      <c r="XT8" s="91"/>
      <c r="XU8" s="91"/>
      <c r="XV8" s="91"/>
      <c r="XW8" s="91"/>
      <c r="XX8" s="91"/>
      <c r="XY8" s="91"/>
      <c r="XZ8" s="91"/>
      <c r="YA8" s="91"/>
      <c r="YB8" s="91"/>
      <c r="YC8" s="91"/>
      <c r="YD8" s="91"/>
      <c r="YE8" s="91"/>
      <c r="YF8" s="91"/>
      <c r="YG8" s="91"/>
      <c r="YH8" s="91"/>
      <c r="YI8" s="91"/>
      <c r="YJ8" s="91"/>
      <c r="YK8" s="91"/>
      <c r="YL8" s="91"/>
      <c r="YM8" s="91"/>
      <c r="YN8" s="91"/>
      <c r="YO8" s="91"/>
      <c r="YP8" s="91"/>
      <c r="YQ8" s="91"/>
      <c r="YR8" s="91"/>
      <c r="YS8" s="91"/>
      <c r="YT8" s="91"/>
      <c r="YU8" s="91"/>
      <c r="YV8" s="91"/>
      <c r="YW8" s="91"/>
      <c r="YX8" s="91"/>
      <c r="YY8" s="91"/>
      <c r="YZ8" s="91"/>
      <c r="ZA8" s="91"/>
      <c r="ZB8" s="91"/>
      <c r="ZC8" s="91"/>
      <c r="ZD8" s="91"/>
      <c r="ZE8" s="91"/>
      <c r="ZF8" s="91"/>
      <c r="ZG8" s="91"/>
      <c r="ZH8" s="91"/>
      <c r="ZI8" s="91"/>
      <c r="ZJ8" s="91"/>
      <c r="ZK8" s="91"/>
      <c r="ZL8" s="91"/>
      <c r="ZM8" s="91"/>
      <c r="ZN8" s="91"/>
      <c r="ZO8" s="91"/>
      <c r="ZP8" s="91"/>
      <c r="ZQ8" s="91"/>
      <c r="ZR8" s="91"/>
      <c r="ZS8" s="91"/>
      <c r="ZT8" s="91"/>
      <c r="ZU8" s="91"/>
      <c r="ZV8" s="91"/>
      <c r="ZW8" s="91"/>
      <c r="ZX8" s="91"/>
      <c r="ZY8" s="91"/>
      <c r="ZZ8" s="91"/>
      <c r="AAA8" s="91"/>
      <c r="AAB8" s="91"/>
      <c r="AAC8" s="91"/>
      <c r="AAD8" s="91"/>
      <c r="AAE8" s="91"/>
      <c r="AAF8" s="91"/>
      <c r="AAG8" s="91"/>
      <c r="AAH8" s="91"/>
      <c r="AAI8" s="91"/>
      <c r="AAJ8" s="91"/>
      <c r="AAK8" s="91"/>
      <c r="AAL8" s="91"/>
      <c r="AAM8" s="91"/>
      <c r="AAN8" s="91"/>
      <c r="AAO8" s="91"/>
      <c r="AAP8" s="91"/>
      <c r="AAQ8" s="91"/>
      <c r="AAR8" s="91"/>
      <c r="AAS8" s="91"/>
      <c r="AAT8" s="91"/>
      <c r="AAU8" s="91"/>
      <c r="AAV8" s="91"/>
      <c r="AAW8" s="91"/>
      <c r="AAX8" s="91"/>
      <c r="AAY8" s="91"/>
      <c r="AAZ8" s="91"/>
      <c r="ABA8" s="91"/>
      <c r="ABB8" s="91"/>
      <c r="ABC8" s="91"/>
      <c r="ABD8" s="91"/>
      <c r="ABE8" s="91"/>
      <c r="ABF8" s="91"/>
      <c r="ABG8" s="91"/>
      <c r="ABH8" s="91"/>
      <c r="ABI8" s="91"/>
      <c r="ABJ8" s="91"/>
      <c r="ABK8" s="91"/>
      <c r="ABL8" s="91"/>
      <c r="ABM8" s="91"/>
      <c r="ABN8" s="91"/>
      <c r="ABO8" s="91"/>
      <c r="ABP8" s="91"/>
      <c r="ABQ8" s="91"/>
      <c r="ABR8" s="91"/>
      <c r="ABS8" s="91"/>
      <c r="ABT8" s="91"/>
      <c r="ABU8" s="91"/>
      <c r="ABV8" s="91"/>
      <c r="ABW8" s="91"/>
      <c r="ABX8" s="91"/>
      <c r="ABY8" s="91"/>
      <c r="ABZ8" s="91"/>
      <c r="ACA8" s="91"/>
      <c r="ACB8" s="91"/>
      <c r="ACC8" s="91"/>
      <c r="ACD8" s="91"/>
      <c r="ACE8" s="91"/>
      <c r="ACF8" s="91"/>
      <c r="ACG8" s="91"/>
      <c r="ACH8" s="91"/>
      <c r="ACI8" s="91"/>
      <c r="ACJ8" s="91"/>
      <c r="ACK8" s="91"/>
      <c r="ACL8" s="91"/>
      <c r="ACM8" s="91"/>
      <c r="ACN8" s="91"/>
      <c r="ACO8" s="91"/>
      <c r="ACP8" s="91"/>
      <c r="ACQ8" s="91"/>
      <c r="ACR8" s="91"/>
      <c r="ACS8" s="91"/>
      <c r="ACT8" s="91"/>
      <c r="ACU8" s="91"/>
      <c r="ACV8" s="91"/>
      <c r="ACW8" s="91"/>
      <c r="ACX8" s="91"/>
      <c r="ACY8" s="91"/>
      <c r="ACZ8" s="91"/>
      <c r="ADA8" s="91"/>
      <c r="ADB8" s="91"/>
      <c r="ADC8" s="91"/>
      <c r="ADD8" s="91"/>
      <c r="ADE8" s="91"/>
      <c r="ADF8" s="91"/>
      <c r="ADG8" s="91"/>
      <c r="ADH8" s="91"/>
      <c r="ADI8" s="91"/>
      <c r="ADJ8" s="91"/>
      <c r="ADK8" s="91"/>
      <c r="ADL8" s="91"/>
      <c r="ADM8" s="91"/>
      <c r="ADN8" s="91"/>
      <c r="ADO8" s="91"/>
      <c r="ADP8" s="91"/>
      <c r="ADQ8" s="91"/>
      <c r="ADR8" s="91"/>
      <c r="ADS8" s="91"/>
      <c r="ADT8" s="91"/>
      <c r="ADU8" s="91"/>
      <c r="ADV8" s="91"/>
      <c r="ADW8" s="91"/>
      <c r="ADX8" s="91"/>
      <c r="ADY8" s="91"/>
      <c r="ADZ8" s="91"/>
      <c r="AEA8" s="91"/>
      <c r="AEB8" s="91"/>
      <c r="AEC8" s="91"/>
      <c r="AED8" s="91"/>
      <c r="AEE8" s="91"/>
      <c r="AEF8" s="91"/>
      <c r="AEG8" s="91"/>
      <c r="AEH8" s="91"/>
      <c r="AEI8" s="91"/>
      <c r="AEJ8" s="91"/>
      <c r="AEK8" s="91"/>
      <c r="AEL8" s="91"/>
      <c r="AEM8" s="91"/>
      <c r="AEN8" s="91"/>
      <c r="AEO8" s="91"/>
      <c r="AEP8" s="91"/>
      <c r="AEQ8" s="91"/>
      <c r="AER8" s="91"/>
      <c r="AES8" s="91"/>
      <c r="AET8" s="91"/>
      <c r="AEU8" s="91"/>
      <c r="AEV8" s="91"/>
      <c r="AEW8" s="91"/>
      <c r="AEX8" s="91"/>
      <c r="AEY8" s="91"/>
      <c r="AEZ8" s="91"/>
      <c r="AFA8" s="91"/>
      <c r="AFB8" s="91"/>
      <c r="AFC8" s="91"/>
      <c r="AFD8" s="91"/>
      <c r="AFE8" s="91"/>
      <c r="AFF8" s="91"/>
      <c r="AFG8" s="91"/>
      <c r="AFH8" s="91"/>
      <c r="AFI8" s="91"/>
      <c r="AFJ8" s="91"/>
      <c r="AFK8" s="91"/>
      <c r="AFL8" s="91"/>
      <c r="AFM8" s="91"/>
      <c r="AFN8" s="91"/>
      <c r="AFO8" s="91"/>
      <c r="AFP8" s="91"/>
      <c r="AFQ8" s="91"/>
      <c r="AFR8" s="91"/>
      <c r="AFS8" s="91"/>
      <c r="AFT8" s="91"/>
      <c r="AFU8" s="91"/>
      <c r="AFV8" s="91"/>
      <c r="AFW8" s="91"/>
      <c r="AFX8" s="91"/>
      <c r="AFY8" s="91"/>
      <c r="AFZ8" s="91"/>
      <c r="AGA8" s="91"/>
      <c r="AGB8" s="91"/>
      <c r="AGC8" s="91"/>
      <c r="AGD8" s="91"/>
      <c r="AGE8" s="91"/>
      <c r="AGF8" s="91"/>
      <c r="AGG8" s="91"/>
      <c r="AGH8" s="91"/>
      <c r="AGI8" s="91"/>
      <c r="AGJ8" s="91"/>
      <c r="AGK8" s="91"/>
      <c r="AGL8" s="91"/>
      <c r="AGM8" s="91"/>
      <c r="AGN8" s="91"/>
      <c r="AGO8" s="91"/>
      <c r="AGP8" s="91"/>
      <c r="AGQ8" s="91"/>
      <c r="AGR8" s="91"/>
      <c r="AGS8" s="91"/>
      <c r="AGT8" s="91"/>
      <c r="AGU8" s="91"/>
      <c r="AGV8" s="91"/>
      <c r="AGW8" s="91"/>
      <c r="AGX8" s="91"/>
      <c r="AGY8" s="91"/>
      <c r="AGZ8" s="91"/>
      <c r="AHA8" s="91"/>
      <c r="AHB8" s="91"/>
      <c r="AHC8" s="91"/>
      <c r="AHD8" s="91"/>
      <c r="AHE8" s="91"/>
      <c r="AHF8" s="91"/>
      <c r="AHG8" s="91"/>
      <c r="AHH8" s="91"/>
      <c r="AHI8" s="91"/>
      <c r="AHJ8" s="91"/>
      <c r="AHK8" s="91"/>
      <c r="AHL8" s="91"/>
      <c r="AHM8" s="91"/>
      <c r="AHN8" s="91"/>
      <c r="AHO8" s="91"/>
      <c r="AHP8" s="91"/>
      <c r="AHQ8" s="91"/>
      <c r="AHR8" s="91"/>
      <c r="AHS8" s="91"/>
      <c r="AHT8" s="91"/>
      <c r="AHU8" s="91"/>
      <c r="AHV8" s="91"/>
      <c r="AHW8" s="91"/>
      <c r="AHX8" s="91"/>
      <c r="AHY8" s="91"/>
      <c r="AHZ8" s="91"/>
      <c r="AIA8" s="91"/>
      <c r="AIB8" s="91"/>
      <c r="AIC8" s="91"/>
      <c r="AID8" s="91"/>
      <c r="AIE8" s="91"/>
      <c r="AIF8" s="91"/>
      <c r="AIG8" s="91"/>
      <c r="AIH8" s="91"/>
      <c r="AII8" s="91"/>
      <c r="AIJ8" s="91"/>
      <c r="AIK8" s="91"/>
      <c r="AIL8" s="91"/>
      <c r="AIM8" s="91"/>
      <c r="AIN8" s="91"/>
      <c r="AIO8" s="91"/>
      <c r="AIP8" s="91"/>
      <c r="AIQ8" s="91"/>
      <c r="AIR8" s="91"/>
      <c r="AIS8" s="91"/>
      <c r="AIT8" s="91"/>
      <c r="AIU8" s="91"/>
      <c r="AIV8" s="91"/>
      <c r="AIW8" s="91"/>
      <c r="AIX8" s="91"/>
      <c r="AIY8" s="91"/>
      <c r="AIZ8" s="91"/>
      <c r="AJA8" s="91"/>
      <c r="AJB8" s="91"/>
      <c r="AJC8" s="91"/>
      <c r="AJD8" s="91"/>
      <c r="AJE8" s="91"/>
      <c r="AJF8" s="91"/>
      <c r="AJG8" s="91"/>
      <c r="AJH8" s="91"/>
      <c r="AJI8" s="91"/>
      <c r="AJJ8" s="91"/>
      <c r="AJK8" s="91"/>
      <c r="AJL8" s="91"/>
      <c r="AJM8" s="91"/>
      <c r="AJN8" s="91"/>
      <c r="AJO8" s="91"/>
      <c r="AJP8" s="91"/>
      <c r="AJQ8" s="91"/>
      <c r="AJR8" s="91"/>
      <c r="AJS8" s="91"/>
      <c r="AJT8" s="91"/>
      <c r="AJU8" s="91"/>
      <c r="AJV8" s="91"/>
      <c r="AJW8" s="91"/>
      <c r="AJX8" s="91"/>
      <c r="AJY8" s="91"/>
      <c r="AJZ8" s="91"/>
      <c r="AKA8" s="91"/>
      <c r="AKB8" s="91"/>
      <c r="AKC8" s="91"/>
      <c r="AKD8" s="91"/>
      <c r="AKE8" s="91"/>
      <c r="AKF8" s="91"/>
      <c r="AKG8" s="91"/>
      <c r="AKH8" s="91"/>
      <c r="AKI8" s="91"/>
      <c r="AKJ8" s="91"/>
      <c r="AKK8" s="91"/>
      <c r="AKL8" s="91"/>
      <c r="AKM8" s="91"/>
      <c r="AKN8" s="91"/>
      <c r="AKO8" s="91"/>
      <c r="AKP8" s="91"/>
      <c r="AKQ8" s="91"/>
      <c r="AKR8" s="91"/>
      <c r="AKS8" s="91"/>
      <c r="AKT8" s="91"/>
      <c r="AKU8" s="91"/>
      <c r="AKV8" s="91"/>
      <c r="AKW8" s="91"/>
      <c r="AKX8" s="91"/>
      <c r="AKY8" s="91"/>
      <c r="AKZ8" s="91"/>
      <c r="ALA8" s="91"/>
      <c r="ALB8" s="91"/>
      <c r="ALC8" s="91"/>
      <c r="ALD8" s="91"/>
      <c r="ALE8" s="91"/>
      <c r="ALF8" s="91"/>
      <c r="ALG8" s="91"/>
      <c r="ALH8" s="91"/>
      <c r="ALI8" s="91"/>
      <c r="ALJ8" s="91"/>
      <c r="ALK8" s="91"/>
      <c r="ALL8" s="91"/>
      <c r="ALM8" s="91"/>
      <c r="ALN8" s="91"/>
      <c r="ALO8" s="91"/>
      <c r="ALP8" s="91"/>
      <c r="ALQ8" s="91"/>
      <c r="ALR8" s="91"/>
      <c r="ALS8" s="91"/>
      <c r="ALT8" s="91"/>
      <c r="ALU8" s="91"/>
      <c r="ALV8" s="91"/>
      <c r="ALW8" s="91"/>
      <c r="ALX8" s="91"/>
      <c r="ALY8" s="91"/>
      <c r="ALZ8" s="91"/>
      <c r="AMA8" s="91"/>
      <c r="AMB8" s="91"/>
      <c r="AMC8" s="91"/>
      <c r="AMD8" s="91"/>
      <c r="AME8" s="91"/>
      <c r="AMF8" s="91"/>
      <c r="AMG8" s="91"/>
      <c r="AMH8" s="91"/>
      <c r="AMI8" s="91"/>
      <c r="AMJ8" s="91"/>
      <c r="AMK8" s="91"/>
      <c r="AML8" s="91"/>
      <c r="AMM8" s="91"/>
      <c r="AMN8" s="91"/>
      <c r="AMO8" s="91"/>
      <c r="AMP8" s="91"/>
      <c r="AMQ8" s="91"/>
      <c r="AMR8" s="91"/>
      <c r="AMS8" s="91"/>
      <c r="AMT8" s="91"/>
      <c r="AMU8" s="91"/>
      <c r="AMV8" s="91"/>
      <c r="AMW8" s="91"/>
      <c r="AMX8" s="91"/>
      <c r="AMY8" s="91"/>
      <c r="AMZ8" s="91"/>
      <c r="ANA8" s="91"/>
      <c r="ANB8" s="91"/>
      <c r="ANC8" s="91"/>
      <c r="AND8" s="91"/>
      <c r="ANE8" s="91"/>
      <c r="ANF8" s="91"/>
      <c r="ANG8" s="91"/>
      <c r="ANH8" s="91"/>
      <c r="ANI8" s="91"/>
      <c r="ANJ8" s="91"/>
      <c r="ANK8" s="91"/>
      <c r="ANL8" s="91"/>
      <c r="ANM8" s="91"/>
      <c r="ANN8" s="91"/>
      <c r="ANO8" s="91"/>
      <c r="ANP8" s="91"/>
      <c r="ANQ8" s="91"/>
      <c r="ANR8" s="91"/>
      <c r="ANS8" s="91"/>
      <c r="ANT8" s="91"/>
      <c r="ANU8" s="91"/>
      <c r="ANV8" s="91"/>
      <c r="ANW8" s="91"/>
      <c r="ANX8" s="91"/>
      <c r="ANY8" s="91"/>
      <c r="ANZ8" s="91"/>
      <c r="AOA8" s="91"/>
      <c r="AOB8" s="91"/>
      <c r="AOC8" s="91"/>
      <c r="AOD8" s="91"/>
      <c r="AOE8" s="91"/>
      <c r="AOF8" s="91"/>
      <c r="AOG8" s="91"/>
      <c r="AOH8" s="91"/>
      <c r="AOI8" s="91"/>
      <c r="AOJ8" s="91"/>
      <c r="AOK8" s="91"/>
      <c r="AOL8" s="91"/>
      <c r="AOM8" s="91"/>
      <c r="AON8" s="91"/>
      <c r="AOO8" s="91"/>
      <c r="AOP8" s="91"/>
      <c r="AOQ8" s="91"/>
      <c r="AOR8" s="91"/>
      <c r="AOS8" s="91"/>
      <c r="AOT8" s="91"/>
      <c r="AOU8" s="91"/>
      <c r="AOV8" s="91"/>
      <c r="AOW8" s="91"/>
      <c r="AOX8" s="91"/>
      <c r="AOY8" s="91"/>
      <c r="AOZ8" s="91"/>
      <c r="APA8" s="91"/>
      <c r="APB8" s="91"/>
      <c r="APC8" s="91"/>
      <c r="APD8" s="91"/>
      <c r="APE8" s="91"/>
      <c r="APF8" s="91"/>
      <c r="APG8" s="91"/>
      <c r="APH8" s="91"/>
      <c r="API8" s="91"/>
      <c r="APJ8" s="91"/>
      <c r="APK8" s="91"/>
      <c r="APL8" s="91"/>
      <c r="APM8" s="91"/>
      <c r="APN8" s="91"/>
      <c r="APO8" s="91"/>
      <c r="APP8" s="91"/>
      <c r="APQ8" s="91"/>
      <c r="APR8" s="91"/>
      <c r="APS8" s="91"/>
      <c r="APT8" s="91"/>
      <c r="APU8" s="91"/>
      <c r="APV8" s="91"/>
      <c r="APW8" s="91"/>
      <c r="APX8" s="91"/>
      <c r="APY8" s="91"/>
      <c r="APZ8" s="91"/>
      <c r="AQA8" s="91"/>
      <c r="AQB8" s="91"/>
      <c r="AQC8" s="91"/>
      <c r="AQD8" s="91"/>
      <c r="AQE8" s="91"/>
      <c r="AQF8" s="91"/>
      <c r="AQG8" s="91"/>
      <c r="AQH8" s="91"/>
      <c r="AQI8" s="91"/>
      <c r="AQJ8" s="91"/>
      <c r="AQK8" s="91"/>
      <c r="AQL8" s="91"/>
      <c r="AQM8" s="91"/>
      <c r="AQN8" s="91"/>
      <c r="AQO8" s="91"/>
      <c r="AQP8" s="91"/>
      <c r="AQQ8" s="91"/>
      <c r="AQR8" s="91"/>
      <c r="AQS8" s="91"/>
      <c r="AQT8" s="91"/>
      <c r="AQU8" s="91"/>
      <c r="AQV8" s="91"/>
      <c r="AQW8" s="91"/>
      <c r="AQX8" s="91"/>
      <c r="AQY8" s="91"/>
      <c r="AQZ8" s="91"/>
      <c r="ARA8" s="91"/>
      <c r="ARB8" s="91"/>
      <c r="ARC8" s="91"/>
      <c r="ARD8" s="91"/>
      <c r="ARE8" s="91"/>
      <c r="ARF8" s="91"/>
      <c r="ARG8" s="91"/>
      <c r="ARH8" s="91"/>
      <c r="ARI8" s="91"/>
      <c r="ARJ8" s="91"/>
      <c r="ARK8" s="91"/>
      <c r="ARL8" s="91"/>
      <c r="ARM8" s="91"/>
      <c r="ARN8" s="91"/>
      <c r="ARO8" s="91"/>
      <c r="ARP8" s="91"/>
      <c r="ARQ8" s="91"/>
      <c r="ARR8" s="91"/>
      <c r="ARS8" s="91"/>
      <c r="ART8" s="91"/>
      <c r="ARU8" s="91"/>
      <c r="ARV8" s="91"/>
      <c r="ARW8" s="91"/>
      <c r="ARX8" s="91"/>
      <c r="ARY8" s="91"/>
      <c r="ARZ8" s="91"/>
      <c r="ASA8" s="91"/>
      <c r="ASB8" s="91"/>
      <c r="ASC8" s="91"/>
      <c r="ASD8" s="91"/>
      <c r="ASE8" s="91"/>
      <c r="ASF8" s="91"/>
      <c r="ASG8" s="91"/>
      <c r="ASH8" s="91"/>
      <c r="ASI8" s="91"/>
      <c r="ASJ8" s="91"/>
      <c r="ASK8" s="91"/>
      <c r="ASL8" s="91"/>
      <c r="ASM8" s="91"/>
      <c r="ASN8" s="91"/>
      <c r="ASO8" s="91"/>
      <c r="ASP8" s="91"/>
      <c r="ASQ8" s="91"/>
      <c r="ASR8" s="91"/>
      <c r="ASS8" s="91"/>
      <c r="AST8" s="91"/>
      <c r="ASU8" s="91"/>
      <c r="ASV8" s="91"/>
      <c r="ASW8" s="91"/>
      <c r="ASX8" s="91"/>
      <c r="ASY8" s="91"/>
      <c r="ASZ8" s="91"/>
      <c r="ATA8" s="91"/>
      <c r="ATB8" s="91"/>
      <c r="ATC8" s="91"/>
      <c r="ATD8" s="91"/>
      <c r="ATE8" s="91"/>
      <c r="ATF8" s="91"/>
      <c r="ATG8" s="91"/>
      <c r="ATH8" s="91"/>
      <c r="ATI8" s="91"/>
      <c r="ATJ8" s="91"/>
      <c r="ATK8" s="91"/>
      <c r="ATL8" s="91"/>
      <c r="ATM8" s="91"/>
      <c r="ATN8" s="91"/>
      <c r="ATO8" s="91"/>
      <c r="ATP8" s="91"/>
      <c r="ATQ8" s="91"/>
      <c r="ATR8" s="91"/>
      <c r="ATS8" s="91"/>
      <c r="ATT8" s="91"/>
      <c r="ATU8" s="91"/>
      <c r="ATV8" s="91"/>
      <c r="ATW8" s="91"/>
      <c r="ATX8" s="91"/>
      <c r="ATY8" s="91"/>
      <c r="ATZ8" s="91"/>
      <c r="AUA8" s="91"/>
      <c r="AUB8" s="91"/>
      <c r="AUC8" s="91"/>
      <c r="AUD8" s="91"/>
      <c r="AUE8" s="91"/>
      <c r="AUF8" s="91"/>
      <c r="AUG8" s="91"/>
      <c r="AUH8" s="91"/>
      <c r="AUI8" s="91"/>
      <c r="AUJ8" s="91"/>
      <c r="AUK8" s="91"/>
      <c r="AUL8" s="91"/>
      <c r="AUM8" s="91"/>
      <c r="AUN8" s="91"/>
      <c r="AUO8" s="91"/>
      <c r="AUP8" s="91"/>
      <c r="AUQ8" s="91"/>
      <c r="AUR8" s="91"/>
      <c r="AUS8" s="91"/>
      <c r="AUT8" s="91"/>
      <c r="AUU8" s="91"/>
      <c r="AUV8" s="91"/>
      <c r="AUW8" s="91"/>
      <c r="AUX8" s="91"/>
      <c r="AUY8" s="91"/>
      <c r="AUZ8" s="91"/>
      <c r="AVA8" s="91"/>
      <c r="AVB8" s="91"/>
      <c r="AVC8" s="91"/>
      <c r="AVD8" s="91"/>
      <c r="AVE8" s="91"/>
      <c r="AVF8" s="91"/>
      <c r="AVG8" s="91"/>
      <c r="AVH8" s="91"/>
      <c r="AVI8" s="91"/>
      <c r="AVJ8" s="91"/>
      <c r="AVK8" s="91"/>
      <c r="AVL8" s="91"/>
      <c r="AVM8" s="91"/>
      <c r="AVN8" s="91"/>
      <c r="AVO8" s="91"/>
      <c r="AVP8" s="91"/>
      <c r="AVQ8" s="91"/>
      <c r="AVR8" s="91"/>
      <c r="AVS8" s="91"/>
      <c r="AVT8" s="91"/>
      <c r="AVU8" s="91"/>
      <c r="AVV8" s="91"/>
      <c r="AVW8" s="91"/>
      <c r="AVX8" s="91"/>
      <c r="AVY8" s="91"/>
      <c r="AVZ8" s="91"/>
      <c r="AWA8" s="91"/>
      <c r="AWB8" s="91"/>
      <c r="AWC8" s="91"/>
      <c r="AWD8" s="91"/>
      <c r="AWE8" s="91"/>
      <c r="AWF8" s="91"/>
      <c r="AWG8" s="91"/>
      <c r="AWH8" s="91"/>
      <c r="AWI8" s="91"/>
      <c r="AWJ8" s="91"/>
      <c r="AWK8" s="91"/>
      <c r="AWL8" s="91"/>
      <c r="AWM8" s="91"/>
      <c r="AWN8" s="91"/>
      <c r="AWO8" s="91"/>
      <c r="AWP8" s="91"/>
      <c r="AWQ8" s="91"/>
      <c r="AWR8" s="91"/>
      <c r="AWS8" s="91"/>
      <c r="AWT8" s="91"/>
      <c r="AWU8" s="91"/>
      <c r="AWV8" s="91"/>
      <c r="AWW8" s="91"/>
      <c r="AWX8" s="91"/>
      <c r="AWY8" s="91"/>
      <c r="AWZ8" s="91"/>
      <c r="AXA8" s="91"/>
      <c r="AXB8" s="91"/>
      <c r="AXC8" s="91"/>
      <c r="AXD8" s="91"/>
      <c r="AXE8" s="91"/>
      <c r="AXF8" s="91"/>
      <c r="AXG8" s="91"/>
      <c r="AXH8" s="91"/>
      <c r="AXI8" s="91"/>
      <c r="AXJ8" s="91"/>
      <c r="AXK8" s="91"/>
      <c r="AXL8" s="91"/>
      <c r="AXM8" s="91"/>
      <c r="AXN8" s="91"/>
      <c r="AXO8" s="91"/>
      <c r="AXP8" s="91"/>
      <c r="AXQ8" s="91"/>
      <c r="AXR8" s="91"/>
      <c r="AXS8" s="91"/>
      <c r="AXT8" s="91"/>
      <c r="AXU8" s="91"/>
      <c r="AXV8" s="91"/>
      <c r="AXW8" s="91"/>
      <c r="AXX8" s="91"/>
      <c r="AXY8" s="91"/>
      <c r="AXZ8" s="91"/>
      <c r="AYA8" s="91"/>
      <c r="AYB8" s="91"/>
      <c r="AYC8" s="91"/>
      <c r="AYD8" s="91"/>
      <c r="AYE8" s="91"/>
      <c r="AYF8" s="91"/>
      <c r="AYG8" s="91"/>
      <c r="AYH8" s="91"/>
      <c r="AYI8" s="91"/>
      <c r="AYJ8" s="91"/>
      <c r="AYK8" s="91"/>
      <c r="AYL8" s="91"/>
      <c r="AYM8" s="91"/>
      <c r="AYN8" s="91"/>
      <c r="AYO8" s="91"/>
      <c r="AYP8" s="91"/>
      <c r="AYQ8" s="91"/>
      <c r="AYR8" s="91"/>
      <c r="AYS8" s="91"/>
      <c r="AYT8" s="91"/>
      <c r="AYU8" s="91"/>
      <c r="AYV8" s="91"/>
      <c r="AYW8" s="91"/>
      <c r="AYX8" s="91"/>
      <c r="AYY8" s="91"/>
      <c r="AYZ8" s="91"/>
      <c r="AZA8" s="91"/>
      <c r="AZB8" s="91"/>
      <c r="AZC8" s="91"/>
      <c r="AZD8" s="91"/>
      <c r="AZE8" s="91"/>
      <c r="AZF8" s="91"/>
      <c r="AZG8" s="91"/>
      <c r="AZH8" s="91"/>
      <c r="AZI8" s="91"/>
      <c r="AZJ8" s="91"/>
      <c r="AZK8" s="91"/>
      <c r="AZL8" s="91"/>
      <c r="AZM8" s="91"/>
      <c r="AZN8" s="91"/>
      <c r="AZO8" s="91"/>
      <c r="AZP8" s="91"/>
      <c r="AZQ8" s="91"/>
      <c r="AZR8" s="91"/>
      <c r="AZS8" s="91"/>
      <c r="AZT8" s="91"/>
      <c r="AZU8" s="91"/>
      <c r="AZV8" s="91"/>
      <c r="AZW8" s="91"/>
      <c r="AZX8" s="91"/>
      <c r="AZY8" s="91"/>
      <c r="AZZ8" s="91"/>
      <c r="BAA8" s="91"/>
      <c r="BAB8" s="91"/>
      <c r="BAC8" s="91"/>
      <c r="BAD8" s="91"/>
      <c r="BAE8" s="91"/>
      <c r="BAF8" s="91"/>
      <c r="BAG8" s="91"/>
      <c r="BAH8" s="91"/>
      <c r="BAI8" s="91"/>
      <c r="BAJ8" s="91"/>
      <c r="BAK8" s="91"/>
      <c r="BAL8" s="91"/>
      <c r="BAM8" s="91"/>
      <c r="BAN8" s="91"/>
      <c r="BAO8" s="91"/>
      <c r="BAP8" s="91"/>
      <c r="BAQ8" s="91"/>
      <c r="BAR8" s="91"/>
      <c r="BAS8" s="91"/>
      <c r="BAT8" s="91"/>
      <c r="BAU8" s="91"/>
      <c r="BAV8" s="91"/>
      <c r="BAW8" s="91"/>
      <c r="BAX8" s="91"/>
      <c r="BAY8" s="91"/>
      <c r="BAZ8" s="91"/>
      <c r="BBA8" s="91"/>
      <c r="BBB8" s="91"/>
      <c r="BBC8" s="91"/>
      <c r="BBD8" s="91"/>
      <c r="BBE8" s="91"/>
      <c r="BBF8" s="91"/>
      <c r="BBG8" s="91"/>
      <c r="BBH8" s="91"/>
      <c r="BBI8" s="91"/>
      <c r="BBJ8" s="91"/>
      <c r="BBK8" s="91"/>
      <c r="BBL8" s="91"/>
      <c r="BBM8" s="91"/>
      <c r="BBN8" s="91"/>
      <c r="BBO8" s="91"/>
      <c r="BBP8" s="91"/>
      <c r="BBQ8" s="91"/>
      <c r="BBR8" s="91"/>
      <c r="BBS8" s="91"/>
      <c r="BBT8" s="91"/>
      <c r="BBU8" s="91"/>
      <c r="BBV8" s="91"/>
      <c r="BBW8" s="91"/>
      <c r="BBX8" s="91"/>
      <c r="BBY8" s="91"/>
      <c r="BBZ8" s="91"/>
      <c r="BCA8" s="91"/>
      <c r="BCB8" s="91"/>
      <c r="BCC8" s="91"/>
      <c r="BCD8" s="91"/>
      <c r="BCE8" s="91"/>
      <c r="BCF8" s="91"/>
      <c r="BCG8" s="91"/>
      <c r="BCH8" s="91"/>
      <c r="BCI8" s="91"/>
      <c r="BCJ8" s="91"/>
      <c r="BCK8" s="91"/>
      <c r="BCL8" s="91"/>
      <c r="BCM8" s="91"/>
      <c r="BCN8" s="91"/>
      <c r="BCO8" s="91"/>
      <c r="BCP8" s="91"/>
      <c r="BCQ8" s="91"/>
      <c r="BCR8" s="91"/>
      <c r="BCS8" s="91"/>
      <c r="BCT8" s="91"/>
      <c r="BCU8" s="91"/>
      <c r="BCV8" s="91"/>
      <c r="BCW8" s="91"/>
      <c r="BCX8" s="91"/>
      <c r="BCY8" s="91"/>
      <c r="BCZ8" s="91"/>
      <c r="BDA8" s="91"/>
      <c r="BDB8" s="91"/>
      <c r="BDC8" s="91"/>
      <c r="BDD8" s="91"/>
      <c r="BDE8" s="91"/>
      <c r="BDF8" s="91"/>
      <c r="BDG8" s="91"/>
      <c r="BDH8" s="91"/>
      <c r="BDI8" s="91"/>
      <c r="BDJ8" s="91"/>
      <c r="BDK8" s="91"/>
      <c r="BDL8" s="91"/>
      <c r="BDM8" s="91"/>
      <c r="BDN8" s="91"/>
      <c r="BDO8" s="91"/>
      <c r="BDP8" s="91"/>
      <c r="BDQ8" s="91"/>
      <c r="BDR8" s="91"/>
      <c r="BDS8" s="91"/>
      <c r="BDT8" s="91"/>
      <c r="BDU8" s="91"/>
      <c r="BDV8" s="91"/>
      <c r="BDW8" s="91"/>
      <c r="BDX8" s="91"/>
      <c r="BDY8" s="91"/>
      <c r="BDZ8" s="91"/>
      <c r="BEA8" s="91"/>
      <c r="BEB8" s="91"/>
      <c r="BEC8" s="91"/>
      <c r="BED8" s="91"/>
      <c r="BEE8" s="91"/>
      <c r="BEF8" s="91"/>
      <c r="BEG8" s="91"/>
      <c r="BEH8" s="91"/>
      <c r="BEI8" s="91"/>
      <c r="BEJ8" s="91"/>
      <c r="BEK8" s="91"/>
      <c r="BEL8" s="91"/>
      <c r="BEM8" s="91"/>
      <c r="BEN8" s="91"/>
      <c r="BEO8" s="91"/>
      <c r="BEP8" s="91"/>
      <c r="BEQ8" s="91"/>
      <c r="BER8" s="91"/>
      <c r="BES8" s="91"/>
      <c r="BET8" s="91"/>
      <c r="BEU8" s="91"/>
      <c r="BEV8" s="91"/>
      <c r="BEW8" s="91"/>
      <c r="BEX8" s="91"/>
      <c r="BEY8" s="91"/>
      <c r="BEZ8" s="91"/>
      <c r="BFA8" s="91"/>
      <c r="BFB8" s="91"/>
      <c r="BFC8" s="91"/>
      <c r="BFD8" s="91"/>
      <c r="BFE8" s="91"/>
      <c r="BFF8" s="91"/>
      <c r="BFG8" s="91"/>
      <c r="BFH8" s="91"/>
      <c r="BFI8" s="91"/>
      <c r="BFJ8" s="91"/>
      <c r="BFK8" s="91"/>
      <c r="BFL8" s="91"/>
      <c r="BFM8" s="91"/>
      <c r="BFN8" s="91"/>
      <c r="BFO8" s="91"/>
      <c r="BFP8" s="91"/>
      <c r="BFQ8" s="91"/>
      <c r="BFR8" s="91"/>
      <c r="BFS8" s="91"/>
      <c r="BFT8" s="91"/>
      <c r="BFU8" s="91"/>
      <c r="BFV8" s="91"/>
      <c r="BFW8" s="91"/>
      <c r="BFX8" s="91"/>
      <c r="BFY8" s="91"/>
      <c r="BFZ8" s="91"/>
      <c r="BGA8" s="91"/>
      <c r="BGB8" s="91"/>
      <c r="BGC8" s="91"/>
      <c r="BGD8" s="91"/>
      <c r="BGE8" s="91"/>
      <c r="BGF8" s="91"/>
      <c r="BGG8" s="91"/>
      <c r="BGH8" s="91"/>
      <c r="BGI8" s="91"/>
      <c r="BGJ8" s="91"/>
      <c r="BGK8" s="91"/>
      <c r="BGL8" s="91"/>
      <c r="BGM8" s="91"/>
      <c r="BGN8" s="91"/>
      <c r="BGO8" s="91"/>
      <c r="BGP8" s="91"/>
      <c r="BGQ8" s="91"/>
      <c r="BGR8" s="91"/>
      <c r="BGS8" s="91"/>
      <c r="BGT8" s="91"/>
      <c r="BGU8" s="91"/>
      <c r="BGV8" s="91"/>
      <c r="BGW8" s="91"/>
      <c r="BGX8" s="91"/>
      <c r="BGY8" s="91"/>
      <c r="BGZ8" s="91"/>
      <c r="BHA8" s="91"/>
      <c r="BHB8" s="91"/>
      <c r="BHC8" s="91"/>
      <c r="BHD8" s="91"/>
      <c r="BHE8" s="91"/>
      <c r="BHF8" s="91"/>
      <c r="BHG8" s="91"/>
      <c r="BHH8" s="91"/>
      <c r="BHI8" s="91"/>
      <c r="BHJ8" s="91"/>
      <c r="BHK8" s="91"/>
      <c r="BHL8" s="91"/>
      <c r="BHM8" s="91"/>
      <c r="BHN8" s="91"/>
      <c r="BHO8" s="91"/>
      <c r="BHP8" s="91"/>
      <c r="BHQ8" s="91"/>
      <c r="BHR8" s="91"/>
      <c r="BHS8" s="91"/>
      <c r="BHT8" s="91"/>
      <c r="BHU8" s="91"/>
      <c r="BHV8" s="91"/>
      <c r="BHW8" s="91"/>
      <c r="BHX8" s="91"/>
      <c r="BHY8" s="91"/>
      <c r="BHZ8" s="91"/>
      <c r="BIA8" s="91"/>
      <c r="BIB8" s="91"/>
      <c r="BIC8" s="91"/>
      <c r="BID8" s="91"/>
      <c r="BIE8" s="91"/>
      <c r="BIF8" s="91"/>
      <c r="BIG8" s="91"/>
      <c r="BIH8" s="91"/>
      <c r="BII8" s="91"/>
      <c r="BIJ8" s="91"/>
      <c r="BIK8" s="91"/>
      <c r="BIL8" s="91"/>
      <c r="BIM8" s="91"/>
      <c r="BIN8" s="91"/>
      <c r="BIO8" s="91"/>
      <c r="BIP8" s="91"/>
      <c r="BIQ8" s="91"/>
      <c r="BIR8" s="91"/>
      <c r="BIS8" s="91"/>
      <c r="BIT8" s="91"/>
      <c r="BIU8" s="91"/>
      <c r="BIV8" s="91"/>
      <c r="BIW8" s="91"/>
      <c r="BIX8" s="91"/>
      <c r="BIY8" s="91"/>
      <c r="BIZ8" s="91"/>
      <c r="BJA8" s="91"/>
      <c r="BJB8" s="91"/>
      <c r="BJC8" s="91"/>
      <c r="BJD8" s="91"/>
      <c r="BJE8" s="91"/>
      <c r="BJF8" s="91"/>
      <c r="BJG8" s="91"/>
      <c r="BJH8" s="91"/>
      <c r="BJI8" s="91"/>
      <c r="BJJ8" s="91"/>
      <c r="BJK8" s="91"/>
      <c r="BJL8" s="91"/>
      <c r="BJM8" s="91"/>
      <c r="BJN8" s="91"/>
      <c r="BJO8" s="91"/>
      <c r="BJP8" s="91"/>
      <c r="BJQ8" s="91"/>
      <c r="BJR8" s="91"/>
      <c r="BJS8" s="91"/>
      <c r="BJT8" s="91"/>
      <c r="BJU8" s="91"/>
      <c r="BJV8" s="91"/>
      <c r="BJW8" s="91"/>
      <c r="BJX8" s="91"/>
      <c r="BJY8" s="91"/>
      <c r="BJZ8" s="91"/>
      <c r="BKA8" s="91"/>
      <c r="BKB8" s="91"/>
      <c r="BKC8" s="91"/>
      <c r="BKD8" s="91"/>
      <c r="BKE8" s="91"/>
      <c r="BKF8" s="91"/>
      <c r="BKG8" s="91"/>
      <c r="BKH8" s="91"/>
      <c r="BKI8" s="91"/>
      <c r="BKJ8" s="91"/>
      <c r="BKK8" s="91"/>
      <c r="BKL8" s="91"/>
      <c r="BKM8" s="91"/>
      <c r="BKN8" s="91"/>
      <c r="BKO8" s="91"/>
      <c r="BKP8" s="91"/>
      <c r="BKQ8" s="91"/>
      <c r="BKR8" s="91"/>
      <c r="BKS8" s="91"/>
      <c r="BKT8" s="91"/>
      <c r="BKU8" s="91"/>
      <c r="BKV8" s="91"/>
      <c r="BKW8" s="91"/>
      <c r="BKX8" s="91"/>
      <c r="BKY8" s="91"/>
      <c r="BKZ8" s="91"/>
      <c r="BLA8" s="91"/>
      <c r="BLB8" s="91"/>
      <c r="BLC8" s="91"/>
      <c r="BLD8" s="91"/>
      <c r="BLE8" s="91"/>
      <c r="BLF8" s="91"/>
      <c r="BLG8" s="91"/>
      <c r="BLH8" s="91"/>
      <c r="BLI8" s="91"/>
      <c r="BLJ8" s="91"/>
      <c r="BLK8" s="91"/>
      <c r="BLL8" s="91"/>
      <c r="BLM8" s="91"/>
      <c r="BLN8" s="91"/>
      <c r="BLO8" s="91"/>
      <c r="BLP8" s="91"/>
      <c r="BLQ8" s="91"/>
      <c r="BLR8" s="91"/>
      <c r="BLS8" s="91"/>
      <c r="BLT8" s="91"/>
      <c r="BLU8" s="91"/>
      <c r="BLV8" s="91"/>
      <c r="BLW8" s="91"/>
      <c r="BLX8" s="91"/>
      <c r="BLY8" s="91"/>
      <c r="BLZ8" s="91"/>
      <c r="BMA8" s="91"/>
      <c r="BMB8" s="91"/>
      <c r="BMC8" s="91"/>
      <c r="BMD8" s="91"/>
      <c r="BME8" s="91"/>
      <c r="BMF8" s="91"/>
      <c r="BMG8" s="91"/>
      <c r="BMH8" s="91"/>
      <c r="BMI8" s="91"/>
      <c r="BMJ8" s="91"/>
      <c r="BMK8" s="91"/>
      <c r="BML8" s="91"/>
      <c r="BMM8" s="91"/>
      <c r="BMN8" s="91"/>
      <c r="BMO8" s="91"/>
      <c r="BMP8" s="91"/>
      <c r="BMQ8" s="91"/>
      <c r="BMR8" s="91"/>
      <c r="BMS8" s="91"/>
      <c r="BMT8" s="91"/>
      <c r="BMU8" s="91"/>
      <c r="BMV8" s="91"/>
      <c r="BMW8" s="91"/>
      <c r="BMX8" s="91"/>
      <c r="BMY8" s="91"/>
      <c r="BMZ8" s="91"/>
      <c r="BNA8" s="91"/>
      <c r="BNB8" s="91"/>
      <c r="BNC8" s="91"/>
      <c r="BND8" s="91"/>
      <c r="BNE8" s="91"/>
      <c r="BNF8" s="91"/>
      <c r="BNG8" s="91"/>
      <c r="BNH8" s="91"/>
      <c r="BNI8" s="91"/>
      <c r="BNJ8" s="91"/>
      <c r="BNK8" s="91"/>
      <c r="BNL8" s="91"/>
      <c r="BNM8" s="91"/>
      <c r="BNN8" s="91"/>
      <c r="BNO8" s="91"/>
      <c r="BNP8" s="91"/>
      <c r="BNQ8" s="91"/>
      <c r="BNR8" s="91"/>
      <c r="BNS8" s="91"/>
      <c r="BNT8" s="91"/>
      <c r="BNU8" s="91"/>
      <c r="BNV8" s="91"/>
      <c r="BNW8" s="91"/>
      <c r="BNX8" s="91"/>
      <c r="BNY8" s="91"/>
      <c r="BNZ8" s="91"/>
      <c r="BOA8" s="91"/>
      <c r="BOB8" s="91"/>
      <c r="BOC8" s="91"/>
      <c r="BOD8" s="91"/>
      <c r="BOE8" s="91"/>
      <c r="BOF8" s="91"/>
      <c r="BOG8" s="91"/>
      <c r="BOH8" s="91"/>
      <c r="BOI8" s="91"/>
      <c r="BOJ8" s="91"/>
      <c r="BOK8" s="91"/>
      <c r="BOL8" s="91"/>
      <c r="BOM8" s="91"/>
      <c r="BON8" s="91"/>
      <c r="BOO8" s="91"/>
      <c r="BOP8" s="91"/>
      <c r="BOQ8" s="91"/>
      <c r="BOR8" s="91"/>
      <c r="BOS8" s="91"/>
      <c r="BOT8" s="91"/>
      <c r="BOU8" s="91"/>
      <c r="BOV8" s="91"/>
      <c r="BOW8" s="91"/>
      <c r="BOX8" s="91"/>
      <c r="BOY8" s="91"/>
      <c r="BOZ8" s="91"/>
      <c r="BPA8" s="91"/>
      <c r="BPB8" s="91"/>
      <c r="BPC8" s="91"/>
      <c r="BPD8" s="91"/>
      <c r="BPE8" s="91"/>
      <c r="BPF8" s="91"/>
      <c r="BPG8" s="91"/>
      <c r="BPH8" s="91"/>
      <c r="BPI8" s="91"/>
      <c r="BPJ8" s="91"/>
      <c r="BPK8" s="91"/>
      <c r="BPL8" s="91"/>
      <c r="BPM8" s="91"/>
      <c r="BPN8" s="91"/>
      <c r="BPO8" s="91"/>
      <c r="BPP8" s="91"/>
      <c r="BPQ8" s="91"/>
      <c r="BPR8" s="91"/>
      <c r="BPS8" s="91"/>
      <c r="BPT8" s="91"/>
      <c r="BPU8" s="91"/>
      <c r="BPV8" s="91"/>
      <c r="BPW8" s="91"/>
      <c r="BPX8" s="91"/>
      <c r="BPY8" s="91"/>
      <c r="BPZ8" s="91"/>
      <c r="BQA8" s="91"/>
      <c r="BQB8" s="91"/>
      <c r="BQC8" s="91"/>
      <c r="BQD8" s="91"/>
      <c r="BQE8" s="91"/>
      <c r="BQF8" s="91"/>
      <c r="BQG8" s="91"/>
      <c r="BQH8" s="91"/>
      <c r="BQI8" s="91"/>
      <c r="BQJ8" s="91"/>
      <c r="BQK8" s="91"/>
      <c r="BQL8" s="91"/>
      <c r="BQM8" s="91"/>
      <c r="BQN8" s="91"/>
      <c r="BQO8" s="91"/>
      <c r="BQP8" s="91"/>
      <c r="BQQ8" s="91"/>
      <c r="BQR8" s="91"/>
      <c r="BQS8" s="91"/>
      <c r="BQT8" s="91"/>
      <c r="BQU8" s="91"/>
      <c r="BQV8" s="91"/>
      <c r="BQW8" s="91"/>
      <c r="BQX8" s="91"/>
      <c r="BQY8" s="91"/>
      <c r="BQZ8" s="91"/>
      <c r="BRA8" s="91"/>
      <c r="BRB8" s="91"/>
      <c r="BRC8" s="91"/>
      <c r="BRD8" s="91"/>
      <c r="BRE8" s="91"/>
      <c r="BRF8" s="91"/>
      <c r="BRG8" s="91"/>
      <c r="BRH8" s="91"/>
      <c r="BRI8" s="91"/>
      <c r="BRJ8" s="91"/>
      <c r="BRK8" s="91"/>
      <c r="BRL8" s="91"/>
      <c r="BRM8" s="91"/>
      <c r="BRN8" s="91"/>
      <c r="BRO8" s="91"/>
      <c r="BRP8" s="91"/>
      <c r="BRQ8" s="91"/>
      <c r="BRR8" s="91"/>
      <c r="BRS8" s="91"/>
      <c r="BRT8" s="91"/>
      <c r="BRU8" s="91"/>
      <c r="BRV8" s="91"/>
      <c r="BRW8" s="91"/>
      <c r="BRX8" s="91"/>
      <c r="BRY8" s="91"/>
      <c r="BRZ8" s="91"/>
      <c r="BSA8" s="91"/>
      <c r="BSB8" s="91"/>
      <c r="BSC8" s="91"/>
      <c r="BSD8" s="91"/>
      <c r="BSE8" s="91"/>
      <c r="BSF8" s="91"/>
      <c r="BSG8" s="91"/>
      <c r="BSH8" s="91"/>
      <c r="BSI8" s="91"/>
      <c r="BSJ8" s="91"/>
      <c r="BSK8" s="91"/>
      <c r="BSL8" s="91"/>
      <c r="BSM8" s="91"/>
      <c r="BSN8" s="91"/>
      <c r="BSO8" s="91"/>
      <c r="BSP8" s="91"/>
      <c r="BSQ8" s="91"/>
      <c r="BSR8" s="91"/>
      <c r="BSS8" s="91"/>
      <c r="BST8" s="91"/>
      <c r="BSU8" s="91"/>
      <c r="BSV8" s="91"/>
      <c r="BSW8" s="91"/>
      <c r="BSX8" s="91"/>
      <c r="BSY8" s="91"/>
      <c r="BSZ8" s="91"/>
      <c r="BTA8" s="91"/>
      <c r="BTB8" s="91"/>
      <c r="BTC8" s="91"/>
      <c r="BTD8" s="91"/>
      <c r="BTE8" s="91"/>
      <c r="BTF8" s="91"/>
      <c r="BTG8" s="91"/>
      <c r="BTH8" s="91"/>
      <c r="BTI8" s="91"/>
      <c r="BTJ8" s="91"/>
      <c r="BTK8" s="91"/>
      <c r="BTL8" s="91"/>
      <c r="BTM8" s="91"/>
      <c r="BTN8" s="91"/>
      <c r="BTO8" s="91"/>
      <c r="BTP8" s="91"/>
      <c r="BTQ8" s="91"/>
      <c r="BTR8" s="91"/>
      <c r="BTS8" s="91"/>
      <c r="BTT8" s="91"/>
      <c r="BTU8" s="91"/>
      <c r="BTV8" s="91"/>
      <c r="BTW8" s="91"/>
      <c r="BTX8" s="91"/>
      <c r="BTY8" s="91"/>
      <c r="BTZ8" s="91"/>
      <c r="BUA8" s="91"/>
      <c r="BUB8" s="91"/>
      <c r="BUC8" s="91"/>
      <c r="BUD8" s="91"/>
      <c r="BUE8" s="91"/>
      <c r="BUF8" s="91"/>
      <c r="BUG8" s="91"/>
      <c r="BUH8" s="91"/>
      <c r="BUI8" s="91"/>
      <c r="BUJ8" s="91"/>
      <c r="BUK8" s="91"/>
      <c r="BUL8" s="91"/>
      <c r="BUM8" s="91"/>
      <c r="BUN8" s="91"/>
      <c r="BUO8" s="91"/>
      <c r="BUP8" s="91"/>
      <c r="BUQ8" s="91"/>
      <c r="BUR8" s="91"/>
      <c r="BUS8" s="91"/>
      <c r="BUT8" s="91"/>
      <c r="BUU8" s="91"/>
      <c r="BUV8" s="91"/>
      <c r="BUW8" s="91"/>
      <c r="BUX8" s="91"/>
      <c r="BUY8" s="91"/>
      <c r="BUZ8" s="91"/>
      <c r="BVA8" s="91"/>
      <c r="BVB8" s="91"/>
      <c r="BVC8" s="91"/>
      <c r="BVD8" s="91"/>
      <c r="BVE8" s="91"/>
      <c r="BVF8" s="91"/>
      <c r="BVG8" s="91"/>
      <c r="BVH8" s="91"/>
      <c r="BVI8" s="91"/>
      <c r="BVJ8" s="91"/>
      <c r="BVK8" s="91"/>
      <c r="BVL8" s="91"/>
      <c r="BVM8" s="91"/>
      <c r="BVN8" s="91"/>
      <c r="BVO8" s="91"/>
      <c r="BVP8" s="91"/>
      <c r="BVQ8" s="91"/>
      <c r="BVR8" s="91"/>
      <c r="BVS8" s="91"/>
      <c r="BVT8" s="91"/>
      <c r="BVU8" s="91"/>
      <c r="BVV8" s="91"/>
      <c r="BVW8" s="91"/>
      <c r="BVX8" s="91"/>
      <c r="BVY8" s="91"/>
      <c r="BVZ8" s="91"/>
      <c r="BWA8" s="91"/>
      <c r="BWB8" s="91"/>
      <c r="BWC8" s="91"/>
      <c r="BWD8" s="91"/>
      <c r="BWE8" s="91"/>
      <c r="BWF8" s="91"/>
      <c r="BWG8" s="91"/>
      <c r="BWH8" s="91"/>
      <c r="BWI8" s="91"/>
      <c r="BWJ8" s="91"/>
      <c r="BWK8" s="91"/>
      <c r="BWL8" s="91"/>
      <c r="BWM8" s="91"/>
      <c r="BWN8" s="91"/>
      <c r="BWO8" s="91"/>
      <c r="BWP8" s="91"/>
      <c r="BWQ8" s="91"/>
      <c r="BWR8" s="91"/>
      <c r="BWS8" s="91"/>
      <c r="BWT8" s="91"/>
      <c r="BWU8" s="91"/>
      <c r="BWV8" s="91"/>
      <c r="BWW8" s="91"/>
      <c r="BWX8" s="91"/>
      <c r="BWY8" s="91"/>
      <c r="BWZ8" s="91"/>
      <c r="BXA8" s="91"/>
      <c r="BXB8" s="91"/>
      <c r="BXC8" s="91"/>
      <c r="BXD8" s="91"/>
      <c r="BXE8" s="91"/>
      <c r="BXF8" s="91"/>
      <c r="BXG8" s="91"/>
      <c r="BXH8" s="91"/>
      <c r="BXI8" s="91"/>
      <c r="BXJ8" s="91"/>
      <c r="BXK8" s="91"/>
      <c r="BXL8" s="91"/>
      <c r="BXM8" s="91"/>
      <c r="BXN8" s="91"/>
      <c r="BXO8" s="91"/>
      <c r="BXP8" s="91"/>
      <c r="BXQ8" s="91"/>
      <c r="BXR8" s="91"/>
      <c r="BXS8" s="91"/>
      <c r="BXT8" s="91"/>
      <c r="BXU8" s="91"/>
      <c r="BXV8" s="91"/>
      <c r="BXW8" s="91"/>
      <c r="BXX8" s="91"/>
      <c r="BXY8" s="91"/>
      <c r="BXZ8" s="91"/>
      <c r="BYA8" s="91"/>
      <c r="BYB8" s="91"/>
      <c r="BYC8" s="91"/>
      <c r="BYD8" s="91"/>
      <c r="BYE8" s="91"/>
      <c r="BYF8" s="91"/>
      <c r="BYG8" s="91"/>
      <c r="BYH8" s="91"/>
      <c r="BYI8" s="91"/>
      <c r="BYJ8" s="91"/>
      <c r="BYK8" s="91"/>
      <c r="BYL8" s="91"/>
      <c r="BYM8" s="91"/>
      <c r="BYN8" s="91"/>
      <c r="BYO8" s="91"/>
      <c r="BYP8" s="91"/>
      <c r="BYQ8" s="91"/>
      <c r="BYR8" s="91"/>
      <c r="BYS8" s="91"/>
      <c r="BYT8" s="91"/>
      <c r="BYU8" s="91"/>
      <c r="BYV8" s="91"/>
      <c r="BYW8" s="91"/>
      <c r="BYX8" s="91"/>
      <c r="BYY8" s="91"/>
      <c r="BYZ8" s="91"/>
      <c r="BZA8" s="91"/>
      <c r="BZB8" s="91"/>
      <c r="BZC8" s="91"/>
      <c r="BZD8" s="91"/>
      <c r="BZE8" s="91"/>
      <c r="BZF8" s="91"/>
      <c r="BZG8" s="91"/>
      <c r="BZH8" s="91"/>
      <c r="BZI8" s="91"/>
      <c r="BZJ8" s="91"/>
      <c r="BZK8" s="91"/>
      <c r="BZL8" s="91"/>
      <c r="BZM8" s="91"/>
      <c r="BZN8" s="91"/>
      <c r="BZO8" s="91"/>
      <c r="BZP8" s="91"/>
      <c r="BZQ8" s="91"/>
      <c r="BZR8" s="91"/>
      <c r="BZS8" s="91"/>
      <c r="BZT8" s="91"/>
      <c r="BZU8" s="91"/>
      <c r="BZV8" s="91"/>
      <c r="BZW8" s="91"/>
      <c r="BZX8" s="91"/>
      <c r="BZY8" s="91"/>
      <c r="BZZ8" s="91"/>
      <c r="CAA8" s="91"/>
      <c r="CAB8" s="91"/>
      <c r="CAC8" s="91"/>
      <c r="CAD8" s="91"/>
      <c r="CAE8" s="91"/>
      <c r="CAF8" s="91"/>
      <c r="CAG8" s="91"/>
      <c r="CAH8" s="91"/>
      <c r="CAI8" s="91"/>
      <c r="CAJ8" s="91"/>
      <c r="CAK8" s="91"/>
      <c r="CAL8" s="91"/>
      <c r="CAM8" s="91"/>
      <c r="CAN8" s="91"/>
      <c r="CAO8" s="91"/>
      <c r="CAP8" s="91"/>
      <c r="CAQ8" s="91"/>
      <c r="CAR8" s="91"/>
      <c r="CAS8" s="91"/>
      <c r="CAT8" s="91"/>
      <c r="CAU8" s="91"/>
      <c r="CAV8" s="91"/>
      <c r="CAW8" s="91"/>
      <c r="CAX8" s="91"/>
      <c r="CAY8" s="91"/>
      <c r="CAZ8" s="91"/>
      <c r="CBA8" s="91"/>
      <c r="CBB8" s="91"/>
      <c r="CBC8" s="91"/>
      <c r="CBD8" s="91"/>
      <c r="CBE8" s="91"/>
      <c r="CBF8" s="91"/>
      <c r="CBG8" s="91"/>
      <c r="CBH8" s="91"/>
      <c r="CBI8" s="91"/>
      <c r="CBJ8" s="91"/>
      <c r="CBK8" s="91"/>
      <c r="CBL8" s="91"/>
      <c r="CBM8" s="91"/>
      <c r="CBN8" s="91"/>
      <c r="CBO8" s="91"/>
      <c r="CBP8" s="91"/>
      <c r="CBQ8" s="91"/>
      <c r="CBR8" s="91"/>
      <c r="CBS8" s="91"/>
      <c r="CBT8" s="91"/>
      <c r="CBU8" s="91"/>
      <c r="CBV8" s="91"/>
      <c r="CBW8" s="91"/>
      <c r="CBX8" s="91"/>
      <c r="CBY8" s="91"/>
      <c r="CBZ8" s="91"/>
      <c r="CCA8" s="91"/>
      <c r="CCB8" s="91"/>
      <c r="CCC8" s="91"/>
      <c r="CCD8" s="91"/>
      <c r="CCE8" s="91"/>
      <c r="CCF8" s="91"/>
      <c r="CCG8" s="91"/>
      <c r="CCH8" s="91"/>
      <c r="CCI8" s="91"/>
      <c r="CCJ8" s="91"/>
      <c r="CCK8" s="91"/>
      <c r="CCL8" s="91"/>
      <c r="CCM8" s="91"/>
      <c r="CCN8" s="91"/>
      <c r="CCO8" s="91"/>
      <c r="CCP8" s="91"/>
      <c r="CCQ8" s="91"/>
      <c r="CCR8" s="91"/>
      <c r="CCS8" s="91"/>
      <c r="CCT8" s="91"/>
      <c r="CCU8" s="91"/>
      <c r="CCV8" s="91"/>
      <c r="CCW8" s="91"/>
      <c r="CCX8" s="91"/>
      <c r="CCY8" s="91"/>
      <c r="CCZ8" s="91"/>
      <c r="CDA8" s="91"/>
      <c r="CDB8" s="91"/>
      <c r="CDC8" s="91"/>
      <c r="CDD8" s="91"/>
      <c r="CDE8" s="91"/>
      <c r="CDF8" s="91"/>
      <c r="CDG8" s="91"/>
      <c r="CDH8" s="91"/>
      <c r="CDI8" s="91"/>
      <c r="CDJ8" s="91"/>
      <c r="CDK8" s="91"/>
      <c r="CDL8" s="91"/>
      <c r="CDM8" s="91"/>
      <c r="CDN8" s="91"/>
      <c r="CDO8" s="91"/>
      <c r="CDP8" s="91"/>
      <c r="CDQ8" s="91"/>
      <c r="CDR8" s="91"/>
      <c r="CDS8" s="91"/>
      <c r="CDT8" s="91"/>
      <c r="CDU8" s="91"/>
      <c r="CDV8" s="91"/>
      <c r="CDW8" s="91"/>
      <c r="CDX8" s="91"/>
      <c r="CDY8" s="91"/>
      <c r="CDZ8" s="91"/>
      <c r="CEA8" s="91"/>
      <c r="CEB8" s="91"/>
      <c r="CEC8" s="91"/>
      <c r="CED8" s="91"/>
      <c r="CEE8" s="91"/>
      <c r="CEF8" s="91"/>
      <c r="CEG8" s="91"/>
      <c r="CEH8" s="91"/>
      <c r="CEI8" s="91"/>
      <c r="CEJ8" s="91"/>
      <c r="CEK8" s="91"/>
      <c r="CEL8" s="91"/>
      <c r="CEM8" s="91"/>
      <c r="CEN8" s="91"/>
      <c r="CEO8" s="91"/>
      <c r="CEP8" s="91"/>
      <c r="CEQ8" s="91"/>
      <c r="CER8" s="91"/>
      <c r="CES8" s="91"/>
      <c r="CET8" s="91"/>
      <c r="CEU8" s="91"/>
      <c r="CEV8" s="91"/>
      <c r="CEW8" s="91"/>
      <c r="CEX8" s="91"/>
      <c r="CEY8" s="91"/>
      <c r="CEZ8" s="91"/>
      <c r="CFA8" s="91"/>
      <c r="CFB8" s="91"/>
      <c r="CFC8" s="91"/>
      <c r="CFD8" s="91"/>
      <c r="CFE8" s="91"/>
      <c r="CFF8" s="91"/>
      <c r="CFG8" s="91"/>
      <c r="CFH8" s="91"/>
      <c r="CFI8" s="91"/>
      <c r="CFJ8" s="91"/>
      <c r="CFK8" s="91"/>
      <c r="CFL8" s="91"/>
      <c r="CFM8" s="91"/>
      <c r="CFN8" s="91"/>
      <c r="CFO8" s="91"/>
      <c r="CFP8" s="91"/>
      <c r="CFQ8" s="91"/>
      <c r="CFR8" s="91"/>
      <c r="CFS8" s="91"/>
      <c r="CFT8" s="91"/>
      <c r="CFU8" s="91"/>
      <c r="CFV8" s="91"/>
      <c r="CFW8" s="91"/>
      <c r="CFX8" s="91"/>
      <c r="CFY8" s="91"/>
      <c r="CFZ8" s="91"/>
      <c r="CGA8" s="91"/>
      <c r="CGB8" s="91"/>
      <c r="CGC8" s="91"/>
      <c r="CGD8" s="91"/>
      <c r="CGE8" s="91"/>
      <c r="CGF8" s="91"/>
      <c r="CGG8" s="91"/>
      <c r="CGH8" s="91"/>
      <c r="CGI8" s="91"/>
      <c r="CGJ8" s="91"/>
      <c r="CGK8" s="91"/>
      <c r="CGL8" s="91"/>
      <c r="CGM8" s="91"/>
      <c r="CGN8" s="91"/>
      <c r="CGO8" s="91"/>
      <c r="CGP8" s="91"/>
      <c r="CGQ8" s="91"/>
      <c r="CGR8" s="91"/>
      <c r="CGS8" s="91"/>
      <c r="CGT8" s="91"/>
      <c r="CGU8" s="91"/>
      <c r="CGV8" s="91"/>
      <c r="CGW8" s="91"/>
      <c r="CGX8" s="91"/>
      <c r="CGY8" s="91"/>
      <c r="CGZ8" s="91"/>
      <c r="CHA8" s="91"/>
      <c r="CHB8" s="91"/>
      <c r="CHC8" s="91"/>
      <c r="CHD8" s="91"/>
      <c r="CHE8" s="91"/>
      <c r="CHF8" s="91"/>
      <c r="CHG8" s="91"/>
      <c r="CHH8" s="91"/>
      <c r="CHI8" s="91"/>
      <c r="CHJ8" s="91"/>
      <c r="CHK8" s="91"/>
      <c r="CHL8" s="91"/>
      <c r="CHM8" s="91"/>
      <c r="CHN8" s="91"/>
      <c r="CHO8" s="91"/>
      <c r="CHP8" s="91"/>
      <c r="CHQ8" s="91"/>
      <c r="CHR8" s="91"/>
      <c r="CHS8" s="91"/>
      <c r="CHT8" s="91"/>
      <c r="CHU8" s="91"/>
      <c r="CHV8" s="91"/>
      <c r="CHW8" s="91"/>
      <c r="CHX8" s="91"/>
      <c r="CHY8" s="91"/>
      <c r="CHZ8" s="91"/>
      <c r="CIA8" s="91"/>
      <c r="CIB8" s="91"/>
      <c r="CIC8" s="91"/>
      <c r="CID8" s="91"/>
      <c r="CIE8" s="91"/>
      <c r="CIF8" s="91"/>
      <c r="CIG8" s="91"/>
      <c r="CIH8" s="91"/>
      <c r="CII8" s="91"/>
      <c r="CIJ8" s="91"/>
      <c r="CIK8" s="91"/>
      <c r="CIL8" s="91"/>
      <c r="CIM8" s="91"/>
      <c r="CIN8" s="91"/>
      <c r="CIO8" s="91"/>
      <c r="CIP8" s="91"/>
      <c r="CIQ8" s="91"/>
      <c r="CIR8" s="91"/>
      <c r="CIS8" s="91"/>
      <c r="CIT8" s="91"/>
      <c r="CIU8" s="91"/>
      <c r="CIV8" s="91"/>
      <c r="CIW8" s="91"/>
      <c r="CIX8" s="91"/>
      <c r="CIY8" s="91"/>
      <c r="CIZ8" s="91"/>
      <c r="CJA8" s="91"/>
      <c r="CJB8" s="91"/>
      <c r="CJC8" s="91"/>
      <c r="CJD8" s="91"/>
      <c r="CJE8" s="91"/>
      <c r="CJF8" s="91"/>
      <c r="CJG8" s="91"/>
      <c r="CJH8" s="91"/>
      <c r="CJI8" s="91"/>
      <c r="CJJ8" s="91"/>
      <c r="CJK8" s="91"/>
      <c r="CJL8" s="91"/>
      <c r="CJM8" s="91"/>
      <c r="CJN8" s="91"/>
      <c r="CJO8" s="91"/>
      <c r="CJP8" s="91"/>
      <c r="CJQ8" s="91"/>
      <c r="CJR8" s="91"/>
      <c r="CJS8" s="91"/>
      <c r="CJT8" s="91"/>
      <c r="CJU8" s="91"/>
      <c r="CJV8" s="91"/>
      <c r="CJW8" s="91"/>
      <c r="CJX8" s="91"/>
      <c r="CJY8" s="91"/>
      <c r="CJZ8" s="91"/>
      <c r="CKA8" s="91"/>
      <c r="CKB8" s="91"/>
      <c r="CKC8" s="91"/>
      <c r="CKD8" s="91"/>
      <c r="CKE8" s="91"/>
      <c r="CKF8" s="91"/>
      <c r="CKG8" s="91"/>
      <c r="CKH8" s="91"/>
      <c r="CKI8" s="91"/>
      <c r="CKJ8" s="91"/>
      <c r="CKK8" s="91"/>
      <c r="CKL8" s="91"/>
      <c r="CKM8" s="91"/>
      <c r="CKN8" s="91"/>
      <c r="CKO8" s="91"/>
      <c r="CKP8" s="91"/>
      <c r="CKQ8" s="91"/>
      <c r="CKR8" s="91"/>
      <c r="CKS8" s="91"/>
      <c r="CKT8" s="91"/>
      <c r="CKU8" s="91"/>
      <c r="CKV8" s="91"/>
      <c r="CKW8" s="91"/>
      <c r="CKX8" s="91"/>
      <c r="CKY8" s="91"/>
      <c r="CKZ8" s="91"/>
      <c r="CLA8" s="91"/>
      <c r="CLB8" s="91"/>
      <c r="CLC8" s="91"/>
      <c r="CLD8" s="91"/>
      <c r="CLE8" s="91"/>
      <c r="CLF8" s="91"/>
      <c r="CLG8" s="91"/>
      <c r="CLH8" s="91"/>
      <c r="CLI8" s="91"/>
      <c r="CLJ8" s="91"/>
      <c r="CLK8" s="91"/>
      <c r="CLL8" s="91"/>
      <c r="CLM8" s="91"/>
      <c r="CLN8" s="91"/>
      <c r="CLO8" s="91"/>
      <c r="CLP8" s="91"/>
      <c r="CLQ8" s="91"/>
      <c r="CLR8" s="91"/>
      <c r="CLS8" s="91"/>
      <c r="CLT8" s="91"/>
      <c r="CLU8" s="91"/>
      <c r="CLV8" s="91"/>
      <c r="CLW8" s="91"/>
      <c r="CLX8" s="91"/>
      <c r="CLY8" s="91"/>
      <c r="CLZ8" s="91"/>
      <c r="CMA8" s="91"/>
      <c r="CMB8" s="91"/>
      <c r="CMC8" s="91"/>
      <c r="CMD8" s="91"/>
      <c r="CME8" s="91"/>
      <c r="CMF8" s="91"/>
      <c r="CMG8" s="91"/>
      <c r="CMH8" s="91"/>
      <c r="CMI8" s="91"/>
      <c r="CMJ8" s="91"/>
      <c r="CMK8" s="91"/>
      <c r="CML8" s="91"/>
      <c r="CMM8" s="91"/>
      <c r="CMN8" s="91"/>
      <c r="CMO8" s="91"/>
      <c r="CMP8" s="91"/>
      <c r="CMQ8" s="91"/>
      <c r="CMR8" s="91"/>
      <c r="CMS8" s="91"/>
      <c r="CMT8" s="91"/>
      <c r="CMU8" s="91"/>
      <c r="CMV8" s="91"/>
      <c r="CMW8" s="91"/>
      <c r="CMX8" s="91"/>
      <c r="CMY8" s="91"/>
      <c r="CMZ8" s="91"/>
      <c r="CNA8" s="91"/>
      <c r="CNB8" s="91"/>
      <c r="CNC8" s="91"/>
      <c r="CND8" s="91"/>
      <c r="CNE8" s="91"/>
      <c r="CNF8" s="91"/>
      <c r="CNG8" s="91"/>
      <c r="CNH8" s="91"/>
      <c r="CNI8" s="91"/>
      <c r="CNJ8" s="91"/>
      <c r="CNK8" s="91"/>
      <c r="CNL8" s="91"/>
      <c r="CNM8" s="91"/>
      <c r="CNN8" s="91"/>
      <c r="CNO8" s="91"/>
      <c r="CNP8" s="91"/>
      <c r="CNQ8" s="91"/>
      <c r="CNR8" s="91"/>
      <c r="CNS8" s="91"/>
      <c r="CNT8" s="91"/>
      <c r="CNU8" s="91"/>
      <c r="CNV8" s="91"/>
      <c r="CNW8" s="91"/>
      <c r="CNX8" s="91"/>
      <c r="CNY8" s="91"/>
      <c r="CNZ8" s="91"/>
      <c r="COA8" s="91"/>
      <c r="COB8" s="91"/>
      <c r="COC8" s="91"/>
      <c r="COD8" s="91"/>
      <c r="COE8" s="91"/>
      <c r="COF8" s="91"/>
      <c r="COG8" s="91"/>
      <c r="COH8" s="91"/>
      <c r="COI8" s="91"/>
      <c r="COJ8" s="91"/>
      <c r="COK8" s="91"/>
      <c r="COL8" s="91"/>
      <c r="COM8" s="91"/>
      <c r="CON8" s="91"/>
      <c r="COO8" s="91"/>
      <c r="COP8" s="91"/>
      <c r="COQ8" s="91"/>
      <c r="COR8" s="91"/>
      <c r="COS8" s="91"/>
      <c r="COT8" s="91"/>
      <c r="COU8" s="91"/>
      <c r="COV8" s="91"/>
      <c r="COW8" s="91"/>
      <c r="COX8" s="91"/>
      <c r="COY8" s="91"/>
      <c r="COZ8" s="91"/>
      <c r="CPA8" s="91"/>
      <c r="CPB8" s="91"/>
      <c r="CPC8" s="91"/>
      <c r="CPD8" s="91"/>
      <c r="CPE8" s="91"/>
      <c r="CPF8" s="91"/>
      <c r="CPG8" s="91"/>
      <c r="CPH8" s="91"/>
      <c r="CPI8" s="91"/>
      <c r="CPJ8" s="91"/>
      <c r="CPK8" s="91"/>
      <c r="CPL8" s="91"/>
      <c r="CPM8" s="91"/>
      <c r="CPN8" s="91"/>
      <c r="CPO8" s="91"/>
      <c r="CPP8" s="91"/>
      <c r="CPQ8" s="91"/>
      <c r="CPR8" s="91"/>
      <c r="CPS8" s="91"/>
      <c r="CPT8" s="91"/>
      <c r="CPU8" s="91"/>
      <c r="CPV8" s="91"/>
      <c r="CPW8" s="91"/>
      <c r="CPX8" s="91"/>
      <c r="CPY8" s="91"/>
      <c r="CPZ8" s="91"/>
      <c r="CQA8" s="91"/>
      <c r="CQB8" s="91"/>
      <c r="CQC8" s="91"/>
      <c r="CQD8" s="91"/>
      <c r="CQE8" s="91"/>
      <c r="CQF8" s="91"/>
      <c r="CQG8" s="91"/>
      <c r="CQH8" s="91"/>
      <c r="CQI8" s="91"/>
      <c r="CQJ8" s="91"/>
      <c r="CQK8" s="91"/>
      <c r="CQL8" s="91"/>
      <c r="CQM8" s="91"/>
      <c r="CQN8" s="91"/>
      <c r="CQO8" s="91"/>
      <c r="CQP8" s="91"/>
      <c r="CQQ8" s="91"/>
      <c r="CQR8" s="91"/>
      <c r="CQS8" s="91"/>
      <c r="CQT8" s="91"/>
      <c r="CQU8" s="91"/>
      <c r="CQV8" s="91"/>
      <c r="CQW8" s="91"/>
      <c r="CQX8" s="91"/>
      <c r="CQY8" s="91"/>
      <c r="CQZ8" s="91"/>
      <c r="CRA8" s="91"/>
      <c r="CRB8" s="91"/>
      <c r="CRC8" s="91"/>
      <c r="CRD8" s="91"/>
      <c r="CRE8" s="91"/>
      <c r="CRF8" s="91"/>
      <c r="CRG8" s="91"/>
      <c r="CRH8" s="91"/>
      <c r="CRI8" s="91"/>
      <c r="CRJ8" s="91"/>
      <c r="CRK8" s="91"/>
      <c r="CRL8" s="91"/>
      <c r="CRM8" s="91"/>
      <c r="CRN8" s="91"/>
      <c r="CRO8" s="91"/>
      <c r="CRP8" s="91"/>
      <c r="CRQ8" s="91"/>
      <c r="CRR8" s="91"/>
      <c r="CRS8" s="91"/>
      <c r="CRT8" s="91"/>
      <c r="CRU8" s="91"/>
      <c r="CRV8" s="91"/>
      <c r="CRW8" s="91"/>
      <c r="CRX8" s="91"/>
      <c r="CRY8" s="91"/>
      <c r="CRZ8" s="91"/>
      <c r="CSA8" s="91"/>
      <c r="CSB8" s="91"/>
      <c r="CSC8" s="91"/>
      <c r="CSD8" s="91"/>
      <c r="CSE8" s="91"/>
      <c r="CSF8" s="91"/>
      <c r="CSG8" s="91"/>
      <c r="CSH8" s="91"/>
      <c r="CSI8" s="91"/>
      <c r="CSJ8" s="91"/>
      <c r="CSK8" s="91"/>
      <c r="CSL8" s="91"/>
      <c r="CSM8" s="91"/>
      <c r="CSN8" s="91"/>
      <c r="CSO8" s="91"/>
      <c r="CSP8" s="91"/>
      <c r="CSQ8" s="91"/>
      <c r="CSR8" s="91"/>
      <c r="CSS8" s="91"/>
      <c r="CST8" s="91"/>
      <c r="CSU8" s="91"/>
      <c r="CSV8" s="91"/>
      <c r="CSW8" s="91"/>
      <c r="CSX8" s="91"/>
      <c r="CSY8" s="91"/>
      <c r="CSZ8" s="91"/>
      <c r="CTA8" s="91"/>
      <c r="CTB8" s="91"/>
      <c r="CTC8" s="91"/>
      <c r="CTD8" s="91"/>
      <c r="CTE8" s="91"/>
      <c r="CTF8" s="91"/>
      <c r="CTG8" s="91"/>
      <c r="CTH8" s="91"/>
      <c r="CTI8" s="91"/>
      <c r="CTJ8" s="91"/>
      <c r="CTK8" s="91"/>
      <c r="CTL8" s="91"/>
      <c r="CTM8" s="91"/>
      <c r="CTN8" s="91"/>
      <c r="CTO8" s="91"/>
      <c r="CTP8" s="91"/>
      <c r="CTQ8" s="91"/>
      <c r="CTR8" s="91"/>
      <c r="CTS8" s="91"/>
      <c r="CTT8" s="91"/>
      <c r="CTU8" s="91"/>
      <c r="CTV8" s="91"/>
      <c r="CTW8" s="91"/>
      <c r="CTX8" s="91"/>
      <c r="CTY8" s="91"/>
      <c r="CTZ8" s="91"/>
      <c r="CUA8" s="91"/>
      <c r="CUB8" s="91"/>
      <c r="CUC8" s="91"/>
      <c r="CUD8" s="91"/>
      <c r="CUE8" s="91"/>
      <c r="CUF8" s="91"/>
      <c r="CUG8" s="91"/>
      <c r="CUH8" s="91"/>
      <c r="CUI8" s="91"/>
      <c r="CUJ8" s="91"/>
      <c r="CUK8" s="91"/>
      <c r="CUL8" s="91"/>
      <c r="CUM8" s="91"/>
      <c r="CUN8" s="91"/>
      <c r="CUO8" s="91"/>
      <c r="CUP8" s="91"/>
      <c r="CUQ8" s="91"/>
      <c r="CUR8" s="91"/>
      <c r="CUS8" s="91"/>
      <c r="CUT8" s="91"/>
      <c r="CUU8" s="91"/>
      <c r="CUV8" s="91"/>
      <c r="CUW8" s="91"/>
      <c r="CUX8" s="91"/>
      <c r="CUY8" s="91"/>
      <c r="CUZ8" s="91"/>
      <c r="CVA8" s="91"/>
      <c r="CVB8" s="91"/>
      <c r="CVC8" s="91"/>
      <c r="CVD8" s="91"/>
      <c r="CVE8" s="91"/>
      <c r="CVF8" s="91"/>
      <c r="CVG8" s="91"/>
      <c r="CVH8" s="91"/>
      <c r="CVI8" s="91"/>
      <c r="CVJ8" s="91"/>
      <c r="CVK8" s="91"/>
      <c r="CVL8" s="91"/>
      <c r="CVM8" s="91"/>
      <c r="CVN8" s="91"/>
      <c r="CVO8" s="91"/>
      <c r="CVP8" s="91"/>
      <c r="CVQ8" s="91"/>
      <c r="CVR8" s="91"/>
      <c r="CVS8" s="91"/>
      <c r="CVT8" s="91"/>
      <c r="CVU8" s="91"/>
      <c r="CVV8" s="91"/>
      <c r="CVW8" s="91"/>
      <c r="CVX8" s="91"/>
      <c r="CVY8" s="91"/>
      <c r="CVZ8" s="91"/>
      <c r="CWA8" s="91"/>
      <c r="CWB8" s="91"/>
      <c r="CWC8" s="91"/>
      <c r="CWD8" s="91"/>
      <c r="CWE8" s="91"/>
      <c r="CWF8" s="91"/>
      <c r="CWG8" s="91"/>
      <c r="CWH8" s="91"/>
      <c r="CWI8" s="91"/>
      <c r="CWJ8" s="91"/>
      <c r="CWK8" s="91"/>
      <c r="CWL8" s="91"/>
      <c r="CWM8" s="91"/>
      <c r="CWN8" s="91"/>
      <c r="CWO8" s="91"/>
      <c r="CWP8" s="91"/>
      <c r="CWQ8" s="91"/>
      <c r="CWR8" s="91"/>
      <c r="CWS8" s="91"/>
      <c r="CWT8" s="91"/>
      <c r="CWU8" s="91"/>
      <c r="CWV8" s="91"/>
      <c r="CWW8" s="91"/>
      <c r="CWX8" s="91"/>
      <c r="CWY8" s="91"/>
      <c r="CWZ8" s="91"/>
      <c r="CXA8" s="91"/>
      <c r="CXB8" s="91"/>
      <c r="CXC8" s="91"/>
      <c r="CXD8" s="91"/>
      <c r="CXE8" s="91"/>
      <c r="CXF8" s="91"/>
      <c r="CXG8" s="91"/>
      <c r="CXH8" s="91"/>
      <c r="CXI8" s="91"/>
      <c r="CXJ8" s="91"/>
      <c r="CXK8" s="91"/>
      <c r="CXL8" s="91"/>
      <c r="CXM8" s="91"/>
      <c r="CXN8" s="91"/>
      <c r="CXO8" s="91"/>
      <c r="CXP8" s="91"/>
      <c r="CXQ8" s="91"/>
      <c r="CXR8" s="91"/>
      <c r="CXS8" s="91"/>
      <c r="CXT8" s="91"/>
      <c r="CXU8" s="91"/>
      <c r="CXV8" s="91"/>
      <c r="CXW8" s="91"/>
      <c r="CXX8" s="91"/>
      <c r="CXY8" s="91"/>
      <c r="CXZ8" s="91"/>
      <c r="CYA8" s="91"/>
      <c r="CYB8" s="91"/>
      <c r="CYC8" s="91"/>
      <c r="CYD8" s="91"/>
      <c r="CYE8" s="91"/>
      <c r="CYF8" s="91"/>
      <c r="CYG8" s="91"/>
      <c r="CYH8" s="91"/>
      <c r="CYI8" s="91"/>
      <c r="CYJ8" s="91"/>
      <c r="CYK8" s="91"/>
      <c r="CYL8" s="91"/>
      <c r="CYM8" s="91"/>
      <c r="CYN8" s="91"/>
      <c r="CYO8" s="91"/>
      <c r="CYP8" s="91"/>
      <c r="CYQ8" s="91"/>
      <c r="CYR8" s="91"/>
      <c r="CYS8" s="91"/>
      <c r="CYT8" s="91"/>
      <c r="CYU8" s="91"/>
      <c r="CYV8" s="91"/>
      <c r="CYW8" s="91"/>
      <c r="CYX8" s="91"/>
      <c r="CYY8" s="91"/>
      <c r="CYZ8" s="91"/>
      <c r="CZA8" s="91"/>
      <c r="CZB8" s="91"/>
      <c r="CZC8" s="91"/>
      <c r="CZD8" s="91"/>
      <c r="CZE8" s="91"/>
      <c r="CZF8" s="91"/>
      <c r="CZG8" s="91"/>
      <c r="CZH8" s="91"/>
      <c r="CZI8" s="91"/>
      <c r="CZJ8" s="91"/>
      <c r="CZK8" s="91"/>
      <c r="CZL8" s="91"/>
      <c r="CZM8" s="91"/>
      <c r="CZN8" s="91"/>
      <c r="CZO8" s="91"/>
      <c r="CZP8" s="91"/>
      <c r="CZQ8" s="91"/>
      <c r="CZR8" s="91"/>
      <c r="CZS8" s="91"/>
      <c r="CZT8" s="91"/>
      <c r="CZU8" s="91"/>
      <c r="CZV8" s="91"/>
      <c r="CZW8" s="91"/>
      <c r="CZX8" s="91"/>
      <c r="CZY8" s="91"/>
      <c r="CZZ8" s="91"/>
      <c r="DAA8" s="91"/>
      <c r="DAB8" s="91"/>
      <c r="DAC8" s="91"/>
      <c r="DAD8" s="91"/>
      <c r="DAE8" s="91"/>
      <c r="DAF8" s="91"/>
      <c r="DAG8" s="91"/>
      <c r="DAH8" s="91"/>
      <c r="DAI8" s="91"/>
      <c r="DAJ8" s="91"/>
      <c r="DAK8" s="91"/>
      <c r="DAL8" s="91"/>
      <c r="DAM8" s="91"/>
      <c r="DAN8" s="91"/>
      <c r="DAO8" s="91"/>
      <c r="DAP8" s="91"/>
      <c r="DAQ8" s="91"/>
      <c r="DAR8" s="91"/>
      <c r="DAS8" s="91"/>
      <c r="DAT8" s="91"/>
      <c r="DAU8" s="91"/>
      <c r="DAV8" s="91"/>
      <c r="DAW8" s="91"/>
      <c r="DAX8" s="91"/>
      <c r="DAY8" s="91"/>
      <c r="DAZ8" s="91"/>
      <c r="DBA8" s="91"/>
      <c r="DBB8" s="91"/>
      <c r="DBC8" s="91"/>
      <c r="DBD8" s="91"/>
      <c r="DBE8" s="91"/>
      <c r="DBF8" s="91"/>
      <c r="DBG8" s="91"/>
      <c r="DBH8" s="91"/>
      <c r="DBI8" s="91"/>
      <c r="DBJ8" s="91"/>
      <c r="DBK8" s="91"/>
      <c r="DBL8" s="91"/>
      <c r="DBM8" s="91"/>
      <c r="DBN8" s="91"/>
      <c r="DBO8" s="91"/>
      <c r="DBP8" s="91"/>
      <c r="DBQ8" s="91"/>
      <c r="DBR8" s="91"/>
      <c r="DBS8" s="91"/>
      <c r="DBT8" s="91"/>
      <c r="DBU8" s="91"/>
      <c r="DBV8" s="91"/>
      <c r="DBW8" s="91"/>
      <c r="DBX8" s="91"/>
      <c r="DBY8" s="91"/>
      <c r="DBZ8" s="91"/>
      <c r="DCA8" s="91"/>
      <c r="DCB8" s="91"/>
      <c r="DCC8" s="91"/>
      <c r="DCD8" s="91"/>
      <c r="DCE8" s="91"/>
      <c r="DCF8" s="91"/>
      <c r="DCG8" s="91"/>
      <c r="DCH8" s="91"/>
      <c r="DCI8" s="91"/>
      <c r="DCJ8" s="91"/>
      <c r="DCK8" s="91"/>
      <c r="DCL8" s="91"/>
      <c r="DCM8" s="91"/>
      <c r="DCN8" s="91"/>
      <c r="DCO8" s="91"/>
      <c r="DCP8" s="91"/>
      <c r="DCQ8" s="91"/>
      <c r="DCR8" s="91"/>
      <c r="DCS8" s="91"/>
      <c r="DCT8" s="91"/>
      <c r="DCU8" s="91"/>
      <c r="DCV8" s="91"/>
      <c r="DCW8" s="91"/>
      <c r="DCX8" s="91"/>
      <c r="DCY8" s="91"/>
      <c r="DCZ8" s="91"/>
      <c r="DDA8" s="91"/>
      <c r="DDB8" s="91"/>
      <c r="DDC8" s="91"/>
      <c r="DDD8" s="91"/>
      <c r="DDE8" s="91"/>
      <c r="DDF8" s="91"/>
      <c r="DDG8" s="91"/>
      <c r="DDH8" s="91"/>
      <c r="DDI8" s="91"/>
      <c r="DDJ8" s="91"/>
      <c r="DDK8" s="91"/>
      <c r="DDL8" s="91"/>
      <c r="DDM8" s="91"/>
      <c r="DDN8" s="91"/>
      <c r="DDO8" s="91"/>
      <c r="DDP8" s="91"/>
      <c r="DDQ8" s="91"/>
      <c r="DDR8" s="91"/>
      <c r="DDS8" s="91"/>
      <c r="DDT8" s="91"/>
      <c r="DDU8" s="91"/>
      <c r="DDV8" s="91"/>
      <c r="DDW8" s="91"/>
      <c r="DDX8" s="91"/>
      <c r="DDY8" s="91"/>
      <c r="DDZ8" s="91"/>
      <c r="DEA8" s="91"/>
      <c r="DEB8" s="91"/>
      <c r="DEC8" s="91"/>
      <c r="DED8" s="91"/>
      <c r="DEE8" s="91"/>
      <c r="DEF8" s="91"/>
      <c r="DEG8" s="91"/>
      <c r="DEH8" s="91"/>
      <c r="DEI8" s="91"/>
      <c r="DEJ8" s="91"/>
      <c r="DEK8" s="91"/>
      <c r="DEL8" s="91"/>
      <c r="DEM8" s="91"/>
      <c r="DEN8" s="91"/>
      <c r="DEO8" s="91"/>
      <c r="DEP8" s="91"/>
      <c r="DEQ8" s="91"/>
      <c r="DER8" s="91"/>
      <c r="DES8" s="91"/>
      <c r="DET8" s="91"/>
      <c r="DEU8" s="91"/>
      <c r="DEV8" s="91"/>
      <c r="DEW8" s="91"/>
      <c r="DEX8" s="91"/>
      <c r="DEY8" s="91"/>
      <c r="DEZ8" s="91"/>
      <c r="DFA8" s="91"/>
      <c r="DFB8" s="91"/>
      <c r="DFC8" s="91"/>
      <c r="DFD8" s="91"/>
      <c r="DFE8" s="91"/>
      <c r="DFF8" s="91"/>
      <c r="DFG8" s="91"/>
      <c r="DFH8" s="91"/>
      <c r="DFI8" s="91"/>
      <c r="DFJ8" s="91"/>
      <c r="DFK8" s="91"/>
      <c r="DFL8" s="91"/>
      <c r="DFM8" s="91"/>
      <c r="DFN8" s="91"/>
      <c r="DFO8" s="91"/>
      <c r="DFP8" s="91"/>
      <c r="DFQ8" s="91"/>
      <c r="DFR8" s="91"/>
      <c r="DFS8" s="91"/>
      <c r="DFT8" s="91"/>
      <c r="DFU8" s="91"/>
      <c r="DFV8" s="91"/>
      <c r="DFW8" s="91"/>
      <c r="DFX8" s="91"/>
      <c r="DFY8" s="91"/>
      <c r="DFZ8" s="91"/>
      <c r="DGA8" s="91"/>
      <c r="DGB8" s="91"/>
      <c r="DGC8" s="91"/>
      <c r="DGD8" s="91"/>
      <c r="DGE8" s="91"/>
      <c r="DGF8" s="91"/>
      <c r="DGG8" s="91"/>
      <c r="DGH8" s="91"/>
      <c r="DGI8" s="91"/>
      <c r="DGJ8" s="91"/>
      <c r="DGK8" s="91"/>
      <c r="DGL8" s="91"/>
      <c r="DGM8" s="91"/>
      <c r="DGN8" s="91"/>
      <c r="DGO8" s="91"/>
      <c r="DGP8" s="91"/>
      <c r="DGQ8" s="91"/>
      <c r="DGR8" s="91"/>
      <c r="DGS8" s="91"/>
      <c r="DGT8" s="91"/>
      <c r="DGU8" s="91"/>
      <c r="DGV8" s="91"/>
      <c r="DGW8" s="91"/>
      <c r="DGX8" s="91"/>
      <c r="DGY8" s="91"/>
      <c r="DGZ8" s="91"/>
      <c r="DHA8" s="91"/>
      <c r="DHB8" s="91"/>
      <c r="DHC8" s="91"/>
      <c r="DHD8" s="91"/>
      <c r="DHE8" s="91"/>
      <c r="DHF8" s="91"/>
      <c r="DHG8" s="91"/>
      <c r="DHH8" s="91"/>
      <c r="DHI8" s="91"/>
      <c r="DHJ8" s="91"/>
      <c r="DHK8" s="91"/>
      <c r="DHL8" s="91"/>
      <c r="DHM8" s="91"/>
      <c r="DHN8" s="91"/>
      <c r="DHO8" s="91"/>
      <c r="DHP8" s="91"/>
      <c r="DHQ8" s="91"/>
      <c r="DHR8" s="91"/>
      <c r="DHS8" s="91"/>
      <c r="DHT8" s="91"/>
      <c r="DHU8" s="91"/>
      <c r="DHV8" s="91"/>
      <c r="DHW8" s="91"/>
      <c r="DHX8" s="91"/>
      <c r="DHY8" s="91"/>
      <c r="DHZ8" s="91"/>
      <c r="DIA8" s="91"/>
      <c r="DIB8" s="91"/>
      <c r="DIC8" s="91"/>
      <c r="DID8" s="91"/>
      <c r="DIE8" s="91"/>
      <c r="DIF8" s="91"/>
      <c r="DIG8" s="91"/>
      <c r="DIH8" s="91"/>
      <c r="DII8" s="91"/>
      <c r="DIJ8" s="91"/>
      <c r="DIK8" s="91"/>
      <c r="DIL8" s="91"/>
      <c r="DIM8" s="91"/>
      <c r="DIN8" s="91"/>
      <c r="DIO8" s="91"/>
      <c r="DIP8" s="91"/>
      <c r="DIQ8" s="91"/>
      <c r="DIR8" s="91"/>
      <c r="DIS8" s="91"/>
      <c r="DIT8" s="91"/>
      <c r="DIU8" s="91"/>
      <c r="DIV8" s="91"/>
      <c r="DIW8" s="91"/>
      <c r="DIX8" s="91"/>
      <c r="DIY8" s="91"/>
      <c r="DIZ8" s="91"/>
      <c r="DJA8" s="91"/>
      <c r="DJB8" s="91"/>
      <c r="DJC8" s="91"/>
      <c r="DJD8" s="91"/>
      <c r="DJE8" s="91"/>
      <c r="DJF8" s="91"/>
      <c r="DJG8" s="91"/>
      <c r="DJH8" s="91"/>
      <c r="DJI8" s="91"/>
      <c r="DJJ8" s="91"/>
      <c r="DJK8" s="91"/>
      <c r="DJL8" s="91"/>
      <c r="DJM8" s="91"/>
      <c r="DJN8" s="91"/>
      <c r="DJO8" s="91"/>
      <c r="DJP8" s="91"/>
      <c r="DJQ8" s="91"/>
      <c r="DJR8" s="91"/>
      <c r="DJS8" s="91"/>
      <c r="DJT8" s="91"/>
      <c r="DJU8" s="91"/>
      <c r="DJV8" s="91"/>
      <c r="DJW8" s="91"/>
      <c r="DJX8" s="91"/>
      <c r="DJY8" s="91"/>
      <c r="DJZ8" s="91"/>
      <c r="DKA8" s="91"/>
      <c r="DKB8" s="91"/>
      <c r="DKC8" s="91"/>
      <c r="DKD8" s="91"/>
      <c r="DKE8" s="91"/>
      <c r="DKF8" s="91"/>
      <c r="DKG8" s="91"/>
      <c r="DKH8" s="91"/>
      <c r="DKI8" s="91"/>
      <c r="DKJ8" s="91"/>
      <c r="DKK8" s="91"/>
      <c r="DKL8" s="91"/>
      <c r="DKM8" s="91"/>
      <c r="DKN8" s="91"/>
      <c r="DKO8" s="91"/>
      <c r="DKP8" s="91"/>
      <c r="DKQ8" s="91"/>
      <c r="DKR8" s="91"/>
      <c r="DKS8" s="91"/>
      <c r="DKT8" s="91"/>
      <c r="DKU8" s="91"/>
      <c r="DKV8" s="91"/>
      <c r="DKW8" s="91"/>
      <c r="DKX8" s="91"/>
      <c r="DKY8" s="91"/>
      <c r="DKZ8" s="91"/>
      <c r="DLA8" s="91"/>
      <c r="DLB8" s="91"/>
      <c r="DLC8" s="91"/>
      <c r="DLD8" s="91"/>
      <c r="DLE8" s="91"/>
      <c r="DLF8" s="91"/>
      <c r="DLG8" s="91"/>
      <c r="DLH8" s="91"/>
      <c r="DLI8" s="91"/>
      <c r="DLJ8" s="91"/>
      <c r="DLK8" s="91"/>
      <c r="DLL8" s="91"/>
      <c r="DLM8" s="91"/>
      <c r="DLN8" s="91"/>
      <c r="DLO8" s="91"/>
      <c r="DLP8" s="91"/>
      <c r="DLQ8" s="91"/>
      <c r="DLR8" s="91"/>
      <c r="DLS8" s="91"/>
      <c r="DLT8" s="91"/>
      <c r="DLU8" s="91"/>
      <c r="DLV8" s="91"/>
      <c r="DLW8" s="91"/>
      <c r="DLX8" s="91"/>
      <c r="DLY8" s="91"/>
      <c r="DLZ8" s="91"/>
      <c r="DMA8" s="91"/>
      <c r="DMB8" s="91"/>
      <c r="DMC8" s="91"/>
      <c r="DMD8" s="91"/>
      <c r="DME8" s="91"/>
      <c r="DMF8" s="91"/>
      <c r="DMG8" s="91"/>
      <c r="DMH8" s="91"/>
      <c r="DMI8" s="91"/>
      <c r="DMJ8" s="91"/>
      <c r="DMK8" s="91"/>
      <c r="DML8" s="91"/>
      <c r="DMM8" s="91"/>
      <c r="DMN8" s="91"/>
      <c r="DMO8" s="91"/>
      <c r="DMP8" s="91"/>
      <c r="DMQ8" s="91"/>
      <c r="DMR8" s="91"/>
      <c r="DMS8" s="91"/>
      <c r="DMT8" s="91"/>
      <c r="DMU8" s="91"/>
      <c r="DMV8" s="91"/>
      <c r="DMW8" s="91"/>
      <c r="DMX8" s="91"/>
      <c r="DMY8" s="91"/>
      <c r="DMZ8" s="91"/>
      <c r="DNA8" s="91"/>
      <c r="DNB8" s="91"/>
      <c r="DNC8" s="91"/>
      <c r="DND8" s="91"/>
      <c r="DNE8" s="91"/>
      <c r="DNF8" s="91"/>
      <c r="DNG8" s="91"/>
      <c r="DNH8" s="91"/>
      <c r="DNI8" s="91"/>
      <c r="DNJ8" s="91"/>
      <c r="DNK8" s="91"/>
      <c r="DNL8" s="91"/>
      <c r="DNM8" s="91"/>
      <c r="DNN8" s="91"/>
      <c r="DNO8" s="91"/>
      <c r="DNP8" s="91"/>
      <c r="DNQ8" s="91"/>
      <c r="DNR8" s="91"/>
      <c r="DNS8" s="91"/>
      <c r="DNT8" s="91"/>
      <c r="DNU8" s="91"/>
      <c r="DNV8" s="91"/>
      <c r="DNW8" s="91"/>
      <c r="DNX8" s="91"/>
      <c r="DNY8" s="91"/>
      <c r="DNZ8" s="91"/>
      <c r="DOA8" s="91"/>
      <c r="DOB8" s="91"/>
      <c r="DOC8" s="91"/>
      <c r="DOD8" s="91"/>
      <c r="DOE8" s="91"/>
      <c r="DOF8" s="91"/>
      <c r="DOG8" s="91"/>
      <c r="DOH8" s="91"/>
      <c r="DOI8" s="91"/>
      <c r="DOJ8" s="91"/>
      <c r="DOK8" s="91"/>
      <c r="DOL8" s="91"/>
      <c r="DOM8" s="91"/>
      <c r="DON8" s="91"/>
      <c r="DOO8" s="91"/>
      <c r="DOP8" s="91"/>
      <c r="DOQ8" s="91"/>
      <c r="DOR8" s="91"/>
      <c r="DOS8" s="91"/>
      <c r="DOT8" s="91"/>
      <c r="DOU8" s="91"/>
      <c r="DOV8" s="91"/>
      <c r="DOW8" s="91"/>
      <c r="DOX8" s="91"/>
      <c r="DOY8" s="91"/>
      <c r="DOZ8" s="91"/>
      <c r="DPA8" s="91"/>
      <c r="DPB8" s="91"/>
      <c r="DPC8" s="91"/>
      <c r="DPD8" s="91"/>
      <c r="DPE8" s="91"/>
      <c r="DPF8" s="91"/>
      <c r="DPG8" s="91"/>
      <c r="DPH8" s="91"/>
      <c r="DPI8" s="91"/>
      <c r="DPJ8" s="91"/>
      <c r="DPK8" s="91"/>
      <c r="DPL8" s="91"/>
      <c r="DPM8" s="91"/>
      <c r="DPN8" s="91"/>
      <c r="DPO8" s="91"/>
      <c r="DPP8" s="91"/>
      <c r="DPQ8" s="91"/>
      <c r="DPR8" s="91"/>
      <c r="DPS8" s="91"/>
      <c r="DPT8" s="91"/>
      <c r="DPU8" s="91"/>
      <c r="DPV8" s="91"/>
      <c r="DPW8" s="91"/>
      <c r="DPX8" s="91"/>
      <c r="DPY8" s="91"/>
      <c r="DPZ8" s="91"/>
      <c r="DQA8" s="91"/>
      <c r="DQB8" s="91"/>
      <c r="DQC8" s="91"/>
      <c r="DQD8" s="91"/>
      <c r="DQE8" s="91"/>
      <c r="DQF8" s="91"/>
      <c r="DQG8" s="91"/>
      <c r="DQH8" s="91"/>
      <c r="DQI8" s="91"/>
      <c r="DQJ8" s="91"/>
      <c r="DQK8" s="91"/>
      <c r="DQL8" s="91"/>
      <c r="DQM8" s="91"/>
      <c r="DQN8" s="91"/>
      <c r="DQO8" s="91"/>
      <c r="DQP8" s="91"/>
      <c r="DQQ8" s="91"/>
      <c r="DQR8" s="91"/>
      <c r="DQS8" s="91"/>
      <c r="DQT8" s="91"/>
      <c r="DQU8" s="91"/>
      <c r="DQV8" s="91"/>
      <c r="DQW8" s="91"/>
      <c r="DQX8" s="91"/>
      <c r="DQY8" s="91"/>
      <c r="DQZ8" s="91"/>
      <c r="DRA8" s="91"/>
      <c r="DRB8" s="91"/>
      <c r="DRC8" s="91"/>
      <c r="DRD8" s="91"/>
      <c r="DRE8" s="91"/>
      <c r="DRF8" s="91"/>
      <c r="DRG8" s="91"/>
      <c r="DRH8" s="91"/>
      <c r="DRI8" s="91"/>
      <c r="DRJ8" s="91"/>
      <c r="DRK8" s="91"/>
      <c r="DRL8" s="91"/>
      <c r="DRM8" s="91"/>
      <c r="DRN8" s="91"/>
      <c r="DRO8" s="91"/>
      <c r="DRP8" s="91"/>
      <c r="DRQ8" s="91"/>
      <c r="DRR8" s="91"/>
      <c r="DRS8" s="91"/>
      <c r="DRT8" s="91"/>
      <c r="DRU8" s="91"/>
      <c r="DRV8" s="91"/>
      <c r="DRW8" s="91"/>
      <c r="DRX8" s="91"/>
      <c r="DRY8" s="91"/>
      <c r="DRZ8" s="91"/>
      <c r="DSA8" s="91"/>
      <c r="DSB8" s="91"/>
      <c r="DSC8" s="91"/>
      <c r="DSD8" s="91"/>
      <c r="DSE8" s="91"/>
      <c r="DSF8" s="91"/>
      <c r="DSG8" s="91"/>
      <c r="DSH8" s="91"/>
      <c r="DSI8" s="91"/>
      <c r="DSJ8" s="91"/>
      <c r="DSK8" s="91"/>
      <c r="DSL8" s="91"/>
      <c r="DSM8" s="91"/>
      <c r="DSN8" s="91"/>
      <c r="DSO8" s="91"/>
      <c r="DSP8" s="91"/>
      <c r="DSQ8" s="91"/>
      <c r="DSR8" s="91"/>
      <c r="DSS8" s="91"/>
      <c r="DST8" s="91"/>
      <c r="DSU8" s="91"/>
      <c r="DSV8" s="91"/>
      <c r="DSW8" s="91"/>
      <c r="DSX8" s="91"/>
      <c r="DSY8" s="91"/>
      <c r="DSZ8" s="91"/>
      <c r="DTA8" s="91"/>
      <c r="DTB8" s="91"/>
      <c r="DTC8" s="91"/>
      <c r="DTD8" s="91"/>
      <c r="DTE8" s="91"/>
      <c r="DTF8" s="91"/>
      <c r="DTG8" s="91"/>
      <c r="DTH8" s="91"/>
      <c r="DTI8" s="91"/>
      <c r="DTJ8" s="91"/>
      <c r="DTK8" s="91"/>
      <c r="DTL8" s="91"/>
      <c r="DTM8" s="91"/>
      <c r="DTN8" s="91"/>
      <c r="DTO8" s="91"/>
      <c r="DTP8" s="91"/>
      <c r="DTQ8" s="91"/>
      <c r="DTR8" s="91"/>
      <c r="DTS8" s="91"/>
      <c r="DTT8" s="91"/>
      <c r="DTU8" s="91"/>
      <c r="DTV8" s="91"/>
      <c r="DTW8" s="91"/>
      <c r="DTX8" s="91"/>
      <c r="DTY8" s="91"/>
      <c r="DTZ8" s="91"/>
      <c r="DUA8" s="91"/>
      <c r="DUB8" s="91"/>
      <c r="DUC8" s="91"/>
      <c r="DUD8" s="91"/>
      <c r="DUE8" s="91"/>
      <c r="DUF8" s="91"/>
      <c r="DUG8" s="91"/>
      <c r="DUH8" s="91"/>
      <c r="DUI8" s="91"/>
      <c r="DUJ8" s="91"/>
      <c r="DUK8" s="91"/>
      <c r="DUL8" s="91"/>
      <c r="DUM8" s="91"/>
      <c r="DUN8" s="91"/>
      <c r="DUO8" s="91"/>
      <c r="DUP8" s="91"/>
      <c r="DUQ8" s="91"/>
      <c r="DUR8" s="91"/>
      <c r="DUS8" s="91"/>
      <c r="DUT8" s="91"/>
      <c r="DUU8" s="91"/>
      <c r="DUV8" s="91"/>
      <c r="DUW8" s="91"/>
      <c r="DUX8" s="91"/>
      <c r="DUY8" s="91"/>
      <c r="DUZ8" s="91"/>
      <c r="DVA8" s="91"/>
      <c r="DVB8" s="91"/>
      <c r="DVC8" s="91"/>
      <c r="DVD8" s="91"/>
      <c r="DVE8" s="91"/>
      <c r="DVF8" s="91"/>
      <c r="DVG8" s="91"/>
      <c r="DVH8" s="91"/>
      <c r="DVI8" s="91"/>
      <c r="DVJ8" s="91"/>
      <c r="DVK8" s="91"/>
      <c r="DVL8" s="91"/>
      <c r="DVM8" s="91"/>
      <c r="DVN8" s="91"/>
      <c r="DVO8" s="91"/>
      <c r="DVP8" s="91"/>
      <c r="DVQ8" s="91"/>
      <c r="DVR8" s="91"/>
      <c r="DVS8" s="91"/>
      <c r="DVT8" s="91"/>
      <c r="DVU8" s="91"/>
      <c r="DVV8" s="91"/>
      <c r="DVW8" s="91"/>
      <c r="DVX8" s="91"/>
      <c r="DVY8" s="91"/>
      <c r="DVZ8" s="91"/>
      <c r="DWA8" s="91"/>
      <c r="DWB8" s="91"/>
      <c r="DWC8" s="91"/>
      <c r="DWD8" s="91"/>
      <c r="DWE8" s="91"/>
      <c r="DWF8" s="91"/>
      <c r="DWG8" s="91"/>
      <c r="DWH8" s="91"/>
      <c r="DWI8" s="91"/>
      <c r="DWJ8" s="91"/>
      <c r="DWK8" s="91"/>
      <c r="DWL8" s="91"/>
      <c r="DWM8" s="91"/>
      <c r="DWN8" s="91"/>
      <c r="DWO8" s="91"/>
      <c r="DWP8" s="91"/>
      <c r="DWQ8" s="91"/>
      <c r="DWR8" s="91"/>
      <c r="DWS8" s="91"/>
      <c r="DWT8" s="91"/>
      <c r="DWU8" s="91"/>
      <c r="DWV8" s="91"/>
      <c r="DWW8" s="91"/>
      <c r="DWX8" s="91"/>
      <c r="DWY8" s="91"/>
      <c r="DWZ8" s="91"/>
      <c r="DXA8" s="91"/>
      <c r="DXB8" s="91"/>
      <c r="DXC8" s="91"/>
      <c r="DXD8" s="91"/>
      <c r="DXE8" s="91"/>
      <c r="DXF8" s="91"/>
      <c r="DXG8" s="91"/>
      <c r="DXH8" s="91"/>
      <c r="DXI8" s="91"/>
      <c r="DXJ8" s="91"/>
      <c r="DXK8" s="91"/>
      <c r="DXL8" s="91"/>
      <c r="DXM8" s="91"/>
      <c r="DXN8" s="91"/>
      <c r="DXO8" s="91"/>
      <c r="DXP8" s="91"/>
      <c r="DXQ8" s="91"/>
      <c r="DXR8" s="91"/>
      <c r="DXS8" s="91"/>
      <c r="DXT8" s="91"/>
      <c r="DXU8" s="91"/>
      <c r="DXV8" s="91"/>
      <c r="DXW8" s="91"/>
      <c r="DXX8" s="91"/>
      <c r="DXY8" s="91"/>
      <c r="DXZ8" s="91"/>
      <c r="DYA8" s="91"/>
      <c r="DYB8" s="91"/>
      <c r="DYC8" s="91"/>
      <c r="DYD8" s="91"/>
      <c r="DYE8" s="91"/>
      <c r="DYF8" s="91"/>
      <c r="DYG8" s="91"/>
      <c r="DYH8" s="91"/>
      <c r="DYI8" s="91"/>
      <c r="DYJ8" s="91"/>
      <c r="DYK8" s="91"/>
      <c r="DYL8" s="91"/>
      <c r="DYM8" s="91"/>
      <c r="DYN8" s="91"/>
      <c r="DYO8" s="91"/>
      <c r="DYP8" s="91"/>
      <c r="DYQ8" s="91"/>
      <c r="DYR8" s="91"/>
      <c r="DYS8" s="91"/>
      <c r="DYT8" s="91"/>
      <c r="DYU8" s="91"/>
      <c r="DYV8" s="91"/>
      <c r="DYW8" s="91"/>
      <c r="DYX8" s="91"/>
      <c r="DYY8" s="91"/>
      <c r="DYZ8" s="91"/>
      <c r="DZA8" s="91"/>
      <c r="DZB8" s="91"/>
      <c r="DZC8" s="91"/>
      <c r="DZD8" s="91"/>
      <c r="DZE8" s="91"/>
      <c r="DZF8" s="91"/>
      <c r="DZG8" s="91"/>
      <c r="DZH8" s="91"/>
      <c r="DZI8" s="91"/>
      <c r="DZJ8" s="91"/>
      <c r="DZK8" s="91"/>
      <c r="DZL8" s="91"/>
      <c r="DZM8" s="91"/>
      <c r="DZN8" s="91"/>
      <c r="DZO8" s="91"/>
      <c r="DZP8" s="91"/>
      <c r="DZQ8" s="91"/>
      <c r="DZR8" s="91"/>
      <c r="DZS8" s="91"/>
      <c r="DZT8" s="91"/>
      <c r="DZU8" s="91"/>
      <c r="DZV8" s="91"/>
      <c r="DZW8" s="91"/>
      <c r="DZX8" s="91"/>
      <c r="DZY8" s="91"/>
      <c r="DZZ8" s="91"/>
      <c r="EAA8" s="91"/>
      <c r="EAB8" s="91"/>
      <c r="EAC8" s="91"/>
      <c r="EAD8" s="91"/>
      <c r="EAE8" s="91"/>
      <c r="EAF8" s="91"/>
      <c r="EAG8" s="91"/>
      <c r="EAH8" s="91"/>
      <c r="EAI8" s="91"/>
      <c r="EAJ8" s="91"/>
      <c r="EAK8" s="91"/>
      <c r="EAL8" s="91"/>
      <c r="EAM8" s="91"/>
      <c r="EAN8" s="91"/>
      <c r="EAO8" s="91"/>
      <c r="EAP8" s="91"/>
      <c r="EAQ8" s="91"/>
      <c r="EAR8" s="91"/>
      <c r="EAS8" s="91"/>
      <c r="EAT8" s="91"/>
      <c r="EAU8" s="91"/>
      <c r="EAV8" s="91"/>
      <c r="EAW8" s="91"/>
      <c r="EAX8" s="91"/>
      <c r="EAY8" s="91"/>
      <c r="EAZ8" s="91"/>
      <c r="EBA8" s="91"/>
      <c r="EBB8" s="91"/>
      <c r="EBC8" s="91"/>
      <c r="EBD8" s="91"/>
      <c r="EBE8" s="91"/>
      <c r="EBF8" s="91"/>
      <c r="EBG8" s="91"/>
      <c r="EBH8" s="91"/>
      <c r="EBI8" s="91"/>
      <c r="EBJ8" s="91"/>
      <c r="EBK8" s="91"/>
      <c r="EBL8" s="91"/>
      <c r="EBM8" s="91"/>
      <c r="EBN8" s="91"/>
      <c r="EBO8" s="91"/>
      <c r="EBP8" s="91"/>
      <c r="EBQ8" s="91"/>
      <c r="EBR8" s="91"/>
      <c r="EBS8" s="91"/>
      <c r="EBT8" s="91"/>
      <c r="EBU8" s="91"/>
      <c r="EBV8" s="91"/>
      <c r="EBW8" s="91"/>
      <c r="EBX8" s="91"/>
      <c r="EBY8" s="91"/>
      <c r="EBZ8" s="91"/>
      <c r="ECA8" s="91"/>
      <c r="ECB8" s="91"/>
      <c r="ECC8" s="91"/>
      <c r="ECD8" s="91"/>
      <c r="ECE8" s="91"/>
      <c r="ECF8" s="91"/>
      <c r="ECG8" s="91"/>
      <c r="ECH8" s="91"/>
      <c r="ECI8" s="91"/>
      <c r="ECJ8" s="91"/>
      <c r="ECK8" s="91"/>
      <c r="ECL8" s="91"/>
      <c r="ECM8" s="91"/>
      <c r="ECN8" s="91"/>
      <c r="ECO8" s="91"/>
      <c r="ECP8" s="91"/>
      <c r="ECQ8" s="91"/>
      <c r="ECR8" s="91"/>
      <c r="ECS8" s="91"/>
      <c r="ECT8" s="91"/>
      <c r="ECU8" s="91"/>
      <c r="ECV8" s="91"/>
      <c r="ECW8" s="91"/>
      <c r="ECX8" s="91"/>
      <c r="ECY8" s="91"/>
      <c r="ECZ8" s="91"/>
      <c r="EDA8" s="91"/>
      <c r="EDB8" s="91"/>
      <c r="EDC8" s="91"/>
      <c r="EDD8" s="91"/>
      <c r="EDE8" s="91"/>
      <c r="EDF8" s="91"/>
      <c r="EDG8" s="91"/>
      <c r="EDH8" s="91"/>
      <c r="EDI8" s="91"/>
      <c r="EDJ8" s="91"/>
      <c r="EDK8" s="91"/>
      <c r="EDL8" s="91"/>
      <c r="EDM8" s="91"/>
      <c r="EDN8" s="91"/>
      <c r="EDO8" s="91"/>
      <c r="EDP8" s="91"/>
      <c r="EDQ8" s="91"/>
      <c r="EDR8" s="91"/>
      <c r="EDS8" s="91"/>
      <c r="EDT8" s="91"/>
      <c r="EDU8" s="91"/>
      <c r="EDV8" s="91"/>
      <c r="EDW8" s="91"/>
      <c r="EDX8" s="91"/>
      <c r="EDY8" s="91"/>
      <c r="EDZ8" s="91"/>
      <c r="EEA8" s="91"/>
      <c r="EEB8" s="91"/>
      <c r="EEC8" s="91"/>
      <c r="EED8" s="91"/>
      <c r="EEE8" s="91"/>
      <c r="EEF8" s="91"/>
      <c r="EEG8" s="91"/>
      <c r="EEH8" s="91"/>
      <c r="EEI8" s="91"/>
      <c r="EEJ8" s="91"/>
      <c r="EEK8" s="91"/>
      <c r="EEL8" s="91"/>
      <c r="EEM8" s="91"/>
      <c r="EEN8" s="91"/>
      <c r="EEO8" s="91"/>
      <c r="EEP8" s="91"/>
      <c r="EEQ8" s="91"/>
      <c r="EER8" s="91"/>
      <c r="EES8" s="91"/>
      <c r="EET8" s="91"/>
      <c r="EEU8" s="91"/>
      <c r="EEV8" s="91"/>
      <c r="EEW8" s="91"/>
      <c r="EEX8" s="91"/>
      <c r="EEY8" s="91"/>
      <c r="EEZ8" s="91"/>
      <c r="EFA8" s="91"/>
      <c r="EFB8" s="91"/>
      <c r="EFC8" s="91"/>
      <c r="EFD8" s="91"/>
      <c r="EFE8" s="91"/>
      <c r="EFF8" s="91"/>
      <c r="EFG8" s="91"/>
      <c r="EFH8" s="91"/>
      <c r="EFI8" s="91"/>
      <c r="EFJ8" s="91"/>
      <c r="EFK8" s="91"/>
      <c r="EFL8" s="91"/>
      <c r="EFM8" s="91"/>
      <c r="EFN8" s="91"/>
      <c r="EFO8" s="91"/>
      <c r="EFP8" s="91"/>
      <c r="EFQ8" s="91"/>
      <c r="EFR8" s="91"/>
      <c r="EFS8" s="91"/>
      <c r="EFT8" s="91"/>
      <c r="EFU8" s="91"/>
      <c r="EFV8" s="91"/>
      <c r="EFW8" s="91"/>
      <c r="EFX8" s="91"/>
      <c r="EFY8" s="91"/>
      <c r="EFZ8" s="91"/>
      <c r="EGA8" s="91"/>
      <c r="EGB8" s="91"/>
      <c r="EGC8" s="91"/>
      <c r="EGD8" s="91"/>
      <c r="EGE8" s="91"/>
      <c r="EGF8" s="91"/>
      <c r="EGG8" s="91"/>
      <c r="EGH8" s="91"/>
      <c r="EGI8" s="91"/>
      <c r="EGJ8" s="91"/>
      <c r="EGK8" s="91"/>
      <c r="EGL8" s="91"/>
      <c r="EGM8" s="91"/>
      <c r="EGN8" s="91"/>
      <c r="EGO8" s="91"/>
      <c r="EGP8" s="91"/>
      <c r="EGQ8" s="91"/>
      <c r="EGR8" s="91"/>
      <c r="EGS8" s="91"/>
      <c r="EGT8" s="91"/>
      <c r="EGU8" s="91"/>
      <c r="EGV8" s="91"/>
      <c r="EGW8" s="91"/>
      <c r="EGX8" s="91"/>
      <c r="EGY8" s="91"/>
      <c r="EGZ8" s="91"/>
      <c r="EHA8" s="91"/>
      <c r="EHB8" s="91"/>
      <c r="EHC8" s="91"/>
      <c r="EHD8" s="91"/>
      <c r="EHE8" s="91"/>
      <c r="EHF8" s="91"/>
      <c r="EHG8" s="91"/>
      <c r="EHH8" s="91"/>
      <c r="EHI8" s="91"/>
      <c r="EHJ8" s="91"/>
      <c r="EHK8" s="91"/>
      <c r="EHL8" s="91"/>
      <c r="EHM8" s="91"/>
      <c r="EHN8" s="91"/>
      <c r="EHO8" s="91"/>
      <c r="EHP8" s="91"/>
      <c r="EHQ8" s="91"/>
      <c r="EHR8" s="91"/>
      <c r="EHS8" s="91"/>
      <c r="EHT8" s="91"/>
      <c r="EHU8" s="91"/>
      <c r="EHV8" s="91"/>
      <c r="EHW8" s="91"/>
      <c r="EHX8" s="91"/>
      <c r="EHY8" s="91"/>
      <c r="EHZ8" s="91"/>
      <c r="EIA8" s="91"/>
      <c r="EIB8" s="91"/>
      <c r="EIC8" s="91"/>
      <c r="EID8" s="91"/>
      <c r="EIE8" s="91"/>
      <c r="EIF8" s="91"/>
      <c r="EIG8" s="91"/>
      <c r="EIH8" s="91"/>
      <c r="EII8" s="91"/>
      <c r="EIJ8" s="91"/>
      <c r="EIK8" s="91"/>
      <c r="EIL8" s="91"/>
      <c r="EIM8" s="91"/>
      <c r="EIN8" s="91"/>
      <c r="EIO8" s="91"/>
      <c r="EIP8" s="91"/>
      <c r="EIQ8" s="91"/>
      <c r="EIR8" s="91"/>
      <c r="EIS8" s="91"/>
      <c r="EIT8" s="91"/>
      <c r="EIU8" s="91"/>
      <c r="EIV8" s="91"/>
      <c r="EIW8" s="91"/>
      <c r="EIX8" s="91"/>
      <c r="EIY8" s="91"/>
      <c r="EIZ8" s="91"/>
      <c r="EJA8" s="91"/>
      <c r="EJB8" s="91"/>
      <c r="EJC8" s="91"/>
      <c r="EJD8" s="91"/>
      <c r="EJE8" s="91"/>
      <c r="EJF8" s="91"/>
      <c r="EJG8" s="91"/>
      <c r="EJH8" s="91"/>
      <c r="EJI8" s="91"/>
      <c r="EJJ8" s="91"/>
      <c r="EJK8" s="91"/>
      <c r="EJL8" s="91"/>
      <c r="EJM8" s="91"/>
      <c r="EJN8" s="91"/>
      <c r="EJO8" s="91"/>
      <c r="EJP8" s="91"/>
      <c r="EJQ8" s="91"/>
      <c r="EJR8" s="91"/>
      <c r="EJS8" s="91"/>
      <c r="EJT8" s="91"/>
      <c r="EJU8" s="91"/>
      <c r="EJV8" s="91"/>
      <c r="EJW8" s="91"/>
      <c r="EJX8" s="91"/>
      <c r="EJY8" s="91"/>
      <c r="EJZ8" s="91"/>
      <c r="EKA8" s="91"/>
      <c r="EKB8" s="91"/>
      <c r="EKC8" s="91"/>
      <c r="EKD8" s="91"/>
      <c r="EKE8" s="91"/>
      <c r="EKF8" s="91"/>
      <c r="EKG8" s="91"/>
      <c r="EKH8" s="91"/>
      <c r="EKI8" s="91"/>
      <c r="EKJ8" s="91"/>
      <c r="EKK8" s="91"/>
      <c r="EKL8" s="91"/>
      <c r="EKM8" s="91"/>
      <c r="EKN8" s="91"/>
      <c r="EKO8" s="91"/>
      <c r="EKP8" s="91"/>
      <c r="EKQ8" s="91"/>
      <c r="EKR8" s="91"/>
      <c r="EKS8" s="91"/>
      <c r="EKT8" s="91"/>
      <c r="EKU8" s="91"/>
      <c r="EKV8" s="91"/>
      <c r="EKW8" s="91"/>
      <c r="EKX8" s="91"/>
      <c r="EKY8" s="91"/>
      <c r="EKZ8" s="91"/>
      <c r="ELA8" s="91"/>
      <c r="ELB8" s="91"/>
      <c r="ELC8" s="91"/>
      <c r="ELD8" s="91"/>
      <c r="ELE8" s="91"/>
      <c r="ELF8" s="91"/>
      <c r="ELG8" s="91"/>
      <c r="ELH8" s="91"/>
      <c r="ELI8" s="91"/>
      <c r="ELJ8" s="91"/>
      <c r="ELK8" s="91"/>
      <c r="ELL8" s="91"/>
      <c r="ELM8" s="91"/>
      <c r="ELN8" s="91"/>
      <c r="ELO8" s="91"/>
      <c r="ELP8" s="91"/>
      <c r="ELQ8" s="91"/>
      <c r="ELR8" s="91"/>
      <c r="ELS8" s="91"/>
      <c r="ELT8" s="91"/>
      <c r="ELU8" s="91"/>
      <c r="ELV8" s="91"/>
      <c r="ELW8" s="91"/>
      <c r="ELX8" s="91"/>
      <c r="ELY8" s="91"/>
      <c r="ELZ8" s="91"/>
      <c r="EMA8" s="91"/>
      <c r="EMB8" s="91"/>
      <c r="EMC8" s="91"/>
      <c r="EMD8" s="91"/>
      <c r="EME8" s="91"/>
      <c r="EMF8" s="91"/>
      <c r="EMG8" s="91"/>
      <c r="EMH8" s="91"/>
      <c r="EMI8" s="91"/>
      <c r="EMJ8" s="91"/>
      <c r="EMK8" s="91"/>
      <c r="EML8" s="91"/>
      <c r="EMM8" s="91"/>
      <c r="EMN8" s="91"/>
      <c r="EMO8" s="91"/>
      <c r="EMP8" s="91"/>
      <c r="EMQ8" s="91"/>
      <c r="EMR8" s="91"/>
      <c r="EMS8" s="91"/>
      <c r="EMT8" s="91"/>
      <c r="EMU8" s="91"/>
      <c r="EMV8" s="91"/>
      <c r="EMW8" s="91"/>
      <c r="EMX8" s="91"/>
      <c r="EMY8" s="91"/>
      <c r="EMZ8" s="91"/>
      <c r="ENA8" s="91"/>
      <c r="ENB8" s="91"/>
      <c r="ENC8" s="91"/>
      <c r="END8" s="91"/>
      <c r="ENE8" s="91"/>
      <c r="ENF8" s="91"/>
      <c r="ENG8" s="91"/>
      <c r="ENH8" s="91"/>
      <c r="ENI8" s="91"/>
      <c r="ENJ8" s="91"/>
      <c r="ENK8" s="91"/>
      <c r="ENL8" s="91"/>
      <c r="ENM8" s="91"/>
      <c r="ENN8" s="91"/>
      <c r="ENO8" s="91"/>
      <c r="ENP8" s="91"/>
      <c r="ENQ8" s="91"/>
      <c r="ENR8" s="91"/>
      <c r="ENS8" s="91"/>
      <c r="ENT8" s="91"/>
      <c r="ENU8" s="91"/>
      <c r="ENV8" s="91"/>
      <c r="ENW8" s="91"/>
      <c r="ENX8" s="91"/>
      <c r="ENY8" s="91"/>
      <c r="ENZ8" s="91"/>
      <c r="EOA8" s="91"/>
      <c r="EOB8" s="91"/>
      <c r="EOC8" s="91"/>
      <c r="EOD8" s="91"/>
      <c r="EOE8" s="91"/>
      <c r="EOF8" s="91"/>
      <c r="EOG8" s="91"/>
      <c r="EOH8" s="91"/>
      <c r="EOI8" s="91"/>
      <c r="EOJ8" s="91"/>
      <c r="EOK8" s="91"/>
      <c r="EOL8" s="91"/>
      <c r="EOM8" s="91"/>
      <c r="EON8" s="91"/>
      <c r="EOO8" s="91"/>
      <c r="EOP8" s="91"/>
      <c r="EOQ8" s="91"/>
      <c r="EOR8" s="91"/>
      <c r="EOS8" s="91"/>
      <c r="EOT8" s="91"/>
      <c r="EOU8" s="91"/>
      <c r="EOV8" s="91"/>
      <c r="EOW8" s="91"/>
      <c r="EOX8" s="91"/>
      <c r="EOY8" s="91"/>
      <c r="EOZ8" s="91"/>
      <c r="EPA8" s="91"/>
      <c r="EPB8" s="91"/>
      <c r="EPC8" s="91"/>
      <c r="EPD8" s="91"/>
      <c r="EPE8" s="91"/>
      <c r="EPF8" s="91"/>
      <c r="EPG8" s="91"/>
      <c r="EPH8" s="91"/>
      <c r="EPI8" s="91"/>
      <c r="EPJ8" s="91"/>
      <c r="EPK8" s="91"/>
      <c r="EPL8" s="91"/>
      <c r="EPM8" s="91"/>
      <c r="EPN8" s="91"/>
      <c r="EPO8" s="91"/>
      <c r="EPP8" s="91"/>
      <c r="EPQ8" s="91"/>
      <c r="EPR8" s="91"/>
      <c r="EPS8" s="91"/>
      <c r="EPT8" s="91"/>
      <c r="EPU8" s="91"/>
      <c r="EPV8" s="91"/>
      <c r="EPW8" s="91"/>
      <c r="EPX8" s="91"/>
      <c r="EPY8" s="91"/>
      <c r="EPZ8" s="91"/>
      <c r="EQA8" s="91"/>
      <c r="EQB8" s="91"/>
      <c r="EQC8" s="91"/>
      <c r="EQD8" s="91"/>
      <c r="EQE8" s="91"/>
      <c r="EQF8" s="91"/>
      <c r="EQG8" s="91"/>
      <c r="EQH8" s="91"/>
      <c r="EQI8" s="91"/>
      <c r="EQJ8" s="91"/>
      <c r="EQK8" s="91"/>
      <c r="EQL8" s="91"/>
      <c r="EQM8" s="91"/>
      <c r="EQN8" s="91"/>
      <c r="EQO8" s="91"/>
      <c r="EQP8" s="91"/>
      <c r="EQQ8" s="91"/>
      <c r="EQR8" s="91"/>
      <c r="EQS8" s="91"/>
      <c r="EQT8" s="91"/>
      <c r="EQU8" s="91"/>
      <c r="EQV8" s="91"/>
      <c r="EQW8" s="91"/>
      <c r="EQX8" s="91"/>
      <c r="EQY8" s="91"/>
      <c r="EQZ8" s="91"/>
      <c r="ERA8" s="91"/>
      <c r="ERB8" s="91"/>
      <c r="ERC8" s="91"/>
      <c r="ERD8" s="91"/>
      <c r="ERE8" s="91"/>
      <c r="ERF8" s="91"/>
      <c r="ERG8" s="91"/>
      <c r="ERH8" s="91"/>
      <c r="ERI8" s="91"/>
      <c r="ERJ8" s="91"/>
      <c r="ERK8" s="91"/>
      <c r="ERL8" s="91"/>
      <c r="ERM8" s="91"/>
      <c r="ERN8" s="91"/>
      <c r="ERO8" s="91"/>
      <c r="ERP8" s="91"/>
      <c r="ERQ8" s="91"/>
      <c r="ERR8" s="91"/>
      <c r="ERS8" s="91"/>
      <c r="ERT8" s="91"/>
      <c r="ERU8" s="91"/>
      <c r="ERV8" s="91"/>
      <c r="ERW8" s="91"/>
      <c r="ERX8" s="91"/>
      <c r="ERY8" s="91"/>
      <c r="ERZ8" s="91"/>
      <c r="ESA8" s="91"/>
      <c r="ESB8" s="91"/>
      <c r="ESC8" s="91"/>
      <c r="ESD8" s="91"/>
      <c r="ESE8" s="91"/>
      <c r="ESF8" s="91"/>
      <c r="ESG8" s="91"/>
      <c r="ESH8" s="91"/>
      <c r="ESI8" s="91"/>
      <c r="ESJ8" s="91"/>
      <c r="ESK8" s="91"/>
      <c r="ESL8" s="91"/>
      <c r="ESM8" s="91"/>
      <c r="ESN8" s="91"/>
      <c r="ESO8" s="91"/>
      <c r="ESP8" s="91"/>
      <c r="ESQ8" s="91"/>
      <c r="ESR8" s="91"/>
      <c r="ESS8" s="91"/>
      <c r="EST8" s="91"/>
      <c r="ESU8" s="91"/>
      <c r="ESV8" s="91"/>
      <c r="ESW8" s="91"/>
      <c r="ESX8" s="91"/>
      <c r="ESY8" s="91"/>
      <c r="ESZ8" s="91"/>
      <c r="ETA8" s="91"/>
      <c r="ETB8" s="91"/>
      <c r="ETC8" s="91"/>
      <c r="ETD8" s="91"/>
      <c r="ETE8" s="91"/>
      <c r="ETF8" s="91"/>
      <c r="ETG8" s="91"/>
      <c r="ETH8" s="91"/>
      <c r="ETI8" s="91"/>
      <c r="ETJ8" s="91"/>
      <c r="ETK8" s="91"/>
      <c r="ETL8" s="91"/>
      <c r="ETM8" s="91"/>
      <c r="ETN8" s="91"/>
      <c r="ETO8" s="91"/>
      <c r="ETP8" s="91"/>
      <c r="ETQ8" s="91"/>
      <c r="ETR8" s="91"/>
      <c r="ETS8" s="91"/>
      <c r="ETT8" s="91"/>
      <c r="ETU8" s="91"/>
      <c r="ETV8" s="91"/>
      <c r="ETW8" s="91"/>
      <c r="ETX8" s="91"/>
      <c r="ETY8" s="91"/>
      <c r="ETZ8" s="91"/>
      <c r="EUA8" s="91"/>
      <c r="EUB8" s="91"/>
      <c r="EUC8" s="91"/>
      <c r="EUD8" s="91"/>
      <c r="EUE8" s="91"/>
      <c r="EUF8" s="91"/>
      <c r="EUG8" s="91"/>
      <c r="EUH8" s="91"/>
      <c r="EUI8" s="91"/>
      <c r="EUJ8" s="91"/>
      <c r="EUK8" s="91"/>
      <c r="EUL8" s="91"/>
      <c r="EUM8" s="91"/>
      <c r="EUN8" s="91"/>
      <c r="EUO8" s="91"/>
      <c r="EUP8" s="91"/>
      <c r="EUQ8" s="91"/>
      <c r="EUR8" s="91"/>
      <c r="EUS8" s="91"/>
      <c r="EUT8" s="91"/>
      <c r="EUU8" s="91"/>
      <c r="EUV8" s="91"/>
      <c r="EUW8" s="91"/>
      <c r="EUX8" s="91"/>
      <c r="EUY8" s="91"/>
      <c r="EUZ8" s="91"/>
      <c r="EVA8" s="91"/>
      <c r="EVB8" s="91"/>
      <c r="EVC8" s="91"/>
      <c r="EVD8" s="91"/>
      <c r="EVE8" s="91"/>
      <c r="EVF8" s="91"/>
      <c r="EVG8" s="91"/>
      <c r="EVH8" s="91"/>
      <c r="EVI8" s="91"/>
      <c r="EVJ8" s="91"/>
      <c r="EVK8" s="91"/>
      <c r="EVL8" s="91"/>
      <c r="EVM8" s="91"/>
      <c r="EVN8" s="91"/>
      <c r="EVO8" s="91"/>
      <c r="EVP8" s="91"/>
      <c r="EVQ8" s="91"/>
      <c r="EVR8" s="91"/>
      <c r="EVS8" s="91"/>
      <c r="EVT8" s="91"/>
      <c r="EVU8" s="91"/>
      <c r="EVV8" s="91"/>
      <c r="EVW8" s="91"/>
      <c r="EVX8" s="91"/>
      <c r="EVY8" s="91"/>
      <c r="EVZ8" s="91"/>
      <c r="EWA8" s="91"/>
      <c r="EWB8" s="91"/>
      <c r="EWC8" s="91"/>
      <c r="EWD8" s="91"/>
      <c r="EWE8" s="91"/>
      <c r="EWF8" s="91"/>
      <c r="EWG8" s="91"/>
      <c r="EWH8" s="91"/>
      <c r="EWI8" s="91"/>
      <c r="EWJ8" s="91"/>
      <c r="EWK8" s="91"/>
      <c r="EWL8" s="91"/>
      <c r="EWM8" s="91"/>
      <c r="EWN8" s="91"/>
      <c r="EWO8" s="91"/>
      <c r="EWP8" s="91"/>
      <c r="EWQ8" s="91"/>
      <c r="EWR8" s="91"/>
      <c r="EWS8" s="91"/>
      <c r="EWT8" s="91"/>
      <c r="EWU8" s="91"/>
      <c r="EWV8" s="91"/>
      <c r="EWW8" s="91"/>
      <c r="EWX8" s="91"/>
      <c r="EWY8" s="91"/>
      <c r="EWZ8" s="91"/>
      <c r="EXA8" s="91"/>
      <c r="EXB8" s="91"/>
      <c r="EXC8" s="91"/>
      <c r="EXD8" s="91"/>
      <c r="EXE8" s="91"/>
      <c r="EXF8" s="91"/>
      <c r="EXG8" s="91"/>
      <c r="EXH8" s="91"/>
      <c r="EXI8" s="91"/>
      <c r="EXJ8" s="91"/>
      <c r="EXK8" s="91"/>
      <c r="EXL8" s="91"/>
      <c r="EXM8" s="91"/>
      <c r="EXN8" s="91"/>
      <c r="EXO8" s="91"/>
      <c r="EXP8" s="91"/>
      <c r="EXQ8" s="91"/>
      <c r="EXR8" s="91"/>
      <c r="EXS8" s="91"/>
      <c r="EXT8" s="91"/>
      <c r="EXU8" s="91"/>
      <c r="EXV8" s="91"/>
      <c r="EXW8" s="91"/>
      <c r="EXX8" s="91"/>
      <c r="EXY8" s="91"/>
      <c r="EXZ8" s="91"/>
      <c r="EYA8" s="91"/>
      <c r="EYB8" s="91"/>
      <c r="EYC8" s="91"/>
      <c r="EYD8" s="91"/>
      <c r="EYE8" s="91"/>
      <c r="EYF8" s="91"/>
      <c r="EYG8" s="91"/>
      <c r="EYH8" s="91"/>
      <c r="EYI8" s="91"/>
      <c r="EYJ8" s="91"/>
      <c r="EYK8" s="91"/>
      <c r="EYL8" s="91"/>
      <c r="EYM8" s="91"/>
      <c r="EYN8" s="91"/>
      <c r="EYO8" s="91"/>
      <c r="EYP8" s="91"/>
      <c r="EYQ8" s="91"/>
      <c r="EYR8" s="91"/>
      <c r="EYS8" s="91"/>
      <c r="EYT8" s="91"/>
      <c r="EYU8" s="91"/>
      <c r="EYV8" s="91"/>
      <c r="EYW8" s="91"/>
      <c r="EYX8" s="91"/>
      <c r="EYY8" s="91"/>
      <c r="EYZ8" s="91"/>
      <c r="EZA8" s="91"/>
      <c r="EZB8" s="91"/>
      <c r="EZC8" s="91"/>
      <c r="EZD8" s="91"/>
      <c r="EZE8" s="91"/>
      <c r="EZF8" s="91"/>
      <c r="EZG8" s="91"/>
      <c r="EZH8" s="91"/>
      <c r="EZI8" s="91"/>
      <c r="EZJ8" s="91"/>
      <c r="EZK8" s="91"/>
      <c r="EZL8" s="91"/>
      <c r="EZM8" s="91"/>
      <c r="EZN8" s="91"/>
      <c r="EZO8" s="91"/>
      <c r="EZP8" s="91"/>
      <c r="EZQ8" s="91"/>
      <c r="EZR8" s="91"/>
      <c r="EZS8" s="91"/>
      <c r="EZT8" s="91"/>
      <c r="EZU8" s="91"/>
      <c r="EZV8" s="91"/>
      <c r="EZW8" s="91"/>
      <c r="EZX8" s="91"/>
      <c r="EZY8" s="91"/>
      <c r="EZZ8" s="91"/>
      <c r="FAA8" s="91"/>
      <c r="FAB8" s="91"/>
      <c r="FAC8" s="91"/>
      <c r="FAD8" s="91"/>
      <c r="FAE8" s="91"/>
      <c r="FAF8" s="91"/>
      <c r="FAG8" s="91"/>
      <c r="FAH8" s="91"/>
      <c r="FAI8" s="91"/>
      <c r="FAJ8" s="91"/>
      <c r="FAK8" s="91"/>
      <c r="FAL8" s="91"/>
      <c r="FAM8" s="91"/>
      <c r="FAN8" s="91"/>
      <c r="FAO8" s="91"/>
      <c r="FAP8" s="91"/>
      <c r="FAQ8" s="91"/>
      <c r="FAR8" s="91"/>
      <c r="FAS8" s="91"/>
      <c r="FAT8" s="91"/>
      <c r="FAU8" s="91"/>
      <c r="FAV8" s="91"/>
      <c r="FAW8" s="91"/>
      <c r="FAX8" s="91"/>
      <c r="FAY8" s="91"/>
      <c r="FAZ8" s="91"/>
      <c r="FBA8" s="91"/>
      <c r="FBB8" s="91"/>
      <c r="FBC8" s="91"/>
      <c r="FBD8" s="91"/>
      <c r="FBE8" s="91"/>
      <c r="FBF8" s="91"/>
      <c r="FBG8" s="91"/>
      <c r="FBH8" s="91"/>
      <c r="FBI8" s="91"/>
      <c r="FBJ8" s="91"/>
      <c r="FBK8" s="91"/>
      <c r="FBL8" s="91"/>
      <c r="FBM8" s="91"/>
      <c r="FBN8" s="91"/>
      <c r="FBO8" s="91"/>
      <c r="FBP8" s="91"/>
      <c r="FBQ8" s="91"/>
      <c r="FBR8" s="91"/>
      <c r="FBS8" s="91"/>
      <c r="FBT8" s="91"/>
      <c r="FBU8" s="91"/>
      <c r="FBV8" s="91"/>
      <c r="FBW8" s="91"/>
      <c r="FBX8" s="91"/>
      <c r="FBY8" s="91"/>
      <c r="FBZ8" s="91"/>
      <c r="FCA8" s="91"/>
      <c r="FCB8" s="91"/>
      <c r="FCC8" s="91"/>
      <c r="FCD8" s="91"/>
      <c r="FCE8" s="91"/>
      <c r="FCF8" s="91"/>
      <c r="FCG8" s="91"/>
      <c r="FCH8" s="91"/>
      <c r="FCI8" s="91"/>
      <c r="FCJ8" s="91"/>
      <c r="FCK8" s="91"/>
      <c r="FCL8" s="91"/>
      <c r="FCM8" s="91"/>
      <c r="FCN8" s="91"/>
      <c r="FCO8" s="91"/>
      <c r="FCP8" s="91"/>
      <c r="FCQ8" s="91"/>
      <c r="FCR8" s="91"/>
      <c r="FCS8" s="91"/>
      <c r="FCT8" s="91"/>
      <c r="FCU8" s="91"/>
      <c r="FCV8" s="91"/>
      <c r="FCW8" s="91"/>
      <c r="FCX8" s="91"/>
      <c r="FCY8" s="91"/>
      <c r="FCZ8" s="91"/>
      <c r="FDA8" s="91"/>
      <c r="FDB8" s="91"/>
      <c r="FDC8" s="91"/>
      <c r="FDD8" s="91"/>
      <c r="FDE8" s="91"/>
      <c r="FDF8" s="91"/>
      <c r="FDG8" s="91"/>
      <c r="FDH8" s="91"/>
      <c r="FDI8" s="91"/>
      <c r="FDJ8" s="91"/>
      <c r="FDK8" s="91"/>
      <c r="FDL8" s="91"/>
      <c r="FDM8" s="91"/>
      <c r="FDN8" s="91"/>
      <c r="FDO8" s="91"/>
      <c r="FDP8" s="91"/>
      <c r="FDQ8" s="91"/>
      <c r="FDR8" s="91"/>
      <c r="FDS8" s="91"/>
      <c r="FDT8" s="91"/>
      <c r="FDU8" s="91"/>
      <c r="FDV8" s="91"/>
      <c r="FDW8" s="91"/>
      <c r="FDX8" s="91"/>
      <c r="FDY8" s="91"/>
      <c r="FDZ8" s="91"/>
      <c r="FEA8" s="91"/>
      <c r="FEB8" s="91"/>
      <c r="FEC8" s="91"/>
      <c r="FED8" s="91"/>
      <c r="FEE8" s="91"/>
      <c r="FEF8" s="91"/>
      <c r="FEG8" s="91"/>
      <c r="FEH8" s="91"/>
      <c r="FEI8" s="91"/>
      <c r="FEJ8" s="91"/>
      <c r="FEK8" s="91"/>
      <c r="FEL8" s="91"/>
      <c r="FEM8" s="91"/>
      <c r="FEN8" s="91"/>
      <c r="FEO8" s="91"/>
      <c r="FEP8" s="91"/>
      <c r="FEQ8" s="91"/>
      <c r="FER8" s="91"/>
      <c r="FES8" s="91"/>
      <c r="FET8" s="91"/>
      <c r="FEU8" s="91"/>
      <c r="FEV8" s="91"/>
      <c r="FEW8" s="91"/>
      <c r="FEX8" s="91"/>
      <c r="FEY8" s="91"/>
      <c r="FEZ8" s="91"/>
      <c r="FFA8" s="91"/>
      <c r="FFB8" s="91"/>
      <c r="FFC8" s="91"/>
      <c r="FFD8" s="91"/>
      <c r="FFE8" s="91"/>
      <c r="FFF8" s="91"/>
      <c r="FFG8" s="91"/>
      <c r="FFH8" s="91"/>
      <c r="FFI8" s="91"/>
      <c r="FFJ8" s="91"/>
      <c r="FFK8" s="91"/>
      <c r="FFL8" s="91"/>
      <c r="FFM8" s="91"/>
      <c r="FFN8" s="91"/>
      <c r="FFO8" s="91"/>
      <c r="FFP8" s="91"/>
      <c r="FFQ8" s="91"/>
      <c r="FFR8" s="91"/>
      <c r="FFS8" s="91"/>
      <c r="FFT8" s="91"/>
      <c r="FFU8" s="91"/>
      <c r="FFV8" s="91"/>
      <c r="FFW8" s="91"/>
      <c r="FFX8" s="91"/>
      <c r="FFY8" s="91"/>
      <c r="FFZ8" s="91"/>
      <c r="FGA8" s="91"/>
      <c r="FGB8" s="91"/>
      <c r="FGC8" s="91"/>
      <c r="FGD8" s="91"/>
      <c r="FGE8" s="91"/>
      <c r="FGF8" s="91"/>
      <c r="FGG8" s="91"/>
      <c r="FGH8" s="91"/>
      <c r="FGI8" s="91"/>
      <c r="FGJ8" s="91"/>
      <c r="FGK8" s="91"/>
      <c r="FGL8" s="91"/>
      <c r="FGM8" s="91"/>
      <c r="FGN8" s="91"/>
      <c r="FGO8" s="91"/>
      <c r="FGP8" s="91"/>
      <c r="FGQ8" s="91"/>
      <c r="FGR8" s="91"/>
      <c r="FGS8" s="91"/>
      <c r="FGT8" s="91"/>
      <c r="FGU8" s="91"/>
      <c r="FGV8" s="91"/>
      <c r="FGW8" s="91"/>
      <c r="FGX8" s="91"/>
      <c r="FGY8" s="91"/>
      <c r="FGZ8" s="91"/>
      <c r="FHA8" s="91"/>
      <c r="FHB8" s="91"/>
      <c r="FHC8" s="91"/>
      <c r="FHD8" s="91"/>
      <c r="FHE8" s="91"/>
      <c r="FHF8" s="91"/>
      <c r="FHG8" s="91"/>
      <c r="FHH8" s="91"/>
      <c r="FHI8" s="91"/>
      <c r="FHJ8" s="91"/>
      <c r="FHK8" s="91"/>
      <c r="FHL8" s="91"/>
      <c r="FHM8" s="91"/>
      <c r="FHN8" s="91"/>
      <c r="FHO8" s="91"/>
      <c r="FHP8" s="91"/>
      <c r="FHQ8" s="91"/>
      <c r="FHR8" s="91"/>
      <c r="FHS8" s="91"/>
      <c r="FHT8" s="91"/>
      <c r="FHU8" s="91"/>
      <c r="FHV8" s="91"/>
      <c r="FHW8" s="91"/>
      <c r="FHX8" s="91"/>
      <c r="FHY8" s="91"/>
      <c r="FHZ8" s="91"/>
      <c r="FIA8" s="91"/>
      <c r="FIB8" s="91"/>
      <c r="FIC8" s="91"/>
      <c r="FID8" s="91"/>
      <c r="FIE8" s="91"/>
      <c r="FIF8" s="91"/>
      <c r="FIG8" s="91"/>
      <c r="FIH8" s="91"/>
      <c r="FII8" s="91"/>
      <c r="FIJ8" s="91"/>
      <c r="FIK8" s="91"/>
      <c r="FIL8" s="91"/>
      <c r="FIM8" s="91"/>
      <c r="FIN8" s="91"/>
      <c r="FIO8" s="91"/>
      <c r="FIP8" s="91"/>
      <c r="FIQ8" s="91"/>
      <c r="FIR8" s="91"/>
      <c r="FIS8" s="91"/>
      <c r="FIT8" s="91"/>
      <c r="FIU8" s="91"/>
      <c r="FIV8" s="91"/>
      <c r="FIW8" s="91"/>
      <c r="FIX8" s="91"/>
      <c r="FIY8" s="91"/>
      <c r="FIZ8" s="91"/>
      <c r="FJA8" s="91"/>
      <c r="FJB8" s="91"/>
      <c r="FJC8" s="91"/>
      <c r="FJD8" s="91"/>
      <c r="FJE8" s="91"/>
      <c r="FJF8" s="91"/>
      <c r="FJG8" s="91"/>
      <c r="FJH8" s="91"/>
      <c r="FJI8" s="91"/>
      <c r="FJJ8" s="91"/>
      <c r="FJK8" s="91"/>
      <c r="FJL8" s="91"/>
      <c r="FJM8" s="91"/>
      <c r="FJN8" s="91"/>
      <c r="FJO8" s="91"/>
      <c r="FJP8" s="91"/>
      <c r="FJQ8" s="91"/>
      <c r="FJR8" s="91"/>
      <c r="FJS8" s="91"/>
      <c r="FJT8" s="91"/>
      <c r="FJU8" s="91"/>
      <c r="FJV8" s="91"/>
      <c r="FJW8" s="91"/>
      <c r="FJX8" s="91"/>
      <c r="FJY8" s="91"/>
      <c r="FJZ8" s="91"/>
      <c r="FKA8" s="91"/>
      <c r="FKB8" s="91"/>
      <c r="FKC8" s="91"/>
      <c r="FKD8" s="91"/>
      <c r="FKE8" s="91"/>
      <c r="FKF8" s="91"/>
      <c r="FKG8" s="91"/>
      <c r="FKH8" s="91"/>
      <c r="FKI8" s="91"/>
      <c r="FKJ8" s="91"/>
      <c r="FKK8" s="91"/>
      <c r="FKL8" s="91"/>
      <c r="FKM8" s="91"/>
      <c r="FKN8" s="91"/>
      <c r="FKO8" s="91"/>
      <c r="FKP8" s="91"/>
      <c r="FKQ8" s="91"/>
      <c r="FKR8" s="91"/>
      <c r="FKS8" s="91"/>
      <c r="FKT8" s="91"/>
      <c r="FKU8" s="91"/>
      <c r="FKV8" s="91"/>
      <c r="FKW8" s="91"/>
      <c r="FKX8" s="91"/>
      <c r="FKY8" s="91"/>
      <c r="FKZ8" s="91"/>
      <c r="FLA8" s="91"/>
      <c r="FLB8" s="91"/>
      <c r="FLC8" s="91"/>
      <c r="FLD8" s="91"/>
      <c r="FLE8" s="91"/>
      <c r="FLF8" s="91"/>
      <c r="FLG8" s="91"/>
      <c r="FLH8" s="91"/>
      <c r="FLI8" s="91"/>
      <c r="FLJ8" s="91"/>
      <c r="FLK8" s="91"/>
      <c r="FLL8" s="91"/>
      <c r="FLM8" s="91"/>
      <c r="FLN8" s="91"/>
      <c r="FLO8" s="91"/>
      <c r="FLP8" s="91"/>
      <c r="FLQ8" s="91"/>
      <c r="FLR8" s="91"/>
      <c r="FLS8" s="91"/>
      <c r="FLT8" s="91"/>
      <c r="FLU8" s="91"/>
      <c r="FLV8" s="91"/>
      <c r="FLW8" s="91"/>
      <c r="FLX8" s="91"/>
      <c r="FLY8" s="91"/>
      <c r="FLZ8" s="91"/>
      <c r="FMA8" s="91"/>
      <c r="FMB8" s="91"/>
      <c r="FMC8" s="91"/>
      <c r="FMD8" s="91"/>
      <c r="FME8" s="91"/>
      <c r="FMF8" s="91"/>
      <c r="FMG8" s="91"/>
      <c r="FMH8" s="91"/>
      <c r="FMI8" s="91"/>
      <c r="FMJ8" s="91"/>
      <c r="FMK8" s="91"/>
      <c r="FML8" s="91"/>
      <c r="FMM8" s="91"/>
      <c r="FMN8" s="91"/>
      <c r="FMO8" s="91"/>
      <c r="FMP8" s="91"/>
      <c r="FMQ8" s="91"/>
      <c r="FMR8" s="91"/>
      <c r="FMS8" s="91"/>
      <c r="FMT8" s="91"/>
      <c r="FMU8" s="91"/>
      <c r="FMV8" s="91"/>
      <c r="FMW8" s="91"/>
      <c r="FMX8" s="91"/>
      <c r="FMY8" s="91"/>
      <c r="FMZ8" s="91"/>
      <c r="FNA8" s="91"/>
      <c r="FNB8" s="91"/>
      <c r="FNC8" s="91"/>
      <c r="FND8" s="91"/>
      <c r="FNE8" s="91"/>
      <c r="FNF8" s="91"/>
      <c r="FNG8" s="91"/>
      <c r="FNH8" s="91"/>
      <c r="FNI8" s="91"/>
      <c r="FNJ8" s="91"/>
      <c r="FNK8" s="91"/>
      <c r="FNL8" s="91"/>
      <c r="FNM8" s="91"/>
      <c r="FNN8" s="91"/>
      <c r="FNO8" s="91"/>
      <c r="FNP8" s="91"/>
      <c r="FNQ8" s="91"/>
      <c r="FNR8" s="91"/>
      <c r="FNS8" s="91"/>
      <c r="FNT8" s="91"/>
      <c r="FNU8" s="91"/>
      <c r="FNV8" s="91"/>
      <c r="FNW8" s="91"/>
      <c r="FNX8" s="91"/>
      <c r="FNY8" s="91"/>
      <c r="FNZ8" s="91"/>
      <c r="FOA8" s="91"/>
      <c r="FOB8" s="91"/>
      <c r="FOC8" s="91"/>
      <c r="FOD8" s="91"/>
      <c r="FOE8" s="91"/>
      <c r="FOF8" s="91"/>
      <c r="FOG8" s="91"/>
      <c r="FOH8" s="91"/>
      <c r="FOI8" s="91"/>
      <c r="FOJ8" s="91"/>
      <c r="FOK8" s="91"/>
      <c r="FOL8" s="91"/>
      <c r="FOM8" s="91"/>
      <c r="FON8" s="91"/>
      <c r="FOO8" s="91"/>
      <c r="FOP8" s="91"/>
      <c r="FOQ8" s="91"/>
      <c r="FOR8" s="91"/>
      <c r="FOS8" s="91"/>
      <c r="FOT8" s="91"/>
      <c r="FOU8" s="91"/>
      <c r="FOV8" s="91"/>
      <c r="FOW8" s="91"/>
      <c r="FOX8" s="91"/>
      <c r="FOY8" s="91"/>
      <c r="FOZ8" s="91"/>
      <c r="FPA8" s="91"/>
      <c r="FPB8" s="91"/>
      <c r="FPC8" s="91"/>
      <c r="FPD8" s="91"/>
      <c r="FPE8" s="91"/>
      <c r="FPF8" s="91"/>
      <c r="FPG8" s="91"/>
      <c r="FPH8" s="91"/>
      <c r="FPI8" s="91"/>
      <c r="FPJ8" s="91"/>
      <c r="FPK8" s="91"/>
      <c r="FPL8" s="91"/>
      <c r="FPM8" s="91"/>
      <c r="FPN8" s="91"/>
      <c r="FPO8" s="91"/>
      <c r="FPP8" s="91"/>
      <c r="FPQ8" s="91"/>
      <c r="FPR8" s="91"/>
      <c r="FPS8" s="91"/>
      <c r="FPT8" s="91"/>
      <c r="FPU8" s="91"/>
      <c r="FPV8" s="91"/>
      <c r="FPW8" s="91"/>
      <c r="FPX8" s="91"/>
      <c r="FPY8" s="91"/>
      <c r="FPZ8" s="91"/>
      <c r="FQA8" s="91"/>
      <c r="FQB8" s="91"/>
      <c r="FQC8" s="91"/>
      <c r="FQD8" s="91"/>
      <c r="FQE8" s="91"/>
      <c r="FQF8" s="91"/>
      <c r="FQG8" s="91"/>
      <c r="FQH8" s="91"/>
      <c r="FQI8" s="91"/>
      <c r="FQJ8" s="91"/>
      <c r="FQK8" s="91"/>
      <c r="FQL8" s="91"/>
      <c r="FQM8" s="91"/>
      <c r="FQN8" s="91"/>
      <c r="FQO8" s="91"/>
      <c r="FQP8" s="91"/>
      <c r="FQQ8" s="91"/>
      <c r="FQR8" s="91"/>
      <c r="FQS8" s="91"/>
      <c r="FQT8" s="91"/>
      <c r="FQU8" s="91"/>
      <c r="FQV8" s="91"/>
      <c r="FQW8" s="91"/>
      <c r="FQX8" s="91"/>
      <c r="FQY8" s="91"/>
      <c r="FQZ8" s="91"/>
      <c r="FRA8" s="91"/>
      <c r="FRB8" s="91"/>
      <c r="FRC8" s="91"/>
      <c r="FRD8" s="91"/>
      <c r="FRE8" s="91"/>
      <c r="FRF8" s="91"/>
      <c r="FRG8" s="91"/>
      <c r="FRH8" s="91"/>
      <c r="FRI8" s="91"/>
      <c r="FRJ8" s="91"/>
      <c r="FRK8" s="91"/>
      <c r="FRL8" s="91"/>
      <c r="FRM8" s="91"/>
      <c r="FRN8" s="91"/>
      <c r="FRO8" s="91"/>
      <c r="FRP8" s="91"/>
      <c r="FRQ8" s="91"/>
      <c r="FRR8" s="91"/>
      <c r="FRS8" s="91"/>
      <c r="FRT8" s="91"/>
      <c r="FRU8" s="91"/>
      <c r="FRV8" s="91"/>
      <c r="FRW8" s="91"/>
      <c r="FRX8" s="91"/>
      <c r="FRY8" s="91"/>
      <c r="FRZ8" s="91"/>
      <c r="FSA8" s="91"/>
      <c r="FSB8" s="91"/>
      <c r="FSC8" s="91"/>
      <c r="FSD8" s="91"/>
      <c r="FSE8" s="91"/>
      <c r="FSF8" s="91"/>
      <c r="FSG8" s="91"/>
      <c r="FSH8" s="91"/>
      <c r="FSI8" s="91"/>
      <c r="FSJ8" s="91"/>
      <c r="FSK8" s="91"/>
      <c r="FSL8" s="91"/>
      <c r="FSM8" s="91"/>
      <c r="FSN8" s="91"/>
      <c r="FSO8" s="91"/>
      <c r="FSP8" s="91"/>
      <c r="FSQ8" s="91"/>
      <c r="FSR8" s="91"/>
      <c r="FSS8" s="91"/>
      <c r="FST8" s="91"/>
      <c r="FSU8" s="91"/>
      <c r="FSV8" s="91"/>
      <c r="FSW8" s="91"/>
      <c r="FSX8" s="91"/>
      <c r="FSY8" s="91"/>
      <c r="FSZ8" s="91"/>
      <c r="FTA8" s="91"/>
      <c r="FTB8" s="91"/>
      <c r="FTC8" s="91"/>
      <c r="FTD8" s="91"/>
      <c r="FTE8" s="91"/>
      <c r="FTF8" s="91"/>
      <c r="FTG8" s="91"/>
      <c r="FTH8" s="91"/>
      <c r="FTI8" s="91"/>
      <c r="FTJ8" s="91"/>
      <c r="FTK8" s="91"/>
      <c r="FTL8" s="91"/>
      <c r="FTM8" s="91"/>
      <c r="FTN8" s="91"/>
      <c r="FTO8" s="91"/>
      <c r="FTP8" s="91"/>
      <c r="FTQ8" s="91"/>
      <c r="FTR8" s="91"/>
      <c r="FTS8" s="91"/>
      <c r="FTT8" s="91"/>
      <c r="FTU8" s="91"/>
      <c r="FTV8" s="91"/>
      <c r="FTW8" s="91"/>
      <c r="FTX8" s="91"/>
      <c r="FTY8" s="91"/>
      <c r="FTZ8" s="91"/>
      <c r="FUA8" s="91"/>
      <c r="FUB8" s="91"/>
      <c r="FUC8" s="91"/>
      <c r="FUD8" s="91"/>
      <c r="FUE8" s="91"/>
      <c r="FUF8" s="91"/>
      <c r="FUG8" s="91"/>
      <c r="FUH8" s="91"/>
      <c r="FUI8" s="91"/>
      <c r="FUJ8" s="91"/>
      <c r="FUK8" s="91"/>
      <c r="FUL8" s="91"/>
      <c r="FUM8" s="91"/>
      <c r="FUN8" s="91"/>
      <c r="FUO8" s="91"/>
      <c r="FUP8" s="91"/>
      <c r="FUQ8" s="91"/>
      <c r="FUR8" s="91"/>
      <c r="FUS8" s="91"/>
      <c r="FUT8" s="91"/>
      <c r="FUU8" s="91"/>
      <c r="FUV8" s="91"/>
      <c r="FUW8" s="91"/>
      <c r="FUX8" s="91"/>
      <c r="FUY8" s="91"/>
      <c r="FUZ8" s="91"/>
      <c r="FVA8" s="91"/>
      <c r="FVB8" s="91"/>
      <c r="FVC8" s="91"/>
      <c r="FVD8" s="91"/>
      <c r="FVE8" s="91"/>
      <c r="FVF8" s="91"/>
      <c r="FVG8" s="91"/>
      <c r="FVH8" s="91"/>
      <c r="FVI8" s="91"/>
      <c r="FVJ8" s="91"/>
      <c r="FVK8" s="91"/>
      <c r="FVL8" s="91"/>
      <c r="FVM8" s="91"/>
      <c r="FVN8" s="91"/>
      <c r="FVO8" s="91"/>
      <c r="FVP8" s="91"/>
      <c r="FVQ8" s="91"/>
      <c r="FVR8" s="91"/>
      <c r="FVS8" s="91"/>
      <c r="FVT8" s="91"/>
      <c r="FVU8" s="91"/>
      <c r="FVV8" s="91"/>
      <c r="FVW8" s="91"/>
      <c r="FVX8" s="91"/>
      <c r="FVY8" s="91"/>
      <c r="FVZ8" s="91"/>
      <c r="FWA8" s="91"/>
      <c r="FWB8" s="91"/>
      <c r="FWC8" s="91"/>
      <c r="FWD8" s="91"/>
      <c r="FWE8" s="91"/>
      <c r="FWF8" s="91"/>
      <c r="FWG8" s="91"/>
      <c r="FWH8" s="91"/>
      <c r="FWI8" s="91"/>
      <c r="FWJ8" s="91"/>
      <c r="FWK8" s="91"/>
      <c r="FWL8" s="91"/>
      <c r="FWM8" s="91"/>
      <c r="FWN8" s="91"/>
      <c r="FWO8" s="91"/>
      <c r="FWP8" s="91"/>
      <c r="FWQ8" s="91"/>
      <c r="FWR8" s="91"/>
      <c r="FWS8" s="91"/>
      <c r="FWT8" s="91"/>
      <c r="FWU8" s="91"/>
      <c r="FWV8" s="91"/>
      <c r="FWW8" s="91"/>
      <c r="FWX8" s="91"/>
      <c r="FWY8" s="91"/>
      <c r="FWZ8" s="91"/>
      <c r="FXA8" s="91"/>
      <c r="FXB8" s="91"/>
      <c r="FXC8" s="91"/>
      <c r="FXD8" s="91"/>
      <c r="FXE8" s="91"/>
      <c r="FXF8" s="91"/>
      <c r="FXG8" s="91"/>
      <c r="FXH8" s="91"/>
      <c r="FXI8" s="91"/>
      <c r="FXJ8" s="91"/>
      <c r="FXK8" s="91"/>
      <c r="FXL8" s="91"/>
      <c r="FXM8" s="91"/>
      <c r="FXN8" s="91"/>
      <c r="FXO8" s="91"/>
      <c r="FXP8" s="91"/>
      <c r="FXQ8" s="91"/>
      <c r="FXR8" s="91"/>
      <c r="FXS8" s="91"/>
      <c r="FXT8" s="91"/>
      <c r="FXU8" s="91"/>
      <c r="FXV8" s="91"/>
      <c r="FXW8" s="91"/>
      <c r="FXX8" s="91"/>
      <c r="FXY8" s="91"/>
      <c r="FXZ8" s="91"/>
      <c r="FYA8" s="91"/>
      <c r="FYB8" s="91"/>
      <c r="FYC8" s="91"/>
      <c r="FYD8" s="91"/>
      <c r="FYE8" s="91"/>
      <c r="FYF8" s="91"/>
      <c r="FYG8" s="91"/>
      <c r="FYH8" s="91"/>
      <c r="FYI8" s="91"/>
      <c r="FYJ8" s="91"/>
      <c r="FYK8" s="91"/>
      <c r="FYL8" s="91"/>
      <c r="FYM8" s="91"/>
      <c r="FYN8" s="91"/>
      <c r="FYO8" s="91"/>
      <c r="FYP8" s="91"/>
      <c r="FYQ8" s="91"/>
      <c r="FYR8" s="91"/>
      <c r="FYS8" s="91"/>
      <c r="FYT8" s="91"/>
      <c r="FYU8" s="91"/>
      <c r="FYV8" s="91"/>
      <c r="FYW8" s="91"/>
      <c r="FYX8" s="91"/>
      <c r="FYY8" s="91"/>
      <c r="FYZ8" s="91"/>
      <c r="FZA8" s="91"/>
      <c r="FZB8" s="91"/>
      <c r="FZC8" s="91"/>
      <c r="FZD8" s="91"/>
      <c r="FZE8" s="91"/>
      <c r="FZF8" s="91"/>
      <c r="FZG8" s="91"/>
      <c r="FZH8" s="91"/>
      <c r="FZI8" s="91"/>
      <c r="FZJ8" s="91"/>
      <c r="FZK8" s="91"/>
      <c r="FZL8" s="91"/>
      <c r="FZM8" s="91"/>
      <c r="FZN8" s="91"/>
      <c r="FZO8" s="91"/>
      <c r="FZP8" s="91"/>
      <c r="FZQ8" s="91"/>
      <c r="FZR8" s="91"/>
      <c r="FZS8" s="91"/>
      <c r="FZT8" s="91"/>
      <c r="FZU8" s="91"/>
      <c r="FZV8" s="91"/>
      <c r="FZW8" s="91"/>
      <c r="FZX8" s="91"/>
      <c r="FZY8" s="91"/>
      <c r="FZZ8" s="91"/>
      <c r="GAA8" s="91"/>
      <c r="GAB8" s="91"/>
      <c r="GAC8" s="91"/>
      <c r="GAD8" s="91"/>
      <c r="GAE8" s="91"/>
      <c r="GAF8" s="91"/>
      <c r="GAG8" s="91"/>
      <c r="GAH8" s="91"/>
      <c r="GAI8" s="91"/>
      <c r="GAJ8" s="91"/>
      <c r="GAK8" s="91"/>
      <c r="GAL8" s="91"/>
      <c r="GAM8" s="91"/>
      <c r="GAN8" s="91"/>
      <c r="GAO8" s="91"/>
      <c r="GAP8" s="91"/>
      <c r="GAQ8" s="91"/>
      <c r="GAR8" s="91"/>
      <c r="GAS8" s="91"/>
      <c r="GAT8" s="91"/>
      <c r="GAU8" s="91"/>
      <c r="GAV8" s="91"/>
      <c r="GAW8" s="91"/>
      <c r="GAX8" s="91"/>
      <c r="GAY8" s="91"/>
      <c r="GAZ8" s="91"/>
      <c r="GBA8" s="91"/>
      <c r="GBB8" s="91"/>
      <c r="GBC8" s="91"/>
      <c r="GBD8" s="91"/>
      <c r="GBE8" s="91"/>
      <c r="GBF8" s="91"/>
      <c r="GBG8" s="91"/>
      <c r="GBH8" s="91"/>
      <c r="GBI8" s="91"/>
      <c r="GBJ8" s="91"/>
      <c r="GBK8" s="91"/>
      <c r="GBL8" s="91"/>
      <c r="GBM8" s="91"/>
      <c r="GBN8" s="91"/>
      <c r="GBO8" s="91"/>
      <c r="GBP8" s="91"/>
      <c r="GBQ8" s="91"/>
      <c r="GBR8" s="91"/>
      <c r="GBS8" s="91"/>
      <c r="GBT8" s="91"/>
      <c r="GBU8" s="91"/>
      <c r="GBV8" s="91"/>
      <c r="GBW8" s="91"/>
      <c r="GBX8" s="91"/>
      <c r="GBY8" s="91"/>
      <c r="GBZ8" s="91"/>
      <c r="GCA8" s="91"/>
      <c r="GCB8" s="91"/>
      <c r="GCC8" s="91"/>
      <c r="GCD8" s="91"/>
      <c r="GCE8" s="91"/>
      <c r="GCF8" s="91"/>
      <c r="GCG8" s="91"/>
      <c r="GCH8" s="91"/>
      <c r="GCI8" s="91"/>
      <c r="GCJ8" s="91"/>
      <c r="GCK8" s="91"/>
      <c r="GCL8" s="91"/>
      <c r="GCM8" s="91"/>
      <c r="GCN8" s="91"/>
      <c r="GCO8" s="91"/>
      <c r="GCP8" s="91"/>
      <c r="GCQ8" s="91"/>
      <c r="GCR8" s="91"/>
      <c r="GCS8" s="91"/>
      <c r="GCT8" s="91"/>
      <c r="GCU8" s="91"/>
      <c r="GCV8" s="91"/>
      <c r="GCW8" s="91"/>
      <c r="GCX8" s="91"/>
      <c r="GCY8" s="91"/>
      <c r="GCZ8" s="91"/>
      <c r="GDA8" s="91"/>
      <c r="GDB8" s="91"/>
      <c r="GDC8" s="91"/>
      <c r="GDD8" s="91"/>
      <c r="GDE8" s="91"/>
      <c r="GDF8" s="91"/>
      <c r="GDG8" s="91"/>
      <c r="GDH8" s="91"/>
      <c r="GDI8" s="91"/>
      <c r="GDJ8" s="91"/>
      <c r="GDK8" s="91"/>
      <c r="GDL8" s="91"/>
      <c r="GDM8" s="91"/>
      <c r="GDN8" s="91"/>
      <c r="GDO8" s="91"/>
      <c r="GDP8" s="91"/>
      <c r="GDQ8" s="91"/>
      <c r="GDR8" s="91"/>
      <c r="GDS8" s="91"/>
      <c r="GDT8" s="91"/>
      <c r="GDU8" s="91"/>
      <c r="GDV8" s="91"/>
      <c r="GDW8" s="91"/>
      <c r="GDX8" s="91"/>
      <c r="GDY8" s="91"/>
      <c r="GDZ8" s="91"/>
      <c r="GEA8" s="91"/>
      <c r="GEB8" s="91"/>
      <c r="GEC8" s="91"/>
      <c r="GED8" s="91"/>
      <c r="GEE8" s="91"/>
      <c r="GEF8" s="91"/>
      <c r="GEG8" s="91"/>
      <c r="GEH8" s="91"/>
      <c r="GEI8" s="91"/>
      <c r="GEJ8" s="91"/>
      <c r="GEK8" s="91"/>
      <c r="GEL8" s="91"/>
      <c r="GEM8" s="91"/>
      <c r="GEN8" s="91"/>
      <c r="GEO8" s="91"/>
      <c r="GEP8" s="91"/>
      <c r="GEQ8" s="91"/>
      <c r="GER8" s="91"/>
      <c r="GES8" s="91"/>
      <c r="GET8" s="91"/>
      <c r="GEU8" s="91"/>
      <c r="GEV8" s="91"/>
      <c r="GEW8" s="91"/>
      <c r="GEX8" s="91"/>
      <c r="GEY8" s="91"/>
      <c r="GEZ8" s="91"/>
      <c r="GFA8" s="91"/>
      <c r="GFB8" s="91"/>
      <c r="GFC8" s="91"/>
      <c r="GFD8" s="91"/>
      <c r="GFE8" s="91"/>
      <c r="GFF8" s="91"/>
      <c r="GFG8" s="91"/>
      <c r="GFH8" s="91"/>
      <c r="GFI8" s="91"/>
      <c r="GFJ8" s="91"/>
      <c r="GFK8" s="91"/>
      <c r="GFL8" s="91"/>
      <c r="GFM8" s="91"/>
      <c r="GFN8" s="91"/>
      <c r="GFO8" s="91"/>
      <c r="GFP8" s="91"/>
      <c r="GFQ8" s="91"/>
      <c r="GFR8" s="91"/>
      <c r="GFS8" s="91"/>
      <c r="GFT8" s="91"/>
      <c r="GFU8" s="91"/>
      <c r="GFV8" s="91"/>
      <c r="GFW8" s="91"/>
      <c r="GFX8" s="91"/>
      <c r="GFY8" s="91"/>
      <c r="GFZ8" s="91"/>
      <c r="GGA8" s="91"/>
      <c r="GGB8" s="91"/>
      <c r="GGC8" s="91"/>
      <c r="GGD8" s="91"/>
      <c r="GGE8" s="91"/>
      <c r="GGF8" s="91"/>
      <c r="GGG8" s="91"/>
      <c r="GGH8" s="91"/>
      <c r="GGI8" s="91"/>
      <c r="GGJ8" s="91"/>
      <c r="GGK8" s="91"/>
      <c r="GGL8" s="91"/>
      <c r="GGM8" s="91"/>
      <c r="GGN8" s="91"/>
      <c r="GGO8" s="91"/>
      <c r="GGP8" s="91"/>
      <c r="GGQ8" s="91"/>
      <c r="GGR8" s="91"/>
      <c r="GGS8" s="91"/>
      <c r="GGT8" s="91"/>
      <c r="GGU8" s="91"/>
      <c r="GGV8" s="91"/>
      <c r="GGW8" s="91"/>
      <c r="GGX8" s="91"/>
      <c r="GGY8" s="91"/>
      <c r="GGZ8" s="91"/>
      <c r="GHA8" s="91"/>
      <c r="GHB8" s="91"/>
      <c r="GHC8" s="91"/>
      <c r="GHD8" s="91"/>
      <c r="GHE8" s="91"/>
      <c r="GHF8" s="91"/>
      <c r="GHG8" s="91"/>
      <c r="GHH8" s="91"/>
      <c r="GHI8" s="91"/>
      <c r="GHJ8" s="91"/>
      <c r="GHK8" s="91"/>
      <c r="GHL8" s="91"/>
      <c r="GHM8" s="91"/>
      <c r="GHN8" s="91"/>
      <c r="GHO8" s="91"/>
      <c r="GHP8" s="91"/>
      <c r="GHQ8" s="91"/>
      <c r="GHR8" s="91"/>
      <c r="GHS8" s="91"/>
      <c r="GHT8" s="91"/>
      <c r="GHU8" s="91"/>
      <c r="GHV8" s="91"/>
      <c r="GHW8" s="91"/>
      <c r="GHX8" s="91"/>
      <c r="GHY8" s="91"/>
      <c r="GHZ8" s="91"/>
      <c r="GIA8" s="91"/>
      <c r="GIB8" s="91"/>
      <c r="GIC8" s="91"/>
      <c r="GID8" s="91"/>
      <c r="GIE8" s="91"/>
      <c r="GIF8" s="91"/>
      <c r="GIG8" s="91"/>
      <c r="GIH8" s="91"/>
      <c r="GII8" s="91"/>
      <c r="GIJ8" s="91"/>
      <c r="GIK8" s="91"/>
      <c r="GIL8" s="91"/>
      <c r="GIM8" s="91"/>
      <c r="GIN8" s="91"/>
      <c r="GIO8" s="91"/>
      <c r="GIP8" s="91"/>
      <c r="GIQ8" s="91"/>
      <c r="GIR8" s="91"/>
      <c r="GIS8" s="91"/>
      <c r="GIT8" s="91"/>
      <c r="GIU8" s="91"/>
      <c r="GIV8" s="91"/>
      <c r="GIW8" s="91"/>
      <c r="GIX8" s="91"/>
      <c r="GIY8" s="91"/>
      <c r="GIZ8" s="91"/>
      <c r="GJA8" s="91"/>
      <c r="GJB8" s="91"/>
      <c r="GJC8" s="91"/>
      <c r="GJD8" s="91"/>
      <c r="GJE8" s="91"/>
      <c r="GJF8" s="91"/>
      <c r="GJG8" s="91"/>
      <c r="GJH8" s="91"/>
      <c r="GJI8" s="91"/>
      <c r="GJJ8" s="91"/>
      <c r="GJK8" s="91"/>
      <c r="GJL8" s="91"/>
      <c r="GJM8" s="91"/>
      <c r="GJN8" s="91"/>
      <c r="GJO8" s="91"/>
      <c r="GJP8" s="91"/>
      <c r="GJQ8" s="91"/>
      <c r="GJR8" s="91"/>
      <c r="GJS8" s="91"/>
      <c r="GJT8" s="91"/>
      <c r="GJU8" s="91"/>
      <c r="GJV8" s="91"/>
      <c r="GJW8" s="91"/>
      <c r="GJX8" s="91"/>
      <c r="GJY8" s="91"/>
      <c r="GJZ8" s="91"/>
      <c r="GKA8" s="91"/>
      <c r="GKB8" s="91"/>
      <c r="GKC8" s="91"/>
      <c r="GKD8" s="91"/>
      <c r="GKE8" s="91"/>
      <c r="GKF8" s="91"/>
      <c r="GKG8" s="91"/>
      <c r="GKH8" s="91"/>
      <c r="GKI8" s="91"/>
      <c r="GKJ8" s="91"/>
      <c r="GKK8" s="91"/>
      <c r="GKL8" s="91"/>
      <c r="GKM8" s="91"/>
      <c r="GKN8" s="91"/>
      <c r="GKO8" s="91"/>
      <c r="GKP8" s="91"/>
      <c r="GKQ8" s="91"/>
      <c r="GKR8" s="91"/>
      <c r="GKS8" s="91"/>
      <c r="GKT8" s="91"/>
      <c r="GKU8" s="91"/>
      <c r="GKV8" s="91"/>
      <c r="GKW8" s="91"/>
      <c r="GKX8" s="91"/>
      <c r="GKY8" s="91"/>
      <c r="GKZ8" s="91"/>
      <c r="GLA8" s="91"/>
      <c r="GLB8" s="91"/>
      <c r="GLC8" s="91"/>
      <c r="GLD8" s="91"/>
      <c r="GLE8" s="91"/>
      <c r="GLF8" s="91"/>
      <c r="GLG8" s="91"/>
      <c r="GLH8" s="91"/>
      <c r="GLI8" s="91"/>
      <c r="GLJ8" s="91"/>
      <c r="GLK8" s="91"/>
      <c r="GLL8" s="91"/>
      <c r="GLM8" s="91"/>
      <c r="GLN8" s="91"/>
      <c r="GLO8" s="91"/>
      <c r="GLP8" s="91"/>
      <c r="GLQ8" s="91"/>
      <c r="GLR8" s="91"/>
      <c r="GLS8" s="91"/>
      <c r="GLT8" s="91"/>
      <c r="GLU8" s="91"/>
      <c r="GLV8" s="91"/>
      <c r="GLW8" s="91"/>
      <c r="GLX8" s="91"/>
      <c r="GLY8" s="91"/>
      <c r="GLZ8" s="91"/>
      <c r="GMA8" s="91"/>
      <c r="GMB8" s="91"/>
      <c r="GMC8" s="91"/>
      <c r="GMD8" s="91"/>
      <c r="GME8" s="91"/>
      <c r="GMF8" s="91"/>
      <c r="GMG8" s="91"/>
      <c r="GMH8" s="91"/>
      <c r="GMI8" s="91"/>
      <c r="GMJ8" s="91"/>
      <c r="GMK8" s="91"/>
      <c r="GML8" s="91"/>
      <c r="GMM8" s="91"/>
      <c r="GMN8" s="91"/>
      <c r="GMO8" s="91"/>
      <c r="GMP8" s="91"/>
      <c r="GMQ8" s="91"/>
      <c r="GMR8" s="91"/>
      <c r="GMS8" s="91"/>
      <c r="GMT8" s="91"/>
      <c r="GMU8" s="91"/>
      <c r="GMV8" s="91"/>
      <c r="GMW8" s="91"/>
      <c r="GMX8" s="91"/>
      <c r="GMY8" s="91"/>
      <c r="GMZ8" s="91"/>
      <c r="GNA8" s="91"/>
      <c r="GNB8" s="91"/>
      <c r="GNC8" s="91"/>
      <c r="GND8" s="91"/>
      <c r="GNE8" s="91"/>
      <c r="GNF8" s="91"/>
      <c r="GNG8" s="91"/>
      <c r="GNH8" s="91"/>
      <c r="GNI8" s="91"/>
      <c r="GNJ8" s="91"/>
      <c r="GNK8" s="91"/>
      <c r="GNL8" s="91"/>
      <c r="GNM8" s="91"/>
      <c r="GNN8" s="91"/>
      <c r="GNO8" s="91"/>
      <c r="GNP8" s="91"/>
      <c r="GNQ8" s="91"/>
      <c r="GNR8" s="91"/>
      <c r="GNS8" s="91"/>
      <c r="GNT8" s="91"/>
      <c r="GNU8" s="91"/>
      <c r="GNV8" s="91"/>
      <c r="GNW8" s="91"/>
      <c r="GNX8" s="91"/>
      <c r="GNY8" s="91"/>
      <c r="GNZ8" s="91"/>
      <c r="GOA8" s="91"/>
      <c r="GOB8" s="91"/>
      <c r="GOC8" s="91"/>
      <c r="GOD8" s="91"/>
      <c r="GOE8" s="91"/>
      <c r="GOF8" s="91"/>
      <c r="GOG8" s="91"/>
      <c r="GOH8" s="91"/>
      <c r="GOI8" s="91"/>
      <c r="GOJ8" s="91"/>
      <c r="GOK8" s="91"/>
      <c r="GOL8" s="91"/>
      <c r="GOM8" s="91"/>
      <c r="GON8" s="91"/>
      <c r="GOO8" s="91"/>
      <c r="GOP8" s="91"/>
      <c r="GOQ8" s="91"/>
      <c r="GOR8" s="91"/>
      <c r="GOS8" s="91"/>
      <c r="GOT8" s="91"/>
      <c r="GOU8" s="91"/>
      <c r="GOV8" s="91"/>
      <c r="GOW8" s="91"/>
      <c r="GOX8" s="91"/>
      <c r="GOY8" s="91"/>
      <c r="GOZ8" s="91"/>
      <c r="GPA8" s="91"/>
      <c r="GPB8" s="91"/>
      <c r="GPC8" s="91"/>
      <c r="GPD8" s="91"/>
      <c r="GPE8" s="91"/>
      <c r="GPF8" s="91"/>
      <c r="GPG8" s="91"/>
      <c r="GPH8" s="91"/>
      <c r="GPI8" s="91"/>
      <c r="GPJ8" s="91"/>
      <c r="GPK8" s="91"/>
      <c r="GPL8" s="91"/>
      <c r="GPM8" s="91"/>
      <c r="GPN8" s="91"/>
      <c r="GPO8" s="91"/>
      <c r="GPP8" s="91"/>
      <c r="GPQ8" s="91"/>
      <c r="GPR8" s="91"/>
      <c r="GPS8" s="91"/>
      <c r="GPT8" s="91"/>
      <c r="GPU8" s="91"/>
      <c r="GPV8" s="91"/>
      <c r="GPW8" s="91"/>
      <c r="GPX8" s="91"/>
      <c r="GPY8" s="91"/>
      <c r="GPZ8" s="91"/>
      <c r="GQA8" s="91"/>
      <c r="GQB8" s="91"/>
      <c r="GQC8" s="91"/>
      <c r="GQD8" s="91"/>
      <c r="GQE8" s="91"/>
      <c r="GQF8" s="91"/>
      <c r="GQG8" s="91"/>
      <c r="GQH8" s="91"/>
      <c r="GQI8" s="91"/>
      <c r="GQJ8" s="91"/>
      <c r="GQK8" s="91"/>
      <c r="GQL8" s="91"/>
      <c r="GQM8" s="91"/>
      <c r="GQN8" s="91"/>
      <c r="GQO8" s="91"/>
      <c r="GQP8" s="91"/>
      <c r="GQQ8" s="91"/>
      <c r="GQR8" s="91"/>
      <c r="GQS8" s="91"/>
      <c r="GQT8" s="91"/>
      <c r="GQU8" s="91"/>
      <c r="GQV8" s="91"/>
      <c r="GQW8" s="91"/>
      <c r="GQX8" s="91"/>
      <c r="GQY8" s="91"/>
      <c r="GQZ8" s="91"/>
      <c r="GRA8" s="91"/>
      <c r="GRB8" s="91"/>
      <c r="GRC8" s="91"/>
      <c r="GRD8" s="91"/>
      <c r="GRE8" s="91"/>
      <c r="GRF8" s="91"/>
      <c r="GRG8" s="91"/>
      <c r="GRH8" s="91"/>
      <c r="GRI8" s="91"/>
      <c r="GRJ8" s="91"/>
      <c r="GRK8" s="91"/>
      <c r="GRL8" s="91"/>
      <c r="GRM8" s="91"/>
      <c r="GRN8" s="91"/>
      <c r="GRO8" s="91"/>
      <c r="GRP8" s="91"/>
      <c r="GRQ8" s="91"/>
      <c r="GRR8" s="91"/>
      <c r="GRS8" s="91"/>
      <c r="GRT8" s="91"/>
      <c r="GRU8" s="91"/>
      <c r="GRV8" s="91"/>
      <c r="GRW8" s="91"/>
      <c r="GRX8" s="91"/>
      <c r="GRY8" s="91"/>
      <c r="GRZ8" s="91"/>
      <c r="GSA8" s="91"/>
      <c r="GSB8" s="91"/>
      <c r="GSC8" s="91"/>
      <c r="GSD8" s="91"/>
      <c r="GSE8" s="91"/>
      <c r="GSF8" s="91"/>
      <c r="GSG8" s="91"/>
      <c r="GSH8" s="91"/>
      <c r="GSI8" s="91"/>
      <c r="GSJ8" s="91"/>
      <c r="GSK8" s="91"/>
      <c r="GSL8" s="91"/>
      <c r="GSM8" s="91"/>
      <c r="GSN8" s="91"/>
      <c r="GSO8" s="91"/>
      <c r="GSP8" s="91"/>
      <c r="GSQ8" s="91"/>
      <c r="GSR8" s="91"/>
      <c r="GSS8" s="91"/>
      <c r="GST8" s="91"/>
      <c r="GSU8" s="91"/>
      <c r="GSV8" s="91"/>
      <c r="GSW8" s="91"/>
      <c r="GSX8" s="91"/>
      <c r="GSY8" s="91"/>
      <c r="GSZ8" s="91"/>
      <c r="GTA8" s="91"/>
      <c r="GTB8" s="91"/>
      <c r="GTC8" s="91"/>
      <c r="GTD8" s="91"/>
      <c r="GTE8" s="91"/>
      <c r="GTF8" s="91"/>
      <c r="GTG8" s="91"/>
      <c r="GTH8" s="91"/>
      <c r="GTI8" s="91"/>
      <c r="GTJ8" s="91"/>
      <c r="GTK8" s="91"/>
      <c r="GTL8" s="91"/>
      <c r="GTM8" s="91"/>
      <c r="GTN8" s="91"/>
      <c r="GTO8" s="91"/>
      <c r="GTP8" s="91"/>
      <c r="GTQ8" s="91"/>
      <c r="GTR8" s="91"/>
      <c r="GTS8" s="91"/>
      <c r="GTT8" s="91"/>
      <c r="GTU8" s="91"/>
      <c r="GTV8" s="91"/>
      <c r="GTW8" s="91"/>
      <c r="GTX8" s="91"/>
      <c r="GTY8" s="91"/>
      <c r="GTZ8" s="91"/>
      <c r="GUA8" s="91"/>
      <c r="GUB8" s="91"/>
      <c r="GUC8" s="91"/>
      <c r="GUD8" s="91"/>
      <c r="GUE8" s="91"/>
      <c r="GUF8" s="91"/>
      <c r="GUG8" s="91"/>
      <c r="GUH8" s="91"/>
      <c r="GUI8" s="91"/>
      <c r="GUJ8" s="91"/>
      <c r="GUK8" s="91"/>
      <c r="GUL8" s="91"/>
      <c r="GUM8" s="91"/>
      <c r="GUN8" s="91"/>
      <c r="GUO8" s="91"/>
      <c r="GUP8" s="91"/>
      <c r="GUQ8" s="91"/>
      <c r="GUR8" s="91"/>
      <c r="GUS8" s="91"/>
      <c r="GUT8" s="91"/>
      <c r="GUU8" s="91"/>
      <c r="GUV8" s="91"/>
      <c r="GUW8" s="91"/>
      <c r="GUX8" s="91"/>
      <c r="GUY8" s="91"/>
      <c r="GUZ8" s="91"/>
      <c r="GVA8" s="91"/>
      <c r="GVB8" s="91"/>
      <c r="GVC8" s="91"/>
      <c r="GVD8" s="91"/>
      <c r="GVE8" s="91"/>
      <c r="GVF8" s="91"/>
      <c r="GVG8" s="91"/>
      <c r="GVH8" s="91"/>
      <c r="GVI8" s="91"/>
      <c r="GVJ8" s="91"/>
      <c r="GVK8" s="91"/>
      <c r="GVL8" s="91"/>
      <c r="GVM8" s="91"/>
      <c r="GVN8" s="91"/>
      <c r="GVO8" s="91"/>
      <c r="GVP8" s="91"/>
      <c r="GVQ8" s="91"/>
      <c r="GVR8" s="91"/>
      <c r="GVS8" s="91"/>
      <c r="GVT8" s="91"/>
      <c r="GVU8" s="91"/>
      <c r="GVV8" s="91"/>
      <c r="GVW8" s="91"/>
      <c r="GVX8" s="91"/>
      <c r="GVY8" s="91"/>
      <c r="GVZ8" s="91"/>
      <c r="GWA8" s="91"/>
      <c r="GWB8" s="91"/>
      <c r="GWC8" s="91"/>
      <c r="GWD8" s="91"/>
      <c r="GWE8" s="91"/>
      <c r="GWF8" s="91"/>
      <c r="GWG8" s="91"/>
      <c r="GWH8" s="91"/>
      <c r="GWI8" s="91"/>
      <c r="GWJ8" s="91"/>
      <c r="GWK8" s="91"/>
      <c r="GWL8" s="91"/>
      <c r="GWM8" s="91"/>
      <c r="GWN8" s="91"/>
      <c r="GWO8" s="91"/>
      <c r="GWP8" s="91"/>
      <c r="GWQ8" s="91"/>
      <c r="GWR8" s="91"/>
      <c r="GWS8" s="91"/>
      <c r="GWT8" s="91"/>
      <c r="GWU8" s="91"/>
      <c r="GWV8" s="91"/>
      <c r="GWW8" s="91"/>
      <c r="GWX8" s="91"/>
      <c r="GWY8" s="91"/>
      <c r="GWZ8" s="91"/>
      <c r="GXA8" s="91"/>
      <c r="GXB8" s="91"/>
      <c r="GXC8" s="91"/>
      <c r="GXD8" s="91"/>
      <c r="GXE8" s="91"/>
      <c r="GXF8" s="91"/>
      <c r="GXG8" s="91"/>
      <c r="GXH8" s="91"/>
      <c r="GXI8" s="91"/>
      <c r="GXJ8" s="91"/>
      <c r="GXK8" s="91"/>
      <c r="GXL8" s="91"/>
      <c r="GXM8" s="91"/>
      <c r="GXN8" s="91"/>
      <c r="GXO8" s="91"/>
      <c r="GXP8" s="91"/>
      <c r="GXQ8" s="91"/>
      <c r="GXR8" s="91"/>
      <c r="GXS8" s="91"/>
      <c r="GXT8" s="91"/>
      <c r="GXU8" s="91"/>
      <c r="GXV8" s="91"/>
      <c r="GXW8" s="91"/>
      <c r="GXX8" s="91"/>
      <c r="GXY8" s="91"/>
      <c r="GXZ8" s="91"/>
      <c r="GYA8" s="91"/>
      <c r="GYB8" s="91"/>
      <c r="GYC8" s="91"/>
      <c r="GYD8" s="91"/>
      <c r="GYE8" s="91"/>
      <c r="GYF8" s="91"/>
      <c r="GYG8" s="91"/>
      <c r="GYH8" s="91"/>
      <c r="GYI8" s="91"/>
      <c r="GYJ8" s="91"/>
      <c r="GYK8" s="91"/>
      <c r="GYL8" s="91"/>
      <c r="GYM8" s="91"/>
      <c r="GYN8" s="91"/>
      <c r="GYO8" s="91"/>
      <c r="GYP8" s="91"/>
      <c r="GYQ8" s="91"/>
      <c r="GYR8" s="91"/>
      <c r="GYS8" s="91"/>
      <c r="GYT8" s="91"/>
      <c r="GYU8" s="91"/>
      <c r="GYV8" s="91"/>
      <c r="GYW8" s="91"/>
      <c r="GYX8" s="91"/>
      <c r="GYY8" s="91"/>
      <c r="GYZ8" s="91"/>
      <c r="GZA8" s="91"/>
      <c r="GZB8" s="91"/>
      <c r="GZC8" s="91"/>
      <c r="GZD8" s="91"/>
      <c r="GZE8" s="91"/>
      <c r="GZF8" s="91"/>
      <c r="GZG8" s="91"/>
      <c r="GZH8" s="91"/>
      <c r="GZI8" s="91"/>
      <c r="GZJ8" s="91"/>
      <c r="GZK8" s="91"/>
      <c r="GZL8" s="91"/>
      <c r="GZM8" s="91"/>
      <c r="GZN8" s="91"/>
      <c r="GZO8" s="91"/>
      <c r="GZP8" s="91"/>
      <c r="GZQ8" s="91"/>
      <c r="GZR8" s="91"/>
      <c r="GZS8" s="91"/>
      <c r="GZT8" s="91"/>
      <c r="GZU8" s="91"/>
      <c r="GZV8" s="91"/>
      <c r="GZW8" s="91"/>
      <c r="GZX8" s="91"/>
      <c r="GZY8" s="91"/>
      <c r="GZZ8" s="91"/>
      <c r="HAA8" s="91"/>
      <c r="HAB8" s="91"/>
      <c r="HAC8" s="91"/>
      <c r="HAD8" s="91"/>
      <c r="HAE8" s="91"/>
      <c r="HAF8" s="91"/>
      <c r="HAG8" s="91"/>
      <c r="HAH8" s="91"/>
      <c r="HAI8" s="91"/>
      <c r="HAJ8" s="91"/>
      <c r="HAK8" s="91"/>
      <c r="HAL8" s="91"/>
      <c r="HAM8" s="91"/>
      <c r="HAN8" s="91"/>
      <c r="HAO8" s="91"/>
      <c r="HAP8" s="91"/>
      <c r="HAQ8" s="91"/>
      <c r="HAR8" s="91"/>
      <c r="HAS8" s="91"/>
      <c r="HAT8" s="91"/>
      <c r="HAU8" s="91"/>
      <c r="HAV8" s="91"/>
      <c r="HAW8" s="91"/>
      <c r="HAX8" s="91"/>
      <c r="HAY8" s="91"/>
      <c r="HAZ8" s="91"/>
      <c r="HBA8" s="91"/>
      <c r="HBB8" s="91"/>
      <c r="HBC8" s="91"/>
      <c r="HBD8" s="91"/>
      <c r="HBE8" s="91"/>
      <c r="HBF8" s="91"/>
      <c r="HBG8" s="91"/>
      <c r="HBH8" s="91"/>
      <c r="HBI8" s="91"/>
      <c r="HBJ8" s="91"/>
      <c r="HBK8" s="91"/>
      <c r="HBL8" s="91"/>
      <c r="HBM8" s="91"/>
      <c r="HBN8" s="91"/>
      <c r="HBO8" s="91"/>
      <c r="HBP8" s="91"/>
      <c r="HBQ8" s="91"/>
      <c r="HBR8" s="91"/>
      <c r="HBS8" s="91"/>
      <c r="HBT8" s="91"/>
      <c r="HBU8" s="91"/>
      <c r="HBV8" s="91"/>
      <c r="HBW8" s="91"/>
      <c r="HBX8" s="91"/>
      <c r="HBY8" s="91"/>
      <c r="HBZ8" s="91"/>
      <c r="HCA8" s="91"/>
      <c r="HCB8" s="91"/>
      <c r="HCC8" s="91"/>
      <c r="HCD8" s="91"/>
      <c r="HCE8" s="91"/>
      <c r="HCF8" s="91"/>
      <c r="HCG8" s="91"/>
      <c r="HCH8" s="91"/>
      <c r="HCI8" s="91"/>
      <c r="HCJ8" s="91"/>
      <c r="HCK8" s="91"/>
      <c r="HCL8" s="91"/>
      <c r="HCM8" s="91"/>
      <c r="HCN8" s="91"/>
      <c r="HCO8" s="91"/>
      <c r="HCP8" s="91"/>
      <c r="HCQ8" s="91"/>
      <c r="HCR8" s="91"/>
      <c r="HCS8" s="91"/>
      <c r="HCT8" s="91"/>
      <c r="HCU8" s="91"/>
      <c r="HCV8" s="91"/>
      <c r="HCW8" s="91"/>
      <c r="HCX8" s="91"/>
      <c r="HCY8" s="91"/>
      <c r="HCZ8" s="91"/>
      <c r="HDA8" s="91"/>
      <c r="HDB8" s="91"/>
      <c r="HDC8" s="91"/>
      <c r="HDD8" s="91"/>
      <c r="HDE8" s="91"/>
      <c r="HDF8" s="91"/>
      <c r="HDG8" s="91"/>
      <c r="HDH8" s="91"/>
      <c r="HDI8" s="91"/>
      <c r="HDJ8" s="91"/>
      <c r="HDK8" s="91"/>
      <c r="HDL8" s="91"/>
      <c r="HDM8" s="91"/>
      <c r="HDN8" s="91"/>
      <c r="HDO8" s="91"/>
      <c r="HDP8" s="91"/>
      <c r="HDQ8" s="91"/>
      <c r="HDR8" s="91"/>
      <c r="HDS8" s="91"/>
      <c r="HDT8" s="91"/>
      <c r="HDU8" s="91"/>
      <c r="HDV8" s="91"/>
      <c r="HDW8" s="91"/>
      <c r="HDX8" s="91"/>
      <c r="HDY8" s="91"/>
      <c r="HDZ8" s="91"/>
      <c r="HEA8" s="91"/>
      <c r="HEB8" s="91"/>
      <c r="HEC8" s="91"/>
      <c r="HED8" s="91"/>
      <c r="HEE8" s="91"/>
      <c r="HEF8" s="91"/>
      <c r="HEG8" s="91"/>
      <c r="HEH8" s="91"/>
      <c r="HEI8" s="91"/>
      <c r="HEJ8" s="91"/>
      <c r="HEK8" s="91"/>
      <c r="HEL8" s="91"/>
      <c r="HEM8" s="91"/>
      <c r="HEN8" s="91"/>
      <c r="HEO8" s="91"/>
      <c r="HEP8" s="91"/>
      <c r="HEQ8" s="91"/>
      <c r="HER8" s="91"/>
      <c r="HES8" s="91"/>
      <c r="HET8" s="91"/>
      <c r="HEU8" s="91"/>
      <c r="HEV8" s="91"/>
      <c r="HEW8" s="91"/>
      <c r="HEX8" s="91"/>
      <c r="HEY8" s="91"/>
      <c r="HEZ8" s="91"/>
      <c r="HFA8" s="91"/>
      <c r="HFB8" s="91"/>
      <c r="HFC8" s="91"/>
      <c r="HFD8" s="91"/>
      <c r="HFE8" s="91"/>
      <c r="HFF8" s="91"/>
      <c r="HFG8" s="91"/>
      <c r="HFH8" s="91"/>
      <c r="HFI8" s="91"/>
      <c r="HFJ8" s="91"/>
      <c r="HFK8" s="91"/>
      <c r="HFL8" s="91"/>
      <c r="HFM8" s="91"/>
      <c r="HFN8" s="91"/>
      <c r="HFO8" s="91"/>
      <c r="HFP8" s="91"/>
      <c r="HFQ8" s="91"/>
      <c r="HFR8" s="91"/>
      <c r="HFS8" s="91"/>
      <c r="HFT8" s="91"/>
      <c r="HFU8" s="91"/>
      <c r="HFV8" s="91"/>
      <c r="HFW8" s="91"/>
      <c r="HFX8" s="91"/>
      <c r="HFY8" s="91"/>
      <c r="HFZ8" s="91"/>
      <c r="HGA8" s="91"/>
      <c r="HGB8" s="91"/>
      <c r="HGC8" s="91"/>
      <c r="HGD8" s="91"/>
      <c r="HGE8" s="91"/>
      <c r="HGF8" s="91"/>
      <c r="HGG8" s="91"/>
      <c r="HGH8" s="91"/>
      <c r="HGI8" s="91"/>
      <c r="HGJ8" s="91"/>
      <c r="HGK8" s="91"/>
      <c r="HGL8" s="91"/>
      <c r="HGM8" s="91"/>
      <c r="HGN8" s="91"/>
      <c r="HGO8" s="91"/>
      <c r="HGP8" s="91"/>
      <c r="HGQ8" s="91"/>
      <c r="HGR8" s="91"/>
      <c r="HGS8" s="91"/>
      <c r="HGT8" s="91"/>
      <c r="HGU8" s="91"/>
      <c r="HGV8" s="91"/>
      <c r="HGW8" s="91"/>
      <c r="HGX8" s="91"/>
      <c r="HGY8" s="91"/>
      <c r="HGZ8" s="91"/>
      <c r="HHA8" s="91"/>
      <c r="HHB8" s="91"/>
      <c r="HHC8" s="91"/>
      <c r="HHD8" s="91"/>
      <c r="HHE8" s="91"/>
      <c r="HHF8" s="91"/>
      <c r="HHG8" s="91"/>
      <c r="HHH8" s="91"/>
      <c r="HHI8" s="91"/>
      <c r="HHJ8" s="91"/>
      <c r="HHK8" s="91"/>
      <c r="HHL8" s="91"/>
      <c r="HHM8" s="91"/>
      <c r="HHN8" s="91"/>
      <c r="HHO8" s="91"/>
      <c r="HHP8" s="91"/>
      <c r="HHQ8" s="91"/>
      <c r="HHR8" s="91"/>
      <c r="HHS8" s="91"/>
      <c r="HHT8" s="91"/>
      <c r="HHU8" s="91"/>
      <c r="HHV8" s="91"/>
      <c r="HHW8" s="91"/>
      <c r="HHX8" s="91"/>
      <c r="HHY8" s="91"/>
      <c r="HHZ8" s="91"/>
      <c r="HIA8" s="91"/>
      <c r="HIB8" s="91"/>
      <c r="HIC8" s="91"/>
      <c r="HID8" s="91"/>
      <c r="HIE8" s="91"/>
      <c r="HIF8" s="91"/>
      <c r="HIG8" s="91"/>
      <c r="HIH8" s="91"/>
      <c r="HII8" s="91"/>
      <c r="HIJ8" s="91"/>
      <c r="HIK8" s="91"/>
      <c r="HIL8" s="91"/>
      <c r="HIM8" s="91"/>
      <c r="HIN8" s="91"/>
      <c r="HIO8" s="91"/>
      <c r="HIP8" s="91"/>
      <c r="HIQ8" s="91"/>
      <c r="HIR8" s="91"/>
      <c r="HIS8" s="91"/>
      <c r="HIT8" s="91"/>
      <c r="HIU8" s="91"/>
      <c r="HIV8" s="91"/>
      <c r="HIW8" s="91"/>
      <c r="HIX8" s="91"/>
      <c r="HIY8" s="91"/>
      <c r="HIZ8" s="91"/>
      <c r="HJA8" s="91"/>
      <c r="HJB8" s="91"/>
      <c r="HJC8" s="91"/>
      <c r="HJD8" s="91"/>
      <c r="HJE8" s="91"/>
      <c r="HJF8" s="91"/>
      <c r="HJG8" s="91"/>
      <c r="HJH8" s="91"/>
      <c r="HJI8" s="91"/>
      <c r="HJJ8" s="91"/>
      <c r="HJK8" s="91"/>
      <c r="HJL8" s="91"/>
      <c r="HJM8" s="91"/>
      <c r="HJN8" s="91"/>
      <c r="HJO8" s="91"/>
      <c r="HJP8" s="91"/>
      <c r="HJQ8" s="91"/>
      <c r="HJR8" s="91"/>
      <c r="HJS8" s="91"/>
      <c r="HJT8" s="91"/>
      <c r="HJU8" s="91"/>
      <c r="HJV8" s="91"/>
      <c r="HJW8" s="91"/>
      <c r="HJX8" s="91"/>
      <c r="HJY8" s="91"/>
      <c r="HJZ8" s="91"/>
      <c r="HKA8" s="91"/>
      <c r="HKB8" s="91"/>
      <c r="HKC8" s="91"/>
      <c r="HKD8" s="91"/>
      <c r="HKE8" s="91"/>
      <c r="HKF8" s="91"/>
      <c r="HKG8" s="91"/>
      <c r="HKH8" s="91"/>
      <c r="HKI8" s="91"/>
      <c r="HKJ8" s="91"/>
      <c r="HKK8" s="91"/>
      <c r="HKL8" s="91"/>
      <c r="HKM8" s="91"/>
      <c r="HKN8" s="91"/>
      <c r="HKO8" s="91"/>
      <c r="HKP8" s="91"/>
      <c r="HKQ8" s="91"/>
      <c r="HKR8" s="91"/>
      <c r="HKS8" s="91"/>
      <c r="HKT8" s="91"/>
      <c r="HKU8" s="91"/>
      <c r="HKV8" s="91"/>
      <c r="HKW8" s="91"/>
      <c r="HKX8" s="91"/>
      <c r="HKY8" s="91"/>
      <c r="HKZ8" s="91"/>
      <c r="HLA8" s="91"/>
      <c r="HLB8" s="91"/>
      <c r="HLC8" s="91"/>
      <c r="HLD8" s="91"/>
      <c r="HLE8" s="91"/>
      <c r="HLF8" s="91"/>
      <c r="HLG8" s="91"/>
      <c r="HLH8" s="91"/>
      <c r="HLI8" s="91"/>
      <c r="HLJ8" s="91"/>
      <c r="HLK8" s="91"/>
      <c r="HLL8" s="91"/>
      <c r="HLM8" s="91"/>
      <c r="HLN8" s="91"/>
      <c r="HLO8" s="91"/>
      <c r="HLP8" s="91"/>
      <c r="HLQ8" s="91"/>
      <c r="HLR8" s="91"/>
      <c r="HLS8" s="91"/>
      <c r="HLT8" s="91"/>
      <c r="HLU8" s="91"/>
      <c r="HLV8" s="91"/>
      <c r="HLW8" s="91"/>
      <c r="HLX8" s="91"/>
      <c r="HLY8" s="91"/>
      <c r="HLZ8" s="91"/>
      <c r="HMA8" s="91"/>
      <c r="HMB8" s="91"/>
      <c r="HMC8" s="91"/>
      <c r="HMD8" s="91"/>
      <c r="HME8" s="91"/>
      <c r="HMF8" s="91"/>
      <c r="HMG8" s="91"/>
      <c r="HMH8" s="91"/>
      <c r="HMI8" s="91"/>
      <c r="HMJ8" s="91"/>
      <c r="HMK8" s="91"/>
      <c r="HML8" s="91"/>
      <c r="HMM8" s="91"/>
      <c r="HMN8" s="91"/>
      <c r="HMO8" s="91"/>
      <c r="HMP8" s="91"/>
      <c r="HMQ8" s="91"/>
      <c r="HMR8" s="91"/>
      <c r="HMS8" s="91"/>
      <c r="HMT8" s="91"/>
      <c r="HMU8" s="91"/>
      <c r="HMV8" s="91"/>
      <c r="HMW8" s="91"/>
      <c r="HMX8" s="91"/>
      <c r="HMY8" s="91"/>
      <c r="HMZ8" s="91"/>
      <c r="HNA8" s="91"/>
      <c r="HNB8" s="91"/>
      <c r="HNC8" s="91"/>
      <c r="HND8" s="91"/>
      <c r="HNE8" s="91"/>
      <c r="HNF8" s="91"/>
      <c r="HNG8" s="91"/>
      <c r="HNH8" s="91"/>
      <c r="HNI8" s="91"/>
      <c r="HNJ8" s="91"/>
      <c r="HNK8" s="91"/>
      <c r="HNL8" s="91"/>
      <c r="HNM8" s="91"/>
      <c r="HNN8" s="91"/>
      <c r="HNO8" s="91"/>
      <c r="HNP8" s="91"/>
      <c r="HNQ8" s="91"/>
      <c r="HNR8" s="91"/>
      <c r="HNS8" s="91"/>
      <c r="HNT8" s="91"/>
      <c r="HNU8" s="91"/>
      <c r="HNV8" s="91"/>
      <c r="HNW8" s="91"/>
      <c r="HNX8" s="91"/>
      <c r="HNY8" s="91"/>
      <c r="HNZ8" s="91"/>
      <c r="HOA8" s="91"/>
      <c r="HOB8" s="91"/>
      <c r="HOC8" s="91"/>
      <c r="HOD8" s="91"/>
      <c r="HOE8" s="91"/>
      <c r="HOF8" s="91"/>
      <c r="HOG8" s="91"/>
      <c r="HOH8" s="91"/>
      <c r="HOI8" s="91"/>
      <c r="HOJ8" s="91"/>
      <c r="HOK8" s="91"/>
      <c r="HOL8" s="91"/>
      <c r="HOM8" s="91"/>
      <c r="HON8" s="91"/>
      <c r="HOO8" s="91"/>
      <c r="HOP8" s="91"/>
      <c r="HOQ8" s="91"/>
      <c r="HOR8" s="91"/>
      <c r="HOS8" s="91"/>
      <c r="HOT8" s="91"/>
      <c r="HOU8" s="91"/>
      <c r="HOV8" s="91"/>
      <c r="HOW8" s="91"/>
      <c r="HOX8" s="91"/>
      <c r="HOY8" s="91"/>
      <c r="HOZ8" s="91"/>
      <c r="HPA8" s="91"/>
      <c r="HPB8" s="91"/>
      <c r="HPC8" s="91"/>
      <c r="HPD8" s="91"/>
      <c r="HPE8" s="91"/>
      <c r="HPF8" s="91"/>
      <c r="HPG8" s="91"/>
      <c r="HPH8" s="91"/>
      <c r="HPI8" s="91"/>
      <c r="HPJ8" s="91"/>
      <c r="HPK8" s="91"/>
      <c r="HPL8" s="91"/>
      <c r="HPM8" s="91"/>
      <c r="HPN8" s="91"/>
      <c r="HPO8" s="91"/>
      <c r="HPP8" s="91"/>
      <c r="HPQ8" s="91"/>
      <c r="HPR8" s="91"/>
      <c r="HPS8" s="91"/>
      <c r="HPT8" s="91"/>
      <c r="HPU8" s="91"/>
      <c r="HPV8" s="91"/>
      <c r="HPW8" s="91"/>
      <c r="HPX8" s="91"/>
      <c r="HPY8" s="91"/>
      <c r="HPZ8" s="91"/>
      <c r="HQA8" s="91"/>
      <c r="HQB8" s="91"/>
      <c r="HQC8" s="91"/>
      <c r="HQD8" s="91"/>
      <c r="HQE8" s="91"/>
      <c r="HQF8" s="91"/>
      <c r="HQG8" s="91"/>
      <c r="HQH8" s="91"/>
      <c r="HQI8" s="91"/>
      <c r="HQJ8" s="91"/>
      <c r="HQK8" s="91"/>
      <c r="HQL8" s="91"/>
      <c r="HQM8" s="91"/>
      <c r="HQN8" s="91"/>
      <c r="HQO8" s="91"/>
      <c r="HQP8" s="91"/>
      <c r="HQQ8" s="91"/>
      <c r="HQR8" s="91"/>
      <c r="HQS8" s="91"/>
      <c r="HQT8" s="91"/>
      <c r="HQU8" s="91"/>
      <c r="HQV8" s="91"/>
      <c r="HQW8" s="91"/>
      <c r="HQX8" s="91"/>
      <c r="HQY8" s="91"/>
      <c r="HQZ8" s="91"/>
      <c r="HRA8" s="91"/>
      <c r="HRB8" s="91"/>
      <c r="HRC8" s="91"/>
      <c r="HRD8" s="91"/>
      <c r="HRE8" s="91"/>
      <c r="HRF8" s="91"/>
      <c r="HRG8" s="91"/>
      <c r="HRH8" s="91"/>
      <c r="HRI8" s="91"/>
      <c r="HRJ8" s="91"/>
      <c r="HRK8" s="91"/>
      <c r="HRL8" s="91"/>
      <c r="HRM8" s="91"/>
      <c r="HRN8" s="91"/>
      <c r="HRO8" s="91"/>
      <c r="HRP8" s="91"/>
      <c r="HRQ8" s="91"/>
      <c r="HRR8" s="91"/>
      <c r="HRS8" s="91"/>
      <c r="HRT8" s="91"/>
      <c r="HRU8" s="91"/>
      <c r="HRV8" s="91"/>
      <c r="HRW8" s="91"/>
      <c r="HRX8" s="91"/>
      <c r="HRY8" s="91"/>
      <c r="HRZ8" s="91"/>
      <c r="HSA8" s="91"/>
      <c r="HSB8" s="91"/>
      <c r="HSC8" s="91"/>
      <c r="HSD8" s="91"/>
      <c r="HSE8" s="91"/>
      <c r="HSF8" s="91"/>
      <c r="HSG8" s="91"/>
      <c r="HSH8" s="91"/>
      <c r="HSI8" s="91"/>
      <c r="HSJ8" s="91"/>
      <c r="HSK8" s="91"/>
      <c r="HSL8" s="91"/>
      <c r="HSM8" s="91"/>
      <c r="HSN8" s="91"/>
      <c r="HSO8" s="91"/>
      <c r="HSP8" s="91"/>
      <c r="HSQ8" s="91"/>
      <c r="HSR8" s="91"/>
      <c r="HSS8" s="91"/>
      <c r="HST8" s="91"/>
      <c r="HSU8" s="91"/>
      <c r="HSV8" s="91"/>
      <c r="HSW8" s="91"/>
      <c r="HSX8" s="91"/>
      <c r="HSY8" s="91"/>
      <c r="HSZ8" s="91"/>
      <c r="HTA8" s="91"/>
      <c r="HTB8" s="91"/>
      <c r="HTC8" s="91"/>
      <c r="HTD8" s="91"/>
      <c r="HTE8" s="91"/>
      <c r="HTF8" s="91"/>
      <c r="HTG8" s="91"/>
      <c r="HTH8" s="91"/>
      <c r="HTI8" s="91"/>
      <c r="HTJ8" s="91"/>
      <c r="HTK8" s="91"/>
      <c r="HTL8" s="91"/>
      <c r="HTM8" s="91"/>
      <c r="HTN8" s="91"/>
      <c r="HTO8" s="91"/>
      <c r="HTP8" s="91"/>
      <c r="HTQ8" s="91"/>
      <c r="HTR8" s="91"/>
      <c r="HTS8" s="91"/>
      <c r="HTT8" s="91"/>
      <c r="HTU8" s="91"/>
      <c r="HTV8" s="91"/>
      <c r="HTW8" s="91"/>
      <c r="HTX8" s="91"/>
      <c r="HTY8" s="91"/>
      <c r="HTZ8" s="91"/>
      <c r="HUA8" s="91"/>
      <c r="HUB8" s="91"/>
      <c r="HUC8" s="91"/>
      <c r="HUD8" s="91"/>
      <c r="HUE8" s="91"/>
      <c r="HUF8" s="91"/>
      <c r="HUG8" s="91"/>
      <c r="HUH8" s="91"/>
      <c r="HUI8" s="91"/>
      <c r="HUJ8" s="91"/>
      <c r="HUK8" s="91"/>
      <c r="HUL8" s="91"/>
      <c r="HUM8" s="91"/>
      <c r="HUN8" s="91"/>
      <c r="HUO8" s="91"/>
      <c r="HUP8" s="91"/>
      <c r="HUQ8" s="91"/>
      <c r="HUR8" s="91"/>
      <c r="HUS8" s="91"/>
      <c r="HUT8" s="91"/>
      <c r="HUU8" s="91"/>
      <c r="HUV8" s="91"/>
      <c r="HUW8" s="91"/>
      <c r="HUX8" s="91"/>
      <c r="HUY8" s="91"/>
      <c r="HUZ8" s="91"/>
      <c r="HVA8" s="91"/>
      <c r="HVB8" s="91"/>
      <c r="HVC8" s="91"/>
      <c r="HVD8" s="91"/>
      <c r="HVE8" s="91"/>
      <c r="HVF8" s="91"/>
      <c r="HVG8" s="91"/>
      <c r="HVH8" s="91"/>
      <c r="HVI8" s="91"/>
      <c r="HVJ8" s="91"/>
      <c r="HVK8" s="91"/>
      <c r="HVL8" s="91"/>
      <c r="HVM8" s="91"/>
      <c r="HVN8" s="91"/>
      <c r="HVO8" s="91"/>
      <c r="HVP8" s="91"/>
      <c r="HVQ8" s="91"/>
      <c r="HVR8" s="91"/>
      <c r="HVS8" s="91"/>
      <c r="HVT8" s="91"/>
      <c r="HVU8" s="91"/>
      <c r="HVV8" s="91"/>
      <c r="HVW8" s="91"/>
      <c r="HVX8" s="91"/>
      <c r="HVY8" s="91"/>
      <c r="HVZ8" s="91"/>
      <c r="HWA8" s="91"/>
      <c r="HWB8" s="91"/>
      <c r="HWC8" s="91"/>
      <c r="HWD8" s="91"/>
      <c r="HWE8" s="91"/>
      <c r="HWF8" s="91"/>
      <c r="HWG8" s="91"/>
      <c r="HWH8" s="91"/>
      <c r="HWI8" s="91"/>
      <c r="HWJ8" s="91"/>
      <c r="HWK8" s="91"/>
      <c r="HWL8" s="91"/>
      <c r="HWM8" s="91"/>
      <c r="HWN8" s="91"/>
      <c r="HWO8" s="91"/>
      <c r="HWP8" s="91"/>
      <c r="HWQ8" s="91"/>
      <c r="HWR8" s="91"/>
      <c r="HWS8" s="91"/>
      <c r="HWT8" s="91"/>
      <c r="HWU8" s="91"/>
      <c r="HWV8" s="91"/>
      <c r="HWW8" s="91"/>
      <c r="HWX8" s="91"/>
      <c r="HWY8" s="91"/>
      <c r="HWZ8" s="91"/>
      <c r="HXA8" s="91"/>
      <c r="HXB8" s="91"/>
      <c r="HXC8" s="91"/>
      <c r="HXD8" s="91"/>
      <c r="HXE8" s="91"/>
      <c r="HXF8" s="91"/>
      <c r="HXG8" s="91"/>
      <c r="HXH8" s="91"/>
      <c r="HXI8" s="91"/>
      <c r="HXJ8" s="91"/>
      <c r="HXK8" s="91"/>
      <c r="HXL8" s="91"/>
      <c r="HXM8" s="91"/>
      <c r="HXN8" s="91"/>
      <c r="HXO8" s="91"/>
      <c r="HXP8" s="91"/>
      <c r="HXQ8" s="91"/>
      <c r="HXR8" s="91"/>
      <c r="HXS8" s="91"/>
      <c r="HXT8" s="91"/>
      <c r="HXU8" s="91"/>
      <c r="HXV8" s="91"/>
      <c r="HXW8" s="91"/>
      <c r="HXX8" s="91"/>
      <c r="HXY8" s="91"/>
      <c r="HXZ8" s="91"/>
      <c r="HYA8" s="91"/>
      <c r="HYB8" s="91"/>
      <c r="HYC8" s="91"/>
      <c r="HYD8" s="91"/>
      <c r="HYE8" s="91"/>
      <c r="HYF8" s="91"/>
      <c r="HYG8" s="91"/>
      <c r="HYH8" s="91"/>
      <c r="HYI8" s="91"/>
      <c r="HYJ8" s="91"/>
      <c r="HYK8" s="91"/>
      <c r="HYL8" s="91"/>
      <c r="HYM8" s="91"/>
      <c r="HYN8" s="91"/>
      <c r="HYO8" s="91"/>
      <c r="HYP8" s="91"/>
      <c r="HYQ8" s="91"/>
      <c r="HYR8" s="91"/>
      <c r="HYS8" s="91"/>
      <c r="HYT8" s="91"/>
      <c r="HYU8" s="91"/>
      <c r="HYV8" s="91"/>
      <c r="HYW8" s="91"/>
      <c r="HYX8" s="91"/>
      <c r="HYY8" s="91"/>
      <c r="HYZ8" s="91"/>
      <c r="HZA8" s="91"/>
      <c r="HZB8" s="91"/>
      <c r="HZC8" s="91"/>
      <c r="HZD8" s="91"/>
      <c r="HZE8" s="91"/>
      <c r="HZF8" s="91"/>
      <c r="HZG8" s="91"/>
      <c r="HZH8" s="91"/>
      <c r="HZI8" s="91"/>
      <c r="HZJ8" s="91"/>
      <c r="HZK8" s="91"/>
      <c r="HZL8" s="91"/>
      <c r="HZM8" s="91"/>
      <c r="HZN8" s="91"/>
      <c r="HZO8" s="91"/>
      <c r="HZP8" s="91"/>
      <c r="HZQ8" s="91"/>
      <c r="HZR8" s="91"/>
      <c r="HZS8" s="91"/>
      <c r="HZT8" s="91"/>
      <c r="HZU8" s="91"/>
      <c r="HZV8" s="91"/>
      <c r="HZW8" s="91"/>
      <c r="HZX8" s="91"/>
      <c r="HZY8" s="91"/>
      <c r="HZZ8" s="91"/>
      <c r="IAA8" s="91"/>
      <c r="IAB8" s="91"/>
      <c r="IAC8" s="91"/>
      <c r="IAD8" s="91"/>
      <c r="IAE8" s="91"/>
      <c r="IAF8" s="91"/>
      <c r="IAG8" s="91"/>
      <c r="IAH8" s="91"/>
      <c r="IAI8" s="91"/>
      <c r="IAJ8" s="91"/>
      <c r="IAK8" s="91"/>
      <c r="IAL8" s="91"/>
      <c r="IAM8" s="91"/>
      <c r="IAN8" s="91"/>
      <c r="IAO8" s="91"/>
      <c r="IAP8" s="91"/>
      <c r="IAQ8" s="91"/>
      <c r="IAR8" s="91"/>
      <c r="IAS8" s="91"/>
      <c r="IAT8" s="91"/>
      <c r="IAU8" s="91"/>
      <c r="IAV8" s="91"/>
      <c r="IAW8" s="91"/>
      <c r="IAX8" s="91"/>
      <c r="IAY8" s="91"/>
      <c r="IAZ8" s="91"/>
      <c r="IBA8" s="91"/>
      <c r="IBB8" s="91"/>
      <c r="IBC8" s="91"/>
      <c r="IBD8" s="91"/>
      <c r="IBE8" s="91"/>
      <c r="IBF8" s="91"/>
      <c r="IBG8" s="91"/>
      <c r="IBH8" s="91"/>
      <c r="IBI8" s="91"/>
      <c r="IBJ8" s="91"/>
      <c r="IBK8" s="91"/>
      <c r="IBL8" s="91"/>
      <c r="IBM8" s="91"/>
      <c r="IBN8" s="91"/>
      <c r="IBO8" s="91"/>
      <c r="IBP8" s="91"/>
      <c r="IBQ8" s="91"/>
      <c r="IBR8" s="91"/>
      <c r="IBS8" s="91"/>
      <c r="IBT8" s="91"/>
      <c r="IBU8" s="91"/>
      <c r="IBV8" s="91"/>
      <c r="IBW8" s="91"/>
      <c r="IBX8" s="91"/>
      <c r="IBY8" s="91"/>
      <c r="IBZ8" s="91"/>
      <c r="ICA8" s="91"/>
      <c r="ICB8" s="91"/>
      <c r="ICC8" s="91"/>
      <c r="ICD8" s="91"/>
      <c r="ICE8" s="91"/>
      <c r="ICF8" s="91"/>
      <c r="ICG8" s="91"/>
      <c r="ICH8" s="91"/>
      <c r="ICI8" s="91"/>
      <c r="ICJ8" s="91"/>
      <c r="ICK8" s="91"/>
      <c r="ICL8" s="91"/>
      <c r="ICM8" s="91"/>
      <c r="ICN8" s="91"/>
      <c r="ICO8" s="91"/>
      <c r="ICP8" s="91"/>
      <c r="ICQ8" s="91"/>
      <c r="ICR8" s="91"/>
      <c r="ICS8" s="91"/>
      <c r="ICT8" s="91"/>
      <c r="ICU8" s="91"/>
      <c r="ICV8" s="91"/>
      <c r="ICW8" s="91"/>
      <c r="ICX8" s="91"/>
      <c r="ICY8" s="91"/>
      <c r="ICZ8" s="91"/>
      <c r="IDA8" s="91"/>
      <c r="IDB8" s="91"/>
      <c r="IDC8" s="91"/>
      <c r="IDD8" s="91"/>
      <c r="IDE8" s="91"/>
      <c r="IDF8" s="91"/>
      <c r="IDG8" s="91"/>
      <c r="IDH8" s="91"/>
      <c r="IDI8" s="91"/>
      <c r="IDJ8" s="91"/>
      <c r="IDK8" s="91"/>
      <c r="IDL8" s="91"/>
      <c r="IDM8" s="91"/>
      <c r="IDN8" s="91"/>
      <c r="IDO8" s="91"/>
      <c r="IDP8" s="91"/>
      <c r="IDQ8" s="91"/>
      <c r="IDR8" s="91"/>
      <c r="IDS8" s="91"/>
      <c r="IDT8" s="91"/>
      <c r="IDU8" s="91"/>
      <c r="IDV8" s="91"/>
      <c r="IDW8" s="91"/>
      <c r="IDX8" s="91"/>
      <c r="IDY8" s="91"/>
      <c r="IDZ8" s="91"/>
      <c r="IEA8" s="91"/>
      <c r="IEB8" s="91"/>
      <c r="IEC8" s="91"/>
      <c r="IED8" s="91"/>
      <c r="IEE8" s="91"/>
      <c r="IEF8" s="91"/>
      <c r="IEG8" s="91"/>
      <c r="IEH8" s="91"/>
      <c r="IEI8" s="91"/>
      <c r="IEJ8" s="91"/>
      <c r="IEK8" s="91"/>
      <c r="IEL8" s="91"/>
      <c r="IEM8" s="91"/>
      <c r="IEN8" s="91"/>
      <c r="IEO8" s="91"/>
      <c r="IEP8" s="91"/>
      <c r="IEQ8" s="91"/>
      <c r="IER8" s="91"/>
      <c r="IES8" s="91"/>
      <c r="IET8" s="91"/>
      <c r="IEU8" s="91"/>
      <c r="IEV8" s="91"/>
      <c r="IEW8" s="91"/>
      <c r="IEX8" s="91"/>
      <c r="IEY8" s="91"/>
      <c r="IEZ8" s="91"/>
      <c r="IFA8" s="91"/>
      <c r="IFB8" s="91"/>
      <c r="IFC8" s="91"/>
      <c r="IFD8" s="91"/>
      <c r="IFE8" s="91"/>
      <c r="IFF8" s="91"/>
      <c r="IFG8" s="91"/>
      <c r="IFH8" s="91"/>
      <c r="IFI8" s="91"/>
      <c r="IFJ8" s="91"/>
      <c r="IFK8" s="91"/>
      <c r="IFL8" s="91"/>
      <c r="IFM8" s="91"/>
      <c r="IFN8" s="91"/>
      <c r="IFO8" s="91"/>
      <c r="IFP8" s="91"/>
      <c r="IFQ8" s="91"/>
      <c r="IFR8" s="91"/>
      <c r="IFS8" s="91"/>
      <c r="IFT8" s="91"/>
      <c r="IFU8" s="91"/>
      <c r="IFV8" s="91"/>
      <c r="IFW8" s="91"/>
      <c r="IFX8" s="91"/>
      <c r="IFY8" s="91"/>
      <c r="IFZ8" s="91"/>
      <c r="IGA8" s="91"/>
      <c r="IGB8" s="91"/>
      <c r="IGC8" s="91"/>
      <c r="IGD8" s="91"/>
      <c r="IGE8" s="91"/>
      <c r="IGF8" s="91"/>
      <c r="IGG8" s="91"/>
      <c r="IGH8" s="91"/>
      <c r="IGI8" s="91"/>
      <c r="IGJ8" s="91"/>
      <c r="IGK8" s="91"/>
      <c r="IGL8" s="91"/>
      <c r="IGM8" s="91"/>
      <c r="IGN8" s="91"/>
      <c r="IGO8" s="91"/>
      <c r="IGP8" s="91"/>
      <c r="IGQ8" s="91"/>
      <c r="IGR8" s="91"/>
      <c r="IGS8" s="91"/>
      <c r="IGT8" s="91"/>
      <c r="IGU8" s="91"/>
      <c r="IGV8" s="91"/>
      <c r="IGW8" s="91"/>
      <c r="IGX8" s="91"/>
      <c r="IGY8" s="91"/>
      <c r="IGZ8" s="91"/>
      <c r="IHA8" s="91"/>
      <c r="IHB8" s="91"/>
      <c r="IHC8" s="91"/>
      <c r="IHD8" s="91"/>
      <c r="IHE8" s="91"/>
      <c r="IHF8" s="91"/>
      <c r="IHG8" s="91"/>
      <c r="IHH8" s="91"/>
      <c r="IHI8" s="91"/>
      <c r="IHJ8" s="91"/>
      <c r="IHK8" s="91"/>
      <c r="IHL8" s="91"/>
      <c r="IHM8" s="91"/>
      <c r="IHN8" s="91"/>
      <c r="IHO8" s="91"/>
      <c r="IHP8" s="91"/>
      <c r="IHQ8" s="91"/>
      <c r="IHR8" s="91"/>
      <c r="IHS8" s="91"/>
      <c r="IHT8" s="91"/>
      <c r="IHU8" s="91"/>
      <c r="IHV8" s="91"/>
      <c r="IHW8" s="91"/>
      <c r="IHX8" s="91"/>
      <c r="IHY8" s="91"/>
      <c r="IHZ8" s="91"/>
      <c r="IIA8" s="91"/>
      <c r="IIB8" s="91"/>
      <c r="IIC8" s="91"/>
      <c r="IID8" s="91"/>
      <c r="IIE8" s="91"/>
      <c r="IIF8" s="91"/>
      <c r="IIG8" s="91"/>
      <c r="IIH8" s="91"/>
      <c r="III8" s="91"/>
      <c r="IIJ8" s="91"/>
      <c r="IIK8" s="91"/>
      <c r="IIL8" s="91"/>
      <c r="IIM8" s="91"/>
      <c r="IIN8" s="91"/>
      <c r="IIO8" s="91"/>
      <c r="IIP8" s="91"/>
      <c r="IIQ8" s="91"/>
      <c r="IIR8" s="91"/>
      <c r="IIS8" s="91"/>
      <c r="IIT8" s="91"/>
      <c r="IIU8" s="91"/>
      <c r="IIV8" s="91"/>
      <c r="IIW8" s="91"/>
      <c r="IIX8" s="91"/>
      <c r="IIY8" s="91"/>
      <c r="IIZ8" s="91"/>
      <c r="IJA8" s="91"/>
      <c r="IJB8" s="91"/>
      <c r="IJC8" s="91"/>
      <c r="IJD8" s="91"/>
      <c r="IJE8" s="91"/>
      <c r="IJF8" s="91"/>
      <c r="IJG8" s="91"/>
      <c r="IJH8" s="91"/>
      <c r="IJI8" s="91"/>
      <c r="IJJ8" s="91"/>
      <c r="IJK8" s="91"/>
      <c r="IJL8" s="91"/>
      <c r="IJM8" s="91"/>
      <c r="IJN8" s="91"/>
      <c r="IJO8" s="91"/>
      <c r="IJP8" s="91"/>
      <c r="IJQ8" s="91"/>
      <c r="IJR8" s="91"/>
      <c r="IJS8" s="91"/>
      <c r="IJT8" s="91"/>
      <c r="IJU8" s="91"/>
      <c r="IJV8" s="91"/>
      <c r="IJW8" s="91"/>
      <c r="IJX8" s="91"/>
      <c r="IJY8" s="91"/>
      <c r="IJZ8" s="91"/>
      <c r="IKA8" s="91"/>
      <c r="IKB8" s="91"/>
      <c r="IKC8" s="91"/>
      <c r="IKD8" s="91"/>
      <c r="IKE8" s="91"/>
      <c r="IKF8" s="91"/>
      <c r="IKG8" s="91"/>
      <c r="IKH8" s="91"/>
      <c r="IKI8" s="91"/>
      <c r="IKJ8" s="91"/>
      <c r="IKK8" s="91"/>
      <c r="IKL8" s="91"/>
      <c r="IKM8" s="91"/>
      <c r="IKN8" s="91"/>
      <c r="IKO8" s="91"/>
      <c r="IKP8" s="91"/>
      <c r="IKQ8" s="91"/>
      <c r="IKR8" s="91"/>
      <c r="IKS8" s="91"/>
      <c r="IKT8" s="91"/>
      <c r="IKU8" s="91"/>
      <c r="IKV8" s="91"/>
      <c r="IKW8" s="91"/>
      <c r="IKX8" s="91"/>
      <c r="IKY8" s="91"/>
      <c r="IKZ8" s="91"/>
      <c r="ILA8" s="91"/>
      <c r="ILB8" s="91"/>
      <c r="ILC8" s="91"/>
      <c r="ILD8" s="91"/>
      <c r="ILE8" s="91"/>
      <c r="ILF8" s="91"/>
      <c r="ILG8" s="91"/>
      <c r="ILH8" s="91"/>
      <c r="ILI8" s="91"/>
      <c r="ILJ8" s="91"/>
      <c r="ILK8" s="91"/>
      <c r="ILL8" s="91"/>
      <c r="ILM8" s="91"/>
      <c r="ILN8" s="91"/>
      <c r="ILO8" s="91"/>
      <c r="ILP8" s="91"/>
      <c r="ILQ8" s="91"/>
      <c r="ILR8" s="91"/>
      <c r="ILS8" s="91"/>
      <c r="ILT8" s="91"/>
      <c r="ILU8" s="91"/>
      <c r="ILV8" s="91"/>
      <c r="ILW8" s="91"/>
      <c r="ILX8" s="91"/>
      <c r="ILY8" s="91"/>
      <c r="ILZ8" s="91"/>
      <c r="IMA8" s="91"/>
      <c r="IMB8" s="91"/>
      <c r="IMC8" s="91"/>
      <c r="IMD8" s="91"/>
      <c r="IME8" s="91"/>
      <c r="IMF8" s="91"/>
      <c r="IMG8" s="91"/>
      <c r="IMH8" s="91"/>
      <c r="IMI8" s="91"/>
      <c r="IMJ8" s="91"/>
      <c r="IMK8" s="91"/>
      <c r="IML8" s="91"/>
      <c r="IMM8" s="91"/>
      <c r="IMN8" s="91"/>
      <c r="IMO8" s="91"/>
      <c r="IMP8" s="91"/>
      <c r="IMQ8" s="91"/>
      <c r="IMR8" s="91"/>
      <c r="IMS8" s="91"/>
      <c r="IMT8" s="91"/>
      <c r="IMU8" s="91"/>
      <c r="IMV8" s="91"/>
      <c r="IMW8" s="91"/>
      <c r="IMX8" s="91"/>
      <c r="IMY8" s="91"/>
      <c r="IMZ8" s="91"/>
      <c r="INA8" s="91"/>
      <c r="INB8" s="91"/>
      <c r="INC8" s="91"/>
      <c r="IND8" s="91"/>
      <c r="INE8" s="91"/>
      <c r="INF8" s="91"/>
      <c r="ING8" s="91"/>
      <c r="INH8" s="91"/>
      <c r="INI8" s="91"/>
      <c r="INJ8" s="91"/>
      <c r="INK8" s="91"/>
      <c r="INL8" s="91"/>
      <c r="INM8" s="91"/>
      <c r="INN8" s="91"/>
      <c r="INO8" s="91"/>
      <c r="INP8" s="91"/>
      <c r="INQ8" s="91"/>
      <c r="INR8" s="91"/>
      <c r="INS8" s="91"/>
      <c r="INT8" s="91"/>
      <c r="INU8" s="91"/>
      <c r="INV8" s="91"/>
      <c r="INW8" s="91"/>
      <c r="INX8" s="91"/>
      <c r="INY8" s="91"/>
      <c r="INZ8" s="91"/>
      <c r="IOA8" s="91"/>
      <c r="IOB8" s="91"/>
      <c r="IOC8" s="91"/>
      <c r="IOD8" s="91"/>
      <c r="IOE8" s="91"/>
      <c r="IOF8" s="91"/>
      <c r="IOG8" s="91"/>
      <c r="IOH8" s="91"/>
      <c r="IOI8" s="91"/>
      <c r="IOJ8" s="91"/>
      <c r="IOK8" s="91"/>
      <c r="IOL8" s="91"/>
      <c r="IOM8" s="91"/>
      <c r="ION8" s="91"/>
      <c r="IOO8" s="91"/>
      <c r="IOP8" s="91"/>
      <c r="IOQ8" s="91"/>
      <c r="IOR8" s="91"/>
      <c r="IOS8" s="91"/>
      <c r="IOT8" s="91"/>
      <c r="IOU8" s="91"/>
      <c r="IOV8" s="91"/>
      <c r="IOW8" s="91"/>
      <c r="IOX8" s="91"/>
      <c r="IOY8" s="91"/>
      <c r="IOZ8" s="91"/>
      <c r="IPA8" s="91"/>
      <c r="IPB8" s="91"/>
      <c r="IPC8" s="91"/>
      <c r="IPD8" s="91"/>
      <c r="IPE8" s="91"/>
      <c r="IPF8" s="91"/>
      <c r="IPG8" s="91"/>
      <c r="IPH8" s="91"/>
      <c r="IPI8" s="91"/>
      <c r="IPJ8" s="91"/>
      <c r="IPK8" s="91"/>
      <c r="IPL8" s="91"/>
      <c r="IPM8" s="91"/>
      <c r="IPN8" s="91"/>
      <c r="IPO8" s="91"/>
      <c r="IPP8" s="91"/>
      <c r="IPQ8" s="91"/>
      <c r="IPR8" s="91"/>
      <c r="IPS8" s="91"/>
      <c r="IPT8" s="91"/>
      <c r="IPU8" s="91"/>
      <c r="IPV8" s="91"/>
      <c r="IPW8" s="91"/>
      <c r="IPX8" s="91"/>
      <c r="IPY8" s="91"/>
      <c r="IPZ8" s="91"/>
      <c r="IQA8" s="91"/>
      <c r="IQB8" s="91"/>
      <c r="IQC8" s="91"/>
      <c r="IQD8" s="91"/>
      <c r="IQE8" s="91"/>
      <c r="IQF8" s="91"/>
      <c r="IQG8" s="91"/>
      <c r="IQH8" s="91"/>
      <c r="IQI8" s="91"/>
      <c r="IQJ8" s="91"/>
      <c r="IQK8" s="91"/>
      <c r="IQL8" s="91"/>
      <c r="IQM8" s="91"/>
      <c r="IQN8" s="91"/>
      <c r="IQO8" s="91"/>
      <c r="IQP8" s="91"/>
      <c r="IQQ8" s="91"/>
      <c r="IQR8" s="91"/>
      <c r="IQS8" s="91"/>
      <c r="IQT8" s="91"/>
      <c r="IQU8" s="91"/>
      <c r="IQV8" s="91"/>
      <c r="IQW8" s="91"/>
      <c r="IQX8" s="91"/>
      <c r="IQY8" s="91"/>
      <c r="IQZ8" s="91"/>
      <c r="IRA8" s="91"/>
      <c r="IRB8" s="91"/>
      <c r="IRC8" s="91"/>
      <c r="IRD8" s="91"/>
      <c r="IRE8" s="91"/>
      <c r="IRF8" s="91"/>
      <c r="IRG8" s="91"/>
      <c r="IRH8" s="91"/>
      <c r="IRI8" s="91"/>
      <c r="IRJ8" s="91"/>
      <c r="IRK8" s="91"/>
      <c r="IRL8" s="91"/>
      <c r="IRM8" s="91"/>
      <c r="IRN8" s="91"/>
      <c r="IRO8" s="91"/>
      <c r="IRP8" s="91"/>
      <c r="IRQ8" s="91"/>
      <c r="IRR8" s="91"/>
      <c r="IRS8" s="91"/>
      <c r="IRT8" s="91"/>
      <c r="IRU8" s="91"/>
      <c r="IRV8" s="91"/>
      <c r="IRW8" s="91"/>
      <c r="IRX8" s="91"/>
      <c r="IRY8" s="91"/>
      <c r="IRZ8" s="91"/>
      <c r="ISA8" s="91"/>
      <c r="ISB8" s="91"/>
      <c r="ISC8" s="91"/>
      <c r="ISD8" s="91"/>
      <c r="ISE8" s="91"/>
      <c r="ISF8" s="91"/>
      <c r="ISG8" s="91"/>
      <c r="ISH8" s="91"/>
      <c r="ISI8" s="91"/>
      <c r="ISJ8" s="91"/>
      <c r="ISK8" s="91"/>
      <c r="ISL8" s="91"/>
      <c r="ISM8" s="91"/>
      <c r="ISN8" s="91"/>
      <c r="ISO8" s="91"/>
      <c r="ISP8" s="91"/>
      <c r="ISQ8" s="91"/>
      <c r="ISR8" s="91"/>
      <c r="ISS8" s="91"/>
      <c r="IST8" s="91"/>
      <c r="ISU8" s="91"/>
      <c r="ISV8" s="91"/>
      <c r="ISW8" s="91"/>
      <c r="ISX8" s="91"/>
      <c r="ISY8" s="91"/>
      <c r="ISZ8" s="91"/>
      <c r="ITA8" s="91"/>
      <c r="ITB8" s="91"/>
      <c r="ITC8" s="91"/>
      <c r="ITD8" s="91"/>
      <c r="ITE8" s="91"/>
      <c r="ITF8" s="91"/>
      <c r="ITG8" s="91"/>
      <c r="ITH8" s="91"/>
      <c r="ITI8" s="91"/>
      <c r="ITJ8" s="91"/>
      <c r="ITK8" s="91"/>
      <c r="ITL8" s="91"/>
      <c r="ITM8" s="91"/>
      <c r="ITN8" s="91"/>
      <c r="ITO8" s="91"/>
      <c r="ITP8" s="91"/>
      <c r="ITQ8" s="91"/>
      <c r="ITR8" s="91"/>
      <c r="ITS8" s="91"/>
      <c r="ITT8" s="91"/>
      <c r="ITU8" s="91"/>
      <c r="ITV8" s="91"/>
      <c r="ITW8" s="91"/>
      <c r="ITX8" s="91"/>
      <c r="ITY8" s="91"/>
      <c r="ITZ8" s="91"/>
      <c r="IUA8" s="91"/>
      <c r="IUB8" s="91"/>
      <c r="IUC8" s="91"/>
      <c r="IUD8" s="91"/>
      <c r="IUE8" s="91"/>
      <c r="IUF8" s="91"/>
      <c r="IUG8" s="91"/>
      <c r="IUH8" s="91"/>
      <c r="IUI8" s="91"/>
      <c r="IUJ8" s="91"/>
      <c r="IUK8" s="91"/>
      <c r="IUL8" s="91"/>
      <c r="IUM8" s="91"/>
      <c r="IUN8" s="91"/>
      <c r="IUO8" s="91"/>
      <c r="IUP8" s="91"/>
      <c r="IUQ8" s="91"/>
      <c r="IUR8" s="91"/>
      <c r="IUS8" s="91"/>
      <c r="IUT8" s="91"/>
      <c r="IUU8" s="91"/>
      <c r="IUV8" s="91"/>
      <c r="IUW8" s="91"/>
      <c r="IUX8" s="91"/>
      <c r="IUY8" s="91"/>
      <c r="IUZ8" s="91"/>
      <c r="IVA8" s="91"/>
      <c r="IVB8" s="91"/>
      <c r="IVC8" s="91"/>
      <c r="IVD8" s="91"/>
      <c r="IVE8" s="91"/>
      <c r="IVF8" s="91"/>
      <c r="IVG8" s="91"/>
      <c r="IVH8" s="91"/>
      <c r="IVI8" s="91"/>
      <c r="IVJ8" s="91"/>
      <c r="IVK8" s="91"/>
      <c r="IVL8" s="91"/>
      <c r="IVM8" s="91"/>
      <c r="IVN8" s="91"/>
      <c r="IVO8" s="91"/>
      <c r="IVP8" s="91"/>
      <c r="IVQ8" s="91"/>
      <c r="IVR8" s="91"/>
      <c r="IVS8" s="91"/>
      <c r="IVT8" s="91"/>
      <c r="IVU8" s="91"/>
      <c r="IVV8" s="91"/>
      <c r="IVW8" s="91"/>
      <c r="IVX8" s="91"/>
      <c r="IVY8" s="91"/>
      <c r="IVZ8" s="91"/>
      <c r="IWA8" s="91"/>
      <c r="IWB8" s="91"/>
      <c r="IWC8" s="91"/>
      <c r="IWD8" s="91"/>
      <c r="IWE8" s="91"/>
      <c r="IWF8" s="91"/>
      <c r="IWG8" s="91"/>
      <c r="IWH8" s="91"/>
      <c r="IWI8" s="91"/>
      <c r="IWJ8" s="91"/>
      <c r="IWK8" s="91"/>
      <c r="IWL8" s="91"/>
      <c r="IWM8" s="91"/>
      <c r="IWN8" s="91"/>
      <c r="IWO8" s="91"/>
      <c r="IWP8" s="91"/>
      <c r="IWQ8" s="91"/>
      <c r="IWR8" s="91"/>
      <c r="IWS8" s="91"/>
      <c r="IWT8" s="91"/>
      <c r="IWU8" s="91"/>
      <c r="IWV8" s="91"/>
      <c r="IWW8" s="91"/>
      <c r="IWX8" s="91"/>
      <c r="IWY8" s="91"/>
      <c r="IWZ8" s="91"/>
      <c r="IXA8" s="91"/>
      <c r="IXB8" s="91"/>
      <c r="IXC8" s="91"/>
      <c r="IXD8" s="91"/>
      <c r="IXE8" s="91"/>
      <c r="IXF8" s="91"/>
      <c r="IXG8" s="91"/>
      <c r="IXH8" s="91"/>
      <c r="IXI8" s="91"/>
      <c r="IXJ8" s="91"/>
      <c r="IXK8" s="91"/>
      <c r="IXL8" s="91"/>
      <c r="IXM8" s="91"/>
      <c r="IXN8" s="91"/>
      <c r="IXO8" s="91"/>
      <c r="IXP8" s="91"/>
      <c r="IXQ8" s="91"/>
      <c r="IXR8" s="91"/>
      <c r="IXS8" s="91"/>
      <c r="IXT8" s="91"/>
      <c r="IXU8" s="91"/>
      <c r="IXV8" s="91"/>
      <c r="IXW8" s="91"/>
      <c r="IXX8" s="91"/>
      <c r="IXY8" s="91"/>
      <c r="IXZ8" s="91"/>
      <c r="IYA8" s="91"/>
      <c r="IYB8" s="91"/>
      <c r="IYC8" s="91"/>
      <c r="IYD8" s="91"/>
      <c r="IYE8" s="91"/>
      <c r="IYF8" s="91"/>
      <c r="IYG8" s="91"/>
      <c r="IYH8" s="91"/>
      <c r="IYI8" s="91"/>
      <c r="IYJ8" s="91"/>
      <c r="IYK8" s="91"/>
      <c r="IYL8" s="91"/>
      <c r="IYM8" s="91"/>
      <c r="IYN8" s="91"/>
      <c r="IYO8" s="91"/>
      <c r="IYP8" s="91"/>
      <c r="IYQ8" s="91"/>
      <c r="IYR8" s="91"/>
      <c r="IYS8" s="91"/>
      <c r="IYT8" s="91"/>
      <c r="IYU8" s="91"/>
      <c r="IYV8" s="91"/>
      <c r="IYW8" s="91"/>
      <c r="IYX8" s="91"/>
      <c r="IYY8" s="91"/>
      <c r="IYZ8" s="91"/>
      <c r="IZA8" s="91"/>
      <c r="IZB8" s="91"/>
      <c r="IZC8" s="91"/>
      <c r="IZD8" s="91"/>
      <c r="IZE8" s="91"/>
      <c r="IZF8" s="91"/>
      <c r="IZG8" s="91"/>
      <c r="IZH8" s="91"/>
      <c r="IZI8" s="91"/>
      <c r="IZJ8" s="91"/>
      <c r="IZK8" s="91"/>
      <c r="IZL8" s="91"/>
      <c r="IZM8" s="91"/>
      <c r="IZN8" s="91"/>
      <c r="IZO8" s="91"/>
      <c r="IZP8" s="91"/>
      <c r="IZQ8" s="91"/>
      <c r="IZR8" s="91"/>
      <c r="IZS8" s="91"/>
      <c r="IZT8" s="91"/>
      <c r="IZU8" s="91"/>
      <c r="IZV8" s="91"/>
      <c r="IZW8" s="91"/>
      <c r="IZX8" s="91"/>
      <c r="IZY8" s="91"/>
      <c r="IZZ8" s="91"/>
      <c r="JAA8" s="91"/>
      <c r="JAB8" s="91"/>
      <c r="JAC8" s="91"/>
      <c r="JAD8" s="91"/>
      <c r="JAE8" s="91"/>
      <c r="JAF8" s="91"/>
      <c r="JAG8" s="91"/>
      <c r="JAH8" s="91"/>
      <c r="JAI8" s="91"/>
      <c r="JAJ8" s="91"/>
      <c r="JAK8" s="91"/>
      <c r="JAL8" s="91"/>
      <c r="JAM8" s="91"/>
      <c r="JAN8" s="91"/>
      <c r="JAO8" s="91"/>
      <c r="JAP8" s="91"/>
      <c r="JAQ8" s="91"/>
      <c r="JAR8" s="91"/>
      <c r="JAS8" s="91"/>
      <c r="JAT8" s="91"/>
      <c r="JAU8" s="91"/>
      <c r="JAV8" s="91"/>
      <c r="JAW8" s="91"/>
      <c r="JAX8" s="91"/>
      <c r="JAY8" s="91"/>
      <c r="JAZ8" s="91"/>
      <c r="JBA8" s="91"/>
      <c r="JBB8" s="91"/>
      <c r="JBC8" s="91"/>
      <c r="JBD8" s="91"/>
      <c r="JBE8" s="91"/>
      <c r="JBF8" s="91"/>
      <c r="JBG8" s="91"/>
      <c r="JBH8" s="91"/>
      <c r="JBI8" s="91"/>
      <c r="JBJ8" s="91"/>
      <c r="JBK8" s="91"/>
      <c r="JBL8" s="91"/>
      <c r="JBM8" s="91"/>
      <c r="JBN8" s="91"/>
      <c r="JBO8" s="91"/>
      <c r="JBP8" s="91"/>
      <c r="JBQ8" s="91"/>
      <c r="JBR8" s="91"/>
      <c r="JBS8" s="91"/>
      <c r="JBT8" s="91"/>
      <c r="JBU8" s="91"/>
      <c r="JBV8" s="91"/>
      <c r="JBW8" s="91"/>
      <c r="JBX8" s="91"/>
      <c r="JBY8" s="91"/>
      <c r="JBZ8" s="91"/>
      <c r="JCA8" s="91"/>
      <c r="JCB8" s="91"/>
      <c r="JCC8" s="91"/>
      <c r="JCD8" s="91"/>
      <c r="JCE8" s="91"/>
      <c r="JCF8" s="91"/>
      <c r="JCG8" s="91"/>
      <c r="JCH8" s="91"/>
      <c r="JCI8" s="91"/>
      <c r="JCJ8" s="91"/>
      <c r="JCK8" s="91"/>
      <c r="JCL8" s="91"/>
      <c r="JCM8" s="91"/>
      <c r="JCN8" s="91"/>
      <c r="JCO8" s="91"/>
      <c r="JCP8" s="91"/>
      <c r="JCQ8" s="91"/>
      <c r="JCR8" s="91"/>
      <c r="JCS8" s="91"/>
      <c r="JCT8" s="91"/>
      <c r="JCU8" s="91"/>
      <c r="JCV8" s="91"/>
      <c r="JCW8" s="91"/>
      <c r="JCX8" s="91"/>
      <c r="JCY8" s="91"/>
      <c r="JCZ8" s="91"/>
      <c r="JDA8" s="91"/>
      <c r="JDB8" s="91"/>
      <c r="JDC8" s="91"/>
      <c r="JDD8" s="91"/>
      <c r="JDE8" s="91"/>
      <c r="JDF8" s="91"/>
      <c r="JDG8" s="91"/>
      <c r="JDH8" s="91"/>
      <c r="JDI8" s="91"/>
      <c r="JDJ8" s="91"/>
      <c r="JDK8" s="91"/>
      <c r="JDL8" s="91"/>
      <c r="JDM8" s="91"/>
      <c r="JDN8" s="91"/>
      <c r="JDO8" s="91"/>
      <c r="JDP8" s="91"/>
      <c r="JDQ8" s="91"/>
      <c r="JDR8" s="91"/>
      <c r="JDS8" s="91"/>
      <c r="JDT8" s="91"/>
      <c r="JDU8" s="91"/>
      <c r="JDV8" s="91"/>
      <c r="JDW8" s="91"/>
      <c r="JDX8" s="91"/>
      <c r="JDY8" s="91"/>
      <c r="JDZ8" s="91"/>
      <c r="JEA8" s="91"/>
      <c r="JEB8" s="91"/>
      <c r="JEC8" s="91"/>
      <c r="JED8" s="91"/>
      <c r="JEE8" s="91"/>
      <c r="JEF8" s="91"/>
      <c r="JEG8" s="91"/>
      <c r="JEH8" s="91"/>
      <c r="JEI8" s="91"/>
      <c r="JEJ8" s="91"/>
      <c r="JEK8" s="91"/>
      <c r="JEL8" s="91"/>
      <c r="JEM8" s="91"/>
      <c r="JEN8" s="91"/>
      <c r="JEO8" s="91"/>
      <c r="JEP8" s="91"/>
      <c r="JEQ8" s="91"/>
      <c r="JER8" s="91"/>
      <c r="JES8" s="91"/>
      <c r="JET8" s="91"/>
      <c r="JEU8" s="91"/>
      <c r="JEV8" s="91"/>
      <c r="JEW8" s="91"/>
      <c r="JEX8" s="91"/>
      <c r="JEY8" s="91"/>
      <c r="JEZ8" s="91"/>
      <c r="JFA8" s="91"/>
      <c r="JFB8" s="91"/>
      <c r="JFC8" s="91"/>
      <c r="JFD8" s="91"/>
      <c r="JFE8" s="91"/>
      <c r="JFF8" s="91"/>
      <c r="JFG8" s="91"/>
      <c r="JFH8" s="91"/>
      <c r="JFI8" s="91"/>
      <c r="JFJ8" s="91"/>
      <c r="JFK8" s="91"/>
      <c r="JFL8" s="91"/>
      <c r="JFM8" s="91"/>
      <c r="JFN8" s="91"/>
      <c r="JFO8" s="91"/>
      <c r="JFP8" s="91"/>
      <c r="JFQ8" s="91"/>
      <c r="JFR8" s="91"/>
      <c r="JFS8" s="91"/>
      <c r="JFT8" s="91"/>
      <c r="JFU8" s="91"/>
      <c r="JFV8" s="91"/>
      <c r="JFW8" s="91"/>
      <c r="JFX8" s="91"/>
      <c r="JFY8" s="91"/>
      <c r="JFZ8" s="91"/>
      <c r="JGA8" s="91"/>
      <c r="JGB8" s="91"/>
      <c r="JGC8" s="91"/>
      <c r="JGD8" s="91"/>
      <c r="JGE8" s="91"/>
      <c r="JGF8" s="91"/>
      <c r="JGG8" s="91"/>
      <c r="JGH8" s="91"/>
      <c r="JGI8" s="91"/>
      <c r="JGJ8" s="91"/>
      <c r="JGK8" s="91"/>
      <c r="JGL8" s="91"/>
      <c r="JGM8" s="91"/>
      <c r="JGN8" s="91"/>
      <c r="JGO8" s="91"/>
      <c r="JGP8" s="91"/>
      <c r="JGQ8" s="91"/>
      <c r="JGR8" s="91"/>
      <c r="JGS8" s="91"/>
      <c r="JGT8" s="91"/>
      <c r="JGU8" s="91"/>
      <c r="JGV8" s="91"/>
      <c r="JGW8" s="91"/>
      <c r="JGX8" s="91"/>
      <c r="JGY8" s="91"/>
      <c r="JGZ8" s="91"/>
      <c r="JHA8" s="91"/>
      <c r="JHB8" s="91"/>
      <c r="JHC8" s="91"/>
      <c r="JHD8" s="91"/>
      <c r="JHE8" s="91"/>
      <c r="JHF8" s="91"/>
      <c r="JHG8" s="91"/>
      <c r="JHH8" s="91"/>
      <c r="JHI8" s="91"/>
      <c r="JHJ8" s="91"/>
      <c r="JHK8" s="91"/>
      <c r="JHL8" s="91"/>
      <c r="JHM8" s="91"/>
      <c r="JHN8" s="91"/>
      <c r="JHO8" s="91"/>
      <c r="JHP8" s="91"/>
      <c r="JHQ8" s="91"/>
      <c r="JHR8" s="91"/>
      <c r="JHS8" s="91"/>
      <c r="JHT8" s="91"/>
      <c r="JHU8" s="91"/>
      <c r="JHV8" s="91"/>
      <c r="JHW8" s="91"/>
      <c r="JHX8" s="91"/>
      <c r="JHY8" s="91"/>
      <c r="JHZ8" s="91"/>
      <c r="JIA8" s="91"/>
      <c r="JIB8" s="91"/>
      <c r="JIC8" s="91"/>
      <c r="JID8" s="91"/>
      <c r="JIE8" s="91"/>
      <c r="JIF8" s="91"/>
      <c r="JIG8" s="91"/>
      <c r="JIH8" s="91"/>
      <c r="JII8" s="91"/>
      <c r="JIJ8" s="91"/>
      <c r="JIK8" s="91"/>
      <c r="JIL8" s="91"/>
      <c r="JIM8" s="91"/>
      <c r="JIN8" s="91"/>
      <c r="JIO8" s="91"/>
      <c r="JIP8" s="91"/>
      <c r="JIQ8" s="91"/>
      <c r="JIR8" s="91"/>
      <c r="JIS8" s="91"/>
      <c r="JIT8" s="91"/>
      <c r="JIU8" s="91"/>
      <c r="JIV8" s="91"/>
      <c r="JIW8" s="91"/>
      <c r="JIX8" s="91"/>
      <c r="JIY8" s="91"/>
      <c r="JIZ8" s="91"/>
      <c r="JJA8" s="91"/>
      <c r="JJB8" s="91"/>
      <c r="JJC8" s="91"/>
      <c r="JJD8" s="91"/>
      <c r="JJE8" s="91"/>
      <c r="JJF8" s="91"/>
      <c r="JJG8" s="91"/>
      <c r="JJH8" s="91"/>
      <c r="JJI8" s="91"/>
      <c r="JJJ8" s="91"/>
      <c r="JJK8" s="91"/>
      <c r="JJL8" s="91"/>
      <c r="JJM8" s="91"/>
      <c r="JJN8" s="91"/>
      <c r="JJO8" s="91"/>
      <c r="JJP8" s="91"/>
      <c r="JJQ8" s="91"/>
      <c r="JJR8" s="91"/>
      <c r="JJS8" s="91"/>
      <c r="JJT8" s="91"/>
      <c r="JJU8" s="91"/>
      <c r="JJV8" s="91"/>
      <c r="JJW8" s="91"/>
      <c r="JJX8" s="91"/>
      <c r="JJY8" s="91"/>
      <c r="JJZ8" s="91"/>
      <c r="JKA8" s="91"/>
      <c r="JKB8" s="91"/>
      <c r="JKC8" s="91"/>
      <c r="JKD8" s="91"/>
      <c r="JKE8" s="91"/>
      <c r="JKF8" s="91"/>
      <c r="JKG8" s="91"/>
      <c r="JKH8" s="91"/>
      <c r="JKI8" s="91"/>
      <c r="JKJ8" s="91"/>
      <c r="JKK8" s="91"/>
      <c r="JKL8" s="91"/>
      <c r="JKM8" s="91"/>
      <c r="JKN8" s="91"/>
      <c r="JKO8" s="91"/>
      <c r="JKP8" s="91"/>
      <c r="JKQ8" s="91"/>
      <c r="JKR8" s="91"/>
      <c r="JKS8" s="91"/>
      <c r="JKT8" s="91"/>
      <c r="JKU8" s="91"/>
      <c r="JKV8" s="91"/>
      <c r="JKW8" s="91"/>
      <c r="JKX8" s="91"/>
      <c r="JKY8" s="91"/>
      <c r="JKZ8" s="91"/>
      <c r="JLA8" s="91"/>
      <c r="JLB8" s="91"/>
      <c r="JLC8" s="91"/>
      <c r="JLD8" s="91"/>
      <c r="JLE8" s="91"/>
      <c r="JLF8" s="91"/>
      <c r="JLG8" s="91"/>
      <c r="JLH8" s="91"/>
      <c r="JLI8" s="91"/>
      <c r="JLJ8" s="91"/>
      <c r="JLK8" s="91"/>
      <c r="JLL8" s="91"/>
      <c r="JLM8" s="91"/>
      <c r="JLN8" s="91"/>
      <c r="JLO8" s="91"/>
      <c r="JLP8" s="91"/>
      <c r="JLQ8" s="91"/>
      <c r="JLR8" s="91"/>
      <c r="JLS8" s="91"/>
      <c r="JLT8" s="91"/>
      <c r="JLU8" s="91"/>
      <c r="JLV8" s="91"/>
      <c r="JLW8" s="91"/>
      <c r="JLX8" s="91"/>
      <c r="JLY8" s="91"/>
      <c r="JLZ8" s="91"/>
      <c r="JMA8" s="91"/>
      <c r="JMB8" s="91"/>
      <c r="JMC8" s="91"/>
      <c r="JMD8" s="91"/>
      <c r="JME8" s="91"/>
      <c r="JMF8" s="91"/>
      <c r="JMG8" s="91"/>
      <c r="JMH8" s="91"/>
      <c r="JMI8" s="91"/>
      <c r="JMJ8" s="91"/>
      <c r="JMK8" s="91"/>
      <c r="JML8" s="91"/>
      <c r="JMM8" s="91"/>
      <c r="JMN8" s="91"/>
      <c r="JMO8" s="91"/>
      <c r="JMP8" s="91"/>
      <c r="JMQ8" s="91"/>
      <c r="JMR8" s="91"/>
      <c r="JMS8" s="91"/>
      <c r="JMT8" s="91"/>
      <c r="JMU8" s="91"/>
      <c r="JMV8" s="91"/>
      <c r="JMW8" s="91"/>
      <c r="JMX8" s="91"/>
      <c r="JMY8" s="91"/>
      <c r="JMZ8" s="91"/>
      <c r="JNA8" s="91"/>
      <c r="JNB8" s="91"/>
      <c r="JNC8" s="91"/>
      <c r="JND8" s="91"/>
      <c r="JNE8" s="91"/>
      <c r="JNF8" s="91"/>
      <c r="JNG8" s="91"/>
      <c r="JNH8" s="91"/>
      <c r="JNI8" s="91"/>
      <c r="JNJ8" s="91"/>
      <c r="JNK8" s="91"/>
      <c r="JNL8" s="91"/>
      <c r="JNM8" s="91"/>
      <c r="JNN8" s="91"/>
      <c r="JNO8" s="91"/>
      <c r="JNP8" s="91"/>
      <c r="JNQ8" s="91"/>
      <c r="JNR8" s="91"/>
      <c r="JNS8" s="91"/>
      <c r="JNT8" s="91"/>
      <c r="JNU8" s="91"/>
      <c r="JNV8" s="91"/>
      <c r="JNW8" s="91"/>
      <c r="JNX8" s="91"/>
      <c r="JNY8" s="91"/>
      <c r="JNZ8" s="91"/>
      <c r="JOA8" s="91"/>
      <c r="JOB8" s="91"/>
      <c r="JOC8" s="91"/>
      <c r="JOD8" s="91"/>
      <c r="JOE8" s="91"/>
      <c r="JOF8" s="91"/>
      <c r="JOG8" s="91"/>
      <c r="JOH8" s="91"/>
      <c r="JOI8" s="91"/>
      <c r="JOJ8" s="91"/>
      <c r="JOK8" s="91"/>
      <c r="JOL8" s="91"/>
      <c r="JOM8" s="91"/>
      <c r="JON8" s="91"/>
      <c r="JOO8" s="91"/>
      <c r="JOP8" s="91"/>
      <c r="JOQ8" s="91"/>
      <c r="JOR8" s="91"/>
      <c r="JOS8" s="91"/>
      <c r="JOT8" s="91"/>
      <c r="JOU8" s="91"/>
      <c r="JOV8" s="91"/>
      <c r="JOW8" s="91"/>
      <c r="JOX8" s="91"/>
      <c r="JOY8" s="91"/>
      <c r="JOZ8" s="91"/>
      <c r="JPA8" s="91"/>
      <c r="JPB8" s="91"/>
      <c r="JPC8" s="91"/>
      <c r="JPD8" s="91"/>
      <c r="JPE8" s="91"/>
      <c r="JPF8" s="91"/>
      <c r="JPG8" s="91"/>
      <c r="JPH8" s="91"/>
      <c r="JPI8" s="91"/>
      <c r="JPJ8" s="91"/>
      <c r="JPK8" s="91"/>
      <c r="JPL8" s="91"/>
      <c r="JPM8" s="91"/>
      <c r="JPN8" s="91"/>
      <c r="JPO8" s="91"/>
      <c r="JPP8" s="91"/>
      <c r="JPQ8" s="91"/>
      <c r="JPR8" s="91"/>
      <c r="JPS8" s="91"/>
      <c r="JPT8" s="91"/>
      <c r="JPU8" s="91"/>
      <c r="JPV8" s="91"/>
      <c r="JPW8" s="91"/>
      <c r="JPX8" s="91"/>
      <c r="JPY8" s="91"/>
      <c r="JPZ8" s="91"/>
      <c r="JQA8" s="91"/>
      <c r="JQB8" s="91"/>
      <c r="JQC8" s="91"/>
      <c r="JQD8" s="91"/>
      <c r="JQE8" s="91"/>
      <c r="JQF8" s="91"/>
      <c r="JQG8" s="91"/>
      <c r="JQH8" s="91"/>
      <c r="JQI8" s="91"/>
      <c r="JQJ8" s="91"/>
      <c r="JQK8" s="91"/>
      <c r="JQL8" s="91"/>
      <c r="JQM8" s="91"/>
      <c r="JQN8" s="91"/>
      <c r="JQO8" s="91"/>
      <c r="JQP8" s="91"/>
      <c r="JQQ8" s="91"/>
      <c r="JQR8" s="91"/>
      <c r="JQS8" s="91"/>
      <c r="JQT8" s="91"/>
      <c r="JQU8" s="91"/>
      <c r="JQV8" s="91"/>
      <c r="JQW8" s="91"/>
      <c r="JQX8" s="91"/>
      <c r="JQY8" s="91"/>
      <c r="JQZ8" s="91"/>
      <c r="JRA8" s="91"/>
      <c r="JRB8" s="91"/>
      <c r="JRC8" s="91"/>
      <c r="JRD8" s="91"/>
      <c r="JRE8" s="91"/>
      <c r="JRF8" s="91"/>
      <c r="JRG8" s="91"/>
      <c r="JRH8" s="91"/>
      <c r="JRI8" s="91"/>
      <c r="JRJ8" s="91"/>
      <c r="JRK8" s="91"/>
      <c r="JRL8" s="91"/>
      <c r="JRM8" s="91"/>
      <c r="JRN8" s="91"/>
      <c r="JRO8" s="91"/>
      <c r="JRP8" s="91"/>
      <c r="JRQ8" s="91"/>
      <c r="JRR8" s="91"/>
      <c r="JRS8" s="91"/>
      <c r="JRT8" s="91"/>
      <c r="JRU8" s="91"/>
      <c r="JRV8" s="91"/>
      <c r="JRW8" s="91"/>
      <c r="JRX8" s="91"/>
      <c r="JRY8" s="91"/>
      <c r="JRZ8" s="91"/>
      <c r="JSA8" s="91"/>
      <c r="JSB8" s="91"/>
      <c r="JSC8" s="91"/>
      <c r="JSD8" s="91"/>
      <c r="JSE8" s="91"/>
      <c r="JSF8" s="91"/>
      <c r="JSG8" s="91"/>
      <c r="JSH8" s="91"/>
      <c r="JSI8" s="91"/>
      <c r="JSJ8" s="91"/>
      <c r="JSK8" s="91"/>
      <c r="JSL8" s="91"/>
      <c r="JSM8" s="91"/>
      <c r="JSN8" s="91"/>
      <c r="JSO8" s="91"/>
      <c r="JSP8" s="91"/>
      <c r="JSQ8" s="91"/>
      <c r="JSR8" s="91"/>
      <c r="JSS8" s="91"/>
      <c r="JST8" s="91"/>
      <c r="JSU8" s="91"/>
      <c r="JSV8" s="91"/>
      <c r="JSW8" s="91"/>
      <c r="JSX8" s="91"/>
      <c r="JSY8" s="91"/>
      <c r="JSZ8" s="91"/>
      <c r="JTA8" s="91"/>
      <c r="JTB8" s="91"/>
      <c r="JTC8" s="91"/>
      <c r="JTD8" s="91"/>
      <c r="JTE8" s="91"/>
      <c r="JTF8" s="91"/>
      <c r="JTG8" s="91"/>
      <c r="JTH8" s="91"/>
      <c r="JTI8" s="91"/>
      <c r="JTJ8" s="91"/>
      <c r="JTK8" s="91"/>
      <c r="JTL8" s="91"/>
      <c r="JTM8" s="91"/>
      <c r="JTN8" s="91"/>
      <c r="JTO8" s="91"/>
      <c r="JTP8" s="91"/>
      <c r="JTQ8" s="91"/>
      <c r="JTR8" s="91"/>
      <c r="JTS8" s="91"/>
      <c r="JTT8" s="91"/>
      <c r="JTU8" s="91"/>
      <c r="JTV8" s="91"/>
      <c r="JTW8" s="91"/>
      <c r="JTX8" s="91"/>
      <c r="JTY8" s="91"/>
      <c r="JTZ8" s="91"/>
      <c r="JUA8" s="91"/>
      <c r="JUB8" s="91"/>
      <c r="JUC8" s="91"/>
      <c r="JUD8" s="91"/>
      <c r="JUE8" s="91"/>
      <c r="JUF8" s="91"/>
      <c r="JUG8" s="91"/>
      <c r="JUH8" s="91"/>
      <c r="JUI8" s="91"/>
      <c r="JUJ8" s="91"/>
      <c r="JUK8" s="91"/>
      <c r="JUL8" s="91"/>
      <c r="JUM8" s="91"/>
      <c r="JUN8" s="91"/>
      <c r="JUO8" s="91"/>
      <c r="JUP8" s="91"/>
      <c r="JUQ8" s="91"/>
      <c r="JUR8" s="91"/>
      <c r="JUS8" s="91"/>
      <c r="JUT8" s="91"/>
      <c r="JUU8" s="91"/>
      <c r="JUV8" s="91"/>
      <c r="JUW8" s="91"/>
      <c r="JUX8" s="91"/>
      <c r="JUY8" s="91"/>
      <c r="JUZ8" s="91"/>
      <c r="JVA8" s="91"/>
      <c r="JVB8" s="91"/>
      <c r="JVC8" s="91"/>
      <c r="JVD8" s="91"/>
      <c r="JVE8" s="91"/>
      <c r="JVF8" s="91"/>
      <c r="JVG8" s="91"/>
      <c r="JVH8" s="91"/>
      <c r="JVI8" s="91"/>
      <c r="JVJ8" s="91"/>
      <c r="JVK8" s="91"/>
      <c r="JVL8" s="91"/>
      <c r="JVM8" s="91"/>
      <c r="JVN8" s="91"/>
      <c r="JVO8" s="91"/>
      <c r="JVP8" s="91"/>
      <c r="JVQ8" s="91"/>
      <c r="JVR8" s="91"/>
      <c r="JVS8" s="91"/>
      <c r="JVT8" s="91"/>
      <c r="JVU8" s="91"/>
      <c r="JVV8" s="91"/>
      <c r="JVW8" s="91"/>
      <c r="JVX8" s="91"/>
      <c r="JVY8" s="91"/>
      <c r="JVZ8" s="91"/>
      <c r="JWA8" s="91"/>
      <c r="JWB8" s="91"/>
      <c r="JWC8" s="91"/>
      <c r="JWD8" s="91"/>
      <c r="JWE8" s="91"/>
      <c r="JWF8" s="91"/>
      <c r="JWG8" s="91"/>
      <c r="JWH8" s="91"/>
      <c r="JWI8" s="91"/>
      <c r="JWJ8" s="91"/>
      <c r="JWK8" s="91"/>
      <c r="JWL8" s="91"/>
      <c r="JWM8" s="91"/>
      <c r="JWN8" s="91"/>
      <c r="JWO8" s="91"/>
      <c r="JWP8" s="91"/>
      <c r="JWQ8" s="91"/>
      <c r="JWR8" s="91"/>
      <c r="JWS8" s="91"/>
      <c r="JWT8" s="91"/>
      <c r="JWU8" s="91"/>
      <c r="JWV8" s="91"/>
      <c r="JWW8" s="91"/>
      <c r="JWX8" s="91"/>
      <c r="JWY8" s="91"/>
      <c r="JWZ8" s="91"/>
      <c r="JXA8" s="91"/>
      <c r="JXB8" s="91"/>
      <c r="JXC8" s="91"/>
      <c r="JXD8" s="91"/>
      <c r="JXE8" s="91"/>
      <c r="JXF8" s="91"/>
      <c r="JXG8" s="91"/>
      <c r="JXH8" s="91"/>
      <c r="JXI8" s="91"/>
      <c r="JXJ8" s="91"/>
      <c r="JXK8" s="91"/>
      <c r="JXL8" s="91"/>
      <c r="JXM8" s="91"/>
      <c r="JXN8" s="91"/>
      <c r="JXO8" s="91"/>
      <c r="JXP8" s="91"/>
      <c r="JXQ8" s="91"/>
      <c r="JXR8" s="91"/>
      <c r="JXS8" s="91"/>
      <c r="JXT8" s="91"/>
      <c r="JXU8" s="91"/>
      <c r="JXV8" s="91"/>
      <c r="JXW8" s="91"/>
      <c r="JXX8" s="91"/>
      <c r="JXY8" s="91"/>
      <c r="JXZ8" s="91"/>
      <c r="JYA8" s="91"/>
      <c r="JYB8" s="91"/>
      <c r="JYC8" s="91"/>
      <c r="JYD8" s="91"/>
      <c r="JYE8" s="91"/>
      <c r="JYF8" s="91"/>
      <c r="JYG8" s="91"/>
      <c r="JYH8" s="91"/>
      <c r="JYI8" s="91"/>
      <c r="JYJ8" s="91"/>
      <c r="JYK8" s="91"/>
      <c r="JYL8" s="91"/>
      <c r="JYM8" s="91"/>
      <c r="JYN8" s="91"/>
      <c r="JYO8" s="91"/>
      <c r="JYP8" s="91"/>
      <c r="JYQ8" s="91"/>
      <c r="JYR8" s="91"/>
      <c r="JYS8" s="91"/>
      <c r="JYT8" s="91"/>
      <c r="JYU8" s="91"/>
      <c r="JYV8" s="91"/>
      <c r="JYW8" s="91"/>
      <c r="JYX8" s="91"/>
      <c r="JYY8" s="91"/>
      <c r="JYZ8" s="91"/>
      <c r="JZA8" s="91"/>
      <c r="JZB8" s="91"/>
      <c r="JZC8" s="91"/>
      <c r="JZD8" s="91"/>
      <c r="JZE8" s="91"/>
      <c r="JZF8" s="91"/>
      <c r="JZG8" s="91"/>
      <c r="JZH8" s="91"/>
      <c r="JZI8" s="91"/>
      <c r="JZJ8" s="91"/>
      <c r="JZK8" s="91"/>
      <c r="JZL8" s="91"/>
      <c r="JZM8" s="91"/>
      <c r="JZN8" s="91"/>
      <c r="JZO8" s="91"/>
      <c r="JZP8" s="91"/>
      <c r="JZQ8" s="91"/>
      <c r="JZR8" s="91"/>
      <c r="JZS8" s="91"/>
      <c r="JZT8" s="91"/>
      <c r="JZU8" s="91"/>
      <c r="JZV8" s="91"/>
      <c r="JZW8" s="91"/>
      <c r="JZX8" s="91"/>
      <c r="JZY8" s="91"/>
      <c r="JZZ8" s="91"/>
      <c r="KAA8" s="91"/>
      <c r="KAB8" s="91"/>
      <c r="KAC8" s="91"/>
      <c r="KAD8" s="91"/>
      <c r="KAE8" s="91"/>
      <c r="KAF8" s="91"/>
      <c r="KAG8" s="91"/>
      <c r="KAH8" s="91"/>
      <c r="KAI8" s="91"/>
      <c r="KAJ8" s="91"/>
      <c r="KAK8" s="91"/>
      <c r="KAL8" s="91"/>
      <c r="KAM8" s="91"/>
      <c r="KAN8" s="91"/>
      <c r="KAO8" s="91"/>
      <c r="KAP8" s="91"/>
      <c r="KAQ8" s="91"/>
      <c r="KAR8" s="91"/>
      <c r="KAS8" s="91"/>
      <c r="KAT8" s="91"/>
      <c r="KAU8" s="91"/>
      <c r="KAV8" s="91"/>
      <c r="KAW8" s="91"/>
      <c r="KAX8" s="91"/>
      <c r="KAY8" s="91"/>
      <c r="KAZ8" s="91"/>
      <c r="KBA8" s="91"/>
      <c r="KBB8" s="91"/>
      <c r="KBC8" s="91"/>
      <c r="KBD8" s="91"/>
      <c r="KBE8" s="91"/>
      <c r="KBF8" s="91"/>
      <c r="KBG8" s="91"/>
      <c r="KBH8" s="91"/>
      <c r="KBI8" s="91"/>
      <c r="KBJ8" s="91"/>
      <c r="KBK8" s="91"/>
      <c r="KBL8" s="91"/>
      <c r="KBM8" s="91"/>
      <c r="KBN8" s="91"/>
      <c r="KBO8" s="91"/>
      <c r="KBP8" s="91"/>
      <c r="KBQ8" s="91"/>
      <c r="KBR8" s="91"/>
      <c r="KBS8" s="91"/>
      <c r="KBT8" s="91"/>
      <c r="KBU8" s="91"/>
      <c r="KBV8" s="91"/>
      <c r="KBW8" s="91"/>
      <c r="KBX8" s="91"/>
      <c r="KBY8" s="91"/>
      <c r="KBZ8" s="91"/>
      <c r="KCA8" s="91"/>
      <c r="KCB8" s="91"/>
      <c r="KCC8" s="91"/>
      <c r="KCD8" s="91"/>
      <c r="KCE8" s="91"/>
      <c r="KCF8" s="91"/>
      <c r="KCG8" s="91"/>
      <c r="KCH8" s="91"/>
      <c r="KCI8" s="91"/>
      <c r="KCJ8" s="91"/>
      <c r="KCK8" s="91"/>
      <c r="KCL8" s="91"/>
      <c r="KCM8" s="91"/>
      <c r="KCN8" s="91"/>
      <c r="KCO8" s="91"/>
      <c r="KCP8" s="91"/>
      <c r="KCQ8" s="91"/>
      <c r="KCR8" s="91"/>
      <c r="KCS8" s="91"/>
      <c r="KCT8" s="91"/>
      <c r="KCU8" s="91"/>
      <c r="KCV8" s="91"/>
      <c r="KCW8" s="91"/>
      <c r="KCX8" s="91"/>
      <c r="KCY8" s="91"/>
      <c r="KCZ8" s="91"/>
      <c r="KDA8" s="91"/>
      <c r="KDB8" s="91"/>
      <c r="KDC8" s="91"/>
      <c r="KDD8" s="91"/>
      <c r="KDE8" s="91"/>
      <c r="KDF8" s="91"/>
      <c r="KDG8" s="91"/>
      <c r="KDH8" s="91"/>
      <c r="KDI8" s="91"/>
      <c r="KDJ8" s="91"/>
      <c r="KDK8" s="91"/>
      <c r="KDL8" s="91"/>
      <c r="KDM8" s="91"/>
      <c r="KDN8" s="91"/>
      <c r="KDO8" s="91"/>
      <c r="KDP8" s="91"/>
      <c r="KDQ8" s="91"/>
      <c r="KDR8" s="91"/>
      <c r="KDS8" s="91"/>
      <c r="KDT8" s="91"/>
      <c r="KDU8" s="91"/>
      <c r="KDV8" s="91"/>
      <c r="KDW8" s="91"/>
      <c r="KDX8" s="91"/>
      <c r="KDY8" s="91"/>
      <c r="KDZ8" s="91"/>
      <c r="KEA8" s="91"/>
      <c r="KEB8" s="91"/>
      <c r="KEC8" s="91"/>
      <c r="KED8" s="91"/>
      <c r="KEE8" s="91"/>
      <c r="KEF8" s="91"/>
      <c r="KEG8" s="91"/>
      <c r="KEH8" s="91"/>
      <c r="KEI8" s="91"/>
      <c r="KEJ8" s="91"/>
      <c r="KEK8" s="91"/>
      <c r="KEL8" s="91"/>
      <c r="KEM8" s="91"/>
      <c r="KEN8" s="91"/>
      <c r="KEO8" s="91"/>
      <c r="KEP8" s="91"/>
      <c r="KEQ8" s="91"/>
      <c r="KER8" s="91"/>
      <c r="KES8" s="91"/>
      <c r="KET8" s="91"/>
      <c r="KEU8" s="91"/>
      <c r="KEV8" s="91"/>
      <c r="KEW8" s="91"/>
      <c r="KEX8" s="91"/>
      <c r="KEY8" s="91"/>
      <c r="KEZ8" s="91"/>
      <c r="KFA8" s="91"/>
      <c r="KFB8" s="91"/>
      <c r="KFC8" s="91"/>
      <c r="KFD8" s="91"/>
      <c r="KFE8" s="91"/>
      <c r="KFF8" s="91"/>
      <c r="KFG8" s="91"/>
      <c r="KFH8" s="91"/>
      <c r="KFI8" s="91"/>
      <c r="KFJ8" s="91"/>
      <c r="KFK8" s="91"/>
      <c r="KFL8" s="91"/>
      <c r="KFM8" s="91"/>
      <c r="KFN8" s="91"/>
      <c r="KFO8" s="91"/>
      <c r="KFP8" s="91"/>
      <c r="KFQ8" s="91"/>
      <c r="KFR8" s="91"/>
      <c r="KFS8" s="91"/>
      <c r="KFT8" s="91"/>
      <c r="KFU8" s="91"/>
      <c r="KFV8" s="91"/>
      <c r="KFW8" s="91"/>
      <c r="KFX8" s="91"/>
      <c r="KFY8" s="91"/>
      <c r="KFZ8" s="91"/>
      <c r="KGA8" s="91"/>
      <c r="KGB8" s="91"/>
      <c r="KGC8" s="91"/>
      <c r="KGD8" s="91"/>
      <c r="KGE8" s="91"/>
      <c r="KGF8" s="91"/>
      <c r="KGG8" s="91"/>
      <c r="KGH8" s="91"/>
      <c r="KGI8" s="91"/>
      <c r="KGJ8" s="91"/>
      <c r="KGK8" s="91"/>
      <c r="KGL8" s="91"/>
      <c r="KGM8" s="91"/>
      <c r="KGN8" s="91"/>
      <c r="KGO8" s="91"/>
      <c r="KGP8" s="91"/>
      <c r="KGQ8" s="91"/>
      <c r="KGR8" s="91"/>
      <c r="KGS8" s="91"/>
      <c r="KGT8" s="91"/>
      <c r="KGU8" s="91"/>
      <c r="KGV8" s="91"/>
      <c r="KGW8" s="91"/>
      <c r="KGX8" s="91"/>
      <c r="KGY8" s="91"/>
      <c r="KGZ8" s="91"/>
      <c r="KHA8" s="91"/>
      <c r="KHB8" s="91"/>
      <c r="KHC8" s="91"/>
      <c r="KHD8" s="91"/>
      <c r="KHE8" s="91"/>
      <c r="KHF8" s="91"/>
      <c r="KHG8" s="91"/>
      <c r="KHH8" s="91"/>
      <c r="KHI8" s="91"/>
      <c r="KHJ8" s="91"/>
      <c r="KHK8" s="91"/>
      <c r="KHL8" s="91"/>
      <c r="KHM8" s="91"/>
      <c r="KHN8" s="91"/>
      <c r="KHO8" s="91"/>
      <c r="KHP8" s="91"/>
      <c r="KHQ8" s="91"/>
      <c r="KHR8" s="91"/>
      <c r="KHS8" s="91"/>
      <c r="KHT8" s="91"/>
      <c r="KHU8" s="91"/>
      <c r="KHV8" s="91"/>
      <c r="KHW8" s="91"/>
      <c r="KHX8" s="91"/>
      <c r="KHY8" s="91"/>
      <c r="KHZ8" s="91"/>
      <c r="KIA8" s="91"/>
      <c r="KIB8" s="91"/>
      <c r="KIC8" s="91"/>
      <c r="KID8" s="91"/>
      <c r="KIE8" s="91"/>
      <c r="KIF8" s="91"/>
      <c r="KIG8" s="91"/>
      <c r="KIH8" s="91"/>
      <c r="KII8" s="91"/>
      <c r="KIJ8" s="91"/>
      <c r="KIK8" s="91"/>
      <c r="KIL8" s="91"/>
      <c r="KIM8" s="91"/>
      <c r="KIN8" s="91"/>
      <c r="KIO8" s="91"/>
      <c r="KIP8" s="91"/>
      <c r="KIQ8" s="91"/>
      <c r="KIR8" s="91"/>
      <c r="KIS8" s="91"/>
      <c r="KIT8" s="91"/>
      <c r="KIU8" s="91"/>
      <c r="KIV8" s="91"/>
      <c r="KIW8" s="91"/>
      <c r="KIX8" s="91"/>
      <c r="KIY8" s="91"/>
      <c r="KIZ8" s="91"/>
      <c r="KJA8" s="91"/>
      <c r="KJB8" s="91"/>
      <c r="KJC8" s="91"/>
      <c r="KJD8" s="91"/>
      <c r="KJE8" s="91"/>
      <c r="KJF8" s="91"/>
      <c r="KJG8" s="91"/>
      <c r="KJH8" s="91"/>
      <c r="KJI8" s="91"/>
      <c r="KJJ8" s="91"/>
      <c r="KJK8" s="91"/>
      <c r="KJL8" s="91"/>
      <c r="KJM8" s="91"/>
      <c r="KJN8" s="91"/>
      <c r="KJO8" s="91"/>
      <c r="KJP8" s="91"/>
      <c r="KJQ8" s="91"/>
      <c r="KJR8" s="91"/>
      <c r="KJS8" s="91"/>
      <c r="KJT8" s="91"/>
      <c r="KJU8" s="91"/>
      <c r="KJV8" s="91"/>
      <c r="KJW8" s="91"/>
      <c r="KJX8" s="91"/>
      <c r="KJY8" s="91"/>
      <c r="KJZ8" s="91"/>
      <c r="KKA8" s="91"/>
      <c r="KKB8" s="91"/>
      <c r="KKC8" s="91"/>
      <c r="KKD8" s="91"/>
      <c r="KKE8" s="91"/>
      <c r="KKF8" s="91"/>
      <c r="KKG8" s="91"/>
      <c r="KKH8" s="91"/>
      <c r="KKI8" s="91"/>
      <c r="KKJ8" s="91"/>
      <c r="KKK8" s="91"/>
      <c r="KKL8" s="91"/>
      <c r="KKM8" s="91"/>
      <c r="KKN8" s="91"/>
      <c r="KKO8" s="91"/>
      <c r="KKP8" s="91"/>
      <c r="KKQ8" s="91"/>
      <c r="KKR8" s="91"/>
      <c r="KKS8" s="91"/>
      <c r="KKT8" s="91"/>
      <c r="KKU8" s="91"/>
      <c r="KKV8" s="91"/>
      <c r="KKW8" s="91"/>
      <c r="KKX8" s="91"/>
      <c r="KKY8" s="91"/>
      <c r="KKZ8" s="91"/>
      <c r="KLA8" s="91"/>
      <c r="KLB8" s="91"/>
      <c r="KLC8" s="91"/>
      <c r="KLD8" s="91"/>
      <c r="KLE8" s="91"/>
      <c r="KLF8" s="91"/>
      <c r="KLG8" s="91"/>
      <c r="KLH8" s="91"/>
      <c r="KLI8" s="91"/>
      <c r="KLJ8" s="91"/>
      <c r="KLK8" s="91"/>
      <c r="KLL8" s="91"/>
      <c r="KLM8" s="91"/>
      <c r="KLN8" s="91"/>
      <c r="KLO8" s="91"/>
      <c r="KLP8" s="91"/>
      <c r="KLQ8" s="91"/>
      <c r="KLR8" s="91"/>
      <c r="KLS8" s="91"/>
      <c r="KLT8" s="91"/>
      <c r="KLU8" s="91"/>
      <c r="KLV8" s="91"/>
      <c r="KLW8" s="91"/>
      <c r="KLX8" s="91"/>
      <c r="KLY8" s="91"/>
      <c r="KLZ8" s="91"/>
      <c r="KMA8" s="91"/>
      <c r="KMB8" s="91"/>
      <c r="KMC8" s="91"/>
      <c r="KMD8" s="91"/>
      <c r="KME8" s="91"/>
      <c r="KMF8" s="91"/>
      <c r="KMG8" s="91"/>
      <c r="KMH8" s="91"/>
      <c r="KMI8" s="91"/>
      <c r="KMJ8" s="91"/>
      <c r="KMK8" s="91"/>
      <c r="KML8" s="91"/>
      <c r="KMM8" s="91"/>
      <c r="KMN8" s="91"/>
      <c r="KMO8" s="91"/>
      <c r="KMP8" s="91"/>
      <c r="KMQ8" s="91"/>
      <c r="KMR8" s="91"/>
      <c r="KMS8" s="91"/>
      <c r="KMT8" s="91"/>
      <c r="KMU8" s="91"/>
      <c r="KMV8" s="91"/>
      <c r="KMW8" s="91"/>
      <c r="KMX8" s="91"/>
      <c r="KMY8" s="91"/>
      <c r="KMZ8" s="91"/>
      <c r="KNA8" s="91"/>
      <c r="KNB8" s="91"/>
      <c r="KNC8" s="91"/>
      <c r="KND8" s="91"/>
      <c r="KNE8" s="91"/>
      <c r="KNF8" s="91"/>
      <c r="KNG8" s="91"/>
      <c r="KNH8" s="91"/>
      <c r="KNI8" s="91"/>
      <c r="KNJ8" s="91"/>
      <c r="KNK8" s="91"/>
      <c r="KNL8" s="91"/>
      <c r="KNM8" s="91"/>
      <c r="KNN8" s="91"/>
      <c r="KNO8" s="91"/>
      <c r="KNP8" s="91"/>
      <c r="KNQ8" s="91"/>
      <c r="KNR8" s="91"/>
      <c r="KNS8" s="91"/>
      <c r="KNT8" s="91"/>
      <c r="KNU8" s="91"/>
      <c r="KNV8" s="91"/>
      <c r="KNW8" s="91"/>
      <c r="KNX8" s="91"/>
      <c r="KNY8" s="91"/>
      <c r="KNZ8" s="91"/>
      <c r="KOA8" s="91"/>
      <c r="KOB8" s="91"/>
      <c r="KOC8" s="91"/>
      <c r="KOD8" s="91"/>
      <c r="KOE8" s="91"/>
      <c r="KOF8" s="91"/>
      <c r="KOG8" s="91"/>
      <c r="KOH8" s="91"/>
      <c r="KOI8" s="91"/>
      <c r="KOJ8" s="91"/>
      <c r="KOK8" s="91"/>
      <c r="KOL8" s="91"/>
      <c r="KOM8" s="91"/>
      <c r="KON8" s="91"/>
      <c r="KOO8" s="91"/>
      <c r="KOP8" s="91"/>
      <c r="KOQ8" s="91"/>
      <c r="KOR8" s="91"/>
      <c r="KOS8" s="91"/>
      <c r="KOT8" s="91"/>
      <c r="KOU8" s="91"/>
      <c r="KOV8" s="91"/>
      <c r="KOW8" s="91"/>
      <c r="KOX8" s="91"/>
      <c r="KOY8" s="91"/>
      <c r="KOZ8" s="91"/>
      <c r="KPA8" s="91"/>
      <c r="KPB8" s="91"/>
      <c r="KPC8" s="91"/>
      <c r="KPD8" s="91"/>
      <c r="KPE8" s="91"/>
      <c r="KPF8" s="91"/>
      <c r="KPG8" s="91"/>
      <c r="KPH8" s="91"/>
      <c r="KPI8" s="91"/>
      <c r="KPJ8" s="91"/>
      <c r="KPK8" s="91"/>
      <c r="KPL8" s="91"/>
      <c r="KPM8" s="91"/>
      <c r="KPN8" s="91"/>
      <c r="KPO8" s="91"/>
      <c r="KPP8" s="91"/>
      <c r="KPQ8" s="91"/>
      <c r="KPR8" s="91"/>
      <c r="KPS8" s="91"/>
      <c r="KPT8" s="91"/>
      <c r="KPU8" s="91"/>
      <c r="KPV8" s="91"/>
      <c r="KPW8" s="91"/>
      <c r="KPX8" s="91"/>
      <c r="KPY8" s="91"/>
      <c r="KPZ8" s="91"/>
      <c r="KQA8" s="91"/>
      <c r="KQB8" s="91"/>
      <c r="KQC8" s="91"/>
      <c r="KQD8" s="91"/>
      <c r="KQE8" s="91"/>
      <c r="KQF8" s="91"/>
      <c r="KQG8" s="91"/>
      <c r="KQH8" s="91"/>
      <c r="KQI8" s="91"/>
      <c r="KQJ8" s="91"/>
      <c r="KQK8" s="91"/>
      <c r="KQL8" s="91"/>
      <c r="KQM8" s="91"/>
      <c r="KQN8" s="91"/>
      <c r="KQO8" s="91"/>
      <c r="KQP8" s="91"/>
      <c r="KQQ8" s="91"/>
      <c r="KQR8" s="91"/>
      <c r="KQS8" s="91"/>
      <c r="KQT8" s="91"/>
      <c r="KQU8" s="91"/>
      <c r="KQV8" s="91"/>
      <c r="KQW8" s="91"/>
      <c r="KQX8" s="91"/>
      <c r="KQY8" s="91"/>
      <c r="KQZ8" s="91"/>
      <c r="KRA8" s="91"/>
      <c r="KRB8" s="91"/>
      <c r="KRC8" s="91"/>
      <c r="KRD8" s="91"/>
      <c r="KRE8" s="91"/>
      <c r="KRF8" s="91"/>
      <c r="KRG8" s="91"/>
      <c r="KRH8" s="91"/>
      <c r="KRI8" s="91"/>
      <c r="KRJ8" s="91"/>
      <c r="KRK8" s="91"/>
      <c r="KRL8" s="91"/>
      <c r="KRM8" s="91"/>
      <c r="KRN8" s="91"/>
      <c r="KRO8" s="91"/>
      <c r="KRP8" s="91"/>
      <c r="KRQ8" s="91"/>
      <c r="KRR8" s="91"/>
      <c r="KRS8" s="91"/>
      <c r="KRT8" s="91"/>
      <c r="KRU8" s="91"/>
      <c r="KRV8" s="91"/>
      <c r="KRW8" s="91"/>
      <c r="KRX8" s="91"/>
      <c r="KRY8" s="91"/>
      <c r="KRZ8" s="91"/>
      <c r="KSA8" s="91"/>
      <c r="KSB8" s="91"/>
      <c r="KSC8" s="91"/>
      <c r="KSD8" s="91"/>
      <c r="KSE8" s="91"/>
      <c r="KSF8" s="91"/>
      <c r="KSG8" s="91"/>
      <c r="KSH8" s="91"/>
      <c r="KSI8" s="91"/>
      <c r="KSJ8" s="91"/>
      <c r="KSK8" s="91"/>
      <c r="KSL8" s="91"/>
      <c r="KSM8" s="91"/>
      <c r="KSN8" s="91"/>
      <c r="KSO8" s="91"/>
      <c r="KSP8" s="91"/>
      <c r="KSQ8" s="91"/>
      <c r="KSR8" s="91"/>
      <c r="KSS8" s="91"/>
      <c r="KST8" s="91"/>
      <c r="KSU8" s="91"/>
      <c r="KSV8" s="91"/>
      <c r="KSW8" s="91"/>
      <c r="KSX8" s="91"/>
      <c r="KSY8" s="91"/>
      <c r="KSZ8" s="91"/>
      <c r="KTA8" s="91"/>
      <c r="KTB8" s="91"/>
      <c r="KTC8" s="91"/>
      <c r="KTD8" s="91"/>
      <c r="KTE8" s="91"/>
      <c r="KTF8" s="91"/>
      <c r="KTG8" s="91"/>
      <c r="KTH8" s="91"/>
      <c r="KTI8" s="91"/>
      <c r="KTJ8" s="91"/>
      <c r="KTK8" s="91"/>
      <c r="KTL8" s="91"/>
      <c r="KTM8" s="91"/>
      <c r="KTN8" s="91"/>
      <c r="KTO8" s="91"/>
      <c r="KTP8" s="91"/>
      <c r="KTQ8" s="91"/>
      <c r="KTR8" s="91"/>
      <c r="KTS8" s="91"/>
      <c r="KTT8" s="91"/>
      <c r="KTU8" s="91"/>
      <c r="KTV8" s="91"/>
      <c r="KTW8" s="91"/>
      <c r="KTX8" s="91"/>
      <c r="KTY8" s="91"/>
      <c r="KTZ8" s="91"/>
      <c r="KUA8" s="91"/>
      <c r="KUB8" s="91"/>
      <c r="KUC8" s="91"/>
      <c r="KUD8" s="91"/>
      <c r="KUE8" s="91"/>
      <c r="KUF8" s="91"/>
      <c r="KUG8" s="91"/>
      <c r="KUH8" s="91"/>
      <c r="KUI8" s="91"/>
      <c r="KUJ8" s="91"/>
      <c r="KUK8" s="91"/>
      <c r="KUL8" s="91"/>
      <c r="KUM8" s="91"/>
      <c r="KUN8" s="91"/>
      <c r="KUO8" s="91"/>
      <c r="KUP8" s="91"/>
      <c r="KUQ8" s="91"/>
      <c r="KUR8" s="91"/>
      <c r="KUS8" s="91"/>
      <c r="KUT8" s="91"/>
      <c r="KUU8" s="91"/>
      <c r="KUV8" s="91"/>
      <c r="KUW8" s="91"/>
      <c r="KUX8" s="91"/>
      <c r="KUY8" s="91"/>
      <c r="KUZ8" s="91"/>
      <c r="KVA8" s="91"/>
      <c r="KVB8" s="91"/>
      <c r="KVC8" s="91"/>
      <c r="KVD8" s="91"/>
      <c r="KVE8" s="91"/>
      <c r="KVF8" s="91"/>
      <c r="KVG8" s="91"/>
      <c r="KVH8" s="91"/>
      <c r="KVI8" s="91"/>
      <c r="KVJ8" s="91"/>
      <c r="KVK8" s="91"/>
      <c r="KVL8" s="91"/>
      <c r="KVM8" s="91"/>
      <c r="KVN8" s="91"/>
      <c r="KVO8" s="91"/>
      <c r="KVP8" s="91"/>
      <c r="KVQ8" s="91"/>
      <c r="KVR8" s="91"/>
      <c r="KVS8" s="91"/>
      <c r="KVT8" s="91"/>
      <c r="KVU8" s="91"/>
      <c r="KVV8" s="91"/>
      <c r="KVW8" s="91"/>
      <c r="KVX8" s="91"/>
      <c r="KVY8" s="91"/>
      <c r="KVZ8" s="91"/>
      <c r="KWA8" s="91"/>
      <c r="KWB8" s="91"/>
      <c r="KWC8" s="91"/>
      <c r="KWD8" s="91"/>
      <c r="KWE8" s="91"/>
      <c r="KWF8" s="91"/>
      <c r="KWG8" s="91"/>
      <c r="KWH8" s="91"/>
      <c r="KWI8" s="91"/>
      <c r="KWJ8" s="91"/>
      <c r="KWK8" s="91"/>
      <c r="KWL8" s="91"/>
      <c r="KWM8" s="91"/>
      <c r="KWN8" s="91"/>
      <c r="KWO8" s="91"/>
      <c r="KWP8" s="91"/>
      <c r="KWQ8" s="91"/>
      <c r="KWR8" s="91"/>
      <c r="KWS8" s="91"/>
      <c r="KWT8" s="91"/>
      <c r="KWU8" s="91"/>
      <c r="KWV8" s="91"/>
      <c r="KWW8" s="91"/>
      <c r="KWX8" s="91"/>
      <c r="KWY8" s="91"/>
      <c r="KWZ8" s="91"/>
      <c r="KXA8" s="91"/>
      <c r="KXB8" s="91"/>
      <c r="KXC8" s="91"/>
      <c r="KXD8" s="91"/>
      <c r="KXE8" s="91"/>
      <c r="KXF8" s="91"/>
      <c r="KXG8" s="91"/>
      <c r="KXH8" s="91"/>
      <c r="KXI8" s="91"/>
      <c r="KXJ8" s="91"/>
      <c r="KXK8" s="91"/>
      <c r="KXL8" s="91"/>
      <c r="KXM8" s="91"/>
      <c r="KXN8" s="91"/>
      <c r="KXO8" s="91"/>
      <c r="KXP8" s="91"/>
      <c r="KXQ8" s="91"/>
      <c r="KXR8" s="91"/>
      <c r="KXS8" s="91"/>
      <c r="KXT8" s="91"/>
      <c r="KXU8" s="91"/>
      <c r="KXV8" s="91"/>
      <c r="KXW8" s="91"/>
      <c r="KXX8" s="91"/>
      <c r="KXY8" s="91"/>
      <c r="KXZ8" s="91"/>
      <c r="KYA8" s="91"/>
      <c r="KYB8" s="91"/>
      <c r="KYC8" s="91"/>
      <c r="KYD8" s="91"/>
      <c r="KYE8" s="91"/>
      <c r="KYF8" s="91"/>
      <c r="KYG8" s="91"/>
      <c r="KYH8" s="91"/>
      <c r="KYI8" s="91"/>
      <c r="KYJ8" s="91"/>
      <c r="KYK8" s="91"/>
      <c r="KYL8" s="91"/>
      <c r="KYM8" s="91"/>
      <c r="KYN8" s="91"/>
      <c r="KYO8" s="91"/>
      <c r="KYP8" s="91"/>
      <c r="KYQ8" s="91"/>
      <c r="KYR8" s="91"/>
      <c r="KYS8" s="91"/>
      <c r="KYT8" s="91"/>
      <c r="KYU8" s="91"/>
      <c r="KYV8" s="91"/>
      <c r="KYW8" s="91"/>
      <c r="KYX8" s="91"/>
      <c r="KYY8" s="91"/>
      <c r="KYZ8" s="91"/>
      <c r="KZA8" s="91"/>
      <c r="KZB8" s="91"/>
      <c r="KZC8" s="91"/>
      <c r="KZD8" s="91"/>
      <c r="KZE8" s="91"/>
      <c r="KZF8" s="91"/>
      <c r="KZG8" s="91"/>
      <c r="KZH8" s="91"/>
      <c r="KZI8" s="91"/>
      <c r="KZJ8" s="91"/>
      <c r="KZK8" s="91"/>
      <c r="KZL8" s="91"/>
      <c r="KZM8" s="91"/>
      <c r="KZN8" s="91"/>
      <c r="KZO8" s="91"/>
      <c r="KZP8" s="91"/>
      <c r="KZQ8" s="91"/>
      <c r="KZR8" s="91"/>
      <c r="KZS8" s="91"/>
      <c r="KZT8" s="91"/>
      <c r="KZU8" s="91"/>
      <c r="KZV8" s="91"/>
      <c r="KZW8" s="91"/>
      <c r="KZX8" s="91"/>
      <c r="KZY8" s="91"/>
      <c r="KZZ8" s="91"/>
      <c r="LAA8" s="91"/>
      <c r="LAB8" s="91"/>
      <c r="LAC8" s="91"/>
      <c r="LAD8" s="91"/>
      <c r="LAE8" s="91"/>
      <c r="LAF8" s="91"/>
      <c r="LAG8" s="91"/>
      <c r="LAH8" s="91"/>
      <c r="LAI8" s="91"/>
      <c r="LAJ8" s="91"/>
      <c r="LAK8" s="91"/>
      <c r="LAL8" s="91"/>
      <c r="LAM8" s="91"/>
      <c r="LAN8" s="91"/>
      <c r="LAO8" s="91"/>
      <c r="LAP8" s="91"/>
      <c r="LAQ8" s="91"/>
      <c r="LAR8" s="91"/>
      <c r="LAS8" s="91"/>
      <c r="LAT8" s="91"/>
      <c r="LAU8" s="91"/>
      <c r="LAV8" s="91"/>
      <c r="LAW8" s="91"/>
      <c r="LAX8" s="91"/>
      <c r="LAY8" s="91"/>
      <c r="LAZ8" s="91"/>
      <c r="LBA8" s="91"/>
      <c r="LBB8" s="91"/>
      <c r="LBC8" s="91"/>
      <c r="LBD8" s="91"/>
      <c r="LBE8" s="91"/>
      <c r="LBF8" s="91"/>
      <c r="LBG8" s="91"/>
      <c r="LBH8" s="91"/>
      <c r="LBI8" s="91"/>
      <c r="LBJ8" s="91"/>
      <c r="LBK8" s="91"/>
      <c r="LBL8" s="91"/>
      <c r="LBM8" s="91"/>
      <c r="LBN8" s="91"/>
      <c r="LBO8" s="91"/>
      <c r="LBP8" s="91"/>
      <c r="LBQ8" s="91"/>
      <c r="LBR8" s="91"/>
      <c r="LBS8" s="91"/>
      <c r="LBT8" s="91"/>
      <c r="LBU8" s="91"/>
      <c r="LBV8" s="91"/>
      <c r="LBW8" s="91"/>
      <c r="LBX8" s="91"/>
      <c r="LBY8" s="91"/>
      <c r="LBZ8" s="91"/>
      <c r="LCA8" s="91"/>
      <c r="LCB8" s="91"/>
      <c r="LCC8" s="91"/>
      <c r="LCD8" s="91"/>
      <c r="LCE8" s="91"/>
      <c r="LCF8" s="91"/>
      <c r="LCG8" s="91"/>
      <c r="LCH8" s="91"/>
      <c r="LCI8" s="91"/>
      <c r="LCJ8" s="91"/>
      <c r="LCK8" s="91"/>
      <c r="LCL8" s="91"/>
      <c r="LCM8" s="91"/>
      <c r="LCN8" s="91"/>
      <c r="LCO8" s="91"/>
      <c r="LCP8" s="91"/>
      <c r="LCQ8" s="91"/>
      <c r="LCR8" s="91"/>
      <c r="LCS8" s="91"/>
      <c r="LCT8" s="91"/>
      <c r="LCU8" s="91"/>
      <c r="LCV8" s="91"/>
      <c r="LCW8" s="91"/>
      <c r="LCX8" s="91"/>
      <c r="LCY8" s="91"/>
      <c r="LCZ8" s="91"/>
      <c r="LDA8" s="91"/>
      <c r="LDB8" s="91"/>
      <c r="LDC8" s="91"/>
      <c r="LDD8" s="91"/>
      <c r="LDE8" s="91"/>
      <c r="LDF8" s="91"/>
      <c r="LDG8" s="91"/>
      <c r="LDH8" s="91"/>
      <c r="LDI8" s="91"/>
      <c r="LDJ8" s="91"/>
      <c r="LDK8" s="91"/>
      <c r="LDL8" s="91"/>
      <c r="LDM8" s="91"/>
      <c r="LDN8" s="91"/>
      <c r="LDO8" s="91"/>
      <c r="LDP8" s="91"/>
      <c r="LDQ8" s="91"/>
      <c r="LDR8" s="91"/>
      <c r="LDS8" s="91"/>
      <c r="LDT8" s="91"/>
      <c r="LDU8" s="91"/>
      <c r="LDV8" s="91"/>
      <c r="LDW8" s="91"/>
      <c r="LDX8" s="91"/>
      <c r="LDY8" s="91"/>
      <c r="LDZ8" s="91"/>
      <c r="LEA8" s="91"/>
      <c r="LEB8" s="91"/>
      <c r="LEC8" s="91"/>
      <c r="LED8" s="91"/>
      <c r="LEE8" s="91"/>
      <c r="LEF8" s="91"/>
      <c r="LEG8" s="91"/>
      <c r="LEH8" s="91"/>
      <c r="LEI8" s="91"/>
      <c r="LEJ8" s="91"/>
      <c r="LEK8" s="91"/>
      <c r="LEL8" s="91"/>
      <c r="LEM8" s="91"/>
      <c r="LEN8" s="91"/>
      <c r="LEO8" s="91"/>
      <c r="LEP8" s="91"/>
      <c r="LEQ8" s="91"/>
      <c r="LER8" s="91"/>
      <c r="LES8" s="91"/>
      <c r="LET8" s="91"/>
      <c r="LEU8" s="91"/>
      <c r="LEV8" s="91"/>
      <c r="LEW8" s="91"/>
      <c r="LEX8" s="91"/>
      <c r="LEY8" s="91"/>
      <c r="LEZ8" s="91"/>
      <c r="LFA8" s="91"/>
      <c r="LFB8" s="91"/>
      <c r="LFC8" s="91"/>
      <c r="LFD8" s="91"/>
      <c r="LFE8" s="91"/>
      <c r="LFF8" s="91"/>
      <c r="LFG8" s="91"/>
      <c r="LFH8" s="91"/>
      <c r="LFI8" s="91"/>
      <c r="LFJ8" s="91"/>
      <c r="LFK8" s="91"/>
      <c r="LFL8" s="91"/>
      <c r="LFM8" s="91"/>
      <c r="LFN8" s="91"/>
      <c r="LFO8" s="91"/>
      <c r="LFP8" s="91"/>
      <c r="LFQ8" s="91"/>
      <c r="LFR8" s="91"/>
      <c r="LFS8" s="91"/>
      <c r="LFT8" s="91"/>
      <c r="LFU8" s="91"/>
      <c r="LFV8" s="91"/>
      <c r="LFW8" s="91"/>
      <c r="LFX8" s="91"/>
      <c r="LFY8" s="91"/>
      <c r="LFZ8" s="91"/>
      <c r="LGA8" s="91"/>
      <c r="LGB8" s="91"/>
      <c r="LGC8" s="91"/>
      <c r="LGD8" s="91"/>
      <c r="LGE8" s="91"/>
      <c r="LGF8" s="91"/>
      <c r="LGG8" s="91"/>
      <c r="LGH8" s="91"/>
      <c r="LGI8" s="91"/>
      <c r="LGJ8" s="91"/>
      <c r="LGK8" s="91"/>
      <c r="LGL8" s="91"/>
      <c r="LGM8" s="91"/>
      <c r="LGN8" s="91"/>
      <c r="LGO8" s="91"/>
      <c r="LGP8" s="91"/>
      <c r="LGQ8" s="91"/>
      <c r="LGR8" s="91"/>
      <c r="LGS8" s="91"/>
      <c r="LGT8" s="91"/>
      <c r="LGU8" s="91"/>
      <c r="LGV8" s="91"/>
      <c r="LGW8" s="91"/>
      <c r="LGX8" s="91"/>
      <c r="LGY8" s="91"/>
      <c r="LGZ8" s="91"/>
      <c r="LHA8" s="91"/>
      <c r="LHB8" s="91"/>
      <c r="LHC8" s="91"/>
      <c r="LHD8" s="91"/>
      <c r="LHE8" s="91"/>
      <c r="LHF8" s="91"/>
      <c r="LHG8" s="91"/>
      <c r="LHH8" s="91"/>
      <c r="LHI8" s="91"/>
      <c r="LHJ8" s="91"/>
      <c r="LHK8" s="91"/>
      <c r="LHL8" s="91"/>
      <c r="LHM8" s="91"/>
      <c r="LHN8" s="91"/>
      <c r="LHO8" s="91"/>
      <c r="LHP8" s="91"/>
      <c r="LHQ8" s="91"/>
      <c r="LHR8" s="91"/>
      <c r="LHS8" s="91"/>
      <c r="LHT8" s="91"/>
      <c r="LHU8" s="91"/>
      <c r="LHV8" s="91"/>
      <c r="LHW8" s="91"/>
      <c r="LHX8" s="91"/>
      <c r="LHY8" s="91"/>
      <c r="LHZ8" s="91"/>
      <c r="LIA8" s="91"/>
      <c r="LIB8" s="91"/>
      <c r="LIC8" s="91"/>
      <c r="LID8" s="91"/>
      <c r="LIE8" s="91"/>
      <c r="LIF8" s="91"/>
      <c r="LIG8" s="91"/>
      <c r="LIH8" s="91"/>
      <c r="LII8" s="91"/>
      <c r="LIJ8" s="91"/>
      <c r="LIK8" s="91"/>
      <c r="LIL8" s="91"/>
      <c r="LIM8" s="91"/>
      <c r="LIN8" s="91"/>
      <c r="LIO8" s="91"/>
      <c r="LIP8" s="91"/>
      <c r="LIQ8" s="91"/>
      <c r="LIR8" s="91"/>
      <c r="LIS8" s="91"/>
      <c r="LIT8" s="91"/>
      <c r="LIU8" s="91"/>
      <c r="LIV8" s="91"/>
      <c r="LIW8" s="91"/>
      <c r="LIX8" s="91"/>
      <c r="LIY8" s="91"/>
      <c r="LIZ8" s="91"/>
      <c r="LJA8" s="91"/>
      <c r="LJB8" s="91"/>
      <c r="LJC8" s="91"/>
      <c r="LJD8" s="91"/>
      <c r="LJE8" s="91"/>
      <c r="LJF8" s="91"/>
      <c r="LJG8" s="91"/>
      <c r="LJH8" s="91"/>
      <c r="LJI8" s="91"/>
      <c r="LJJ8" s="91"/>
      <c r="LJK8" s="91"/>
      <c r="LJL8" s="91"/>
      <c r="LJM8" s="91"/>
      <c r="LJN8" s="91"/>
      <c r="LJO8" s="91"/>
      <c r="LJP8" s="91"/>
      <c r="LJQ8" s="91"/>
      <c r="LJR8" s="91"/>
      <c r="LJS8" s="91"/>
      <c r="LJT8" s="91"/>
      <c r="LJU8" s="91"/>
      <c r="LJV8" s="91"/>
      <c r="LJW8" s="91"/>
      <c r="LJX8" s="91"/>
      <c r="LJY8" s="91"/>
      <c r="LJZ8" s="91"/>
      <c r="LKA8" s="91"/>
      <c r="LKB8" s="91"/>
      <c r="LKC8" s="91"/>
      <c r="LKD8" s="91"/>
      <c r="LKE8" s="91"/>
      <c r="LKF8" s="91"/>
      <c r="LKG8" s="91"/>
      <c r="LKH8" s="91"/>
      <c r="LKI8" s="91"/>
      <c r="LKJ8" s="91"/>
      <c r="LKK8" s="91"/>
      <c r="LKL8" s="91"/>
      <c r="LKM8" s="91"/>
      <c r="LKN8" s="91"/>
      <c r="LKO8" s="91"/>
      <c r="LKP8" s="91"/>
      <c r="LKQ8" s="91"/>
      <c r="LKR8" s="91"/>
      <c r="LKS8" s="91"/>
      <c r="LKT8" s="91"/>
      <c r="LKU8" s="91"/>
      <c r="LKV8" s="91"/>
      <c r="LKW8" s="91"/>
      <c r="LKX8" s="91"/>
      <c r="LKY8" s="91"/>
      <c r="LKZ8" s="91"/>
      <c r="LLA8" s="91"/>
      <c r="LLB8" s="91"/>
      <c r="LLC8" s="91"/>
      <c r="LLD8" s="91"/>
      <c r="LLE8" s="91"/>
      <c r="LLF8" s="91"/>
      <c r="LLG8" s="91"/>
      <c r="LLH8" s="91"/>
      <c r="LLI8" s="91"/>
      <c r="LLJ8" s="91"/>
      <c r="LLK8" s="91"/>
      <c r="LLL8" s="91"/>
      <c r="LLM8" s="91"/>
      <c r="LLN8" s="91"/>
      <c r="LLO8" s="91"/>
      <c r="LLP8" s="91"/>
      <c r="LLQ8" s="91"/>
      <c r="LLR8" s="91"/>
      <c r="LLS8" s="91"/>
      <c r="LLT8" s="91"/>
      <c r="LLU8" s="91"/>
      <c r="LLV8" s="91"/>
      <c r="LLW8" s="91"/>
      <c r="LLX8" s="91"/>
      <c r="LLY8" s="91"/>
      <c r="LLZ8" s="91"/>
      <c r="LMA8" s="91"/>
      <c r="LMB8" s="91"/>
      <c r="LMC8" s="91"/>
      <c r="LMD8" s="91"/>
      <c r="LME8" s="91"/>
      <c r="LMF8" s="91"/>
      <c r="LMG8" s="91"/>
      <c r="LMH8" s="91"/>
      <c r="LMI8" s="91"/>
      <c r="LMJ8" s="91"/>
      <c r="LMK8" s="91"/>
      <c r="LML8" s="91"/>
      <c r="LMM8" s="91"/>
      <c r="LMN8" s="91"/>
      <c r="LMO8" s="91"/>
      <c r="LMP8" s="91"/>
      <c r="LMQ8" s="91"/>
      <c r="LMR8" s="91"/>
      <c r="LMS8" s="91"/>
      <c r="LMT8" s="91"/>
      <c r="LMU8" s="91"/>
      <c r="LMV8" s="91"/>
      <c r="LMW8" s="91"/>
      <c r="LMX8" s="91"/>
      <c r="LMY8" s="91"/>
      <c r="LMZ8" s="91"/>
      <c r="LNA8" s="91"/>
      <c r="LNB8" s="91"/>
      <c r="LNC8" s="91"/>
      <c r="LND8" s="91"/>
      <c r="LNE8" s="91"/>
      <c r="LNF8" s="91"/>
      <c r="LNG8" s="91"/>
      <c r="LNH8" s="91"/>
      <c r="LNI8" s="91"/>
      <c r="LNJ8" s="91"/>
      <c r="LNK8" s="91"/>
      <c r="LNL8" s="91"/>
      <c r="LNM8" s="91"/>
      <c r="LNN8" s="91"/>
      <c r="LNO8" s="91"/>
      <c r="LNP8" s="91"/>
      <c r="LNQ8" s="91"/>
      <c r="LNR8" s="91"/>
      <c r="LNS8" s="91"/>
      <c r="LNT8" s="91"/>
      <c r="LNU8" s="91"/>
      <c r="LNV8" s="91"/>
      <c r="LNW8" s="91"/>
      <c r="LNX8" s="91"/>
      <c r="LNY8" s="91"/>
      <c r="LNZ8" s="91"/>
      <c r="LOA8" s="91"/>
      <c r="LOB8" s="91"/>
      <c r="LOC8" s="91"/>
      <c r="LOD8" s="91"/>
      <c r="LOE8" s="91"/>
      <c r="LOF8" s="91"/>
      <c r="LOG8" s="91"/>
      <c r="LOH8" s="91"/>
      <c r="LOI8" s="91"/>
      <c r="LOJ8" s="91"/>
      <c r="LOK8" s="91"/>
      <c r="LOL8" s="91"/>
      <c r="LOM8" s="91"/>
      <c r="LON8" s="91"/>
      <c r="LOO8" s="91"/>
      <c r="LOP8" s="91"/>
      <c r="LOQ8" s="91"/>
      <c r="LOR8" s="91"/>
      <c r="LOS8" s="91"/>
      <c r="LOT8" s="91"/>
      <c r="LOU8" s="91"/>
      <c r="LOV8" s="91"/>
      <c r="LOW8" s="91"/>
      <c r="LOX8" s="91"/>
      <c r="LOY8" s="91"/>
      <c r="LOZ8" s="91"/>
      <c r="LPA8" s="91"/>
      <c r="LPB8" s="91"/>
      <c r="LPC8" s="91"/>
      <c r="LPD8" s="91"/>
      <c r="LPE8" s="91"/>
      <c r="LPF8" s="91"/>
      <c r="LPG8" s="91"/>
      <c r="LPH8" s="91"/>
      <c r="LPI8" s="91"/>
      <c r="LPJ8" s="91"/>
      <c r="LPK8" s="91"/>
      <c r="LPL8" s="91"/>
      <c r="LPM8" s="91"/>
      <c r="LPN8" s="91"/>
      <c r="LPO8" s="91"/>
      <c r="LPP8" s="91"/>
      <c r="LPQ8" s="91"/>
      <c r="LPR8" s="91"/>
      <c r="LPS8" s="91"/>
      <c r="LPT8" s="91"/>
      <c r="LPU8" s="91"/>
      <c r="LPV8" s="91"/>
      <c r="LPW8" s="91"/>
      <c r="LPX8" s="91"/>
      <c r="LPY8" s="91"/>
      <c r="LPZ8" s="91"/>
      <c r="LQA8" s="91"/>
      <c r="LQB8" s="91"/>
      <c r="LQC8" s="91"/>
      <c r="LQD8" s="91"/>
      <c r="LQE8" s="91"/>
      <c r="LQF8" s="91"/>
      <c r="LQG8" s="91"/>
      <c r="LQH8" s="91"/>
      <c r="LQI8" s="91"/>
      <c r="LQJ8" s="91"/>
      <c r="LQK8" s="91"/>
      <c r="LQL8" s="91"/>
      <c r="LQM8" s="91"/>
      <c r="LQN8" s="91"/>
      <c r="LQO8" s="91"/>
      <c r="LQP8" s="91"/>
      <c r="LQQ8" s="91"/>
      <c r="LQR8" s="91"/>
      <c r="LQS8" s="91"/>
      <c r="LQT8" s="91"/>
      <c r="LQU8" s="91"/>
      <c r="LQV8" s="91"/>
      <c r="LQW8" s="91"/>
      <c r="LQX8" s="91"/>
      <c r="LQY8" s="91"/>
      <c r="LQZ8" s="91"/>
      <c r="LRA8" s="91"/>
      <c r="LRB8" s="91"/>
      <c r="LRC8" s="91"/>
      <c r="LRD8" s="91"/>
      <c r="LRE8" s="91"/>
      <c r="LRF8" s="91"/>
      <c r="LRG8" s="91"/>
      <c r="LRH8" s="91"/>
      <c r="LRI8" s="91"/>
      <c r="LRJ8" s="91"/>
      <c r="LRK8" s="91"/>
      <c r="LRL8" s="91"/>
      <c r="LRM8" s="91"/>
      <c r="LRN8" s="91"/>
      <c r="LRO8" s="91"/>
      <c r="LRP8" s="91"/>
      <c r="LRQ8" s="91"/>
      <c r="LRR8" s="91"/>
      <c r="LRS8" s="91"/>
      <c r="LRT8" s="91"/>
      <c r="LRU8" s="91"/>
      <c r="LRV8" s="91"/>
      <c r="LRW8" s="91"/>
      <c r="LRX8" s="91"/>
      <c r="LRY8" s="91"/>
      <c r="LRZ8" s="91"/>
      <c r="LSA8" s="91"/>
      <c r="LSB8" s="91"/>
      <c r="LSC8" s="91"/>
      <c r="LSD8" s="91"/>
      <c r="LSE8" s="91"/>
      <c r="LSF8" s="91"/>
      <c r="LSG8" s="91"/>
      <c r="LSH8" s="91"/>
      <c r="LSI8" s="91"/>
      <c r="LSJ8" s="91"/>
      <c r="LSK8" s="91"/>
      <c r="LSL8" s="91"/>
      <c r="LSM8" s="91"/>
      <c r="LSN8" s="91"/>
      <c r="LSO8" s="91"/>
      <c r="LSP8" s="91"/>
      <c r="LSQ8" s="91"/>
      <c r="LSR8" s="91"/>
      <c r="LSS8" s="91"/>
      <c r="LST8" s="91"/>
      <c r="LSU8" s="91"/>
      <c r="LSV8" s="91"/>
      <c r="LSW8" s="91"/>
      <c r="LSX8" s="91"/>
      <c r="LSY8" s="91"/>
      <c r="LSZ8" s="91"/>
      <c r="LTA8" s="91"/>
      <c r="LTB8" s="91"/>
      <c r="LTC8" s="91"/>
      <c r="LTD8" s="91"/>
      <c r="LTE8" s="91"/>
      <c r="LTF8" s="91"/>
      <c r="LTG8" s="91"/>
      <c r="LTH8" s="91"/>
      <c r="LTI8" s="91"/>
      <c r="LTJ8" s="91"/>
      <c r="LTK8" s="91"/>
      <c r="LTL8" s="91"/>
      <c r="LTM8" s="91"/>
      <c r="LTN8" s="91"/>
      <c r="LTO8" s="91"/>
      <c r="LTP8" s="91"/>
      <c r="LTQ8" s="91"/>
      <c r="LTR8" s="91"/>
      <c r="LTS8" s="91"/>
      <c r="LTT8" s="91"/>
      <c r="LTU8" s="91"/>
      <c r="LTV8" s="91"/>
      <c r="LTW8" s="91"/>
      <c r="LTX8" s="91"/>
      <c r="LTY8" s="91"/>
      <c r="LTZ8" s="91"/>
      <c r="LUA8" s="91"/>
      <c r="LUB8" s="91"/>
      <c r="LUC8" s="91"/>
      <c r="LUD8" s="91"/>
      <c r="LUE8" s="91"/>
      <c r="LUF8" s="91"/>
      <c r="LUG8" s="91"/>
      <c r="LUH8" s="91"/>
      <c r="LUI8" s="91"/>
      <c r="LUJ8" s="91"/>
      <c r="LUK8" s="91"/>
      <c r="LUL8" s="91"/>
      <c r="LUM8" s="91"/>
      <c r="LUN8" s="91"/>
      <c r="LUO8" s="91"/>
      <c r="LUP8" s="91"/>
      <c r="LUQ8" s="91"/>
      <c r="LUR8" s="91"/>
      <c r="LUS8" s="91"/>
      <c r="LUT8" s="91"/>
      <c r="LUU8" s="91"/>
      <c r="LUV8" s="91"/>
      <c r="LUW8" s="91"/>
      <c r="LUX8" s="91"/>
      <c r="LUY8" s="91"/>
      <c r="LUZ8" s="91"/>
      <c r="LVA8" s="91"/>
      <c r="LVB8" s="91"/>
      <c r="LVC8" s="91"/>
      <c r="LVD8" s="91"/>
      <c r="LVE8" s="91"/>
      <c r="LVF8" s="91"/>
      <c r="LVG8" s="91"/>
      <c r="LVH8" s="91"/>
      <c r="LVI8" s="91"/>
      <c r="LVJ8" s="91"/>
      <c r="LVK8" s="91"/>
      <c r="LVL8" s="91"/>
      <c r="LVM8" s="91"/>
      <c r="LVN8" s="91"/>
      <c r="LVO8" s="91"/>
      <c r="LVP8" s="91"/>
      <c r="LVQ8" s="91"/>
      <c r="LVR8" s="91"/>
      <c r="LVS8" s="91"/>
      <c r="LVT8" s="91"/>
      <c r="LVU8" s="91"/>
      <c r="LVV8" s="91"/>
      <c r="LVW8" s="91"/>
      <c r="LVX8" s="91"/>
      <c r="LVY8" s="91"/>
      <c r="LVZ8" s="91"/>
      <c r="LWA8" s="91"/>
      <c r="LWB8" s="91"/>
      <c r="LWC8" s="91"/>
      <c r="LWD8" s="91"/>
      <c r="LWE8" s="91"/>
      <c r="LWF8" s="91"/>
      <c r="LWG8" s="91"/>
      <c r="LWH8" s="91"/>
      <c r="LWI8" s="91"/>
      <c r="LWJ8" s="91"/>
      <c r="LWK8" s="91"/>
      <c r="LWL8" s="91"/>
      <c r="LWM8" s="91"/>
      <c r="LWN8" s="91"/>
      <c r="LWO8" s="91"/>
      <c r="LWP8" s="91"/>
      <c r="LWQ8" s="91"/>
      <c r="LWR8" s="91"/>
      <c r="LWS8" s="91"/>
      <c r="LWT8" s="91"/>
      <c r="LWU8" s="91"/>
      <c r="LWV8" s="91"/>
      <c r="LWW8" s="91"/>
      <c r="LWX8" s="91"/>
      <c r="LWY8" s="91"/>
      <c r="LWZ8" s="91"/>
      <c r="LXA8" s="91"/>
      <c r="LXB8" s="91"/>
      <c r="LXC8" s="91"/>
      <c r="LXD8" s="91"/>
      <c r="LXE8" s="91"/>
      <c r="LXF8" s="91"/>
      <c r="LXG8" s="91"/>
      <c r="LXH8" s="91"/>
      <c r="LXI8" s="91"/>
      <c r="LXJ8" s="91"/>
      <c r="LXK8" s="91"/>
      <c r="LXL8" s="91"/>
      <c r="LXM8" s="91"/>
      <c r="LXN8" s="91"/>
      <c r="LXO8" s="91"/>
      <c r="LXP8" s="91"/>
      <c r="LXQ8" s="91"/>
      <c r="LXR8" s="91"/>
      <c r="LXS8" s="91"/>
      <c r="LXT8" s="91"/>
      <c r="LXU8" s="91"/>
      <c r="LXV8" s="91"/>
      <c r="LXW8" s="91"/>
      <c r="LXX8" s="91"/>
      <c r="LXY8" s="91"/>
      <c r="LXZ8" s="91"/>
      <c r="LYA8" s="91"/>
      <c r="LYB8" s="91"/>
      <c r="LYC8" s="91"/>
      <c r="LYD8" s="91"/>
      <c r="LYE8" s="91"/>
      <c r="LYF8" s="91"/>
      <c r="LYG8" s="91"/>
      <c r="LYH8" s="91"/>
      <c r="LYI8" s="91"/>
      <c r="LYJ8" s="91"/>
      <c r="LYK8" s="91"/>
      <c r="LYL8" s="91"/>
      <c r="LYM8" s="91"/>
      <c r="LYN8" s="91"/>
      <c r="LYO8" s="91"/>
      <c r="LYP8" s="91"/>
      <c r="LYQ8" s="91"/>
      <c r="LYR8" s="91"/>
      <c r="LYS8" s="91"/>
      <c r="LYT8" s="91"/>
      <c r="LYU8" s="91"/>
      <c r="LYV8" s="91"/>
      <c r="LYW8" s="91"/>
      <c r="LYX8" s="91"/>
      <c r="LYY8" s="91"/>
      <c r="LYZ8" s="91"/>
      <c r="LZA8" s="91"/>
      <c r="LZB8" s="91"/>
      <c r="LZC8" s="91"/>
      <c r="LZD8" s="91"/>
      <c r="LZE8" s="91"/>
      <c r="LZF8" s="91"/>
      <c r="LZG8" s="91"/>
      <c r="LZH8" s="91"/>
      <c r="LZI8" s="91"/>
      <c r="LZJ8" s="91"/>
      <c r="LZK8" s="91"/>
      <c r="LZL8" s="91"/>
      <c r="LZM8" s="91"/>
      <c r="LZN8" s="91"/>
      <c r="LZO8" s="91"/>
      <c r="LZP8" s="91"/>
      <c r="LZQ8" s="91"/>
      <c r="LZR8" s="91"/>
      <c r="LZS8" s="91"/>
      <c r="LZT8" s="91"/>
      <c r="LZU8" s="91"/>
      <c r="LZV8" s="91"/>
      <c r="LZW8" s="91"/>
      <c r="LZX8" s="91"/>
      <c r="LZY8" s="91"/>
      <c r="LZZ8" s="91"/>
      <c r="MAA8" s="91"/>
      <c r="MAB8" s="91"/>
      <c r="MAC8" s="91"/>
      <c r="MAD8" s="91"/>
      <c r="MAE8" s="91"/>
      <c r="MAF8" s="91"/>
      <c r="MAG8" s="91"/>
      <c r="MAH8" s="91"/>
      <c r="MAI8" s="91"/>
      <c r="MAJ8" s="91"/>
      <c r="MAK8" s="91"/>
      <c r="MAL8" s="91"/>
      <c r="MAM8" s="91"/>
      <c r="MAN8" s="91"/>
      <c r="MAO8" s="91"/>
      <c r="MAP8" s="91"/>
      <c r="MAQ8" s="91"/>
      <c r="MAR8" s="91"/>
      <c r="MAS8" s="91"/>
      <c r="MAT8" s="91"/>
      <c r="MAU8" s="91"/>
      <c r="MAV8" s="91"/>
      <c r="MAW8" s="91"/>
      <c r="MAX8" s="91"/>
      <c r="MAY8" s="91"/>
      <c r="MAZ8" s="91"/>
      <c r="MBA8" s="91"/>
      <c r="MBB8" s="91"/>
      <c r="MBC8" s="91"/>
      <c r="MBD8" s="91"/>
      <c r="MBE8" s="91"/>
      <c r="MBF8" s="91"/>
      <c r="MBG8" s="91"/>
      <c r="MBH8" s="91"/>
      <c r="MBI8" s="91"/>
      <c r="MBJ8" s="91"/>
      <c r="MBK8" s="91"/>
      <c r="MBL8" s="91"/>
      <c r="MBM8" s="91"/>
      <c r="MBN8" s="91"/>
      <c r="MBO8" s="91"/>
      <c r="MBP8" s="91"/>
      <c r="MBQ8" s="91"/>
      <c r="MBR8" s="91"/>
      <c r="MBS8" s="91"/>
      <c r="MBT8" s="91"/>
      <c r="MBU8" s="91"/>
      <c r="MBV8" s="91"/>
      <c r="MBW8" s="91"/>
      <c r="MBX8" s="91"/>
      <c r="MBY8" s="91"/>
      <c r="MBZ8" s="91"/>
      <c r="MCA8" s="91"/>
      <c r="MCB8" s="91"/>
      <c r="MCC8" s="91"/>
      <c r="MCD8" s="91"/>
      <c r="MCE8" s="91"/>
      <c r="MCF8" s="91"/>
      <c r="MCG8" s="91"/>
      <c r="MCH8" s="91"/>
      <c r="MCI8" s="91"/>
      <c r="MCJ8" s="91"/>
      <c r="MCK8" s="91"/>
      <c r="MCL8" s="91"/>
      <c r="MCM8" s="91"/>
      <c r="MCN8" s="91"/>
      <c r="MCO8" s="91"/>
      <c r="MCP8" s="91"/>
      <c r="MCQ8" s="91"/>
      <c r="MCR8" s="91"/>
      <c r="MCS8" s="91"/>
      <c r="MCT8" s="91"/>
      <c r="MCU8" s="91"/>
      <c r="MCV8" s="91"/>
      <c r="MCW8" s="91"/>
      <c r="MCX8" s="91"/>
      <c r="MCY8" s="91"/>
      <c r="MCZ8" s="91"/>
      <c r="MDA8" s="91"/>
      <c r="MDB8" s="91"/>
      <c r="MDC8" s="91"/>
      <c r="MDD8" s="91"/>
      <c r="MDE8" s="91"/>
      <c r="MDF8" s="91"/>
      <c r="MDG8" s="91"/>
      <c r="MDH8" s="91"/>
      <c r="MDI8" s="91"/>
      <c r="MDJ8" s="91"/>
      <c r="MDK8" s="91"/>
      <c r="MDL8" s="91"/>
      <c r="MDM8" s="91"/>
      <c r="MDN8" s="91"/>
      <c r="MDO8" s="91"/>
      <c r="MDP8" s="91"/>
      <c r="MDQ8" s="91"/>
      <c r="MDR8" s="91"/>
      <c r="MDS8" s="91"/>
      <c r="MDT8" s="91"/>
      <c r="MDU8" s="91"/>
      <c r="MDV8" s="91"/>
      <c r="MDW8" s="91"/>
      <c r="MDX8" s="91"/>
      <c r="MDY8" s="91"/>
      <c r="MDZ8" s="91"/>
      <c r="MEA8" s="91"/>
      <c r="MEB8" s="91"/>
      <c r="MEC8" s="91"/>
      <c r="MED8" s="91"/>
      <c r="MEE8" s="91"/>
      <c r="MEF8" s="91"/>
      <c r="MEG8" s="91"/>
      <c r="MEH8" s="91"/>
      <c r="MEI8" s="91"/>
      <c r="MEJ8" s="91"/>
      <c r="MEK8" s="91"/>
      <c r="MEL8" s="91"/>
      <c r="MEM8" s="91"/>
      <c r="MEN8" s="91"/>
      <c r="MEO8" s="91"/>
      <c r="MEP8" s="91"/>
      <c r="MEQ8" s="91"/>
      <c r="MER8" s="91"/>
      <c r="MES8" s="91"/>
      <c r="MET8" s="91"/>
      <c r="MEU8" s="91"/>
      <c r="MEV8" s="91"/>
      <c r="MEW8" s="91"/>
      <c r="MEX8" s="91"/>
      <c r="MEY8" s="91"/>
      <c r="MEZ8" s="91"/>
      <c r="MFA8" s="91"/>
      <c r="MFB8" s="91"/>
      <c r="MFC8" s="91"/>
      <c r="MFD8" s="91"/>
      <c r="MFE8" s="91"/>
      <c r="MFF8" s="91"/>
      <c r="MFG8" s="91"/>
      <c r="MFH8" s="91"/>
      <c r="MFI8" s="91"/>
      <c r="MFJ8" s="91"/>
      <c r="MFK8" s="91"/>
      <c r="MFL8" s="91"/>
      <c r="MFM8" s="91"/>
      <c r="MFN8" s="91"/>
      <c r="MFO8" s="91"/>
      <c r="MFP8" s="91"/>
      <c r="MFQ8" s="91"/>
      <c r="MFR8" s="91"/>
      <c r="MFS8" s="91"/>
      <c r="MFT8" s="91"/>
      <c r="MFU8" s="91"/>
      <c r="MFV8" s="91"/>
      <c r="MFW8" s="91"/>
      <c r="MFX8" s="91"/>
      <c r="MFY8" s="91"/>
      <c r="MFZ8" s="91"/>
      <c r="MGA8" s="91"/>
      <c r="MGB8" s="91"/>
      <c r="MGC8" s="91"/>
      <c r="MGD8" s="91"/>
      <c r="MGE8" s="91"/>
      <c r="MGF8" s="91"/>
      <c r="MGG8" s="91"/>
      <c r="MGH8" s="91"/>
      <c r="MGI8" s="91"/>
      <c r="MGJ8" s="91"/>
      <c r="MGK8" s="91"/>
      <c r="MGL8" s="91"/>
      <c r="MGM8" s="91"/>
      <c r="MGN8" s="91"/>
      <c r="MGO8" s="91"/>
      <c r="MGP8" s="91"/>
      <c r="MGQ8" s="91"/>
      <c r="MGR8" s="91"/>
      <c r="MGS8" s="91"/>
      <c r="MGT8" s="91"/>
      <c r="MGU8" s="91"/>
      <c r="MGV8" s="91"/>
      <c r="MGW8" s="91"/>
      <c r="MGX8" s="91"/>
      <c r="MGY8" s="91"/>
      <c r="MGZ8" s="91"/>
      <c r="MHA8" s="91"/>
      <c r="MHB8" s="91"/>
      <c r="MHC8" s="91"/>
      <c r="MHD8" s="91"/>
      <c r="MHE8" s="91"/>
      <c r="MHF8" s="91"/>
      <c r="MHG8" s="91"/>
      <c r="MHH8" s="91"/>
      <c r="MHI8" s="91"/>
      <c r="MHJ8" s="91"/>
      <c r="MHK8" s="91"/>
      <c r="MHL8" s="91"/>
      <c r="MHM8" s="91"/>
      <c r="MHN8" s="91"/>
      <c r="MHO8" s="91"/>
      <c r="MHP8" s="91"/>
      <c r="MHQ8" s="91"/>
      <c r="MHR8" s="91"/>
      <c r="MHS8" s="91"/>
      <c r="MHT8" s="91"/>
      <c r="MHU8" s="91"/>
      <c r="MHV8" s="91"/>
      <c r="MHW8" s="91"/>
      <c r="MHX8" s="91"/>
      <c r="MHY8" s="91"/>
      <c r="MHZ8" s="91"/>
      <c r="MIA8" s="91"/>
      <c r="MIB8" s="91"/>
      <c r="MIC8" s="91"/>
      <c r="MID8" s="91"/>
      <c r="MIE8" s="91"/>
      <c r="MIF8" s="91"/>
      <c r="MIG8" s="91"/>
      <c r="MIH8" s="91"/>
      <c r="MII8" s="91"/>
      <c r="MIJ8" s="91"/>
      <c r="MIK8" s="91"/>
      <c r="MIL8" s="91"/>
      <c r="MIM8" s="91"/>
      <c r="MIN8" s="91"/>
      <c r="MIO8" s="91"/>
      <c r="MIP8" s="91"/>
      <c r="MIQ8" s="91"/>
      <c r="MIR8" s="91"/>
      <c r="MIS8" s="91"/>
      <c r="MIT8" s="91"/>
      <c r="MIU8" s="91"/>
      <c r="MIV8" s="91"/>
      <c r="MIW8" s="91"/>
      <c r="MIX8" s="91"/>
      <c r="MIY8" s="91"/>
      <c r="MIZ8" s="91"/>
      <c r="MJA8" s="91"/>
      <c r="MJB8" s="91"/>
      <c r="MJC8" s="91"/>
      <c r="MJD8" s="91"/>
      <c r="MJE8" s="91"/>
      <c r="MJF8" s="91"/>
      <c r="MJG8" s="91"/>
      <c r="MJH8" s="91"/>
      <c r="MJI8" s="91"/>
      <c r="MJJ8" s="91"/>
      <c r="MJK8" s="91"/>
      <c r="MJL8" s="91"/>
      <c r="MJM8" s="91"/>
      <c r="MJN8" s="91"/>
      <c r="MJO8" s="91"/>
      <c r="MJP8" s="91"/>
      <c r="MJQ8" s="91"/>
      <c r="MJR8" s="91"/>
      <c r="MJS8" s="91"/>
      <c r="MJT8" s="91"/>
      <c r="MJU8" s="91"/>
      <c r="MJV8" s="91"/>
      <c r="MJW8" s="91"/>
      <c r="MJX8" s="91"/>
      <c r="MJY8" s="91"/>
      <c r="MJZ8" s="91"/>
      <c r="MKA8" s="91"/>
      <c r="MKB8" s="91"/>
      <c r="MKC8" s="91"/>
      <c r="MKD8" s="91"/>
      <c r="MKE8" s="91"/>
      <c r="MKF8" s="91"/>
      <c r="MKG8" s="91"/>
      <c r="MKH8" s="91"/>
      <c r="MKI8" s="91"/>
      <c r="MKJ8" s="91"/>
      <c r="MKK8" s="91"/>
      <c r="MKL8" s="91"/>
      <c r="MKM8" s="91"/>
      <c r="MKN8" s="91"/>
      <c r="MKO8" s="91"/>
      <c r="MKP8" s="91"/>
      <c r="MKQ8" s="91"/>
      <c r="MKR8" s="91"/>
      <c r="MKS8" s="91"/>
      <c r="MKT8" s="91"/>
      <c r="MKU8" s="91"/>
      <c r="MKV8" s="91"/>
      <c r="MKW8" s="91"/>
      <c r="MKX8" s="91"/>
      <c r="MKY8" s="91"/>
      <c r="MKZ8" s="91"/>
      <c r="MLA8" s="91"/>
      <c r="MLB8" s="91"/>
      <c r="MLC8" s="91"/>
      <c r="MLD8" s="91"/>
      <c r="MLE8" s="91"/>
      <c r="MLF8" s="91"/>
      <c r="MLG8" s="91"/>
      <c r="MLH8" s="91"/>
      <c r="MLI8" s="91"/>
      <c r="MLJ8" s="91"/>
      <c r="MLK8" s="91"/>
      <c r="MLL8" s="91"/>
      <c r="MLM8" s="91"/>
      <c r="MLN8" s="91"/>
      <c r="MLO8" s="91"/>
      <c r="MLP8" s="91"/>
      <c r="MLQ8" s="91"/>
      <c r="MLR8" s="91"/>
      <c r="MLS8" s="91"/>
      <c r="MLT8" s="91"/>
      <c r="MLU8" s="91"/>
      <c r="MLV8" s="91"/>
      <c r="MLW8" s="91"/>
      <c r="MLX8" s="91"/>
      <c r="MLY8" s="91"/>
      <c r="MLZ8" s="91"/>
      <c r="MMA8" s="91"/>
      <c r="MMB8" s="91"/>
      <c r="MMC8" s="91"/>
      <c r="MMD8" s="91"/>
      <c r="MME8" s="91"/>
      <c r="MMF8" s="91"/>
      <c r="MMG8" s="91"/>
      <c r="MMH8" s="91"/>
      <c r="MMI8" s="91"/>
      <c r="MMJ8" s="91"/>
      <c r="MMK8" s="91"/>
      <c r="MML8" s="91"/>
      <c r="MMM8" s="91"/>
      <c r="MMN8" s="91"/>
      <c r="MMO8" s="91"/>
      <c r="MMP8" s="91"/>
      <c r="MMQ8" s="91"/>
      <c r="MMR8" s="91"/>
      <c r="MMS8" s="91"/>
      <c r="MMT8" s="91"/>
      <c r="MMU8" s="91"/>
      <c r="MMV8" s="91"/>
      <c r="MMW8" s="91"/>
      <c r="MMX8" s="91"/>
      <c r="MMY8" s="91"/>
      <c r="MMZ8" s="91"/>
      <c r="MNA8" s="91"/>
      <c r="MNB8" s="91"/>
      <c r="MNC8" s="91"/>
      <c r="MND8" s="91"/>
      <c r="MNE8" s="91"/>
      <c r="MNF8" s="91"/>
      <c r="MNG8" s="91"/>
      <c r="MNH8" s="91"/>
      <c r="MNI8" s="91"/>
      <c r="MNJ8" s="91"/>
      <c r="MNK8" s="91"/>
      <c r="MNL8" s="91"/>
      <c r="MNM8" s="91"/>
      <c r="MNN8" s="91"/>
      <c r="MNO8" s="91"/>
      <c r="MNP8" s="91"/>
      <c r="MNQ8" s="91"/>
      <c r="MNR8" s="91"/>
      <c r="MNS8" s="91"/>
      <c r="MNT8" s="91"/>
      <c r="MNU8" s="91"/>
      <c r="MNV8" s="91"/>
      <c r="MNW8" s="91"/>
      <c r="MNX8" s="91"/>
      <c r="MNY8" s="91"/>
      <c r="MNZ8" s="91"/>
      <c r="MOA8" s="91"/>
      <c r="MOB8" s="91"/>
      <c r="MOC8" s="91"/>
      <c r="MOD8" s="91"/>
      <c r="MOE8" s="91"/>
      <c r="MOF8" s="91"/>
      <c r="MOG8" s="91"/>
      <c r="MOH8" s="91"/>
      <c r="MOI8" s="91"/>
      <c r="MOJ8" s="91"/>
      <c r="MOK8" s="91"/>
      <c r="MOL8" s="91"/>
      <c r="MOM8" s="91"/>
      <c r="MON8" s="91"/>
      <c r="MOO8" s="91"/>
      <c r="MOP8" s="91"/>
      <c r="MOQ8" s="91"/>
      <c r="MOR8" s="91"/>
      <c r="MOS8" s="91"/>
      <c r="MOT8" s="91"/>
      <c r="MOU8" s="91"/>
      <c r="MOV8" s="91"/>
      <c r="MOW8" s="91"/>
      <c r="MOX8" s="91"/>
      <c r="MOY8" s="91"/>
      <c r="MOZ8" s="91"/>
      <c r="MPA8" s="91"/>
      <c r="MPB8" s="91"/>
      <c r="MPC8" s="91"/>
      <c r="MPD8" s="91"/>
      <c r="MPE8" s="91"/>
      <c r="MPF8" s="91"/>
      <c r="MPG8" s="91"/>
      <c r="MPH8" s="91"/>
      <c r="MPI8" s="91"/>
      <c r="MPJ8" s="91"/>
      <c r="MPK8" s="91"/>
      <c r="MPL8" s="91"/>
      <c r="MPM8" s="91"/>
      <c r="MPN8" s="91"/>
      <c r="MPO8" s="91"/>
      <c r="MPP8" s="91"/>
      <c r="MPQ8" s="91"/>
      <c r="MPR8" s="91"/>
      <c r="MPS8" s="91"/>
      <c r="MPT8" s="91"/>
      <c r="MPU8" s="91"/>
      <c r="MPV8" s="91"/>
      <c r="MPW8" s="91"/>
      <c r="MPX8" s="91"/>
      <c r="MPY8" s="91"/>
      <c r="MPZ8" s="91"/>
      <c r="MQA8" s="91"/>
      <c r="MQB8" s="91"/>
      <c r="MQC8" s="91"/>
      <c r="MQD8" s="91"/>
      <c r="MQE8" s="91"/>
      <c r="MQF8" s="91"/>
      <c r="MQG8" s="91"/>
      <c r="MQH8" s="91"/>
      <c r="MQI8" s="91"/>
      <c r="MQJ8" s="91"/>
      <c r="MQK8" s="91"/>
      <c r="MQL8" s="91"/>
      <c r="MQM8" s="91"/>
      <c r="MQN8" s="91"/>
      <c r="MQO8" s="91"/>
      <c r="MQP8" s="91"/>
      <c r="MQQ8" s="91"/>
      <c r="MQR8" s="91"/>
      <c r="MQS8" s="91"/>
      <c r="MQT8" s="91"/>
      <c r="MQU8" s="91"/>
      <c r="MQV8" s="91"/>
      <c r="MQW8" s="91"/>
      <c r="MQX8" s="91"/>
      <c r="MQY8" s="91"/>
      <c r="MQZ8" s="91"/>
      <c r="MRA8" s="91"/>
      <c r="MRB8" s="91"/>
      <c r="MRC8" s="91"/>
      <c r="MRD8" s="91"/>
      <c r="MRE8" s="91"/>
      <c r="MRF8" s="91"/>
      <c r="MRG8" s="91"/>
      <c r="MRH8" s="91"/>
      <c r="MRI8" s="91"/>
      <c r="MRJ8" s="91"/>
      <c r="MRK8" s="91"/>
      <c r="MRL8" s="91"/>
      <c r="MRM8" s="91"/>
      <c r="MRN8" s="91"/>
      <c r="MRO8" s="91"/>
      <c r="MRP8" s="91"/>
      <c r="MRQ8" s="91"/>
      <c r="MRR8" s="91"/>
      <c r="MRS8" s="91"/>
      <c r="MRT8" s="91"/>
      <c r="MRU8" s="91"/>
      <c r="MRV8" s="91"/>
      <c r="MRW8" s="91"/>
      <c r="MRX8" s="91"/>
      <c r="MRY8" s="91"/>
      <c r="MRZ8" s="91"/>
      <c r="MSA8" s="91"/>
      <c r="MSB8" s="91"/>
      <c r="MSC8" s="91"/>
      <c r="MSD8" s="91"/>
      <c r="MSE8" s="91"/>
      <c r="MSF8" s="91"/>
      <c r="MSG8" s="91"/>
      <c r="MSH8" s="91"/>
      <c r="MSI8" s="91"/>
      <c r="MSJ8" s="91"/>
      <c r="MSK8" s="91"/>
      <c r="MSL8" s="91"/>
      <c r="MSM8" s="91"/>
      <c r="MSN8" s="91"/>
      <c r="MSO8" s="91"/>
      <c r="MSP8" s="91"/>
      <c r="MSQ8" s="91"/>
      <c r="MSR8" s="91"/>
      <c r="MSS8" s="91"/>
      <c r="MST8" s="91"/>
      <c r="MSU8" s="91"/>
      <c r="MSV8" s="91"/>
      <c r="MSW8" s="91"/>
      <c r="MSX8" s="91"/>
      <c r="MSY8" s="91"/>
      <c r="MSZ8" s="91"/>
      <c r="MTA8" s="91"/>
      <c r="MTB8" s="91"/>
      <c r="MTC8" s="91"/>
      <c r="MTD8" s="91"/>
      <c r="MTE8" s="91"/>
      <c r="MTF8" s="91"/>
      <c r="MTG8" s="91"/>
      <c r="MTH8" s="91"/>
      <c r="MTI8" s="91"/>
      <c r="MTJ8" s="91"/>
      <c r="MTK8" s="91"/>
      <c r="MTL8" s="91"/>
      <c r="MTM8" s="91"/>
      <c r="MTN8" s="91"/>
      <c r="MTO8" s="91"/>
      <c r="MTP8" s="91"/>
      <c r="MTQ8" s="91"/>
      <c r="MTR8" s="91"/>
      <c r="MTS8" s="91"/>
      <c r="MTT8" s="91"/>
      <c r="MTU8" s="91"/>
      <c r="MTV8" s="91"/>
      <c r="MTW8" s="91"/>
      <c r="MTX8" s="91"/>
      <c r="MTY8" s="91"/>
      <c r="MTZ8" s="91"/>
      <c r="MUA8" s="91"/>
      <c r="MUB8" s="91"/>
      <c r="MUC8" s="91"/>
      <c r="MUD8" s="91"/>
      <c r="MUE8" s="91"/>
      <c r="MUF8" s="91"/>
      <c r="MUG8" s="91"/>
      <c r="MUH8" s="91"/>
      <c r="MUI8" s="91"/>
      <c r="MUJ8" s="91"/>
      <c r="MUK8" s="91"/>
      <c r="MUL8" s="91"/>
      <c r="MUM8" s="91"/>
      <c r="MUN8" s="91"/>
      <c r="MUO8" s="91"/>
      <c r="MUP8" s="91"/>
      <c r="MUQ8" s="91"/>
      <c r="MUR8" s="91"/>
      <c r="MUS8" s="91"/>
      <c r="MUT8" s="91"/>
      <c r="MUU8" s="91"/>
      <c r="MUV8" s="91"/>
      <c r="MUW8" s="91"/>
      <c r="MUX8" s="91"/>
      <c r="MUY8" s="91"/>
      <c r="MUZ8" s="91"/>
      <c r="MVA8" s="91"/>
      <c r="MVB8" s="91"/>
      <c r="MVC8" s="91"/>
      <c r="MVD8" s="91"/>
      <c r="MVE8" s="91"/>
      <c r="MVF8" s="91"/>
      <c r="MVG8" s="91"/>
      <c r="MVH8" s="91"/>
      <c r="MVI8" s="91"/>
      <c r="MVJ8" s="91"/>
      <c r="MVK8" s="91"/>
      <c r="MVL8" s="91"/>
      <c r="MVM8" s="91"/>
      <c r="MVN8" s="91"/>
      <c r="MVO8" s="91"/>
      <c r="MVP8" s="91"/>
      <c r="MVQ8" s="91"/>
      <c r="MVR8" s="91"/>
      <c r="MVS8" s="91"/>
      <c r="MVT8" s="91"/>
      <c r="MVU8" s="91"/>
      <c r="MVV8" s="91"/>
      <c r="MVW8" s="91"/>
      <c r="MVX8" s="91"/>
      <c r="MVY8" s="91"/>
      <c r="MVZ8" s="91"/>
      <c r="MWA8" s="91"/>
      <c r="MWB8" s="91"/>
      <c r="MWC8" s="91"/>
      <c r="MWD8" s="91"/>
      <c r="MWE8" s="91"/>
      <c r="MWF8" s="91"/>
      <c r="MWG8" s="91"/>
      <c r="MWH8" s="91"/>
      <c r="MWI8" s="91"/>
      <c r="MWJ8" s="91"/>
      <c r="MWK8" s="91"/>
      <c r="MWL8" s="91"/>
      <c r="MWM8" s="91"/>
      <c r="MWN8" s="91"/>
      <c r="MWO8" s="91"/>
      <c r="MWP8" s="91"/>
      <c r="MWQ8" s="91"/>
      <c r="MWR8" s="91"/>
      <c r="MWS8" s="91"/>
      <c r="MWT8" s="91"/>
      <c r="MWU8" s="91"/>
      <c r="MWV8" s="91"/>
      <c r="MWW8" s="91"/>
      <c r="MWX8" s="91"/>
      <c r="MWY8" s="91"/>
      <c r="MWZ8" s="91"/>
      <c r="MXA8" s="91"/>
      <c r="MXB8" s="91"/>
      <c r="MXC8" s="91"/>
      <c r="MXD8" s="91"/>
      <c r="MXE8" s="91"/>
      <c r="MXF8" s="91"/>
      <c r="MXG8" s="91"/>
      <c r="MXH8" s="91"/>
      <c r="MXI8" s="91"/>
      <c r="MXJ8" s="91"/>
      <c r="MXK8" s="91"/>
      <c r="MXL8" s="91"/>
      <c r="MXM8" s="91"/>
      <c r="MXN8" s="91"/>
      <c r="MXO8" s="91"/>
      <c r="MXP8" s="91"/>
      <c r="MXQ8" s="91"/>
      <c r="MXR8" s="91"/>
      <c r="MXS8" s="91"/>
      <c r="MXT8" s="91"/>
      <c r="MXU8" s="91"/>
      <c r="MXV8" s="91"/>
      <c r="MXW8" s="91"/>
      <c r="MXX8" s="91"/>
      <c r="MXY8" s="91"/>
      <c r="MXZ8" s="91"/>
      <c r="MYA8" s="91"/>
      <c r="MYB8" s="91"/>
      <c r="MYC8" s="91"/>
      <c r="MYD8" s="91"/>
      <c r="MYE8" s="91"/>
      <c r="MYF8" s="91"/>
      <c r="MYG8" s="91"/>
      <c r="MYH8" s="91"/>
      <c r="MYI8" s="91"/>
      <c r="MYJ8" s="91"/>
      <c r="MYK8" s="91"/>
      <c r="MYL8" s="91"/>
      <c r="MYM8" s="91"/>
      <c r="MYN8" s="91"/>
      <c r="MYO8" s="91"/>
      <c r="MYP8" s="91"/>
      <c r="MYQ8" s="91"/>
      <c r="MYR8" s="91"/>
      <c r="MYS8" s="91"/>
      <c r="MYT8" s="91"/>
      <c r="MYU8" s="91"/>
      <c r="MYV8" s="91"/>
      <c r="MYW8" s="91"/>
      <c r="MYX8" s="91"/>
      <c r="MYY8" s="91"/>
      <c r="MYZ8" s="91"/>
      <c r="MZA8" s="91"/>
      <c r="MZB8" s="91"/>
      <c r="MZC8" s="91"/>
      <c r="MZD8" s="91"/>
      <c r="MZE8" s="91"/>
      <c r="MZF8" s="91"/>
      <c r="MZG8" s="91"/>
      <c r="MZH8" s="91"/>
      <c r="MZI8" s="91"/>
      <c r="MZJ8" s="91"/>
      <c r="MZK8" s="91"/>
      <c r="MZL8" s="91"/>
      <c r="MZM8" s="91"/>
      <c r="MZN8" s="91"/>
      <c r="MZO8" s="91"/>
      <c r="MZP8" s="91"/>
      <c r="MZQ8" s="91"/>
      <c r="MZR8" s="91"/>
      <c r="MZS8" s="91"/>
      <c r="MZT8" s="91"/>
      <c r="MZU8" s="91"/>
      <c r="MZV8" s="91"/>
      <c r="MZW8" s="91"/>
      <c r="MZX8" s="91"/>
      <c r="MZY8" s="91"/>
      <c r="MZZ8" s="91"/>
      <c r="NAA8" s="91"/>
      <c r="NAB8" s="91"/>
      <c r="NAC8" s="91"/>
      <c r="NAD8" s="91"/>
      <c r="NAE8" s="91"/>
      <c r="NAF8" s="91"/>
      <c r="NAG8" s="91"/>
      <c r="NAH8" s="91"/>
      <c r="NAI8" s="91"/>
      <c r="NAJ8" s="91"/>
      <c r="NAK8" s="91"/>
      <c r="NAL8" s="91"/>
      <c r="NAM8" s="91"/>
      <c r="NAN8" s="91"/>
      <c r="NAO8" s="91"/>
      <c r="NAP8" s="91"/>
      <c r="NAQ8" s="91"/>
      <c r="NAR8" s="91"/>
      <c r="NAS8" s="91"/>
      <c r="NAT8" s="91"/>
      <c r="NAU8" s="91"/>
      <c r="NAV8" s="91"/>
      <c r="NAW8" s="91"/>
      <c r="NAX8" s="91"/>
      <c r="NAY8" s="91"/>
      <c r="NAZ8" s="91"/>
      <c r="NBA8" s="91"/>
      <c r="NBB8" s="91"/>
      <c r="NBC8" s="91"/>
      <c r="NBD8" s="91"/>
      <c r="NBE8" s="91"/>
      <c r="NBF8" s="91"/>
      <c r="NBG8" s="91"/>
      <c r="NBH8" s="91"/>
      <c r="NBI8" s="91"/>
      <c r="NBJ8" s="91"/>
      <c r="NBK8" s="91"/>
      <c r="NBL8" s="91"/>
      <c r="NBM8" s="91"/>
      <c r="NBN8" s="91"/>
      <c r="NBO8" s="91"/>
      <c r="NBP8" s="91"/>
      <c r="NBQ8" s="91"/>
      <c r="NBR8" s="91"/>
      <c r="NBS8" s="91"/>
      <c r="NBT8" s="91"/>
      <c r="NBU8" s="91"/>
      <c r="NBV8" s="91"/>
      <c r="NBW8" s="91"/>
      <c r="NBX8" s="91"/>
      <c r="NBY8" s="91"/>
      <c r="NBZ8" s="91"/>
      <c r="NCA8" s="91"/>
      <c r="NCB8" s="91"/>
      <c r="NCC8" s="91"/>
      <c r="NCD8" s="91"/>
      <c r="NCE8" s="91"/>
      <c r="NCF8" s="91"/>
      <c r="NCG8" s="91"/>
      <c r="NCH8" s="91"/>
      <c r="NCI8" s="91"/>
      <c r="NCJ8" s="91"/>
      <c r="NCK8" s="91"/>
      <c r="NCL8" s="91"/>
      <c r="NCM8" s="91"/>
      <c r="NCN8" s="91"/>
      <c r="NCO8" s="91"/>
      <c r="NCP8" s="91"/>
      <c r="NCQ8" s="91"/>
      <c r="NCR8" s="91"/>
      <c r="NCS8" s="91"/>
      <c r="NCT8" s="91"/>
      <c r="NCU8" s="91"/>
      <c r="NCV8" s="91"/>
      <c r="NCW8" s="91"/>
      <c r="NCX8" s="91"/>
      <c r="NCY8" s="91"/>
      <c r="NCZ8" s="91"/>
      <c r="NDA8" s="91"/>
      <c r="NDB8" s="91"/>
      <c r="NDC8" s="91"/>
      <c r="NDD8" s="91"/>
      <c r="NDE8" s="91"/>
      <c r="NDF8" s="91"/>
      <c r="NDG8" s="91"/>
      <c r="NDH8" s="91"/>
      <c r="NDI8" s="91"/>
      <c r="NDJ8" s="91"/>
      <c r="NDK8" s="91"/>
      <c r="NDL8" s="91"/>
      <c r="NDM8" s="91"/>
      <c r="NDN8" s="91"/>
      <c r="NDO8" s="91"/>
      <c r="NDP8" s="91"/>
      <c r="NDQ8" s="91"/>
      <c r="NDR8" s="91"/>
      <c r="NDS8" s="91"/>
      <c r="NDT8" s="91"/>
      <c r="NDU8" s="91"/>
      <c r="NDV8" s="91"/>
      <c r="NDW8" s="91"/>
      <c r="NDX8" s="91"/>
      <c r="NDY8" s="91"/>
      <c r="NDZ8" s="91"/>
      <c r="NEA8" s="91"/>
      <c r="NEB8" s="91"/>
      <c r="NEC8" s="91"/>
      <c r="NED8" s="91"/>
      <c r="NEE8" s="91"/>
      <c r="NEF8" s="91"/>
      <c r="NEG8" s="91"/>
      <c r="NEH8" s="91"/>
      <c r="NEI8" s="91"/>
      <c r="NEJ8" s="91"/>
      <c r="NEK8" s="91"/>
      <c r="NEL8" s="91"/>
      <c r="NEM8" s="91"/>
      <c r="NEN8" s="91"/>
      <c r="NEO8" s="91"/>
      <c r="NEP8" s="91"/>
      <c r="NEQ8" s="91"/>
      <c r="NER8" s="91"/>
      <c r="NES8" s="91"/>
      <c r="NET8" s="91"/>
      <c r="NEU8" s="91"/>
      <c r="NEV8" s="91"/>
      <c r="NEW8" s="91"/>
      <c r="NEX8" s="91"/>
      <c r="NEY8" s="91"/>
      <c r="NEZ8" s="91"/>
      <c r="NFA8" s="91"/>
      <c r="NFB8" s="91"/>
      <c r="NFC8" s="91"/>
      <c r="NFD8" s="91"/>
      <c r="NFE8" s="91"/>
      <c r="NFF8" s="91"/>
      <c r="NFG8" s="91"/>
      <c r="NFH8" s="91"/>
      <c r="NFI8" s="91"/>
      <c r="NFJ8" s="91"/>
      <c r="NFK8" s="91"/>
      <c r="NFL8" s="91"/>
      <c r="NFM8" s="91"/>
      <c r="NFN8" s="91"/>
      <c r="NFO8" s="91"/>
      <c r="NFP8" s="91"/>
      <c r="NFQ8" s="91"/>
      <c r="NFR8" s="91"/>
      <c r="NFS8" s="91"/>
      <c r="NFT8" s="91"/>
      <c r="NFU8" s="91"/>
      <c r="NFV8" s="91"/>
      <c r="NFW8" s="91"/>
      <c r="NFX8" s="91"/>
      <c r="NFY8" s="91"/>
      <c r="NFZ8" s="91"/>
      <c r="NGA8" s="91"/>
      <c r="NGB8" s="91"/>
      <c r="NGC8" s="91"/>
      <c r="NGD8" s="91"/>
      <c r="NGE8" s="91"/>
      <c r="NGF8" s="91"/>
      <c r="NGG8" s="91"/>
      <c r="NGH8" s="91"/>
      <c r="NGI8" s="91"/>
      <c r="NGJ8" s="91"/>
      <c r="NGK8" s="91"/>
      <c r="NGL8" s="91"/>
      <c r="NGM8" s="91"/>
      <c r="NGN8" s="91"/>
      <c r="NGO8" s="91"/>
      <c r="NGP8" s="91"/>
      <c r="NGQ8" s="91"/>
      <c r="NGR8" s="91"/>
      <c r="NGS8" s="91"/>
      <c r="NGT8" s="91"/>
      <c r="NGU8" s="91"/>
      <c r="NGV8" s="91"/>
      <c r="NGW8" s="91"/>
      <c r="NGX8" s="91"/>
      <c r="NGY8" s="91"/>
      <c r="NGZ8" s="91"/>
      <c r="NHA8" s="91"/>
      <c r="NHB8" s="91"/>
      <c r="NHC8" s="91"/>
      <c r="NHD8" s="91"/>
      <c r="NHE8" s="91"/>
      <c r="NHF8" s="91"/>
      <c r="NHG8" s="91"/>
      <c r="NHH8" s="91"/>
      <c r="NHI8" s="91"/>
      <c r="NHJ8" s="91"/>
      <c r="NHK8" s="91"/>
      <c r="NHL8" s="91"/>
      <c r="NHM8" s="91"/>
      <c r="NHN8" s="91"/>
      <c r="NHO8" s="91"/>
      <c r="NHP8" s="91"/>
      <c r="NHQ8" s="91"/>
      <c r="NHR8" s="91"/>
      <c r="NHS8" s="91"/>
      <c r="NHT8" s="91"/>
      <c r="NHU8" s="91"/>
      <c r="NHV8" s="91"/>
      <c r="NHW8" s="91"/>
      <c r="NHX8" s="91"/>
      <c r="NHY8" s="91"/>
      <c r="NHZ8" s="91"/>
      <c r="NIA8" s="91"/>
      <c r="NIB8" s="91"/>
      <c r="NIC8" s="91"/>
      <c r="NID8" s="91"/>
      <c r="NIE8" s="91"/>
      <c r="NIF8" s="91"/>
      <c r="NIG8" s="91"/>
      <c r="NIH8" s="91"/>
      <c r="NII8" s="91"/>
      <c r="NIJ8" s="91"/>
      <c r="NIK8" s="91"/>
      <c r="NIL8" s="91"/>
      <c r="NIM8" s="91"/>
      <c r="NIN8" s="91"/>
      <c r="NIO8" s="91"/>
      <c r="NIP8" s="91"/>
      <c r="NIQ8" s="91"/>
      <c r="NIR8" s="91"/>
      <c r="NIS8" s="91"/>
      <c r="NIT8" s="91"/>
      <c r="NIU8" s="91"/>
      <c r="NIV8" s="91"/>
      <c r="NIW8" s="91"/>
      <c r="NIX8" s="91"/>
      <c r="NIY8" s="91"/>
      <c r="NIZ8" s="91"/>
      <c r="NJA8" s="91"/>
      <c r="NJB8" s="91"/>
      <c r="NJC8" s="91"/>
      <c r="NJD8" s="91"/>
      <c r="NJE8" s="91"/>
      <c r="NJF8" s="91"/>
      <c r="NJG8" s="91"/>
      <c r="NJH8" s="91"/>
      <c r="NJI8" s="91"/>
      <c r="NJJ8" s="91"/>
      <c r="NJK8" s="91"/>
      <c r="NJL8" s="91"/>
      <c r="NJM8" s="91"/>
      <c r="NJN8" s="91"/>
      <c r="NJO8" s="91"/>
      <c r="NJP8" s="91"/>
      <c r="NJQ8" s="91"/>
      <c r="NJR8" s="91"/>
      <c r="NJS8" s="91"/>
      <c r="NJT8" s="91"/>
      <c r="NJU8" s="91"/>
      <c r="NJV8" s="91"/>
      <c r="NJW8" s="91"/>
      <c r="NJX8" s="91"/>
      <c r="NJY8" s="91"/>
      <c r="NJZ8" s="91"/>
      <c r="NKA8" s="91"/>
      <c r="NKB8" s="91"/>
      <c r="NKC8" s="91"/>
      <c r="NKD8" s="91"/>
      <c r="NKE8" s="91"/>
      <c r="NKF8" s="91"/>
      <c r="NKG8" s="91"/>
      <c r="NKH8" s="91"/>
      <c r="NKI8" s="91"/>
      <c r="NKJ8" s="91"/>
      <c r="NKK8" s="91"/>
      <c r="NKL8" s="91"/>
      <c r="NKM8" s="91"/>
      <c r="NKN8" s="91"/>
      <c r="NKO8" s="91"/>
      <c r="NKP8" s="91"/>
      <c r="NKQ8" s="91"/>
      <c r="NKR8" s="91"/>
      <c r="NKS8" s="91"/>
      <c r="NKT8" s="91"/>
      <c r="NKU8" s="91"/>
      <c r="NKV8" s="91"/>
      <c r="NKW8" s="91"/>
      <c r="NKX8" s="91"/>
      <c r="NKY8" s="91"/>
      <c r="NKZ8" s="91"/>
      <c r="NLA8" s="91"/>
      <c r="NLB8" s="91"/>
      <c r="NLC8" s="91"/>
      <c r="NLD8" s="91"/>
      <c r="NLE8" s="91"/>
      <c r="NLF8" s="91"/>
      <c r="NLG8" s="91"/>
      <c r="NLH8" s="91"/>
      <c r="NLI8" s="91"/>
      <c r="NLJ8" s="91"/>
      <c r="NLK8" s="91"/>
      <c r="NLL8" s="91"/>
      <c r="NLM8" s="91"/>
      <c r="NLN8" s="91"/>
      <c r="NLO8" s="91"/>
      <c r="NLP8" s="91"/>
      <c r="NLQ8" s="91"/>
      <c r="NLR8" s="91"/>
      <c r="NLS8" s="91"/>
      <c r="NLT8" s="91"/>
      <c r="NLU8" s="91"/>
      <c r="NLV8" s="91"/>
      <c r="NLW8" s="91"/>
      <c r="NLX8" s="91"/>
      <c r="NLY8" s="91"/>
      <c r="NLZ8" s="91"/>
      <c r="NMA8" s="91"/>
      <c r="NMB8" s="91"/>
      <c r="NMC8" s="91"/>
      <c r="NMD8" s="91"/>
      <c r="NME8" s="91"/>
      <c r="NMF8" s="91"/>
      <c r="NMG8" s="91"/>
      <c r="NMH8" s="91"/>
      <c r="NMI8" s="91"/>
      <c r="NMJ8" s="91"/>
      <c r="NMK8" s="91"/>
      <c r="NML8" s="91"/>
      <c r="NMM8" s="91"/>
      <c r="NMN8" s="91"/>
      <c r="NMO8" s="91"/>
      <c r="NMP8" s="91"/>
      <c r="NMQ8" s="91"/>
      <c r="NMR8" s="91"/>
      <c r="NMS8" s="91"/>
      <c r="NMT8" s="91"/>
      <c r="NMU8" s="91"/>
      <c r="NMV8" s="91"/>
      <c r="NMW8" s="91"/>
      <c r="NMX8" s="91"/>
      <c r="NMY8" s="91"/>
      <c r="NMZ8" s="91"/>
      <c r="NNA8" s="91"/>
      <c r="NNB8" s="91"/>
      <c r="NNC8" s="91"/>
      <c r="NND8" s="91"/>
      <c r="NNE8" s="91"/>
      <c r="NNF8" s="91"/>
      <c r="NNG8" s="91"/>
      <c r="NNH8" s="91"/>
      <c r="NNI8" s="91"/>
      <c r="NNJ8" s="91"/>
      <c r="NNK8" s="91"/>
      <c r="NNL8" s="91"/>
      <c r="NNM8" s="91"/>
      <c r="NNN8" s="91"/>
      <c r="NNO8" s="91"/>
      <c r="NNP8" s="91"/>
      <c r="NNQ8" s="91"/>
      <c r="NNR8" s="91"/>
      <c r="NNS8" s="91"/>
      <c r="NNT8" s="91"/>
      <c r="NNU8" s="91"/>
      <c r="NNV8" s="91"/>
      <c r="NNW8" s="91"/>
      <c r="NNX8" s="91"/>
      <c r="NNY8" s="91"/>
      <c r="NNZ8" s="91"/>
      <c r="NOA8" s="91"/>
      <c r="NOB8" s="91"/>
      <c r="NOC8" s="91"/>
      <c r="NOD8" s="91"/>
      <c r="NOE8" s="91"/>
      <c r="NOF8" s="91"/>
      <c r="NOG8" s="91"/>
      <c r="NOH8" s="91"/>
      <c r="NOI8" s="91"/>
      <c r="NOJ8" s="91"/>
      <c r="NOK8" s="91"/>
      <c r="NOL8" s="91"/>
      <c r="NOM8" s="91"/>
      <c r="NON8" s="91"/>
      <c r="NOO8" s="91"/>
      <c r="NOP8" s="91"/>
      <c r="NOQ8" s="91"/>
      <c r="NOR8" s="91"/>
      <c r="NOS8" s="91"/>
      <c r="NOT8" s="91"/>
      <c r="NOU8" s="91"/>
      <c r="NOV8" s="91"/>
      <c r="NOW8" s="91"/>
      <c r="NOX8" s="91"/>
      <c r="NOY8" s="91"/>
      <c r="NOZ8" s="91"/>
      <c r="NPA8" s="91"/>
      <c r="NPB8" s="91"/>
      <c r="NPC8" s="91"/>
      <c r="NPD8" s="91"/>
      <c r="NPE8" s="91"/>
      <c r="NPF8" s="91"/>
      <c r="NPG8" s="91"/>
      <c r="NPH8" s="91"/>
      <c r="NPI8" s="91"/>
      <c r="NPJ8" s="91"/>
      <c r="NPK8" s="91"/>
      <c r="NPL8" s="91"/>
      <c r="NPM8" s="91"/>
      <c r="NPN8" s="91"/>
      <c r="NPO8" s="91"/>
      <c r="NPP8" s="91"/>
      <c r="NPQ8" s="91"/>
      <c r="NPR8" s="91"/>
      <c r="NPS8" s="91"/>
      <c r="NPT8" s="91"/>
      <c r="NPU8" s="91"/>
      <c r="NPV8" s="91"/>
      <c r="NPW8" s="91"/>
      <c r="NPX8" s="91"/>
      <c r="NPY8" s="91"/>
      <c r="NPZ8" s="91"/>
      <c r="NQA8" s="91"/>
      <c r="NQB8" s="91"/>
      <c r="NQC8" s="91"/>
      <c r="NQD8" s="91"/>
      <c r="NQE8" s="91"/>
      <c r="NQF8" s="91"/>
      <c r="NQG8" s="91"/>
      <c r="NQH8" s="91"/>
      <c r="NQI8" s="91"/>
      <c r="NQJ8" s="91"/>
      <c r="NQK8" s="91"/>
      <c r="NQL8" s="91"/>
      <c r="NQM8" s="91"/>
      <c r="NQN8" s="91"/>
      <c r="NQO8" s="91"/>
      <c r="NQP8" s="91"/>
      <c r="NQQ8" s="91"/>
      <c r="NQR8" s="91"/>
      <c r="NQS8" s="91"/>
      <c r="NQT8" s="91"/>
      <c r="NQU8" s="91"/>
      <c r="NQV8" s="91"/>
      <c r="NQW8" s="91"/>
      <c r="NQX8" s="91"/>
      <c r="NQY8" s="91"/>
      <c r="NQZ8" s="91"/>
      <c r="NRA8" s="91"/>
      <c r="NRB8" s="91"/>
      <c r="NRC8" s="91"/>
      <c r="NRD8" s="91"/>
      <c r="NRE8" s="91"/>
      <c r="NRF8" s="91"/>
      <c r="NRG8" s="91"/>
      <c r="NRH8" s="91"/>
      <c r="NRI8" s="91"/>
      <c r="NRJ8" s="91"/>
      <c r="NRK8" s="91"/>
      <c r="NRL8" s="91"/>
      <c r="NRM8" s="91"/>
      <c r="NRN8" s="91"/>
      <c r="NRO8" s="91"/>
      <c r="NRP8" s="91"/>
      <c r="NRQ8" s="91"/>
      <c r="NRR8" s="91"/>
      <c r="NRS8" s="91"/>
      <c r="NRT8" s="91"/>
      <c r="NRU8" s="91"/>
      <c r="NRV8" s="91"/>
      <c r="NRW8" s="91"/>
      <c r="NRX8" s="91"/>
      <c r="NRY8" s="91"/>
      <c r="NRZ8" s="91"/>
      <c r="NSA8" s="91"/>
      <c r="NSB8" s="91"/>
      <c r="NSC8" s="91"/>
      <c r="NSD8" s="91"/>
      <c r="NSE8" s="91"/>
      <c r="NSF8" s="91"/>
      <c r="NSG8" s="91"/>
      <c r="NSH8" s="91"/>
      <c r="NSI8" s="91"/>
      <c r="NSJ8" s="91"/>
      <c r="NSK8" s="91"/>
      <c r="NSL8" s="91"/>
      <c r="NSM8" s="91"/>
      <c r="NSN8" s="91"/>
      <c r="NSO8" s="91"/>
      <c r="NSP8" s="91"/>
      <c r="NSQ8" s="91"/>
      <c r="NSR8" s="91"/>
      <c r="NSS8" s="91"/>
      <c r="NST8" s="91"/>
      <c r="NSU8" s="91"/>
      <c r="NSV8" s="91"/>
      <c r="NSW8" s="91"/>
      <c r="NSX8" s="91"/>
      <c r="NSY8" s="91"/>
      <c r="NSZ8" s="91"/>
      <c r="NTA8" s="91"/>
      <c r="NTB8" s="91"/>
      <c r="NTC8" s="91"/>
      <c r="NTD8" s="91"/>
      <c r="NTE8" s="91"/>
      <c r="NTF8" s="91"/>
      <c r="NTG8" s="91"/>
      <c r="NTH8" s="91"/>
      <c r="NTI8" s="91"/>
      <c r="NTJ8" s="91"/>
      <c r="NTK8" s="91"/>
      <c r="NTL8" s="91"/>
      <c r="NTM8" s="91"/>
      <c r="NTN8" s="91"/>
      <c r="NTO8" s="91"/>
      <c r="NTP8" s="91"/>
      <c r="NTQ8" s="91"/>
      <c r="NTR8" s="91"/>
      <c r="NTS8" s="91"/>
      <c r="NTT8" s="91"/>
      <c r="NTU8" s="91"/>
      <c r="NTV8" s="91"/>
      <c r="NTW8" s="91"/>
      <c r="NTX8" s="91"/>
      <c r="NTY8" s="91"/>
      <c r="NTZ8" s="91"/>
      <c r="NUA8" s="91"/>
      <c r="NUB8" s="91"/>
      <c r="NUC8" s="91"/>
      <c r="NUD8" s="91"/>
      <c r="NUE8" s="91"/>
      <c r="NUF8" s="91"/>
      <c r="NUG8" s="91"/>
      <c r="NUH8" s="91"/>
      <c r="NUI8" s="91"/>
      <c r="NUJ8" s="91"/>
      <c r="NUK8" s="91"/>
      <c r="NUL8" s="91"/>
      <c r="NUM8" s="91"/>
      <c r="NUN8" s="91"/>
      <c r="NUO8" s="91"/>
      <c r="NUP8" s="91"/>
      <c r="NUQ8" s="91"/>
      <c r="NUR8" s="91"/>
      <c r="NUS8" s="91"/>
      <c r="NUT8" s="91"/>
      <c r="NUU8" s="91"/>
      <c r="NUV8" s="91"/>
      <c r="NUW8" s="91"/>
      <c r="NUX8" s="91"/>
      <c r="NUY8" s="91"/>
      <c r="NUZ8" s="91"/>
      <c r="NVA8" s="91"/>
      <c r="NVB8" s="91"/>
      <c r="NVC8" s="91"/>
      <c r="NVD8" s="91"/>
      <c r="NVE8" s="91"/>
      <c r="NVF8" s="91"/>
      <c r="NVG8" s="91"/>
      <c r="NVH8" s="91"/>
      <c r="NVI8" s="91"/>
      <c r="NVJ8" s="91"/>
      <c r="NVK8" s="91"/>
      <c r="NVL8" s="91"/>
      <c r="NVM8" s="91"/>
      <c r="NVN8" s="91"/>
      <c r="NVO8" s="91"/>
      <c r="NVP8" s="91"/>
      <c r="NVQ8" s="91"/>
      <c r="NVR8" s="91"/>
      <c r="NVS8" s="91"/>
      <c r="NVT8" s="91"/>
      <c r="NVU8" s="91"/>
      <c r="NVV8" s="91"/>
      <c r="NVW8" s="91"/>
      <c r="NVX8" s="91"/>
      <c r="NVY8" s="91"/>
      <c r="NVZ8" s="91"/>
      <c r="NWA8" s="91"/>
      <c r="NWB8" s="91"/>
      <c r="NWC8" s="91"/>
      <c r="NWD8" s="91"/>
      <c r="NWE8" s="91"/>
      <c r="NWF8" s="91"/>
      <c r="NWG8" s="91"/>
      <c r="NWH8" s="91"/>
      <c r="NWI8" s="91"/>
      <c r="NWJ8" s="91"/>
      <c r="NWK8" s="91"/>
      <c r="NWL8" s="91"/>
      <c r="NWM8" s="91"/>
      <c r="NWN8" s="91"/>
      <c r="NWO8" s="91"/>
      <c r="NWP8" s="91"/>
      <c r="NWQ8" s="91"/>
      <c r="NWR8" s="91"/>
      <c r="NWS8" s="91"/>
      <c r="NWT8" s="91"/>
      <c r="NWU8" s="91"/>
      <c r="NWV8" s="91"/>
      <c r="NWW8" s="91"/>
      <c r="NWX8" s="91"/>
      <c r="NWY8" s="91"/>
      <c r="NWZ8" s="91"/>
      <c r="NXA8" s="91"/>
      <c r="NXB8" s="91"/>
      <c r="NXC8" s="91"/>
      <c r="NXD8" s="91"/>
      <c r="NXE8" s="91"/>
      <c r="NXF8" s="91"/>
      <c r="NXG8" s="91"/>
      <c r="NXH8" s="91"/>
      <c r="NXI8" s="91"/>
      <c r="NXJ8" s="91"/>
      <c r="NXK8" s="91"/>
      <c r="NXL8" s="91"/>
      <c r="NXM8" s="91"/>
      <c r="NXN8" s="91"/>
      <c r="NXO8" s="91"/>
      <c r="NXP8" s="91"/>
      <c r="NXQ8" s="91"/>
      <c r="NXR8" s="91"/>
      <c r="NXS8" s="91"/>
      <c r="NXT8" s="91"/>
      <c r="NXU8" s="91"/>
      <c r="NXV8" s="91"/>
      <c r="NXW8" s="91"/>
      <c r="NXX8" s="91"/>
      <c r="NXY8" s="91"/>
      <c r="NXZ8" s="91"/>
      <c r="NYA8" s="91"/>
      <c r="NYB8" s="91"/>
      <c r="NYC8" s="91"/>
      <c r="NYD8" s="91"/>
      <c r="NYE8" s="91"/>
      <c r="NYF8" s="91"/>
      <c r="NYG8" s="91"/>
      <c r="NYH8" s="91"/>
      <c r="NYI8" s="91"/>
      <c r="NYJ8" s="91"/>
      <c r="NYK8" s="91"/>
      <c r="NYL8" s="91"/>
      <c r="NYM8" s="91"/>
      <c r="NYN8" s="91"/>
      <c r="NYO8" s="91"/>
      <c r="NYP8" s="91"/>
      <c r="NYQ8" s="91"/>
      <c r="NYR8" s="91"/>
      <c r="NYS8" s="91"/>
      <c r="NYT8" s="91"/>
      <c r="NYU8" s="91"/>
      <c r="NYV8" s="91"/>
      <c r="NYW8" s="91"/>
      <c r="NYX8" s="91"/>
      <c r="NYY8" s="91"/>
      <c r="NYZ8" s="91"/>
      <c r="NZA8" s="91"/>
      <c r="NZB8" s="91"/>
      <c r="NZC8" s="91"/>
      <c r="NZD8" s="91"/>
      <c r="NZE8" s="91"/>
      <c r="NZF8" s="91"/>
      <c r="NZG8" s="91"/>
      <c r="NZH8" s="91"/>
      <c r="NZI8" s="91"/>
      <c r="NZJ8" s="91"/>
      <c r="NZK8" s="91"/>
      <c r="NZL8" s="91"/>
      <c r="NZM8" s="91"/>
      <c r="NZN8" s="91"/>
      <c r="NZO8" s="91"/>
      <c r="NZP8" s="91"/>
      <c r="NZQ8" s="91"/>
      <c r="NZR8" s="91"/>
      <c r="NZS8" s="91"/>
      <c r="NZT8" s="91"/>
      <c r="NZU8" s="91"/>
      <c r="NZV8" s="91"/>
      <c r="NZW8" s="91"/>
      <c r="NZX8" s="91"/>
      <c r="NZY8" s="91"/>
      <c r="NZZ8" s="91"/>
      <c r="OAA8" s="91"/>
      <c r="OAB8" s="91"/>
      <c r="OAC8" s="91"/>
      <c r="OAD8" s="91"/>
      <c r="OAE8" s="91"/>
      <c r="OAF8" s="91"/>
      <c r="OAG8" s="91"/>
      <c r="OAH8" s="91"/>
      <c r="OAI8" s="91"/>
      <c r="OAJ8" s="91"/>
      <c r="OAK8" s="91"/>
      <c r="OAL8" s="91"/>
      <c r="OAM8" s="91"/>
      <c r="OAN8" s="91"/>
      <c r="OAO8" s="91"/>
      <c r="OAP8" s="91"/>
      <c r="OAQ8" s="91"/>
      <c r="OAR8" s="91"/>
      <c r="OAS8" s="91"/>
      <c r="OAT8" s="91"/>
      <c r="OAU8" s="91"/>
      <c r="OAV8" s="91"/>
      <c r="OAW8" s="91"/>
      <c r="OAX8" s="91"/>
      <c r="OAY8" s="91"/>
      <c r="OAZ8" s="91"/>
      <c r="OBA8" s="91"/>
      <c r="OBB8" s="91"/>
      <c r="OBC8" s="91"/>
      <c r="OBD8" s="91"/>
      <c r="OBE8" s="91"/>
      <c r="OBF8" s="91"/>
      <c r="OBG8" s="91"/>
      <c r="OBH8" s="91"/>
      <c r="OBI8" s="91"/>
      <c r="OBJ8" s="91"/>
      <c r="OBK8" s="91"/>
      <c r="OBL8" s="91"/>
      <c r="OBM8" s="91"/>
      <c r="OBN8" s="91"/>
      <c r="OBO8" s="91"/>
      <c r="OBP8" s="91"/>
      <c r="OBQ8" s="91"/>
      <c r="OBR8" s="91"/>
      <c r="OBS8" s="91"/>
      <c r="OBT8" s="91"/>
      <c r="OBU8" s="91"/>
      <c r="OBV8" s="91"/>
      <c r="OBW8" s="91"/>
      <c r="OBX8" s="91"/>
      <c r="OBY8" s="91"/>
      <c r="OBZ8" s="91"/>
      <c r="OCA8" s="91"/>
      <c r="OCB8" s="91"/>
      <c r="OCC8" s="91"/>
      <c r="OCD8" s="91"/>
      <c r="OCE8" s="91"/>
      <c r="OCF8" s="91"/>
      <c r="OCG8" s="91"/>
      <c r="OCH8" s="91"/>
      <c r="OCI8" s="91"/>
      <c r="OCJ8" s="91"/>
      <c r="OCK8" s="91"/>
      <c r="OCL8" s="91"/>
      <c r="OCM8" s="91"/>
      <c r="OCN8" s="91"/>
      <c r="OCO8" s="91"/>
      <c r="OCP8" s="91"/>
      <c r="OCQ8" s="91"/>
      <c r="OCR8" s="91"/>
      <c r="OCS8" s="91"/>
      <c r="OCT8" s="91"/>
      <c r="OCU8" s="91"/>
      <c r="OCV8" s="91"/>
      <c r="OCW8" s="91"/>
      <c r="OCX8" s="91"/>
      <c r="OCY8" s="91"/>
      <c r="OCZ8" s="91"/>
      <c r="ODA8" s="91"/>
      <c r="ODB8" s="91"/>
      <c r="ODC8" s="91"/>
      <c r="ODD8" s="91"/>
      <c r="ODE8" s="91"/>
      <c r="ODF8" s="91"/>
      <c r="ODG8" s="91"/>
      <c r="ODH8" s="91"/>
      <c r="ODI8" s="91"/>
      <c r="ODJ8" s="91"/>
      <c r="ODK8" s="91"/>
      <c r="ODL8" s="91"/>
      <c r="ODM8" s="91"/>
      <c r="ODN8" s="91"/>
      <c r="ODO8" s="91"/>
      <c r="ODP8" s="91"/>
      <c r="ODQ8" s="91"/>
      <c r="ODR8" s="91"/>
      <c r="ODS8" s="91"/>
      <c r="ODT8" s="91"/>
      <c r="ODU8" s="91"/>
      <c r="ODV8" s="91"/>
      <c r="ODW8" s="91"/>
      <c r="ODX8" s="91"/>
      <c r="ODY8" s="91"/>
      <c r="ODZ8" s="91"/>
      <c r="OEA8" s="91"/>
      <c r="OEB8" s="91"/>
      <c r="OEC8" s="91"/>
      <c r="OED8" s="91"/>
      <c r="OEE8" s="91"/>
      <c r="OEF8" s="91"/>
      <c r="OEG8" s="91"/>
      <c r="OEH8" s="91"/>
      <c r="OEI8" s="91"/>
      <c r="OEJ8" s="91"/>
      <c r="OEK8" s="91"/>
      <c r="OEL8" s="91"/>
      <c r="OEM8" s="91"/>
      <c r="OEN8" s="91"/>
      <c r="OEO8" s="91"/>
      <c r="OEP8" s="91"/>
      <c r="OEQ8" s="91"/>
      <c r="OER8" s="91"/>
      <c r="OES8" s="91"/>
      <c r="OET8" s="91"/>
      <c r="OEU8" s="91"/>
      <c r="OEV8" s="91"/>
      <c r="OEW8" s="91"/>
      <c r="OEX8" s="91"/>
      <c r="OEY8" s="91"/>
      <c r="OEZ8" s="91"/>
      <c r="OFA8" s="91"/>
      <c r="OFB8" s="91"/>
      <c r="OFC8" s="91"/>
      <c r="OFD8" s="91"/>
      <c r="OFE8" s="91"/>
      <c r="OFF8" s="91"/>
      <c r="OFG8" s="91"/>
      <c r="OFH8" s="91"/>
      <c r="OFI8" s="91"/>
      <c r="OFJ8" s="91"/>
      <c r="OFK8" s="91"/>
      <c r="OFL8" s="91"/>
      <c r="OFM8" s="91"/>
      <c r="OFN8" s="91"/>
      <c r="OFO8" s="91"/>
      <c r="OFP8" s="91"/>
      <c r="OFQ8" s="91"/>
      <c r="OFR8" s="91"/>
      <c r="OFS8" s="91"/>
      <c r="OFT8" s="91"/>
      <c r="OFU8" s="91"/>
      <c r="OFV8" s="91"/>
      <c r="OFW8" s="91"/>
      <c r="OFX8" s="91"/>
      <c r="OFY8" s="91"/>
      <c r="OFZ8" s="91"/>
      <c r="OGA8" s="91"/>
      <c r="OGB8" s="91"/>
      <c r="OGC8" s="91"/>
      <c r="OGD8" s="91"/>
      <c r="OGE8" s="91"/>
      <c r="OGF8" s="91"/>
      <c r="OGG8" s="91"/>
      <c r="OGH8" s="91"/>
      <c r="OGI8" s="91"/>
      <c r="OGJ8" s="91"/>
      <c r="OGK8" s="91"/>
      <c r="OGL8" s="91"/>
      <c r="OGM8" s="91"/>
      <c r="OGN8" s="91"/>
      <c r="OGO8" s="91"/>
      <c r="OGP8" s="91"/>
      <c r="OGQ8" s="91"/>
      <c r="OGR8" s="91"/>
      <c r="OGS8" s="91"/>
      <c r="OGT8" s="91"/>
      <c r="OGU8" s="91"/>
      <c r="OGV8" s="91"/>
      <c r="OGW8" s="91"/>
      <c r="OGX8" s="91"/>
      <c r="OGY8" s="91"/>
      <c r="OGZ8" s="91"/>
      <c r="OHA8" s="91"/>
      <c r="OHB8" s="91"/>
      <c r="OHC8" s="91"/>
      <c r="OHD8" s="91"/>
      <c r="OHE8" s="91"/>
      <c r="OHF8" s="91"/>
      <c r="OHG8" s="91"/>
      <c r="OHH8" s="91"/>
      <c r="OHI8" s="91"/>
      <c r="OHJ8" s="91"/>
      <c r="OHK8" s="91"/>
      <c r="OHL8" s="91"/>
      <c r="OHM8" s="91"/>
      <c r="OHN8" s="91"/>
      <c r="OHO8" s="91"/>
      <c r="OHP8" s="91"/>
      <c r="OHQ8" s="91"/>
      <c r="OHR8" s="91"/>
      <c r="OHS8" s="91"/>
      <c r="OHT8" s="91"/>
      <c r="OHU8" s="91"/>
      <c r="OHV8" s="91"/>
      <c r="OHW8" s="91"/>
      <c r="OHX8" s="91"/>
      <c r="OHY8" s="91"/>
      <c r="OHZ8" s="91"/>
      <c r="OIA8" s="91"/>
      <c r="OIB8" s="91"/>
      <c r="OIC8" s="91"/>
      <c r="OID8" s="91"/>
      <c r="OIE8" s="91"/>
      <c r="OIF8" s="91"/>
      <c r="OIG8" s="91"/>
      <c r="OIH8" s="91"/>
      <c r="OII8" s="91"/>
      <c r="OIJ8" s="91"/>
      <c r="OIK8" s="91"/>
      <c r="OIL8" s="91"/>
      <c r="OIM8" s="91"/>
      <c r="OIN8" s="91"/>
      <c r="OIO8" s="91"/>
      <c r="OIP8" s="91"/>
      <c r="OIQ8" s="91"/>
      <c r="OIR8" s="91"/>
      <c r="OIS8" s="91"/>
      <c r="OIT8" s="91"/>
      <c r="OIU8" s="91"/>
      <c r="OIV8" s="91"/>
      <c r="OIW8" s="91"/>
      <c r="OIX8" s="91"/>
      <c r="OIY8" s="91"/>
      <c r="OIZ8" s="91"/>
      <c r="OJA8" s="91"/>
      <c r="OJB8" s="91"/>
      <c r="OJC8" s="91"/>
      <c r="OJD8" s="91"/>
      <c r="OJE8" s="91"/>
      <c r="OJF8" s="91"/>
      <c r="OJG8" s="91"/>
      <c r="OJH8" s="91"/>
      <c r="OJI8" s="91"/>
      <c r="OJJ8" s="91"/>
      <c r="OJK8" s="91"/>
      <c r="OJL8" s="91"/>
      <c r="OJM8" s="91"/>
      <c r="OJN8" s="91"/>
      <c r="OJO8" s="91"/>
      <c r="OJP8" s="91"/>
      <c r="OJQ8" s="91"/>
      <c r="OJR8" s="91"/>
      <c r="OJS8" s="91"/>
      <c r="OJT8" s="91"/>
      <c r="OJU8" s="91"/>
      <c r="OJV8" s="91"/>
      <c r="OJW8" s="91"/>
      <c r="OJX8" s="91"/>
      <c r="OJY8" s="91"/>
      <c r="OJZ8" s="91"/>
      <c r="OKA8" s="91"/>
      <c r="OKB8" s="91"/>
      <c r="OKC8" s="91"/>
      <c r="OKD8" s="91"/>
      <c r="OKE8" s="91"/>
      <c r="OKF8" s="91"/>
      <c r="OKG8" s="91"/>
      <c r="OKH8" s="91"/>
      <c r="OKI8" s="91"/>
      <c r="OKJ8" s="91"/>
      <c r="OKK8" s="91"/>
      <c r="OKL8" s="91"/>
      <c r="OKM8" s="91"/>
      <c r="OKN8" s="91"/>
      <c r="OKO8" s="91"/>
      <c r="OKP8" s="91"/>
      <c r="OKQ8" s="91"/>
      <c r="OKR8" s="91"/>
      <c r="OKS8" s="91"/>
      <c r="OKT8" s="91"/>
      <c r="OKU8" s="91"/>
      <c r="OKV8" s="91"/>
      <c r="OKW8" s="91"/>
      <c r="OKX8" s="91"/>
      <c r="OKY8" s="91"/>
      <c r="OKZ8" s="91"/>
      <c r="OLA8" s="91"/>
      <c r="OLB8" s="91"/>
      <c r="OLC8" s="91"/>
      <c r="OLD8" s="91"/>
      <c r="OLE8" s="91"/>
      <c r="OLF8" s="91"/>
      <c r="OLG8" s="91"/>
      <c r="OLH8" s="91"/>
      <c r="OLI8" s="91"/>
      <c r="OLJ8" s="91"/>
      <c r="OLK8" s="91"/>
      <c r="OLL8" s="91"/>
      <c r="OLM8" s="91"/>
      <c r="OLN8" s="91"/>
      <c r="OLO8" s="91"/>
      <c r="OLP8" s="91"/>
      <c r="OLQ8" s="91"/>
      <c r="OLR8" s="91"/>
      <c r="OLS8" s="91"/>
      <c r="OLT8" s="91"/>
      <c r="OLU8" s="91"/>
      <c r="OLV8" s="91"/>
      <c r="OLW8" s="91"/>
      <c r="OLX8" s="91"/>
      <c r="OLY8" s="91"/>
      <c r="OLZ8" s="91"/>
      <c r="OMA8" s="91"/>
      <c r="OMB8" s="91"/>
      <c r="OMC8" s="91"/>
      <c r="OMD8" s="91"/>
      <c r="OME8" s="91"/>
      <c r="OMF8" s="91"/>
      <c r="OMG8" s="91"/>
      <c r="OMH8" s="91"/>
      <c r="OMI8" s="91"/>
      <c r="OMJ8" s="91"/>
      <c r="OMK8" s="91"/>
      <c r="OML8" s="91"/>
      <c r="OMM8" s="91"/>
      <c r="OMN8" s="91"/>
      <c r="OMO8" s="91"/>
      <c r="OMP8" s="91"/>
      <c r="OMQ8" s="91"/>
      <c r="OMR8" s="91"/>
      <c r="OMS8" s="91"/>
      <c r="OMT8" s="91"/>
      <c r="OMU8" s="91"/>
      <c r="OMV8" s="91"/>
      <c r="OMW8" s="91"/>
      <c r="OMX8" s="91"/>
      <c r="OMY8" s="91"/>
      <c r="OMZ8" s="91"/>
      <c r="ONA8" s="91"/>
      <c r="ONB8" s="91"/>
      <c r="ONC8" s="91"/>
      <c r="OND8" s="91"/>
      <c r="ONE8" s="91"/>
      <c r="ONF8" s="91"/>
      <c r="ONG8" s="91"/>
      <c r="ONH8" s="91"/>
      <c r="ONI8" s="91"/>
      <c r="ONJ8" s="91"/>
      <c r="ONK8" s="91"/>
      <c r="ONL8" s="91"/>
      <c r="ONM8" s="91"/>
      <c r="ONN8" s="91"/>
      <c r="ONO8" s="91"/>
      <c r="ONP8" s="91"/>
      <c r="ONQ8" s="91"/>
      <c r="ONR8" s="91"/>
      <c r="ONS8" s="91"/>
      <c r="ONT8" s="91"/>
      <c r="ONU8" s="91"/>
      <c r="ONV8" s="91"/>
      <c r="ONW8" s="91"/>
      <c r="ONX8" s="91"/>
      <c r="ONY8" s="91"/>
      <c r="ONZ8" s="91"/>
      <c r="OOA8" s="91"/>
      <c r="OOB8" s="91"/>
      <c r="OOC8" s="91"/>
      <c r="OOD8" s="91"/>
      <c r="OOE8" s="91"/>
      <c r="OOF8" s="91"/>
      <c r="OOG8" s="91"/>
      <c r="OOH8" s="91"/>
      <c r="OOI8" s="91"/>
      <c r="OOJ8" s="91"/>
      <c r="OOK8" s="91"/>
      <c r="OOL8" s="91"/>
      <c r="OOM8" s="91"/>
      <c r="OON8" s="91"/>
      <c r="OOO8" s="91"/>
      <c r="OOP8" s="91"/>
      <c r="OOQ8" s="91"/>
      <c r="OOR8" s="91"/>
      <c r="OOS8" s="91"/>
      <c r="OOT8" s="91"/>
      <c r="OOU8" s="91"/>
      <c r="OOV8" s="91"/>
      <c r="OOW8" s="91"/>
      <c r="OOX8" s="91"/>
      <c r="OOY8" s="91"/>
      <c r="OOZ8" s="91"/>
      <c r="OPA8" s="91"/>
      <c r="OPB8" s="91"/>
      <c r="OPC8" s="91"/>
      <c r="OPD8" s="91"/>
      <c r="OPE8" s="91"/>
      <c r="OPF8" s="91"/>
      <c r="OPG8" s="91"/>
      <c r="OPH8" s="91"/>
      <c r="OPI8" s="91"/>
      <c r="OPJ8" s="91"/>
      <c r="OPK8" s="91"/>
      <c r="OPL8" s="91"/>
      <c r="OPM8" s="91"/>
      <c r="OPN8" s="91"/>
      <c r="OPO8" s="91"/>
      <c r="OPP8" s="91"/>
      <c r="OPQ8" s="91"/>
      <c r="OPR8" s="91"/>
      <c r="OPS8" s="91"/>
      <c r="OPT8" s="91"/>
      <c r="OPU8" s="91"/>
      <c r="OPV8" s="91"/>
      <c r="OPW8" s="91"/>
      <c r="OPX8" s="91"/>
      <c r="OPY8" s="91"/>
      <c r="OPZ8" s="91"/>
      <c r="OQA8" s="91"/>
      <c r="OQB8" s="91"/>
      <c r="OQC8" s="91"/>
      <c r="OQD8" s="91"/>
      <c r="OQE8" s="91"/>
      <c r="OQF8" s="91"/>
      <c r="OQG8" s="91"/>
      <c r="OQH8" s="91"/>
      <c r="OQI8" s="91"/>
      <c r="OQJ8" s="91"/>
      <c r="OQK8" s="91"/>
      <c r="OQL8" s="91"/>
      <c r="OQM8" s="91"/>
      <c r="OQN8" s="91"/>
      <c r="OQO8" s="91"/>
      <c r="OQP8" s="91"/>
      <c r="OQQ8" s="91"/>
      <c r="OQR8" s="91"/>
      <c r="OQS8" s="91"/>
      <c r="OQT8" s="91"/>
      <c r="OQU8" s="91"/>
      <c r="OQV8" s="91"/>
      <c r="OQW8" s="91"/>
      <c r="OQX8" s="91"/>
      <c r="OQY8" s="91"/>
      <c r="OQZ8" s="91"/>
      <c r="ORA8" s="91"/>
      <c r="ORB8" s="91"/>
      <c r="ORC8" s="91"/>
      <c r="ORD8" s="91"/>
      <c r="ORE8" s="91"/>
      <c r="ORF8" s="91"/>
      <c r="ORG8" s="91"/>
      <c r="ORH8" s="91"/>
      <c r="ORI8" s="91"/>
      <c r="ORJ8" s="91"/>
      <c r="ORK8" s="91"/>
      <c r="ORL8" s="91"/>
      <c r="ORM8" s="91"/>
      <c r="ORN8" s="91"/>
      <c r="ORO8" s="91"/>
      <c r="ORP8" s="91"/>
      <c r="ORQ8" s="91"/>
      <c r="ORR8" s="91"/>
      <c r="ORS8" s="91"/>
      <c r="ORT8" s="91"/>
      <c r="ORU8" s="91"/>
      <c r="ORV8" s="91"/>
      <c r="ORW8" s="91"/>
      <c r="ORX8" s="91"/>
      <c r="ORY8" s="91"/>
      <c r="ORZ8" s="91"/>
      <c r="OSA8" s="91"/>
      <c r="OSB8" s="91"/>
      <c r="OSC8" s="91"/>
      <c r="OSD8" s="91"/>
      <c r="OSE8" s="91"/>
      <c r="OSF8" s="91"/>
      <c r="OSG8" s="91"/>
      <c r="OSH8" s="91"/>
      <c r="OSI8" s="91"/>
      <c r="OSJ8" s="91"/>
      <c r="OSK8" s="91"/>
      <c r="OSL8" s="91"/>
      <c r="OSM8" s="91"/>
      <c r="OSN8" s="91"/>
      <c r="OSO8" s="91"/>
      <c r="OSP8" s="91"/>
      <c r="OSQ8" s="91"/>
      <c r="OSR8" s="91"/>
      <c r="OSS8" s="91"/>
      <c r="OST8" s="91"/>
      <c r="OSU8" s="91"/>
      <c r="OSV8" s="91"/>
      <c r="OSW8" s="91"/>
      <c r="OSX8" s="91"/>
      <c r="OSY8" s="91"/>
      <c r="OSZ8" s="91"/>
      <c r="OTA8" s="91"/>
      <c r="OTB8" s="91"/>
      <c r="OTC8" s="91"/>
      <c r="OTD8" s="91"/>
      <c r="OTE8" s="91"/>
      <c r="OTF8" s="91"/>
      <c r="OTG8" s="91"/>
      <c r="OTH8" s="91"/>
      <c r="OTI8" s="91"/>
      <c r="OTJ8" s="91"/>
      <c r="OTK8" s="91"/>
      <c r="OTL8" s="91"/>
      <c r="OTM8" s="91"/>
      <c r="OTN8" s="91"/>
      <c r="OTO8" s="91"/>
      <c r="OTP8" s="91"/>
      <c r="OTQ8" s="91"/>
      <c r="OTR8" s="91"/>
      <c r="OTS8" s="91"/>
      <c r="OTT8" s="91"/>
      <c r="OTU8" s="91"/>
      <c r="OTV8" s="91"/>
      <c r="OTW8" s="91"/>
      <c r="OTX8" s="91"/>
      <c r="OTY8" s="91"/>
      <c r="OTZ8" s="91"/>
      <c r="OUA8" s="91"/>
      <c r="OUB8" s="91"/>
      <c r="OUC8" s="91"/>
      <c r="OUD8" s="91"/>
      <c r="OUE8" s="91"/>
      <c r="OUF8" s="91"/>
      <c r="OUG8" s="91"/>
      <c r="OUH8" s="91"/>
      <c r="OUI8" s="91"/>
      <c r="OUJ8" s="91"/>
      <c r="OUK8" s="91"/>
      <c r="OUL8" s="91"/>
      <c r="OUM8" s="91"/>
      <c r="OUN8" s="91"/>
      <c r="OUO8" s="91"/>
      <c r="OUP8" s="91"/>
      <c r="OUQ8" s="91"/>
      <c r="OUR8" s="91"/>
      <c r="OUS8" s="91"/>
      <c r="OUT8" s="91"/>
      <c r="OUU8" s="91"/>
      <c r="OUV8" s="91"/>
      <c r="OUW8" s="91"/>
      <c r="OUX8" s="91"/>
      <c r="OUY8" s="91"/>
      <c r="OUZ8" s="91"/>
      <c r="OVA8" s="91"/>
      <c r="OVB8" s="91"/>
      <c r="OVC8" s="91"/>
      <c r="OVD8" s="91"/>
      <c r="OVE8" s="91"/>
      <c r="OVF8" s="91"/>
      <c r="OVG8" s="91"/>
      <c r="OVH8" s="91"/>
      <c r="OVI8" s="91"/>
      <c r="OVJ8" s="91"/>
      <c r="OVK8" s="91"/>
      <c r="OVL8" s="91"/>
      <c r="OVM8" s="91"/>
      <c r="OVN8" s="91"/>
      <c r="OVO8" s="91"/>
      <c r="OVP8" s="91"/>
      <c r="OVQ8" s="91"/>
      <c r="OVR8" s="91"/>
      <c r="OVS8" s="91"/>
      <c r="OVT8" s="91"/>
      <c r="OVU8" s="91"/>
      <c r="OVV8" s="91"/>
      <c r="OVW8" s="91"/>
      <c r="OVX8" s="91"/>
      <c r="OVY8" s="91"/>
      <c r="OVZ8" s="91"/>
      <c r="OWA8" s="91"/>
      <c r="OWB8" s="91"/>
      <c r="OWC8" s="91"/>
      <c r="OWD8" s="91"/>
      <c r="OWE8" s="91"/>
      <c r="OWF8" s="91"/>
      <c r="OWG8" s="91"/>
      <c r="OWH8" s="91"/>
      <c r="OWI8" s="91"/>
      <c r="OWJ8" s="91"/>
      <c r="OWK8" s="91"/>
      <c r="OWL8" s="91"/>
      <c r="OWM8" s="91"/>
      <c r="OWN8" s="91"/>
      <c r="OWO8" s="91"/>
      <c r="OWP8" s="91"/>
      <c r="OWQ8" s="91"/>
      <c r="OWR8" s="91"/>
      <c r="OWS8" s="91"/>
      <c r="OWT8" s="91"/>
      <c r="OWU8" s="91"/>
      <c r="OWV8" s="91"/>
      <c r="OWW8" s="91"/>
      <c r="OWX8" s="91"/>
      <c r="OWY8" s="91"/>
      <c r="OWZ8" s="91"/>
      <c r="OXA8" s="91"/>
      <c r="OXB8" s="91"/>
      <c r="OXC8" s="91"/>
      <c r="OXD8" s="91"/>
      <c r="OXE8" s="91"/>
      <c r="OXF8" s="91"/>
      <c r="OXG8" s="91"/>
      <c r="OXH8" s="91"/>
      <c r="OXI8" s="91"/>
      <c r="OXJ8" s="91"/>
      <c r="OXK8" s="91"/>
      <c r="OXL8" s="91"/>
      <c r="OXM8" s="91"/>
      <c r="OXN8" s="91"/>
      <c r="OXO8" s="91"/>
      <c r="OXP8" s="91"/>
      <c r="OXQ8" s="91"/>
      <c r="OXR8" s="91"/>
      <c r="OXS8" s="91"/>
      <c r="OXT8" s="91"/>
      <c r="OXU8" s="91"/>
      <c r="OXV8" s="91"/>
      <c r="OXW8" s="91"/>
      <c r="OXX8" s="91"/>
      <c r="OXY8" s="91"/>
      <c r="OXZ8" s="91"/>
      <c r="OYA8" s="91"/>
      <c r="OYB8" s="91"/>
      <c r="OYC8" s="91"/>
      <c r="OYD8" s="91"/>
      <c r="OYE8" s="91"/>
      <c r="OYF8" s="91"/>
      <c r="OYG8" s="91"/>
      <c r="OYH8" s="91"/>
      <c r="OYI8" s="91"/>
      <c r="OYJ8" s="91"/>
      <c r="OYK8" s="91"/>
      <c r="OYL8" s="91"/>
      <c r="OYM8" s="91"/>
      <c r="OYN8" s="91"/>
      <c r="OYO8" s="91"/>
      <c r="OYP8" s="91"/>
      <c r="OYQ8" s="91"/>
      <c r="OYR8" s="91"/>
      <c r="OYS8" s="91"/>
      <c r="OYT8" s="91"/>
      <c r="OYU8" s="91"/>
      <c r="OYV8" s="91"/>
      <c r="OYW8" s="91"/>
      <c r="OYX8" s="91"/>
      <c r="OYY8" s="91"/>
      <c r="OYZ8" s="91"/>
      <c r="OZA8" s="91"/>
      <c r="OZB8" s="91"/>
      <c r="OZC8" s="91"/>
      <c r="OZD8" s="91"/>
      <c r="OZE8" s="91"/>
      <c r="OZF8" s="91"/>
      <c r="OZG8" s="91"/>
      <c r="OZH8" s="91"/>
      <c r="OZI8" s="91"/>
      <c r="OZJ8" s="91"/>
      <c r="OZK8" s="91"/>
      <c r="OZL8" s="91"/>
      <c r="OZM8" s="91"/>
      <c r="OZN8" s="91"/>
      <c r="OZO8" s="91"/>
      <c r="OZP8" s="91"/>
      <c r="OZQ8" s="91"/>
      <c r="OZR8" s="91"/>
      <c r="OZS8" s="91"/>
      <c r="OZT8" s="91"/>
      <c r="OZU8" s="91"/>
      <c r="OZV8" s="91"/>
      <c r="OZW8" s="91"/>
      <c r="OZX8" s="91"/>
      <c r="OZY8" s="91"/>
      <c r="OZZ8" s="91"/>
      <c r="PAA8" s="91"/>
      <c r="PAB8" s="91"/>
      <c r="PAC8" s="91"/>
      <c r="PAD8" s="91"/>
      <c r="PAE8" s="91"/>
      <c r="PAF8" s="91"/>
      <c r="PAG8" s="91"/>
      <c r="PAH8" s="91"/>
      <c r="PAI8" s="91"/>
      <c r="PAJ8" s="91"/>
      <c r="PAK8" s="91"/>
      <c r="PAL8" s="91"/>
      <c r="PAM8" s="91"/>
      <c r="PAN8" s="91"/>
      <c r="PAO8" s="91"/>
      <c r="PAP8" s="91"/>
      <c r="PAQ8" s="91"/>
      <c r="PAR8" s="91"/>
      <c r="PAS8" s="91"/>
      <c r="PAT8" s="91"/>
      <c r="PAU8" s="91"/>
      <c r="PAV8" s="91"/>
      <c r="PAW8" s="91"/>
      <c r="PAX8" s="91"/>
      <c r="PAY8" s="91"/>
      <c r="PAZ8" s="91"/>
      <c r="PBA8" s="91"/>
      <c r="PBB8" s="91"/>
      <c r="PBC8" s="91"/>
      <c r="PBD8" s="91"/>
      <c r="PBE8" s="91"/>
      <c r="PBF8" s="91"/>
      <c r="PBG8" s="91"/>
      <c r="PBH8" s="91"/>
      <c r="PBI8" s="91"/>
      <c r="PBJ8" s="91"/>
      <c r="PBK8" s="91"/>
      <c r="PBL8" s="91"/>
      <c r="PBM8" s="91"/>
      <c r="PBN8" s="91"/>
      <c r="PBO8" s="91"/>
      <c r="PBP8" s="91"/>
      <c r="PBQ8" s="91"/>
      <c r="PBR8" s="91"/>
      <c r="PBS8" s="91"/>
      <c r="PBT8" s="91"/>
      <c r="PBU8" s="91"/>
      <c r="PBV8" s="91"/>
      <c r="PBW8" s="91"/>
      <c r="PBX8" s="91"/>
      <c r="PBY8" s="91"/>
      <c r="PBZ8" s="91"/>
      <c r="PCA8" s="91"/>
      <c r="PCB8" s="91"/>
      <c r="PCC8" s="91"/>
      <c r="PCD8" s="91"/>
      <c r="PCE8" s="91"/>
      <c r="PCF8" s="91"/>
      <c r="PCG8" s="91"/>
      <c r="PCH8" s="91"/>
      <c r="PCI8" s="91"/>
      <c r="PCJ8" s="91"/>
      <c r="PCK8" s="91"/>
      <c r="PCL8" s="91"/>
      <c r="PCM8" s="91"/>
      <c r="PCN8" s="91"/>
      <c r="PCO8" s="91"/>
      <c r="PCP8" s="91"/>
      <c r="PCQ8" s="91"/>
      <c r="PCR8" s="91"/>
      <c r="PCS8" s="91"/>
      <c r="PCT8" s="91"/>
      <c r="PCU8" s="91"/>
      <c r="PCV8" s="91"/>
      <c r="PCW8" s="91"/>
      <c r="PCX8" s="91"/>
      <c r="PCY8" s="91"/>
      <c r="PCZ8" s="91"/>
      <c r="PDA8" s="91"/>
      <c r="PDB8" s="91"/>
      <c r="PDC8" s="91"/>
      <c r="PDD8" s="91"/>
      <c r="PDE8" s="91"/>
      <c r="PDF8" s="91"/>
      <c r="PDG8" s="91"/>
      <c r="PDH8" s="91"/>
      <c r="PDI8" s="91"/>
      <c r="PDJ8" s="91"/>
      <c r="PDK8" s="91"/>
      <c r="PDL8" s="91"/>
      <c r="PDM8" s="91"/>
      <c r="PDN8" s="91"/>
      <c r="PDO8" s="91"/>
      <c r="PDP8" s="91"/>
      <c r="PDQ8" s="91"/>
      <c r="PDR8" s="91"/>
      <c r="PDS8" s="91"/>
      <c r="PDT8" s="91"/>
      <c r="PDU8" s="91"/>
      <c r="PDV8" s="91"/>
      <c r="PDW8" s="91"/>
      <c r="PDX8" s="91"/>
      <c r="PDY8" s="91"/>
      <c r="PDZ8" s="91"/>
      <c r="PEA8" s="91"/>
      <c r="PEB8" s="91"/>
      <c r="PEC8" s="91"/>
      <c r="PED8" s="91"/>
      <c r="PEE8" s="91"/>
      <c r="PEF8" s="91"/>
      <c r="PEG8" s="91"/>
      <c r="PEH8" s="91"/>
      <c r="PEI8" s="91"/>
      <c r="PEJ8" s="91"/>
      <c r="PEK8" s="91"/>
      <c r="PEL8" s="91"/>
      <c r="PEM8" s="91"/>
      <c r="PEN8" s="91"/>
      <c r="PEO8" s="91"/>
      <c r="PEP8" s="91"/>
      <c r="PEQ8" s="91"/>
      <c r="PER8" s="91"/>
      <c r="PES8" s="91"/>
      <c r="PET8" s="91"/>
      <c r="PEU8" s="91"/>
      <c r="PEV8" s="91"/>
      <c r="PEW8" s="91"/>
      <c r="PEX8" s="91"/>
      <c r="PEY8" s="91"/>
      <c r="PEZ8" s="91"/>
      <c r="PFA8" s="91"/>
      <c r="PFB8" s="91"/>
      <c r="PFC8" s="91"/>
      <c r="PFD8" s="91"/>
      <c r="PFE8" s="91"/>
      <c r="PFF8" s="91"/>
      <c r="PFG8" s="91"/>
      <c r="PFH8" s="91"/>
      <c r="PFI8" s="91"/>
      <c r="PFJ8" s="91"/>
      <c r="PFK8" s="91"/>
      <c r="PFL8" s="91"/>
      <c r="PFM8" s="91"/>
      <c r="PFN8" s="91"/>
      <c r="PFO8" s="91"/>
      <c r="PFP8" s="91"/>
      <c r="PFQ8" s="91"/>
      <c r="PFR8" s="91"/>
      <c r="PFS8" s="91"/>
      <c r="PFT8" s="91"/>
      <c r="PFU8" s="91"/>
      <c r="PFV8" s="91"/>
      <c r="PFW8" s="91"/>
      <c r="PFX8" s="91"/>
      <c r="PFY8" s="91"/>
      <c r="PFZ8" s="91"/>
      <c r="PGA8" s="91"/>
      <c r="PGB8" s="91"/>
      <c r="PGC8" s="91"/>
      <c r="PGD8" s="91"/>
      <c r="PGE8" s="91"/>
      <c r="PGF8" s="91"/>
      <c r="PGG8" s="91"/>
      <c r="PGH8" s="91"/>
      <c r="PGI8" s="91"/>
      <c r="PGJ8" s="91"/>
      <c r="PGK8" s="91"/>
      <c r="PGL8" s="91"/>
      <c r="PGM8" s="91"/>
      <c r="PGN8" s="91"/>
      <c r="PGO8" s="91"/>
      <c r="PGP8" s="91"/>
      <c r="PGQ8" s="91"/>
      <c r="PGR8" s="91"/>
      <c r="PGS8" s="91"/>
      <c r="PGT8" s="91"/>
      <c r="PGU8" s="91"/>
      <c r="PGV8" s="91"/>
      <c r="PGW8" s="91"/>
      <c r="PGX8" s="91"/>
      <c r="PGY8" s="91"/>
      <c r="PGZ8" s="91"/>
      <c r="PHA8" s="91"/>
      <c r="PHB8" s="91"/>
      <c r="PHC8" s="91"/>
      <c r="PHD8" s="91"/>
      <c r="PHE8" s="91"/>
      <c r="PHF8" s="91"/>
      <c r="PHG8" s="91"/>
      <c r="PHH8" s="91"/>
      <c r="PHI8" s="91"/>
      <c r="PHJ8" s="91"/>
      <c r="PHK8" s="91"/>
      <c r="PHL8" s="91"/>
      <c r="PHM8" s="91"/>
      <c r="PHN8" s="91"/>
      <c r="PHO8" s="91"/>
      <c r="PHP8" s="91"/>
      <c r="PHQ8" s="91"/>
      <c r="PHR8" s="91"/>
      <c r="PHS8" s="91"/>
      <c r="PHT8" s="91"/>
      <c r="PHU8" s="91"/>
      <c r="PHV8" s="91"/>
      <c r="PHW8" s="91"/>
      <c r="PHX8" s="91"/>
      <c r="PHY8" s="91"/>
      <c r="PHZ8" s="91"/>
      <c r="PIA8" s="91"/>
      <c r="PIB8" s="91"/>
      <c r="PIC8" s="91"/>
      <c r="PID8" s="91"/>
      <c r="PIE8" s="91"/>
      <c r="PIF8" s="91"/>
      <c r="PIG8" s="91"/>
      <c r="PIH8" s="91"/>
      <c r="PII8" s="91"/>
      <c r="PIJ8" s="91"/>
      <c r="PIK8" s="91"/>
      <c r="PIL8" s="91"/>
      <c r="PIM8" s="91"/>
      <c r="PIN8" s="91"/>
      <c r="PIO8" s="91"/>
      <c r="PIP8" s="91"/>
      <c r="PIQ8" s="91"/>
      <c r="PIR8" s="91"/>
      <c r="PIS8" s="91"/>
      <c r="PIT8" s="91"/>
      <c r="PIU8" s="91"/>
      <c r="PIV8" s="91"/>
      <c r="PIW8" s="91"/>
      <c r="PIX8" s="91"/>
      <c r="PIY8" s="91"/>
      <c r="PIZ8" s="91"/>
      <c r="PJA8" s="91"/>
      <c r="PJB8" s="91"/>
      <c r="PJC8" s="91"/>
      <c r="PJD8" s="91"/>
      <c r="PJE8" s="91"/>
      <c r="PJF8" s="91"/>
      <c r="PJG8" s="91"/>
      <c r="PJH8" s="91"/>
      <c r="PJI8" s="91"/>
      <c r="PJJ8" s="91"/>
      <c r="PJK8" s="91"/>
      <c r="PJL8" s="91"/>
      <c r="PJM8" s="91"/>
      <c r="PJN8" s="91"/>
      <c r="PJO8" s="91"/>
      <c r="PJP8" s="91"/>
      <c r="PJQ8" s="91"/>
      <c r="PJR8" s="91"/>
      <c r="PJS8" s="91"/>
      <c r="PJT8" s="91"/>
      <c r="PJU8" s="91"/>
      <c r="PJV8" s="91"/>
      <c r="PJW8" s="91"/>
      <c r="PJX8" s="91"/>
      <c r="PJY8" s="91"/>
      <c r="PJZ8" s="91"/>
      <c r="PKA8" s="91"/>
      <c r="PKB8" s="91"/>
      <c r="PKC8" s="91"/>
      <c r="PKD8" s="91"/>
      <c r="PKE8" s="91"/>
      <c r="PKF8" s="91"/>
      <c r="PKG8" s="91"/>
      <c r="PKH8" s="91"/>
      <c r="PKI8" s="91"/>
      <c r="PKJ8" s="91"/>
      <c r="PKK8" s="91"/>
      <c r="PKL8" s="91"/>
      <c r="PKM8" s="91"/>
      <c r="PKN8" s="91"/>
      <c r="PKO8" s="91"/>
      <c r="PKP8" s="91"/>
      <c r="PKQ8" s="91"/>
      <c r="PKR8" s="91"/>
      <c r="PKS8" s="91"/>
      <c r="PKT8" s="91"/>
      <c r="PKU8" s="91"/>
      <c r="PKV8" s="91"/>
      <c r="PKW8" s="91"/>
      <c r="PKX8" s="91"/>
      <c r="PKY8" s="91"/>
      <c r="PKZ8" s="91"/>
      <c r="PLA8" s="91"/>
      <c r="PLB8" s="91"/>
      <c r="PLC8" s="91"/>
      <c r="PLD8" s="91"/>
      <c r="PLE8" s="91"/>
      <c r="PLF8" s="91"/>
      <c r="PLG8" s="91"/>
      <c r="PLH8" s="91"/>
      <c r="PLI8" s="91"/>
      <c r="PLJ8" s="91"/>
      <c r="PLK8" s="91"/>
      <c r="PLL8" s="91"/>
      <c r="PLM8" s="91"/>
      <c r="PLN8" s="91"/>
      <c r="PLO8" s="91"/>
      <c r="PLP8" s="91"/>
      <c r="PLQ8" s="91"/>
      <c r="PLR8" s="91"/>
      <c r="PLS8" s="91"/>
      <c r="PLT8" s="91"/>
      <c r="PLU8" s="91"/>
      <c r="PLV8" s="91"/>
      <c r="PLW8" s="91"/>
      <c r="PLX8" s="91"/>
      <c r="PLY8" s="91"/>
      <c r="PLZ8" s="91"/>
      <c r="PMA8" s="91"/>
      <c r="PMB8" s="91"/>
      <c r="PMC8" s="91"/>
      <c r="PMD8" s="91"/>
      <c r="PME8" s="91"/>
      <c r="PMF8" s="91"/>
      <c r="PMG8" s="91"/>
      <c r="PMH8" s="91"/>
      <c r="PMI8" s="91"/>
      <c r="PMJ8" s="91"/>
      <c r="PMK8" s="91"/>
      <c r="PML8" s="91"/>
      <c r="PMM8" s="91"/>
      <c r="PMN8" s="91"/>
      <c r="PMO8" s="91"/>
      <c r="PMP8" s="91"/>
      <c r="PMQ8" s="91"/>
      <c r="PMR8" s="91"/>
      <c r="PMS8" s="91"/>
      <c r="PMT8" s="91"/>
      <c r="PMU8" s="91"/>
      <c r="PMV8" s="91"/>
      <c r="PMW8" s="91"/>
      <c r="PMX8" s="91"/>
      <c r="PMY8" s="91"/>
      <c r="PMZ8" s="91"/>
      <c r="PNA8" s="91"/>
      <c r="PNB8" s="91"/>
      <c r="PNC8" s="91"/>
      <c r="PND8" s="91"/>
      <c r="PNE8" s="91"/>
      <c r="PNF8" s="91"/>
      <c r="PNG8" s="91"/>
      <c r="PNH8" s="91"/>
      <c r="PNI8" s="91"/>
      <c r="PNJ8" s="91"/>
      <c r="PNK8" s="91"/>
      <c r="PNL8" s="91"/>
      <c r="PNM8" s="91"/>
      <c r="PNN8" s="91"/>
      <c r="PNO8" s="91"/>
      <c r="PNP8" s="91"/>
      <c r="PNQ8" s="91"/>
      <c r="PNR8" s="91"/>
      <c r="PNS8" s="91"/>
      <c r="PNT8" s="91"/>
      <c r="PNU8" s="91"/>
      <c r="PNV8" s="91"/>
      <c r="PNW8" s="91"/>
      <c r="PNX8" s="91"/>
      <c r="PNY8" s="91"/>
      <c r="PNZ8" s="91"/>
      <c r="POA8" s="91"/>
      <c r="POB8" s="91"/>
      <c r="POC8" s="91"/>
      <c r="POD8" s="91"/>
      <c r="POE8" s="91"/>
      <c r="POF8" s="91"/>
      <c r="POG8" s="91"/>
      <c r="POH8" s="91"/>
      <c r="POI8" s="91"/>
      <c r="POJ8" s="91"/>
      <c r="POK8" s="91"/>
      <c r="POL8" s="91"/>
      <c r="POM8" s="91"/>
      <c r="PON8" s="91"/>
      <c r="POO8" s="91"/>
      <c r="POP8" s="91"/>
      <c r="POQ8" s="91"/>
      <c r="POR8" s="91"/>
      <c r="POS8" s="91"/>
      <c r="POT8" s="91"/>
      <c r="POU8" s="91"/>
      <c r="POV8" s="91"/>
      <c r="POW8" s="91"/>
      <c r="POX8" s="91"/>
      <c r="POY8" s="91"/>
      <c r="POZ8" s="91"/>
      <c r="PPA8" s="91"/>
      <c r="PPB8" s="91"/>
      <c r="PPC8" s="91"/>
      <c r="PPD8" s="91"/>
      <c r="PPE8" s="91"/>
      <c r="PPF8" s="91"/>
      <c r="PPG8" s="91"/>
      <c r="PPH8" s="91"/>
      <c r="PPI8" s="91"/>
      <c r="PPJ8" s="91"/>
      <c r="PPK8" s="91"/>
      <c r="PPL8" s="91"/>
      <c r="PPM8" s="91"/>
      <c r="PPN8" s="91"/>
      <c r="PPO8" s="91"/>
      <c r="PPP8" s="91"/>
      <c r="PPQ8" s="91"/>
      <c r="PPR8" s="91"/>
      <c r="PPS8" s="91"/>
      <c r="PPT8" s="91"/>
      <c r="PPU8" s="91"/>
      <c r="PPV8" s="91"/>
      <c r="PPW8" s="91"/>
      <c r="PPX8" s="91"/>
      <c r="PPY8" s="91"/>
      <c r="PPZ8" s="91"/>
      <c r="PQA8" s="91"/>
      <c r="PQB8" s="91"/>
      <c r="PQC8" s="91"/>
      <c r="PQD8" s="91"/>
      <c r="PQE8" s="91"/>
      <c r="PQF8" s="91"/>
      <c r="PQG8" s="91"/>
      <c r="PQH8" s="91"/>
      <c r="PQI8" s="91"/>
      <c r="PQJ8" s="91"/>
      <c r="PQK8" s="91"/>
      <c r="PQL8" s="91"/>
      <c r="PQM8" s="91"/>
      <c r="PQN8" s="91"/>
      <c r="PQO8" s="91"/>
      <c r="PQP8" s="91"/>
      <c r="PQQ8" s="91"/>
      <c r="PQR8" s="91"/>
      <c r="PQS8" s="91"/>
      <c r="PQT8" s="91"/>
      <c r="PQU8" s="91"/>
      <c r="PQV8" s="91"/>
      <c r="PQW8" s="91"/>
      <c r="PQX8" s="91"/>
      <c r="PQY8" s="91"/>
      <c r="PQZ8" s="91"/>
      <c r="PRA8" s="91"/>
      <c r="PRB8" s="91"/>
      <c r="PRC8" s="91"/>
      <c r="PRD8" s="91"/>
      <c r="PRE8" s="91"/>
      <c r="PRF8" s="91"/>
      <c r="PRG8" s="91"/>
      <c r="PRH8" s="91"/>
      <c r="PRI8" s="91"/>
      <c r="PRJ8" s="91"/>
      <c r="PRK8" s="91"/>
      <c r="PRL8" s="91"/>
      <c r="PRM8" s="91"/>
      <c r="PRN8" s="91"/>
      <c r="PRO8" s="91"/>
      <c r="PRP8" s="91"/>
      <c r="PRQ8" s="91"/>
      <c r="PRR8" s="91"/>
      <c r="PRS8" s="91"/>
      <c r="PRT8" s="91"/>
      <c r="PRU8" s="91"/>
      <c r="PRV8" s="91"/>
      <c r="PRW8" s="91"/>
      <c r="PRX8" s="91"/>
      <c r="PRY8" s="91"/>
      <c r="PRZ8" s="91"/>
      <c r="PSA8" s="91"/>
      <c r="PSB8" s="91"/>
      <c r="PSC8" s="91"/>
      <c r="PSD8" s="91"/>
      <c r="PSE8" s="91"/>
      <c r="PSF8" s="91"/>
      <c r="PSG8" s="91"/>
      <c r="PSH8" s="91"/>
      <c r="PSI8" s="91"/>
      <c r="PSJ8" s="91"/>
      <c r="PSK8" s="91"/>
      <c r="PSL8" s="91"/>
      <c r="PSM8" s="91"/>
      <c r="PSN8" s="91"/>
      <c r="PSO8" s="91"/>
      <c r="PSP8" s="91"/>
      <c r="PSQ8" s="91"/>
      <c r="PSR8" s="91"/>
      <c r="PSS8" s="91"/>
      <c r="PST8" s="91"/>
      <c r="PSU8" s="91"/>
      <c r="PSV8" s="91"/>
      <c r="PSW8" s="91"/>
      <c r="PSX8" s="91"/>
      <c r="PSY8" s="91"/>
      <c r="PSZ8" s="91"/>
      <c r="PTA8" s="91"/>
      <c r="PTB8" s="91"/>
      <c r="PTC8" s="91"/>
      <c r="PTD8" s="91"/>
      <c r="PTE8" s="91"/>
      <c r="PTF8" s="91"/>
      <c r="PTG8" s="91"/>
      <c r="PTH8" s="91"/>
      <c r="PTI8" s="91"/>
      <c r="PTJ8" s="91"/>
      <c r="PTK8" s="91"/>
      <c r="PTL8" s="91"/>
      <c r="PTM8" s="91"/>
      <c r="PTN8" s="91"/>
      <c r="PTO8" s="91"/>
      <c r="PTP8" s="91"/>
      <c r="PTQ8" s="91"/>
      <c r="PTR8" s="91"/>
      <c r="PTS8" s="91"/>
      <c r="PTT8" s="91"/>
      <c r="PTU8" s="91"/>
      <c r="PTV8" s="91"/>
      <c r="PTW8" s="91"/>
      <c r="PTX8" s="91"/>
      <c r="PTY8" s="91"/>
      <c r="PTZ8" s="91"/>
      <c r="PUA8" s="91"/>
      <c r="PUB8" s="91"/>
      <c r="PUC8" s="91"/>
      <c r="PUD8" s="91"/>
      <c r="PUE8" s="91"/>
      <c r="PUF8" s="91"/>
      <c r="PUG8" s="91"/>
      <c r="PUH8" s="91"/>
      <c r="PUI8" s="91"/>
      <c r="PUJ8" s="91"/>
      <c r="PUK8" s="91"/>
      <c r="PUL8" s="91"/>
      <c r="PUM8" s="91"/>
      <c r="PUN8" s="91"/>
      <c r="PUO8" s="91"/>
      <c r="PUP8" s="91"/>
      <c r="PUQ8" s="91"/>
      <c r="PUR8" s="91"/>
      <c r="PUS8" s="91"/>
      <c r="PUT8" s="91"/>
      <c r="PUU8" s="91"/>
      <c r="PUV8" s="91"/>
      <c r="PUW8" s="91"/>
      <c r="PUX8" s="91"/>
      <c r="PUY8" s="91"/>
      <c r="PUZ8" s="91"/>
      <c r="PVA8" s="91"/>
      <c r="PVB8" s="91"/>
      <c r="PVC8" s="91"/>
      <c r="PVD8" s="91"/>
      <c r="PVE8" s="91"/>
      <c r="PVF8" s="91"/>
      <c r="PVG8" s="91"/>
      <c r="PVH8" s="91"/>
      <c r="PVI8" s="91"/>
      <c r="PVJ8" s="91"/>
      <c r="PVK8" s="91"/>
      <c r="PVL8" s="91"/>
      <c r="PVM8" s="91"/>
      <c r="PVN8" s="91"/>
      <c r="PVO8" s="91"/>
      <c r="PVP8" s="91"/>
      <c r="PVQ8" s="91"/>
      <c r="PVR8" s="91"/>
      <c r="PVS8" s="91"/>
      <c r="PVT8" s="91"/>
      <c r="PVU8" s="91"/>
      <c r="PVV8" s="91"/>
      <c r="PVW8" s="91"/>
      <c r="PVX8" s="91"/>
      <c r="PVY8" s="91"/>
      <c r="PVZ8" s="91"/>
      <c r="PWA8" s="91"/>
      <c r="PWB8" s="91"/>
      <c r="PWC8" s="91"/>
      <c r="PWD8" s="91"/>
      <c r="PWE8" s="91"/>
      <c r="PWF8" s="91"/>
      <c r="PWG8" s="91"/>
      <c r="PWH8" s="91"/>
      <c r="PWI8" s="91"/>
      <c r="PWJ8" s="91"/>
      <c r="PWK8" s="91"/>
      <c r="PWL8" s="91"/>
      <c r="PWM8" s="91"/>
      <c r="PWN8" s="91"/>
      <c r="PWO8" s="91"/>
      <c r="PWP8" s="91"/>
      <c r="PWQ8" s="91"/>
      <c r="PWR8" s="91"/>
      <c r="PWS8" s="91"/>
      <c r="PWT8" s="91"/>
      <c r="PWU8" s="91"/>
      <c r="PWV8" s="91"/>
      <c r="PWW8" s="91"/>
      <c r="PWX8" s="91"/>
      <c r="PWY8" s="91"/>
      <c r="PWZ8" s="91"/>
      <c r="PXA8" s="91"/>
      <c r="PXB8" s="91"/>
      <c r="PXC8" s="91"/>
      <c r="PXD8" s="91"/>
      <c r="PXE8" s="91"/>
      <c r="PXF8" s="91"/>
      <c r="PXG8" s="91"/>
      <c r="PXH8" s="91"/>
      <c r="PXI8" s="91"/>
      <c r="PXJ8" s="91"/>
      <c r="PXK8" s="91"/>
      <c r="PXL8" s="91"/>
      <c r="PXM8" s="91"/>
      <c r="PXN8" s="91"/>
      <c r="PXO8" s="91"/>
      <c r="PXP8" s="91"/>
      <c r="PXQ8" s="91"/>
      <c r="PXR8" s="91"/>
      <c r="PXS8" s="91"/>
      <c r="PXT8" s="91"/>
      <c r="PXU8" s="91"/>
      <c r="PXV8" s="91"/>
      <c r="PXW8" s="91"/>
      <c r="PXX8" s="91"/>
      <c r="PXY8" s="91"/>
      <c r="PXZ8" s="91"/>
      <c r="PYA8" s="91"/>
      <c r="PYB8" s="91"/>
      <c r="PYC8" s="91"/>
      <c r="PYD8" s="91"/>
      <c r="PYE8" s="91"/>
      <c r="PYF8" s="91"/>
      <c r="PYG8" s="91"/>
      <c r="PYH8" s="91"/>
      <c r="PYI8" s="91"/>
      <c r="PYJ8" s="91"/>
      <c r="PYK8" s="91"/>
      <c r="PYL8" s="91"/>
      <c r="PYM8" s="91"/>
      <c r="PYN8" s="91"/>
      <c r="PYO8" s="91"/>
      <c r="PYP8" s="91"/>
      <c r="PYQ8" s="91"/>
      <c r="PYR8" s="91"/>
      <c r="PYS8" s="91"/>
      <c r="PYT8" s="91"/>
      <c r="PYU8" s="91"/>
      <c r="PYV8" s="91"/>
      <c r="PYW8" s="91"/>
      <c r="PYX8" s="91"/>
      <c r="PYY8" s="91"/>
      <c r="PYZ8" s="91"/>
      <c r="PZA8" s="91"/>
      <c r="PZB8" s="91"/>
      <c r="PZC8" s="91"/>
      <c r="PZD8" s="91"/>
      <c r="PZE8" s="91"/>
      <c r="PZF8" s="91"/>
      <c r="PZG8" s="91"/>
      <c r="PZH8" s="91"/>
      <c r="PZI8" s="91"/>
      <c r="PZJ8" s="91"/>
      <c r="PZK8" s="91"/>
      <c r="PZL8" s="91"/>
      <c r="PZM8" s="91"/>
      <c r="PZN8" s="91"/>
      <c r="PZO8" s="91"/>
      <c r="PZP8" s="91"/>
      <c r="PZQ8" s="91"/>
      <c r="PZR8" s="91"/>
      <c r="PZS8" s="91"/>
      <c r="PZT8" s="91"/>
      <c r="PZU8" s="91"/>
      <c r="PZV8" s="91"/>
      <c r="PZW8" s="91"/>
      <c r="PZX8" s="91"/>
      <c r="PZY8" s="91"/>
      <c r="PZZ8" s="91"/>
      <c r="QAA8" s="91"/>
      <c r="QAB8" s="91"/>
      <c r="QAC8" s="91"/>
      <c r="QAD8" s="91"/>
      <c r="QAE8" s="91"/>
      <c r="QAF8" s="91"/>
      <c r="QAG8" s="91"/>
      <c r="QAH8" s="91"/>
      <c r="QAI8" s="91"/>
      <c r="QAJ8" s="91"/>
      <c r="QAK8" s="91"/>
      <c r="QAL8" s="91"/>
      <c r="QAM8" s="91"/>
      <c r="QAN8" s="91"/>
      <c r="QAO8" s="91"/>
      <c r="QAP8" s="91"/>
      <c r="QAQ8" s="91"/>
      <c r="QAR8" s="91"/>
      <c r="QAS8" s="91"/>
      <c r="QAT8" s="91"/>
      <c r="QAU8" s="91"/>
      <c r="QAV8" s="91"/>
      <c r="QAW8" s="91"/>
      <c r="QAX8" s="91"/>
      <c r="QAY8" s="91"/>
      <c r="QAZ8" s="91"/>
      <c r="QBA8" s="91"/>
      <c r="QBB8" s="91"/>
      <c r="QBC8" s="91"/>
      <c r="QBD8" s="91"/>
      <c r="QBE8" s="91"/>
      <c r="QBF8" s="91"/>
      <c r="QBG8" s="91"/>
      <c r="QBH8" s="91"/>
      <c r="QBI8" s="91"/>
      <c r="QBJ8" s="91"/>
      <c r="QBK8" s="91"/>
      <c r="QBL8" s="91"/>
      <c r="QBM8" s="91"/>
      <c r="QBN8" s="91"/>
      <c r="QBO8" s="91"/>
      <c r="QBP8" s="91"/>
      <c r="QBQ8" s="91"/>
      <c r="QBR8" s="91"/>
      <c r="QBS8" s="91"/>
      <c r="QBT8" s="91"/>
      <c r="QBU8" s="91"/>
      <c r="QBV8" s="91"/>
      <c r="QBW8" s="91"/>
      <c r="QBX8" s="91"/>
      <c r="QBY8" s="91"/>
      <c r="QBZ8" s="91"/>
      <c r="QCA8" s="91"/>
      <c r="QCB8" s="91"/>
      <c r="QCC8" s="91"/>
      <c r="QCD8" s="91"/>
      <c r="QCE8" s="91"/>
      <c r="QCF8" s="91"/>
      <c r="QCG8" s="91"/>
      <c r="QCH8" s="91"/>
      <c r="QCI8" s="91"/>
      <c r="QCJ8" s="91"/>
      <c r="QCK8" s="91"/>
      <c r="QCL8" s="91"/>
      <c r="QCM8" s="91"/>
      <c r="QCN8" s="91"/>
      <c r="QCO8" s="91"/>
      <c r="QCP8" s="91"/>
      <c r="QCQ8" s="91"/>
      <c r="QCR8" s="91"/>
      <c r="QCS8" s="91"/>
      <c r="QCT8" s="91"/>
      <c r="QCU8" s="91"/>
      <c r="QCV8" s="91"/>
      <c r="QCW8" s="91"/>
      <c r="QCX8" s="91"/>
      <c r="QCY8" s="91"/>
      <c r="QCZ8" s="91"/>
      <c r="QDA8" s="91"/>
      <c r="QDB8" s="91"/>
      <c r="QDC8" s="91"/>
      <c r="QDD8" s="91"/>
      <c r="QDE8" s="91"/>
      <c r="QDF8" s="91"/>
      <c r="QDG8" s="91"/>
      <c r="QDH8" s="91"/>
      <c r="QDI8" s="91"/>
      <c r="QDJ8" s="91"/>
      <c r="QDK8" s="91"/>
      <c r="QDL8" s="91"/>
      <c r="QDM8" s="91"/>
      <c r="QDN8" s="91"/>
      <c r="QDO8" s="91"/>
      <c r="QDP8" s="91"/>
      <c r="QDQ8" s="91"/>
      <c r="QDR8" s="91"/>
      <c r="QDS8" s="91"/>
      <c r="QDT8" s="91"/>
      <c r="QDU8" s="91"/>
      <c r="QDV8" s="91"/>
      <c r="QDW8" s="91"/>
      <c r="QDX8" s="91"/>
      <c r="QDY8" s="91"/>
      <c r="QDZ8" s="91"/>
      <c r="QEA8" s="91"/>
      <c r="QEB8" s="91"/>
      <c r="QEC8" s="91"/>
      <c r="QED8" s="91"/>
      <c r="QEE8" s="91"/>
      <c r="QEF8" s="91"/>
      <c r="QEG8" s="91"/>
      <c r="QEH8" s="91"/>
      <c r="QEI8" s="91"/>
      <c r="QEJ8" s="91"/>
      <c r="QEK8" s="91"/>
      <c r="QEL8" s="91"/>
      <c r="QEM8" s="91"/>
      <c r="QEN8" s="91"/>
      <c r="QEO8" s="91"/>
      <c r="QEP8" s="91"/>
      <c r="QEQ8" s="91"/>
      <c r="QER8" s="91"/>
      <c r="QES8" s="91"/>
      <c r="QET8" s="91"/>
      <c r="QEU8" s="91"/>
      <c r="QEV8" s="91"/>
      <c r="QEW8" s="91"/>
      <c r="QEX8" s="91"/>
      <c r="QEY8" s="91"/>
      <c r="QEZ8" s="91"/>
      <c r="QFA8" s="91"/>
      <c r="QFB8" s="91"/>
      <c r="QFC8" s="91"/>
      <c r="QFD8" s="91"/>
      <c r="QFE8" s="91"/>
      <c r="QFF8" s="91"/>
      <c r="QFG8" s="91"/>
      <c r="QFH8" s="91"/>
      <c r="QFI8" s="91"/>
      <c r="QFJ8" s="91"/>
      <c r="QFK8" s="91"/>
      <c r="QFL8" s="91"/>
      <c r="QFM8" s="91"/>
      <c r="QFN8" s="91"/>
      <c r="QFO8" s="91"/>
      <c r="QFP8" s="91"/>
      <c r="QFQ8" s="91"/>
      <c r="QFR8" s="91"/>
      <c r="QFS8" s="91"/>
      <c r="QFT8" s="91"/>
      <c r="QFU8" s="91"/>
      <c r="QFV8" s="91"/>
      <c r="QFW8" s="91"/>
      <c r="QFX8" s="91"/>
      <c r="QFY8" s="91"/>
      <c r="QFZ8" s="91"/>
      <c r="QGA8" s="91"/>
      <c r="QGB8" s="91"/>
      <c r="QGC8" s="91"/>
      <c r="QGD8" s="91"/>
      <c r="QGE8" s="91"/>
      <c r="QGF8" s="91"/>
      <c r="QGG8" s="91"/>
      <c r="QGH8" s="91"/>
      <c r="QGI8" s="91"/>
      <c r="QGJ8" s="91"/>
      <c r="QGK8" s="91"/>
      <c r="QGL8" s="91"/>
      <c r="QGM8" s="91"/>
      <c r="QGN8" s="91"/>
      <c r="QGO8" s="91"/>
      <c r="QGP8" s="91"/>
      <c r="QGQ8" s="91"/>
      <c r="QGR8" s="91"/>
      <c r="QGS8" s="91"/>
      <c r="QGT8" s="91"/>
      <c r="QGU8" s="91"/>
      <c r="QGV8" s="91"/>
      <c r="QGW8" s="91"/>
      <c r="QGX8" s="91"/>
      <c r="QGY8" s="91"/>
      <c r="QGZ8" s="91"/>
      <c r="QHA8" s="91"/>
      <c r="QHB8" s="91"/>
      <c r="QHC8" s="91"/>
      <c r="QHD8" s="91"/>
      <c r="QHE8" s="91"/>
      <c r="QHF8" s="91"/>
      <c r="QHG8" s="91"/>
      <c r="QHH8" s="91"/>
      <c r="QHI8" s="91"/>
      <c r="QHJ8" s="91"/>
      <c r="QHK8" s="91"/>
      <c r="QHL8" s="91"/>
      <c r="QHM8" s="91"/>
      <c r="QHN8" s="91"/>
      <c r="QHO8" s="91"/>
      <c r="QHP8" s="91"/>
      <c r="QHQ8" s="91"/>
      <c r="QHR8" s="91"/>
      <c r="QHS8" s="91"/>
      <c r="QHT8" s="91"/>
      <c r="QHU8" s="91"/>
      <c r="QHV8" s="91"/>
      <c r="QHW8" s="91"/>
      <c r="QHX8" s="91"/>
      <c r="QHY8" s="91"/>
      <c r="QHZ8" s="91"/>
      <c r="QIA8" s="91"/>
      <c r="QIB8" s="91"/>
      <c r="QIC8" s="91"/>
      <c r="QID8" s="91"/>
      <c r="QIE8" s="91"/>
      <c r="QIF8" s="91"/>
      <c r="QIG8" s="91"/>
      <c r="QIH8" s="91"/>
      <c r="QII8" s="91"/>
      <c r="QIJ8" s="91"/>
      <c r="QIK8" s="91"/>
      <c r="QIL8" s="91"/>
      <c r="QIM8" s="91"/>
      <c r="QIN8" s="91"/>
      <c r="QIO8" s="91"/>
      <c r="QIP8" s="91"/>
      <c r="QIQ8" s="91"/>
      <c r="QIR8" s="91"/>
      <c r="QIS8" s="91"/>
      <c r="QIT8" s="91"/>
      <c r="QIU8" s="91"/>
      <c r="QIV8" s="91"/>
      <c r="QIW8" s="91"/>
      <c r="QIX8" s="91"/>
      <c r="QIY8" s="91"/>
      <c r="QIZ8" s="91"/>
      <c r="QJA8" s="91"/>
      <c r="QJB8" s="91"/>
      <c r="QJC8" s="91"/>
      <c r="QJD8" s="91"/>
      <c r="QJE8" s="91"/>
      <c r="QJF8" s="91"/>
      <c r="QJG8" s="91"/>
      <c r="QJH8" s="91"/>
      <c r="QJI8" s="91"/>
      <c r="QJJ8" s="91"/>
      <c r="QJK8" s="91"/>
      <c r="QJL8" s="91"/>
      <c r="QJM8" s="91"/>
      <c r="QJN8" s="91"/>
      <c r="QJO8" s="91"/>
      <c r="QJP8" s="91"/>
      <c r="QJQ8" s="91"/>
      <c r="QJR8" s="91"/>
      <c r="QJS8" s="91"/>
      <c r="QJT8" s="91"/>
      <c r="QJU8" s="91"/>
      <c r="QJV8" s="91"/>
      <c r="QJW8" s="91"/>
      <c r="QJX8" s="91"/>
      <c r="QJY8" s="91"/>
      <c r="QJZ8" s="91"/>
      <c r="QKA8" s="91"/>
      <c r="QKB8" s="91"/>
      <c r="QKC8" s="91"/>
      <c r="QKD8" s="91"/>
      <c r="QKE8" s="91"/>
      <c r="QKF8" s="91"/>
      <c r="QKG8" s="91"/>
      <c r="QKH8" s="91"/>
      <c r="QKI8" s="91"/>
      <c r="QKJ8" s="91"/>
      <c r="QKK8" s="91"/>
      <c r="QKL8" s="91"/>
      <c r="QKM8" s="91"/>
      <c r="QKN8" s="91"/>
      <c r="QKO8" s="91"/>
      <c r="QKP8" s="91"/>
      <c r="QKQ8" s="91"/>
      <c r="QKR8" s="91"/>
      <c r="QKS8" s="91"/>
      <c r="QKT8" s="91"/>
      <c r="QKU8" s="91"/>
      <c r="QKV8" s="91"/>
      <c r="QKW8" s="91"/>
      <c r="QKX8" s="91"/>
      <c r="QKY8" s="91"/>
      <c r="QKZ8" s="91"/>
      <c r="QLA8" s="91"/>
      <c r="QLB8" s="91"/>
      <c r="QLC8" s="91"/>
      <c r="QLD8" s="91"/>
      <c r="QLE8" s="91"/>
      <c r="QLF8" s="91"/>
      <c r="QLG8" s="91"/>
      <c r="QLH8" s="91"/>
      <c r="QLI8" s="91"/>
      <c r="QLJ8" s="91"/>
      <c r="QLK8" s="91"/>
      <c r="QLL8" s="91"/>
      <c r="QLM8" s="91"/>
      <c r="QLN8" s="91"/>
      <c r="QLO8" s="91"/>
      <c r="QLP8" s="91"/>
      <c r="QLQ8" s="91"/>
      <c r="QLR8" s="91"/>
      <c r="QLS8" s="91"/>
      <c r="QLT8" s="91"/>
      <c r="QLU8" s="91"/>
      <c r="QLV8" s="91"/>
      <c r="QLW8" s="91"/>
      <c r="QLX8" s="91"/>
      <c r="QLY8" s="91"/>
      <c r="QLZ8" s="91"/>
      <c r="QMA8" s="91"/>
      <c r="QMB8" s="91"/>
      <c r="QMC8" s="91"/>
      <c r="QMD8" s="91"/>
      <c r="QME8" s="91"/>
      <c r="QMF8" s="91"/>
      <c r="QMG8" s="91"/>
      <c r="QMH8" s="91"/>
      <c r="QMI8" s="91"/>
      <c r="QMJ8" s="91"/>
      <c r="QMK8" s="91"/>
      <c r="QML8" s="91"/>
      <c r="QMM8" s="91"/>
      <c r="QMN8" s="91"/>
      <c r="QMO8" s="91"/>
      <c r="QMP8" s="91"/>
      <c r="QMQ8" s="91"/>
      <c r="QMR8" s="91"/>
      <c r="QMS8" s="91"/>
      <c r="QMT8" s="91"/>
      <c r="QMU8" s="91"/>
      <c r="QMV8" s="91"/>
      <c r="QMW8" s="91"/>
      <c r="QMX8" s="91"/>
      <c r="QMY8" s="91"/>
      <c r="QMZ8" s="91"/>
      <c r="QNA8" s="91"/>
      <c r="QNB8" s="91"/>
      <c r="QNC8" s="91"/>
      <c r="QND8" s="91"/>
      <c r="QNE8" s="91"/>
      <c r="QNF8" s="91"/>
      <c r="QNG8" s="91"/>
      <c r="QNH8" s="91"/>
      <c r="QNI8" s="91"/>
      <c r="QNJ8" s="91"/>
      <c r="QNK8" s="91"/>
      <c r="QNL8" s="91"/>
      <c r="QNM8" s="91"/>
      <c r="QNN8" s="91"/>
      <c r="QNO8" s="91"/>
      <c r="QNP8" s="91"/>
      <c r="QNQ8" s="91"/>
      <c r="QNR8" s="91"/>
      <c r="QNS8" s="91"/>
      <c r="QNT8" s="91"/>
      <c r="QNU8" s="91"/>
      <c r="QNV8" s="91"/>
      <c r="QNW8" s="91"/>
      <c r="QNX8" s="91"/>
      <c r="QNY8" s="91"/>
      <c r="QNZ8" s="91"/>
      <c r="QOA8" s="91"/>
      <c r="QOB8" s="91"/>
      <c r="QOC8" s="91"/>
      <c r="QOD8" s="91"/>
      <c r="QOE8" s="91"/>
      <c r="QOF8" s="91"/>
      <c r="QOG8" s="91"/>
      <c r="QOH8" s="91"/>
      <c r="QOI8" s="91"/>
      <c r="QOJ8" s="91"/>
      <c r="QOK8" s="91"/>
      <c r="QOL8" s="91"/>
      <c r="QOM8" s="91"/>
      <c r="QON8" s="91"/>
      <c r="QOO8" s="91"/>
      <c r="QOP8" s="91"/>
      <c r="QOQ8" s="91"/>
      <c r="QOR8" s="91"/>
      <c r="QOS8" s="91"/>
      <c r="QOT8" s="91"/>
      <c r="QOU8" s="91"/>
      <c r="QOV8" s="91"/>
      <c r="QOW8" s="91"/>
      <c r="QOX8" s="91"/>
      <c r="QOY8" s="91"/>
      <c r="QOZ8" s="91"/>
      <c r="QPA8" s="91"/>
      <c r="QPB8" s="91"/>
      <c r="QPC8" s="91"/>
      <c r="QPD8" s="91"/>
      <c r="QPE8" s="91"/>
      <c r="QPF8" s="91"/>
      <c r="QPG8" s="91"/>
      <c r="QPH8" s="91"/>
      <c r="QPI8" s="91"/>
      <c r="QPJ8" s="91"/>
      <c r="QPK8" s="91"/>
      <c r="QPL8" s="91"/>
      <c r="QPM8" s="91"/>
      <c r="QPN8" s="91"/>
      <c r="QPO8" s="91"/>
      <c r="QPP8" s="91"/>
      <c r="QPQ8" s="91"/>
      <c r="QPR8" s="91"/>
      <c r="QPS8" s="91"/>
      <c r="QPT8" s="91"/>
      <c r="QPU8" s="91"/>
      <c r="QPV8" s="91"/>
      <c r="QPW8" s="91"/>
      <c r="QPX8" s="91"/>
      <c r="QPY8" s="91"/>
      <c r="QPZ8" s="91"/>
      <c r="QQA8" s="91"/>
      <c r="QQB8" s="91"/>
      <c r="QQC8" s="91"/>
      <c r="QQD8" s="91"/>
      <c r="QQE8" s="91"/>
      <c r="QQF8" s="91"/>
      <c r="QQG8" s="91"/>
      <c r="QQH8" s="91"/>
      <c r="QQI8" s="91"/>
      <c r="QQJ8" s="91"/>
      <c r="QQK8" s="91"/>
      <c r="QQL8" s="91"/>
      <c r="QQM8" s="91"/>
      <c r="QQN8" s="91"/>
      <c r="QQO8" s="91"/>
      <c r="QQP8" s="91"/>
      <c r="QQQ8" s="91"/>
      <c r="QQR8" s="91"/>
      <c r="QQS8" s="91"/>
      <c r="QQT8" s="91"/>
      <c r="QQU8" s="91"/>
      <c r="QQV8" s="91"/>
      <c r="QQW8" s="91"/>
      <c r="QQX8" s="91"/>
      <c r="QQY8" s="91"/>
      <c r="QQZ8" s="91"/>
      <c r="QRA8" s="91"/>
      <c r="QRB8" s="91"/>
      <c r="QRC8" s="91"/>
      <c r="QRD8" s="91"/>
      <c r="QRE8" s="91"/>
      <c r="QRF8" s="91"/>
      <c r="QRG8" s="91"/>
      <c r="QRH8" s="91"/>
      <c r="QRI8" s="91"/>
      <c r="QRJ8" s="91"/>
      <c r="QRK8" s="91"/>
      <c r="QRL8" s="91"/>
      <c r="QRM8" s="91"/>
      <c r="QRN8" s="91"/>
      <c r="QRO8" s="91"/>
      <c r="QRP8" s="91"/>
      <c r="QRQ8" s="91"/>
      <c r="QRR8" s="91"/>
      <c r="QRS8" s="91"/>
      <c r="QRT8" s="91"/>
      <c r="QRU8" s="91"/>
      <c r="QRV8" s="91"/>
      <c r="QRW8" s="91"/>
      <c r="QRX8" s="91"/>
      <c r="QRY8" s="91"/>
      <c r="QRZ8" s="91"/>
      <c r="QSA8" s="91"/>
      <c r="QSB8" s="91"/>
      <c r="QSC8" s="91"/>
      <c r="QSD8" s="91"/>
      <c r="QSE8" s="91"/>
      <c r="QSF8" s="91"/>
      <c r="QSG8" s="91"/>
      <c r="QSH8" s="91"/>
      <c r="QSI8" s="91"/>
      <c r="QSJ8" s="91"/>
      <c r="QSK8" s="91"/>
      <c r="QSL8" s="91"/>
      <c r="QSM8" s="91"/>
      <c r="QSN8" s="91"/>
      <c r="QSO8" s="91"/>
      <c r="QSP8" s="91"/>
      <c r="QSQ8" s="91"/>
      <c r="QSR8" s="91"/>
      <c r="QSS8" s="91"/>
      <c r="QST8" s="91"/>
      <c r="QSU8" s="91"/>
      <c r="QSV8" s="91"/>
      <c r="QSW8" s="91"/>
      <c r="QSX8" s="91"/>
      <c r="QSY8" s="91"/>
      <c r="QSZ8" s="91"/>
      <c r="QTA8" s="91"/>
      <c r="QTB8" s="91"/>
      <c r="QTC8" s="91"/>
      <c r="QTD8" s="91"/>
      <c r="QTE8" s="91"/>
      <c r="QTF8" s="91"/>
      <c r="QTG8" s="91"/>
      <c r="QTH8" s="91"/>
      <c r="QTI8" s="91"/>
      <c r="QTJ8" s="91"/>
      <c r="QTK8" s="91"/>
      <c r="QTL8" s="91"/>
      <c r="QTM8" s="91"/>
      <c r="QTN8" s="91"/>
      <c r="QTO8" s="91"/>
      <c r="QTP8" s="91"/>
      <c r="QTQ8" s="91"/>
      <c r="QTR8" s="91"/>
      <c r="QTS8" s="91"/>
      <c r="QTT8" s="91"/>
      <c r="QTU8" s="91"/>
      <c r="QTV8" s="91"/>
      <c r="QTW8" s="91"/>
      <c r="QTX8" s="91"/>
      <c r="QTY8" s="91"/>
      <c r="QTZ8" s="91"/>
      <c r="QUA8" s="91"/>
      <c r="QUB8" s="91"/>
      <c r="QUC8" s="91"/>
      <c r="QUD8" s="91"/>
      <c r="QUE8" s="91"/>
      <c r="QUF8" s="91"/>
      <c r="QUG8" s="91"/>
      <c r="QUH8" s="91"/>
      <c r="QUI8" s="91"/>
      <c r="QUJ8" s="91"/>
      <c r="QUK8" s="91"/>
      <c r="QUL8" s="91"/>
      <c r="QUM8" s="91"/>
      <c r="QUN8" s="91"/>
      <c r="QUO8" s="91"/>
      <c r="QUP8" s="91"/>
      <c r="QUQ8" s="91"/>
      <c r="QUR8" s="91"/>
      <c r="QUS8" s="91"/>
      <c r="QUT8" s="91"/>
      <c r="QUU8" s="91"/>
      <c r="QUV8" s="91"/>
      <c r="QUW8" s="91"/>
      <c r="QUX8" s="91"/>
      <c r="QUY8" s="91"/>
      <c r="QUZ8" s="91"/>
      <c r="QVA8" s="91"/>
      <c r="QVB8" s="91"/>
      <c r="QVC8" s="91"/>
      <c r="QVD8" s="91"/>
      <c r="QVE8" s="91"/>
      <c r="QVF8" s="91"/>
      <c r="QVG8" s="91"/>
      <c r="QVH8" s="91"/>
      <c r="QVI8" s="91"/>
      <c r="QVJ8" s="91"/>
      <c r="QVK8" s="91"/>
      <c r="QVL8" s="91"/>
      <c r="QVM8" s="91"/>
      <c r="QVN8" s="91"/>
      <c r="QVO8" s="91"/>
      <c r="QVP8" s="91"/>
      <c r="QVQ8" s="91"/>
      <c r="QVR8" s="91"/>
      <c r="QVS8" s="91"/>
      <c r="QVT8" s="91"/>
      <c r="QVU8" s="91"/>
      <c r="QVV8" s="91"/>
      <c r="QVW8" s="91"/>
      <c r="QVX8" s="91"/>
      <c r="QVY8" s="91"/>
      <c r="QVZ8" s="91"/>
      <c r="QWA8" s="91"/>
      <c r="QWB8" s="91"/>
      <c r="QWC8" s="91"/>
      <c r="QWD8" s="91"/>
      <c r="QWE8" s="91"/>
      <c r="QWF8" s="91"/>
      <c r="QWG8" s="91"/>
      <c r="QWH8" s="91"/>
      <c r="QWI8" s="91"/>
      <c r="QWJ8" s="91"/>
      <c r="QWK8" s="91"/>
      <c r="QWL8" s="91"/>
      <c r="QWM8" s="91"/>
      <c r="QWN8" s="91"/>
      <c r="QWO8" s="91"/>
      <c r="QWP8" s="91"/>
      <c r="QWQ8" s="91"/>
      <c r="QWR8" s="91"/>
      <c r="QWS8" s="91"/>
      <c r="QWT8" s="91"/>
      <c r="QWU8" s="91"/>
      <c r="QWV8" s="91"/>
      <c r="QWW8" s="91"/>
      <c r="QWX8" s="91"/>
      <c r="QWY8" s="91"/>
      <c r="QWZ8" s="91"/>
      <c r="QXA8" s="91"/>
      <c r="QXB8" s="91"/>
      <c r="QXC8" s="91"/>
      <c r="QXD8" s="91"/>
      <c r="QXE8" s="91"/>
      <c r="QXF8" s="91"/>
      <c r="QXG8" s="91"/>
      <c r="QXH8" s="91"/>
      <c r="QXI8" s="91"/>
      <c r="QXJ8" s="91"/>
      <c r="QXK8" s="91"/>
      <c r="QXL8" s="91"/>
      <c r="QXM8" s="91"/>
      <c r="QXN8" s="91"/>
      <c r="QXO8" s="91"/>
      <c r="QXP8" s="91"/>
      <c r="QXQ8" s="91"/>
      <c r="QXR8" s="91"/>
      <c r="QXS8" s="91"/>
      <c r="QXT8" s="91"/>
      <c r="QXU8" s="91"/>
      <c r="QXV8" s="91"/>
      <c r="QXW8" s="91"/>
      <c r="QXX8" s="91"/>
      <c r="QXY8" s="91"/>
      <c r="QXZ8" s="91"/>
      <c r="QYA8" s="91"/>
      <c r="QYB8" s="91"/>
      <c r="QYC8" s="91"/>
      <c r="QYD8" s="91"/>
      <c r="QYE8" s="91"/>
      <c r="QYF8" s="91"/>
      <c r="QYG8" s="91"/>
      <c r="QYH8" s="91"/>
      <c r="QYI8" s="91"/>
      <c r="QYJ8" s="91"/>
      <c r="QYK8" s="91"/>
      <c r="QYL8" s="91"/>
      <c r="QYM8" s="91"/>
      <c r="QYN8" s="91"/>
      <c r="QYO8" s="91"/>
      <c r="QYP8" s="91"/>
      <c r="QYQ8" s="91"/>
      <c r="QYR8" s="91"/>
      <c r="QYS8" s="91"/>
      <c r="QYT8" s="91"/>
      <c r="QYU8" s="91"/>
      <c r="QYV8" s="91"/>
      <c r="QYW8" s="91"/>
      <c r="QYX8" s="91"/>
      <c r="QYY8" s="91"/>
      <c r="QYZ8" s="91"/>
      <c r="QZA8" s="91"/>
      <c r="QZB8" s="91"/>
      <c r="QZC8" s="91"/>
      <c r="QZD8" s="91"/>
      <c r="QZE8" s="91"/>
      <c r="QZF8" s="91"/>
      <c r="QZG8" s="91"/>
      <c r="QZH8" s="91"/>
      <c r="QZI8" s="91"/>
      <c r="QZJ8" s="91"/>
      <c r="QZK8" s="91"/>
      <c r="QZL8" s="91"/>
      <c r="QZM8" s="91"/>
      <c r="QZN8" s="91"/>
      <c r="QZO8" s="91"/>
      <c r="QZP8" s="91"/>
      <c r="QZQ8" s="91"/>
      <c r="QZR8" s="91"/>
      <c r="QZS8" s="91"/>
      <c r="QZT8" s="91"/>
      <c r="QZU8" s="91"/>
      <c r="QZV8" s="91"/>
      <c r="QZW8" s="91"/>
      <c r="QZX8" s="91"/>
      <c r="QZY8" s="91"/>
      <c r="QZZ8" s="91"/>
      <c r="RAA8" s="91"/>
      <c r="RAB8" s="91"/>
      <c r="RAC8" s="91"/>
      <c r="RAD8" s="91"/>
      <c r="RAE8" s="91"/>
      <c r="RAF8" s="91"/>
      <c r="RAG8" s="91"/>
      <c r="RAH8" s="91"/>
      <c r="RAI8" s="91"/>
      <c r="RAJ8" s="91"/>
      <c r="RAK8" s="91"/>
      <c r="RAL8" s="91"/>
      <c r="RAM8" s="91"/>
      <c r="RAN8" s="91"/>
      <c r="RAO8" s="91"/>
      <c r="RAP8" s="91"/>
      <c r="RAQ8" s="91"/>
      <c r="RAR8" s="91"/>
      <c r="RAS8" s="91"/>
      <c r="RAT8" s="91"/>
      <c r="RAU8" s="91"/>
      <c r="RAV8" s="91"/>
      <c r="RAW8" s="91"/>
      <c r="RAX8" s="91"/>
      <c r="RAY8" s="91"/>
      <c r="RAZ8" s="91"/>
      <c r="RBA8" s="91"/>
      <c r="RBB8" s="91"/>
      <c r="RBC8" s="91"/>
      <c r="RBD8" s="91"/>
      <c r="RBE8" s="91"/>
      <c r="RBF8" s="91"/>
      <c r="RBG8" s="91"/>
      <c r="RBH8" s="91"/>
      <c r="RBI8" s="91"/>
      <c r="RBJ8" s="91"/>
      <c r="RBK8" s="91"/>
      <c r="RBL8" s="91"/>
      <c r="RBM8" s="91"/>
      <c r="RBN8" s="91"/>
      <c r="RBO8" s="91"/>
      <c r="RBP8" s="91"/>
      <c r="RBQ8" s="91"/>
      <c r="RBR8" s="91"/>
      <c r="RBS8" s="91"/>
      <c r="RBT8" s="91"/>
      <c r="RBU8" s="91"/>
      <c r="RBV8" s="91"/>
      <c r="RBW8" s="91"/>
      <c r="RBX8" s="91"/>
      <c r="RBY8" s="91"/>
      <c r="RBZ8" s="91"/>
      <c r="RCA8" s="91"/>
      <c r="RCB8" s="91"/>
      <c r="RCC8" s="91"/>
      <c r="RCD8" s="91"/>
      <c r="RCE8" s="91"/>
      <c r="RCF8" s="91"/>
      <c r="RCG8" s="91"/>
      <c r="RCH8" s="91"/>
      <c r="RCI8" s="91"/>
      <c r="RCJ8" s="91"/>
      <c r="RCK8" s="91"/>
      <c r="RCL8" s="91"/>
      <c r="RCM8" s="91"/>
      <c r="RCN8" s="91"/>
      <c r="RCO8" s="91"/>
      <c r="RCP8" s="91"/>
      <c r="RCQ8" s="91"/>
      <c r="RCR8" s="91"/>
      <c r="RCS8" s="91"/>
      <c r="RCT8" s="91"/>
      <c r="RCU8" s="91"/>
      <c r="RCV8" s="91"/>
      <c r="RCW8" s="91"/>
      <c r="RCX8" s="91"/>
      <c r="RCY8" s="91"/>
      <c r="RCZ8" s="91"/>
      <c r="RDA8" s="91"/>
      <c r="RDB8" s="91"/>
      <c r="RDC8" s="91"/>
      <c r="RDD8" s="91"/>
      <c r="RDE8" s="91"/>
      <c r="RDF8" s="91"/>
      <c r="RDG8" s="91"/>
      <c r="RDH8" s="91"/>
      <c r="RDI8" s="91"/>
      <c r="RDJ8" s="91"/>
      <c r="RDK8" s="91"/>
      <c r="RDL8" s="91"/>
      <c r="RDM8" s="91"/>
      <c r="RDN8" s="91"/>
      <c r="RDO8" s="91"/>
      <c r="RDP8" s="91"/>
      <c r="RDQ8" s="91"/>
      <c r="RDR8" s="91"/>
      <c r="RDS8" s="91"/>
      <c r="RDT8" s="91"/>
      <c r="RDU8" s="91"/>
      <c r="RDV8" s="91"/>
      <c r="RDW8" s="91"/>
      <c r="RDX8" s="91"/>
      <c r="RDY8" s="91"/>
      <c r="RDZ8" s="91"/>
      <c r="REA8" s="91"/>
      <c r="REB8" s="91"/>
      <c r="REC8" s="91"/>
      <c r="RED8" s="91"/>
      <c r="REE8" s="91"/>
      <c r="REF8" s="91"/>
      <c r="REG8" s="91"/>
      <c r="REH8" s="91"/>
      <c r="REI8" s="91"/>
      <c r="REJ8" s="91"/>
      <c r="REK8" s="91"/>
      <c r="REL8" s="91"/>
      <c r="REM8" s="91"/>
      <c r="REN8" s="91"/>
      <c r="REO8" s="91"/>
      <c r="REP8" s="91"/>
      <c r="REQ8" s="91"/>
      <c r="RER8" s="91"/>
      <c r="RES8" s="91"/>
      <c r="RET8" s="91"/>
      <c r="REU8" s="91"/>
      <c r="REV8" s="91"/>
      <c r="REW8" s="91"/>
      <c r="REX8" s="91"/>
      <c r="REY8" s="91"/>
      <c r="REZ8" s="91"/>
      <c r="RFA8" s="91"/>
      <c r="RFB8" s="91"/>
      <c r="RFC8" s="91"/>
      <c r="RFD8" s="91"/>
      <c r="RFE8" s="91"/>
      <c r="RFF8" s="91"/>
      <c r="RFG8" s="91"/>
      <c r="RFH8" s="91"/>
      <c r="RFI8" s="91"/>
      <c r="RFJ8" s="91"/>
      <c r="RFK8" s="91"/>
      <c r="RFL8" s="91"/>
      <c r="RFM8" s="91"/>
      <c r="RFN8" s="91"/>
      <c r="RFO8" s="91"/>
      <c r="RFP8" s="91"/>
      <c r="RFQ8" s="91"/>
      <c r="RFR8" s="91"/>
      <c r="RFS8" s="91"/>
      <c r="RFT8" s="91"/>
      <c r="RFU8" s="91"/>
      <c r="RFV8" s="91"/>
      <c r="RFW8" s="91"/>
      <c r="RFX8" s="91"/>
      <c r="RFY8" s="91"/>
      <c r="RFZ8" s="91"/>
      <c r="RGA8" s="91"/>
      <c r="RGB8" s="91"/>
      <c r="RGC8" s="91"/>
      <c r="RGD8" s="91"/>
      <c r="RGE8" s="91"/>
      <c r="RGF8" s="91"/>
      <c r="RGG8" s="91"/>
      <c r="RGH8" s="91"/>
      <c r="RGI8" s="91"/>
      <c r="RGJ8" s="91"/>
      <c r="RGK8" s="91"/>
      <c r="RGL8" s="91"/>
      <c r="RGM8" s="91"/>
      <c r="RGN8" s="91"/>
      <c r="RGO8" s="91"/>
      <c r="RGP8" s="91"/>
      <c r="RGQ8" s="91"/>
      <c r="RGR8" s="91"/>
      <c r="RGS8" s="91"/>
      <c r="RGT8" s="91"/>
      <c r="RGU8" s="91"/>
      <c r="RGV8" s="91"/>
      <c r="RGW8" s="91"/>
      <c r="RGX8" s="91"/>
      <c r="RGY8" s="91"/>
      <c r="RGZ8" s="91"/>
      <c r="RHA8" s="91"/>
      <c r="RHB8" s="91"/>
      <c r="RHC8" s="91"/>
      <c r="RHD8" s="91"/>
      <c r="RHE8" s="91"/>
      <c r="RHF8" s="91"/>
      <c r="RHG8" s="91"/>
      <c r="RHH8" s="91"/>
      <c r="RHI8" s="91"/>
      <c r="RHJ8" s="91"/>
      <c r="RHK8" s="91"/>
      <c r="RHL8" s="91"/>
      <c r="RHM8" s="91"/>
      <c r="RHN8" s="91"/>
      <c r="RHO8" s="91"/>
      <c r="RHP8" s="91"/>
      <c r="RHQ8" s="91"/>
      <c r="RHR8" s="91"/>
      <c r="RHS8" s="91"/>
      <c r="RHT8" s="91"/>
      <c r="RHU8" s="91"/>
      <c r="RHV8" s="91"/>
      <c r="RHW8" s="91"/>
      <c r="RHX8" s="91"/>
      <c r="RHY8" s="91"/>
      <c r="RHZ8" s="91"/>
      <c r="RIA8" s="91"/>
      <c r="RIB8" s="91"/>
      <c r="RIC8" s="91"/>
      <c r="RID8" s="91"/>
      <c r="RIE8" s="91"/>
      <c r="RIF8" s="91"/>
      <c r="RIG8" s="91"/>
      <c r="RIH8" s="91"/>
      <c r="RII8" s="91"/>
      <c r="RIJ8" s="91"/>
      <c r="RIK8" s="91"/>
      <c r="RIL8" s="91"/>
      <c r="RIM8" s="91"/>
      <c r="RIN8" s="91"/>
      <c r="RIO8" s="91"/>
      <c r="RIP8" s="91"/>
      <c r="RIQ8" s="91"/>
      <c r="RIR8" s="91"/>
      <c r="RIS8" s="91"/>
      <c r="RIT8" s="91"/>
      <c r="RIU8" s="91"/>
      <c r="RIV8" s="91"/>
      <c r="RIW8" s="91"/>
      <c r="RIX8" s="91"/>
      <c r="RIY8" s="91"/>
      <c r="RIZ8" s="91"/>
      <c r="RJA8" s="91"/>
      <c r="RJB8" s="91"/>
      <c r="RJC8" s="91"/>
      <c r="RJD8" s="91"/>
      <c r="RJE8" s="91"/>
      <c r="RJF8" s="91"/>
      <c r="RJG8" s="91"/>
      <c r="RJH8" s="91"/>
      <c r="RJI8" s="91"/>
      <c r="RJJ8" s="91"/>
      <c r="RJK8" s="91"/>
      <c r="RJL8" s="91"/>
      <c r="RJM8" s="91"/>
      <c r="RJN8" s="91"/>
      <c r="RJO8" s="91"/>
      <c r="RJP8" s="91"/>
      <c r="RJQ8" s="91"/>
      <c r="RJR8" s="91"/>
      <c r="RJS8" s="91"/>
      <c r="RJT8" s="91"/>
      <c r="RJU8" s="91"/>
      <c r="RJV8" s="91"/>
      <c r="RJW8" s="91"/>
      <c r="RJX8" s="91"/>
      <c r="RJY8" s="91"/>
      <c r="RJZ8" s="91"/>
      <c r="RKA8" s="91"/>
      <c r="RKB8" s="91"/>
      <c r="RKC8" s="91"/>
      <c r="RKD8" s="91"/>
      <c r="RKE8" s="91"/>
      <c r="RKF8" s="91"/>
      <c r="RKG8" s="91"/>
      <c r="RKH8" s="91"/>
      <c r="RKI8" s="91"/>
      <c r="RKJ8" s="91"/>
      <c r="RKK8" s="91"/>
      <c r="RKL8" s="91"/>
      <c r="RKM8" s="91"/>
      <c r="RKN8" s="91"/>
      <c r="RKO8" s="91"/>
      <c r="RKP8" s="91"/>
      <c r="RKQ8" s="91"/>
      <c r="RKR8" s="91"/>
      <c r="RKS8" s="91"/>
      <c r="RKT8" s="91"/>
      <c r="RKU8" s="91"/>
      <c r="RKV8" s="91"/>
      <c r="RKW8" s="91"/>
      <c r="RKX8" s="91"/>
      <c r="RKY8" s="91"/>
      <c r="RKZ8" s="91"/>
      <c r="RLA8" s="91"/>
      <c r="RLB8" s="91"/>
      <c r="RLC8" s="91"/>
      <c r="RLD8" s="91"/>
      <c r="RLE8" s="91"/>
      <c r="RLF8" s="91"/>
      <c r="RLG8" s="91"/>
      <c r="RLH8" s="91"/>
      <c r="RLI8" s="91"/>
      <c r="RLJ8" s="91"/>
      <c r="RLK8" s="91"/>
      <c r="RLL8" s="91"/>
      <c r="RLM8" s="91"/>
      <c r="RLN8" s="91"/>
      <c r="RLO8" s="91"/>
      <c r="RLP8" s="91"/>
      <c r="RLQ8" s="91"/>
      <c r="RLR8" s="91"/>
      <c r="RLS8" s="91"/>
      <c r="RLT8" s="91"/>
      <c r="RLU8" s="91"/>
      <c r="RLV8" s="91"/>
      <c r="RLW8" s="91"/>
      <c r="RLX8" s="91"/>
      <c r="RLY8" s="91"/>
      <c r="RLZ8" s="91"/>
      <c r="RMA8" s="91"/>
      <c r="RMB8" s="91"/>
      <c r="RMC8" s="91"/>
      <c r="RMD8" s="91"/>
      <c r="RME8" s="91"/>
      <c r="RMF8" s="91"/>
      <c r="RMG8" s="91"/>
      <c r="RMH8" s="91"/>
      <c r="RMI8" s="91"/>
      <c r="RMJ8" s="91"/>
      <c r="RMK8" s="91"/>
      <c r="RML8" s="91"/>
      <c r="RMM8" s="91"/>
      <c r="RMN8" s="91"/>
      <c r="RMO8" s="91"/>
      <c r="RMP8" s="91"/>
      <c r="RMQ8" s="91"/>
      <c r="RMR8" s="91"/>
      <c r="RMS8" s="91"/>
      <c r="RMT8" s="91"/>
      <c r="RMU8" s="91"/>
      <c r="RMV8" s="91"/>
      <c r="RMW8" s="91"/>
      <c r="RMX8" s="91"/>
      <c r="RMY8" s="91"/>
      <c r="RMZ8" s="91"/>
      <c r="RNA8" s="91"/>
      <c r="RNB8" s="91"/>
      <c r="RNC8" s="91"/>
      <c r="RND8" s="91"/>
      <c r="RNE8" s="91"/>
      <c r="RNF8" s="91"/>
      <c r="RNG8" s="91"/>
      <c r="RNH8" s="91"/>
      <c r="RNI8" s="91"/>
      <c r="RNJ8" s="91"/>
      <c r="RNK8" s="91"/>
      <c r="RNL8" s="91"/>
      <c r="RNM8" s="91"/>
      <c r="RNN8" s="91"/>
      <c r="RNO8" s="91"/>
      <c r="RNP8" s="91"/>
      <c r="RNQ8" s="91"/>
      <c r="RNR8" s="91"/>
      <c r="RNS8" s="91"/>
      <c r="RNT8" s="91"/>
      <c r="RNU8" s="91"/>
      <c r="RNV8" s="91"/>
      <c r="RNW8" s="91"/>
      <c r="RNX8" s="91"/>
      <c r="RNY8" s="91"/>
      <c r="RNZ8" s="91"/>
      <c r="ROA8" s="91"/>
      <c r="ROB8" s="91"/>
      <c r="ROC8" s="91"/>
      <c r="ROD8" s="91"/>
      <c r="ROE8" s="91"/>
      <c r="ROF8" s="91"/>
      <c r="ROG8" s="91"/>
      <c r="ROH8" s="91"/>
      <c r="ROI8" s="91"/>
      <c r="ROJ8" s="91"/>
      <c r="ROK8" s="91"/>
      <c r="ROL8" s="91"/>
      <c r="ROM8" s="91"/>
      <c r="RON8" s="91"/>
      <c r="ROO8" s="91"/>
      <c r="ROP8" s="91"/>
      <c r="ROQ8" s="91"/>
      <c r="ROR8" s="91"/>
      <c r="ROS8" s="91"/>
      <c r="ROT8" s="91"/>
      <c r="ROU8" s="91"/>
      <c r="ROV8" s="91"/>
      <c r="ROW8" s="91"/>
      <c r="ROX8" s="91"/>
      <c r="ROY8" s="91"/>
      <c r="ROZ8" s="91"/>
      <c r="RPA8" s="91"/>
      <c r="RPB8" s="91"/>
      <c r="RPC8" s="91"/>
      <c r="RPD8" s="91"/>
      <c r="RPE8" s="91"/>
      <c r="RPF8" s="91"/>
      <c r="RPG8" s="91"/>
      <c r="RPH8" s="91"/>
      <c r="RPI8" s="91"/>
      <c r="RPJ8" s="91"/>
      <c r="RPK8" s="91"/>
      <c r="RPL8" s="91"/>
      <c r="RPM8" s="91"/>
      <c r="RPN8" s="91"/>
      <c r="RPO8" s="91"/>
      <c r="RPP8" s="91"/>
      <c r="RPQ8" s="91"/>
      <c r="RPR8" s="91"/>
      <c r="RPS8" s="91"/>
      <c r="RPT8" s="91"/>
      <c r="RPU8" s="91"/>
      <c r="RPV8" s="91"/>
      <c r="RPW8" s="91"/>
      <c r="RPX8" s="91"/>
      <c r="RPY8" s="91"/>
      <c r="RPZ8" s="91"/>
      <c r="RQA8" s="91"/>
      <c r="RQB8" s="91"/>
      <c r="RQC8" s="91"/>
      <c r="RQD8" s="91"/>
      <c r="RQE8" s="91"/>
      <c r="RQF8" s="91"/>
      <c r="RQG8" s="91"/>
      <c r="RQH8" s="91"/>
      <c r="RQI8" s="91"/>
      <c r="RQJ8" s="91"/>
      <c r="RQK8" s="91"/>
      <c r="RQL8" s="91"/>
      <c r="RQM8" s="91"/>
      <c r="RQN8" s="91"/>
      <c r="RQO8" s="91"/>
      <c r="RQP8" s="91"/>
      <c r="RQQ8" s="91"/>
      <c r="RQR8" s="91"/>
      <c r="RQS8" s="91"/>
      <c r="RQT8" s="91"/>
      <c r="RQU8" s="91"/>
      <c r="RQV8" s="91"/>
      <c r="RQW8" s="91"/>
      <c r="RQX8" s="91"/>
      <c r="RQY8" s="91"/>
      <c r="RQZ8" s="91"/>
      <c r="RRA8" s="91"/>
      <c r="RRB8" s="91"/>
      <c r="RRC8" s="91"/>
      <c r="RRD8" s="91"/>
      <c r="RRE8" s="91"/>
      <c r="RRF8" s="91"/>
      <c r="RRG8" s="91"/>
      <c r="RRH8" s="91"/>
      <c r="RRI8" s="91"/>
      <c r="RRJ8" s="91"/>
      <c r="RRK8" s="91"/>
      <c r="RRL8" s="91"/>
      <c r="RRM8" s="91"/>
      <c r="RRN8" s="91"/>
      <c r="RRO8" s="91"/>
      <c r="RRP8" s="91"/>
      <c r="RRQ8" s="91"/>
      <c r="RRR8" s="91"/>
      <c r="RRS8" s="91"/>
      <c r="RRT8" s="91"/>
      <c r="RRU8" s="91"/>
      <c r="RRV8" s="91"/>
      <c r="RRW8" s="91"/>
      <c r="RRX8" s="91"/>
      <c r="RRY8" s="91"/>
      <c r="RRZ8" s="91"/>
      <c r="RSA8" s="91"/>
      <c r="RSB8" s="91"/>
      <c r="RSC8" s="91"/>
      <c r="RSD8" s="91"/>
      <c r="RSE8" s="91"/>
      <c r="RSF8" s="91"/>
      <c r="RSG8" s="91"/>
      <c r="RSH8" s="91"/>
      <c r="RSI8" s="91"/>
      <c r="RSJ8" s="91"/>
      <c r="RSK8" s="91"/>
      <c r="RSL8" s="91"/>
      <c r="RSM8" s="91"/>
      <c r="RSN8" s="91"/>
      <c r="RSO8" s="91"/>
      <c r="RSP8" s="91"/>
      <c r="RSQ8" s="91"/>
      <c r="RSR8" s="91"/>
      <c r="RSS8" s="91"/>
      <c r="RST8" s="91"/>
      <c r="RSU8" s="91"/>
      <c r="RSV8" s="91"/>
      <c r="RSW8" s="91"/>
      <c r="RSX8" s="91"/>
      <c r="RSY8" s="91"/>
      <c r="RSZ8" s="91"/>
      <c r="RTA8" s="91"/>
      <c r="RTB8" s="91"/>
      <c r="RTC8" s="91"/>
      <c r="RTD8" s="91"/>
      <c r="RTE8" s="91"/>
      <c r="RTF8" s="91"/>
      <c r="RTG8" s="91"/>
      <c r="RTH8" s="91"/>
      <c r="RTI8" s="91"/>
      <c r="RTJ8" s="91"/>
      <c r="RTK8" s="91"/>
      <c r="RTL8" s="91"/>
      <c r="RTM8" s="91"/>
      <c r="RTN8" s="91"/>
      <c r="RTO8" s="91"/>
      <c r="RTP8" s="91"/>
      <c r="RTQ8" s="91"/>
      <c r="RTR8" s="91"/>
      <c r="RTS8" s="91"/>
      <c r="RTT8" s="91"/>
      <c r="RTU8" s="91"/>
      <c r="RTV8" s="91"/>
      <c r="RTW8" s="91"/>
      <c r="RTX8" s="91"/>
      <c r="RTY8" s="91"/>
      <c r="RTZ8" s="91"/>
      <c r="RUA8" s="91"/>
      <c r="RUB8" s="91"/>
      <c r="RUC8" s="91"/>
      <c r="RUD8" s="91"/>
      <c r="RUE8" s="91"/>
      <c r="RUF8" s="91"/>
      <c r="RUG8" s="91"/>
      <c r="RUH8" s="91"/>
      <c r="RUI8" s="91"/>
      <c r="RUJ8" s="91"/>
      <c r="RUK8" s="91"/>
      <c r="RUL8" s="91"/>
      <c r="RUM8" s="91"/>
      <c r="RUN8" s="91"/>
      <c r="RUO8" s="91"/>
      <c r="RUP8" s="91"/>
      <c r="RUQ8" s="91"/>
      <c r="RUR8" s="91"/>
      <c r="RUS8" s="91"/>
      <c r="RUT8" s="91"/>
      <c r="RUU8" s="91"/>
      <c r="RUV8" s="91"/>
      <c r="RUW8" s="91"/>
      <c r="RUX8" s="91"/>
      <c r="RUY8" s="91"/>
      <c r="RUZ8" s="91"/>
      <c r="RVA8" s="91"/>
      <c r="RVB8" s="91"/>
      <c r="RVC8" s="91"/>
      <c r="RVD8" s="91"/>
      <c r="RVE8" s="91"/>
      <c r="RVF8" s="91"/>
      <c r="RVG8" s="91"/>
      <c r="RVH8" s="91"/>
      <c r="RVI8" s="91"/>
      <c r="RVJ8" s="91"/>
      <c r="RVK8" s="91"/>
      <c r="RVL8" s="91"/>
      <c r="RVM8" s="91"/>
      <c r="RVN8" s="91"/>
      <c r="RVO8" s="91"/>
      <c r="RVP8" s="91"/>
      <c r="RVQ8" s="91"/>
      <c r="RVR8" s="91"/>
      <c r="RVS8" s="91"/>
      <c r="RVT8" s="91"/>
      <c r="RVU8" s="91"/>
      <c r="RVV8" s="91"/>
      <c r="RVW8" s="91"/>
      <c r="RVX8" s="91"/>
      <c r="RVY8" s="91"/>
      <c r="RVZ8" s="91"/>
      <c r="RWA8" s="91"/>
      <c r="RWB8" s="91"/>
      <c r="RWC8" s="91"/>
      <c r="RWD8" s="91"/>
      <c r="RWE8" s="91"/>
      <c r="RWF8" s="91"/>
      <c r="RWG8" s="91"/>
      <c r="RWH8" s="91"/>
      <c r="RWI8" s="91"/>
      <c r="RWJ8" s="91"/>
      <c r="RWK8" s="91"/>
      <c r="RWL8" s="91"/>
      <c r="RWM8" s="91"/>
      <c r="RWN8" s="91"/>
      <c r="RWO8" s="91"/>
      <c r="RWP8" s="91"/>
      <c r="RWQ8" s="91"/>
      <c r="RWR8" s="91"/>
      <c r="RWS8" s="91"/>
      <c r="RWT8" s="91"/>
      <c r="RWU8" s="91"/>
      <c r="RWV8" s="91"/>
      <c r="RWW8" s="91"/>
      <c r="RWX8" s="91"/>
      <c r="RWY8" s="91"/>
      <c r="RWZ8" s="91"/>
      <c r="RXA8" s="91"/>
      <c r="RXB8" s="91"/>
      <c r="RXC8" s="91"/>
      <c r="RXD8" s="91"/>
      <c r="RXE8" s="91"/>
      <c r="RXF8" s="91"/>
      <c r="RXG8" s="91"/>
      <c r="RXH8" s="91"/>
      <c r="RXI8" s="91"/>
      <c r="RXJ8" s="91"/>
      <c r="RXK8" s="91"/>
      <c r="RXL8" s="91"/>
      <c r="RXM8" s="91"/>
      <c r="RXN8" s="91"/>
      <c r="RXO8" s="91"/>
      <c r="RXP8" s="91"/>
      <c r="RXQ8" s="91"/>
      <c r="RXR8" s="91"/>
      <c r="RXS8" s="91"/>
      <c r="RXT8" s="91"/>
      <c r="RXU8" s="91"/>
      <c r="RXV8" s="91"/>
      <c r="RXW8" s="91"/>
      <c r="RXX8" s="91"/>
      <c r="RXY8" s="91"/>
      <c r="RXZ8" s="91"/>
      <c r="RYA8" s="91"/>
      <c r="RYB8" s="91"/>
      <c r="RYC8" s="91"/>
      <c r="RYD8" s="91"/>
      <c r="RYE8" s="91"/>
      <c r="RYF8" s="91"/>
      <c r="RYG8" s="91"/>
      <c r="RYH8" s="91"/>
      <c r="RYI8" s="91"/>
      <c r="RYJ8" s="91"/>
      <c r="RYK8" s="91"/>
      <c r="RYL8" s="91"/>
      <c r="RYM8" s="91"/>
      <c r="RYN8" s="91"/>
      <c r="RYO8" s="91"/>
      <c r="RYP8" s="91"/>
      <c r="RYQ8" s="91"/>
      <c r="RYR8" s="91"/>
      <c r="RYS8" s="91"/>
      <c r="RYT8" s="91"/>
      <c r="RYU8" s="91"/>
      <c r="RYV8" s="91"/>
      <c r="RYW8" s="91"/>
      <c r="RYX8" s="91"/>
      <c r="RYY8" s="91"/>
      <c r="RYZ8" s="91"/>
      <c r="RZA8" s="91"/>
      <c r="RZB8" s="91"/>
      <c r="RZC8" s="91"/>
      <c r="RZD8" s="91"/>
      <c r="RZE8" s="91"/>
      <c r="RZF8" s="91"/>
      <c r="RZG8" s="91"/>
      <c r="RZH8" s="91"/>
      <c r="RZI8" s="91"/>
      <c r="RZJ8" s="91"/>
      <c r="RZK8" s="91"/>
      <c r="RZL8" s="91"/>
      <c r="RZM8" s="91"/>
      <c r="RZN8" s="91"/>
      <c r="RZO8" s="91"/>
      <c r="RZP8" s="91"/>
      <c r="RZQ8" s="91"/>
      <c r="RZR8" s="91"/>
      <c r="RZS8" s="91"/>
      <c r="RZT8" s="91"/>
      <c r="RZU8" s="91"/>
      <c r="RZV8" s="91"/>
      <c r="RZW8" s="91"/>
      <c r="RZX8" s="91"/>
      <c r="RZY8" s="91"/>
      <c r="RZZ8" s="91"/>
      <c r="SAA8" s="91"/>
      <c r="SAB8" s="91"/>
      <c r="SAC8" s="91"/>
      <c r="SAD8" s="91"/>
      <c r="SAE8" s="91"/>
      <c r="SAF8" s="91"/>
      <c r="SAG8" s="91"/>
      <c r="SAH8" s="91"/>
      <c r="SAI8" s="91"/>
      <c r="SAJ8" s="91"/>
      <c r="SAK8" s="91"/>
      <c r="SAL8" s="91"/>
      <c r="SAM8" s="91"/>
      <c r="SAN8" s="91"/>
      <c r="SAO8" s="91"/>
      <c r="SAP8" s="91"/>
      <c r="SAQ8" s="91"/>
      <c r="SAR8" s="91"/>
      <c r="SAS8" s="91"/>
      <c r="SAT8" s="91"/>
      <c r="SAU8" s="91"/>
      <c r="SAV8" s="91"/>
      <c r="SAW8" s="91"/>
      <c r="SAX8" s="91"/>
      <c r="SAY8" s="91"/>
      <c r="SAZ8" s="91"/>
      <c r="SBA8" s="91"/>
      <c r="SBB8" s="91"/>
      <c r="SBC8" s="91"/>
      <c r="SBD8" s="91"/>
      <c r="SBE8" s="91"/>
      <c r="SBF8" s="91"/>
      <c r="SBG8" s="91"/>
      <c r="SBH8" s="91"/>
      <c r="SBI8" s="91"/>
      <c r="SBJ8" s="91"/>
      <c r="SBK8" s="91"/>
      <c r="SBL8" s="91"/>
      <c r="SBM8" s="91"/>
      <c r="SBN8" s="91"/>
      <c r="SBO8" s="91"/>
      <c r="SBP8" s="91"/>
      <c r="SBQ8" s="91"/>
      <c r="SBR8" s="91"/>
      <c r="SBS8" s="91"/>
      <c r="SBT8" s="91"/>
      <c r="SBU8" s="91"/>
      <c r="SBV8" s="91"/>
      <c r="SBW8" s="91"/>
      <c r="SBX8" s="91"/>
      <c r="SBY8" s="91"/>
      <c r="SBZ8" s="91"/>
      <c r="SCA8" s="91"/>
      <c r="SCB8" s="91"/>
      <c r="SCC8" s="91"/>
      <c r="SCD8" s="91"/>
      <c r="SCE8" s="91"/>
      <c r="SCF8" s="91"/>
      <c r="SCG8" s="91"/>
      <c r="SCH8" s="91"/>
      <c r="SCI8" s="91"/>
      <c r="SCJ8" s="91"/>
      <c r="SCK8" s="91"/>
      <c r="SCL8" s="91"/>
      <c r="SCM8" s="91"/>
      <c r="SCN8" s="91"/>
      <c r="SCO8" s="91"/>
      <c r="SCP8" s="91"/>
      <c r="SCQ8" s="91"/>
      <c r="SCR8" s="91"/>
      <c r="SCS8" s="91"/>
      <c r="SCT8" s="91"/>
      <c r="SCU8" s="91"/>
      <c r="SCV8" s="91"/>
      <c r="SCW8" s="91"/>
      <c r="SCX8" s="91"/>
      <c r="SCY8" s="91"/>
      <c r="SCZ8" s="91"/>
      <c r="SDA8" s="91"/>
      <c r="SDB8" s="91"/>
      <c r="SDC8" s="91"/>
      <c r="SDD8" s="91"/>
      <c r="SDE8" s="91"/>
      <c r="SDF8" s="91"/>
      <c r="SDG8" s="91"/>
      <c r="SDH8" s="91"/>
      <c r="SDI8" s="91"/>
      <c r="SDJ8" s="91"/>
      <c r="SDK8" s="91"/>
      <c r="SDL8" s="91"/>
      <c r="SDM8" s="91"/>
      <c r="SDN8" s="91"/>
      <c r="SDO8" s="91"/>
      <c r="SDP8" s="91"/>
      <c r="SDQ8" s="91"/>
      <c r="SDR8" s="91"/>
      <c r="SDS8" s="91"/>
      <c r="SDT8" s="91"/>
      <c r="SDU8" s="91"/>
      <c r="SDV8" s="91"/>
      <c r="SDW8" s="91"/>
      <c r="SDX8" s="91"/>
      <c r="SDY8" s="91"/>
      <c r="SDZ8" s="91"/>
      <c r="SEA8" s="91"/>
      <c r="SEB8" s="91"/>
      <c r="SEC8" s="91"/>
      <c r="SED8" s="91"/>
      <c r="SEE8" s="91"/>
      <c r="SEF8" s="91"/>
      <c r="SEG8" s="91"/>
      <c r="SEH8" s="91"/>
      <c r="SEI8" s="91"/>
      <c r="SEJ8" s="91"/>
      <c r="SEK8" s="91"/>
      <c r="SEL8" s="91"/>
      <c r="SEM8" s="91"/>
      <c r="SEN8" s="91"/>
      <c r="SEO8" s="91"/>
      <c r="SEP8" s="91"/>
      <c r="SEQ8" s="91"/>
      <c r="SER8" s="91"/>
      <c r="SES8" s="91"/>
      <c r="SET8" s="91"/>
      <c r="SEU8" s="91"/>
      <c r="SEV8" s="91"/>
      <c r="SEW8" s="91"/>
      <c r="SEX8" s="91"/>
      <c r="SEY8" s="91"/>
      <c r="SEZ8" s="91"/>
      <c r="SFA8" s="91"/>
      <c r="SFB8" s="91"/>
      <c r="SFC8" s="91"/>
      <c r="SFD8" s="91"/>
      <c r="SFE8" s="91"/>
      <c r="SFF8" s="91"/>
      <c r="SFG8" s="91"/>
      <c r="SFH8" s="91"/>
      <c r="SFI8" s="91"/>
      <c r="SFJ8" s="91"/>
      <c r="SFK8" s="91"/>
      <c r="SFL8" s="91"/>
      <c r="SFM8" s="91"/>
      <c r="SFN8" s="91"/>
      <c r="SFO8" s="91"/>
      <c r="SFP8" s="91"/>
      <c r="SFQ8" s="91"/>
      <c r="SFR8" s="91"/>
      <c r="SFS8" s="91"/>
      <c r="SFT8" s="91"/>
      <c r="SFU8" s="91"/>
      <c r="SFV8" s="91"/>
      <c r="SFW8" s="91"/>
      <c r="SFX8" s="91"/>
      <c r="SFY8" s="91"/>
      <c r="SFZ8" s="91"/>
      <c r="SGA8" s="91"/>
      <c r="SGB8" s="91"/>
      <c r="SGC8" s="91"/>
      <c r="SGD8" s="91"/>
      <c r="SGE8" s="91"/>
      <c r="SGF8" s="91"/>
      <c r="SGG8" s="91"/>
      <c r="SGH8" s="91"/>
      <c r="SGI8" s="91"/>
      <c r="SGJ8" s="91"/>
      <c r="SGK8" s="91"/>
      <c r="SGL8" s="91"/>
      <c r="SGM8" s="91"/>
      <c r="SGN8" s="91"/>
      <c r="SGO8" s="91"/>
      <c r="SGP8" s="91"/>
      <c r="SGQ8" s="91"/>
      <c r="SGR8" s="91"/>
      <c r="SGS8" s="91"/>
      <c r="SGT8" s="91"/>
      <c r="SGU8" s="91"/>
      <c r="SGV8" s="91"/>
      <c r="SGW8" s="91"/>
      <c r="SGX8" s="91"/>
      <c r="SGY8" s="91"/>
      <c r="SGZ8" s="91"/>
      <c r="SHA8" s="91"/>
      <c r="SHB8" s="91"/>
      <c r="SHC8" s="91"/>
      <c r="SHD8" s="91"/>
      <c r="SHE8" s="91"/>
      <c r="SHF8" s="91"/>
      <c r="SHG8" s="91"/>
      <c r="SHH8" s="91"/>
      <c r="SHI8" s="91"/>
      <c r="SHJ8" s="91"/>
      <c r="SHK8" s="91"/>
      <c r="SHL8" s="91"/>
      <c r="SHM8" s="91"/>
      <c r="SHN8" s="91"/>
      <c r="SHO8" s="91"/>
      <c r="SHP8" s="91"/>
      <c r="SHQ8" s="91"/>
      <c r="SHR8" s="91"/>
      <c r="SHS8" s="91"/>
      <c r="SHT8" s="91"/>
      <c r="SHU8" s="91"/>
      <c r="SHV8" s="91"/>
      <c r="SHW8" s="91"/>
      <c r="SHX8" s="91"/>
      <c r="SHY8" s="91"/>
      <c r="SHZ8" s="91"/>
      <c r="SIA8" s="91"/>
      <c r="SIB8" s="91"/>
      <c r="SIC8" s="91"/>
      <c r="SID8" s="91"/>
      <c r="SIE8" s="91"/>
      <c r="SIF8" s="91"/>
      <c r="SIG8" s="91"/>
      <c r="SIH8" s="91"/>
      <c r="SII8" s="91"/>
      <c r="SIJ8" s="91"/>
      <c r="SIK8" s="91"/>
      <c r="SIL8" s="91"/>
      <c r="SIM8" s="91"/>
      <c r="SIN8" s="91"/>
      <c r="SIO8" s="91"/>
      <c r="SIP8" s="91"/>
      <c r="SIQ8" s="91"/>
      <c r="SIR8" s="91"/>
      <c r="SIS8" s="91"/>
      <c r="SIT8" s="91"/>
      <c r="SIU8" s="91"/>
      <c r="SIV8" s="91"/>
      <c r="SIW8" s="91"/>
      <c r="SIX8" s="91"/>
      <c r="SIY8" s="91"/>
      <c r="SIZ8" s="91"/>
      <c r="SJA8" s="91"/>
      <c r="SJB8" s="91"/>
      <c r="SJC8" s="91"/>
      <c r="SJD8" s="91"/>
      <c r="SJE8" s="91"/>
      <c r="SJF8" s="91"/>
      <c r="SJG8" s="91"/>
      <c r="SJH8" s="91"/>
      <c r="SJI8" s="91"/>
      <c r="SJJ8" s="91"/>
      <c r="SJK8" s="91"/>
      <c r="SJL8" s="91"/>
      <c r="SJM8" s="91"/>
      <c r="SJN8" s="91"/>
      <c r="SJO8" s="91"/>
      <c r="SJP8" s="91"/>
      <c r="SJQ8" s="91"/>
      <c r="SJR8" s="91"/>
      <c r="SJS8" s="91"/>
      <c r="SJT8" s="91"/>
      <c r="SJU8" s="91"/>
      <c r="SJV8" s="91"/>
      <c r="SJW8" s="91"/>
      <c r="SJX8" s="91"/>
      <c r="SJY8" s="91"/>
      <c r="SJZ8" s="91"/>
      <c r="SKA8" s="91"/>
      <c r="SKB8" s="91"/>
      <c r="SKC8" s="91"/>
      <c r="SKD8" s="91"/>
      <c r="SKE8" s="91"/>
      <c r="SKF8" s="91"/>
      <c r="SKG8" s="91"/>
      <c r="SKH8" s="91"/>
      <c r="SKI8" s="91"/>
      <c r="SKJ8" s="91"/>
      <c r="SKK8" s="91"/>
      <c r="SKL8" s="91"/>
      <c r="SKM8" s="91"/>
      <c r="SKN8" s="91"/>
      <c r="SKO8" s="91"/>
      <c r="SKP8" s="91"/>
      <c r="SKQ8" s="91"/>
      <c r="SKR8" s="91"/>
      <c r="SKS8" s="91"/>
      <c r="SKT8" s="91"/>
      <c r="SKU8" s="91"/>
      <c r="SKV8" s="91"/>
      <c r="SKW8" s="91"/>
      <c r="SKX8" s="91"/>
      <c r="SKY8" s="91"/>
      <c r="SKZ8" s="91"/>
      <c r="SLA8" s="91"/>
      <c r="SLB8" s="91"/>
      <c r="SLC8" s="91"/>
      <c r="SLD8" s="91"/>
      <c r="SLE8" s="91"/>
      <c r="SLF8" s="91"/>
      <c r="SLG8" s="91"/>
      <c r="SLH8" s="91"/>
      <c r="SLI8" s="91"/>
      <c r="SLJ8" s="91"/>
      <c r="SLK8" s="91"/>
      <c r="SLL8" s="91"/>
      <c r="SLM8" s="91"/>
      <c r="SLN8" s="91"/>
      <c r="SLO8" s="91"/>
      <c r="SLP8" s="91"/>
      <c r="SLQ8" s="91"/>
      <c r="SLR8" s="91"/>
      <c r="SLS8" s="91"/>
      <c r="SLT8" s="91"/>
      <c r="SLU8" s="91"/>
      <c r="SLV8" s="91"/>
      <c r="SLW8" s="91"/>
      <c r="SLX8" s="91"/>
      <c r="SLY8" s="91"/>
      <c r="SLZ8" s="91"/>
      <c r="SMA8" s="91"/>
      <c r="SMB8" s="91"/>
      <c r="SMC8" s="91"/>
      <c r="SMD8" s="91"/>
      <c r="SME8" s="91"/>
      <c r="SMF8" s="91"/>
      <c r="SMG8" s="91"/>
      <c r="SMH8" s="91"/>
      <c r="SMI8" s="91"/>
      <c r="SMJ8" s="91"/>
      <c r="SMK8" s="91"/>
      <c r="SML8" s="91"/>
      <c r="SMM8" s="91"/>
      <c r="SMN8" s="91"/>
      <c r="SMO8" s="91"/>
      <c r="SMP8" s="91"/>
      <c r="SMQ8" s="91"/>
      <c r="SMR8" s="91"/>
      <c r="SMS8" s="91"/>
      <c r="SMT8" s="91"/>
      <c r="SMU8" s="91"/>
      <c r="SMV8" s="91"/>
      <c r="SMW8" s="91"/>
      <c r="SMX8" s="91"/>
      <c r="SMY8" s="91"/>
      <c r="SMZ8" s="91"/>
      <c r="SNA8" s="91"/>
      <c r="SNB8" s="91"/>
      <c r="SNC8" s="91"/>
      <c r="SND8" s="91"/>
      <c r="SNE8" s="91"/>
      <c r="SNF8" s="91"/>
      <c r="SNG8" s="91"/>
      <c r="SNH8" s="91"/>
      <c r="SNI8" s="91"/>
      <c r="SNJ8" s="91"/>
      <c r="SNK8" s="91"/>
      <c r="SNL8" s="91"/>
      <c r="SNM8" s="91"/>
      <c r="SNN8" s="91"/>
      <c r="SNO8" s="91"/>
      <c r="SNP8" s="91"/>
      <c r="SNQ8" s="91"/>
      <c r="SNR8" s="91"/>
      <c r="SNS8" s="91"/>
      <c r="SNT8" s="91"/>
      <c r="SNU8" s="91"/>
      <c r="SNV8" s="91"/>
      <c r="SNW8" s="91"/>
      <c r="SNX8" s="91"/>
      <c r="SNY8" s="91"/>
      <c r="SNZ8" s="91"/>
      <c r="SOA8" s="91"/>
      <c r="SOB8" s="91"/>
      <c r="SOC8" s="91"/>
      <c r="SOD8" s="91"/>
      <c r="SOE8" s="91"/>
      <c r="SOF8" s="91"/>
      <c r="SOG8" s="91"/>
      <c r="SOH8" s="91"/>
      <c r="SOI8" s="91"/>
      <c r="SOJ8" s="91"/>
      <c r="SOK8" s="91"/>
      <c r="SOL8" s="91"/>
      <c r="SOM8" s="91"/>
      <c r="SON8" s="91"/>
      <c r="SOO8" s="91"/>
      <c r="SOP8" s="91"/>
      <c r="SOQ8" s="91"/>
      <c r="SOR8" s="91"/>
      <c r="SOS8" s="91"/>
      <c r="SOT8" s="91"/>
      <c r="SOU8" s="91"/>
      <c r="SOV8" s="91"/>
      <c r="SOW8" s="91"/>
      <c r="SOX8" s="91"/>
      <c r="SOY8" s="91"/>
      <c r="SOZ8" s="91"/>
      <c r="SPA8" s="91"/>
      <c r="SPB8" s="91"/>
      <c r="SPC8" s="91"/>
      <c r="SPD8" s="91"/>
      <c r="SPE8" s="91"/>
      <c r="SPF8" s="91"/>
      <c r="SPG8" s="91"/>
      <c r="SPH8" s="91"/>
      <c r="SPI8" s="91"/>
      <c r="SPJ8" s="91"/>
      <c r="SPK8" s="91"/>
      <c r="SPL8" s="91"/>
      <c r="SPM8" s="91"/>
      <c r="SPN8" s="91"/>
      <c r="SPO8" s="91"/>
      <c r="SPP8" s="91"/>
      <c r="SPQ8" s="91"/>
      <c r="SPR8" s="91"/>
      <c r="SPS8" s="91"/>
      <c r="SPT8" s="91"/>
      <c r="SPU8" s="91"/>
      <c r="SPV8" s="91"/>
      <c r="SPW8" s="91"/>
      <c r="SPX8" s="91"/>
      <c r="SPY8" s="91"/>
      <c r="SPZ8" s="91"/>
      <c r="SQA8" s="91"/>
      <c r="SQB8" s="91"/>
      <c r="SQC8" s="91"/>
      <c r="SQD8" s="91"/>
      <c r="SQE8" s="91"/>
      <c r="SQF8" s="91"/>
      <c r="SQG8" s="91"/>
      <c r="SQH8" s="91"/>
      <c r="SQI8" s="91"/>
      <c r="SQJ8" s="91"/>
      <c r="SQK8" s="91"/>
      <c r="SQL8" s="91"/>
      <c r="SQM8" s="91"/>
      <c r="SQN8" s="91"/>
      <c r="SQO8" s="91"/>
      <c r="SQP8" s="91"/>
      <c r="SQQ8" s="91"/>
      <c r="SQR8" s="91"/>
      <c r="SQS8" s="91"/>
      <c r="SQT8" s="91"/>
      <c r="SQU8" s="91"/>
      <c r="SQV8" s="91"/>
      <c r="SQW8" s="91"/>
      <c r="SQX8" s="91"/>
      <c r="SQY8" s="91"/>
      <c r="SQZ8" s="91"/>
      <c r="SRA8" s="91"/>
      <c r="SRB8" s="91"/>
      <c r="SRC8" s="91"/>
      <c r="SRD8" s="91"/>
      <c r="SRE8" s="91"/>
      <c r="SRF8" s="91"/>
      <c r="SRG8" s="91"/>
      <c r="SRH8" s="91"/>
      <c r="SRI8" s="91"/>
      <c r="SRJ8" s="91"/>
      <c r="SRK8" s="91"/>
      <c r="SRL8" s="91"/>
      <c r="SRM8" s="91"/>
      <c r="SRN8" s="91"/>
      <c r="SRO8" s="91"/>
      <c r="SRP8" s="91"/>
      <c r="SRQ8" s="91"/>
      <c r="SRR8" s="91"/>
      <c r="SRS8" s="91"/>
      <c r="SRT8" s="91"/>
      <c r="SRU8" s="91"/>
      <c r="SRV8" s="91"/>
      <c r="SRW8" s="91"/>
      <c r="SRX8" s="91"/>
      <c r="SRY8" s="91"/>
      <c r="SRZ8" s="91"/>
      <c r="SSA8" s="91"/>
      <c r="SSB8" s="91"/>
      <c r="SSC8" s="91"/>
      <c r="SSD8" s="91"/>
      <c r="SSE8" s="91"/>
      <c r="SSF8" s="91"/>
      <c r="SSG8" s="91"/>
      <c r="SSH8" s="91"/>
      <c r="SSI8" s="91"/>
      <c r="SSJ8" s="91"/>
      <c r="SSK8" s="91"/>
      <c r="SSL8" s="91"/>
      <c r="SSM8" s="91"/>
      <c r="SSN8" s="91"/>
      <c r="SSO8" s="91"/>
      <c r="SSP8" s="91"/>
      <c r="SSQ8" s="91"/>
      <c r="SSR8" s="91"/>
      <c r="SSS8" s="91"/>
      <c r="SST8" s="91"/>
      <c r="SSU8" s="91"/>
      <c r="SSV8" s="91"/>
      <c r="SSW8" s="91"/>
      <c r="SSX8" s="91"/>
      <c r="SSY8" s="91"/>
      <c r="SSZ8" s="91"/>
      <c r="STA8" s="91"/>
      <c r="STB8" s="91"/>
      <c r="STC8" s="91"/>
      <c r="STD8" s="91"/>
      <c r="STE8" s="91"/>
      <c r="STF8" s="91"/>
      <c r="STG8" s="91"/>
      <c r="STH8" s="91"/>
      <c r="STI8" s="91"/>
      <c r="STJ8" s="91"/>
      <c r="STK8" s="91"/>
      <c r="STL8" s="91"/>
      <c r="STM8" s="91"/>
      <c r="STN8" s="91"/>
      <c r="STO8" s="91"/>
      <c r="STP8" s="91"/>
      <c r="STQ8" s="91"/>
      <c r="STR8" s="91"/>
      <c r="STS8" s="91"/>
      <c r="STT8" s="91"/>
      <c r="STU8" s="91"/>
      <c r="STV8" s="91"/>
      <c r="STW8" s="91"/>
      <c r="STX8" s="91"/>
      <c r="STY8" s="91"/>
      <c r="STZ8" s="91"/>
      <c r="SUA8" s="91"/>
      <c r="SUB8" s="91"/>
      <c r="SUC8" s="91"/>
      <c r="SUD8" s="91"/>
      <c r="SUE8" s="91"/>
      <c r="SUF8" s="91"/>
      <c r="SUG8" s="91"/>
      <c r="SUH8" s="91"/>
      <c r="SUI8" s="91"/>
      <c r="SUJ8" s="91"/>
      <c r="SUK8" s="91"/>
      <c r="SUL8" s="91"/>
      <c r="SUM8" s="91"/>
      <c r="SUN8" s="91"/>
      <c r="SUO8" s="91"/>
      <c r="SUP8" s="91"/>
      <c r="SUQ8" s="91"/>
      <c r="SUR8" s="91"/>
      <c r="SUS8" s="91"/>
      <c r="SUT8" s="91"/>
      <c r="SUU8" s="91"/>
      <c r="SUV8" s="91"/>
      <c r="SUW8" s="91"/>
      <c r="SUX8" s="91"/>
      <c r="SUY8" s="91"/>
      <c r="SUZ8" s="91"/>
      <c r="SVA8" s="91"/>
      <c r="SVB8" s="91"/>
      <c r="SVC8" s="91"/>
      <c r="SVD8" s="91"/>
      <c r="SVE8" s="91"/>
      <c r="SVF8" s="91"/>
      <c r="SVG8" s="91"/>
      <c r="SVH8" s="91"/>
      <c r="SVI8" s="91"/>
      <c r="SVJ8" s="91"/>
      <c r="SVK8" s="91"/>
      <c r="SVL8" s="91"/>
      <c r="SVM8" s="91"/>
      <c r="SVN8" s="91"/>
      <c r="SVO8" s="91"/>
      <c r="SVP8" s="91"/>
      <c r="SVQ8" s="91"/>
      <c r="SVR8" s="91"/>
      <c r="SVS8" s="91"/>
      <c r="SVT8" s="91"/>
      <c r="SVU8" s="91"/>
      <c r="SVV8" s="91"/>
      <c r="SVW8" s="91"/>
      <c r="SVX8" s="91"/>
      <c r="SVY8" s="91"/>
      <c r="SVZ8" s="91"/>
      <c r="SWA8" s="91"/>
      <c r="SWB8" s="91"/>
      <c r="SWC8" s="91"/>
      <c r="SWD8" s="91"/>
      <c r="SWE8" s="91"/>
      <c r="SWF8" s="91"/>
      <c r="SWG8" s="91"/>
      <c r="SWH8" s="91"/>
      <c r="SWI8" s="91"/>
      <c r="SWJ8" s="91"/>
      <c r="SWK8" s="91"/>
      <c r="SWL8" s="91"/>
      <c r="SWM8" s="91"/>
      <c r="SWN8" s="91"/>
      <c r="SWO8" s="91"/>
      <c r="SWP8" s="91"/>
      <c r="SWQ8" s="91"/>
      <c r="SWR8" s="91"/>
      <c r="SWS8" s="91"/>
      <c r="SWT8" s="91"/>
      <c r="SWU8" s="91"/>
      <c r="SWV8" s="91"/>
      <c r="SWW8" s="91"/>
      <c r="SWX8" s="91"/>
      <c r="SWY8" s="91"/>
      <c r="SWZ8" s="91"/>
      <c r="SXA8" s="91"/>
      <c r="SXB8" s="91"/>
      <c r="SXC8" s="91"/>
      <c r="SXD8" s="91"/>
      <c r="SXE8" s="91"/>
      <c r="SXF8" s="91"/>
      <c r="SXG8" s="91"/>
      <c r="SXH8" s="91"/>
      <c r="SXI8" s="91"/>
      <c r="SXJ8" s="91"/>
      <c r="SXK8" s="91"/>
      <c r="SXL8" s="91"/>
      <c r="SXM8" s="91"/>
      <c r="SXN8" s="91"/>
      <c r="SXO8" s="91"/>
      <c r="SXP8" s="91"/>
      <c r="SXQ8" s="91"/>
      <c r="SXR8" s="91"/>
      <c r="SXS8" s="91"/>
      <c r="SXT8" s="91"/>
      <c r="SXU8" s="91"/>
      <c r="SXV8" s="91"/>
      <c r="SXW8" s="91"/>
      <c r="SXX8" s="91"/>
      <c r="SXY8" s="91"/>
      <c r="SXZ8" s="91"/>
      <c r="SYA8" s="91"/>
      <c r="SYB8" s="91"/>
      <c r="SYC8" s="91"/>
      <c r="SYD8" s="91"/>
      <c r="SYE8" s="91"/>
      <c r="SYF8" s="91"/>
      <c r="SYG8" s="91"/>
      <c r="SYH8" s="91"/>
      <c r="SYI8" s="91"/>
      <c r="SYJ8" s="91"/>
      <c r="SYK8" s="91"/>
      <c r="SYL8" s="91"/>
      <c r="SYM8" s="91"/>
      <c r="SYN8" s="91"/>
      <c r="SYO8" s="91"/>
      <c r="SYP8" s="91"/>
      <c r="SYQ8" s="91"/>
      <c r="SYR8" s="91"/>
      <c r="SYS8" s="91"/>
      <c r="SYT8" s="91"/>
      <c r="SYU8" s="91"/>
      <c r="SYV8" s="91"/>
      <c r="SYW8" s="91"/>
      <c r="SYX8" s="91"/>
      <c r="SYY8" s="91"/>
      <c r="SYZ8" s="91"/>
      <c r="SZA8" s="91"/>
      <c r="SZB8" s="91"/>
      <c r="SZC8" s="91"/>
      <c r="SZD8" s="91"/>
      <c r="SZE8" s="91"/>
      <c r="SZF8" s="91"/>
      <c r="SZG8" s="91"/>
      <c r="SZH8" s="91"/>
      <c r="SZI8" s="91"/>
      <c r="SZJ8" s="91"/>
      <c r="SZK8" s="91"/>
      <c r="SZL8" s="91"/>
      <c r="SZM8" s="91"/>
      <c r="SZN8" s="91"/>
      <c r="SZO8" s="91"/>
      <c r="SZP8" s="91"/>
      <c r="SZQ8" s="91"/>
      <c r="SZR8" s="91"/>
      <c r="SZS8" s="91"/>
      <c r="SZT8" s="91"/>
      <c r="SZU8" s="91"/>
      <c r="SZV8" s="91"/>
      <c r="SZW8" s="91"/>
      <c r="SZX8" s="91"/>
      <c r="SZY8" s="91"/>
      <c r="SZZ8" s="91"/>
      <c r="TAA8" s="91"/>
      <c r="TAB8" s="91"/>
      <c r="TAC8" s="91"/>
      <c r="TAD8" s="91"/>
      <c r="TAE8" s="91"/>
      <c r="TAF8" s="91"/>
      <c r="TAG8" s="91"/>
      <c r="TAH8" s="91"/>
      <c r="TAI8" s="91"/>
      <c r="TAJ8" s="91"/>
      <c r="TAK8" s="91"/>
      <c r="TAL8" s="91"/>
      <c r="TAM8" s="91"/>
      <c r="TAN8" s="91"/>
      <c r="TAO8" s="91"/>
      <c r="TAP8" s="91"/>
      <c r="TAQ8" s="91"/>
      <c r="TAR8" s="91"/>
      <c r="TAS8" s="91"/>
      <c r="TAT8" s="91"/>
      <c r="TAU8" s="91"/>
      <c r="TAV8" s="91"/>
      <c r="TAW8" s="91"/>
      <c r="TAX8" s="91"/>
      <c r="TAY8" s="91"/>
      <c r="TAZ8" s="91"/>
      <c r="TBA8" s="91"/>
      <c r="TBB8" s="91"/>
      <c r="TBC8" s="91"/>
      <c r="TBD8" s="91"/>
      <c r="TBE8" s="91"/>
      <c r="TBF8" s="91"/>
      <c r="TBG8" s="91"/>
      <c r="TBH8" s="91"/>
      <c r="TBI8" s="91"/>
      <c r="TBJ8" s="91"/>
      <c r="TBK8" s="91"/>
      <c r="TBL8" s="91"/>
      <c r="TBM8" s="91"/>
      <c r="TBN8" s="91"/>
      <c r="TBO8" s="91"/>
      <c r="TBP8" s="91"/>
      <c r="TBQ8" s="91"/>
      <c r="TBR8" s="91"/>
      <c r="TBS8" s="91"/>
      <c r="TBT8" s="91"/>
      <c r="TBU8" s="91"/>
      <c r="TBV8" s="91"/>
      <c r="TBW8" s="91"/>
      <c r="TBX8" s="91"/>
      <c r="TBY8" s="91"/>
      <c r="TBZ8" s="91"/>
      <c r="TCA8" s="91"/>
      <c r="TCB8" s="91"/>
      <c r="TCC8" s="91"/>
      <c r="TCD8" s="91"/>
      <c r="TCE8" s="91"/>
      <c r="TCF8" s="91"/>
      <c r="TCG8" s="91"/>
      <c r="TCH8" s="91"/>
      <c r="TCI8" s="91"/>
      <c r="TCJ8" s="91"/>
      <c r="TCK8" s="91"/>
      <c r="TCL8" s="91"/>
      <c r="TCM8" s="91"/>
      <c r="TCN8" s="91"/>
      <c r="TCO8" s="91"/>
      <c r="TCP8" s="91"/>
      <c r="TCQ8" s="91"/>
      <c r="TCR8" s="91"/>
      <c r="TCS8" s="91"/>
      <c r="TCT8" s="91"/>
      <c r="TCU8" s="91"/>
      <c r="TCV8" s="91"/>
      <c r="TCW8" s="91"/>
      <c r="TCX8" s="91"/>
      <c r="TCY8" s="91"/>
      <c r="TCZ8" s="91"/>
      <c r="TDA8" s="91"/>
      <c r="TDB8" s="91"/>
      <c r="TDC8" s="91"/>
      <c r="TDD8" s="91"/>
      <c r="TDE8" s="91"/>
      <c r="TDF8" s="91"/>
      <c r="TDG8" s="91"/>
      <c r="TDH8" s="91"/>
      <c r="TDI8" s="91"/>
      <c r="TDJ8" s="91"/>
      <c r="TDK8" s="91"/>
      <c r="TDL8" s="91"/>
      <c r="TDM8" s="91"/>
      <c r="TDN8" s="91"/>
      <c r="TDO8" s="91"/>
      <c r="TDP8" s="91"/>
      <c r="TDQ8" s="91"/>
      <c r="TDR8" s="91"/>
      <c r="TDS8" s="91"/>
      <c r="TDT8" s="91"/>
      <c r="TDU8" s="91"/>
      <c r="TDV8" s="91"/>
      <c r="TDW8" s="91"/>
      <c r="TDX8" s="91"/>
      <c r="TDY8" s="91"/>
      <c r="TDZ8" s="91"/>
      <c r="TEA8" s="91"/>
      <c r="TEB8" s="91"/>
      <c r="TEC8" s="91"/>
      <c r="TED8" s="91"/>
      <c r="TEE8" s="91"/>
      <c r="TEF8" s="91"/>
      <c r="TEG8" s="91"/>
      <c r="TEH8" s="91"/>
      <c r="TEI8" s="91"/>
      <c r="TEJ8" s="91"/>
      <c r="TEK8" s="91"/>
      <c r="TEL8" s="91"/>
      <c r="TEM8" s="91"/>
      <c r="TEN8" s="91"/>
      <c r="TEO8" s="91"/>
      <c r="TEP8" s="91"/>
      <c r="TEQ8" s="91"/>
      <c r="TER8" s="91"/>
      <c r="TES8" s="91"/>
      <c r="TET8" s="91"/>
      <c r="TEU8" s="91"/>
      <c r="TEV8" s="91"/>
      <c r="TEW8" s="91"/>
      <c r="TEX8" s="91"/>
      <c r="TEY8" s="91"/>
      <c r="TEZ8" s="91"/>
      <c r="TFA8" s="91"/>
      <c r="TFB8" s="91"/>
      <c r="TFC8" s="91"/>
      <c r="TFD8" s="91"/>
      <c r="TFE8" s="91"/>
      <c r="TFF8" s="91"/>
      <c r="TFG8" s="91"/>
      <c r="TFH8" s="91"/>
      <c r="TFI8" s="91"/>
      <c r="TFJ8" s="91"/>
      <c r="TFK8" s="91"/>
      <c r="TFL8" s="91"/>
      <c r="TFM8" s="91"/>
      <c r="TFN8" s="91"/>
      <c r="TFO8" s="91"/>
      <c r="TFP8" s="91"/>
      <c r="TFQ8" s="91"/>
      <c r="TFR8" s="91"/>
      <c r="TFS8" s="91"/>
      <c r="TFT8" s="91"/>
      <c r="TFU8" s="91"/>
      <c r="TFV8" s="91"/>
      <c r="TFW8" s="91"/>
      <c r="TFX8" s="91"/>
      <c r="TFY8" s="91"/>
      <c r="TFZ8" s="91"/>
      <c r="TGA8" s="91"/>
      <c r="TGB8" s="91"/>
      <c r="TGC8" s="91"/>
      <c r="TGD8" s="91"/>
      <c r="TGE8" s="91"/>
      <c r="TGF8" s="91"/>
      <c r="TGG8" s="91"/>
      <c r="TGH8" s="91"/>
      <c r="TGI8" s="91"/>
      <c r="TGJ8" s="91"/>
      <c r="TGK8" s="91"/>
      <c r="TGL8" s="91"/>
      <c r="TGM8" s="91"/>
      <c r="TGN8" s="91"/>
      <c r="TGO8" s="91"/>
      <c r="TGP8" s="91"/>
      <c r="TGQ8" s="91"/>
      <c r="TGR8" s="91"/>
      <c r="TGS8" s="91"/>
      <c r="TGT8" s="91"/>
      <c r="TGU8" s="91"/>
      <c r="TGV8" s="91"/>
      <c r="TGW8" s="91"/>
      <c r="TGX8" s="91"/>
      <c r="TGY8" s="91"/>
      <c r="TGZ8" s="91"/>
      <c r="THA8" s="91"/>
      <c r="THB8" s="91"/>
      <c r="THC8" s="91"/>
      <c r="THD8" s="91"/>
      <c r="THE8" s="91"/>
      <c r="THF8" s="91"/>
      <c r="THG8" s="91"/>
      <c r="THH8" s="91"/>
      <c r="THI8" s="91"/>
      <c r="THJ8" s="91"/>
      <c r="THK8" s="91"/>
      <c r="THL8" s="91"/>
      <c r="THM8" s="91"/>
      <c r="THN8" s="91"/>
      <c r="THO8" s="91"/>
      <c r="THP8" s="91"/>
      <c r="THQ8" s="91"/>
      <c r="THR8" s="91"/>
      <c r="THS8" s="91"/>
      <c r="THT8" s="91"/>
      <c r="THU8" s="91"/>
      <c r="THV8" s="91"/>
      <c r="THW8" s="91"/>
      <c r="THX8" s="91"/>
      <c r="THY8" s="91"/>
      <c r="THZ8" s="91"/>
      <c r="TIA8" s="91"/>
      <c r="TIB8" s="91"/>
      <c r="TIC8" s="91"/>
      <c r="TID8" s="91"/>
      <c r="TIE8" s="91"/>
      <c r="TIF8" s="91"/>
      <c r="TIG8" s="91"/>
      <c r="TIH8" s="91"/>
      <c r="TII8" s="91"/>
      <c r="TIJ8" s="91"/>
      <c r="TIK8" s="91"/>
      <c r="TIL8" s="91"/>
      <c r="TIM8" s="91"/>
      <c r="TIN8" s="91"/>
      <c r="TIO8" s="91"/>
      <c r="TIP8" s="91"/>
      <c r="TIQ8" s="91"/>
      <c r="TIR8" s="91"/>
      <c r="TIS8" s="91"/>
      <c r="TIT8" s="91"/>
      <c r="TIU8" s="91"/>
      <c r="TIV8" s="91"/>
      <c r="TIW8" s="91"/>
      <c r="TIX8" s="91"/>
      <c r="TIY8" s="91"/>
      <c r="TIZ8" s="91"/>
      <c r="TJA8" s="91"/>
      <c r="TJB8" s="91"/>
      <c r="TJC8" s="91"/>
      <c r="TJD8" s="91"/>
      <c r="TJE8" s="91"/>
      <c r="TJF8" s="91"/>
      <c r="TJG8" s="91"/>
      <c r="TJH8" s="91"/>
      <c r="TJI8" s="91"/>
      <c r="TJJ8" s="91"/>
      <c r="TJK8" s="91"/>
      <c r="TJL8" s="91"/>
      <c r="TJM8" s="91"/>
      <c r="TJN8" s="91"/>
      <c r="TJO8" s="91"/>
      <c r="TJP8" s="91"/>
      <c r="TJQ8" s="91"/>
      <c r="TJR8" s="91"/>
      <c r="TJS8" s="91"/>
      <c r="TJT8" s="91"/>
      <c r="TJU8" s="91"/>
      <c r="TJV8" s="91"/>
      <c r="TJW8" s="91"/>
      <c r="TJX8" s="91"/>
      <c r="TJY8" s="91"/>
      <c r="TJZ8" s="91"/>
      <c r="TKA8" s="91"/>
      <c r="TKB8" s="91"/>
      <c r="TKC8" s="91"/>
      <c r="TKD8" s="91"/>
      <c r="TKE8" s="91"/>
      <c r="TKF8" s="91"/>
      <c r="TKG8" s="91"/>
      <c r="TKH8" s="91"/>
      <c r="TKI8" s="91"/>
      <c r="TKJ8" s="91"/>
      <c r="TKK8" s="91"/>
      <c r="TKL8" s="91"/>
      <c r="TKM8" s="91"/>
      <c r="TKN8" s="91"/>
      <c r="TKO8" s="91"/>
      <c r="TKP8" s="91"/>
      <c r="TKQ8" s="91"/>
      <c r="TKR8" s="91"/>
      <c r="TKS8" s="91"/>
      <c r="TKT8" s="91"/>
      <c r="TKU8" s="91"/>
      <c r="TKV8" s="91"/>
      <c r="TKW8" s="91"/>
      <c r="TKX8" s="91"/>
      <c r="TKY8" s="91"/>
      <c r="TKZ8" s="91"/>
      <c r="TLA8" s="91"/>
      <c r="TLB8" s="91"/>
      <c r="TLC8" s="91"/>
      <c r="TLD8" s="91"/>
      <c r="TLE8" s="91"/>
      <c r="TLF8" s="91"/>
      <c r="TLG8" s="91"/>
      <c r="TLH8" s="91"/>
      <c r="TLI8" s="91"/>
      <c r="TLJ8" s="91"/>
      <c r="TLK8" s="91"/>
      <c r="TLL8" s="91"/>
      <c r="TLM8" s="91"/>
      <c r="TLN8" s="91"/>
      <c r="TLO8" s="91"/>
      <c r="TLP8" s="91"/>
      <c r="TLQ8" s="91"/>
      <c r="TLR8" s="91"/>
      <c r="TLS8" s="91"/>
      <c r="TLT8" s="91"/>
      <c r="TLU8" s="91"/>
      <c r="TLV8" s="91"/>
      <c r="TLW8" s="91"/>
      <c r="TLX8" s="91"/>
      <c r="TLY8" s="91"/>
      <c r="TLZ8" s="91"/>
      <c r="TMA8" s="91"/>
      <c r="TMB8" s="91"/>
      <c r="TMC8" s="91"/>
      <c r="TMD8" s="91"/>
      <c r="TME8" s="91"/>
      <c r="TMF8" s="91"/>
      <c r="TMG8" s="91"/>
      <c r="TMH8" s="91"/>
      <c r="TMI8" s="91"/>
      <c r="TMJ8" s="91"/>
      <c r="TMK8" s="91"/>
      <c r="TML8" s="91"/>
      <c r="TMM8" s="91"/>
      <c r="TMN8" s="91"/>
      <c r="TMO8" s="91"/>
      <c r="TMP8" s="91"/>
      <c r="TMQ8" s="91"/>
      <c r="TMR8" s="91"/>
      <c r="TMS8" s="91"/>
      <c r="TMT8" s="91"/>
      <c r="TMU8" s="91"/>
      <c r="TMV8" s="91"/>
      <c r="TMW8" s="91"/>
      <c r="TMX8" s="91"/>
      <c r="TMY8" s="91"/>
      <c r="TMZ8" s="91"/>
      <c r="TNA8" s="91"/>
      <c r="TNB8" s="91"/>
      <c r="TNC8" s="91"/>
      <c r="TND8" s="91"/>
      <c r="TNE8" s="91"/>
      <c r="TNF8" s="91"/>
      <c r="TNG8" s="91"/>
      <c r="TNH8" s="91"/>
      <c r="TNI8" s="91"/>
      <c r="TNJ8" s="91"/>
      <c r="TNK8" s="91"/>
      <c r="TNL8" s="91"/>
      <c r="TNM8" s="91"/>
      <c r="TNN8" s="91"/>
      <c r="TNO8" s="91"/>
      <c r="TNP8" s="91"/>
      <c r="TNQ8" s="91"/>
      <c r="TNR8" s="91"/>
      <c r="TNS8" s="91"/>
      <c r="TNT8" s="91"/>
      <c r="TNU8" s="91"/>
      <c r="TNV8" s="91"/>
      <c r="TNW8" s="91"/>
      <c r="TNX8" s="91"/>
      <c r="TNY8" s="91"/>
      <c r="TNZ8" s="91"/>
      <c r="TOA8" s="91"/>
      <c r="TOB8" s="91"/>
      <c r="TOC8" s="91"/>
      <c r="TOD8" s="91"/>
      <c r="TOE8" s="91"/>
      <c r="TOF8" s="91"/>
      <c r="TOG8" s="91"/>
      <c r="TOH8" s="91"/>
      <c r="TOI8" s="91"/>
      <c r="TOJ8" s="91"/>
      <c r="TOK8" s="91"/>
      <c r="TOL8" s="91"/>
      <c r="TOM8" s="91"/>
      <c r="TON8" s="91"/>
      <c r="TOO8" s="91"/>
      <c r="TOP8" s="91"/>
      <c r="TOQ8" s="91"/>
      <c r="TOR8" s="91"/>
      <c r="TOS8" s="91"/>
      <c r="TOT8" s="91"/>
      <c r="TOU8" s="91"/>
      <c r="TOV8" s="91"/>
      <c r="TOW8" s="91"/>
      <c r="TOX8" s="91"/>
      <c r="TOY8" s="91"/>
      <c r="TOZ8" s="91"/>
      <c r="TPA8" s="91"/>
      <c r="TPB8" s="91"/>
      <c r="TPC8" s="91"/>
      <c r="TPD8" s="91"/>
      <c r="TPE8" s="91"/>
      <c r="TPF8" s="91"/>
      <c r="TPG8" s="91"/>
      <c r="TPH8" s="91"/>
      <c r="TPI8" s="91"/>
      <c r="TPJ8" s="91"/>
      <c r="TPK8" s="91"/>
      <c r="TPL8" s="91"/>
      <c r="TPM8" s="91"/>
      <c r="TPN8" s="91"/>
      <c r="TPO8" s="91"/>
      <c r="TPP8" s="91"/>
      <c r="TPQ8" s="91"/>
      <c r="TPR8" s="91"/>
      <c r="TPS8" s="91"/>
      <c r="TPT8" s="91"/>
      <c r="TPU8" s="91"/>
      <c r="TPV8" s="91"/>
      <c r="TPW8" s="91"/>
      <c r="TPX8" s="91"/>
      <c r="TPY8" s="91"/>
      <c r="TPZ8" s="91"/>
      <c r="TQA8" s="91"/>
      <c r="TQB8" s="91"/>
      <c r="TQC8" s="91"/>
      <c r="TQD8" s="91"/>
      <c r="TQE8" s="91"/>
      <c r="TQF8" s="91"/>
      <c r="TQG8" s="91"/>
      <c r="TQH8" s="91"/>
      <c r="TQI8" s="91"/>
      <c r="TQJ8" s="91"/>
      <c r="TQK8" s="91"/>
      <c r="TQL8" s="91"/>
      <c r="TQM8" s="91"/>
      <c r="TQN8" s="91"/>
      <c r="TQO8" s="91"/>
      <c r="TQP8" s="91"/>
      <c r="TQQ8" s="91"/>
      <c r="TQR8" s="91"/>
      <c r="TQS8" s="91"/>
      <c r="TQT8" s="91"/>
      <c r="TQU8" s="91"/>
      <c r="TQV8" s="91"/>
      <c r="TQW8" s="91"/>
      <c r="TQX8" s="91"/>
      <c r="TQY8" s="91"/>
      <c r="TQZ8" s="91"/>
      <c r="TRA8" s="91"/>
      <c r="TRB8" s="91"/>
      <c r="TRC8" s="91"/>
      <c r="TRD8" s="91"/>
      <c r="TRE8" s="91"/>
      <c r="TRF8" s="91"/>
      <c r="TRG8" s="91"/>
      <c r="TRH8" s="91"/>
      <c r="TRI8" s="91"/>
      <c r="TRJ8" s="91"/>
      <c r="TRK8" s="91"/>
      <c r="TRL8" s="91"/>
      <c r="TRM8" s="91"/>
      <c r="TRN8" s="91"/>
      <c r="TRO8" s="91"/>
      <c r="TRP8" s="91"/>
      <c r="TRQ8" s="91"/>
      <c r="TRR8" s="91"/>
      <c r="TRS8" s="91"/>
      <c r="TRT8" s="91"/>
      <c r="TRU8" s="91"/>
      <c r="TRV8" s="91"/>
      <c r="TRW8" s="91"/>
      <c r="TRX8" s="91"/>
      <c r="TRY8" s="91"/>
      <c r="TRZ8" s="91"/>
      <c r="TSA8" s="91"/>
      <c r="TSB8" s="91"/>
      <c r="TSC8" s="91"/>
      <c r="TSD8" s="91"/>
      <c r="TSE8" s="91"/>
      <c r="TSF8" s="91"/>
      <c r="TSG8" s="91"/>
      <c r="TSH8" s="91"/>
      <c r="TSI8" s="91"/>
      <c r="TSJ8" s="91"/>
      <c r="TSK8" s="91"/>
      <c r="TSL8" s="91"/>
      <c r="TSM8" s="91"/>
      <c r="TSN8" s="91"/>
      <c r="TSO8" s="91"/>
      <c r="TSP8" s="91"/>
      <c r="TSQ8" s="91"/>
      <c r="TSR8" s="91"/>
      <c r="TSS8" s="91"/>
      <c r="TST8" s="91"/>
      <c r="TSU8" s="91"/>
      <c r="TSV8" s="91"/>
      <c r="TSW8" s="91"/>
      <c r="TSX8" s="91"/>
      <c r="TSY8" s="91"/>
      <c r="TSZ8" s="91"/>
      <c r="TTA8" s="91"/>
      <c r="TTB8" s="91"/>
      <c r="TTC8" s="91"/>
      <c r="TTD8" s="91"/>
      <c r="TTE8" s="91"/>
      <c r="TTF8" s="91"/>
      <c r="TTG8" s="91"/>
      <c r="TTH8" s="91"/>
      <c r="TTI8" s="91"/>
      <c r="TTJ8" s="91"/>
      <c r="TTK8" s="91"/>
      <c r="TTL8" s="91"/>
      <c r="TTM8" s="91"/>
      <c r="TTN8" s="91"/>
      <c r="TTO8" s="91"/>
      <c r="TTP8" s="91"/>
      <c r="TTQ8" s="91"/>
      <c r="TTR8" s="91"/>
      <c r="TTS8" s="91"/>
      <c r="TTT8" s="91"/>
      <c r="TTU8" s="91"/>
      <c r="TTV8" s="91"/>
      <c r="TTW8" s="91"/>
      <c r="TTX8" s="91"/>
      <c r="TTY8" s="91"/>
      <c r="TTZ8" s="91"/>
      <c r="TUA8" s="91"/>
      <c r="TUB8" s="91"/>
      <c r="TUC8" s="91"/>
      <c r="TUD8" s="91"/>
      <c r="TUE8" s="91"/>
      <c r="TUF8" s="91"/>
      <c r="TUG8" s="91"/>
      <c r="TUH8" s="91"/>
      <c r="TUI8" s="91"/>
      <c r="TUJ8" s="91"/>
      <c r="TUK8" s="91"/>
      <c r="TUL8" s="91"/>
      <c r="TUM8" s="91"/>
      <c r="TUN8" s="91"/>
      <c r="TUO8" s="91"/>
      <c r="TUP8" s="91"/>
      <c r="TUQ8" s="91"/>
      <c r="TUR8" s="91"/>
      <c r="TUS8" s="91"/>
      <c r="TUT8" s="91"/>
      <c r="TUU8" s="91"/>
      <c r="TUV8" s="91"/>
      <c r="TUW8" s="91"/>
      <c r="TUX8" s="91"/>
      <c r="TUY8" s="91"/>
      <c r="TUZ8" s="91"/>
      <c r="TVA8" s="91"/>
      <c r="TVB8" s="91"/>
      <c r="TVC8" s="91"/>
      <c r="TVD8" s="91"/>
      <c r="TVE8" s="91"/>
      <c r="TVF8" s="91"/>
      <c r="TVG8" s="91"/>
      <c r="TVH8" s="91"/>
      <c r="TVI8" s="91"/>
      <c r="TVJ8" s="91"/>
      <c r="TVK8" s="91"/>
      <c r="TVL8" s="91"/>
      <c r="TVM8" s="91"/>
      <c r="TVN8" s="91"/>
      <c r="TVO8" s="91"/>
      <c r="TVP8" s="91"/>
      <c r="TVQ8" s="91"/>
      <c r="TVR8" s="91"/>
      <c r="TVS8" s="91"/>
      <c r="TVT8" s="91"/>
      <c r="TVU8" s="91"/>
      <c r="TVV8" s="91"/>
      <c r="TVW8" s="91"/>
      <c r="TVX8" s="91"/>
      <c r="TVY8" s="91"/>
      <c r="TVZ8" s="91"/>
      <c r="TWA8" s="91"/>
      <c r="TWB8" s="91"/>
      <c r="TWC8" s="91"/>
      <c r="TWD8" s="91"/>
      <c r="TWE8" s="91"/>
      <c r="TWF8" s="91"/>
      <c r="TWG8" s="91"/>
      <c r="TWH8" s="91"/>
      <c r="TWI8" s="91"/>
      <c r="TWJ8" s="91"/>
      <c r="TWK8" s="91"/>
      <c r="TWL8" s="91"/>
      <c r="TWM8" s="91"/>
      <c r="TWN8" s="91"/>
      <c r="TWO8" s="91"/>
      <c r="TWP8" s="91"/>
      <c r="TWQ8" s="91"/>
      <c r="TWR8" s="91"/>
      <c r="TWS8" s="91"/>
      <c r="TWT8" s="91"/>
      <c r="TWU8" s="91"/>
      <c r="TWV8" s="91"/>
      <c r="TWW8" s="91"/>
      <c r="TWX8" s="91"/>
      <c r="TWY8" s="91"/>
      <c r="TWZ8" s="91"/>
      <c r="TXA8" s="91"/>
      <c r="TXB8" s="91"/>
      <c r="TXC8" s="91"/>
      <c r="TXD8" s="91"/>
      <c r="TXE8" s="91"/>
      <c r="TXF8" s="91"/>
      <c r="TXG8" s="91"/>
      <c r="TXH8" s="91"/>
      <c r="TXI8" s="91"/>
      <c r="TXJ8" s="91"/>
      <c r="TXK8" s="91"/>
      <c r="TXL8" s="91"/>
      <c r="TXM8" s="91"/>
      <c r="TXN8" s="91"/>
      <c r="TXO8" s="91"/>
      <c r="TXP8" s="91"/>
      <c r="TXQ8" s="91"/>
      <c r="TXR8" s="91"/>
      <c r="TXS8" s="91"/>
      <c r="TXT8" s="91"/>
      <c r="TXU8" s="91"/>
      <c r="TXV8" s="91"/>
      <c r="TXW8" s="91"/>
      <c r="TXX8" s="91"/>
      <c r="TXY8" s="91"/>
      <c r="TXZ8" s="91"/>
      <c r="TYA8" s="91"/>
      <c r="TYB8" s="91"/>
      <c r="TYC8" s="91"/>
      <c r="TYD8" s="91"/>
      <c r="TYE8" s="91"/>
      <c r="TYF8" s="91"/>
      <c r="TYG8" s="91"/>
      <c r="TYH8" s="91"/>
      <c r="TYI8" s="91"/>
      <c r="TYJ8" s="91"/>
      <c r="TYK8" s="91"/>
      <c r="TYL8" s="91"/>
      <c r="TYM8" s="91"/>
      <c r="TYN8" s="91"/>
      <c r="TYO8" s="91"/>
      <c r="TYP8" s="91"/>
      <c r="TYQ8" s="91"/>
      <c r="TYR8" s="91"/>
      <c r="TYS8" s="91"/>
      <c r="TYT8" s="91"/>
      <c r="TYU8" s="91"/>
      <c r="TYV8" s="91"/>
      <c r="TYW8" s="91"/>
      <c r="TYX8" s="91"/>
      <c r="TYY8" s="91"/>
      <c r="TYZ8" s="91"/>
      <c r="TZA8" s="91"/>
      <c r="TZB8" s="91"/>
      <c r="TZC8" s="91"/>
      <c r="TZD8" s="91"/>
      <c r="TZE8" s="91"/>
      <c r="TZF8" s="91"/>
      <c r="TZG8" s="91"/>
      <c r="TZH8" s="91"/>
      <c r="TZI8" s="91"/>
      <c r="TZJ8" s="91"/>
      <c r="TZK8" s="91"/>
      <c r="TZL8" s="91"/>
      <c r="TZM8" s="91"/>
      <c r="TZN8" s="91"/>
      <c r="TZO8" s="91"/>
      <c r="TZP8" s="91"/>
      <c r="TZQ8" s="91"/>
      <c r="TZR8" s="91"/>
      <c r="TZS8" s="91"/>
      <c r="TZT8" s="91"/>
      <c r="TZU8" s="91"/>
      <c r="TZV8" s="91"/>
      <c r="TZW8" s="91"/>
      <c r="TZX8" s="91"/>
      <c r="TZY8" s="91"/>
      <c r="TZZ8" s="91"/>
      <c r="UAA8" s="91"/>
      <c r="UAB8" s="91"/>
      <c r="UAC8" s="91"/>
      <c r="UAD8" s="91"/>
      <c r="UAE8" s="91"/>
      <c r="UAF8" s="91"/>
      <c r="UAG8" s="91"/>
      <c r="UAH8" s="91"/>
      <c r="UAI8" s="91"/>
      <c r="UAJ8" s="91"/>
      <c r="UAK8" s="91"/>
      <c r="UAL8" s="91"/>
      <c r="UAM8" s="91"/>
      <c r="UAN8" s="91"/>
      <c r="UAO8" s="91"/>
      <c r="UAP8" s="91"/>
      <c r="UAQ8" s="91"/>
      <c r="UAR8" s="91"/>
      <c r="UAS8" s="91"/>
      <c r="UAT8" s="91"/>
      <c r="UAU8" s="91"/>
      <c r="UAV8" s="91"/>
      <c r="UAW8" s="91"/>
      <c r="UAX8" s="91"/>
      <c r="UAY8" s="91"/>
      <c r="UAZ8" s="91"/>
      <c r="UBA8" s="91"/>
      <c r="UBB8" s="91"/>
      <c r="UBC8" s="91"/>
      <c r="UBD8" s="91"/>
      <c r="UBE8" s="91"/>
      <c r="UBF8" s="91"/>
      <c r="UBG8" s="91"/>
      <c r="UBH8" s="91"/>
      <c r="UBI8" s="91"/>
      <c r="UBJ8" s="91"/>
      <c r="UBK8" s="91"/>
      <c r="UBL8" s="91"/>
      <c r="UBM8" s="91"/>
      <c r="UBN8" s="91"/>
      <c r="UBO8" s="91"/>
      <c r="UBP8" s="91"/>
      <c r="UBQ8" s="91"/>
      <c r="UBR8" s="91"/>
      <c r="UBS8" s="91"/>
      <c r="UBT8" s="91"/>
      <c r="UBU8" s="91"/>
      <c r="UBV8" s="91"/>
      <c r="UBW8" s="91"/>
      <c r="UBX8" s="91"/>
      <c r="UBY8" s="91"/>
      <c r="UBZ8" s="91"/>
      <c r="UCA8" s="91"/>
      <c r="UCB8" s="91"/>
      <c r="UCC8" s="91"/>
      <c r="UCD8" s="91"/>
      <c r="UCE8" s="91"/>
      <c r="UCF8" s="91"/>
      <c r="UCG8" s="91"/>
      <c r="UCH8" s="91"/>
      <c r="UCI8" s="91"/>
      <c r="UCJ8" s="91"/>
      <c r="UCK8" s="91"/>
      <c r="UCL8" s="91"/>
      <c r="UCM8" s="91"/>
      <c r="UCN8" s="91"/>
      <c r="UCO8" s="91"/>
      <c r="UCP8" s="91"/>
      <c r="UCQ8" s="91"/>
      <c r="UCR8" s="91"/>
      <c r="UCS8" s="91"/>
      <c r="UCT8" s="91"/>
      <c r="UCU8" s="91"/>
      <c r="UCV8" s="91"/>
      <c r="UCW8" s="91"/>
      <c r="UCX8" s="91"/>
      <c r="UCY8" s="91"/>
      <c r="UCZ8" s="91"/>
      <c r="UDA8" s="91"/>
      <c r="UDB8" s="91"/>
      <c r="UDC8" s="91"/>
      <c r="UDD8" s="91"/>
      <c r="UDE8" s="91"/>
      <c r="UDF8" s="91"/>
      <c r="UDG8" s="91"/>
      <c r="UDH8" s="91"/>
      <c r="UDI8" s="91"/>
      <c r="UDJ8" s="91"/>
      <c r="UDK8" s="91"/>
      <c r="UDL8" s="91"/>
      <c r="UDM8" s="91"/>
      <c r="UDN8" s="91"/>
      <c r="UDO8" s="91"/>
      <c r="UDP8" s="91"/>
      <c r="UDQ8" s="91"/>
      <c r="UDR8" s="91"/>
      <c r="UDS8" s="91"/>
      <c r="UDT8" s="91"/>
      <c r="UDU8" s="91"/>
      <c r="UDV8" s="91"/>
      <c r="UDW8" s="91"/>
      <c r="UDX8" s="91"/>
      <c r="UDY8" s="91"/>
      <c r="UDZ8" s="91"/>
      <c r="UEA8" s="91"/>
      <c r="UEB8" s="91"/>
      <c r="UEC8" s="91"/>
      <c r="UED8" s="91"/>
      <c r="UEE8" s="91"/>
      <c r="UEF8" s="91"/>
      <c r="UEG8" s="91"/>
      <c r="UEH8" s="91"/>
      <c r="UEI8" s="91"/>
      <c r="UEJ8" s="91"/>
      <c r="UEK8" s="91"/>
      <c r="UEL8" s="91"/>
      <c r="UEM8" s="91"/>
      <c r="UEN8" s="91"/>
      <c r="UEO8" s="91"/>
      <c r="UEP8" s="91"/>
      <c r="UEQ8" s="91"/>
      <c r="UER8" s="91"/>
      <c r="UES8" s="91"/>
      <c r="UET8" s="91"/>
      <c r="UEU8" s="91"/>
      <c r="UEV8" s="91"/>
      <c r="UEW8" s="91"/>
      <c r="UEX8" s="91"/>
      <c r="UEY8" s="91"/>
      <c r="UEZ8" s="91"/>
      <c r="UFA8" s="91"/>
      <c r="UFB8" s="91"/>
      <c r="UFC8" s="91"/>
      <c r="UFD8" s="91"/>
      <c r="UFE8" s="91"/>
      <c r="UFF8" s="91"/>
      <c r="UFG8" s="91"/>
      <c r="UFH8" s="91"/>
      <c r="UFI8" s="91"/>
      <c r="UFJ8" s="91"/>
      <c r="UFK8" s="91"/>
      <c r="UFL8" s="91"/>
      <c r="UFM8" s="91"/>
      <c r="UFN8" s="91"/>
      <c r="UFO8" s="91"/>
      <c r="UFP8" s="91"/>
      <c r="UFQ8" s="91"/>
      <c r="UFR8" s="91"/>
      <c r="UFS8" s="91"/>
      <c r="UFT8" s="91"/>
      <c r="UFU8" s="91"/>
      <c r="UFV8" s="91"/>
      <c r="UFW8" s="91"/>
      <c r="UFX8" s="91"/>
      <c r="UFY8" s="91"/>
      <c r="UFZ8" s="91"/>
      <c r="UGA8" s="91"/>
      <c r="UGB8" s="91"/>
      <c r="UGC8" s="91"/>
      <c r="UGD8" s="91"/>
      <c r="UGE8" s="91"/>
      <c r="UGF8" s="91"/>
      <c r="UGG8" s="91"/>
      <c r="UGH8" s="91"/>
      <c r="UGI8" s="91"/>
      <c r="UGJ8" s="91"/>
      <c r="UGK8" s="91"/>
      <c r="UGL8" s="91"/>
      <c r="UGM8" s="91"/>
      <c r="UGN8" s="91"/>
      <c r="UGO8" s="91"/>
      <c r="UGP8" s="91"/>
      <c r="UGQ8" s="91"/>
      <c r="UGR8" s="91"/>
      <c r="UGS8" s="91"/>
      <c r="UGT8" s="91"/>
      <c r="UGU8" s="91"/>
      <c r="UGV8" s="91"/>
      <c r="UGW8" s="91"/>
      <c r="UGX8" s="91"/>
      <c r="UGY8" s="91"/>
      <c r="UGZ8" s="91"/>
      <c r="UHA8" s="91"/>
      <c r="UHB8" s="91"/>
      <c r="UHC8" s="91"/>
      <c r="UHD8" s="91"/>
      <c r="UHE8" s="91"/>
      <c r="UHF8" s="91"/>
      <c r="UHG8" s="91"/>
      <c r="UHH8" s="91"/>
      <c r="UHI8" s="91"/>
      <c r="UHJ8" s="91"/>
      <c r="UHK8" s="91"/>
      <c r="UHL8" s="91"/>
      <c r="UHM8" s="91"/>
      <c r="UHN8" s="91"/>
      <c r="UHO8" s="91"/>
      <c r="UHP8" s="91"/>
      <c r="UHQ8" s="91"/>
      <c r="UHR8" s="91"/>
      <c r="UHS8" s="91"/>
      <c r="UHT8" s="91"/>
      <c r="UHU8" s="91"/>
      <c r="UHV8" s="91"/>
      <c r="UHW8" s="91"/>
      <c r="UHX8" s="91"/>
      <c r="UHY8" s="91"/>
      <c r="UHZ8" s="91"/>
      <c r="UIA8" s="91"/>
      <c r="UIB8" s="91"/>
      <c r="UIC8" s="91"/>
      <c r="UID8" s="91"/>
      <c r="UIE8" s="91"/>
      <c r="UIF8" s="91"/>
      <c r="UIG8" s="91"/>
      <c r="UIH8" s="91"/>
      <c r="UII8" s="91"/>
      <c r="UIJ8" s="91"/>
      <c r="UIK8" s="91"/>
      <c r="UIL8" s="91"/>
      <c r="UIM8" s="91"/>
      <c r="UIN8" s="91"/>
      <c r="UIO8" s="91"/>
      <c r="UIP8" s="91"/>
      <c r="UIQ8" s="91"/>
      <c r="UIR8" s="91"/>
      <c r="UIS8" s="91"/>
      <c r="UIT8" s="91"/>
      <c r="UIU8" s="91"/>
      <c r="UIV8" s="91"/>
      <c r="UIW8" s="91"/>
      <c r="UIX8" s="91"/>
      <c r="UIY8" s="91"/>
      <c r="UIZ8" s="91"/>
      <c r="UJA8" s="91"/>
      <c r="UJB8" s="91"/>
      <c r="UJC8" s="91"/>
      <c r="UJD8" s="91"/>
      <c r="UJE8" s="91"/>
      <c r="UJF8" s="91"/>
      <c r="UJG8" s="91"/>
      <c r="UJH8" s="91"/>
      <c r="UJI8" s="91"/>
      <c r="UJJ8" s="91"/>
      <c r="UJK8" s="91"/>
      <c r="UJL8" s="91"/>
      <c r="UJM8" s="91"/>
      <c r="UJN8" s="91"/>
      <c r="UJO8" s="91"/>
      <c r="UJP8" s="91"/>
      <c r="UJQ8" s="91"/>
      <c r="UJR8" s="91"/>
      <c r="UJS8" s="91"/>
      <c r="UJT8" s="91"/>
      <c r="UJU8" s="91"/>
      <c r="UJV8" s="91"/>
      <c r="UJW8" s="91"/>
      <c r="UJX8" s="91"/>
      <c r="UJY8" s="91"/>
      <c r="UJZ8" s="91"/>
      <c r="UKA8" s="91"/>
      <c r="UKB8" s="91"/>
      <c r="UKC8" s="91"/>
      <c r="UKD8" s="91"/>
      <c r="UKE8" s="91"/>
      <c r="UKF8" s="91"/>
      <c r="UKG8" s="91"/>
      <c r="UKH8" s="91"/>
      <c r="UKI8" s="91"/>
      <c r="UKJ8" s="91"/>
      <c r="UKK8" s="91"/>
      <c r="UKL8" s="91"/>
      <c r="UKM8" s="91"/>
      <c r="UKN8" s="91"/>
      <c r="UKO8" s="91"/>
      <c r="UKP8" s="91"/>
      <c r="UKQ8" s="91"/>
      <c r="UKR8" s="91"/>
      <c r="UKS8" s="91"/>
      <c r="UKT8" s="91"/>
      <c r="UKU8" s="91"/>
      <c r="UKV8" s="91"/>
      <c r="UKW8" s="91"/>
      <c r="UKX8" s="91"/>
      <c r="UKY8" s="91"/>
      <c r="UKZ8" s="91"/>
      <c r="ULA8" s="91"/>
      <c r="ULB8" s="91"/>
      <c r="ULC8" s="91"/>
      <c r="ULD8" s="91"/>
      <c r="ULE8" s="91"/>
      <c r="ULF8" s="91"/>
      <c r="ULG8" s="91"/>
      <c r="ULH8" s="91"/>
      <c r="ULI8" s="91"/>
      <c r="ULJ8" s="91"/>
      <c r="ULK8" s="91"/>
      <c r="ULL8" s="91"/>
      <c r="ULM8" s="91"/>
      <c r="ULN8" s="91"/>
      <c r="ULO8" s="91"/>
      <c r="ULP8" s="91"/>
      <c r="ULQ8" s="91"/>
      <c r="ULR8" s="91"/>
      <c r="ULS8" s="91"/>
      <c r="ULT8" s="91"/>
      <c r="ULU8" s="91"/>
      <c r="ULV8" s="91"/>
      <c r="ULW8" s="91"/>
      <c r="ULX8" s="91"/>
      <c r="ULY8" s="91"/>
      <c r="ULZ8" s="91"/>
      <c r="UMA8" s="91"/>
      <c r="UMB8" s="91"/>
      <c r="UMC8" s="91"/>
      <c r="UMD8" s="91"/>
      <c r="UME8" s="91"/>
      <c r="UMF8" s="91"/>
      <c r="UMG8" s="91"/>
      <c r="UMH8" s="91"/>
      <c r="UMI8" s="91"/>
      <c r="UMJ8" s="91"/>
      <c r="UMK8" s="91"/>
      <c r="UML8" s="91"/>
      <c r="UMM8" s="91"/>
      <c r="UMN8" s="91"/>
      <c r="UMO8" s="91"/>
      <c r="UMP8" s="91"/>
      <c r="UMQ8" s="91"/>
      <c r="UMR8" s="91"/>
      <c r="UMS8" s="91"/>
      <c r="UMT8" s="91"/>
      <c r="UMU8" s="91"/>
      <c r="UMV8" s="91"/>
      <c r="UMW8" s="91"/>
      <c r="UMX8" s="91"/>
      <c r="UMY8" s="91"/>
      <c r="UMZ8" s="91"/>
      <c r="UNA8" s="91"/>
      <c r="UNB8" s="91"/>
      <c r="UNC8" s="91"/>
      <c r="UND8" s="91"/>
      <c r="UNE8" s="91"/>
      <c r="UNF8" s="91"/>
      <c r="UNG8" s="91"/>
      <c r="UNH8" s="91"/>
      <c r="UNI8" s="91"/>
      <c r="UNJ8" s="91"/>
      <c r="UNK8" s="91"/>
      <c r="UNL8" s="91"/>
      <c r="UNM8" s="91"/>
      <c r="UNN8" s="91"/>
      <c r="UNO8" s="91"/>
      <c r="UNP8" s="91"/>
      <c r="UNQ8" s="91"/>
      <c r="UNR8" s="91"/>
      <c r="UNS8" s="91"/>
      <c r="UNT8" s="91"/>
      <c r="UNU8" s="91"/>
      <c r="UNV8" s="91"/>
      <c r="UNW8" s="91"/>
      <c r="UNX8" s="91"/>
      <c r="UNY8" s="91"/>
      <c r="UNZ8" s="91"/>
      <c r="UOA8" s="91"/>
      <c r="UOB8" s="91"/>
      <c r="UOC8" s="91"/>
      <c r="UOD8" s="91"/>
      <c r="UOE8" s="91"/>
      <c r="UOF8" s="91"/>
      <c r="UOG8" s="91"/>
      <c r="UOH8" s="91"/>
      <c r="UOI8" s="91"/>
      <c r="UOJ8" s="91"/>
      <c r="UOK8" s="91"/>
      <c r="UOL8" s="91"/>
      <c r="UOM8" s="91"/>
      <c r="UON8" s="91"/>
      <c r="UOO8" s="91"/>
      <c r="UOP8" s="91"/>
      <c r="UOQ8" s="91"/>
      <c r="UOR8" s="91"/>
      <c r="UOS8" s="91"/>
      <c r="UOT8" s="91"/>
      <c r="UOU8" s="91"/>
      <c r="UOV8" s="91"/>
      <c r="UOW8" s="91"/>
      <c r="UOX8" s="91"/>
      <c r="UOY8" s="91"/>
      <c r="UOZ8" s="91"/>
      <c r="UPA8" s="91"/>
      <c r="UPB8" s="91"/>
      <c r="UPC8" s="91"/>
      <c r="UPD8" s="91"/>
      <c r="UPE8" s="91"/>
      <c r="UPF8" s="91"/>
      <c r="UPG8" s="91"/>
      <c r="UPH8" s="91"/>
      <c r="UPI8" s="91"/>
      <c r="UPJ8" s="91"/>
      <c r="UPK8" s="91"/>
      <c r="UPL8" s="91"/>
      <c r="UPM8" s="91"/>
      <c r="UPN8" s="91"/>
      <c r="UPO8" s="91"/>
      <c r="UPP8" s="91"/>
      <c r="UPQ8" s="91"/>
      <c r="UPR8" s="91"/>
      <c r="UPS8" s="91"/>
      <c r="UPT8" s="91"/>
      <c r="UPU8" s="91"/>
      <c r="UPV8" s="91"/>
      <c r="UPW8" s="91"/>
      <c r="UPX8" s="91"/>
      <c r="UPY8" s="91"/>
      <c r="UPZ8" s="91"/>
      <c r="UQA8" s="91"/>
      <c r="UQB8" s="91"/>
      <c r="UQC8" s="91"/>
      <c r="UQD8" s="91"/>
      <c r="UQE8" s="91"/>
      <c r="UQF8" s="91"/>
      <c r="UQG8" s="91"/>
      <c r="UQH8" s="91"/>
      <c r="UQI8" s="91"/>
      <c r="UQJ8" s="91"/>
      <c r="UQK8" s="91"/>
      <c r="UQL8" s="91"/>
      <c r="UQM8" s="91"/>
      <c r="UQN8" s="91"/>
      <c r="UQO8" s="91"/>
      <c r="UQP8" s="91"/>
      <c r="UQQ8" s="91"/>
      <c r="UQR8" s="91"/>
      <c r="UQS8" s="91"/>
      <c r="UQT8" s="91"/>
      <c r="UQU8" s="91"/>
      <c r="UQV8" s="91"/>
      <c r="UQW8" s="91"/>
      <c r="UQX8" s="91"/>
      <c r="UQY8" s="91"/>
      <c r="UQZ8" s="91"/>
      <c r="URA8" s="91"/>
      <c r="URB8" s="91"/>
      <c r="URC8" s="91"/>
      <c r="URD8" s="91"/>
      <c r="URE8" s="91"/>
      <c r="URF8" s="91"/>
      <c r="URG8" s="91"/>
      <c r="URH8" s="91"/>
      <c r="URI8" s="91"/>
      <c r="URJ8" s="91"/>
      <c r="URK8" s="91"/>
      <c r="URL8" s="91"/>
      <c r="URM8" s="91"/>
      <c r="URN8" s="91"/>
      <c r="URO8" s="91"/>
      <c r="URP8" s="91"/>
      <c r="URQ8" s="91"/>
      <c r="URR8" s="91"/>
      <c r="URS8" s="91"/>
      <c r="URT8" s="91"/>
      <c r="URU8" s="91"/>
      <c r="URV8" s="91"/>
      <c r="URW8" s="91"/>
      <c r="URX8" s="91"/>
      <c r="URY8" s="91"/>
      <c r="URZ8" s="91"/>
      <c r="USA8" s="91"/>
      <c r="USB8" s="91"/>
      <c r="USC8" s="91"/>
      <c r="USD8" s="91"/>
      <c r="USE8" s="91"/>
      <c r="USF8" s="91"/>
      <c r="USG8" s="91"/>
      <c r="USH8" s="91"/>
      <c r="USI8" s="91"/>
      <c r="USJ8" s="91"/>
      <c r="USK8" s="91"/>
      <c r="USL8" s="91"/>
      <c r="USM8" s="91"/>
      <c r="USN8" s="91"/>
      <c r="USO8" s="91"/>
      <c r="USP8" s="91"/>
      <c r="USQ8" s="91"/>
      <c r="USR8" s="91"/>
      <c r="USS8" s="91"/>
      <c r="UST8" s="91"/>
      <c r="USU8" s="91"/>
      <c r="USV8" s="91"/>
      <c r="USW8" s="91"/>
      <c r="USX8" s="91"/>
      <c r="USY8" s="91"/>
      <c r="USZ8" s="91"/>
      <c r="UTA8" s="91"/>
      <c r="UTB8" s="91"/>
      <c r="UTC8" s="91"/>
      <c r="UTD8" s="91"/>
      <c r="UTE8" s="91"/>
      <c r="UTF8" s="91"/>
      <c r="UTG8" s="91"/>
      <c r="UTH8" s="91"/>
      <c r="UTI8" s="91"/>
      <c r="UTJ8" s="91"/>
      <c r="UTK8" s="91"/>
      <c r="UTL8" s="91"/>
      <c r="UTM8" s="91"/>
      <c r="UTN8" s="91"/>
      <c r="UTO8" s="91"/>
      <c r="UTP8" s="91"/>
      <c r="UTQ8" s="91"/>
      <c r="UTR8" s="91"/>
      <c r="UTS8" s="91"/>
      <c r="UTT8" s="91"/>
      <c r="UTU8" s="91"/>
      <c r="UTV8" s="91"/>
      <c r="UTW8" s="91"/>
      <c r="UTX8" s="91"/>
      <c r="UTY8" s="91"/>
      <c r="UTZ8" s="91"/>
      <c r="UUA8" s="91"/>
      <c r="UUB8" s="91"/>
      <c r="UUC8" s="91"/>
      <c r="UUD8" s="91"/>
      <c r="UUE8" s="91"/>
      <c r="UUF8" s="91"/>
      <c r="UUG8" s="91"/>
      <c r="UUH8" s="91"/>
      <c r="UUI8" s="91"/>
      <c r="UUJ8" s="91"/>
      <c r="UUK8" s="91"/>
      <c r="UUL8" s="91"/>
      <c r="UUM8" s="91"/>
      <c r="UUN8" s="91"/>
      <c r="UUO8" s="91"/>
      <c r="UUP8" s="91"/>
      <c r="UUQ8" s="91"/>
      <c r="UUR8" s="91"/>
      <c r="UUS8" s="91"/>
      <c r="UUT8" s="91"/>
      <c r="UUU8" s="91"/>
      <c r="UUV8" s="91"/>
      <c r="UUW8" s="91"/>
      <c r="UUX8" s="91"/>
      <c r="UUY8" s="91"/>
      <c r="UUZ8" s="91"/>
      <c r="UVA8" s="91"/>
      <c r="UVB8" s="91"/>
      <c r="UVC8" s="91"/>
      <c r="UVD8" s="91"/>
      <c r="UVE8" s="91"/>
      <c r="UVF8" s="91"/>
      <c r="UVG8" s="91"/>
      <c r="UVH8" s="91"/>
      <c r="UVI8" s="91"/>
      <c r="UVJ8" s="91"/>
      <c r="UVK8" s="91"/>
      <c r="UVL8" s="91"/>
      <c r="UVM8" s="91"/>
      <c r="UVN8" s="91"/>
      <c r="UVO8" s="91"/>
      <c r="UVP8" s="91"/>
      <c r="UVQ8" s="91"/>
      <c r="UVR8" s="91"/>
      <c r="UVS8" s="91"/>
      <c r="UVT8" s="91"/>
      <c r="UVU8" s="91"/>
      <c r="UVV8" s="91"/>
      <c r="UVW8" s="91"/>
      <c r="UVX8" s="91"/>
      <c r="UVY8" s="91"/>
      <c r="UVZ8" s="91"/>
      <c r="UWA8" s="91"/>
      <c r="UWB8" s="91"/>
      <c r="UWC8" s="91"/>
      <c r="UWD8" s="91"/>
      <c r="UWE8" s="91"/>
      <c r="UWF8" s="91"/>
      <c r="UWG8" s="91"/>
      <c r="UWH8" s="91"/>
      <c r="UWI8" s="91"/>
      <c r="UWJ8" s="91"/>
      <c r="UWK8" s="91"/>
      <c r="UWL8" s="91"/>
      <c r="UWM8" s="91"/>
      <c r="UWN8" s="91"/>
      <c r="UWO8" s="91"/>
      <c r="UWP8" s="91"/>
      <c r="UWQ8" s="91"/>
      <c r="UWR8" s="91"/>
      <c r="UWS8" s="91"/>
      <c r="UWT8" s="91"/>
      <c r="UWU8" s="91"/>
      <c r="UWV8" s="91"/>
      <c r="UWW8" s="91"/>
      <c r="UWX8" s="91"/>
      <c r="UWY8" s="91"/>
      <c r="UWZ8" s="91"/>
      <c r="UXA8" s="91"/>
      <c r="UXB8" s="91"/>
      <c r="UXC8" s="91"/>
      <c r="UXD8" s="91"/>
      <c r="UXE8" s="91"/>
      <c r="UXF8" s="91"/>
      <c r="UXG8" s="91"/>
      <c r="UXH8" s="91"/>
      <c r="UXI8" s="91"/>
      <c r="UXJ8" s="91"/>
      <c r="UXK8" s="91"/>
      <c r="UXL8" s="91"/>
      <c r="UXM8" s="91"/>
      <c r="UXN8" s="91"/>
      <c r="UXO8" s="91"/>
      <c r="UXP8" s="91"/>
      <c r="UXQ8" s="91"/>
      <c r="UXR8" s="91"/>
      <c r="UXS8" s="91"/>
      <c r="UXT8" s="91"/>
      <c r="UXU8" s="91"/>
      <c r="UXV8" s="91"/>
      <c r="UXW8" s="91"/>
      <c r="UXX8" s="91"/>
      <c r="UXY8" s="91"/>
      <c r="UXZ8" s="91"/>
      <c r="UYA8" s="91"/>
      <c r="UYB8" s="91"/>
      <c r="UYC8" s="91"/>
      <c r="UYD8" s="91"/>
      <c r="UYE8" s="91"/>
      <c r="UYF8" s="91"/>
      <c r="UYG8" s="91"/>
      <c r="UYH8" s="91"/>
      <c r="UYI8" s="91"/>
      <c r="UYJ8" s="91"/>
      <c r="UYK8" s="91"/>
      <c r="UYL8" s="91"/>
      <c r="UYM8" s="91"/>
      <c r="UYN8" s="91"/>
      <c r="UYO8" s="91"/>
      <c r="UYP8" s="91"/>
      <c r="UYQ8" s="91"/>
      <c r="UYR8" s="91"/>
      <c r="UYS8" s="91"/>
      <c r="UYT8" s="91"/>
      <c r="UYU8" s="91"/>
      <c r="UYV8" s="91"/>
      <c r="UYW8" s="91"/>
      <c r="UYX8" s="91"/>
      <c r="UYY8" s="91"/>
      <c r="UYZ8" s="91"/>
      <c r="UZA8" s="91"/>
      <c r="UZB8" s="91"/>
      <c r="UZC8" s="91"/>
      <c r="UZD8" s="91"/>
      <c r="UZE8" s="91"/>
      <c r="UZF8" s="91"/>
      <c r="UZG8" s="91"/>
      <c r="UZH8" s="91"/>
      <c r="UZI8" s="91"/>
      <c r="UZJ8" s="91"/>
      <c r="UZK8" s="91"/>
      <c r="UZL8" s="91"/>
      <c r="UZM8" s="91"/>
      <c r="UZN8" s="91"/>
      <c r="UZO8" s="91"/>
      <c r="UZP8" s="91"/>
      <c r="UZQ8" s="91"/>
      <c r="UZR8" s="91"/>
      <c r="UZS8" s="91"/>
      <c r="UZT8" s="91"/>
      <c r="UZU8" s="91"/>
      <c r="UZV8" s="91"/>
      <c r="UZW8" s="91"/>
      <c r="UZX8" s="91"/>
      <c r="UZY8" s="91"/>
      <c r="UZZ8" s="91"/>
      <c r="VAA8" s="91"/>
      <c r="VAB8" s="91"/>
      <c r="VAC8" s="91"/>
      <c r="VAD8" s="91"/>
      <c r="VAE8" s="91"/>
      <c r="VAF8" s="91"/>
      <c r="VAG8" s="91"/>
      <c r="VAH8" s="91"/>
      <c r="VAI8" s="91"/>
      <c r="VAJ8" s="91"/>
      <c r="VAK8" s="91"/>
      <c r="VAL8" s="91"/>
      <c r="VAM8" s="91"/>
      <c r="VAN8" s="91"/>
      <c r="VAO8" s="91"/>
      <c r="VAP8" s="91"/>
      <c r="VAQ8" s="91"/>
      <c r="VAR8" s="91"/>
      <c r="VAS8" s="91"/>
      <c r="VAT8" s="91"/>
      <c r="VAU8" s="91"/>
      <c r="VAV8" s="91"/>
      <c r="VAW8" s="91"/>
      <c r="VAX8" s="91"/>
      <c r="VAY8" s="91"/>
      <c r="VAZ8" s="91"/>
      <c r="VBA8" s="91"/>
      <c r="VBB8" s="91"/>
      <c r="VBC8" s="91"/>
      <c r="VBD8" s="91"/>
      <c r="VBE8" s="91"/>
      <c r="VBF8" s="91"/>
      <c r="VBG8" s="91"/>
      <c r="VBH8" s="91"/>
      <c r="VBI8" s="91"/>
      <c r="VBJ8" s="91"/>
      <c r="VBK8" s="91"/>
      <c r="VBL8" s="91"/>
      <c r="VBM8" s="91"/>
      <c r="VBN8" s="91"/>
      <c r="VBO8" s="91"/>
      <c r="VBP8" s="91"/>
      <c r="VBQ8" s="91"/>
      <c r="VBR8" s="91"/>
      <c r="VBS8" s="91"/>
      <c r="VBT8" s="91"/>
      <c r="VBU8" s="91"/>
      <c r="VBV8" s="91"/>
      <c r="VBW8" s="91"/>
      <c r="VBX8" s="91"/>
      <c r="VBY8" s="91"/>
      <c r="VBZ8" s="91"/>
      <c r="VCA8" s="91"/>
      <c r="VCB8" s="91"/>
      <c r="VCC8" s="91"/>
      <c r="VCD8" s="91"/>
      <c r="VCE8" s="91"/>
      <c r="VCF8" s="91"/>
      <c r="VCG8" s="91"/>
      <c r="VCH8" s="91"/>
      <c r="VCI8" s="91"/>
      <c r="VCJ8" s="91"/>
      <c r="VCK8" s="91"/>
      <c r="VCL8" s="91"/>
      <c r="VCM8" s="91"/>
      <c r="VCN8" s="91"/>
      <c r="VCO8" s="91"/>
      <c r="VCP8" s="91"/>
      <c r="VCQ8" s="91"/>
      <c r="VCR8" s="91"/>
      <c r="VCS8" s="91"/>
      <c r="VCT8" s="91"/>
      <c r="VCU8" s="91"/>
      <c r="VCV8" s="91"/>
      <c r="VCW8" s="91"/>
      <c r="VCX8" s="91"/>
      <c r="VCY8" s="91"/>
      <c r="VCZ8" s="91"/>
      <c r="VDA8" s="91"/>
      <c r="VDB8" s="91"/>
      <c r="VDC8" s="91"/>
      <c r="VDD8" s="91"/>
      <c r="VDE8" s="91"/>
      <c r="VDF8" s="91"/>
      <c r="VDG8" s="91"/>
      <c r="VDH8" s="91"/>
      <c r="VDI8" s="91"/>
      <c r="VDJ8" s="91"/>
      <c r="VDK8" s="91"/>
      <c r="VDL8" s="91"/>
      <c r="VDM8" s="91"/>
      <c r="VDN8" s="91"/>
      <c r="VDO8" s="91"/>
      <c r="VDP8" s="91"/>
      <c r="VDQ8" s="91"/>
      <c r="VDR8" s="91"/>
      <c r="VDS8" s="91"/>
      <c r="VDT8" s="91"/>
      <c r="VDU8" s="91"/>
      <c r="VDV8" s="91"/>
      <c r="VDW8" s="91"/>
      <c r="VDX8" s="91"/>
      <c r="VDY8" s="91"/>
      <c r="VDZ8" s="91"/>
      <c r="VEA8" s="91"/>
      <c r="VEB8" s="91"/>
      <c r="VEC8" s="91"/>
      <c r="VED8" s="91"/>
      <c r="VEE8" s="91"/>
      <c r="VEF8" s="91"/>
      <c r="VEG8" s="91"/>
      <c r="VEH8" s="91"/>
      <c r="VEI8" s="91"/>
      <c r="VEJ8" s="91"/>
      <c r="VEK8" s="91"/>
      <c r="VEL8" s="91"/>
      <c r="VEM8" s="91"/>
      <c r="VEN8" s="91"/>
      <c r="VEO8" s="91"/>
      <c r="VEP8" s="91"/>
      <c r="VEQ8" s="91"/>
      <c r="VER8" s="91"/>
      <c r="VES8" s="91"/>
      <c r="VET8" s="91"/>
      <c r="VEU8" s="91"/>
      <c r="VEV8" s="91"/>
      <c r="VEW8" s="91"/>
      <c r="VEX8" s="91"/>
      <c r="VEY8" s="91"/>
      <c r="VEZ8" s="91"/>
      <c r="VFA8" s="91"/>
      <c r="VFB8" s="91"/>
      <c r="VFC8" s="91"/>
      <c r="VFD8" s="91"/>
      <c r="VFE8" s="91"/>
      <c r="VFF8" s="91"/>
      <c r="VFG8" s="91"/>
      <c r="VFH8" s="91"/>
      <c r="VFI8" s="91"/>
      <c r="VFJ8" s="91"/>
      <c r="VFK8" s="91"/>
      <c r="VFL8" s="91"/>
      <c r="VFM8" s="91"/>
      <c r="VFN8" s="91"/>
      <c r="VFO8" s="91"/>
      <c r="VFP8" s="91"/>
      <c r="VFQ8" s="91"/>
      <c r="VFR8" s="91"/>
      <c r="VFS8" s="91"/>
      <c r="VFT8" s="91"/>
      <c r="VFU8" s="91"/>
      <c r="VFV8" s="91"/>
      <c r="VFW8" s="91"/>
      <c r="VFX8" s="91"/>
      <c r="VFY8" s="91"/>
      <c r="VFZ8" s="91"/>
      <c r="VGA8" s="91"/>
      <c r="VGB8" s="91"/>
      <c r="VGC8" s="91"/>
      <c r="VGD8" s="91"/>
      <c r="VGE8" s="91"/>
      <c r="VGF8" s="91"/>
      <c r="VGG8" s="91"/>
      <c r="VGH8" s="91"/>
      <c r="VGI8" s="91"/>
      <c r="VGJ8" s="91"/>
      <c r="VGK8" s="91"/>
      <c r="VGL8" s="91"/>
      <c r="VGM8" s="91"/>
      <c r="VGN8" s="91"/>
      <c r="VGO8" s="91"/>
      <c r="VGP8" s="91"/>
      <c r="VGQ8" s="91"/>
      <c r="VGR8" s="91"/>
      <c r="VGS8" s="91"/>
      <c r="VGT8" s="91"/>
      <c r="VGU8" s="91"/>
      <c r="VGV8" s="91"/>
      <c r="VGW8" s="91"/>
      <c r="VGX8" s="91"/>
      <c r="VGY8" s="91"/>
      <c r="VGZ8" s="91"/>
      <c r="VHA8" s="91"/>
      <c r="VHB8" s="91"/>
      <c r="VHC8" s="91"/>
      <c r="VHD8" s="91"/>
      <c r="VHE8" s="91"/>
      <c r="VHF8" s="91"/>
      <c r="VHG8" s="91"/>
      <c r="VHH8" s="91"/>
      <c r="VHI8" s="91"/>
      <c r="VHJ8" s="91"/>
      <c r="VHK8" s="91"/>
      <c r="VHL8" s="91"/>
      <c r="VHM8" s="91"/>
      <c r="VHN8" s="91"/>
      <c r="VHO8" s="91"/>
      <c r="VHP8" s="91"/>
      <c r="VHQ8" s="91"/>
      <c r="VHR8" s="91"/>
      <c r="VHS8" s="91"/>
      <c r="VHT8" s="91"/>
      <c r="VHU8" s="91"/>
      <c r="VHV8" s="91"/>
      <c r="VHW8" s="91"/>
      <c r="VHX8" s="91"/>
      <c r="VHY8" s="91"/>
      <c r="VHZ8" s="91"/>
      <c r="VIA8" s="91"/>
      <c r="VIB8" s="91"/>
      <c r="VIC8" s="91"/>
      <c r="VID8" s="91"/>
      <c r="VIE8" s="91"/>
      <c r="VIF8" s="91"/>
      <c r="VIG8" s="91"/>
      <c r="VIH8" s="91"/>
      <c r="VII8" s="91"/>
      <c r="VIJ8" s="91"/>
      <c r="VIK8" s="91"/>
      <c r="VIL8" s="91"/>
      <c r="VIM8" s="91"/>
      <c r="VIN8" s="91"/>
      <c r="VIO8" s="91"/>
      <c r="VIP8" s="91"/>
      <c r="VIQ8" s="91"/>
      <c r="VIR8" s="91"/>
      <c r="VIS8" s="91"/>
      <c r="VIT8" s="91"/>
      <c r="VIU8" s="91"/>
      <c r="VIV8" s="91"/>
      <c r="VIW8" s="91"/>
      <c r="VIX8" s="91"/>
      <c r="VIY8" s="91"/>
      <c r="VIZ8" s="91"/>
      <c r="VJA8" s="91"/>
      <c r="VJB8" s="91"/>
      <c r="VJC8" s="91"/>
      <c r="VJD8" s="91"/>
      <c r="VJE8" s="91"/>
      <c r="VJF8" s="91"/>
      <c r="VJG8" s="91"/>
      <c r="VJH8" s="91"/>
      <c r="VJI8" s="91"/>
      <c r="VJJ8" s="91"/>
      <c r="VJK8" s="91"/>
      <c r="VJL8" s="91"/>
      <c r="VJM8" s="91"/>
      <c r="VJN8" s="91"/>
      <c r="VJO8" s="91"/>
      <c r="VJP8" s="91"/>
      <c r="VJQ8" s="91"/>
      <c r="VJR8" s="91"/>
      <c r="VJS8" s="91"/>
      <c r="VJT8" s="91"/>
      <c r="VJU8" s="91"/>
      <c r="VJV8" s="91"/>
      <c r="VJW8" s="91"/>
      <c r="VJX8" s="91"/>
      <c r="VJY8" s="91"/>
      <c r="VJZ8" s="91"/>
      <c r="VKA8" s="91"/>
      <c r="VKB8" s="91"/>
      <c r="VKC8" s="91"/>
      <c r="VKD8" s="91"/>
      <c r="VKE8" s="91"/>
      <c r="VKF8" s="91"/>
      <c r="VKG8" s="91"/>
      <c r="VKH8" s="91"/>
      <c r="VKI8" s="91"/>
      <c r="VKJ8" s="91"/>
      <c r="VKK8" s="91"/>
      <c r="VKL8" s="91"/>
      <c r="VKM8" s="91"/>
      <c r="VKN8" s="91"/>
      <c r="VKO8" s="91"/>
      <c r="VKP8" s="91"/>
      <c r="VKQ8" s="91"/>
      <c r="VKR8" s="91"/>
      <c r="VKS8" s="91"/>
      <c r="VKT8" s="91"/>
      <c r="VKU8" s="91"/>
      <c r="VKV8" s="91"/>
      <c r="VKW8" s="91"/>
      <c r="VKX8" s="91"/>
      <c r="VKY8" s="91"/>
      <c r="VKZ8" s="91"/>
      <c r="VLA8" s="91"/>
      <c r="VLB8" s="91"/>
      <c r="VLC8" s="91"/>
      <c r="VLD8" s="91"/>
      <c r="VLE8" s="91"/>
      <c r="VLF8" s="91"/>
      <c r="VLG8" s="91"/>
      <c r="VLH8" s="91"/>
      <c r="VLI8" s="91"/>
      <c r="VLJ8" s="91"/>
      <c r="VLK8" s="91"/>
      <c r="VLL8" s="91"/>
      <c r="VLM8" s="91"/>
      <c r="VLN8" s="91"/>
      <c r="VLO8" s="91"/>
      <c r="VLP8" s="91"/>
      <c r="VLQ8" s="91"/>
      <c r="VLR8" s="91"/>
      <c r="VLS8" s="91"/>
      <c r="VLT8" s="91"/>
      <c r="VLU8" s="91"/>
      <c r="VLV8" s="91"/>
      <c r="VLW8" s="91"/>
      <c r="VLX8" s="91"/>
      <c r="VLY8" s="91"/>
      <c r="VLZ8" s="91"/>
      <c r="VMA8" s="91"/>
      <c r="VMB8" s="91"/>
      <c r="VMC8" s="91"/>
      <c r="VMD8" s="91"/>
      <c r="VME8" s="91"/>
      <c r="VMF8" s="91"/>
      <c r="VMG8" s="91"/>
      <c r="VMH8" s="91"/>
      <c r="VMI8" s="91"/>
      <c r="VMJ8" s="91"/>
      <c r="VMK8" s="91"/>
      <c r="VML8" s="91"/>
      <c r="VMM8" s="91"/>
      <c r="VMN8" s="91"/>
      <c r="VMO8" s="91"/>
      <c r="VMP8" s="91"/>
      <c r="VMQ8" s="91"/>
      <c r="VMR8" s="91"/>
      <c r="VMS8" s="91"/>
      <c r="VMT8" s="91"/>
      <c r="VMU8" s="91"/>
      <c r="VMV8" s="91"/>
      <c r="VMW8" s="91"/>
      <c r="VMX8" s="91"/>
      <c r="VMY8" s="91"/>
      <c r="VMZ8" s="91"/>
      <c r="VNA8" s="91"/>
      <c r="VNB8" s="91"/>
      <c r="VNC8" s="91"/>
      <c r="VND8" s="91"/>
      <c r="VNE8" s="91"/>
      <c r="VNF8" s="91"/>
      <c r="VNG8" s="91"/>
      <c r="VNH8" s="91"/>
      <c r="VNI8" s="91"/>
      <c r="VNJ8" s="91"/>
      <c r="VNK8" s="91"/>
      <c r="VNL8" s="91"/>
      <c r="VNM8" s="91"/>
      <c r="VNN8" s="91"/>
      <c r="VNO8" s="91"/>
      <c r="VNP8" s="91"/>
      <c r="VNQ8" s="91"/>
      <c r="VNR8" s="91"/>
      <c r="VNS8" s="91"/>
      <c r="VNT8" s="91"/>
      <c r="VNU8" s="91"/>
      <c r="VNV8" s="91"/>
      <c r="VNW8" s="91"/>
      <c r="VNX8" s="91"/>
      <c r="VNY8" s="91"/>
      <c r="VNZ8" s="91"/>
      <c r="VOA8" s="91"/>
      <c r="VOB8" s="91"/>
      <c r="VOC8" s="91"/>
      <c r="VOD8" s="91"/>
      <c r="VOE8" s="91"/>
      <c r="VOF8" s="91"/>
      <c r="VOG8" s="91"/>
      <c r="VOH8" s="91"/>
      <c r="VOI8" s="91"/>
      <c r="VOJ8" s="91"/>
      <c r="VOK8" s="91"/>
      <c r="VOL8" s="91"/>
      <c r="VOM8" s="91"/>
      <c r="VON8" s="91"/>
      <c r="VOO8" s="91"/>
      <c r="VOP8" s="91"/>
      <c r="VOQ8" s="91"/>
      <c r="VOR8" s="91"/>
      <c r="VOS8" s="91"/>
      <c r="VOT8" s="91"/>
      <c r="VOU8" s="91"/>
      <c r="VOV8" s="91"/>
      <c r="VOW8" s="91"/>
      <c r="VOX8" s="91"/>
      <c r="VOY8" s="91"/>
      <c r="VOZ8" s="91"/>
      <c r="VPA8" s="91"/>
      <c r="VPB8" s="91"/>
      <c r="VPC8" s="91"/>
      <c r="VPD8" s="91"/>
      <c r="VPE8" s="91"/>
      <c r="VPF8" s="91"/>
      <c r="VPG8" s="91"/>
      <c r="VPH8" s="91"/>
      <c r="VPI8" s="91"/>
      <c r="VPJ8" s="91"/>
      <c r="VPK8" s="91"/>
      <c r="VPL8" s="91"/>
      <c r="VPM8" s="91"/>
      <c r="VPN8" s="91"/>
      <c r="VPO8" s="91"/>
      <c r="VPP8" s="91"/>
      <c r="VPQ8" s="91"/>
      <c r="VPR8" s="91"/>
      <c r="VPS8" s="91"/>
      <c r="VPT8" s="91"/>
      <c r="VPU8" s="91"/>
      <c r="VPV8" s="91"/>
      <c r="VPW8" s="91"/>
      <c r="VPX8" s="91"/>
      <c r="VPY8" s="91"/>
      <c r="VPZ8" s="91"/>
      <c r="VQA8" s="91"/>
      <c r="VQB8" s="91"/>
      <c r="VQC8" s="91"/>
      <c r="VQD8" s="91"/>
      <c r="VQE8" s="91"/>
      <c r="VQF8" s="91"/>
      <c r="VQG8" s="91"/>
      <c r="VQH8" s="91"/>
      <c r="VQI8" s="91"/>
      <c r="VQJ8" s="91"/>
      <c r="VQK8" s="91"/>
      <c r="VQL8" s="91"/>
      <c r="VQM8" s="91"/>
      <c r="VQN8" s="91"/>
      <c r="VQO8" s="91"/>
      <c r="VQP8" s="91"/>
      <c r="VQQ8" s="91"/>
      <c r="VQR8" s="91"/>
      <c r="VQS8" s="91"/>
      <c r="VQT8" s="91"/>
      <c r="VQU8" s="91"/>
      <c r="VQV8" s="91"/>
      <c r="VQW8" s="91"/>
      <c r="VQX8" s="91"/>
      <c r="VQY8" s="91"/>
      <c r="VQZ8" s="91"/>
      <c r="VRA8" s="91"/>
      <c r="VRB8" s="91"/>
      <c r="VRC8" s="91"/>
      <c r="VRD8" s="91"/>
      <c r="VRE8" s="91"/>
      <c r="VRF8" s="91"/>
      <c r="VRG8" s="91"/>
      <c r="VRH8" s="91"/>
      <c r="VRI8" s="91"/>
      <c r="VRJ8" s="91"/>
      <c r="VRK8" s="91"/>
      <c r="VRL8" s="91"/>
      <c r="VRM8" s="91"/>
      <c r="VRN8" s="91"/>
      <c r="VRO8" s="91"/>
      <c r="VRP8" s="91"/>
      <c r="VRQ8" s="91"/>
      <c r="VRR8" s="91"/>
      <c r="VRS8" s="91"/>
      <c r="VRT8" s="91"/>
      <c r="VRU8" s="91"/>
      <c r="VRV8" s="91"/>
      <c r="VRW8" s="91"/>
      <c r="VRX8" s="91"/>
      <c r="VRY8" s="91"/>
      <c r="VRZ8" s="91"/>
      <c r="VSA8" s="91"/>
      <c r="VSB8" s="91"/>
      <c r="VSC8" s="91"/>
      <c r="VSD8" s="91"/>
      <c r="VSE8" s="91"/>
      <c r="VSF8" s="91"/>
      <c r="VSG8" s="91"/>
      <c r="VSH8" s="91"/>
      <c r="VSI8" s="91"/>
      <c r="VSJ8" s="91"/>
      <c r="VSK8" s="91"/>
      <c r="VSL8" s="91"/>
      <c r="VSM8" s="91"/>
      <c r="VSN8" s="91"/>
      <c r="VSO8" s="91"/>
      <c r="VSP8" s="91"/>
      <c r="VSQ8" s="91"/>
      <c r="VSR8" s="91"/>
      <c r="VSS8" s="91"/>
      <c r="VST8" s="91"/>
      <c r="VSU8" s="91"/>
      <c r="VSV8" s="91"/>
      <c r="VSW8" s="91"/>
      <c r="VSX8" s="91"/>
      <c r="VSY8" s="91"/>
      <c r="VSZ8" s="91"/>
      <c r="VTA8" s="91"/>
      <c r="VTB8" s="91"/>
      <c r="VTC8" s="91"/>
      <c r="VTD8" s="91"/>
      <c r="VTE8" s="91"/>
      <c r="VTF8" s="91"/>
      <c r="VTG8" s="91"/>
      <c r="VTH8" s="91"/>
      <c r="VTI8" s="91"/>
      <c r="VTJ8" s="91"/>
      <c r="VTK8" s="91"/>
      <c r="VTL8" s="91"/>
      <c r="VTM8" s="91"/>
      <c r="VTN8" s="91"/>
      <c r="VTO8" s="91"/>
      <c r="VTP8" s="91"/>
      <c r="VTQ8" s="91"/>
      <c r="VTR8" s="91"/>
      <c r="VTS8" s="91"/>
      <c r="VTT8" s="91"/>
      <c r="VTU8" s="91"/>
      <c r="VTV8" s="91"/>
      <c r="VTW8" s="91"/>
      <c r="VTX8" s="91"/>
      <c r="VTY8" s="91"/>
      <c r="VTZ8" s="91"/>
      <c r="VUA8" s="91"/>
      <c r="VUB8" s="91"/>
      <c r="VUC8" s="91"/>
      <c r="VUD8" s="91"/>
      <c r="VUE8" s="91"/>
      <c r="VUF8" s="91"/>
      <c r="VUG8" s="91"/>
      <c r="VUH8" s="91"/>
      <c r="VUI8" s="91"/>
      <c r="VUJ8" s="91"/>
      <c r="VUK8" s="91"/>
      <c r="VUL8" s="91"/>
      <c r="VUM8" s="91"/>
      <c r="VUN8" s="91"/>
      <c r="VUO8" s="91"/>
      <c r="VUP8" s="91"/>
      <c r="VUQ8" s="91"/>
      <c r="VUR8" s="91"/>
      <c r="VUS8" s="91"/>
      <c r="VUT8" s="91"/>
      <c r="VUU8" s="91"/>
      <c r="VUV8" s="91"/>
      <c r="VUW8" s="91"/>
      <c r="VUX8" s="91"/>
      <c r="VUY8" s="91"/>
      <c r="VUZ8" s="91"/>
      <c r="VVA8" s="91"/>
      <c r="VVB8" s="91"/>
      <c r="VVC8" s="91"/>
      <c r="VVD8" s="91"/>
      <c r="VVE8" s="91"/>
      <c r="VVF8" s="91"/>
      <c r="VVG8" s="91"/>
      <c r="VVH8" s="91"/>
      <c r="VVI8" s="91"/>
      <c r="VVJ8" s="91"/>
      <c r="VVK8" s="91"/>
      <c r="VVL8" s="91"/>
      <c r="VVM8" s="91"/>
      <c r="VVN8" s="91"/>
      <c r="VVO8" s="91"/>
      <c r="VVP8" s="91"/>
      <c r="VVQ8" s="91"/>
      <c r="VVR8" s="91"/>
      <c r="VVS8" s="91"/>
      <c r="VVT8" s="91"/>
      <c r="VVU8" s="91"/>
      <c r="VVV8" s="91"/>
      <c r="VVW8" s="91"/>
      <c r="VVX8" s="91"/>
      <c r="VVY8" s="91"/>
      <c r="VVZ8" s="91"/>
      <c r="VWA8" s="91"/>
      <c r="VWB8" s="91"/>
      <c r="VWC8" s="91"/>
      <c r="VWD8" s="91"/>
      <c r="VWE8" s="91"/>
      <c r="VWF8" s="91"/>
      <c r="VWG8" s="91"/>
      <c r="VWH8" s="91"/>
      <c r="VWI8" s="91"/>
      <c r="VWJ8" s="91"/>
      <c r="VWK8" s="91"/>
      <c r="VWL8" s="91"/>
      <c r="VWM8" s="91"/>
      <c r="VWN8" s="91"/>
      <c r="VWO8" s="91"/>
      <c r="VWP8" s="91"/>
      <c r="VWQ8" s="91"/>
      <c r="VWR8" s="91"/>
      <c r="VWS8" s="91"/>
      <c r="VWT8" s="91"/>
      <c r="VWU8" s="91"/>
      <c r="VWV8" s="91"/>
      <c r="VWW8" s="91"/>
      <c r="VWX8" s="91"/>
      <c r="VWY8" s="91"/>
      <c r="VWZ8" s="91"/>
      <c r="VXA8" s="91"/>
      <c r="VXB8" s="91"/>
      <c r="VXC8" s="91"/>
      <c r="VXD8" s="91"/>
      <c r="VXE8" s="91"/>
      <c r="VXF8" s="91"/>
      <c r="VXG8" s="91"/>
      <c r="VXH8" s="91"/>
      <c r="VXI8" s="91"/>
      <c r="VXJ8" s="91"/>
      <c r="VXK8" s="91"/>
      <c r="VXL8" s="91"/>
      <c r="VXM8" s="91"/>
      <c r="VXN8" s="91"/>
      <c r="VXO8" s="91"/>
      <c r="VXP8" s="91"/>
      <c r="VXQ8" s="91"/>
      <c r="VXR8" s="91"/>
      <c r="VXS8" s="91"/>
      <c r="VXT8" s="91"/>
      <c r="VXU8" s="91"/>
      <c r="VXV8" s="91"/>
      <c r="VXW8" s="91"/>
      <c r="VXX8" s="91"/>
      <c r="VXY8" s="91"/>
      <c r="VXZ8" s="91"/>
      <c r="VYA8" s="91"/>
      <c r="VYB8" s="91"/>
      <c r="VYC8" s="91"/>
      <c r="VYD8" s="91"/>
      <c r="VYE8" s="91"/>
      <c r="VYF8" s="91"/>
      <c r="VYG8" s="91"/>
      <c r="VYH8" s="91"/>
      <c r="VYI8" s="91"/>
      <c r="VYJ8" s="91"/>
      <c r="VYK8" s="91"/>
      <c r="VYL8" s="91"/>
      <c r="VYM8" s="91"/>
      <c r="VYN8" s="91"/>
      <c r="VYO8" s="91"/>
      <c r="VYP8" s="91"/>
      <c r="VYQ8" s="91"/>
      <c r="VYR8" s="91"/>
      <c r="VYS8" s="91"/>
      <c r="VYT8" s="91"/>
      <c r="VYU8" s="91"/>
      <c r="VYV8" s="91"/>
      <c r="VYW8" s="91"/>
      <c r="VYX8" s="91"/>
      <c r="VYY8" s="91"/>
      <c r="VYZ8" s="91"/>
      <c r="VZA8" s="91"/>
      <c r="VZB8" s="91"/>
      <c r="VZC8" s="91"/>
      <c r="VZD8" s="91"/>
      <c r="VZE8" s="91"/>
      <c r="VZF8" s="91"/>
      <c r="VZG8" s="91"/>
      <c r="VZH8" s="91"/>
      <c r="VZI8" s="91"/>
      <c r="VZJ8" s="91"/>
      <c r="VZK8" s="91"/>
      <c r="VZL8" s="91"/>
      <c r="VZM8" s="91"/>
      <c r="VZN8" s="91"/>
      <c r="VZO8" s="91"/>
      <c r="VZP8" s="91"/>
      <c r="VZQ8" s="91"/>
      <c r="VZR8" s="91"/>
      <c r="VZS8" s="91"/>
      <c r="VZT8" s="91"/>
      <c r="VZU8" s="91"/>
      <c r="VZV8" s="91"/>
      <c r="VZW8" s="91"/>
      <c r="VZX8" s="91"/>
      <c r="VZY8" s="91"/>
      <c r="VZZ8" s="91"/>
      <c r="WAA8" s="91"/>
      <c r="WAB8" s="91"/>
      <c r="WAC8" s="91"/>
      <c r="WAD8" s="91"/>
      <c r="WAE8" s="91"/>
      <c r="WAF8" s="91"/>
      <c r="WAG8" s="91"/>
      <c r="WAH8" s="91"/>
      <c r="WAI8" s="91"/>
      <c r="WAJ8" s="91"/>
      <c r="WAK8" s="91"/>
      <c r="WAL8" s="91"/>
      <c r="WAM8" s="91"/>
      <c r="WAN8" s="91"/>
      <c r="WAO8" s="91"/>
      <c r="WAP8" s="91"/>
      <c r="WAQ8" s="91"/>
      <c r="WAR8" s="91"/>
      <c r="WAS8" s="91"/>
      <c r="WAT8" s="91"/>
      <c r="WAU8" s="91"/>
      <c r="WAV8" s="91"/>
      <c r="WAW8" s="91"/>
      <c r="WAX8" s="91"/>
      <c r="WAY8" s="91"/>
      <c r="WAZ8" s="91"/>
      <c r="WBA8" s="91"/>
      <c r="WBB8" s="91"/>
      <c r="WBC8" s="91"/>
      <c r="WBD8" s="91"/>
      <c r="WBE8" s="91"/>
      <c r="WBF8" s="91"/>
      <c r="WBG8" s="91"/>
      <c r="WBH8" s="91"/>
      <c r="WBI8" s="91"/>
      <c r="WBJ8" s="91"/>
      <c r="WBK8" s="91"/>
      <c r="WBL8" s="91"/>
      <c r="WBM8" s="91"/>
      <c r="WBN8" s="91"/>
      <c r="WBO8" s="91"/>
      <c r="WBP8" s="91"/>
      <c r="WBQ8" s="91"/>
      <c r="WBR8" s="91"/>
      <c r="WBS8" s="91"/>
      <c r="WBT8" s="91"/>
      <c r="WBU8" s="91"/>
      <c r="WBV8" s="91"/>
      <c r="WBW8" s="91"/>
      <c r="WBX8" s="91"/>
      <c r="WBY8" s="91"/>
      <c r="WBZ8" s="91"/>
      <c r="WCA8" s="91"/>
      <c r="WCB8" s="91"/>
      <c r="WCC8" s="91"/>
      <c r="WCD8" s="91"/>
      <c r="WCE8" s="91"/>
      <c r="WCF8" s="91"/>
      <c r="WCG8" s="91"/>
      <c r="WCH8" s="91"/>
      <c r="WCI8" s="91"/>
      <c r="WCJ8" s="91"/>
      <c r="WCK8" s="91"/>
      <c r="WCL8" s="91"/>
      <c r="WCM8" s="91"/>
      <c r="WCN8" s="91"/>
      <c r="WCO8" s="91"/>
      <c r="WCP8" s="91"/>
      <c r="WCQ8" s="91"/>
      <c r="WCR8" s="91"/>
      <c r="WCS8" s="91"/>
      <c r="WCT8" s="91"/>
      <c r="WCU8" s="91"/>
      <c r="WCV8" s="91"/>
      <c r="WCW8" s="91"/>
      <c r="WCX8" s="91"/>
      <c r="WCY8" s="91"/>
      <c r="WCZ8" s="91"/>
      <c r="WDA8" s="91"/>
      <c r="WDB8" s="91"/>
      <c r="WDC8" s="91"/>
      <c r="WDD8" s="91"/>
      <c r="WDE8" s="91"/>
      <c r="WDF8" s="91"/>
      <c r="WDG8" s="91"/>
      <c r="WDH8" s="91"/>
      <c r="WDI8" s="91"/>
      <c r="WDJ8" s="91"/>
      <c r="WDK8" s="91"/>
      <c r="WDL8" s="91"/>
      <c r="WDM8" s="91"/>
      <c r="WDN8" s="91"/>
      <c r="WDO8" s="91"/>
      <c r="WDP8" s="91"/>
      <c r="WDQ8" s="91"/>
      <c r="WDR8" s="91"/>
      <c r="WDS8" s="91"/>
      <c r="WDT8" s="91"/>
      <c r="WDU8" s="91"/>
      <c r="WDV8" s="91"/>
      <c r="WDW8" s="91"/>
      <c r="WDX8" s="91"/>
      <c r="WDY8" s="91"/>
      <c r="WDZ8" s="91"/>
      <c r="WEA8" s="91"/>
      <c r="WEB8" s="91"/>
      <c r="WEC8" s="91"/>
      <c r="WED8" s="91"/>
      <c r="WEE8" s="91"/>
      <c r="WEF8" s="91"/>
      <c r="WEG8" s="91"/>
      <c r="WEH8" s="91"/>
      <c r="WEI8" s="91"/>
      <c r="WEJ8" s="91"/>
      <c r="WEK8" s="91"/>
      <c r="WEL8" s="91"/>
      <c r="WEM8" s="91"/>
      <c r="WEN8" s="91"/>
      <c r="WEO8" s="91"/>
      <c r="WEP8" s="91"/>
      <c r="WEQ8" s="91"/>
      <c r="WER8" s="91"/>
      <c r="WES8" s="91"/>
      <c r="WET8" s="91"/>
      <c r="WEU8" s="91"/>
      <c r="WEV8" s="91"/>
      <c r="WEW8" s="91"/>
      <c r="WEX8" s="91"/>
      <c r="WEY8" s="91"/>
      <c r="WEZ8" s="91"/>
      <c r="WFA8" s="91"/>
      <c r="WFB8" s="91"/>
      <c r="WFC8" s="91"/>
      <c r="WFD8" s="91"/>
      <c r="WFE8" s="91"/>
      <c r="WFF8" s="91"/>
      <c r="WFG8" s="91"/>
      <c r="WFH8" s="91"/>
      <c r="WFI8" s="91"/>
      <c r="WFJ8" s="91"/>
      <c r="WFK8" s="91"/>
      <c r="WFL8" s="91"/>
      <c r="WFM8" s="91"/>
      <c r="WFN8" s="91"/>
      <c r="WFO8" s="91"/>
      <c r="WFP8" s="91"/>
      <c r="WFQ8" s="91"/>
      <c r="WFR8" s="91"/>
      <c r="WFS8" s="91"/>
      <c r="WFT8" s="91"/>
      <c r="WFU8" s="91"/>
      <c r="WFV8" s="91"/>
      <c r="WFW8" s="91"/>
      <c r="WFX8" s="91"/>
      <c r="WFY8" s="91"/>
      <c r="WFZ8" s="91"/>
      <c r="WGA8" s="91"/>
      <c r="WGB8" s="91"/>
      <c r="WGC8" s="91"/>
      <c r="WGD8" s="91"/>
      <c r="WGE8" s="91"/>
      <c r="WGF8" s="91"/>
      <c r="WGG8" s="91"/>
      <c r="WGH8" s="91"/>
      <c r="WGI8" s="91"/>
      <c r="WGJ8" s="91"/>
      <c r="WGK8" s="91"/>
      <c r="WGL8" s="91"/>
      <c r="WGM8" s="91"/>
      <c r="WGN8" s="91"/>
      <c r="WGO8" s="91"/>
      <c r="WGP8" s="91"/>
      <c r="WGQ8" s="91"/>
      <c r="WGR8" s="91"/>
      <c r="WGS8" s="91"/>
      <c r="WGT8" s="91"/>
      <c r="WGU8" s="91"/>
      <c r="WGV8" s="91"/>
      <c r="WGW8" s="91"/>
      <c r="WGX8" s="91"/>
      <c r="WGY8" s="91"/>
      <c r="WGZ8" s="91"/>
      <c r="WHA8" s="91"/>
      <c r="WHB8" s="91"/>
      <c r="WHC8" s="91"/>
      <c r="WHD8" s="91"/>
      <c r="WHE8" s="91"/>
      <c r="WHF8" s="91"/>
      <c r="WHG8" s="91"/>
      <c r="WHH8" s="91"/>
      <c r="WHI8" s="91"/>
      <c r="WHJ8" s="91"/>
      <c r="WHK8" s="91"/>
      <c r="WHL8" s="91"/>
      <c r="WHM8" s="91"/>
      <c r="WHN8" s="91"/>
      <c r="WHO8" s="91"/>
      <c r="WHP8" s="91"/>
      <c r="WHQ8" s="91"/>
      <c r="WHR8" s="91"/>
      <c r="WHS8" s="91"/>
      <c r="WHT8" s="91"/>
      <c r="WHU8" s="91"/>
      <c r="WHV8" s="91"/>
      <c r="WHW8" s="91"/>
      <c r="WHX8" s="91"/>
      <c r="WHY8" s="91"/>
      <c r="WHZ8" s="91"/>
      <c r="WIA8" s="91"/>
      <c r="WIB8" s="91"/>
      <c r="WIC8" s="91"/>
      <c r="WID8" s="91"/>
      <c r="WIE8" s="91"/>
      <c r="WIF8" s="91"/>
      <c r="WIG8" s="91"/>
      <c r="WIH8" s="91"/>
      <c r="WII8" s="91"/>
      <c r="WIJ8" s="91"/>
      <c r="WIK8" s="91"/>
      <c r="WIL8" s="91"/>
      <c r="WIM8" s="91"/>
      <c r="WIN8" s="91"/>
      <c r="WIO8" s="91"/>
      <c r="WIP8" s="91"/>
      <c r="WIQ8" s="91"/>
      <c r="WIR8" s="91"/>
      <c r="WIS8" s="91"/>
      <c r="WIT8" s="91"/>
      <c r="WIU8" s="91"/>
      <c r="WIV8" s="91"/>
      <c r="WIW8" s="91"/>
      <c r="WIX8" s="91"/>
      <c r="WIY8" s="91"/>
      <c r="WIZ8" s="91"/>
      <c r="WJA8" s="91"/>
      <c r="WJB8" s="91"/>
      <c r="WJC8" s="91"/>
      <c r="WJD8" s="91"/>
      <c r="WJE8" s="91"/>
      <c r="WJF8" s="91"/>
      <c r="WJG8" s="91"/>
      <c r="WJH8" s="91"/>
      <c r="WJI8" s="91"/>
      <c r="WJJ8" s="91"/>
      <c r="WJK8" s="91"/>
      <c r="WJL8" s="91"/>
      <c r="WJM8" s="91"/>
      <c r="WJN8" s="91"/>
      <c r="WJO8" s="91"/>
      <c r="WJP8" s="91"/>
      <c r="WJQ8" s="91"/>
      <c r="WJR8" s="91"/>
      <c r="WJS8" s="91"/>
      <c r="WJT8" s="91"/>
      <c r="WJU8" s="91"/>
      <c r="WJV8" s="91"/>
      <c r="WJW8" s="91"/>
      <c r="WJX8" s="91"/>
      <c r="WJY8" s="91"/>
      <c r="WJZ8" s="91"/>
      <c r="WKA8" s="91"/>
      <c r="WKB8" s="91"/>
      <c r="WKC8" s="91"/>
      <c r="WKD8" s="91"/>
      <c r="WKE8" s="91"/>
      <c r="WKF8" s="91"/>
      <c r="WKG8" s="91"/>
      <c r="WKH8" s="91"/>
      <c r="WKI8" s="91"/>
      <c r="WKJ8" s="91"/>
      <c r="WKK8" s="91"/>
      <c r="WKL8" s="91"/>
      <c r="WKM8" s="91"/>
      <c r="WKN8" s="91"/>
      <c r="WKO8" s="91"/>
      <c r="WKP8" s="91"/>
      <c r="WKQ8" s="91"/>
      <c r="WKR8" s="91"/>
      <c r="WKS8" s="91"/>
      <c r="WKT8" s="91"/>
      <c r="WKU8" s="91"/>
      <c r="WKV8" s="91"/>
      <c r="WKW8" s="91"/>
      <c r="WKX8" s="91"/>
      <c r="WKY8" s="91"/>
      <c r="WKZ8" s="91"/>
      <c r="WLA8" s="91"/>
      <c r="WLB8" s="91"/>
      <c r="WLC8" s="91"/>
      <c r="WLD8" s="91"/>
      <c r="WLE8" s="91"/>
      <c r="WLF8" s="91"/>
      <c r="WLG8" s="91"/>
      <c r="WLH8" s="91"/>
      <c r="WLI8" s="91"/>
      <c r="WLJ8" s="91"/>
      <c r="WLK8" s="91"/>
      <c r="WLL8" s="91"/>
      <c r="WLM8" s="91"/>
      <c r="WLN8" s="91"/>
      <c r="WLO8" s="91"/>
      <c r="WLP8" s="91"/>
      <c r="WLQ8" s="91"/>
      <c r="WLR8" s="91"/>
      <c r="WLS8" s="91"/>
      <c r="WLT8" s="91"/>
      <c r="WLU8" s="91"/>
      <c r="WLV8" s="91"/>
      <c r="WLW8" s="91"/>
      <c r="WLX8" s="91"/>
      <c r="WLY8" s="91"/>
      <c r="WLZ8" s="91"/>
      <c r="WMA8" s="91"/>
      <c r="WMB8" s="91"/>
      <c r="WMC8" s="91"/>
      <c r="WMD8" s="91"/>
      <c r="WME8" s="91"/>
      <c r="WMF8" s="91"/>
      <c r="WMG8" s="91"/>
      <c r="WMH8" s="91"/>
      <c r="WMI8" s="91"/>
      <c r="WMJ8" s="91"/>
      <c r="WMK8" s="91"/>
      <c r="WML8" s="91"/>
      <c r="WMM8" s="91"/>
      <c r="WMN8" s="91"/>
      <c r="WMO8" s="91"/>
      <c r="WMP8" s="91"/>
      <c r="WMQ8" s="91"/>
      <c r="WMR8" s="91"/>
      <c r="WMS8" s="91"/>
      <c r="WMT8" s="91"/>
      <c r="WMU8" s="91"/>
      <c r="WMV8" s="91"/>
      <c r="WMW8" s="91"/>
      <c r="WMX8" s="91"/>
      <c r="WMY8" s="91"/>
      <c r="WMZ8" s="91"/>
      <c r="WNA8" s="91"/>
      <c r="WNB8" s="91"/>
      <c r="WNC8" s="91"/>
      <c r="WND8" s="91"/>
      <c r="WNE8" s="91"/>
      <c r="WNF8" s="91"/>
      <c r="WNG8" s="91"/>
      <c r="WNH8" s="91"/>
      <c r="WNI8" s="91"/>
      <c r="WNJ8" s="91"/>
      <c r="WNK8" s="91"/>
      <c r="WNL8" s="91"/>
      <c r="WNM8" s="91"/>
      <c r="WNN8" s="91"/>
      <c r="WNO8" s="91"/>
      <c r="WNP8" s="91"/>
      <c r="WNQ8" s="91"/>
      <c r="WNR8" s="91"/>
      <c r="WNS8" s="91"/>
      <c r="WNT8" s="91"/>
      <c r="WNU8" s="91"/>
      <c r="WNV8" s="91"/>
      <c r="WNW8" s="91"/>
      <c r="WNX8" s="91"/>
      <c r="WNY8" s="91"/>
      <c r="WNZ8" s="91"/>
      <c r="WOA8" s="91"/>
      <c r="WOB8" s="91"/>
      <c r="WOC8" s="91"/>
      <c r="WOD8" s="91"/>
      <c r="WOE8" s="91"/>
      <c r="WOF8" s="91"/>
      <c r="WOG8" s="91"/>
      <c r="WOH8" s="91"/>
      <c r="WOI8" s="91"/>
      <c r="WOJ8" s="91"/>
      <c r="WOK8" s="91"/>
      <c r="WOL8" s="91"/>
      <c r="WOM8" s="91"/>
      <c r="WON8" s="91"/>
      <c r="WOO8" s="91"/>
      <c r="WOP8" s="91"/>
      <c r="WOQ8" s="91"/>
      <c r="WOR8" s="91"/>
      <c r="WOS8" s="91"/>
      <c r="WOT8" s="91"/>
      <c r="WOU8" s="91"/>
      <c r="WOV8" s="91"/>
      <c r="WOW8" s="91"/>
      <c r="WOX8" s="91"/>
      <c r="WOY8" s="91"/>
      <c r="WOZ8" s="91"/>
      <c r="WPA8" s="91"/>
      <c r="WPB8" s="91"/>
      <c r="WPC8" s="91"/>
      <c r="WPD8" s="91"/>
      <c r="WPE8" s="91"/>
      <c r="WPF8" s="91"/>
      <c r="WPG8" s="91"/>
      <c r="WPH8" s="91"/>
      <c r="WPI8" s="91"/>
      <c r="WPJ8" s="91"/>
      <c r="WPK8" s="91"/>
      <c r="WPL8" s="91"/>
      <c r="WPM8" s="91"/>
      <c r="WPN8" s="91"/>
      <c r="WPO8" s="91"/>
      <c r="WPP8" s="91"/>
      <c r="WPQ8" s="91"/>
      <c r="WPR8" s="91"/>
      <c r="WPS8" s="91"/>
      <c r="WPT8" s="91"/>
      <c r="WPU8" s="91"/>
      <c r="WPV8" s="91"/>
      <c r="WPW8" s="91"/>
      <c r="WPX8" s="91"/>
      <c r="WPY8" s="91"/>
      <c r="WPZ8" s="91"/>
      <c r="WQA8" s="91"/>
      <c r="WQB8" s="91"/>
      <c r="WQC8" s="91"/>
      <c r="WQD8" s="91"/>
      <c r="WQE8" s="91"/>
      <c r="WQF8" s="91"/>
      <c r="WQG8" s="91"/>
      <c r="WQH8" s="91"/>
      <c r="WQI8" s="91"/>
      <c r="WQJ8" s="91"/>
      <c r="WQK8" s="91"/>
      <c r="WQL8" s="91"/>
      <c r="WQM8" s="91"/>
      <c r="WQN8" s="91"/>
      <c r="WQO8" s="91"/>
      <c r="WQP8" s="91"/>
      <c r="WQQ8" s="91"/>
      <c r="WQR8" s="91"/>
      <c r="WQS8" s="91"/>
      <c r="WQT8" s="91"/>
      <c r="WQU8" s="91"/>
      <c r="WQV8" s="91"/>
      <c r="WQW8" s="91"/>
      <c r="WQX8" s="91"/>
      <c r="WQY8" s="91"/>
      <c r="WQZ8" s="91"/>
      <c r="WRA8" s="91"/>
      <c r="WRB8" s="91"/>
      <c r="WRC8" s="91"/>
      <c r="WRD8" s="91"/>
      <c r="WRE8" s="91"/>
      <c r="WRF8" s="91"/>
      <c r="WRG8" s="91"/>
      <c r="WRH8" s="91"/>
      <c r="WRI8" s="91"/>
      <c r="WRJ8" s="91"/>
      <c r="WRK8" s="91"/>
      <c r="WRL8" s="91"/>
      <c r="WRM8" s="91"/>
      <c r="WRN8" s="91"/>
      <c r="WRO8" s="91"/>
      <c r="WRP8" s="91"/>
      <c r="WRQ8" s="91"/>
      <c r="WRR8" s="91"/>
      <c r="WRS8" s="91"/>
      <c r="WRT8" s="91"/>
      <c r="WRU8" s="91"/>
      <c r="WRV8" s="91"/>
      <c r="WRW8" s="91"/>
      <c r="WRX8" s="91"/>
      <c r="WRY8" s="91"/>
      <c r="WRZ8" s="91"/>
      <c r="WSA8" s="91"/>
      <c r="WSB8" s="91"/>
      <c r="WSC8" s="91"/>
      <c r="WSD8" s="91"/>
      <c r="WSE8" s="91"/>
      <c r="WSF8" s="91"/>
      <c r="WSG8" s="91"/>
      <c r="WSH8" s="91"/>
      <c r="WSI8" s="91"/>
      <c r="WSJ8" s="91"/>
      <c r="WSK8" s="91"/>
      <c r="WSL8" s="91"/>
      <c r="WSM8" s="91"/>
      <c r="WSN8" s="91"/>
      <c r="WSO8" s="91"/>
      <c r="WSP8" s="91"/>
      <c r="WSQ8" s="91"/>
      <c r="WSR8" s="91"/>
      <c r="WSS8" s="91"/>
      <c r="WST8" s="91"/>
      <c r="WSU8" s="91"/>
      <c r="WSV8" s="91"/>
      <c r="WSW8" s="91"/>
      <c r="WSX8" s="91"/>
      <c r="WSY8" s="91"/>
      <c r="WSZ8" s="91"/>
      <c r="WTA8" s="91"/>
      <c r="WTB8" s="91"/>
      <c r="WTC8" s="91"/>
      <c r="WTD8" s="91"/>
      <c r="WTE8" s="91"/>
      <c r="WTF8" s="91"/>
      <c r="WTG8" s="91"/>
      <c r="WTH8" s="91"/>
      <c r="WTI8" s="91"/>
      <c r="WTJ8" s="91"/>
      <c r="WTK8" s="91"/>
      <c r="WTL8" s="91"/>
      <c r="WTM8" s="91"/>
      <c r="WTN8" s="91"/>
      <c r="WTO8" s="91"/>
      <c r="WTP8" s="91"/>
      <c r="WTQ8" s="91"/>
      <c r="WTR8" s="91"/>
      <c r="WTS8" s="91"/>
      <c r="WTT8" s="91"/>
      <c r="WTU8" s="91"/>
      <c r="WTV8" s="91"/>
      <c r="WTW8" s="91"/>
      <c r="WTX8" s="91"/>
      <c r="WTY8" s="91"/>
      <c r="WTZ8" s="91"/>
      <c r="WUA8" s="91"/>
      <c r="WUB8" s="91"/>
      <c r="WUC8" s="91"/>
      <c r="WUD8" s="91"/>
      <c r="WUE8" s="91"/>
      <c r="WUF8" s="91"/>
      <c r="WUG8" s="91"/>
      <c r="WUH8" s="91"/>
      <c r="WUI8" s="91"/>
      <c r="WUJ8" s="91"/>
      <c r="WUK8" s="91"/>
      <c r="WUL8" s="91"/>
      <c r="WUM8" s="91"/>
      <c r="WUN8" s="91"/>
      <c r="WUO8" s="91"/>
      <c r="WUP8" s="91"/>
      <c r="WUQ8" s="91"/>
      <c r="WUR8" s="91"/>
      <c r="WUS8" s="91"/>
      <c r="WUT8" s="91"/>
      <c r="WUU8" s="91"/>
      <c r="WUV8" s="91"/>
      <c r="WUW8" s="91"/>
      <c r="WUX8" s="91"/>
      <c r="WUY8" s="91"/>
      <c r="WUZ8" s="91"/>
      <c r="WVA8" s="91"/>
      <c r="WVB8" s="91"/>
      <c r="WVC8" s="91"/>
      <c r="WVD8" s="91"/>
      <c r="WVE8" s="91"/>
      <c r="WVF8" s="91"/>
      <c r="WVG8" s="91"/>
      <c r="WVH8" s="91"/>
      <c r="WVI8" s="91"/>
      <c r="WVJ8" s="91"/>
      <c r="WVK8" s="91"/>
      <c r="WVL8" s="91"/>
      <c r="WVM8" s="91"/>
      <c r="WVN8" s="91"/>
      <c r="WVO8" s="91"/>
      <c r="WVP8" s="91"/>
      <c r="WVQ8" s="91"/>
      <c r="WVR8" s="91"/>
      <c r="WVS8" s="91"/>
      <c r="WVT8" s="91"/>
      <c r="WVU8" s="91"/>
      <c r="WVV8" s="91"/>
      <c r="WVW8" s="91"/>
      <c r="WVX8" s="91"/>
      <c r="WVY8" s="91"/>
      <c r="WVZ8" s="91"/>
      <c r="WWA8" s="91"/>
      <c r="WWB8" s="91"/>
      <c r="WWC8" s="91"/>
      <c r="WWD8" s="91"/>
      <c r="WWE8" s="91"/>
      <c r="WWF8" s="91"/>
      <c r="WWG8" s="91"/>
      <c r="WWH8" s="91"/>
      <c r="WWI8" s="91"/>
      <c r="WWJ8" s="91"/>
      <c r="WWK8" s="91"/>
      <c r="WWL8" s="91"/>
      <c r="WWM8" s="91"/>
      <c r="WWN8" s="91"/>
      <c r="WWO8" s="91"/>
      <c r="WWP8" s="91"/>
      <c r="WWQ8" s="91"/>
      <c r="WWR8" s="91"/>
      <c r="WWS8" s="91"/>
      <c r="WWT8" s="91"/>
      <c r="WWU8" s="91"/>
      <c r="WWV8" s="91"/>
      <c r="WWW8" s="91"/>
      <c r="WWX8" s="91"/>
      <c r="WWY8" s="91"/>
      <c r="WWZ8" s="91"/>
      <c r="WXA8" s="91"/>
      <c r="WXB8" s="91"/>
      <c r="WXC8" s="91"/>
      <c r="WXD8" s="91"/>
      <c r="WXE8" s="91"/>
      <c r="WXF8" s="91"/>
      <c r="WXG8" s="91"/>
      <c r="WXH8" s="91"/>
      <c r="WXI8" s="91"/>
      <c r="WXJ8" s="91"/>
      <c r="WXK8" s="91"/>
      <c r="WXL8" s="91"/>
      <c r="WXM8" s="91"/>
      <c r="WXN8" s="91"/>
      <c r="WXO8" s="91"/>
      <c r="WXP8" s="91"/>
      <c r="WXQ8" s="91"/>
      <c r="WXR8" s="91"/>
      <c r="WXS8" s="91"/>
      <c r="WXT8" s="91"/>
      <c r="WXU8" s="91"/>
      <c r="WXV8" s="91"/>
      <c r="WXW8" s="91"/>
      <c r="WXX8" s="91"/>
      <c r="WXY8" s="91"/>
      <c r="WXZ8" s="91"/>
      <c r="WYA8" s="91"/>
      <c r="WYB8" s="91"/>
      <c r="WYC8" s="91"/>
      <c r="WYD8" s="91"/>
      <c r="WYE8" s="91"/>
      <c r="WYF8" s="91"/>
      <c r="WYG8" s="91"/>
      <c r="WYH8" s="91"/>
      <c r="WYI8" s="91"/>
      <c r="WYJ8" s="91"/>
      <c r="WYK8" s="91"/>
      <c r="WYL8" s="91"/>
      <c r="WYM8" s="91"/>
      <c r="WYN8" s="91"/>
      <c r="WYO8" s="91"/>
      <c r="WYP8" s="91"/>
      <c r="WYQ8" s="91"/>
      <c r="WYR8" s="91"/>
      <c r="WYS8" s="91"/>
      <c r="WYT8" s="91"/>
      <c r="WYU8" s="91"/>
      <c r="WYV8" s="91"/>
      <c r="WYW8" s="91"/>
      <c r="WYX8" s="91"/>
      <c r="WYY8" s="91"/>
      <c r="WYZ8" s="91"/>
      <c r="WZA8" s="91"/>
      <c r="WZB8" s="91"/>
      <c r="WZC8" s="91"/>
      <c r="WZD8" s="91"/>
      <c r="WZE8" s="91"/>
      <c r="WZF8" s="91"/>
      <c r="WZG8" s="91"/>
      <c r="WZH8" s="91"/>
      <c r="WZI8" s="91"/>
      <c r="WZJ8" s="91"/>
      <c r="WZK8" s="91"/>
      <c r="WZL8" s="91"/>
      <c r="WZM8" s="91"/>
      <c r="WZN8" s="91"/>
      <c r="WZO8" s="91"/>
      <c r="WZP8" s="91"/>
      <c r="WZQ8" s="91"/>
      <c r="WZR8" s="91"/>
      <c r="WZS8" s="91"/>
      <c r="WZT8" s="91"/>
      <c r="WZU8" s="91"/>
      <c r="WZV8" s="91"/>
      <c r="WZW8" s="91"/>
      <c r="WZX8" s="91"/>
      <c r="WZY8" s="91"/>
      <c r="WZZ8" s="91"/>
      <c r="XAA8" s="91"/>
      <c r="XAB8" s="91"/>
      <c r="XAC8" s="91"/>
      <c r="XAD8" s="91"/>
      <c r="XAE8" s="91"/>
      <c r="XAF8" s="91"/>
      <c r="XAG8" s="91"/>
      <c r="XAH8" s="91"/>
      <c r="XAI8" s="91"/>
      <c r="XAJ8" s="91"/>
      <c r="XAK8" s="91"/>
      <c r="XAL8" s="91"/>
      <c r="XAM8" s="91"/>
      <c r="XAN8" s="91"/>
      <c r="XAO8" s="91"/>
      <c r="XAP8" s="91"/>
      <c r="XAQ8" s="91"/>
      <c r="XAR8" s="91"/>
      <c r="XAS8" s="91"/>
      <c r="XAT8" s="91"/>
      <c r="XAU8" s="91"/>
      <c r="XAV8" s="91"/>
      <c r="XAW8" s="91"/>
      <c r="XAX8" s="91"/>
      <c r="XAY8" s="91"/>
      <c r="XAZ8" s="91"/>
      <c r="XBA8" s="91"/>
      <c r="XBB8" s="91"/>
      <c r="XBC8" s="91"/>
      <c r="XBD8" s="91"/>
      <c r="XBE8" s="91"/>
      <c r="XBF8" s="91"/>
      <c r="XBG8" s="91"/>
      <c r="XBH8" s="91"/>
      <c r="XBI8" s="91"/>
      <c r="XBJ8" s="91"/>
      <c r="XBK8" s="91"/>
      <c r="XBL8" s="91"/>
      <c r="XBM8" s="91"/>
      <c r="XBN8" s="91"/>
      <c r="XBO8" s="91"/>
      <c r="XBP8" s="91"/>
      <c r="XBQ8" s="91"/>
      <c r="XBR8" s="91"/>
      <c r="XBS8" s="91"/>
      <c r="XBT8" s="91"/>
      <c r="XBU8" s="91"/>
      <c r="XBV8" s="91"/>
      <c r="XBW8" s="91"/>
      <c r="XBX8" s="91"/>
      <c r="XBY8" s="91"/>
      <c r="XBZ8" s="91"/>
      <c r="XCA8" s="91"/>
      <c r="XCB8" s="91"/>
      <c r="XCC8" s="91"/>
      <c r="XCD8" s="91"/>
      <c r="XCE8" s="91"/>
      <c r="XCF8" s="91"/>
      <c r="XCG8" s="91"/>
      <c r="XCH8" s="91"/>
      <c r="XCI8" s="91"/>
      <c r="XCJ8" s="91"/>
      <c r="XCK8" s="91"/>
      <c r="XCL8" s="91"/>
      <c r="XCM8" s="91"/>
      <c r="XCN8" s="91"/>
      <c r="XCO8" s="91"/>
      <c r="XCP8" s="91"/>
      <c r="XCQ8" s="91"/>
      <c r="XCR8" s="91"/>
      <c r="XCS8" s="91"/>
      <c r="XCT8" s="91"/>
      <c r="XCU8" s="91"/>
      <c r="XCV8" s="91"/>
      <c r="XCW8" s="91"/>
      <c r="XCX8" s="91"/>
      <c r="XCY8" s="91"/>
      <c r="XCZ8" s="91"/>
      <c r="XDA8" s="91"/>
      <c r="XDB8" s="91"/>
      <c r="XDC8" s="91"/>
      <c r="XDD8" s="91"/>
      <c r="XDE8" s="91"/>
      <c r="XDF8" s="91"/>
      <c r="XDG8" s="91"/>
      <c r="XDH8" s="91"/>
      <c r="XDI8" s="91"/>
      <c r="XDJ8" s="91"/>
      <c r="XDK8" s="91"/>
      <c r="XDL8" s="91"/>
      <c r="XDM8" s="91"/>
      <c r="XDN8" s="91"/>
      <c r="XDO8" s="91"/>
      <c r="XDP8" s="91"/>
      <c r="XDQ8" s="91"/>
      <c r="XDR8" s="91"/>
      <c r="XDS8" s="91"/>
      <c r="XDT8" s="91"/>
      <c r="XDU8" s="91"/>
      <c r="XDV8" s="91"/>
      <c r="XDW8" s="91"/>
      <c r="XDX8" s="91"/>
      <c r="XDY8" s="91"/>
      <c r="XDZ8" s="91"/>
      <c r="XEA8" s="91"/>
      <c r="XEB8" s="91"/>
      <c r="XEC8" s="91"/>
      <c r="XED8" s="91"/>
      <c r="XEE8" s="91"/>
      <c r="XEF8" s="91"/>
      <c r="XEG8" s="91"/>
      <c r="XEH8" s="91"/>
      <c r="XEI8" s="91"/>
      <c r="XEJ8" s="91"/>
      <c r="XEK8" s="91"/>
      <c r="XEL8" s="91"/>
      <c r="XEM8" s="91"/>
      <c r="XEN8" s="91"/>
      <c r="XEO8" s="91"/>
      <c r="XEP8" s="91"/>
      <c r="XEQ8" s="91"/>
      <c r="XER8" s="91"/>
      <c r="XES8" s="91"/>
      <c r="XET8" s="91"/>
      <c r="XEU8" s="91"/>
      <c r="XEV8" s="91"/>
      <c r="XEW8" s="91"/>
      <c r="XEX8" s="91"/>
      <c r="XEY8" s="91"/>
      <c r="XEZ8" s="91"/>
      <c r="XFA8" s="91"/>
      <c r="XFB8" s="91"/>
      <c r="XFC8" s="91"/>
      <c r="XFD8" s="91"/>
    </row>
    <row r="9" ht="15" spans="1:17">
      <c r="A9" s="97" t="s">
        <v>1140</v>
      </c>
      <c r="B9" s="83">
        <v>2</v>
      </c>
      <c r="C9" s="98">
        <v>1</v>
      </c>
      <c r="D9" s="83">
        <v>1</v>
      </c>
      <c r="E9" s="83"/>
      <c r="F9" s="83"/>
      <c r="G9" s="83"/>
      <c r="H9" s="83"/>
      <c r="I9" s="83"/>
      <c r="J9" s="83"/>
      <c r="K9" s="83"/>
      <c r="L9" s="83"/>
      <c r="M9" s="83"/>
      <c r="N9" s="83"/>
      <c r="O9" s="83"/>
      <c r="P9" s="109"/>
      <c r="Q9" s="109"/>
    </row>
    <row r="10" ht="15" spans="1:17">
      <c r="A10" s="97" t="s">
        <v>1141</v>
      </c>
      <c r="B10" s="99">
        <v>0.15</v>
      </c>
      <c r="C10" s="99">
        <v>0.15</v>
      </c>
      <c r="D10" s="99">
        <v>0.15</v>
      </c>
      <c r="E10" s="99" t="s">
        <v>1152</v>
      </c>
      <c r="F10" s="99">
        <v>0.15</v>
      </c>
      <c r="G10" s="99">
        <v>0.15</v>
      </c>
      <c r="H10" s="99">
        <v>0.15</v>
      </c>
      <c r="I10" s="99">
        <v>0.15</v>
      </c>
      <c r="J10" s="99">
        <v>0.15</v>
      </c>
      <c r="K10" s="99">
        <v>0.15</v>
      </c>
      <c r="L10" s="99">
        <v>0.15</v>
      </c>
      <c r="M10" s="99">
        <v>0.15</v>
      </c>
      <c r="N10" s="99">
        <v>0.15</v>
      </c>
      <c r="O10" s="99">
        <v>0.15</v>
      </c>
      <c r="P10" s="99">
        <v>0.15</v>
      </c>
      <c r="Q10" s="99">
        <v>0.15</v>
      </c>
    </row>
    <row r="11" s="79" customFormat="1" ht="15" spans="1:17">
      <c r="A11" s="92" t="s">
        <v>1142</v>
      </c>
      <c r="B11" s="100">
        <v>192</v>
      </c>
      <c r="C11" s="100">
        <v>458</v>
      </c>
      <c r="D11" s="101">
        <v>782</v>
      </c>
      <c r="E11" s="101">
        <v>1335</v>
      </c>
      <c r="F11" s="101">
        <v>1251</v>
      </c>
      <c r="G11" s="101">
        <v>2000</v>
      </c>
      <c r="H11" s="101">
        <v>2218</v>
      </c>
      <c r="I11" s="101">
        <v>1666</v>
      </c>
      <c r="J11" s="100">
        <v>1731</v>
      </c>
      <c r="K11" s="100">
        <v>2562</v>
      </c>
      <c r="L11" s="100"/>
      <c r="M11" s="100"/>
      <c r="N11" s="100"/>
      <c r="O11" s="100"/>
      <c r="P11" s="106"/>
      <c r="Q11" s="106"/>
    </row>
    <row r="12" s="78" customFormat="1" ht="15" spans="1:16384">
      <c r="A12" s="90" t="s">
        <v>1143</v>
      </c>
      <c r="B12" s="91"/>
      <c r="C12" s="91">
        <v>475</v>
      </c>
      <c r="D12" s="91">
        <v>300</v>
      </c>
      <c r="E12" s="91">
        <v>450</v>
      </c>
      <c r="F12" s="91">
        <v>500</v>
      </c>
      <c r="G12" s="91">
        <v>500</v>
      </c>
      <c r="H12" s="91">
        <v>500</v>
      </c>
      <c r="I12" s="91">
        <v>500</v>
      </c>
      <c r="J12" s="91">
        <f t="shared" ref="J12:M12" si="0">7000/4</f>
        <v>1750</v>
      </c>
      <c r="K12" s="91">
        <f t="shared" si="0"/>
        <v>1750</v>
      </c>
      <c r="L12" s="91">
        <f t="shared" si="0"/>
        <v>1750</v>
      </c>
      <c r="M12" s="91">
        <f t="shared" si="0"/>
        <v>1750</v>
      </c>
      <c r="N12" s="91">
        <f t="shared" ref="N12:Q12" si="1">2500</f>
        <v>2500</v>
      </c>
      <c r="O12" s="91">
        <f t="shared" si="1"/>
        <v>2500</v>
      </c>
      <c r="P12" s="91">
        <f t="shared" si="1"/>
        <v>2500</v>
      </c>
      <c r="Q12" s="91">
        <f t="shared" si="1"/>
        <v>2500</v>
      </c>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91"/>
      <c r="CE12" s="91"/>
      <c r="CF12" s="91"/>
      <c r="CG12" s="91"/>
      <c r="CH12" s="91"/>
      <c r="CI12" s="91"/>
      <c r="CJ12" s="91"/>
      <c r="CK12" s="91"/>
      <c r="CL12" s="91"/>
      <c r="CM12" s="91"/>
      <c r="CN12" s="91"/>
      <c r="CO12" s="91"/>
      <c r="CP12" s="91"/>
      <c r="CQ12" s="91"/>
      <c r="CR12" s="91"/>
      <c r="CS12" s="91"/>
      <c r="CT12" s="91"/>
      <c r="CU12" s="91"/>
      <c r="CV12" s="91"/>
      <c r="CW12" s="91"/>
      <c r="CX12" s="91"/>
      <c r="CY12" s="91"/>
      <c r="CZ12" s="91"/>
      <c r="DA12" s="91"/>
      <c r="DB12" s="91"/>
      <c r="DC12" s="91"/>
      <c r="DD12" s="91"/>
      <c r="DE12" s="91"/>
      <c r="DF12" s="91"/>
      <c r="DG12" s="91"/>
      <c r="DH12" s="91"/>
      <c r="DI12" s="91"/>
      <c r="DJ12" s="91"/>
      <c r="DK12" s="91"/>
      <c r="DL12" s="91"/>
      <c r="DM12" s="91"/>
      <c r="DN12" s="91"/>
      <c r="DO12" s="91"/>
      <c r="DP12" s="91"/>
      <c r="DQ12" s="91"/>
      <c r="DR12" s="91"/>
      <c r="DS12" s="91"/>
      <c r="DT12" s="91"/>
      <c r="DU12" s="91"/>
      <c r="DV12" s="91"/>
      <c r="DW12" s="91"/>
      <c r="DX12" s="91"/>
      <c r="DY12" s="91"/>
      <c r="DZ12" s="91"/>
      <c r="EA12" s="91"/>
      <c r="EB12" s="91"/>
      <c r="EC12" s="91"/>
      <c r="ED12" s="91"/>
      <c r="EE12" s="91"/>
      <c r="EF12" s="91"/>
      <c r="EG12" s="91"/>
      <c r="EH12" s="91"/>
      <c r="EI12" s="91"/>
      <c r="EJ12" s="91"/>
      <c r="EK12" s="91"/>
      <c r="EL12" s="91"/>
      <c r="EM12" s="91"/>
      <c r="EN12" s="91"/>
      <c r="EO12" s="91"/>
      <c r="EP12" s="91"/>
      <c r="EQ12" s="91"/>
      <c r="ER12" s="91"/>
      <c r="ES12" s="91"/>
      <c r="ET12" s="91"/>
      <c r="EU12" s="91"/>
      <c r="EV12" s="91"/>
      <c r="EW12" s="91"/>
      <c r="EX12" s="91"/>
      <c r="EY12" s="91"/>
      <c r="EZ12" s="91"/>
      <c r="FA12" s="91"/>
      <c r="FB12" s="91"/>
      <c r="FC12" s="91"/>
      <c r="FD12" s="91"/>
      <c r="FE12" s="91"/>
      <c r="FF12" s="91"/>
      <c r="FG12" s="91"/>
      <c r="FH12" s="91"/>
      <c r="FI12" s="91"/>
      <c r="FJ12" s="91"/>
      <c r="FK12" s="91"/>
      <c r="FL12" s="91"/>
      <c r="FM12" s="91"/>
      <c r="FN12" s="91"/>
      <c r="FO12" s="91"/>
      <c r="FP12" s="91"/>
      <c r="FQ12" s="91"/>
      <c r="FR12" s="91"/>
      <c r="FS12" s="91"/>
      <c r="FT12" s="91"/>
      <c r="FU12" s="91"/>
      <c r="FV12" s="91"/>
      <c r="FW12" s="91"/>
      <c r="FX12" s="91"/>
      <c r="FY12" s="91"/>
      <c r="FZ12" s="91"/>
      <c r="GA12" s="91"/>
      <c r="GB12" s="91"/>
      <c r="GC12" s="91"/>
      <c r="GD12" s="91"/>
      <c r="GE12" s="91"/>
      <c r="GF12" s="91"/>
      <c r="GG12" s="91"/>
      <c r="GH12" s="91"/>
      <c r="GI12" s="91"/>
      <c r="GJ12" s="91"/>
      <c r="GK12" s="91"/>
      <c r="GL12" s="91"/>
      <c r="GM12" s="91"/>
      <c r="GN12" s="91"/>
      <c r="GO12" s="91"/>
      <c r="GP12" s="91"/>
      <c r="GQ12" s="91"/>
      <c r="GR12" s="91"/>
      <c r="GS12" s="91"/>
      <c r="GT12" s="91"/>
      <c r="GU12" s="91"/>
      <c r="GV12" s="91"/>
      <c r="GW12" s="91"/>
      <c r="GX12" s="91"/>
      <c r="GY12" s="91"/>
      <c r="GZ12" s="91"/>
      <c r="HA12" s="91"/>
      <c r="HB12" s="91"/>
      <c r="HC12" s="91"/>
      <c r="HD12" s="91"/>
      <c r="HE12" s="91"/>
      <c r="HF12" s="91"/>
      <c r="HG12" s="91"/>
      <c r="HH12" s="91"/>
      <c r="HI12" s="91"/>
      <c r="HJ12" s="91"/>
      <c r="HK12" s="91"/>
      <c r="HL12" s="91"/>
      <c r="HM12" s="91"/>
      <c r="HN12" s="91"/>
      <c r="HO12" s="91"/>
      <c r="HP12" s="91"/>
      <c r="HQ12" s="91"/>
      <c r="HR12" s="91"/>
      <c r="HS12" s="91"/>
      <c r="HT12" s="91"/>
      <c r="HU12" s="91"/>
      <c r="HV12" s="91"/>
      <c r="HW12" s="91"/>
      <c r="HX12" s="91"/>
      <c r="HY12" s="91"/>
      <c r="HZ12" s="91"/>
      <c r="IA12" s="91"/>
      <c r="IB12" s="91"/>
      <c r="IC12" s="91"/>
      <c r="ID12" s="91"/>
      <c r="IE12" s="91"/>
      <c r="IF12" s="91"/>
      <c r="IG12" s="91"/>
      <c r="IH12" s="91"/>
      <c r="II12" s="91"/>
      <c r="IJ12" s="91"/>
      <c r="IK12" s="91"/>
      <c r="IL12" s="91"/>
      <c r="IM12" s="91"/>
      <c r="IN12" s="91"/>
      <c r="IO12" s="91"/>
      <c r="IP12" s="91"/>
      <c r="IQ12" s="91"/>
      <c r="IR12" s="91"/>
      <c r="IS12" s="91"/>
      <c r="IT12" s="91"/>
      <c r="IU12" s="91"/>
      <c r="IV12" s="91"/>
      <c r="IW12" s="91"/>
      <c r="IX12" s="91"/>
      <c r="IY12" s="91"/>
      <c r="IZ12" s="91"/>
      <c r="JA12" s="91"/>
      <c r="JB12" s="91"/>
      <c r="JC12" s="91"/>
      <c r="JD12" s="91"/>
      <c r="JE12" s="91"/>
      <c r="JF12" s="91"/>
      <c r="JG12" s="91"/>
      <c r="JH12" s="91"/>
      <c r="JI12" s="91"/>
      <c r="JJ12" s="91"/>
      <c r="JK12" s="91"/>
      <c r="JL12" s="91"/>
      <c r="JM12" s="91"/>
      <c r="JN12" s="91"/>
      <c r="JO12" s="91"/>
      <c r="JP12" s="91"/>
      <c r="JQ12" s="91"/>
      <c r="JR12" s="91"/>
      <c r="JS12" s="91"/>
      <c r="JT12" s="91"/>
      <c r="JU12" s="91"/>
      <c r="JV12" s="91"/>
      <c r="JW12" s="91"/>
      <c r="JX12" s="91"/>
      <c r="JY12" s="91"/>
      <c r="JZ12" s="91"/>
      <c r="KA12" s="91"/>
      <c r="KB12" s="91"/>
      <c r="KC12" s="91"/>
      <c r="KD12" s="91"/>
      <c r="KE12" s="91"/>
      <c r="KF12" s="91"/>
      <c r="KG12" s="91"/>
      <c r="KH12" s="91"/>
      <c r="KI12" s="91"/>
      <c r="KJ12" s="91"/>
      <c r="KK12" s="91"/>
      <c r="KL12" s="91"/>
      <c r="KM12" s="91"/>
      <c r="KN12" s="91"/>
      <c r="KO12" s="91"/>
      <c r="KP12" s="91"/>
      <c r="KQ12" s="91"/>
      <c r="KR12" s="91"/>
      <c r="KS12" s="91"/>
      <c r="KT12" s="91"/>
      <c r="KU12" s="91"/>
      <c r="KV12" s="91"/>
      <c r="KW12" s="91"/>
      <c r="KX12" s="91"/>
      <c r="KY12" s="91"/>
      <c r="KZ12" s="91"/>
      <c r="LA12" s="91"/>
      <c r="LB12" s="91"/>
      <c r="LC12" s="91"/>
      <c r="LD12" s="91"/>
      <c r="LE12" s="91"/>
      <c r="LF12" s="91"/>
      <c r="LG12" s="91"/>
      <c r="LH12" s="91"/>
      <c r="LI12" s="91"/>
      <c r="LJ12" s="91"/>
      <c r="LK12" s="91"/>
      <c r="LL12" s="91"/>
      <c r="LM12" s="91"/>
      <c r="LN12" s="91"/>
      <c r="LO12" s="91"/>
      <c r="LP12" s="91"/>
      <c r="LQ12" s="91"/>
      <c r="LR12" s="91"/>
      <c r="LS12" s="91"/>
      <c r="LT12" s="91"/>
      <c r="LU12" s="91"/>
      <c r="LV12" s="91"/>
      <c r="LW12" s="91"/>
      <c r="LX12" s="91"/>
      <c r="LY12" s="91"/>
      <c r="LZ12" s="91"/>
      <c r="MA12" s="91"/>
      <c r="MB12" s="91"/>
      <c r="MC12" s="91"/>
      <c r="MD12" s="91"/>
      <c r="ME12" s="91"/>
      <c r="MF12" s="91"/>
      <c r="MG12" s="91"/>
      <c r="MH12" s="91"/>
      <c r="MI12" s="91"/>
      <c r="MJ12" s="91"/>
      <c r="MK12" s="91"/>
      <c r="ML12" s="91"/>
      <c r="MM12" s="91"/>
      <c r="MN12" s="91"/>
      <c r="MO12" s="91"/>
      <c r="MP12" s="91"/>
      <c r="MQ12" s="91"/>
      <c r="MR12" s="91"/>
      <c r="MS12" s="91"/>
      <c r="MT12" s="91"/>
      <c r="MU12" s="91"/>
      <c r="MV12" s="91"/>
      <c r="MW12" s="91"/>
      <c r="MX12" s="91"/>
      <c r="MY12" s="91"/>
      <c r="MZ12" s="91"/>
      <c r="NA12" s="91"/>
      <c r="NB12" s="91"/>
      <c r="NC12" s="91"/>
      <c r="ND12" s="91"/>
      <c r="NE12" s="91"/>
      <c r="NF12" s="91"/>
      <c r="NG12" s="91"/>
      <c r="NH12" s="91"/>
      <c r="NI12" s="91"/>
      <c r="NJ12" s="91"/>
      <c r="NK12" s="91"/>
      <c r="NL12" s="91"/>
      <c r="NM12" s="91"/>
      <c r="NN12" s="91"/>
      <c r="NO12" s="91"/>
      <c r="NP12" s="91"/>
      <c r="NQ12" s="91"/>
      <c r="NR12" s="91"/>
      <c r="NS12" s="91"/>
      <c r="NT12" s="91"/>
      <c r="NU12" s="91"/>
      <c r="NV12" s="91"/>
      <c r="NW12" s="91"/>
      <c r="NX12" s="91"/>
      <c r="NY12" s="91"/>
      <c r="NZ12" s="91"/>
      <c r="OA12" s="91"/>
      <c r="OB12" s="91"/>
      <c r="OC12" s="91"/>
      <c r="OD12" s="91"/>
      <c r="OE12" s="91"/>
      <c r="OF12" s="91"/>
      <c r="OG12" s="91"/>
      <c r="OH12" s="91"/>
      <c r="OI12" s="91"/>
      <c r="OJ12" s="91"/>
      <c r="OK12" s="91"/>
      <c r="OL12" s="91"/>
      <c r="OM12" s="91"/>
      <c r="ON12" s="91"/>
      <c r="OO12" s="91"/>
      <c r="OP12" s="91"/>
      <c r="OQ12" s="91"/>
      <c r="OR12" s="91"/>
      <c r="OS12" s="91"/>
      <c r="OT12" s="91"/>
      <c r="OU12" s="91"/>
      <c r="OV12" s="91"/>
      <c r="OW12" s="91"/>
      <c r="OX12" s="91"/>
      <c r="OY12" s="91"/>
      <c r="OZ12" s="91"/>
      <c r="PA12" s="91"/>
      <c r="PB12" s="91"/>
      <c r="PC12" s="91"/>
      <c r="PD12" s="91"/>
      <c r="PE12" s="91"/>
      <c r="PF12" s="91"/>
      <c r="PG12" s="91"/>
      <c r="PH12" s="91"/>
      <c r="PI12" s="91"/>
      <c r="PJ12" s="91"/>
      <c r="PK12" s="91"/>
      <c r="PL12" s="91"/>
      <c r="PM12" s="91"/>
      <c r="PN12" s="91"/>
      <c r="PO12" s="91"/>
      <c r="PP12" s="91"/>
      <c r="PQ12" s="91"/>
      <c r="PR12" s="91"/>
      <c r="PS12" s="91"/>
      <c r="PT12" s="91"/>
      <c r="PU12" s="91"/>
      <c r="PV12" s="91"/>
      <c r="PW12" s="91"/>
      <c r="PX12" s="91"/>
      <c r="PY12" s="91"/>
      <c r="PZ12" s="91"/>
      <c r="QA12" s="91"/>
      <c r="QB12" s="91"/>
      <c r="QC12" s="91"/>
      <c r="QD12" s="91"/>
      <c r="QE12" s="91"/>
      <c r="QF12" s="91"/>
      <c r="QG12" s="91"/>
      <c r="QH12" s="91"/>
      <c r="QI12" s="91"/>
      <c r="QJ12" s="91"/>
      <c r="QK12" s="91"/>
      <c r="QL12" s="91"/>
      <c r="QM12" s="91"/>
      <c r="QN12" s="91"/>
      <c r="QO12" s="91"/>
      <c r="QP12" s="91"/>
      <c r="QQ12" s="91"/>
      <c r="QR12" s="91"/>
      <c r="QS12" s="91"/>
      <c r="QT12" s="91"/>
      <c r="QU12" s="91"/>
      <c r="QV12" s="91"/>
      <c r="QW12" s="91"/>
      <c r="QX12" s="91"/>
      <c r="QY12" s="91"/>
      <c r="QZ12" s="91"/>
      <c r="RA12" s="91"/>
      <c r="RB12" s="91"/>
      <c r="RC12" s="91"/>
      <c r="RD12" s="91"/>
      <c r="RE12" s="91"/>
      <c r="RF12" s="91"/>
      <c r="RG12" s="91"/>
      <c r="RH12" s="91"/>
      <c r="RI12" s="91"/>
      <c r="RJ12" s="91"/>
      <c r="RK12" s="91"/>
      <c r="RL12" s="91"/>
      <c r="RM12" s="91"/>
      <c r="RN12" s="91"/>
      <c r="RO12" s="91"/>
      <c r="RP12" s="91"/>
      <c r="RQ12" s="91"/>
      <c r="RR12" s="91"/>
      <c r="RS12" s="91"/>
      <c r="RT12" s="91"/>
      <c r="RU12" s="91"/>
      <c r="RV12" s="91"/>
      <c r="RW12" s="91"/>
      <c r="RX12" s="91"/>
      <c r="RY12" s="91"/>
      <c r="RZ12" s="91"/>
      <c r="SA12" s="91"/>
      <c r="SB12" s="91"/>
      <c r="SC12" s="91"/>
      <c r="SD12" s="91"/>
      <c r="SE12" s="91"/>
      <c r="SF12" s="91"/>
      <c r="SG12" s="91"/>
      <c r="SH12" s="91"/>
      <c r="SI12" s="91"/>
      <c r="SJ12" s="91"/>
      <c r="SK12" s="91"/>
      <c r="SL12" s="91"/>
      <c r="SM12" s="91"/>
      <c r="SN12" s="91"/>
      <c r="SO12" s="91"/>
      <c r="SP12" s="91"/>
      <c r="SQ12" s="91"/>
      <c r="SR12" s="91"/>
      <c r="SS12" s="91"/>
      <c r="ST12" s="91"/>
      <c r="SU12" s="91"/>
      <c r="SV12" s="91"/>
      <c r="SW12" s="91"/>
      <c r="SX12" s="91"/>
      <c r="SY12" s="91"/>
      <c r="SZ12" s="91"/>
      <c r="TA12" s="91"/>
      <c r="TB12" s="91"/>
      <c r="TC12" s="91"/>
      <c r="TD12" s="91"/>
      <c r="TE12" s="91"/>
      <c r="TF12" s="91"/>
      <c r="TG12" s="91"/>
      <c r="TH12" s="91"/>
      <c r="TI12" s="91"/>
      <c r="TJ12" s="91"/>
      <c r="TK12" s="91"/>
      <c r="TL12" s="91"/>
      <c r="TM12" s="91"/>
      <c r="TN12" s="91"/>
      <c r="TO12" s="91"/>
      <c r="TP12" s="91"/>
      <c r="TQ12" s="91"/>
      <c r="TR12" s="91"/>
      <c r="TS12" s="91"/>
      <c r="TT12" s="91"/>
      <c r="TU12" s="91"/>
      <c r="TV12" s="91"/>
      <c r="TW12" s="91"/>
      <c r="TX12" s="91"/>
      <c r="TY12" s="91"/>
      <c r="TZ12" s="91"/>
      <c r="UA12" s="91"/>
      <c r="UB12" s="91"/>
      <c r="UC12" s="91"/>
      <c r="UD12" s="91"/>
      <c r="UE12" s="91"/>
      <c r="UF12" s="91"/>
      <c r="UG12" s="91"/>
      <c r="UH12" s="91"/>
      <c r="UI12" s="91"/>
      <c r="UJ12" s="91"/>
      <c r="UK12" s="91"/>
      <c r="UL12" s="91"/>
      <c r="UM12" s="91"/>
      <c r="UN12" s="91"/>
      <c r="UO12" s="91"/>
      <c r="UP12" s="91"/>
      <c r="UQ12" s="91"/>
      <c r="UR12" s="91"/>
      <c r="US12" s="91"/>
      <c r="UT12" s="91"/>
      <c r="UU12" s="91"/>
      <c r="UV12" s="91"/>
      <c r="UW12" s="91"/>
      <c r="UX12" s="91"/>
      <c r="UY12" s="91"/>
      <c r="UZ12" s="91"/>
      <c r="VA12" s="91"/>
      <c r="VB12" s="91"/>
      <c r="VC12" s="91"/>
      <c r="VD12" s="91"/>
      <c r="VE12" s="91"/>
      <c r="VF12" s="91"/>
      <c r="VG12" s="91"/>
      <c r="VH12" s="91"/>
      <c r="VI12" s="91"/>
      <c r="VJ12" s="91"/>
      <c r="VK12" s="91"/>
      <c r="VL12" s="91"/>
      <c r="VM12" s="91"/>
      <c r="VN12" s="91"/>
      <c r="VO12" s="91"/>
      <c r="VP12" s="91"/>
      <c r="VQ12" s="91"/>
      <c r="VR12" s="91"/>
      <c r="VS12" s="91"/>
      <c r="VT12" s="91"/>
      <c r="VU12" s="91"/>
      <c r="VV12" s="91"/>
      <c r="VW12" s="91"/>
      <c r="VX12" s="91"/>
      <c r="VY12" s="91"/>
      <c r="VZ12" s="91"/>
      <c r="WA12" s="91"/>
      <c r="WB12" s="91"/>
      <c r="WC12" s="91"/>
      <c r="WD12" s="91"/>
      <c r="WE12" s="91"/>
      <c r="WF12" s="91"/>
      <c r="WG12" s="91"/>
      <c r="WH12" s="91"/>
      <c r="WI12" s="91"/>
      <c r="WJ12" s="91"/>
      <c r="WK12" s="91"/>
      <c r="WL12" s="91"/>
      <c r="WM12" s="91"/>
      <c r="WN12" s="91"/>
      <c r="WO12" s="91"/>
      <c r="WP12" s="91"/>
      <c r="WQ12" s="91"/>
      <c r="WR12" s="91"/>
      <c r="WS12" s="91"/>
      <c r="WT12" s="91"/>
      <c r="WU12" s="91"/>
      <c r="WV12" s="91"/>
      <c r="WW12" s="91"/>
      <c r="WX12" s="91"/>
      <c r="WY12" s="91"/>
      <c r="WZ12" s="91"/>
      <c r="XA12" s="91"/>
      <c r="XB12" s="91"/>
      <c r="XC12" s="91"/>
      <c r="XD12" s="91"/>
      <c r="XE12" s="91"/>
      <c r="XF12" s="91"/>
      <c r="XG12" s="91"/>
      <c r="XH12" s="91"/>
      <c r="XI12" s="91"/>
      <c r="XJ12" s="91"/>
      <c r="XK12" s="91"/>
      <c r="XL12" s="91"/>
      <c r="XM12" s="91"/>
      <c r="XN12" s="91"/>
      <c r="XO12" s="91"/>
      <c r="XP12" s="91"/>
      <c r="XQ12" s="91"/>
      <c r="XR12" s="91"/>
      <c r="XS12" s="91"/>
      <c r="XT12" s="91"/>
      <c r="XU12" s="91"/>
      <c r="XV12" s="91"/>
      <c r="XW12" s="91"/>
      <c r="XX12" s="91"/>
      <c r="XY12" s="91"/>
      <c r="XZ12" s="91"/>
      <c r="YA12" s="91"/>
      <c r="YB12" s="91"/>
      <c r="YC12" s="91"/>
      <c r="YD12" s="91"/>
      <c r="YE12" s="91"/>
      <c r="YF12" s="91"/>
      <c r="YG12" s="91"/>
      <c r="YH12" s="91"/>
      <c r="YI12" s="91"/>
      <c r="YJ12" s="91"/>
      <c r="YK12" s="91"/>
      <c r="YL12" s="91"/>
      <c r="YM12" s="91"/>
      <c r="YN12" s="91"/>
      <c r="YO12" s="91"/>
      <c r="YP12" s="91"/>
      <c r="YQ12" s="91"/>
      <c r="YR12" s="91"/>
      <c r="YS12" s="91"/>
      <c r="YT12" s="91"/>
      <c r="YU12" s="91"/>
      <c r="YV12" s="91"/>
      <c r="YW12" s="91"/>
      <c r="YX12" s="91"/>
      <c r="YY12" s="91"/>
      <c r="YZ12" s="91"/>
      <c r="ZA12" s="91"/>
      <c r="ZB12" s="91"/>
      <c r="ZC12" s="91"/>
      <c r="ZD12" s="91"/>
      <c r="ZE12" s="91"/>
      <c r="ZF12" s="91"/>
      <c r="ZG12" s="91"/>
      <c r="ZH12" s="91"/>
      <c r="ZI12" s="91"/>
      <c r="ZJ12" s="91"/>
      <c r="ZK12" s="91"/>
      <c r="ZL12" s="91"/>
      <c r="ZM12" s="91"/>
      <c r="ZN12" s="91"/>
      <c r="ZO12" s="91"/>
      <c r="ZP12" s="91"/>
      <c r="ZQ12" s="91"/>
      <c r="ZR12" s="91"/>
      <c r="ZS12" s="91"/>
      <c r="ZT12" s="91"/>
      <c r="ZU12" s="91"/>
      <c r="ZV12" s="91"/>
      <c r="ZW12" s="91"/>
      <c r="ZX12" s="91"/>
      <c r="ZY12" s="91"/>
      <c r="ZZ12" s="91"/>
      <c r="AAA12" s="91"/>
      <c r="AAB12" s="91"/>
      <c r="AAC12" s="91"/>
      <c r="AAD12" s="91"/>
      <c r="AAE12" s="91"/>
      <c r="AAF12" s="91"/>
      <c r="AAG12" s="91"/>
      <c r="AAH12" s="91"/>
      <c r="AAI12" s="91"/>
      <c r="AAJ12" s="91"/>
      <c r="AAK12" s="91"/>
      <c r="AAL12" s="91"/>
      <c r="AAM12" s="91"/>
      <c r="AAN12" s="91"/>
      <c r="AAO12" s="91"/>
      <c r="AAP12" s="91"/>
      <c r="AAQ12" s="91"/>
      <c r="AAR12" s="91"/>
      <c r="AAS12" s="91"/>
      <c r="AAT12" s="91"/>
      <c r="AAU12" s="91"/>
      <c r="AAV12" s="91"/>
      <c r="AAW12" s="91"/>
      <c r="AAX12" s="91"/>
      <c r="AAY12" s="91"/>
      <c r="AAZ12" s="91"/>
      <c r="ABA12" s="91"/>
      <c r="ABB12" s="91"/>
      <c r="ABC12" s="91"/>
      <c r="ABD12" s="91"/>
      <c r="ABE12" s="91"/>
      <c r="ABF12" s="91"/>
      <c r="ABG12" s="91"/>
      <c r="ABH12" s="91"/>
      <c r="ABI12" s="91"/>
      <c r="ABJ12" s="91"/>
      <c r="ABK12" s="91"/>
      <c r="ABL12" s="91"/>
      <c r="ABM12" s="91"/>
      <c r="ABN12" s="91"/>
      <c r="ABO12" s="91"/>
      <c r="ABP12" s="91"/>
      <c r="ABQ12" s="91"/>
      <c r="ABR12" s="91"/>
      <c r="ABS12" s="91"/>
      <c r="ABT12" s="91"/>
      <c r="ABU12" s="91"/>
      <c r="ABV12" s="91"/>
      <c r="ABW12" s="91"/>
      <c r="ABX12" s="91"/>
      <c r="ABY12" s="91"/>
      <c r="ABZ12" s="91"/>
      <c r="ACA12" s="91"/>
      <c r="ACB12" s="91"/>
      <c r="ACC12" s="91"/>
      <c r="ACD12" s="91"/>
      <c r="ACE12" s="91"/>
      <c r="ACF12" s="91"/>
      <c r="ACG12" s="91"/>
      <c r="ACH12" s="91"/>
      <c r="ACI12" s="91"/>
      <c r="ACJ12" s="91"/>
      <c r="ACK12" s="91"/>
      <c r="ACL12" s="91"/>
      <c r="ACM12" s="91"/>
      <c r="ACN12" s="91"/>
      <c r="ACO12" s="91"/>
      <c r="ACP12" s="91"/>
      <c r="ACQ12" s="91"/>
      <c r="ACR12" s="91"/>
      <c r="ACS12" s="91"/>
      <c r="ACT12" s="91"/>
      <c r="ACU12" s="91"/>
      <c r="ACV12" s="91"/>
      <c r="ACW12" s="91"/>
      <c r="ACX12" s="91"/>
      <c r="ACY12" s="91"/>
      <c r="ACZ12" s="91"/>
      <c r="ADA12" s="91"/>
      <c r="ADB12" s="91"/>
      <c r="ADC12" s="91"/>
      <c r="ADD12" s="91"/>
      <c r="ADE12" s="91"/>
      <c r="ADF12" s="91"/>
      <c r="ADG12" s="91"/>
      <c r="ADH12" s="91"/>
      <c r="ADI12" s="91"/>
      <c r="ADJ12" s="91"/>
      <c r="ADK12" s="91"/>
      <c r="ADL12" s="91"/>
      <c r="ADM12" s="91"/>
      <c r="ADN12" s="91"/>
      <c r="ADO12" s="91"/>
      <c r="ADP12" s="91"/>
      <c r="ADQ12" s="91"/>
      <c r="ADR12" s="91"/>
      <c r="ADS12" s="91"/>
      <c r="ADT12" s="91"/>
      <c r="ADU12" s="91"/>
      <c r="ADV12" s="91"/>
      <c r="ADW12" s="91"/>
      <c r="ADX12" s="91"/>
      <c r="ADY12" s="91"/>
      <c r="ADZ12" s="91"/>
      <c r="AEA12" s="91"/>
      <c r="AEB12" s="91"/>
      <c r="AEC12" s="91"/>
      <c r="AED12" s="91"/>
      <c r="AEE12" s="91"/>
      <c r="AEF12" s="91"/>
      <c r="AEG12" s="91"/>
      <c r="AEH12" s="91"/>
      <c r="AEI12" s="91"/>
      <c r="AEJ12" s="91"/>
      <c r="AEK12" s="91"/>
      <c r="AEL12" s="91"/>
      <c r="AEM12" s="91"/>
      <c r="AEN12" s="91"/>
      <c r="AEO12" s="91"/>
      <c r="AEP12" s="91"/>
      <c r="AEQ12" s="91"/>
      <c r="AER12" s="91"/>
      <c r="AES12" s="91"/>
      <c r="AET12" s="91"/>
      <c r="AEU12" s="91"/>
      <c r="AEV12" s="91"/>
      <c r="AEW12" s="91"/>
      <c r="AEX12" s="91"/>
      <c r="AEY12" s="91"/>
      <c r="AEZ12" s="91"/>
      <c r="AFA12" s="91"/>
      <c r="AFB12" s="91"/>
      <c r="AFC12" s="91"/>
      <c r="AFD12" s="91"/>
      <c r="AFE12" s="91"/>
      <c r="AFF12" s="91"/>
      <c r="AFG12" s="91"/>
      <c r="AFH12" s="91"/>
      <c r="AFI12" s="91"/>
      <c r="AFJ12" s="91"/>
      <c r="AFK12" s="91"/>
      <c r="AFL12" s="91"/>
      <c r="AFM12" s="91"/>
      <c r="AFN12" s="91"/>
      <c r="AFO12" s="91"/>
      <c r="AFP12" s="91"/>
      <c r="AFQ12" s="91"/>
      <c r="AFR12" s="91"/>
      <c r="AFS12" s="91"/>
      <c r="AFT12" s="91"/>
      <c r="AFU12" s="91"/>
      <c r="AFV12" s="91"/>
      <c r="AFW12" s="91"/>
      <c r="AFX12" s="91"/>
      <c r="AFY12" s="91"/>
      <c r="AFZ12" s="91"/>
      <c r="AGA12" s="91"/>
      <c r="AGB12" s="91"/>
      <c r="AGC12" s="91"/>
      <c r="AGD12" s="91"/>
      <c r="AGE12" s="91"/>
      <c r="AGF12" s="91"/>
      <c r="AGG12" s="91"/>
      <c r="AGH12" s="91"/>
      <c r="AGI12" s="91"/>
      <c r="AGJ12" s="91"/>
      <c r="AGK12" s="91"/>
      <c r="AGL12" s="91"/>
      <c r="AGM12" s="91"/>
      <c r="AGN12" s="91"/>
      <c r="AGO12" s="91"/>
      <c r="AGP12" s="91"/>
      <c r="AGQ12" s="91"/>
      <c r="AGR12" s="91"/>
      <c r="AGS12" s="91"/>
      <c r="AGT12" s="91"/>
      <c r="AGU12" s="91"/>
      <c r="AGV12" s="91"/>
      <c r="AGW12" s="91"/>
      <c r="AGX12" s="91"/>
      <c r="AGY12" s="91"/>
      <c r="AGZ12" s="91"/>
      <c r="AHA12" s="91"/>
      <c r="AHB12" s="91"/>
      <c r="AHC12" s="91"/>
      <c r="AHD12" s="91"/>
      <c r="AHE12" s="91"/>
      <c r="AHF12" s="91"/>
      <c r="AHG12" s="91"/>
      <c r="AHH12" s="91"/>
      <c r="AHI12" s="91"/>
      <c r="AHJ12" s="91"/>
      <c r="AHK12" s="91"/>
      <c r="AHL12" s="91"/>
      <c r="AHM12" s="91"/>
      <c r="AHN12" s="91"/>
      <c r="AHO12" s="91"/>
      <c r="AHP12" s="91"/>
      <c r="AHQ12" s="91"/>
      <c r="AHR12" s="91"/>
      <c r="AHS12" s="91"/>
      <c r="AHT12" s="91"/>
      <c r="AHU12" s="91"/>
      <c r="AHV12" s="91"/>
      <c r="AHW12" s="91"/>
      <c r="AHX12" s="91"/>
      <c r="AHY12" s="91"/>
      <c r="AHZ12" s="91"/>
      <c r="AIA12" s="91"/>
      <c r="AIB12" s="91"/>
      <c r="AIC12" s="91"/>
      <c r="AID12" s="91"/>
      <c r="AIE12" s="91"/>
      <c r="AIF12" s="91"/>
      <c r="AIG12" s="91"/>
      <c r="AIH12" s="91"/>
      <c r="AII12" s="91"/>
      <c r="AIJ12" s="91"/>
      <c r="AIK12" s="91"/>
      <c r="AIL12" s="91"/>
      <c r="AIM12" s="91"/>
      <c r="AIN12" s="91"/>
      <c r="AIO12" s="91"/>
      <c r="AIP12" s="91"/>
      <c r="AIQ12" s="91"/>
      <c r="AIR12" s="91"/>
      <c r="AIS12" s="91"/>
      <c r="AIT12" s="91"/>
      <c r="AIU12" s="91"/>
      <c r="AIV12" s="91"/>
      <c r="AIW12" s="91"/>
      <c r="AIX12" s="91"/>
      <c r="AIY12" s="91"/>
      <c r="AIZ12" s="91"/>
      <c r="AJA12" s="91"/>
      <c r="AJB12" s="91"/>
      <c r="AJC12" s="91"/>
      <c r="AJD12" s="91"/>
      <c r="AJE12" s="91"/>
      <c r="AJF12" s="91"/>
      <c r="AJG12" s="91"/>
      <c r="AJH12" s="91"/>
      <c r="AJI12" s="91"/>
      <c r="AJJ12" s="91"/>
      <c r="AJK12" s="91"/>
      <c r="AJL12" s="91"/>
      <c r="AJM12" s="91"/>
      <c r="AJN12" s="91"/>
      <c r="AJO12" s="91"/>
      <c r="AJP12" s="91"/>
      <c r="AJQ12" s="91"/>
      <c r="AJR12" s="91"/>
      <c r="AJS12" s="91"/>
      <c r="AJT12" s="91"/>
      <c r="AJU12" s="91"/>
      <c r="AJV12" s="91"/>
      <c r="AJW12" s="91"/>
      <c r="AJX12" s="91"/>
      <c r="AJY12" s="91"/>
      <c r="AJZ12" s="91"/>
      <c r="AKA12" s="91"/>
      <c r="AKB12" s="91"/>
      <c r="AKC12" s="91"/>
      <c r="AKD12" s="91"/>
      <c r="AKE12" s="91"/>
      <c r="AKF12" s="91"/>
      <c r="AKG12" s="91"/>
      <c r="AKH12" s="91"/>
      <c r="AKI12" s="91"/>
      <c r="AKJ12" s="91"/>
      <c r="AKK12" s="91"/>
      <c r="AKL12" s="91"/>
      <c r="AKM12" s="91"/>
      <c r="AKN12" s="91"/>
      <c r="AKO12" s="91"/>
      <c r="AKP12" s="91"/>
      <c r="AKQ12" s="91"/>
      <c r="AKR12" s="91"/>
      <c r="AKS12" s="91"/>
      <c r="AKT12" s="91"/>
      <c r="AKU12" s="91"/>
      <c r="AKV12" s="91"/>
      <c r="AKW12" s="91"/>
      <c r="AKX12" s="91"/>
      <c r="AKY12" s="91"/>
      <c r="AKZ12" s="91"/>
      <c r="ALA12" s="91"/>
      <c r="ALB12" s="91"/>
      <c r="ALC12" s="91"/>
      <c r="ALD12" s="91"/>
      <c r="ALE12" s="91"/>
      <c r="ALF12" s="91"/>
      <c r="ALG12" s="91"/>
      <c r="ALH12" s="91"/>
      <c r="ALI12" s="91"/>
      <c r="ALJ12" s="91"/>
      <c r="ALK12" s="91"/>
      <c r="ALL12" s="91"/>
      <c r="ALM12" s="91"/>
      <c r="ALN12" s="91"/>
      <c r="ALO12" s="91"/>
      <c r="ALP12" s="91"/>
      <c r="ALQ12" s="91"/>
      <c r="ALR12" s="91"/>
      <c r="ALS12" s="91"/>
      <c r="ALT12" s="91"/>
      <c r="ALU12" s="91"/>
      <c r="ALV12" s="91"/>
      <c r="ALW12" s="91"/>
      <c r="ALX12" s="91"/>
      <c r="ALY12" s="91"/>
      <c r="ALZ12" s="91"/>
      <c r="AMA12" s="91"/>
      <c r="AMB12" s="91"/>
      <c r="AMC12" s="91"/>
      <c r="AMD12" s="91"/>
      <c r="AME12" s="91"/>
      <c r="AMF12" s="91"/>
      <c r="AMG12" s="91"/>
      <c r="AMH12" s="91"/>
      <c r="AMI12" s="91"/>
      <c r="AMJ12" s="91"/>
      <c r="AMK12" s="91"/>
      <c r="AML12" s="91"/>
      <c r="AMM12" s="91"/>
      <c r="AMN12" s="91"/>
      <c r="AMO12" s="91"/>
      <c r="AMP12" s="91"/>
      <c r="AMQ12" s="91"/>
      <c r="AMR12" s="91"/>
      <c r="AMS12" s="91"/>
      <c r="AMT12" s="91"/>
      <c r="AMU12" s="91"/>
      <c r="AMV12" s="91"/>
      <c r="AMW12" s="91"/>
      <c r="AMX12" s="91"/>
      <c r="AMY12" s="91"/>
      <c r="AMZ12" s="91"/>
      <c r="ANA12" s="91"/>
      <c r="ANB12" s="91"/>
      <c r="ANC12" s="91"/>
      <c r="AND12" s="91"/>
      <c r="ANE12" s="91"/>
      <c r="ANF12" s="91"/>
      <c r="ANG12" s="91"/>
      <c r="ANH12" s="91"/>
      <c r="ANI12" s="91"/>
      <c r="ANJ12" s="91"/>
      <c r="ANK12" s="91"/>
      <c r="ANL12" s="91"/>
      <c r="ANM12" s="91"/>
      <c r="ANN12" s="91"/>
      <c r="ANO12" s="91"/>
      <c r="ANP12" s="91"/>
      <c r="ANQ12" s="91"/>
      <c r="ANR12" s="91"/>
      <c r="ANS12" s="91"/>
      <c r="ANT12" s="91"/>
      <c r="ANU12" s="91"/>
      <c r="ANV12" s="91"/>
      <c r="ANW12" s="91"/>
      <c r="ANX12" s="91"/>
      <c r="ANY12" s="91"/>
      <c r="ANZ12" s="91"/>
      <c r="AOA12" s="91"/>
      <c r="AOB12" s="91"/>
      <c r="AOC12" s="91"/>
      <c r="AOD12" s="91"/>
      <c r="AOE12" s="91"/>
      <c r="AOF12" s="91"/>
      <c r="AOG12" s="91"/>
      <c r="AOH12" s="91"/>
      <c r="AOI12" s="91"/>
      <c r="AOJ12" s="91"/>
      <c r="AOK12" s="91"/>
      <c r="AOL12" s="91"/>
      <c r="AOM12" s="91"/>
      <c r="AON12" s="91"/>
      <c r="AOO12" s="91"/>
      <c r="AOP12" s="91"/>
      <c r="AOQ12" s="91"/>
      <c r="AOR12" s="91"/>
      <c r="AOS12" s="91"/>
      <c r="AOT12" s="91"/>
      <c r="AOU12" s="91"/>
      <c r="AOV12" s="91"/>
      <c r="AOW12" s="91"/>
      <c r="AOX12" s="91"/>
      <c r="AOY12" s="91"/>
      <c r="AOZ12" s="91"/>
      <c r="APA12" s="91"/>
      <c r="APB12" s="91"/>
      <c r="APC12" s="91"/>
      <c r="APD12" s="91"/>
      <c r="APE12" s="91"/>
      <c r="APF12" s="91"/>
      <c r="APG12" s="91"/>
      <c r="APH12" s="91"/>
      <c r="API12" s="91"/>
      <c r="APJ12" s="91"/>
      <c r="APK12" s="91"/>
      <c r="APL12" s="91"/>
      <c r="APM12" s="91"/>
      <c r="APN12" s="91"/>
      <c r="APO12" s="91"/>
      <c r="APP12" s="91"/>
      <c r="APQ12" s="91"/>
      <c r="APR12" s="91"/>
      <c r="APS12" s="91"/>
      <c r="APT12" s="91"/>
      <c r="APU12" s="91"/>
      <c r="APV12" s="91"/>
      <c r="APW12" s="91"/>
      <c r="APX12" s="91"/>
      <c r="APY12" s="91"/>
      <c r="APZ12" s="91"/>
      <c r="AQA12" s="91"/>
      <c r="AQB12" s="91"/>
      <c r="AQC12" s="91"/>
      <c r="AQD12" s="91"/>
      <c r="AQE12" s="91"/>
      <c r="AQF12" s="91"/>
      <c r="AQG12" s="91"/>
      <c r="AQH12" s="91"/>
      <c r="AQI12" s="91"/>
      <c r="AQJ12" s="91"/>
      <c r="AQK12" s="91"/>
      <c r="AQL12" s="91"/>
      <c r="AQM12" s="91"/>
      <c r="AQN12" s="91"/>
      <c r="AQO12" s="91"/>
      <c r="AQP12" s="91"/>
      <c r="AQQ12" s="91"/>
      <c r="AQR12" s="91"/>
      <c r="AQS12" s="91"/>
      <c r="AQT12" s="91"/>
      <c r="AQU12" s="91"/>
      <c r="AQV12" s="91"/>
      <c r="AQW12" s="91"/>
      <c r="AQX12" s="91"/>
      <c r="AQY12" s="91"/>
      <c r="AQZ12" s="91"/>
      <c r="ARA12" s="91"/>
      <c r="ARB12" s="91"/>
      <c r="ARC12" s="91"/>
      <c r="ARD12" s="91"/>
      <c r="ARE12" s="91"/>
      <c r="ARF12" s="91"/>
      <c r="ARG12" s="91"/>
      <c r="ARH12" s="91"/>
      <c r="ARI12" s="91"/>
      <c r="ARJ12" s="91"/>
      <c r="ARK12" s="91"/>
      <c r="ARL12" s="91"/>
      <c r="ARM12" s="91"/>
      <c r="ARN12" s="91"/>
      <c r="ARO12" s="91"/>
      <c r="ARP12" s="91"/>
      <c r="ARQ12" s="91"/>
      <c r="ARR12" s="91"/>
      <c r="ARS12" s="91"/>
      <c r="ART12" s="91"/>
      <c r="ARU12" s="91"/>
      <c r="ARV12" s="91"/>
      <c r="ARW12" s="91"/>
      <c r="ARX12" s="91"/>
      <c r="ARY12" s="91"/>
      <c r="ARZ12" s="91"/>
      <c r="ASA12" s="91"/>
      <c r="ASB12" s="91"/>
      <c r="ASC12" s="91"/>
      <c r="ASD12" s="91"/>
      <c r="ASE12" s="91"/>
      <c r="ASF12" s="91"/>
      <c r="ASG12" s="91"/>
      <c r="ASH12" s="91"/>
      <c r="ASI12" s="91"/>
      <c r="ASJ12" s="91"/>
      <c r="ASK12" s="91"/>
      <c r="ASL12" s="91"/>
      <c r="ASM12" s="91"/>
      <c r="ASN12" s="91"/>
      <c r="ASO12" s="91"/>
      <c r="ASP12" s="91"/>
      <c r="ASQ12" s="91"/>
      <c r="ASR12" s="91"/>
      <c r="ASS12" s="91"/>
      <c r="AST12" s="91"/>
      <c r="ASU12" s="91"/>
      <c r="ASV12" s="91"/>
      <c r="ASW12" s="91"/>
      <c r="ASX12" s="91"/>
      <c r="ASY12" s="91"/>
      <c r="ASZ12" s="91"/>
      <c r="ATA12" s="91"/>
      <c r="ATB12" s="91"/>
      <c r="ATC12" s="91"/>
      <c r="ATD12" s="91"/>
      <c r="ATE12" s="91"/>
      <c r="ATF12" s="91"/>
      <c r="ATG12" s="91"/>
      <c r="ATH12" s="91"/>
      <c r="ATI12" s="91"/>
      <c r="ATJ12" s="91"/>
      <c r="ATK12" s="91"/>
      <c r="ATL12" s="91"/>
      <c r="ATM12" s="91"/>
      <c r="ATN12" s="91"/>
      <c r="ATO12" s="91"/>
      <c r="ATP12" s="91"/>
      <c r="ATQ12" s="91"/>
      <c r="ATR12" s="91"/>
      <c r="ATS12" s="91"/>
      <c r="ATT12" s="91"/>
      <c r="ATU12" s="91"/>
      <c r="ATV12" s="91"/>
      <c r="ATW12" s="91"/>
      <c r="ATX12" s="91"/>
      <c r="ATY12" s="91"/>
      <c r="ATZ12" s="91"/>
      <c r="AUA12" s="91"/>
      <c r="AUB12" s="91"/>
      <c r="AUC12" s="91"/>
      <c r="AUD12" s="91"/>
      <c r="AUE12" s="91"/>
      <c r="AUF12" s="91"/>
      <c r="AUG12" s="91"/>
      <c r="AUH12" s="91"/>
      <c r="AUI12" s="91"/>
      <c r="AUJ12" s="91"/>
      <c r="AUK12" s="91"/>
      <c r="AUL12" s="91"/>
      <c r="AUM12" s="91"/>
      <c r="AUN12" s="91"/>
      <c r="AUO12" s="91"/>
      <c r="AUP12" s="91"/>
      <c r="AUQ12" s="91"/>
      <c r="AUR12" s="91"/>
      <c r="AUS12" s="91"/>
      <c r="AUT12" s="91"/>
      <c r="AUU12" s="91"/>
      <c r="AUV12" s="91"/>
      <c r="AUW12" s="91"/>
      <c r="AUX12" s="91"/>
      <c r="AUY12" s="91"/>
      <c r="AUZ12" s="91"/>
      <c r="AVA12" s="91"/>
      <c r="AVB12" s="91"/>
      <c r="AVC12" s="91"/>
      <c r="AVD12" s="91"/>
      <c r="AVE12" s="91"/>
      <c r="AVF12" s="91"/>
      <c r="AVG12" s="91"/>
      <c r="AVH12" s="91"/>
      <c r="AVI12" s="91"/>
      <c r="AVJ12" s="91"/>
      <c r="AVK12" s="91"/>
      <c r="AVL12" s="91"/>
      <c r="AVM12" s="91"/>
      <c r="AVN12" s="91"/>
      <c r="AVO12" s="91"/>
      <c r="AVP12" s="91"/>
      <c r="AVQ12" s="91"/>
      <c r="AVR12" s="91"/>
      <c r="AVS12" s="91"/>
      <c r="AVT12" s="91"/>
      <c r="AVU12" s="91"/>
      <c r="AVV12" s="91"/>
      <c r="AVW12" s="91"/>
      <c r="AVX12" s="91"/>
      <c r="AVY12" s="91"/>
      <c r="AVZ12" s="91"/>
      <c r="AWA12" s="91"/>
      <c r="AWB12" s="91"/>
      <c r="AWC12" s="91"/>
      <c r="AWD12" s="91"/>
      <c r="AWE12" s="91"/>
      <c r="AWF12" s="91"/>
      <c r="AWG12" s="91"/>
      <c r="AWH12" s="91"/>
      <c r="AWI12" s="91"/>
      <c r="AWJ12" s="91"/>
      <c r="AWK12" s="91"/>
      <c r="AWL12" s="91"/>
      <c r="AWM12" s="91"/>
      <c r="AWN12" s="91"/>
      <c r="AWO12" s="91"/>
      <c r="AWP12" s="91"/>
      <c r="AWQ12" s="91"/>
      <c r="AWR12" s="91"/>
      <c r="AWS12" s="91"/>
      <c r="AWT12" s="91"/>
      <c r="AWU12" s="91"/>
      <c r="AWV12" s="91"/>
      <c r="AWW12" s="91"/>
      <c r="AWX12" s="91"/>
      <c r="AWY12" s="91"/>
      <c r="AWZ12" s="91"/>
      <c r="AXA12" s="91"/>
      <c r="AXB12" s="91"/>
      <c r="AXC12" s="91"/>
      <c r="AXD12" s="91"/>
      <c r="AXE12" s="91"/>
      <c r="AXF12" s="91"/>
      <c r="AXG12" s="91"/>
      <c r="AXH12" s="91"/>
      <c r="AXI12" s="91"/>
      <c r="AXJ12" s="91"/>
      <c r="AXK12" s="91"/>
      <c r="AXL12" s="91"/>
      <c r="AXM12" s="91"/>
      <c r="AXN12" s="91"/>
      <c r="AXO12" s="91"/>
      <c r="AXP12" s="91"/>
      <c r="AXQ12" s="91"/>
      <c r="AXR12" s="91"/>
      <c r="AXS12" s="91"/>
      <c r="AXT12" s="91"/>
      <c r="AXU12" s="91"/>
      <c r="AXV12" s="91"/>
      <c r="AXW12" s="91"/>
      <c r="AXX12" s="91"/>
      <c r="AXY12" s="91"/>
      <c r="AXZ12" s="91"/>
      <c r="AYA12" s="91"/>
      <c r="AYB12" s="91"/>
      <c r="AYC12" s="91"/>
      <c r="AYD12" s="91"/>
      <c r="AYE12" s="91"/>
      <c r="AYF12" s="91"/>
      <c r="AYG12" s="91"/>
      <c r="AYH12" s="91"/>
      <c r="AYI12" s="91"/>
      <c r="AYJ12" s="91"/>
      <c r="AYK12" s="91"/>
      <c r="AYL12" s="91"/>
      <c r="AYM12" s="91"/>
      <c r="AYN12" s="91"/>
      <c r="AYO12" s="91"/>
      <c r="AYP12" s="91"/>
      <c r="AYQ12" s="91"/>
      <c r="AYR12" s="91"/>
      <c r="AYS12" s="91"/>
      <c r="AYT12" s="91"/>
      <c r="AYU12" s="91"/>
      <c r="AYV12" s="91"/>
      <c r="AYW12" s="91"/>
      <c r="AYX12" s="91"/>
      <c r="AYY12" s="91"/>
      <c r="AYZ12" s="91"/>
      <c r="AZA12" s="91"/>
      <c r="AZB12" s="91"/>
      <c r="AZC12" s="91"/>
      <c r="AZD12" s="91"/>
      <c r="AZE12" s="91"/>
      <c r="AZF12" s="91"/>
      <c r="AZG12" s="91"/>
      <c r="AZH12" s="91"/>
      <c r="AZI12" s="91"/>
      <c r="AZJ12" s="91"/>
      <c r="AZK12" s="91"/>
      <c r="AZL12" s="91"/>
      <c r="AZM12" s="91"/>
      <c r="AZN12" s="91"/>
      <c r="AZO12" s="91"/>
      <c r="AZP12" s="91"/>
      <c r="AZQ12" s="91"/>
      <c r="AZR12" s="91"/>
      <c r="AZS12" s="91"/>
      <c r="AZT12" s="91"/>
      <c r="AZU12" s="91"/>
      <c r="AZV12" s="91"/>
      <c r="AZW12" s="91"/>
      <c r="AZX12" s="91"/>
      <c r="AZY12" s="91"/>
      <c r="AZZ12" s="91"/>
      <c r="BAA12" s="91"/>
      <c r="BAB12" s="91"/>
      <c r="BAC12" s="91"/>
      <c r="BAD12" s="91"/>
      <c r="BAE12" s="91"/>
      <c r="BAF12" s="91"/>
      <c r="BAG12" s="91"/>
      <c r="BAH12" s="91"/>
      <c r="BAI12" s="91"/>
      <c r="BAJ12" s="91"/>
      <c r="BAK12" s="91"/>
      <c r="BAL12" s="91"/>
      <c r="BAM12" s="91"/>
      <c r="BAN12" s="91"/>
      <c r="BAO12" s="91"/>
      <c r="BAP12" s="91"/>
      <c r="BAQ12" s="91"/>
      <c r="BAR12" s="91"/>
      <c r="BAS12" s="91"/>
      <c r="BAT12" s="91"/>
      <c r="BAU12" s="91"/>
      <c r="BAV12" s="91"/>
      <c r="BAW12" s="91"/>
      <c r="BAX12" s="91"/>
      <c r="BAY12" s="91"/>
      <c r="BAZ12" s="91"/>
      <c r="BBA12" s="91"/>
      <c r="BBB12" s="91"/>
      <c r="BBC12" s="91"/>
      <c r="BBD12" s="91"/>
      <c r="BBE12" s="91"/>
      <c r="BBF12" s="91"/>
      <c r="BBG12" s="91"/>
      <c r="BBH12" s="91"/>
      <c r="BBI12" s="91"/>
      <c r="BBJ12" s="91"/>
      <c r="BBK12" s="91"/>
      <c r="BBL12" s="91"/>
      <c r="BBM12" s="91"/>
      <c r="BBN12" s="91"/>
      <c r="BBO12" s="91"/>
      <c r="BBP12" s="91"/>
      <c r="BBQ12" s="91"/>
      <c r="BBR12" s="91"/>
      <c r="BBS12" s="91"/>
      <c r="BBT12" s="91"/>
      <c r="BBU12" s="91"/>
      <c r="BBV12" s="91"/>
      <c r="BBW12" s="91"/>
      <c r="BBX12" s="91"/>
      <c r="BBY12" s="91"/>
      <c r="BBZ12" s="91"/>
      <c r="BCA12" s="91"/>
      <c r="BCB12" s="91"/>
      <c r="BCC12" s="91"/>
      <c r="BCD12" s="91"/>
      <c r="BCE12" s="91"/>
      <c r="BCF12" s="91"/>
      <c r="BCG12" s="91"/>
      <c r="BCH12" s="91"/>
      <c r="BCI12" s="91"/>
      <c r="BCJ12" s="91"/>
      <c r="BCK12" s="91"/>
      <c r="BCL12" s="91"/>
      <c r="BCM12" s="91"/>
      <c r="BCN12" s="91"/>
      <c r="BCO12" s="91"/>
      <c r="BCP12" s="91"/>
      <c r="BCQ12" s="91"/>
      <c r="BCR12" s="91"/>
      <c r="BCS12" s="91"/>
      <c r="BCT12" s="91"/>
      <c r="BCU12" s="91"/>
      <c r="BCV12" s="91"/>
      <c r="BCW12" s="91"/>
      <c r="BCX12" s="91"/>
      <c r="BCY12" s="91"/>
      <c r="BCZ12" s="91"/>
      <c r="BDA12" s="91"/>
      <c r="BDB12" s="91"/>
      <c r="BDC12" s="91"/>
      <c r="BDD12" s="91"/>
      <c r="BDE12" s="91"/>
      <c r="BDF12" s="91"/>
      <c r="BDG12" s="91"/>
      <c r="BDH12" s="91"/>
      <c r="BDI12" s="91"/>
      <c r="BDJ12" s="91"/>
      <c r="BDK12" s="91"/>
      <c r="BDL12" s="91"/>
      <c r="BDM12" s="91"/>
      <c r="BDN12" s="91"/>
      <c r="BDO12" s="91"/>
      <c r="BDP12" s="91"/>
      <c r="BDQ12" s="91"/>
      <c r="BDR12" s="91"/>
      <c r="BDS12" s="91"/>
      <c r="BDT12" s="91"/>
      <c r="BDU12" s="91"/>
      <c r="BDV12" s="91"/>
      <c r="BDW12" s="91"/>
      <c r="BDX12" s="91"/>
      <c r="BDY12" s="91"/>
      <c r="BDZ12" s="91"/>
      <c r="BEA12" s="91"/>
      <c r="BEB12" s="91"/>
      <c r="BEC12" s="91"/>
      <c r="BED12" s="91"/>
      <c r="BEE12" s="91"/>
      <c r="BEF12" s="91"/>
      <c r="BEG12" s="91"/>
      <c r="BEH12" s="91"/>
      <c r="BEI12" s="91"/>
      <c r="BEJ12" s="91"/>
      <c r="BEK12" s="91"/>
      <c r="BEL12" s="91"/>
      <c r="BEM12" s="91"/>
      <c r="BEN12" s="91"/>
      <c r="BEO12" s="91"/>
      <c r="BEP12" s="91"/>
      <c r="BEQ12" s="91"/>
      <c r="BER12" s="91"/>
      <c r="BES12" s="91"/>
      <c r="BET12" s="91"/>
      <c r="BEU12" s="91"/>
      <c r="BEV12" s="91"/>
      <c r="BEW12" s="91"/>
      <c r="BEX12" s="91"/>
      <c r="BEY12" s="91"/>
      <c r="BEZ12" s="91"/>
      <c r="BFA12" s="91"/>
      <c r="BFB12" s="91"/>
      <c r="BFC12" s="91"/>
      <c r="BFD12" s="91"/>
      <c r="BFE12" s="91"/>
      <c r="BFF12" s="91"/>
      <c r="BFG12" s="91"/>
      <c r="BFH12" s="91"/>
      <c r="BFI12" s="91"/>
      <c r="BFJ12" s="91"/>
      <c r="BFK12" s="91"/>
      <c r="BFL12" s="91"/>
      <c r="BFM12" s="91"/>
      <c r="BFN12" s="91"/>
      <c r="BFO12" s="91"/>
      <c r="BFP12" s="91"/>
      <c r="BFQ12" s="91"/>
      <c r="BFR12" s="91"/>
      <c r="BFS12" s="91"/>
      <c r="BFT12" s="91"/>
      <c r="BFU12" s="91"/>
      <c r="BFV12" s="91"/>
      <c r="BFW12" s="91"/>
      <c r="BFX12" s="91"/>
      <c r="BFY12" s="91"/>
      <c r="BFZ12" s="91"/>
      <c r="BGA12" s="91"/>
      <c r="BGB12" s="91"/>
      <c r="BGC12" s="91"/>
      <c r="BGD12" s="91"/>
      <c r="BGE12" s="91"/>
      <c r="BGF12" s="91"/>
      <c r="BGG12" s="91"/>
      <c r="BGH12" s="91"/>
      <c r="BGI12" s="91"/>
      <c r="BGJ12" s="91"/>
      <c r="BGK12" s="91"/>
      <c r="BGL12" s="91"/>
      <c r="BGM12" s="91"/>
      <c r="BGN12" s="91"/>
      <c r="BGO12" s="91"/>
      <c r="BGP12" s="91"/>
      <c r="BGQ12" s="91"/>
      <c r="BGR12" s="91"/>
      <c r="BGS12" s="91"/>
      <c r="BGT12" s="91"/>
      <c r="BGU12" s="91"/>
      <c r="BGV12" s="91"/>
      <c r="BGW12" s="91"/>
      <c r="BGX12" s="91"/>
      <c r="BGY12" s="91"/>
      <c r="BGZ12" s="91"/>
      <c r="BHA12" s="91"/>
      <c r="BHB12" s="91"/>
      <c r="BHC12" s="91"/>
      <c r="BHD12" s="91"/>
      <c r="BHE12" s="91"/>
      <c r="BHF12" s="91"/>
      <c r="BHG12" s="91"/>
      <c r="BHH12" s="91"/>
      <c r="BHI12" s="91"/>
      <c r="BHJ12" s="91"/>
      <c r="BHK12" s="91"/>
      <c r="BHL12" s="91"/>
      <c r="BHM12" s="91"/>
      <c r="BHN12" s="91"/>
      <c r="BHO12" s="91"/>
      <c r="BHP12" s="91"/>
      <c r="BHQ12" s="91"/>
      <c r="BHR12" s="91"/>
      <c r="BHS12" s="91"/>
      <c r="BHT12" s="91"/>
      <c r="BHU12" s="91"/>
      <c r="BHV12" s="91"/>
      <c r="BHW12" s="91"/>
      <c r="BHX12" s="91"/>
      <c r="BHY12" s="91"/>
      <c r="BHZ12" s="91"/>
      <c r="BIA12" s="91"/>
      <c r="BIB12" s="91"/>
      <c r="BIC12" s="91"/>
      <c r="BID12" s="91"/>
      <c r="BIE12" s="91"/>
      <c r="BIF12" s="91"/>
      <c r="BIG12" s="91"/>
      <c r="BIH12" s="91"/>
      <c r="BII12" s="91"/>
      <c r="BIJ12" s="91"/>
      <c r="BIK12" s="91"/>
      <c r="BIL12" s="91"/>
      <c r="BIM12" s="91"/>
      <c r="BIN12" s="91"/>
      <c r="BIO12" s="91"/>
      <c r="BIP12" s="91"/>
      <c r="BIQ12" s="91"/>
      <c r="BIR12" s="91"/>
      <c r="BIS12" s="91"/>
      <c r="BIT12" s="91"/>
      <c r="BIU12" s="91"/>
      <c r="BIV12" s="91"/>
      <c r="BIW12" s="91"/>
      <c r="BIX12" s="91"/>
      <c r="BIY12" s="91"/>
      <c r="BIZ12" s="91"/>
      <c r="BJA12" s="91"/>
      <c r="BJB12" s="91"/>
      <c r="BJC12" s="91"/>
      <c r="BJD12" s="91"/>
      <c r="BJE12" s="91"/>
      <c r="BJF12" s="91"/>
      <c r="BJG12" s="91"/>
      <c r="BJH12" s="91"/>
      <c r="BJI12" s="91"/>
      <c r="BJJ12" s="91"/>
      <c r="BJK12" s="91"/>
      <c r="BJL12" s="91"/>
      <c r="BJM12" s="91"/>
      <c r="BJN12" s="91"/>
      <c r="BJO12" s="91"/>
      <c r="BJP12" s="91"/>
      <c r="BJQ12" s="91"/>
      <c r="BJR12" s="91"/>
      <c r="BJS12" s="91"/>
      <c r="BJT12" s="91"/>
      <c r="BJU12" s="91"/>
      <c r="BJV12" s="91"/>
      <c r="BJW12" s="91"/>
      <c r="BJX12" s="91"/>
      <c r="BJY12" s="91"/>
      <c r="BJZ12" s="91"/>
      <c r="BKA12" s="91"/>
      <c r="BKB12" s="91"/>
      <c r="BKC12" s="91"/>
      <c r="BKD12" s="91"/>
      <c r="BKE12" s="91"/>
      <c r="BKF12" s="91"/>
      <c r="BKG12" s="91"/>
      <c r="BKH12" s="91"/>
      <c r="BKI12" s="91"/>
      <c r="BKJ12" s="91"/>
      <c r="BKK12" s="91"/>
      <c r="BKL12" s="91"/>
      <c r="BKM12" s="91"/>
      <c r="BKN12" s="91"/>
      <c r="BKO12" s="91"/>
      <c r="BKP12" s="91"/>
      <c r="BKQ12" s="91"/>
      <c r="BKR12" s="91"/>
      <c r="BKS12" s="91"/>
      <c r="BKT12" s="91"/>
      <c r="BKU12" s="91"/>
      <c r="BKV12" s="91"/>
      <c r="BKW12" s="91"/>
      <c r="BKX12" s="91"/>
      <c r="BKY12" s="91"/>
      <c r="BKZ12" s="91"/>
      <c r="BLA12" s="91"/>
      <c r="BLB12" s="91"/>
      <c r="BLC12" s="91"/>
      <c r="BLD12" s="91"/>
      <c r="BLE12" s="91"/>
      <c r="BLF12" s="91"/>
      <c r="BLG12" s="91"/>
      <c r="BLH12" s="91"/>
      <c r="BLI12" s="91"/>
      <c r="BLJ12" s="91"/>
      <c r="BLK12" s="91"/>
      <c r="BLL12" s="91"/>
      <c r="BLM12" s="91"/>
      <c r="BLN12" s="91"/>
      <c r="BLO12" s="91"/>
      <c r="BLP12" s="91"/>
      <c r="BLQ12" s="91"/>
      <c r="BLR12" s="91"/>
      <c r="BLS12" s="91"/>
      <c r="BLT12" s="91"/>
      <c r="BLU12" s="91"/>
      <c r="BLV12" s="91"/>
      <c r="BLW12" s="91"/>
      <c r="BLX12" s="91"/>
      <c r="BLY12" s="91"/>
      <c r="BLZ12" s="91"/>
      <c r="BMA12" s="91"/>
      <c r="BMB12" s="91"/>
      <c r="BMC12" s="91"/>
      <c r="BMD12" s="91"/>
      <c r="BME12" s="91"/>
      <c r="BMF12" s="91"/>
      <c r="BMG12" s="91"/>
      <c r="BMH12" s="91"/>
      <c r="BMI12" s="91"/>
      <c r="BMJ12" s="91"/>
      <c r="BMK12" s="91"/>
      <c r="BML12" s="91"/>
      <c r="BMM12" s="91"/>
      <c r="BMN12" s="91"/>
      <c r="BMO12" s="91"/>
      <c r="BMP12" s="91"/>
      <c r="BMQ12" s="91"/>
      <c r="BMR12" s="91"/>
      <c r="BMS12" s="91"/>
      <c r="BMT12" s="91"/>
      <c r="BMU12" s="91"/>
      <c r="BMV12" s="91"/>
      <c r="BMW12" s="91"/>
      <c r="BMX12" s="91"/>
      <c r="BMY12" s="91"/>
      <c r="BMZ12" s="91"/>
      <c r="BNA12" s="91"/>
      <c r="BNB12" s="91"/>
      <c r="BNC12" s="91"/>
      <c r="BND12" s="91"/>
      <c r="BNE12" s="91"/>
      <c r="BNF12" s="91"/>
      <c r="BNG12" s="91"/>
      <c r="BNH12" s="91"/>
      <c r="BNI12" s="91"/>
      <c r="BNJ12" s="91"/>
      <c r="BNK12" s="91"/>
      <c r="BNL12" s="91"/>
      <c r="BNM12" s="91"/>
      <c r="BNN12" s="91"/>
      <c r="BNO12" s="91"/>
      <c r="BNP12" s="91"/>
      <c r="BNQ12" s="91"/>
      <c r="BNR12" s="91"/>
      <c r="BNS12" s="91"/>
      <c r="BNT12" s="91"/>
      <c r="BNU12" s="91"/>
      <c r="BNV12" s="91"/>
      <c r="BNW12" s="91"/>
      <c r="BNX12" s="91"/>
      <c r="BNY12" s="91"/>
      <c r="BNZ12" s="91"/>
      <c r="BOA12" s="91"/>
      <c r="BOB12" s="91"/>
      <c r="BOC12" s="91"/>
      <c r="BOD12" s="91"/>
      <c r="BOE12" s="91"/>
      <c r="BOF12" s="91"/>
      <c r="BOG12" s="91"/>
      <c r="BOH12" s="91"/>
      <c r="BOI12" s="91"/>
      <c r="BOJ12" s="91"/>
      <c r="BOK12" s="91"/>
      <c r="BOL12" s="91"/>
      <c r="BOM12" s="91"/>
      <c r="BON12" s="91"/>
      <c r="BOO12" s="91"/>
      <c r="BOP12" s="91"/>
      <c r="BOQ12" s="91"/>
      <c r="BOR12" s="91"/>
      <c r="BOS12" s="91"/>
      <c r="BOT12" s="91"/>
      <c r="BOU12" s="91"/>
      <c r="BOV12" s="91"/>
      <c r="BOW12" s="91"/>
      <c r="BOX12" s="91"/>
      <c r="BOY12" s="91"/>
      <c r="BOZ12" s="91"/>
      <c r="BPA12" s="91"/>
      <c r="BPB12" s="91"/>
      <c r="BPC12" s="91"/>
      <c r="BPD12" s="91"/>
      <c r="BPE12" s="91"/>
      <c r="BPF12" s="91"/>
      <c r="BPG12" s="91"/>
      <c r="BPH12" s="91"/>
      <c r="BPI12" s="91"/>
      <c r="BPJ12" s="91"/>
      <c r="BPK12" s="91"/>
      <c r="BPL12" s="91"/>
      <c r="BPM12" s="91"/>
      <c r="BPN12" s="91"/>
      <c r="BPO12" s="91"/>
      <c r="BPP12" s="91"/>
      <c r="BPQ12" s="91"/>
      <c r="BPR12" s="91"/>
      <c r="BPS12" s="91"/>
      <c r="BPT12" s="91"/>
      <c r="BPU12" s="91"/>
      <c r="BPV12" s="91"/>
      <c r="BPW12" s="91"/>
      <c r="BPX12" s="91"/>
      <c r="BPY12" s="91"/>
      <c r="BPZ12" s="91"/>
      <c r="BQA12" s="91"/>
      <c r="BQB12" s="91"/>
      <c r="BQC12" s="91"/>
      <c r="BQD12" s="91"/>
      <c r="BQE12" s="91"/>
      <c r="BQF12" s="91"/>
      <c r="BQG12" s="91"/>
      <c r="BQH12" s="91"/>
      <c r="BQI12" s="91"/>
      <c r="BQJ12" s="91"/>
      <c r="BQK12" s="91"/>
      <c r="BQL12" s="91"/>
      <c r="BQM12" s="91"/>
      <c r="BQN12" s="91"/>
      <c r="BQO12" s="91"/>
      <c r="BQP12" s="91"/>
      <c r="BQQ12" s="91"/>
      <c r="BQR12" s="91"/>
      <c r="BQS12" s="91"/>
      <c r="BQT12" s="91"/>
      <c r="BQU12" s="91"/>
      <c r="BQV12" s="91"/>
      <c r="BQW12" s="91"/>
      <c r="BQX12" s="91"/>
      <c r="BQY12" s="91"/>
      <c r="BQZ12" s="91"/>
      <c r="BRA12" s="91"/>
      <c r="BRB12" s="91"/>
      <c r="BRC12" s="91"/>
      <c r="BRD12" s="91"/>
      <c r="BRE12" s="91"/>
      <c r="BRF12" s="91"/>
      <c r="BRG12" s="91"/>
      <c r="BRH12" s="91"/>
      <c r="BRI12" s="91"/>
      <c r="BRJ12" s="91"/>
      <c r="BRK12" s="91"/>
      <c r="BRL12" s="91"/>
      <c r="BRM12" s="91"/>
      <c r="BRN12" s="91"/>
      <c r="BRO12" s="91"/>
      <c r="BRP12" s="91"/>
      <c r="BRQ12" s="91"/>
      <c r="BRR12" s="91"/>
      <c r="BRS12" s="91"/>
      <c r="BRT12" s="91"/>
      <c r="BRU12" s="91"/>
      <c r="BRV12" s="91"/>
      <c r="BRW12" s="91"/>
      <c r="BRX12" s="91"/>
      <c r="BRY12" s="91"/>
      <c r="BRZ12" s="91"/>
      <c r="BSA12" s="91"/>
      <c r="BSB12" s="91"/>
      <c r="BSC12" s="91"/>
      <c r="BSD12" s="91"/>
      <c r="BSE12" s="91"/>
      <c r="BSF12" s="91"/>
      <c r="BSG12" s="91"/>
      <c r="BSH12" s="91"/>
      <c r="BSI12" s="91"/>
      <c r="BSJ12" s="91"/>
      <c r="BSK12" s="91"/>
      <c r="BSL12" s="91"/>
      <c r="BSM12" s="91"/>
      <c r="BSN12" s="91"/>
      <c r="BSO12" s="91"/>
      <c r="BSP12" s="91"/>
      <c r="BSQ12" s="91"/>
      <c r="BSR12" s="91"/>
      <c r="BSS12" s="91"/>
      <c r="BST12" s="91"/>
      <c r="BSU12" s="91"/>
      <c r="BSV12" s="91"/>
      <c r="BSW12" s="91"/>
      <c r="BSX12" s="91"/>
      <c r="BSY12" s="91"/>
      <c r="BSZ12" s="91"/>
      <c r="BTA12" s="91"/>
      <c r="BTB12" s="91"/>
      <c r="BTC12" s="91"/>
      <c r="BTD12" s="91"/>
      <c r="BTE12" s="91"/>
      <c r="BTF12" s="91"/>
      <c r="BTG12" s="91"/>
      <c r="BTH12" s="91"/>
      <c r="BTI12" s="91"/>
      <c r="BTJ12" s="91"/>
      <c r="BTK12" s="91"/>
      <c r="BTL12" s="91"/>
      <c r="BTM12" s="91"/>
      <c r="BTN12" s="91"/>
      <c r="BTO12" s="91"/>
      <c r="BTP12" s="91"/>
      <c r="BTQ12" s="91"/>
      <c r="BTR12" s="91"/>
      <c r="BTS12" s="91"/>
      <c r="BTT12" s="91"/>
      <c r="BTU12" s="91"/>
      <c r="BTV12" s="91"/>
      <c r="BTW12" s="91"/>
      <c r="BTX12" s="91"/>
      <c r="BTY12" s="91"/>
      <c r="BTZ12" s="91"/>
      <c r="BUA12" s="91"/>
      <c r="BUB12" s="91"/>
      <c r="BUC12" s="91"/>
      <c r="BUD12" s="91"/>
      <c r="BUE12" s="91"/>
      <c r="BUF12" s="91"/>
      <c r="BUG12" s="91"/>
      <c r="BUH12" s="91"/>
      <c r="BUI12" s="91"/>
      <c r="BUJ12" s="91"/>
      <c r="BUK12" s="91"/>
      <c r="BUL12" s="91"/>
      <c r="BUM12" s="91"/>
      <c r="BUN12" s="91"/>
      <c r="BUO12" s="91"/>
      <c r="BUP12" s="91"/>
      <c r="BUQ12" s="91"/>
      <c r="BUR12" s="91"/>
      <c r="BUS12" s="91"/>
      <c r="BUT12" s="91"/>
      <c r="BUU12" s="91"/>
      <c r="BUV12" s="91"/>
      <c r="BUW12" s="91"/>
      <c r="BUX12" s="91"/>
      <c r="BUY12" s="91"/>
      <c r="BUZ12" s="91"/>
      <c r="BVA12" s="91"/>
      <c r="BVB12" s="91"/>
      <c r="BVC12" s="91"/>
      <c r="BVD12" s="91"/>
      <c r="BVE12" s="91"/>
      <c r="BVF12" s="91"/>
      <c r="BVG12" s="91"/>
      <c r="BVH12" s="91"/>
      <c r="BVI12" s="91"/>
      <c r="BVJ12" s="91"/>
      <c r="BVK12" s="91"/>
      <c r="BVL12" s="91"/>
      <c r="BVM12" s="91"/>
      <c r="BVN12" s="91"/>
      <c r="BVO12" s="91"/>
      <c r="BVP12" s="91"/>
      <c r="BVQ12" s="91"/>
      <c r="BVR12" s="91"/>
      <c r="BVS12" s="91"/>
      <c r="BVT12" s="91"/>
      <c r="BVU12" s="91"/>
      <c r="BVV12" s="91"/>
      <c r="BVW12" s="91"/>
      <c r="BVX12" s="91"/>
      <c r="BVY12" s="91"/>
      <c r="BVZ12" s="91"/>
      <c r="BWA12" s="91"/>
      <c r="BWB12" s="91"/>
      <c r="BWC12" s="91"/>
      <c r="BWD12" s="91"/>
      <c r="BWE12" s="91"/>
      <c r="BWF12" s="91"/>
      <c r="BWG12" s="91"/>
      <c r="BWH12" s="91"/>
      <c r="BWI12" s="91"/>
      <c r="BWJ12" s="91"/>
      <c r="BWK12" s="91"/>
      <c r="BWL12" s="91"/>
      <c r="BWM12" s="91"/>
      <c r="BWN12" s="91"/>
      <c r="BWO12" s="91"/>
      <c r="BWP12" s="91"/>
      <c r="BWQ12" s="91"/>
      <c r="BWR12" s="91"/>
      <c r="BWS12" s="91"/>
      <c r="BWT12" s="91"/>
      <c r="BWU12" s="91"/>
      <c r="BWV12" s="91"/>
      <c r="BWW12" s="91"/>
      <c r="BWX12" s="91"/>
      <c r="BWY12" s="91"/>
      <c r="BWZ12" s="91"/>
      <c r="BXA12" s="91"/>
      <c r="BXB12" s="91"/>
      <c r="BXC12" s="91"/>
      <c r="BXD12" s="91"/>
      <c r="BXE12" s="91"/>
      <c r="BXF12" s="91"/>
      <c r="BXG12" s="91"/>
      <c r="BXH12" s="91"/>
      <c r="BXI12" s="91"/>
      <c r="BXJ12" s="91"/>
      <c r="BXK12" s="91"/>
      <c r="BXL12" s="91"/>
      <c r="BXM12" s="91"/>
      <c r="BXN12" s="91"/>
      <c r="BXO12" s="91"/>
      <c r="BXP12" s="91"/>
      <c r="BXQ12" s="91"/>
      <c r="BXR12" s="91"/>
      <c r="BXS12" s="91"/>
      <c r="BXT12" s="91"/>
      <c r="BXU12" s="91"/>
      <c r="BXV12" s="91"/>
      <c r="BXW12" s="91"/>
      <c r="BXX12" s="91"/>
      <c r="BXY12" s="91"/>
      <c r="BXZ12" s="91"/>
      <c r="BYA12" s="91"/>
      <c r="BYB12" s="91"/>
      <c r="BYC12" s="91"/>
      <c r="BYD12" s="91"/>
      <c r="BYE12" s="91"/>
      <c r="BYF12" s="91"/>
      <c r="BYG12" s="91"/>
      <c r="BYH12" s="91"/>
      <c r="BYI12" s="91"/>
      <c r="BYJ12" s="91"/>
      <c r="BYK12" s="91"/>
      <c r="BYL12" s="91"/>
      <c r="BYM12" s="91"/>
      <c r="BYN12" s="91"/>
      <c r="BYO12" s="91"/>
      <c r="BYP12" s="91"/>
      <c r="BYQ12" s="91"/>
      <c r="BYR12" s="91"/>
      <c r="BYS12" s="91"/>
      <c r="BYT12" s="91"/>
      <c r="BYU12" s="91"/>
      <c r="BYV12" s="91"/>
      <c r="BYW12" s="91"/>
      <c r="BYX12" s="91"/>
      <c r="BYY12" s="91"/>
      <c r="BYZ12" s="91"/>
      <c r="BZA12" s="91"/>
      <c r="BZB12" s="91"/>
      <c r="BZC12" s="91"/>
      <c r="BZD12" s="91"/>
      <c r="BZE12" s="91"/>
      <c r="BZF12" s="91"/>
      <c r="BZG12" s="91"/>
      <c r="BZH12" s="91"/>
      <c r="BZI12" s="91"/>
      <c r="BZJ12" s="91"/>
      <c r="BZK12" s="91"/>
      <c r="BZL12" s="91"/>
      <c r="BZM12" s="91"/>
      <c r="BZN12" s="91"/>
      <c r="BZO12" s="91"/>
      <c r="BZP12" s="91"/>
      <c r="BZQ12" s="91"/>
      <c r="BZR12" s="91"/>
      <c r="BZS12" s="91"/>
      <c r="BZT12" s="91"/>
      <c r="BZU12" s="91"/>
      <c r="BZV12" s="91"/>
      <c r="BZW12" s="91"/>
      <c r="BZX12" s="91"/>
      <c r="BZY12" s="91"/>
      <c r="BZZ12" s="91"/>
      <c r="CAA12" s="91"/>
      <c r="CAB12" s="91"/>
      <c r="CAC12" s="91"/>
      <c r="CAD12" s="91"/>
      <c r="CAE12" s="91"/>
      <c r="CAF12" s="91"/>
      <c r="CAG12" s="91"/>
      <c r="CAH12" s="91"/>
      <c r="CAI12" s="91"/>
      <c r="CAJ12" s="91"/>
      <c r="CAK12" s="91"/>
      <c r="CAL12" s="91"/>
      <c r="CAM12" s="91"/>
      <c r="CAN12" s="91"/>
      <c r="CAO12" s="91"/>
      <c r="CAP12" s="91"/>
      <c r="CAQ12" s="91"/>
      <c r="CAR12" s="91"/>
      <c r="CAS12" s="91"/>
      <c r="CAT12" s="91"/>
      <c r="CAU12" s="91"/>
      <c r="CAV12" s="91"/>
      <c r="CAW12" s="91"/>
      <c r="CAX12" s="91"/>
      <c r="CAY12" s="91"/>
      <c r="CAZ12" s="91"/>
      <c r="CBA12" s="91"/>
      <c r="CBB12" s="91"/>
      <c r="CBC12" s="91"/>
      <c r="CBD12" s="91"/>
      <c r="CBE12" s="91"/>
      <c r="CBF12" s="91"/>
      <c r="CBG12" s="91"/>
      <c r="CBH12" s="91"/>
      <c r="CBI12" s="91"/>
      <c r="CBJ12" s="91"/>
      <c r="CBK12" s="91"/>
      <c r="CBL12" s="91"/>
      <c r="CBM12" s="91"/>
      <c r="CBN12" s="91"/>
      <c r="CBO12" s="91"/>
      <c r="CBP12" s="91"/>
      <c r="CBQ12" s="91"/>
      <c r="CBR12" s="91"/>
      <c r="CBS12" s="91"/>
      <c r="CBT12" s="91"/>
      <c r="CBU12" s="91"/>
      <c r="CBV12" s="91"/>
      <c r="CBW12" s="91"/>
      <c r="CBX12" s="91"/>
      <c r="CBY12" s="91"/>
      <c r="CBZ12" s="91"/>
      <c r="CCA12" s="91"/>
      <c r="CCB12" s="91"/>
      <c r="CCC12" s="91"/>
      <c r="CCD12" s="91"/>
      <c r="CCE12" s="91"/>
      <c r="CCF12" s="91"/>
      <c r="CCG12" s="91"/>
      <c r="CCH12" s="91"/>
      <c r="CCI12" s="91"/>
      <c r="CCJ12" s="91"/>
      <c r="CCK12" s="91"/>
      <c r="CCL12" s="91"/>
      <c r="CCM12" s="91"/>
      <c r="CCN12" s="91"/>
      <c r="CCO12" s="91"/>
      <c r="CCP12" s="91"/>
      <c r="CCQ12" s="91"/>
      <c r="CCR12" s="91"/>
      <c r="CCS12" s="91"/>
      <c r="CCT12" s="91"/>
      <c r="CCU12" s="91"/>
      <c r="CCV12" s="91"/>
      <c r="CCW12" s="91"/>
      <c r="CCX12" s="91"/>
      <c r="CCY12" s="91"/>
      <c r="CCZ12" s="91"/>
      <c r="CDA12" s="91"/>
      <c r="CDB12" s="91"/>
      <c r="CDC12" s="91"/>
      <c r="CDD12" s="91"/>
      <c r="CDE12" s="91"/>
      <c r="CDF12" s="91"/>
      <c r="CDG12" s="91"/>
      <c r="CDH12" s="91"/>
      <c r="CDI12" s="91"/>
      <c r="CDJ12" s="91"/>
      <c r="CDK12" s="91"/>
      <c r="CDL12" s="91"/>
      <c r="CDM12" s="91"/>
      <c r="CDN12" s="91"/>
      <c r="CDO12" s="91"/>
      <c r="CDP12" s="91"/>
      <c r="CDQ12" s="91"/>
      <c r="CDR12" s="91"/>
      <c r="CDS12" s="91"/>
      <c r="CDT12" s="91"/>
      <c r="CDU12" s="91"/>
      <c r="CDV12" s="91"/>
      <c r="CDW12" s="91"/>
      <c r="CDX12" s="91"/>
      <c r="CDY12" s="91"/>
      <c r="CDZ12" s="91"/>
      <c r="CEA12" s="91"/>
      <c r="CEB12" s="91"/>
      <c r="CEC12" s="91"/>
      <c r="CED12" s="91"/>
      <c r="CEE12" s="91"/>
      <c r="CEF12" s="91"/>
      <c r="CEG12" s="91"/>
      <c r="CEH12" s="91"/>
      <c r="CEI12" s="91"/>
      <c r="CEJ12" s="91"/>
      <c r="CEK12" s="91"/>
      <c r="CEL12" s="91"/>
      <c r="CEM12" s="91"/>
      <c r="CEN12" s="91"/>
      <c r="CEO12" s="91"/>
      <c r="CEP12" s="91"/>
      <c r="CEQ12" s="91"/>
      <c r="CER12" s="91"/>
      <c r="CES12" s="91"/>
      <c r="CET12" s="91"/>
      <c r="CEU12" s="91"/>
      <c r="CEV12" s="91"/>
      <c r="CEW12" s="91"/>
      <c r="CEX12" s="91"/>
      <c r="CEY12" s="91"/>
      <c r="CEZ12" s="91"/>
      <c r="CFA12" s="91"/>
      <c r="CFB12" s="91"/>
      <c r="CFC12" s="91"/>
      <c r="CFD12" s="91"/>
      <c r="CFE12" s="91"/>
      <c r="CFF12" s="91"/>
      <c r="CFG12" s="91"/>
      <c r="CFH12" s="91"/>
      <c r="CFI12" s="91"/>
      <c r="CFJ12" s="91"/>
      <c r="CFK12" s="91"/>
      <c r="CFL12" s="91"/>
      <c r="CFM12" s="91"/>
      <c r="CFN12" s="91"/>
      <c r="CFO12" s="91"/>
      <c r="CFP12" s="91"/>
      <c r="CFQ12" s="91"/>
      <c r="CFR12" s="91"/>
      <c r="CFS12" s="91"/>
      <c r="CFT12" s="91"/>
      <c r="CFU12" s="91"/>
      <c r="CFV12" s="91"/>
      <c r="CFW12" s="91"/>
      <c r="CFX12" s="91"/>
      <c r="CFY12" s="91"/>
      <c r="CFZ12" s="91"/>
      <c r="CGA12" s="91"/>
      <c r="CGB12" s="91"/>
      <c r="CGC12" s="91"/>
      <c r="CGD12" s="91"/>
      <c r="CGE12" s="91"/>
      <c r="CGF12" s="91"/>
      <c r="CGG12" s="91"/>
      <c r="CGH12" s="91"/>
      <c r="CGI12" s="91"/>
      <c r="CGJ12" s="91"/>
      <c r="CGK12" s="91"/>
      <c r="CGL12" s="91"/>
      <c r="CGM12" s="91"/>
      <c r="CGN12" s="91"/>
      <c r="CGO12" s="91"/>
      <c r="CGP12" s="91"/>
      <c r="CGQ12" s="91"/>
      <c r="CGR12" s="91"/>
      <c r="CGS12" s="91"/>
      <c r="CGT12" s="91"/>
      <c r="CGU12" s="91"/>
      <c r="CGV12" s="91"/>
      <c r="CGW12" s="91"/>
      <c r="CGX12" s="91"/>
      <c r="CGY12" s="91"/>
      <c r="CGZ12" s="91"/>
      <c r="CHA12" s="91"/>
      <c r="CHB12" s="91"/>
      <c r="CHC12" s="91"/>
      <c r="CHD12" s="91"/>
      <c r="CHE12" s="91"/>
      <c r="CHF12" s="91"/>
      <c r="CHG12" s="91"/>
      <c r="CHH12" s="91"/>
      <c r="CHI12" s="91"/>
      <c r="CHJ12" s="91"/>
      <c r="CHK12" s="91"/>
      <c r="CHL12" s="91"/>
      <c r="CHM12" s="91"/>
      <c r="CHN12" s="91"/>
      <c r="CHO12" s="91"/>
      <c r="CHP12" s="91"/>
      <c r="CHQ12" s="91"/>
      <c r="CHR12" s="91"/>
      <c r="CHS12" s="91"/>
      <c r="CHT12" s="91"/>
      <c r="CHU12" s="91"/>
      <c r="CHV12" s="91"/>
      <c r="CHW12" s="91"/>
      <c r="CHX12" s="91"/>
      <c r="CHY12" s="91"/>
      <c r="CHZ12" s="91"/>
      <c r="CIA12" s="91"/>
      <c r="CIB12" s="91"/>
      <c r="CIC12" s="91"/>
      <c r="CID12" s="91"/>
      <c r="CIE12" s="91"/>
      <c r="CIF12" s="91"/>
      <c r="CIG12" s="91"/>
      <c r="CIH12" s="91"/>
      <c r="CII12" s="91"/>
      <c r="CIJ12" s="91"/>
      <c r="CIK12" s="91"/>
      <c r="CIL12" s="91"/>
      <c r="CIM12" s="91"/>
      <c r="CIN12" s="91"/>
      <c r="CIO12" s="91"/>
      <c r="CIP12" s="91"/>
      <c r="CIQ12" s="91"/>
      <c r="CIR12" s="91"/>
      <c r="CIS12" s="91"/>
      <c r="CIT12" s="91"/>
      <c r="CIU12" s="91"/>
      <c r="CIV12" s="91"/>
      <c r="CIW12" s="91"/>
      <c r="CIX12" s="91"/>
      <c r="CIY12" s="91"/>
      <c r="CIZ12" s="91"/>
      <c r="CJA12" s="91"/>
      <c r="CJB12" s="91"/>
      <c r="CJC12" s="91"/>
      <c r="CJD12" s="91"/>
      <c r="CJE12" s="91"/>
      <c r="CJF12" s="91"/>
      <c r="CJG12" s="91"/>
      <c r="CJH12" s="91"/>
      <c r="CJI12" s="91"/>
      <c r="CJJ12" s="91"/>
      <c r="CJK12" s="91"/>
      <c r="CJL12" s="91"/>
      <c r="CJM12" s="91"/>
      <c r="CJN12" s="91"/>
      <c r="CJO12" s="91"/>
      <c r="CJP12" s="91"/>
      <c r="CJQ12" s="91"/>
      <c r="CJR12" s="91"/>
      <c r="CJS12" s="91"/>
      <c r="CJT12" s="91"/>
      <c r="CJU12" s="91"/>
      <c r="CJV12" s="91"/>
      <c r="CJW12" s="91"/>
      <c r="CJX12" s="91"/>
      <c r="CJY12" s="91"/>
      <c r="CJZ12" s="91"/>
      <c r="CKA12" s="91"/>
      <c r="CKB12" s="91"/>
      <c r="CKC12" s="91"/>
      <c r="CKD12" s="91"/>
      <c r="CKE12" s="91"/>
      <c r="CKF12" s="91"/>
      <c r="CKG12" s="91"/>
      <c r="CKH12" s="91"/>
      <c r="CKI12" s="91"/>
      <c r="CKJ12" s="91"/>
      <c r="CKK12" s="91"/>
      <c r="CKL12" s="91"/>
      <c r="CKM12" s="91"/>
      <c r="CKN12" s="91"/>
      <c r="CKO12" s="91"/>
      <c r="CKP12" s="91"/>
      <c r="CKQ12" s="91"/>
      <c r="CKR12" s="91"/>
      <c r="CKS12" s="91"/>
      <c r="CKT12" s="91"/>
      <c r="CKU12" s="91"/>
      <c r="CKV12" s="91"/>
      <c r="CKW12" s="91"/>
      <c r="CKX12" s="91"/>
      <c r="CKY12" s="91"/>
      <c r="CKZ12" s="91"/>
      <c r="CLA12" s="91"/>
      <c r="CLB12" s="91"/>
      <c r="CLC12" s="91"/>
      <c r="CLD12" s="91"/>
      <c r="CLE12" s="91"/>
      <c r="CLF12" s="91"/>
      <c r="CLG12" s="91"/>
      <c r="CLH12" s="91"/>
      <c r="CLI12" s="91"/>
      <c r="CLJ12" s="91"/>
      <c r="CLK12" s="91"/>
      <c r="CLL12" s="91"/>
      <c r="CLM12" s="91"/>
      <c r="CLN12" s="91"/>
      <c r="CLO12" s="91"/>
      <c r="CLP12" s="91"/>
      <c r="CLQ12" s="91"/>
      <c r="CLR12" s="91"/>
      <c r="CLS12" s="91"/>
      <c r="CLT12" s="91"/>
      <c r="CLU12" s="91"/>
      <c r="CLV12" s="91"/>
      <c r="CLW12" s="91"/>
      <c r="CLX12" s="91"/>
      <c r="CLY12" s="91"/>
      <c r="CLZ12" s="91"/>
      <c r="CMA12" s="91"/>
      <c r="CMB12" s="91"/>
      <c r="CMC12" s="91"/>
      <c r="CMD12" s="91"/>
      <c r="CME12" s="91"/>
      <c r="CMF12" s="91"/>
      <c r="CMG12" s="91"/>
      <c r="CMH12" s="91"/>
      <c r="CMI12" s="91"/>
      <c r="CMJ12" s="91"/>
      <c r="CMK12" s="91"/>
      <c r="CML12" s="91"/>
      <c r="CMM12" s="91"/>
      <c r="CMN12" s="91"/>
      <c r="CMO12" s="91"/>
      <c r="CMP12" s="91"/>
      <c r="CMQ12" s="91"/>
      <c r="CMR12" s="91"/>
      <c r="CMS12" s="91"/>
      <c r="CMT12" s="91"/>
      <c r="CMU12" s="91"/>
      <c r="CMV12" s="91"/>
      <c r="CMW12" s="91"/>
      <c r="CMX12" s="91"/>
      <c r="CMY12" s="91"/>
      <c r="CMZ12" s="91"/>
      <c r="CNA12" s="91"/>
      <c r="CNB12" s="91"/>
      <c r="CNC12" s="91"/>
      <c r="CND12" s="91"/>
      <c r="CNE12" s="91"/>
      <c r="CNF12" s="91"/>
      <c r="CNG12" s="91"/>
      <c r="CNH12" s="91"/>
      <c r="CNI12" s="91"/>
      <c r="CNJ12" s="91"/>
      <c r="CNK12" s="91"/>
      <c r="CNL12" s="91"/>
      <c r="CNM12" s="91"/>
      <c r="CNN12" s="91"/>
      <c r="CNO12" s="91"/>
      <c r="CNP12" s="91"/>
      <c r="CNQ12" s="91"/>
      <c r="CNR12" s="91"/>
      <c r="CNS12" s="91"/>
      <c r="CNT12" s="91"/>
      <c r="CNU12" s="91"/>
      <c r="CNV12" s="91"/>
      <c r="CNW12" s="91"/>
      <c r="CNX12" s="91"/>
      <c r="CNY12" s="91"/>
      <c r="CNZ12" s="91"/>
      <c r="COA12" s="91"/>
      <c r="COB12" s="91"/>
      <c r="COC12" s="91"/>
      <c r="COD12" s="91"/>
      <c r="COE12" s="91"/>
      <c r="COF12" s="91"/>
      <c r="COG12" s="91"/>
      <c r="COH12" s="91"/>
      <c r="COI12" s="91"/>
      <c r="COJ12" s="91"/>
      <c r="COK12" s="91"/>
      <c r="COL12" s="91"/>
      <c r="COM12" s="91"/>
      <c r="CON12" s="91"/>
      <c r="COO12" s="91"/>
      <c r="COP12" s="91"/>
      <c r="COQ12" s="91"/>
      <c r="COR12" s="91"/>
      <c r="COS12" s="91"/>
      <c r="COT12" s="91"/>
      <c r="COU12" s="91"/>
      <c r="COV12" s="91"/>
      <c r="COW12" s="91"/>
      <c r="COX12" s="91"/>
      <c r="COY12" s="91"/>
      <c r="COZ12" s="91"/>
      <c r="CPA12" s="91"/>
      <c r="CPB12" s="91"/>
      <c r="CPC12" s="91"/>
      <c r="CPD12" s="91"/>
      <c r="CPE12" s="91"/>
      <c r="CPF12" s="91"/>
      <c r="CPG12" s="91"/>
      <c r="CPH12" s="91"/>
      <c r="CPI12" s="91"/>
      <c r="CPJ12" s="91"/>
      <c r="CPK12" s="91"/>
      <c r="CPL12" s="91"/>
      <c r="CPM12" s="91"/>
      <c r="CPN12" s="91"/>
      <c r="CPO12" s="91"/>
      <c r="CPP12" s="91"/>
      <c r="CPQ12" s="91"/>
      <c r="CPR12" s="91"/>
      <c r="CPS12" s="91"/>
      <c r="CPT12" s="91"/>
      <c r="CPU12" s="91"/>
      <c r="CPV12" s="91"/>
      <c r="CPW12" s="91"/>
      <c r="CPX12" s="91"/>
      <c r="CPY12" s="91"/>
      <c r="CPZ12" s="91"/>
      <c r="CQA12" s="91"/>
      <c r="CQB12" s="91"/>
      <c r="CQC12" s="91"/>
      <c r="CQD12" s="91"/>
      <c r="CQE12" s="91"/>
      <c r="CQF12" s="91"/>
      <c r="CQG12" s="91"/>
      <c r="CQH12" s="91"/>
      <c r="CQI12" s="91"/>
      <c r="CQJ12" s="91"/>
      <c r="CQK12" s="91"/>
      <c r="CQL12" s="91"/>
      <c r="CQM12" s="91"/>
      <c r="CQN12" s="91"/>
      <c r="CQO12" s="91"/>
      <c r="CQP12" s="91"/>
      <c r="CQQ12" s="91"/>
      <c r="CQR12" s="91"/>
      <c r="CQS12" s="91"/>
      <c r="CQT12" s="91"/>
      <c r="CQU12" s="91"/>
      <c r="CQV12" s="91"/>
      <c r="CQW12" s="91"/>
      <c r="CQX12" s="91"/>
      <c r="CQY12" s="91"/>
      <c r="CQZ12" s="91"/>
      <c r="CRA12" s="91"/>
      <c r="CRB12" s="91"/>
      <c r="CRC12" s="91"/>
      <c r="CRD12" s="91"/>
      <c r="CRE12" s="91"/>
      <c r="CRF12" s="91"/>
      <c r="CRG12" s="91"/>
      <c r="CRH12" s="91"/>
      <c r="CRI12" s="91"/>
      <c r="CRJ12" s="91"/>
      <c r="CRK12" s="91"/>
      <c r="CRL12" s="91"/>
      <c r="CRM12" s="91"/>
      <c r="CRN12" s="91"/>
      <c r="CRO12" s="91"/>
      <c r="CRP12" s="91"/>
      <c r="CRQ12" s="91"/>
      <c r="CRR12" s="91"/>
      <c r="CRS12" s="91"/>
      <c r="CRT12" s="91"/>
      <c r="CRU12" s="91"/>
      <c r="CRV12" s="91"/>
      <c r="CRW12" s="91"/>
      <c r="CRX12" s="91"/>
      <c r="CRY12" s="91"/>
      <c r="CRZ12" s="91"/>
      <c r="CSA12" s="91"/>
      <c r="CSB12" s="91"/>
      <c r="CSC12" s="91"/>
      <c r="CSD12" s="91"/>
      <c r="CSE12" s="91"/>
      <c r="CSF12" s="91"/>
      <c r="CSG12" s="91"/>
      <c r="CSH12" s="91"/>
      <c r="CSI12" s="91"/>
      <c r="CSJ12" s="91"/>
      <c r="CSK12" s="91"/>
      <c r="CSL12" s="91"/>
      <c r="CSM12" s="91"/>
      <c r="CSN12" s="91"/>
      <c r="CSO12" s="91"/>
      <c r="CSP12" s="91"/>
      <c r="CSQ12" s="91"/>
      <c r="CSR12" s="91"/>
      <c r="CSS12" s="91"/>
      <c r="CST12" s="91"/>
      <c r="CSU12" s="91"/>
      <c r="CSV12" s="91"/>
      <c r="CSW12" s="91"/>
      <c r="CSX12" s="91"/>
      <c r="CSY12" s="91"/>
      <c r="CSZ12" s="91"/>
      <c r="CTA12" s="91"/>
      <c r="CTB12" s="91"/>
      <c r="CTC12" s="91"/>
      <c r="CTD12" s="91"/>
      <c r="CTE12" s="91"/>
      <c r="CTF12" s="91"/>
      <c r="CTG12" s="91"/>
      <c r="CTH12" s="91"/>
      <c r="CTI12" s="91"/>
      <c r="CTJ12" s="91"/>
      <c r="CTK12" s="91"/>
      <c r="CTL12" s="91"/>
      <c r="CTM12" s="91"/>
      <c r="CTN12" s="91"/>
      <c r="CTO12" s="91"/>
      <c r="CTP12" s="91"/>
      <c r="CTQ12" s="91"/>
      <c r="CTR12" s="91"/>
      <c r="CTS12" s="91"/>
      <c r="CTT12" s="91"/>
      <c r="CTU12" s="91"/>
      <c r="CTV12" s="91"/>
      <c r="CTW12" s="91"/>
      <c r="CTX12" s="91"/>
      <c r="CTY12" s="91"/>
      <c r="CTZ12" s="91"/>
      <c r="CUA12" s="91"/>
      <c r="CUB12" s="91"/>
      <c r="CUC12" s="91"/>
      <c r="CUD12" s="91"/>
      <c r="CUE12" s="91"/>
      <c r="CUF12" s="91"/>
      <c r="CUG12" s="91"/>
      <c r="CUH12" s="91"/>
      <c r="CUI12" s="91"/>
      <c r="CUJ12" s="91"/>
      <c r="CUK12" s="91"/>
      <c r="CUL12" s="91"/>
      <c r="CUM12" s="91"/>
      <c r="CUN12" s="91"/>
      <c r="CUO12" s="91"/>
      <c r="CUP12" s="91"/>
      <c r="CUQ12" s="91"/>
      <c r="CUR12" s="91"/>
      <c r="CUS12" s="91"/>
      <c r="CUT12" s="91"/>
      <c r="CUU12" s="91"/>
      <c r="CUV12" s="91"/>
      <c r="CUW12" s="91"/>
      <c r="CUX12" s="91"/>
      <c r="CUY12" s="91"/>
      <c r="CUZ12" s="91"/>
      <c r="CVA12" s="91"/>
      <c r="CVB12" s="91"/>
      <c r="CVC12" s="91"/>
      <c r="CVD12" s="91"/>
      <c r="CVE12" s="91"/>
      <c r="CVF12" s="91"/>
      <c r="CVG12" s="91"/>
      <c r="CVH12" s="91"/>
      <c r="CVI12" s="91"/>
      <c r="CVJ12" s="91"/>
      <c r="CVK12" s="91"/>
      <c r="CVL12" s="91"/>
      <c r="CVM12" s="91"/>
      <c r="CVN12" s="91"/>
      <c r="CVO12" s="91"/>
      <c r="CVP12" s="91"/>
      <c r="CVQ12" s="91"/>
      <c r="CVR12" s="91"/>
      <c r="CVS12" s="91"/>
      <c r="CVT12" s="91"/>
      <c r="CVU12" s="91"/>
      <c r="CVV12" s="91"/>
      <c r="CVW12" s="91"/>
      <c r="CVX12" s="91"/>
      <c r="CVY12" s="91"/>
      <c r="CVZ12" s="91"/>
      <c r="CWA12" s="91"/>
      <c r="CWB12" s="91"/>
      <c r="CWC12" s="91"/>
      <c r="CWD12" s="91"/>
      <c r="CWE12" s="91"/>
      <c r="CWF12" s="91"/>
      <c r="CWG12" s="91"/>
      <c r="CWH12" s="91"/>
      <c r="CWI12" s="91"/>
      <c r="CWJ12" s="91"/>
      <c r="CWK12" s="91"/>
      <c r="CWL12" s="91"/>
      <c r="CWM12" s="91"/>
      <c r="CWN12" s="91"/>
      <c r="CWO12" s="91"/>
      <c r="CWP12" s="91"/>
      <c r="CWQ12" s="91"/>
      <c r="CWR12" s="91"/>
      <c r="CWS12" s="91"/>
      <c r="CWT12" s="91"/>
      <c r="CWU12" s="91"/>
      <c r="CWV12" s="91"/>
      <c r="CWW12" s="91"/>
      <c r="CWX12" s="91"/>
      <c r="CWY12" s="91"/>
      <c r="CWZ12" s="91"/>
      <c r="CXA12" s="91"/>
      <c r="CXB12" s="91"/>
      <c r="CXC12" s="91"/>
      <c r="CXD12" s="91"/>
      <c r="CXE12" s="91"/>
      <c r="CXF12" s="91"/>
      <c r="CXG12" s="91"/>
      <c r="CXH12" s="91"/>
      <c r="CXI12" s="91"/>
      <c r="CXJ12" s="91"/>
      <c r="CXK12" s="91"/>
      <c r="CXL12" s="91"/>
      <c r="CXM12" s="91"/>
      <c r="CXN12" s="91"/>
      <c r="CXO12" s="91"/>
      <c r="CXP12" s="91"/>
      <c r="CXQ12" s="91"/>
      <c r="CXR12" s="91"/>
      <c r="CXS12" s="91"/>
      <c r="CXT12" s="91"/>
      <c r="CXU12" s="91"/>
      <c r="CXV12" s="91"/>
      <c r="CXW12" s="91"/>
      <c r="CXX12" s="91"/>
      <c r="CXY12" s="91"/>
      <c r="CXZ12" s="91"/>
      <c r="CYA12" s="91"/>
      <c r="CYB12" s="91"/>
      <c r="CYC12" s="91"/>
      <c r="CYD12" s="91"/>
      <c r="CYE12" s="91"/>
      <c r="CYF12" s="91"/>
      <c r="CYG12" s="91"/>
      <c r="CYH12" s="91"/>
      <c r="CYI12" s="91"/>
      <c r="CYJ12" s="91"/>
      <c r="CYK12" s="91"/>
      <c r="CYL12" s="91"/>
      <c r="CYM12" s="91"/>
      <c r="CYN12" s="91"/>
      <c r="CYO12" s="91"/>
      <c r="CYP12" s="91"/>
      <c r="CYQ12" s="91"/>
      <c r="CYR12" s="91"/>
      <c r="CYS12" s="91"/>
      <c r="CYT12" s="91"/>
      <c r="CYU12" s="91"/>
      <c r="CYV12" s="91"/>
      <c r="CYW12" s="91"/>
      <c r="CYX12" s="91"/>
      <c r="CYY12" s="91"/>
      <c r="CYZ12" s="91"/>
      <c r="CZA12" s="91"/>
      <c r="CZB12" s="91"/>
      <c r="CZC12" s="91"/>
      <c r="CZD12" s="91"/>
      <c r="CZE12" s="91"/>
      <c r="CZF12" s="91"/>
      <c r="CZG12" s="91"/>
      <c r="CZH12" s="91"/>
      <c r="CZI12" s="91"/>
      <c r="CZJ12" s="91"/>
      <c r="CZK12" s="91"/>
      <c r="CZL12" s="91"/>
      <c r="CZM12" s="91"/>
      <c r="CZN12" s="91"/>
      <c r="CZO12" s="91"/>
      <c r="CZP12" s="91"/>
      <c r="CZQ12" s="91"/>
      <c r="CZR12" s="91"/>
      <c r="CZS12" s="91"/>
      <c r="CZT12" s="91"/>
      <c r="CZU12" s="91"/>
      <c r="CZV12" s="91"/>
      <c r="CZW12" s="91"/>
      <c r="CZX12" s="91"/>
      <c r="CZY12" s="91"/>
      <c r="CZZ12" s="91"/>
      <c r="DAA12" s="91"/>
      <c r="DAB12" s="91"/>
      <c r="DAC12" s="91"/>
      <c r="DAD12" s="91"/>
      <c r="DAE12" s="91"/>
      <c r="DAF12" s="91"/>
      <c r="DAG12" s="91"/>
      <c r="DAH12" s="91"/>
      <c r="DAI12" s="91"/>
      <c r="DAJ12" s="91"/>
      <c r="DAK12" s="91"/>
      <c r="DAL12" s="91"/>
      <c r="DAM12" s="91"/>
      <c r="DAN12" s="91"/>
      <c r="DAO12" s="91"/>
      <c r="DAP12" s="91"/>
      <c r="DAQ12" s="91"/>
      <c r="DAR12" s="91"/>
      <c r="DAS12" s="91"/>
      <c r="DAT12" s="91"/>
      <c r="DAU12" s="91"/>
      <c r="DAV12" s="91"/>
      <c r="DAW12" s="91"/>
      <c r="DAX12" s="91"/>
      <c r="DAY12" s="91"/>
      <c r="DAZ12" s="91"/>
      <c r="DBA12" s="91"/>
      <c r="DBB12" s="91"/>
      <c r="DBC12" s="91"/>
      <c r="DBD12" s="91"/>
      <c r="DBE12" s="91"/>
      <c r="DBF12" s="91"/>
      <c r="DBG12" s="91"/>
      <c r="DBH12" s="91"/>
      <c r="DBI12" s="91"/>
      <c r="DBJ12" s="91"/>
      <c r="DBK12" s="91"/>
      <c r="DBL12" s="91"/>
      <c r="DBM12" s="91"/>
      <c r="DBN12" s="91"/>
      <c r="DBO12" s="91"/>
      <c r="DBP12" s="91"/>
      <c r="DBQ12" s="91"/>
      <c r="DBR12" s="91"/>
      <c r="DBS12" s="91"/>
      <c r="DBT12" s="91"/>
      <c r="DBU12" s="91"/>
      <c r="DBV12" s="91"/>
      <c r="DBW12" s="91"/>
      <c r="DBX12" s="91"/>
      <c r="DBY12" s="91"/>
      <c r="DBZ12" s="91"/>
      <c r="DCA12" s="91"/>
      <c r="DCB12" s="91"/>
      <c r="DCC12" s="91"/>
      <c r="DCD12" s="91"/>
      <c r="DCE12" s="91"/>
      <c r="DCF12" s="91"/>
      <c r="DCG12" s="91"/>
      <c r="DCH12" s="91"/>
      <c r="DCI12" s="91"/>
      <c r="DCJ12" s="91"/>
      <c r="DCK12" s="91"/>
      <c r="DCL12" s="91"/>
      <c r="DCM12" s="91"/>
      <c r="DCN12" s="91"/>
      <c r="DCO12" s="91"/>
      <c r="DCP12" s="91"/>
      <c r="DCQ12" s="91"/>
      <c r="DCR12" s="91"/>
      <c r="DCS12" s="91"/>
      <c r="DCT12" s="91"/>
      <c r="DCU12" s="91"/>
      <c r="DCV12" s="91"/>
      <c r="DCW12" s="91"/>
      <c r="DCX12" s="91"/>
      <c r="DCY12" s="91"/>
      <c r="DCZ12" s="91"/>
      <c r="DDA12" s="91"/>
      <c r="DDB12" s="91"/>
      <c r="DDC12" s="91"/>
      <c r="DDD12" s="91"/>
      <c r="DDE12" s="91"/>
      <c r="DDF12" s="91"/>
      <c r="DDG12" s="91"/>
      <c r="DDH12" s="91"/>
      <c r="DDI12" s="91"/>
      <c r="DDJ12" s="91"/>
      <c r="DDK12" s="91"/>
      <c r="DDL12" s="91"/>
      <c r="DDM12" s="91"/>
      <c r="DDN12" s="91"/>
      <c r="DDO12" s="91"/>
      <c r="DDP12" s="91"/>
      <c r="DDQ12" s="91"/>
      <c r="DDR12" s="91"/>
      <c r="DDS12" s="91"/>
      <c r="DDT12" s="91"/>
      <c r="DDU12" s="91"/>
      <c r="DDV12" s="91"/>
      <c r="DDW12" s="91"/>
      <c r="DDX12" s="91"/>
      <c r="DDY12" s="91"/>
      <c r="DDZ12" s="91"/>
      <c r="DEA12" s="91"/>
      <c r="DEB12" s="91"/>
      <c r="DEC12" s="91"/>
      <c r="DED12" s="91"/>
      <c r="DEE12" s="91"/>
      <c r="DEF12" s="91"/>
      <c r="DEG12" s="91"/>
      <c r="DEH12" s="91"/>
      <c r="DEI12" s="91"/>
      <c r="DEJ12" s="91"/>
      <c r="DEK12" s="91"/>
      <c r="DEL12" s="91"/>
      <c r="DEM12" s="91"/>
      <c r="DEN12" s="91"/>
      <c r="DEO12" s="91"/>
      <c r="DEP12" s="91"/>
      <c r="DEQ12" s="91"/>
      <c r="DER12" s="91"/>
      <c r="DES12" s="91"/>
      <c r="DET12" s="91"/>
      <c r="DEU12" s="91"/>
      <c r="DEV12" s="91"/>
      <c r="DEW12" s="91"/>
      <c r="DEX12" s="91"/>
      <c r="DEY12" s="91"/>
      <c r="DEZ12" s="91"/>
      <c r="DFA12" s="91"/>
      <c r="DFB12" s="91"/>
      <c r="DFC12" s="91"/>
      <c r="DFD12" s="91"/>
      <c r="DFE12" s="91"/>
      <c r="DFF12" s="91"/>
      <c r="DFG12" s="91"/>
      <c r="DFH12" s="91"/>
      <c r="DFI12" s="91"/>
      <c r="DFJ12" s="91"/>
      <c r="DFK12" s="91"/>
      <c r="DFL12" s="91"/>
      <c r="DFM12" s="91"/>
      <c r="DFN12" s="91"/>
      <c r="DFO12" s="91"/>
      <c r="DFP12" s="91"/>
      <c r="DFQ12" s="91"/>
      <c r="DFR12" s="91"/>
      <c r="DFS12" s="91"/>
      <c r="DFT12" s="91"/>
      <c r="DFU12" s="91"/>
      <c r="DFV12" s="91"/>
      <c r="DFW12" s="91"/>
      <c r="DFX12" s="91"/>
      <c r="DFY12" s="91"/>
      <c r="DFZ12" s="91"/>
      <c r="DGA12" s="91"/>
      <c r="DGB12" s="91"/>
      <c r="DGC12" s="91"/>
      <c r="DGD12" s="91"/>
      <c r="DGE12" s="91"/>
      <c r="DGF12" s="91"/>
      <c r="DGG12" s="91"/>
      <c r="DGH12" s="91"/>
      <c r="DGI12" s="91"/>
      <c r="DGJ12" s="91"/>
      <c r="DGK12" s="91"/>
      <c r="DGL12" s="91"/>
      <c r="DGM12" s="91"/>
      <c r="DGN12" s="91"/>
      <c r="DGO12" s="91"/>
      <c r="DGP12" s="91"/>
      <c r="DGQ12" s="91"/>
      <c r="DGR12" s="91"/>
      <c r="DGS12" s="91"/>
      <c r="DGT12" s="91"/>
      <c r="DGU12" s="91"/>
      <c r="DGV12" s="91"/>
      <c r="DGW12" s="91"/>
      <c r="DGX12" s="91"/>
      <c r="DGY12" s="91"/>
      <c r="DGZ12" s="91"/>
      <c r="DHA12" s="91"/>
      <c r="DHB12" s="91"/>
      <c r="DHC12" s="91"/>
      <c r="DHD12" s="91"/>
      <c r="DHE12" s="91"/>
      <c r="DHF12" s="91"/>
      <c r="DHG12" s="91"/>
      <c r="DHH12" s="91"/>
      <c r="DHI12" s="91"/>
      <c r="DHJ12" s="91"/>
      <c r="DHK12" s="91"/>
      <c r="DHL12" s="91"/>
      <c r="DHM12" s="91"/>
      <c r="DHN12" s="91"/>
      <c r="DHO12" s="91"/>
      <c r="DHP12" s="91"/>
      <c r="DHQ12" s="91"/>
      <c r="DHR12" s="91"/>
      <c r="DHS12" s="91"/>
      <c r="DHT12" s="91"/>
      <c r="DHU12" s="91"/>
      <c r="DHV12" s="91"/>
      <c r="DHW12" s="91"/>
      <c r="DHX12" s="91"/>
      <c r="DHY12" s="91"/>
      <c r="DHZ12" s="91"/>
      <c r="DIA12" s="91"/>
      <c r="DIB12" s="91"/>
      <c r="DIC12" s="91"/>
      <c r="DID12" s="91"/>
      <c r="DIE12" s="91"/>
      <c r="DIF12" s="91"/>
      <c r="DIG12" s="91"/>
      <c r="DIH12" s="91"/>
      <c r="DII12" s="91"/>
      <c r="DIJ12" s="91"/>
      <c r="DIK12" s="91"/>
      <c r="DIL12" s="91"/>
      <c r="DIM12" s="91"/>
      <c r="DIN12" s="91"/>
      <c r="DIO12" s="91"/>
      <c r="DIP12" s="91"/>
      <c r="DIQ12" s="91"/>
      <c r="DIR12" s="91"/>
      <c r="DIS12" s="91"/>
      <c r="DIT12" s="91"/>
      <c r="DIU12" s="91"/>
      <c r="DIV12" s="91"/>
      <c r="DIW12" s="91"/>
      <c r="DIX12" s="91"/>
      <c r="DIY12" s="91"/>
      <c r="DIZ12" s="91"/>
      <c r="DJA12" s="91"/>
      <c r="DJB12" s="91"/>
      <c r="DJC12" s="91"/>
      <c r="DJD12" s="91"/>
      <c r="DJE12" s="91"/>
      <c r="DJF12" s="91"/>
      <c r="DJG12" s="91"/>
      <c r="DJH12" s="91"/>
      <c r="DJI12" s="91"/>
      <c r="DJJ12" s="91"/>
      <c r="DJK12" s="91"/>
      <c r="DJL12" s="91"/>
      <c r="DJM12" s="91"/>
      <c r="DJN12" s="91"/>
      <c r="DJO12" s="91"/>
      <c r="DJP12" s="91"/>
      <c r="DJQ12" s="91"/>
      <c r="DJR12" s="91"/>
      <c r="DJS12" s="91"/>
      <c r="DJT12" s="91"/>
      <c r="DJU12" s="91"/>
      <c r="DJV12" s="91"/>
      <c r="DJW12" s="91"/>
      <c r="DJX12" s="91"/>
      <c r="DJY12" s="91"/>
      <c r="DJZ12" s="91"/>
      <c r="DKA12" s="91"/>
      <c r="DKB12" s="91"/>
      <c r="DKC12" s="91"/>
      <c r="DKD12" s="91"/>
      <c r="DKE12" s="91"/>
      <c r="DKF12" s="91"/>
      <c r="DKG12" s="91"/>
      <c r="DKH12" s="91"/>
      <c r="DKI12" s="91"/>
      <c r="DKJ12" s="91"/>
      <c r="DKK12" s="91"/>
      <c r="DKL12" s="91"/>
      <c r="DKM12" s="91"/>
      <c r="DKN12" s="91"/>
      <c r="DKO12" s="91"/>
      <c r="DKP12" s="91"/>
      <c r="DKQ12" s="91"/>
      <c r="DKR12" s="91"/>
      <c r="DKS12" s="91"/>
      <c r="DKT12" s="91"/>
      <c r="DKU12" s="91"/>
      <c r="DKV12" s="91"/>
      <c r="DKW12" s="91"/>
      <c r="DKX12" s="91"/>
      <c r="DKY12" s="91"/>
      <c r="DKZ12" s="91"/>
      <c r="DLA12" s="91"/>
      <c r="DLB12" s="91"/>
      <c r="DLC12" s="91"/>
      <c r="DLD12" s="91"/>
      <c r="DLE12" s="91"/>
      <c r="DLF12" s="91"/>
      <c r="DLG12" s="91"/>
      <c r="DLH12" s="91"/>
      <c r="DLI12" s="91"/>
      <c r="DLJ12" s="91"/>
      <c r="DLK12" s="91"/>
      <c r="DLL12" s="91"/>
      <c r="DLM12" s="91"/>
      <c r="DLN12" s="91"/>
      <c r="DLO12" s="91"/>
      <c r="DLP12" s="91"/>
      <c r="DLQ12" s="91"/>
      <c r="DLR12" s="91"/>
      <c r="DLS12" s="91"/>
      <c r="DLT12" s="91"/>
      <c r="DLU12" s="91"/>
      <c r="DLV12" s="91"/>
      <c r="DLW12" s="91"/>
      <c r="DLX12" s="91"/>
      <c r="DLY12" s="91"/>
      <c r="DLZ12" s="91"/>
      <c r="DMA12" s="91"/>
      <c r="DMB12" s="91"/>
      <c r="DMC12" s="91"/>
      <c r="DMD12" s="91"/>
      <c r="DME12" s="91"/>
      <c r="DMF12" s="91"/>
      <c r="DMG12" s="91"/>
      <c r="DMH12" s="91"/>
      <c r="DMI12" s="91"/>
      <c r="DMJ12" s="91"/>
      <c r="DMK12" s="91"/>
      <c r="DML12" s="91"/>
      <c r="DMM12" s="91"/>
      <c r="DMN12" s="91"/>
      <c r="DMO12" s="91"/>
      <c r="DMP12" s="91"/>
      <c r="DMQ12" s="91"/>
      <c r="DMR12" s="91"/>
      <c r="DMS12" s="91"/>
      <c r="DMT12" s="91"/>
      <c r="DMU12" s="91"/>
      <c r="DMV12" s="91"/>
      <c r="DMW12" s="91"/>
      <c r="DMX12" s="91"/>
      <c r="DMY12" s="91"/>
      <c r="DMZ12" s="91"/>
      <c r="DNA12" s="91"/>
      <c r="DNB12" s="91"/>
      <c r="DNC12" s="91"/>
      <c r="DND12" s="91"/>
      <c r="DNE12" s="91"/>
      <c r="DNF12" s="91"/>
      <c r="DNG12" s="91"/>
      <c r="DNH12" s="91"/>
      <c r="DNI12" s="91"/>
      <c r="DNJ12" s="91"/>
      <c r="DNK12" s="91"/>
      <c r="DNL12" s="91"/>
      <c r="DNM12" s="91"/>
      <c r="DNN12" s="91"/>
      <c r="DNO12" s="91"/>
      <c r="DNP12" s="91"/>
      <c r="DNQ12" s="91"/>
      <c r="DNR12" s="91"/>
      <c r="DNS12" s="91"/>
      <c r="DNT12" s="91"/>
      <c r="DNU12" s="91"/>
      <c r="DNV12" s="91"/>
      <c r="DNW12" s="91"/>
      <c r="DNX12" s="91"/>
      <c r="DNY12" s="91"/>
      <c r="DNZ12" s="91"/>
      <c r="DOA12" s="91"/>
      <c r="DOB12" s="91"/>
      <c r="DOC12" s="91"/>
      <c r="DOD12" s="91"/>
      <c r="DOE12" s="91"/>
      <c r="DOF12" s="91"/>
      <c r="DOG12" s="91"/>
      <c r="DOH12" s="91"/>
      <c r="DOI12" s="91"/>
      <c r="DOJ12" s="91"/>
      <c r="DOK12" s="91"/>
      <c r="DOL12" s="91"/>
      <c r="DOM12" s="91"/>
      <c r="DON12" s="91"/>
      <c r="DOO12" s="91"/>
      <c r="DOP12" s="91"/>
      <c r="DOQ12" s="91"/>
      <c r="DOR12" s="91"/>
      <c r="DOS12" s="91"/>
      <c r="DOT12" s="91"/>
      <c r="DOU12" s="91"/>
      <c r="DOV12" s="91"/>
      <c r="DOW12" s="91"/>
      <c r="DOX12" s="91"/>
      <c r="DOY12" s="91"/>
      <c r="DOZ12" s="91"/>
      <c r="DPA12" s="91"/>
      <c r="DPB12" s="91"/>
      <c r="DPC12" s="91"/>
      <c r="DPD12" s="91"/>
      <c r="DPE12" s="91"/>
      <c r="DPF12" s="91"/>
      <c r="DPG12" s="91"/>
      <c r="DPH12" s="91"/>
      <c r="DPI12" s="91"/>
      <c r="DPJ12" s="91"/>
      <c r="DPK12" s="91"/>
      <c r="DPL12" s="91"/>
      <c r="DPM12" s="91"/>
      <c r="DPN12" s="91"/>
      <c r="DPO12" s="91"/>
      <c r="DPP12" s="91"/>
      <c r="DPQ12" s="91"/>
      <c r="DPR12" s="91"/>
      <c r="DPS12" s="91"/>
      <c r="DPT12" s="91"/>
      <c r="DPU12" s="91"/>
      <c r="DPV12" s="91"/>
      <c r="DPW12" s="91"/>
      <c r="DPX12" s="91"/>
      <c r="DPY12" s="91"/>
      <c r="DPZ12" s="91"/>
      <c r="DQA12" s="91"/>
      <c r="DQB12" s="91"/>
      <c r="DQC12" s="91"/>
      <c r="DQD12" s="91"/>
      <c r="DQE12" s="91"/>
      <c r="DQF12" s="91"/>
      <c r="DQG12" s="91"/>
      <c r="DQH12" s="91"/>
      <c r="DQI12" s="91"/>
      <c r="DQJ12" s="91"/>
      <c r="DQK12" s="91"/>
      <c r="DQL12" s="91"/>
      <c r="DQM12" s="91"/>
      <c r="DQN12" s="91"/>
      <c r="DQO12" s="91"/>
      <c r="DQP12" s="91"/>
      <c r="DQQ12" s="91"/>
      <c r="DQR12" s="91"/>
      <c r="DQS12" s="91"/>
      <c r="DQT12" s="91"/>
      <c r="DQU12" s="91"/>
      <c r="DQV12" s="91"/>
      <c r="DQW12" s="91"/>
      <c r="DQX12" s="91"/>
      <c r="DQY12" s="91"/>
      <c r="DQZ12" s="91"/>
      <c r="DRA12" s="91"/>
      <c r="DRB12" s="91"/>
      <c r="DRC12" s="91"/>
      <c r="DRD12" s="91"/>
      <c r="DRE12" s="91"/>
      <c r="DRF12" s="91"/>
      <c r="DRG12" s="91"/>
      <c r="DRH12" s="91"/>
      <c r="DRI12" s="91"/>
      <c r="DRJ12" s="91"/>
      <c r="DRK12" s="91"/>
      <c r="DRL12" s="91"/>
      <c r="DRM12" s="91"/>
      <c r="DRN12" s="91"/>
      <c r="DRO12" s="91"/>
      <c r="DRP12" s="91"/>
      <c r="DRQ12" s="91"/>
      <c r="DRR12" s="91"/>
      <c r="DRS12" s="91"/>
      <c r="DRT12" s="91"/>
      <c r="DRU12" s="91"/>
      <c r="DRV12" s="91"/>
      <c r="DRW12" s="91"/>
      <c r="DRX12" s="91"/>
      <c r="DRY12" s="91"/>
      <c r="DRZ12" s="91"/>
      <c r="DSA12" s="91"/>
      <c r="DSB12" s="91"/>
      <c r="DSC12" s="91"/>
      <c r="DSD12" s="91"/>
      <c r="DSE12" s="91"/>
      <c r="DSF12" s="91"/>
      <c r="DSG12" s="91"/>
      <c r="DSH12" s="91"/>
      <c r="DSI12" s="91"/>
      <c r="DSJ12" s="91"/>
      <c r="DSK12" s="91"/>
      <c r="DSL12" s="91"/>
      <c r="DSM12" s="91"/>
      <c r="DSN12" s="91"/>
      <c r="DSO12" s="91"/>
      <c r="DSP12" s="91"/>
      <c r="DSQ12" s="91"/>
      <c r="DSR12" s="91"/>
      <c r="DSS12" s="91"/>
      <c r="DST12" s="91"/>
      <c r="DSU12" s="91"/>
      <c r="DSV12" s="91"/>
      <c r="DSW12" s="91"/>
      <c r="DSX12" s="91"/>
      <c r="DSY12" s="91"/>
      <c r="DSZ12" s="91"/>
      <c r="DTA12" s="91"/>
      <c r="DTB12" s="91"/>
      <c r="DTC12" s="91"/>
      <c r="DTD12" s="91"/>
      <c r="DTE12" s="91"/>
      <c r="DTF12" s="91"/>
      <c r="DTG12" s="91"/>
      <c r="DTH12" s="91"/>
      <c r="DTI12" s="91"/>
      <c r="DTJ12" s="91"/>
      <c r="DTK12" s="91"/>
      <c r="DTL12" s="91"/>
      <c r="DTM12" s="91"/>
      <c r="DTN12" s="91"/>
      <c r="DTO12" s="91"/>
      <c r="DTP12" s="91"/>
      <c r="DTQ12" s="91"/>
      <c r="DTR12" s="91"/>
      <c r="DTS12" s="91"/>
      <c r="DTT12" s="91"/>
      <c r="DTU12" s="91"/>
      <c r="DTV12" s="91"/>
      <c r="DTW12" s="91"/>
      <c r="DTX12" s="91"/>
      <c r="DTY12" s="91"/>
      <c r="DTZ12" s="91"/>
      <c r="DUA12" s="91"/>
      <c r="DUB12" s="91"/>
      <c r="DUC12" s="91"/>
      <c r="DUD12" s="91"/>
      <c r="DUE12" s="91"/>
      <c r="DUF12" s="91"/>
      <c r="DUG12" s="91"/>
      <c r="DUH12" s="91"/>
      <c r="DUI12" s="91"/>
      <c r="DUJ12" s="91"/>
      <c r="DUK12" s="91"/>
      <c r="DUL12" s="91"/>
      <c r="DUM12" s="91"/>
      <c r="DUN12" s="91"/>
      <c r="DUO12" s="91"/>
      <c r="DUP12" s="91"/>
      <c r="DUQ12" s="91"/>
      <c r="DUR12" s="91"/>
      <c r="DUS12" s="91"/>
      <c r="DUT12" s="91"/>
      <c r="DUU12" s="91"/>
      <c r="DUV12" s="91"/>
      <c r="DUW12" s="91"/>
      <c r="DUX12" s="91"/>
      <c r="DUY12" s="91"/>
      <c r="DUZ12" s="91"/>
      <c r="DVA12" s="91"/>
      <c r="DVB12" s="91"/>
      <c r="DVC12" s="91"/>
      <c r="DVD12" s="91"/>
      <c r="DVE12" s="91"/>
      <c r="DVF12" s="91"/>
      <c r="DVG12" s="91"/>
      <c r="DVH12" s="91"/>
      <c r="DVI12" s="91"/>
      <c r="DVJ12" s="91"/>
      <c r="DVK12" s="91"/>
      <c r="DVL12" s="91"/>
      <c r="DVM12" s="91"/>
      <c r="DVN12" s="91"/>
      <c r="DVO12" s="91"/>
      <c r="DVP12" s="91"/>
      <c r="DVQ12" s="91"/>
      <c r="DVR12" s="91"/>
      <c r="DVS12" s="91"/>
      <c r="DVT12" s="91"/>
      <c r="DVU12" s="91"/>
      <c r="DVV12" s="91"/>
      <c r="DVW12" s="91"/>
      <c r="DVX12" s="91"/>
      <c r="DVY12" s="91"/>
      <c r="DVZ12" s="91"/>
      <c r="DWA12" s="91"/>
      <c r="DWB12" s="91"/>
      <c r="DWC12" s="91"/>
      <c r="DWD12" s="91"/>
      <c r="DWE12" s="91"/>
      <c r="DWF12" s="91"/>
      <c r="DWG12" s="91"/>
      <c r="DWH12" s="91"/>
      <c r="DWI12" s="91"/>
      <c r="DWJ12" s="91"/>
      <c r="DWK12" s="91"/>
      <c r="DWL12" s="91"/>
      <c r="DWM12" s="91"/>
      <c r="DWN12" s="91"/>
      <c r="DWO12" s="91"/>
      <c r="DWP12" s="91"/>
      <c r="DWQ12" s="91"/>
      <c r="DWR12" s="91"/>
      <c r="DWS12" s="91"/>
      <c r="DWT12" s="91"/>
      <c r="DWU12" s="91"/>
      <c r="DWV12" s="91"/>
      <c r="DWW12" s="91"/>
      <c r="DWX12" s="91"/>
      <c r="DWY12" s="91"/>
      <c r="DWZ12" s="91"/>
      <c r="DXA12" s="91"/>
      <c r="DXB12" s="91"/>
      <c r="DXC12" s="91"/>
      <c r="DXD12" s="91"/>
      <c r="DXE12" s="91"/>
      <c r="DXF12" s="91"/>
      <c r="DXG12" s="91"/>
      <c r="DXH12" s="91"/>
      <c r="DXI12" s="91"/>
      <c r="DXJ12" s="91"/>
      <c r="DXK12" s="91"/>
      <c r="DXL12" s="91"/>
      <c r="DXM12" s="91"/>
      <c r="DXN12" s="91"/>
      <c r="DXO12" s="91"/>
      <c r="DXP12" s="91"/>
      <c r="DXQ12" s="91"/>
      <c r="DXR12" s="91"/>
      <c r="DXS12" s="91"/>
      <c r="DXT12" s="91"/>
      <c r="DXU12" s="91"/>
      <c r="DXV12" s="91"/>
      <c r="DXW12" s="91"/>
      <c r="DXX12" s="91"/>
      <c r="DXY12" s="91"/>
      <c r="DXZ12" s="91"/>
      <c r="DYA12" s="91"/>
      <c r="DYB12" s="91"/>
      <c r="DYC12" s="91"/>
      <c r="DYD12" s="91"/>
      <c r="DYE12" s="91"/>
      <c r="DYF12" s="91"/>
      <c r="DYG12" s="91"/>
      <c r="DYH12" s="91"/>
      <c r="DYI12" s="91"/>
      <c r="DYJ12" s="91"/>
      <c r="DYK12" s="91"/>
      <c r="DYL12" s="91"/>
      <c r="DYM12" s="91"/>
      <c r="DYN12" s="91"/>
      <c r="DYO12" s="91"/>
      <c r="DYP12" s="91"/>
      <c r="DYQ12" s="91"/>
      <c r="DYR12" s="91"/>
      <c r="DYS12" s="91"/>
      <c r="DYT12" s="91"/>
      <c r="DYU12" s="91"/>
      <c r="DYV12" s="91"/>
      <c r="DYW12" s="91"/>
      <c r="DYX12" s="91"/>
      <c r="DYY12" s="91"/>
      <c r="DYZ12" s="91"/>
      <c r="DZA12" s="91"/>
      <c r="DZB12" s="91"/>
      <c r="DZC12" s="91"/>
      <c r="DZD12" s="91"/>
      <c r="DZE12" s="91"/>
      <c r="DZF12" s="91"/>
      <c r="DZG12" s="91"/>
      <c r="DZH12" s="91"/>
      <c r="DZI12" s="91"/>
      <c r="DZJ12" s="91"/>
      <c r="DZK12" s="91"/>
      <c r="DZL12" s="91"/>
      <c r="DZM12" s="91"/>
      <c r="DZN12" s="91"/>
      <c r="DZO12" s="91"/>
      <c r="DZP12" s="91"/>
      <c r="DZQ12" s="91"/>
      <c r="DZR12" s="91"/>
      <c r="DZS12" s="91"/>
      <c r="DZT12" s="91"/>
      <c r="DZU12" s="91"/>
      <c r="DZV12" s="91"/>
      <c r="DZW12" s="91"/>
      <c r="DZX12" s="91"/>
      <c r="DZY12" s="91"/>
      <c r="DZZ12" s="91"/>
      <c r="EAA12" s="91"/>
      <c r="EAB12" s="91"/>
      <c r="EAC12" s="91"/>
      <c r="EAD12" s="91"/>
      <c r="EAE12" s="91"/>
      <c r="EAF12" s="91"/>
      <c r="EAG12" s="91"/>
      <c r="EAH12" s="91"/>
      <c r="EAI12" s="91"/>
      <c r="EAJ12" s="91"/>
      <c r="EAK12" s="91"/>
      <c r="EAL12" s="91"/>
      <c r="EAM12" s="91"/>
      <c r="EAN12" s="91"/>
      <c r="EAO12" s="91"/>
      <c r="EAP12" s="91"/>
      <c r="EAQ12" s="91"/>
      <c r="EAR12" s="91"/>
      <c r="EAS12" s="91"/>
      <c r="EAT12" s="91"/>
      <c r="EAU12" s="91"/>
      <c r="EAV12" s="91"/>
      <c r="EAW12" s="91"/>
      <c r="EAX12" s="91"/>
      <c r="EAY12" s="91"/>
      <c r="EAZ12" s="91"/>
      <c r="EBA12" s="91"/>
      <c r="EBB12" s="91"/>
      <c r="EBC12" s="91"/>
      <c r="EBD12" s="91"/>
      <c r="EBE12" s="91"/>
      <c r="EBF12" s="91"/>
      <c r="EBG12" s="91"/>
      <c r="EBH12" s="91"/>
      <c r="EBI12" s="91"/>
      <c r="EBJ12" s="91"/>
      <c r="EBK12" s="91"/>
      <c r="EBL12" s="91"/>
      <c r="EBM12" s="91"/>
      <c r="EBN12" s="91"/>
      <c r="EBO12" s="91"/>
      <c r="EBP12" s="91"/>
      <c r="EBQ12" s="91"/>
      <c r="EBR12" s="91"/>
      <c r="EBS12" s="91"/>
      <c r="EBT12" s="91"/>
      <c r="EBU12" s="91"/>
      <c r="EBV12" s="91"/>
      <c r="EBW12" s="91"/>
      <c r="EBX12" s="91"/>
      <c r="EBY12" s="91"/>
      <c r="EBZ12" s="91"/>
      <c r="ECA12" s="91"/>
      <c r="ECB12" s="91"/>
      <c r="ECC12" s="91"/>
      <c r="ECD12" s="91"/>
      <c r="ECE12" s="91"/>
      <c r="ECF12" s="91"/>
      <c r="ECG12" s="91"/>
      <c r="ECH12" s="91"/>
      <c r="ECI12" s="91"/>
      <c r="ECJ12" s="91"/>
      <c r="ECK12" s="91"/>
      <c r="ECL12" s="91"/>
      <c r="ECM12" s="91"/>
      <c r="ECN12" s="91"/>
      <c r="ECO12" s="91"/>
      <c r="ECP12" s="91"/>
      <c r="ECQ12" s="91"/>
      <c r="ECR12" s="91"/>
      <c r="ECS12" s="91"/>
      <c r="ECT12" s="91"/>
      <c r="ECU12" s="91"/>
      <c r="ECV12" s="91"/>
      <c r="ECW12" s="91"/>
      <c r="ECX12" s="91"/>
      <c r="ECY12" s="91"/>
      <c r="ECZ12" s="91"/>
      <c r="EDA12" s="91"/>
      <c r="EDB12" s="91"/>
      <c r="EDC12" s="91"/>
      <c r="EDD12" s="91"/>
      <c r="EDE12" s="91"/>
      <c r="EDF12" s="91"/>
      <c r="EDG12" s="91"/>
      <c r="EDH12" s="91"/>
      <c r="EDI12" s="91"/>
      <c r="EDJ12" s="91"/>
      <c r="EDK12" s="91"/>
      <c r="EDL12" s="91"/>
      <c r="EDM12" s="91"/>
      <c r="EDN12" s="91"/>
      <c r="EDO12" s="91"/>
      <c r="EDP12" s="91"/>
      <c r="EDQ12" s="91"/>
      <c r="EDR12" s="91"/>
      <c r="EDS12" s="91"/>
      <c r="EDT12" s="91"/>
      <c r="EDU12" s="91"/>
      <c r="EDV12" s="91"/>
      <c r="EDW12" s="91"/>
      <c r="EDX12" s="91"/>
      <c r="EDY12" s="91"/>
      <c r="EDZ12" s="91"/>
      <c r="EEA12" s="91"/>
      <c r="EEB12" s="91"/>
      <c r="EEC12" s="91"/>
      <c r="EED12" s="91"/>
      <c r="EEE12" s="91"/>
      <c r="EEF12" s="91"/>
      <c r="EEG12" s="91"/>
      <c r="EEH12" s="91"/>
      <c r="EEI12" s="91"/>
      <c r="EEJ12" s="91"/>
      <c r="EEK12" s="91"/>
      <c r="EEL12" s="91"/>
      <c r="EEM12" s="91"/>
      <c r="EEN12" s="91"/>
      <c r="EEO12" s="91"/>
      <c r="EEP12" s="91"/>
      <c r="EEQ12" s="91"/>
      <c r="EER12" s="91"/>
      <c r="EES12" s="91"/>
      <c r="EET12" s="91"/>
      <c r="EEU12" s="91"/>
      <c r="EEV12" s="91"/>
      <c r="EEW12" s="91"/>
      <c r="EEX12" s="91"/>
      <c r="EEY12" s="91"/>
      <c r="EEZ12" s="91"/>
      <c r="EFA12" s="91"/>
      <c r="EFB12" s="91"/>
      <c r="EFC12" s="91"/>
      <c r="EFD12" s="91"/>
      <c r="EFE12" s="91"/>
      <c r="EFF12" s="91"/>
      <c r="EFG12" s="91"/>
      <c r="EFH12" s="91"/>
      <c r="EFI12" s="91"/>
      <c r="EFJ12" s="91"/>
      <c r="EFK12" s="91"/>
      <c r="EFL12" s="91"/>
      <c r="EFM12" s="91"/>
      <c r="EFN12" s="91"/>
      <c r="EFO12" s="91"/>
      <c r="EFP12" s="91"/>
      <c r="EFQ12" s="91"/>
      <c r="EFR12" s="91"/>
      <c r="EFS12" s="91"/>
      <c r="EFT12" s="91"/>
      <c r="EFU12" s="91"/>
      <c r="EFV12" s="91"/>
      <c r="EFW12" s="91"/>
      <c r="EFX12" s="91"/>
      <c r="EFY12" s="91"/>
      <c r="EFZ12" s="91"/>
      <c r="EGA12" s="91"/>
      <c r="EGB12" s="91"/>
      <c r="EGC12" s="91"/>
      <c r="EGD12" s="91"/>
      <c r="EGE12" s="91"/>
      <c r="EGF12" s="91"/>
      <c r="EGG12" s="91"/>
      <c r="EGH12" s="91"/>
      <c r="EGI12" s="91"/>
      <c r="EGJ12" s="91"/>
      <c r="EGK12" s="91"/>
      <c r="EGL12" s="91"/>
      <c r="EGM12" s="91"/>
      <c r="EGN12" s="91"/>
      <c r="EGO12" s="91"/>
      <c r="EGP12" s="91"/>
      <c r="EGQ12" s="91"/>
      <c r="EGR12" s="91"/>
      <c r="EGS12" s="91"/>
      <c r="EGT12" s="91"/>
      <c r="EGU12" s="91"/>
      <c r="EGV12" s="91"/>
      <c r="EGW12" s="91"/>
      <c r="EGX12" s="91"/>
      <c r="EGY12" s="91"/>
      <c r="EGZ12" s="91"/>
      <c r="EHA12" s="91"/>
      <c r="EHB12" s="91"/>
      <c r="EHC12" s="91"/>
      <c r="EHD12" s="91"/>
      <c r="EHE12" s="91"/>
      <c r="EHF12" s="91"/>
      <c r="EHG12" s="91"/>
      <c r="EHH12" s="91"/>
      <c r="EHI12" s="91"/>
      <c r="EHJ12" s="91"/>
      <c r="EHK12" s="91"/>
      <c r="EHL12" s="91"/>
      <c r="EHM12" s="91"/>
      <c r="EHN12" s="91"/>
      <c r="EHO12" s="91"/>
      <c r="EHP12" s="91"/>
      <c r="EHQ12" s="91"/>
      <c r="EHR12" s="91"/>
      <c r="EHS12" s="91"/>
      <c r="EHT12" s="91"/>
      <c r="EHU12" s="91"/>
      <c r="EHV12" s="91"/>
      <c r="EHW12" s="91"/>
      <c r="EHX12" s="91"/>
      <c r="EHY12" s="91"/>
      <c r="EHZ12" s="91"/>
      <c r="EIA12" s="91"/>
      <c r="EIB12" s="91"/>
      <c r="EIC12" s="91"/>
      <c r="EID12" s="91"/>
      <c r="EIE12" s="91"/>
      <c r="EIF12" s="91"/>
      <c r="EIG12" s="91"/>
      <c r="EIH12" s="91"/>
      <c r="EII12" s="91"/>
      <c r="EIJ12" s="91"/>
      <c r="EIK12" s="91"/>
      <c r="EIL12" s="91"/>
      <c r="EIM12" s="91"/>
      <c r="EIN12" s="91"/>
      <c r="EIO12" s="91"/>
      <c r="EIP12" s="91"/>
      <c r="EIQ12" s="91"/>
      <c r="EIR12" s="91"/>
      <c r="EIS12" s="91"/>
      <c r="EIT12" s="91"/>
      <c r="EIU12" s="91"/>
      <c r="EIV12" s="91"/>
      <c r="EIW12" s="91"/>
      <c r="EIX12" s="91"/>
      <c r="EIY12" s="91"/>
      <c r="EIZ12" s="91"/>
      <c r="EJA12" s="91"/>
      <c r="EJB12" s="91"/>
      <c r="EJC12" s="91"/>
      <c r="EJD12" s="91"/>
      <c r="EJE12" s="91"/>
      <c r="EJF12" s="91"/>
      <c r="EJG12" s="91"/>
      <c r="EJH12" s="91"/>
      <c r="EJI12" s="91"/>
      <c r="EJJ12" s="91"/>
      <c r="EJK12" s="91"/>
      <c r="EJL12" s="91"/>
      <c r="EJM12" s="91"/>
      <c r="EJN12" s="91"/>
      <c r="EJO12" s="91"/>
      <c r="EJP12" s="91"/>
      <c r="EJQ12" s="91"/>
      <c r="EJR12" s="91"/>
      <c r="EJS12" s="91"/>
      <c r="EJT12" s="91"/>
      <c r="EJU12" s="91"/>
      <c r="EJV12" s="91"/>
      <c r="EJW12" s="91"/>
      <c r="EJX12" s="91"/>
      <c r="EJY12" s="91"/>
      <c r="EJZ12" s="91"/>
      <c r="EKA12" s="91"/>
      <c r="EKB12" s="91"/>
      <c r="EKC12" s="91"/>
      <c r="EKD12" s="91"/>
      <c r="EKE12" s="91"/>
      <c r="EKF12" s="91"/>
      <c r="EKG12" s="91"/>
      <c r="EKH12" s="91"/>
      <c r="EKI12" s="91"/>
      <c r="EKJ12" s="91"/>
      <c r="EKK12" s="91"/>
      <c r="EKL12" s="91"/>
      <c r="EKM12" s="91"/>
      <c r="EKN12" s="91"/>
      <c r="EKO12" s="91"/>
      <c r="EKP12" s="91"/>
      <c r="EKQ12" s="91"/>
      <c r="EKR12" s="91"/>
      <c r="EKS12" s="91"/>
      <c r="EKT12" s="91"/>
      <c r="EKU12" s="91"/>
      <c r="EKV12" s="91"/>
      <c r="EKW12" s="91"/>
      <c r="EKX12" s="91"/>
      <c r="EKY12" s="91"/>
      <c r="EKZ12" s="91"/>
      <c r="ELA12" s="91"/>
      <c r="ELB12" s="91"/>
      <c r="ELC12" s="91"/>
      <c r="ELD12" s="91"/>
      <c r="ELE12" s="91"/>
      <c r="ELF12" s="91"/>
      <c r="ELG12" s="91"/>
      <c r="ELH12" s="91"/>
      <c r="ELI12" s="91"/>
      <c r="ELJ12" s="91"/>
      <c r="ELK12" s="91"/>
      <c r="ELL12" s="91"/>
      <c r="ELM12" s="91"/>
      <c r="ELN12" s="91"/>
      <c r="ELO12" s="91"/>
      <c r="ELP12" s="91"/>
      <c r="ELQ12" s="91"/>
      <c r="ELR12" s="91"/>
      <c r="ELS12" s="91"/>
      <c r="ELT12" s="91"/>
      <c r="ELU12" s="91"/>
      <c r="ELV12" s="91"/>
      <c r="ELW12" s="91"/>
      <c r="ELX12" s="91"/>
      <c r="ELY12" s="91"/>
      <c r="ELZ12" s="91"/>
      <c r="EMA12" s="91"/>
      <c r="EMB12" s="91"/>
      <c r="EMC12" s="91"/>
      <c r="EMD12" s="91"/>
      <c r="EME12" s="91"/>
      <c r="EMF12" s="91"/>
      <c r="EMG12" s="91"/>
      <c r="EMH12" s="91"/>
      <c r="EMI12" s="91"/>
      <c r="EMJ12" s="91"/>
      <c r="EMK12" s="91"/>
      <c r="EML12" s="91"/>
      <c r="EMM12" s="91"/>
      <c r="EMN12" s="91"/>
      <c r="EMO12" s="91"/>
      <c r="EMP12" s="91"/>
      <c r="EMQ12" s="91"/>
      <c r="EMR12" s="91"/>
      <c r="EMS12" s="91"/>
      <c r="EMT12" s="91"/>
      <c r="EMU12" s="91"/>
      <c r="EMV12" s="91"/>
      <c r="EMW12" s="91"/>
      <c r="EMX12" s="91"/>
      <c r="EMY12" s="91"/>
      <c r="EMZ12" s="91"/>
      <c r="ENA12" s="91"/>
      <c r="ENB12" s="91"/>
      <c r="ENC12" s="91"/>
      <c r="END12" s="91"/>
      <c r="ENE12" s="91"/>
      <c r="ENF12" s="91"/>
      <c r="ENG12" s="91"/>
      <c r="ENH12" s="91"/>
      <c r="ENI12" s="91"/>
      <c r="ENJ12" s="91"/>
      <c r="ENK12" s="91"/>
      <c r="ENL12" s="91"/>
      <c r="ENM12" s="91"/>
      <c r="ENN12" s="91"/>
      <c r="ENO12" s="91"/>
      <c r="ENP12" s="91"/>
      <c r="ENQ12" s="91"/>
      <c r="ENR12" s="91"/>
      <c r="ENS12" s="91"/>
      <c r="ENT12" s="91"/>
      <c r="ENU12" s="91"/>
      <c r="ENV12" s="91"/>
      <c r="ENW12" s="91"/>
      <c r="ENX12" s="91"/>
      <c r="ENY12" s="91"/>
      <c r="ENZ12" s="91"/>
      <c r="EOA12" s="91"/>
      <c r="EOB12" s="91"/>
      <c r="EOC12" s="91"/>
      <c r="EOD12" s="91"/>
      <c r="EOE12" s="91"/>
      <c r="EOF12" s="91"/>
      <c r="EOG12" s="91"/>
      <c r="EOH12" s="91"/>
      <c r="EOI12" s="91"/>
      <c r="EOJ12" s="91"/>
      <c r="EOK12" s="91"/>
      <c r="EOL12" s="91"/>
      <c r="EOM12" s="91"/>
      <c r="EON12" s="91"/>
      <c r="EOO12" s="91"/>
      <c r="EOP12" s="91"/>
      <c r="EOQ12" s="91"/>
      <c r="EOR12" s="91"/>
      <c r="EOS12" s="91"/>
      <c r="EOT12" s="91"/>
      <c r="EOU12" s="91"/>
      <c r="EOV12" s="91"/>
      <c r="EOW12" s="91"/>
      <c r="EOX12" s="91"/>
      <c r="EOY12" s="91"/>
      <c r="EOZ12" s="91"/>
      <c r="EPA12" s="91"/>
      <c r="EPB12" s="91"/>
      <c r="EPC12" s="91"/>
      <c r="EPD12" s="91"/>
      <c r="EPE12" s="91"/>
      <c r="EPF12" s="91"/>
      <c r="EPG12" s="91"/>
      <c r="EPH12" s="91"/>
      <c r="EPI12" s="91"/>
      <c r="EPJ12" s="91"/>
      <c r="EPK12" s="91"/>
      <c r="EPL12" s="91"/>
      <c r="EPM12" s="91"/>
      <c r="EPN12" s="91"/>
      <c r="EPO12" s="91"/>
      <c r="EPP12" s="91"/>
      <c r="EPQ12" s="91"/>
      <c r="EPR12" s="91"/>
      <c r="EPS12" s="91"/>
      <c r="EPT12" s="91"/>
      <c r="EPU12" s="91"/>
      <c r="EPV12" s="91"/>
      <c r="EPW12" s="91"/>
      <c r="EPX12" s="91"/>
      <c r="EPY12" s="91"/>
      <c r="EPZ12" s="91"/>
      <c r="EQA12" s="91"/>
      <c r="EQB12" s="91"/>
      <c r="EQC12" s="91"/>
      <c r="EQD12" s="91"/>
      <c r="EQE12" s="91"/>
      <c r="EQF12" s="91"/>
      <c r="EQG12" s="91"/>
      <c r="EQH12" s="91"/>
      <c r="EQI12" s="91"/>
      <c r="EQJ12" s="91"/>
      <c r="EQK12" s="91"/>
      <c r="EQL12" s="91"/>
      <c r="EQM12" s="91"/>
      <c r="EQN12" s="91"/>
      <c r="EQO12" s="91"/>
      <c r="EQP12" s="91"/>
      <c r="EQQ12" s="91"/>
      <c r="EQR12" s="91"/>
      <c r="EQS12" s="91"/>
      <c r="EQT12" s="91"/>
      <c r="EQU12" s="91"/>
      <c r="EQV12" s="91"/>
      <c r="EQW12" s="91"/>
      <c r="EQX12" s="91"/>
      <c r="EQY12" s="91"/>
      <c r="EQZ12" s="91"/>
      <c r="ERA12" s="91"/>
      <c r="ERB12" s="91"/>
      <c r="ERC12" s="91"/>
      <c r="ERD12" s="91"/>
      <c r="ERE12" s="91"/>
      <c r="ERF12" s="91"/>
      <c r="ERG12" s="91"/>
      <c r="ERH12" s="91"/>
      <c r="ERI12" s="91"/>
      <c r="ERJ12" s="91"/>
      <c r="ERK12" s="91"/>
      <c r="ERL12" s="91"/>
      <c r="ERM12" s="91"/>
      <c r="ERN12" s="91"/>
      <c r="ERO12" s="91"/>
      <c r="ERP12" s="91"/>
      <c r="ERQ12" s="91"/>
      <c r="ERR12" s="91"/>
      <c r="ERS12" s="91"/>
      <c r="ERT12" s="91"/>
      <c r="ERU12" s="91"/>
      <c r="ERV12" s="91"/>
      <c r="ERW12" s="91"/>
      <c r="ERX12" s="91"/>
      <c r="ERY12" s="91"/>
      <c r="ERZ12" s="91"/>
      <c r="ESA12" s="91"/>
      <c r="ESB12" s="91"/>
      <c r="ESC12" s="91"/>
      <c r="ESD12" s="91"/>
      <c r="ESE12" s="91"/>
      <c r="ESF12" s="91"/>
      <c r="ESG12" s="91"/>
      <c r="ESH12" s="91"/>
      <c r="ESI12" s="91"/>
      <c r="ESJ12" s="91"/>
      <c r="ESK12" s="91"/>
      <c r="ESL12" s="91"/>
      <c r="ESM12" s="91"/>
      <c r="ESN12" s="91"/>
      <c r="ESO12" s="91"/>
      <c r="ESP12" s="91"/>
      <c r="ESQ12" s="91"/>
      <c r="ESR12" s="91"/>
      <c r="ESS12" s="91"/>
      <c r="EST12" s="91"/>
      <c r="ESU12" s="91"/>
      <c r="ESV12" s="91"/>
      <c r="ESW12" s="91"/>
      <c r="ESX12" s="91"/>
      <c r="ESY12" s="91"/>
      <c r="ESZ12" s="91"/>
      <c r="ETA12" s="91"/>
      <c r="ETB12" s="91"/>
      <c r="ETC12" s="91"/>
      <c r="ETD12" s="91"/>
      <c r="ETE12" s="91"/>
      <c r="ETF12" s="91"/>
      <c r="ETG12" s="91"/>
      <c r="ETH12" s="91"/>
      <c r="ETI12" s="91"/>
      <c r="ETJ12" s="91"/>
      <c r="ETK12" s="91"/>
      <c r="ETL12" s="91"/>
      <c r="ETM12" s="91"/>
      <c r="ETN12" s="91"/>
      <c r="ETO12" s="91"/>
      <c r="ETP12" s="91"/>
      <c r="ETQ12" s="91"/>
      <c r="ETR12" s="91"/>
      <c r="ETS12" s="91"/>
      <c r="ETT12" s="91"/>
      <c r="ETU12" s="91"/>
      <c r="ETV12" s="91"/>
      <c r="ETW12" s="91"/>
      <c r="ETX12" s="91"/>
      <c r="ETY12" s="91"/>
      <c r="ETZ12" s="91"/>
      <c r="EUA12" s="91"/>
      <c r="EUB12" s="91"/>
      <c r="EUC12" s="91"/>
      <c r="EUD12" s="91"/>
      <c r="EUE12" s="91"/>
      <c r="EUF12" s="91"/>
      <c r="EUG12" s="91"/>
      <c r="EUH12" s="91"/>
      <c r="EUI12" s="91"/>
      <c r="EUJ12" s="91"/>
      <c r="EUK12" s="91"/>
      <c r="EUL12" s="91"/>
      <c r="EUM12" s="91"/>
      <c r="EUN12" s="91"/>
      <c r="EUO12" s="91"/>
      <c r="EUP12" s="91"/>
      <c r="EUQ12" s="91"/>
      <c r="EUR12" s="91"/>
      <c r="EUS12" s="91"/>
      <c r="EUT12" s="91"/>
      <c r="EUU12" s="91"/>
      <c r="EUV12" s="91"/>
      <c r="EUW12" s="91"/>
      <c r="EUX12" s="91"/>
      <c r="EUY12" s="91"/>
      <c r="EUZ12" s="91"/>
      <c r="EVA12" s="91"/>
      <c r="EVB12" s="91"/>
      <c r="EVC12" s="91"/>
      <c r="EVD12" s="91"/>
      <c r="EVE12" s="91"/>
      <c r="EVF12" s="91"/>
      <c r="EVG12" s="91"/>
      <c r="EVH12" s="91"/>
      <c r="EVI12" s="91"/>
      <c r="EVJ12" s="91"/>
      <c r="EVK12" s="91"/>
      <c r="EVL12" s="91"/>
      <c r="EVM12" s="91"/>
      <c r="EVN12" s="91"/>
      <c r="EVO12" s="91"/>
      <c r="EVP12" s="91"/>
      <c r="EVQ12" s="91"/>
      <c r="EVR12" s="91"/>
      <c r="EVS12" s="91"/>
      <c r="EVT12" s="91"/>
      <c r="EVU12" s="91"/>
      <c r="EVV12" s="91"/>
      <c r="EVW12" s="91"/>
      <c r="EVX12" s="91"/>
      <c r="EVY12" s="91"/>
      <c r="EVZ12" s="91"/>
      <c r="EWA12" s="91"/>
      <c r="EWB12" s="91"/>
      <c r="EWC12" s="91"/>
      <c r="EWD12" s="91"/>
      <c r="EWE12" s="91"/>
      <c r="EWF12" s="91"/>
      <c r="EWG12" s="91"/>
      <c r="EWH12" s="91"/>
      <c r="EWI12" s="91"/>
      <c r="EWJ12" s="91"/>
      <c r="EWK12" s="91"/>
      <c r="EWL12" s="91"/>
      <c r="EWM12" s="91"/>
      <c r="EWN12" s="91"/>
      <c r="EWO12" s="91"/>
      <c r="EWP12" s="91"/>
      <c r="EWQ12" s="91"/>
      <c r="EWR12" s="91"/>
      <c r="EWS12" s="91"/>
      <c r="EWT12" s="91"/>
      <c r="EWU12" s="91"/>
      <c r="EWV12" s="91"/>
      <c r="EWW12" s="91"/>
      <c r="EWX12" s="91"/>
      <c r="EWY12" s="91"/>
      <c r="EWZ12" s="91"/>
      <c r="EXA12" s="91"/>
      <c r="EXB12" s="91"/>
      <c r="EXC12" s="91"/>
      <c r="EXD12" s="91"/>
      <c r="EXE12" s="91"/>
      <c r="EXF12" s="91"/>
      <c r="EXG12" s="91"/>
      <c r="EXH12" s="91"/>
      <c r="EXI12" s="91"/>
      <c r="EXJ12" s="91"/>
      <c r="EXK12" s="91"/>
      <c r="EXL12" s="91"/>
      <c r="EXM12" s="91"/>
      <c r="EXN12" s="91"/>
      <c r="EXO12" s="91"/>
      <c r="EXP12" s="91"/>
      <c r="EXQ12" s="91"/>
      <c r="EXR12" s="91"/>
      <c r="EXS12" s="91"/>
      <c r="EXT12" s="91"/>
      <c r="EXU12" s="91"/>
      <c r="EXV12" s="91"/>
      <c r="EXW12" s="91"/>
      <c r="EXX12" s="91"/>
      <c r="EXY12" s="91"/>
      <c r="EXZ12" s="91"/>
      <c r="EYA12" s="91"/>
      <c r="EYB12" s="91"/>
      <c r="EYC12" s="91"/>
      <c r="EYD12" s="91"/>
      <c r="EYE12" s="91"/>
      <c r="EYF12" s="91"/>
      <c r="EYG12" s="91"/>
      <c r="EYH12" s="91"/>
      <c r="EYI12" s="91"/>
      <c r="EYJ12" s="91"/>
      <c r="EYK12" s="91"/>
      <c r="EYL12" s="91"/>
      <c r="EYM12" s="91"/>
      <c r="EYN12" s="91"/>
      <c r="EYO12" s="91"/>
      <c r="EYP12" s="91"/>
      <c r="EYQ12" s="91"/>
      <c r="EYR12" s="91"/>
      <c r="EYS12" s="91"/>
      <c r="EYT12" s="91"/>
      <c r="EYU12" s="91"/>
      <c r="EYV12" s="91"/>
      <c r="EYW12" s="91"/>
      <c r="EYX12" s="91"/>
      <c r="EYY12" s="91"/>
      <c r="EYZ12" s="91"/>
      <c r="EZA12" s="91"/>
      <c r="EZB12" s="91"/>
      <c r="EZC12" s="91"/>
      <c r="EZD12" s="91"/>
      <c r="EZE12" s="91"/>
      <c r="EZF12" s="91"/>
      <c r="EZG12" s="91"/>
      <c r="EZH12" s="91"/>
      <c r="EZI12" s="91"/>
      <c r="EZJ12" s="91"/>
      <c r="EZK12" s="91"/>
      <c r="EZL12" s="91"/>
      <c r="EZM12" s="91"/>
      <c r="EZN12" s="91"/>
      <c r="EZO12" s="91"/>
      <c r="EZP12" s="91"/>
      <c r="EZQ12" s="91"/>
      <c r="EZR12" s="91"/>
      <c r="EZS12" s="91"/>
      <c r="EZT12" s="91"/>
      <c r="EZU12" s="91"/>
      <c r="EZV12" s="91"/>
      <c r="EZW12" s="91"/>
      <c r="EZX12" s="91"/>
      <c r="EZY12" s="91"/>
      <c r="EZZ12" s="91"/>
      <c r="FAA12" s="91"/>
      <c r="FAB12" s="91"/>
      <c r="FAC12" s="91"/>
      <c r="FAD12" s="91"/>
      <c r="FAE12" s="91"/>
      <c r="FAF12" s="91"/>
      <c r="FAG12" s="91"/>
      <c r="FAH12" s="91"/>
      <c r="FAI12" s="91"/>
      <c r="FAJ12" s="91"/>
      <c r="FAK12" s="91"/>
      <c r="FAL12" s="91"/>
      <c r="FAM12" s="91"/>
      <c r="FAN12" s="91"/>
      <c r="FAO12" s="91"/>
      <c r="FAP12" s="91"/>
      <c r="FAQ12" s="91"/>
      <c r="FAR12" s="91"/>
      <c r="FAS12" s="91"/>
      <c r="FAT12" s="91"/>
      <c r="FAU12" s="91"/>
      <c r="FAV12" s="91"/>
      <c r="FAW12" s="91"/>
      <c r="FAX12" s="91"/>
      <c r="FAY12" s="91"/>
      <c r="FAZ12" s="91"/>
      <c r="FBA12" s="91"/>
      <c r="FBB12" s="91"/>
      <c r="FBC12" s="91"/>
      <c r="FBD12" s="91"/>
      <c r="FBE12" s="91"/>
      <c r="FBF12" s="91"/>
      <c r="FBG12" s="91"/>
      <c r="FBH12" s="91"/>
      <c r="FBI12" s="91"/>
      <c r="FBJ12" s="91"/>
      <c r="FBK12" s="91"/>
      <c r="FBL12" s="91"/>
      <c r="FBM12" s="91"/>
      <c r="FBN12" s="91"/>
      <c r="FBO12" s="91"/>
      <c r="FBP12" s="91"/>
      <c r="FBQ12" s="91"/>
      <c r="FBR12" s="91"/>
      <c r="FBS12" s="91"/>
      <c r="FBT12" s="91"/>
      <c r="FBU12" s="91"/>
      <c r="FBV12" s="91"/>
      <c r="FBW12" s="91"/>
      <c r="FBX12" s="91"/>
      <c r="FBY12" s="91"/>
      <c r="FBZ12" s="91"/>
      <c r="FCA12" s="91"/>
      <c r="FCB12" s="91"/>
      <c r="FCC12" s="91"/>
      <c r="FCD12" s="91"/>
      <c r="FCE12" s="91"/>
      <c r="FCF12" s="91"/>
      <c r="FCG12" s="91"/>
      <c r="FCH12" s="91"/>
      <c r="FCI12" s="91"/>
      <c r="FCJ12" s="91"/>
      <c r="FCK12" s="91"/>
      <c r="FCL12" s="91"/>
      <c r="FCM12" s="91"/>
      <c r="FCN12" s="91"/>
      <c r="FCO12" s="91"/>
      <c r="FCP12" s="91"/>
      <c r="FCQ12" s="91"/>
      <c r="FCR12" s="91"/>
      <c r="FCS12" s="91"/>
      <c r="FCT12" s="91"/>
      <c r="FCU12" s="91"/>
      <c r="FCV12" s="91"/>
      <c r="FCW12" s="91"/>
      <c r="FCX12" s="91"/>
      <c r="FCY12" s="91"/>
      <c r="FCZ12" s="91"/>
      <c r="FDA12" s="91"/>
      <c r="FDB12" s="91"/>
      <c r="FDC12" s="91"/>
      <c r="FDD12" s="91"/>
      <c r="FDE12" s="91"/>
      <c r="FDF12" s="91"/>
      <c r="FDG12" s="91"/>
      <c r="FDH12" s="91"/>
      <c r="FDI12" s="91"/>
      <c r="FDJ12" s="91"/>
      <c r="FDK12" s="91"/>
      <c r="FDL12" s="91"/>
      <c r="FDM12" s="91"/>
      <c r="FDN12" s="91"/>
      <c r="FDO12" s="91"/>
      <c r="FDP12" s="91"/>
      <c r="FDQ12" s="91"/>
      <c r="FDR12" s="91"/>
      <c r="FDS12" s="91"/>
      <c r="FDT12" s="91"/>
      <c r="FDU12" s="91"/>
      <c r="FDV12" s="91"/>
      <c r="FDW12" s="91"/>
      <c r="FDX12" s="91"/>
      <c r="FDY12" s="91"/>
      <c r="FDZ12" s="91"/>
      <c r="FEA12" s="91"/>
      <c r="FEB12" s="91"/>
      <c r="FEC12" s="91"/>
      <c r="FED12" s="91"/>
      <c r="FEE12" s="91"/>
      <c r="FEF12" s="91"/>
      <c r="FEG12" s="91"/>
      <c r="FEH12" s="91"/>
      <c r="FEI12" s="91"/>
      <c r="FEJ12" s="91"/>
      <c r="FEK12" s="91"/>
      <c r="FEL12" s="91"/>
      <c r="FEM12" s="91"/>
      <c r="FEN12" s="91"/>
      <c r="FEO12" s="91"/>
      <c r="FEP12" s="91"/>
      <c r="FEQ12" s="91"/>
      <c r="FER12" s="91"/>
      <c r="FES12" s="91"/>
      <c r="FET12" s="91"/>
      <c r="FEU12" s="91"/>
      <c r="FEV12" s="91"/>
      <c r="FEW12" s="91"/>
      <c r="FEX12" s="91"/>
      <c r="FEY12" s="91"/>
      <c r="FEZ12" s="91"/>
      <c r="FFA12" s="91"/>
      <c r="FFB12" s="91"/>
      <c r="FFC12" s="91"/>
      <c r="FFD12" s="91"/>
      <c r="FFE12" s="91"/>
      <c r="FFF12" s="91"/>
      <c r="FFG12" s="91"/>
      <c r="FFH12" s="91"/>
      <c r="FFI12" s="91"/>
      <c r="FFJ12" s="91"/>
      <c r="FFK12" s="91"/>
      <c r="FFL12" s="91"/>
      <c r="FFM12" s="91"/>
      <c r="FFN12" s="91"/>
      <c r="FFO12" s="91"/>
      <c r="FFP12" s="91"/>
      <c r="FFQ12" s="91"/>
      <c r="FFR12" s="91"/>
      <c r="FFS12" s="91"/>
      <c r="FFT12" s="91"/>
      <c r="FFU12" s="91"/>
      <c r="FFV12" s="91"/>
      <c r="FFW12" s="91"/>
      <c r="FFX12" s="91"/>
      <c r="FFY12" s="91"/>
      <c r="FFZ12" s="91"/>
      <c r="FGA12" s="91"/>
      <c r="FGB12" s="91"/>
      <c r="FGC12" s="91"/>
      <c r="FGD12" s="91"/>
      <c r="FGE12" s="91"/>
      <c r="FGF12" s="91"/>
      <c r="FGG12" s="91"/>
      <c r="FGH12" s="91"/>
      <c r="FGI12" s="91"/>
      <c r="FGJ12" s="91"/>
      <c r="FGK12" s="91"/>
      <c r="FGL12" s="91"/>
      <c r="FGM12" s="91"/>
      <c r="FGN12" s="91"/>
      <c r="FGO12" s="91"/>
      <c r="FGP12" s="91"/>
      <c r="FGQ12" s="91"/>
      <c r="FGR12" s="91"/>
      <c r="FGS12" s="91"/>
      <c r="FGT12" s="91"/>
      <c r="FGU12" s="91"/>
      <c r="FGV12" s="91"/>
      <c r="FGW12" s="91"/>
      <c r="FGX12" s="91"/>
      <c r="FGY12" s="91"/>
      <c r="FGZ12" s="91"/>
      <c r="FHA12" s="91"/>
      <c r="FHB12" s="91"/>
      <c r="FHC12" s="91"/>
      <c r="FHD12" s="91"/>
      <c r="FHE12" s="91"/>
      <c r="FHF12" s="91"/>
      <c r="FHG12" s="91"/>
      <c r="FHH12" s="91"/>
      <c r="FHI12" s="91"/>
      <c r="FHJ12" s="91"/>
      <c r="FHK12" s="91"/>
      <c r="FHL12" s="91"/>
      <c r="FHM12" s="91"/>
      <c r="FHN12" s="91"/>
      <c r="FHO12" s="91"/>
      <c r="FHP12" s="91"/>
      <c r="FHQ12" s="91"/>
      <c r="FHR12" s="91"/>
      <c r="FHS12" s="91"/>
      <c r="FHT12" s="91"/>
      <c r="FHU12" s="91"/>
      <c r="FHV12" s="91"/>
      <c r="FHW12" s="91"/>
      <c r="FHX12" s="91"/>
      <c r="FHY12" s="91"/>
      <c r="FHZ12" s="91"/>
      <c r="FIA12" s="91"/>
      <c r="FIB12" s="91"/>
      <c r="FIC12" s="91"/>
      <c r="FID12" s="91"/>
      <c r="FIE12" s="91"/>
      <c r="FIF12" s="91"/>
      <c r="FIG12" s="91"/>
      <c r="FIH12" s="91"/>
      <c r="FII12" s="91"/>
      <c r="FIJ12" s="91"/>
      <c r="FIK12" s="91"/>
      <c r="FIL12" s="91"/>
      <c r="FIM12" s="91"/>
      <c r="FIN12" s="91"/>
      <c r="FIO12" s="91"/>
      <c r="FIP12" s="91"/>
      <c r="FIQ12" s="91"/>
      <c r="FIR12" s="91"/>
      <c r="FIS12" s="91"/>
      <c r="FIT12" s="91"/>
      <c r="FIU12" s="91"/>
      <c r="FIV12" s="91"/>
      <c r="FIW12" s="91"/>
      <c r="FIX12" s="91"/>
      <c r="FIY12" s="91"/>
      <c r="FIZ12" s="91"/>
      <c r="FJA12" s="91"/>
      <c r="FJB12" s="91"/>
      <c r="FJC12" s="91"/>
      <c r="FJD12" s="91"/>
      <c r="FJE12" s="91"/>
      <c r="FJF12" s="91"/>
      <c r="FJG12" s="91"/>
      <c r="FJH12" s="91"/>
      <c r="FJI12" s="91"/>
      <c r="FJJ12" s="91"/>
      <c r="FJK12" s="91"/>
      <c r="FJL12" s="91"/>
      <c r="FJM12" s="91"/>
      <c r="FJN12" s="91"/>
      <c r="FJO12" s="91"/>
      <c r="FJP12" s="91"/>
      <c r="FJQ12" s="91"/>
      <c r="FJR12" s="91"/>
      <c r="FJS12" s="91"/>
      <c r="FJT12" s="91"/>
      <c r="FJU12" s="91"/>
      <c r="FJV12" s="91"/>
      <c r="FJW12" s="91"/>
      <c r="FJX12" s="91"/>
      <c r="FJY12" s="91"/>
      <c r="FJZ12" s="91"/>
      <c r="FKA12" s="91"/>
      <c r="FKB12" s="91"/>
      <c r="FKC12" s="91"/>
      <c r="FKD12" s="91"/>
      <c r="FKE12" s="91"/>
      <c r="FKF12" s="91"/>
      <c r="FKG12" s="91"/>
      <c r="FKH12" s="91"/>
      <c r="FKI12" s="91"/>
      <c r="FKJ12" s="91"/>
      <c r="FKK12" s="91"/>
      <c r="FKL12" s="91"/>
      <c r="FKM12" s="91"/>
      <c r="FKN12" s="91"/>
      <c r="FKO12" s="91"/>
      <c r="FKP12" s="91"/>
      <c r="FKQ12" s="91"/>
      <c r="FKR12" s="91"/>
      <c r="FKS12" s="91"/>
      <c r="FKT12" s="91"/>
      <c r="FKU12" s="91"/>
      <c r="FKV12" s="91"/>
      <c r="FKW12" s="91"/>
      <c r="FKX12" s="91"/>
      <c r="FKY12" s="91"/>
      <c r="FKZ12" s="91"/>
      <c r="FLA12" s="91"/>
      <c r="FLB12" s="91"/>
      <c r="FLC12" s="91"/>
      <c r="FLD12" s="91"/>
      <c r="FLE12" s="91"/>
      <c r="FLF12" s="91"/>
      <c r="FLG12" s="91"/>
      <c r="FLH12" s="91"/>
      <c r="FLI12" s="91"/>
      <c r="FLJ12" s="91"/>
      <c r="FLK12" s="91"/>
      <c r="FLL12" s="91"/>
      <c r="FLM12" s="91"/>
      <c r="FLN12" s="91"/>
      <c r="FLO12" s="91"/>
      <c r="FLP12" s="91"/>
      <c r="FLQ12" s="91"/>
      <c r="FLR12" s="91"/>
      <c r="FLS12" s="91"/>
      <c r="FLT12" s="91"/>
      <c r="FLU12" s="91"/>
      <c r="FLV12" s="91"/>
      <c r="FLW12" s="91"/>
      <c r="FLX12" s="91"/>
      <c r="FLY12" s="91"/>
      <c r="FLZ12" s="91"/>
      <c r="FMA12" s="91"/>
      <c r="FMB12" s="91"/>
      <c r="FMC12" s="91"/>
      <c r="FMD12" s="91"/>
      <c r="FME12" s="91"/>
      <c r="FMF12" s="91"/>
      <c r="FMG12" s="91"/>
      <c r="FMH12" s="91"/>
      <c r="FMI12" s="91"/>
      <c r="FMJ12" s="91"/>
      <c r="FMK12" s="91"/>
      <c r="FML12" s="91"/>
      <c r="FMM12" s="91"/>
      <c r="FMN12" s="91"/>
      <c r="FMO12" s="91"/>
      <c r="FMP12" s="91"/>
      <c r="FMQ12" s="91"/>
      <c r="FMR12" s="91"/>
      <c r="FMS12" s="91"/>
      <c r="FMT12" s="91"/>
      <c r="FMU12" s="91"/>
      <c r="FMV12" s="91"/>
      <c r="FMW12" s="91"/>
      <c r="FMX12" s="91"/>
      <c r="FMY12" s="91"/>
      <c r="FMZ12" s="91"/>
      <c r="FNA12" s="91"/>
      <c r="FNB12" s="91"/>
      <c r="FNC12" s="91"/>
      <c r="FND12" s="91"/>
      <c r="FNE12" s="91"/>
      <c r="FNF12" s="91"/>
      <c r="FNG12" s="91"/>
      <c r="FNH12" s="91"/>
      <c r="FNI12" s="91"/>
      <c r="FNJ12" s="91"/>
      <c r="FNK12" s="91"/>
      <c r="FNL12" s="91"/>
      <c r="FNM12" s="91"/>
      <c r="FNN12" s="91"/>
      <c r="FNO12" s="91"/>
      <c r="FNP12" s="91"/>
      <c r="FNQ12" s="91"/>
      <c r="FNR12" s="91"/>
      <c r="FNS12" s="91"/>
      <c r="FNT12" s="91"/>
      <c r="FNU12" s="91"/>
      <c r="FNV12" s="91"/>
      <c r="FNW12" s="91"/>
      <c r="FNX12" s="91"/>
      <c r="FNY12" s="91"/>
      <c r="FNZ12" s="91"/>
      <c r="FOA12" s="91"/>
      <c r="FOB12" s="91"/>
      <c r="FOC12" s="91"/>
      <c r="FOD12" s="91"/>
      <c r="FOE12" s="91"/>
      <c r="FOF12" s="91"/>
      <c r="FOG12" s="91"/>
      <c r="FOH12" s="91"/>
      <c r="FOI12" s="91"/>
      <c r="FOJ12" s="91"/>
      <c r="FOK12" s="91"/>
      <c r="FOL12" s="91"/>
      <c r="FOM12" s="91"/>
      <c r="FON12" s="91"/>
      <c r="FOO12" s="91"/>
      <c r="FOP12" s="91"/>
      <c r="FOQ12" s="91"/>
      <c r="FOR12" s="91"/>
      <c r="FOS12" s="91"/>
      <c r="FOT12" s="91"/>
      <c r="FOU12" s="91"/>
      <c r="FOV12" s="91"/>
      <c r="FOW12" s="91"/>
      <c r="FOX12" s="91"/>
      <c r="FOY12" s="91"/>
      <c r="FOZ12" s="91"/>
      <c r="FPA12" s="91"/>
      <c r="FPB12" s="91"/>
      <c r="FPC12" s="91"/>
      <c r="FPD12" s="91"/>
      <c r="FPE12" s="91"/>
      <c r="FPF12" s="91"/>
      <c r="FPG12" s="91"/>
      <c r="FPH12" s="91"/>
      <c r="FPI12" s="91"/>
      <c r="FPJ12" s="91"/>
      <c r="FPK12" s="91"/>
      <c r="FPL12" s="91"/>
      <c r="FPM12" s="91"/>
      <c r="FPN12" s="91"/>
      <c r="FPO12" s="91"/>
      <c r="FPP12" s="91"/>
      <c r="FPQ12" s="91"/>
      <c r="FPR12" s="91"/>
      <c r="FPS12" s="91"/>
      <c r="FPT12" s="91"/>
      <c r="FPU12" s="91"/>
      <c r="FPV12" s="91"/>
      <c r="FPW12" s="91"/>
      <c r="FPX12" s="91"/>
      <c r="FPY12" s="91"/>
      <c r="FPZ12" s="91"/>
      <c r="FQA12" s="91"/>
      <c r="FQB12" s="91"/>
      <c r="FQC12" s="91"/>
      <c r="FQD12" s="91"/>
      <c r="FQE12" s="91"/>
      <c r="FQF12" s="91"/>
      <c r="FQG12" s="91"/>
      <c r="FQH12" s="91"/>
      <c r="FQI12" s="91"/>
      <c r="FQJ12" s="91"/>
      <c r="FQK12" s="91"/>
      <c r="FQL12" s="91"/>
      <c r="FQM12" s="91"/>
      <c r="FQN12" s="91"/>
      <c r="FQO12" s="91"/>
      <c r="FQP12" s="91"/>
      <c r="FQQ12" s="91"/>
      <c r="FQR12" s="91"/>
      <c r="FQS12" s="91"/>
      <c r="FQT12" s="91"/>
      <c r="FQU12" s="91"/>
      <c r="FQV12" s="91"/>
      <c r="FQW12" s="91"/>
      <c r="FQX12" s="91"/>
      <c r="FQY12" s="91"/>
      <c r="FQZ12" s="91"/>
      <c r="FRA12" s="91"/>
      <c r="FRB12" s="91"/>
      <c r="FRC12" s="91"/>
      <c r="FRD12" s="91"/>
      <c r="FRE12" s="91"/>
      <c r="FRF12" s="91"/>
      <c r="FRG12" s="91"/>
      <c r="FRH12" s="91"/>
      <c r="FRI12" s="91"/>
      <c r="FRJ12" s="91"/>
      <c r="FRK12" s="91"/>
      <c r="FRL12" s="91"/>
      <c r="FRM12" s="91"/>
      <c r="FRN12" s="91"/>
      <c r="FRO12" s="91"/>
      <c r="FRP12" s="91"/>
      <c r="FRQ12" s="91"/>
      <c r="FRR12" s="91"/>
      <c r="FRS12" s="91"/>
      <c r="FRT12" s="91"/>
      <c r="FRU12" s="91"/>
      <c r="FRV12" s="91"/>
      <c r="FRW12" s="91"/>
      <c r="FRX12" s="91"/>
      <c r="FRY12" s="91"/>
      <c r="FRZ12" s="91"/>
      <c r="FSA12" s="91"/>
      <c r="FSB12" s="91"/>
      <c r="FSC12" s="91"/>
      <c r="FSD12" s="91"/>
      <c r="FSE12" s="91"/>
      <c r="FSF12" s="91"/>
      <c r="FSG12" s="91"/>
      <c r="FSH12" s="91"/>
      <c r="FSI12" s="91"/>
      <c r="FSJ12" s="91"/>
      <c r="FSK12" s="91"/>
      <c r="FSL12" s="91"/>
      <c r="FSM12" s="91"/>
      <c r="FSN12" s="91"/>
      <c r="FSO12" s="91"/>
      <c r="FSP12" s="91"/>
      <c r="FSQ12" s="91"/>
      <c r="FSR12" s="91"/>
      <c r="FSS12" s="91"/>
      <c r="FST12" s="91"/>
      <c r="FSU12" s="91"/>
      <c r="FSV12" s="91"/>
      <c r="FSW12" s="91"/>
      <c r="FSX12" s="91"/>
      <c r="FSY12" s="91"/>
      <c r="FSZ12" s="91"/>
      <c r="FTA12" s="91"/>
      <c r="FTB12" s="91"/>
      <c r="FTC12" s="91"/>
      <c r="FTD12" s="91"/>
      <c r="FTE12" s="91"/>
      <c r="FTF12" s="91"/>
      <c r="FTG12" s="91"/>
      <c r="FTH12" s="91"/>
      <c r="FTI12" s="91"/>
      <c r="FTJ12" s="91"/>
      <c r="FTK12" s="91"/>
      <c r="FTL12" s="91"/>
      <c r="FTM12" s="91"/>
      <c r="FTN12" s="91"/>
      <c r="FTO12" s="91"/>
      <c r="FTP12" s="91"/>
      <c r="FTQ12" s="91"/>
      <c r="FTR12" s="91"/>
      <c r="FTS12" s="91"/>
      <c r="FTT12" s="91"/>
      <c r="FTU12" s="91"/>
      <c r="FTV12" s="91"/>
      <c r="FTW12" s="91"/>
      <c r="FTX12" s="91"/>
      <c r="FTY12" s="91"/>
      <c r="FTZ12" s="91"/>
      <c r="FUA12" s="91"/>
      <c r="FUB12" s="91"/>
      <c r="FUC12" s="91"/>
      <c r="FUD12" s="91"/>
      <c r="FUE12" s="91"/>
      <c r="FUF12" s="91"/>
      <c r="FUG12" s="91"/>
      <c r="FUH12" s="91"/>
      <c r="FUI12" s="91"/>
      <c r="FUJ12" s="91"/>
      <c r="FUK12" s="91"/>
      <c r="FUL12" s="91"/>
      <c r="FUM12" s="91"/>
      <c r="FUN12" s="91"/>
      <c r="FUO12" s="91"/>
      <c r="FUP12" s="91"/>
      <c r="FUQ12" s="91"/>
      <c r="FUR12" s="91"/>
      <c r="FUS12" s="91"/>
      <c r="FUT12" s="91"/>
      <c r="FUU12" s="91"/>
      <c r="FUV12" s="91"/>
      <c r="FUW12" s="91"/>
      <c r="FUX12" s="91"/>
      <c r="FUY12" s="91"/>
      <c r="FUZ12" s="91"/>
      <c r="FVA12" s="91"/>
      <c r="FVB12" s="91"/>
      <c r="FVC12" s="91"/>
      <c r="FVD12" s="91"/>
      <c r="FVE12" s="91"/>
      <c r="FVF12" s="91"/>
      <c r="FVG12" s="91"/>
      <c r="FVH12" s="91"/>
      <c r="FVI12" s="91"/>
      <c r="FVJ12" s="91"/>
      <c r="FVK12" s="91"/>
      <c r="FVL12" s="91"/>
      <c r="FVM12" s="91"/>
      <c r="FVN12" s="91"/>
      <c r="FVO12" s="91"/>
      <c r="FVP12" s="91"/>
      <c r="FVQ12" s="91"/>
      <c r="FVR12" s="91"/>
      <c r="FVS12" s="91"/>
      <c r="FVT12" s="91"/>
      <c r="FVU12" s="91"/>
      <c r="FVV12" s="91"/>
      <c r="FVW12" s="91"/>
      <c r="FVX12" s="91"/>
      <c r="FVY12" s="91"/>
      <c r="FVZ12" s="91"/>
      <c r="FWA12" s="91"/>
      <c r="FWB12" s="91"/>
      <c r="FWC12" s="91"/>
      <c r="FWD12" s="91"/>
      <c r="FWE12" s="91"/>
      <c r="FWF12" s="91"/>
      <c r="FWG12" s="91"/>
      <c r="FWH12" s="91"/>
      <c r="FWI12" s="91"/>
      <c r="FWJ12" s="91"/>
      <c r="FWK12" s="91"/>
      <c r="FWL12" s="91"/>
      <c r="FWM12" s="91"/>
      <c r="FWN12" s="91"/>
      <c r="FWO12" s="91"/>
      <c r="FWP12" s="91"/>
      <c r="FWQ12" s="91"/>
      <c r="FWR12" s="91"/>
      <c r="FWS12" s="91"/>
      <c r="FWT12" s="91"/>
      <c r="FWU12" s="91"/>
      <c r="FWV12" s="91"/>
      <c r="FWW12" s="91"/>
      <c r="FWX12" s="91"/>
      <c r="FWY12" s="91"/>
      <c r="FWZ12" s="91"/>
      <c r="FXA12" s="91"/>
      <c r="FXB12" s="91"/>
      <c r="FXC12" s="91"/>
      <c r="FXD12" s="91"/>
      <c r="FXE12" s="91"/>
      <c r="FXF12" s="91"/>
      <c r="FXG12" s="91"/>
      <c r="FXH12" s="91"/>
      <c r="FXI12" s="91"/>
      <c r="FXJ12" s="91"/>
      <c r="FXK12" s="91"/>
      <c r="FXL12" s="91"/>
      <c r="FXM12" s="91"/>
      <c r="FXN12" s="91"/>
      <c r="FXO12" s="91"/>
      <c r="FXP12" s="91"/>
      <c r="FXQ12" s="91"/>
      <c r="FXR12" s="91"/>
      <c r="FXS12" s="91"/>
      <c r="FXT12" s="91"/>
      <c r="FXU12" s="91"/>
      <c r="FXV12" s="91"/>
      <c r="FXW12" s="91"/>
      <c r="FXX12" s="91"/>
      <c r="FXY12" s="91"/>
      <c r="FXZ12" s="91"/>
      <c r="FYA12" s="91"/>
      <c r="FYB12" s="91"/>
      <c r="FYC12" s="91"/>
      <c r="FYD12" s="91"/>
      <c r="FYE12" s="91"/>
      <c r="FYF12" s="91"/>
      <c r="FYG12" s="91"/>
      <c r="FYH12" s="91"/>
      <c r="FYI12" s="91"/>
      <c r="FYJ12" s="91"/>
      <c r="FYK12" s="91"/>
      <c r="FYL12" s="91"/>
      <c r="FYM12" s="91"/>
      <c r="FYN12" s="91"/>
      <c r="FYO12" s="91"/>
      <c r="FYP12" s="91"/>
      <c r="FYQ12" s="91"/>
      <c r="FYR12" s="91"/>
      <c r="FYS12" s="91"/>
      <c r="FYT12" s="91"/>
      <c r="FYU12" s="91"/>
      <c r="FYV12" s="91"/>
      <c r="FYW12" s="91"/>
      <c r="FYX12" s="91"/>
      <c r="FYY12" s="91"/>
      <c r="FYZ12" s="91"/>
      <c r="FZA12" s="91"/>
      <c r="FZB12" s="91"/>
      <c r="FZC12" s="91"/>
      <c r="FZD12" s="91"/>
      <c r="FZE12" s="91"/>
      <c r="FZF12" s="91"/>
      <c r="FZG12" s="91"/>
      <c r="FZH12" s="91"/>
      <c r="FZI12" s="91"/>
      <c r="FZJ12" s="91"/>
      <c r="FZK12" s="91"/>
      <c r="FZL12" s="91"/>
      <c r="FZM12" s="91"/>
      <c r="FZN12" s="91"/>
      <c r="FZO12" s="91"/>
      <c r="FZP12" s="91"/>
      <c r="FZQ12" s="91"/>
      <c r="FZR12" s="91"/>
      <c r="FZS12" s="91"/>
      <c r="FZT12" s="91"/>
      <c r="FZU12" s="91"/>
      <c r="FZV12" s="91"/>
      <c r="FZW12" s="91"/>
      <c r="FZX12" s="91"/>
      <c r="FZY12" s="91"/>
      <c r="FZZ12" s="91"/>
      <c r="GAA12" s="91"/>
      <c r="GAB12" s="91"/>
      <c r="GAC12" s="91"/>
      <c r="GAD12" s="91"/>
      <c r="GAE12" s="91"/>
      <c r="GAF12" s="91"/>
      <c r="GAG12" s="91"/>
      <c r="GAH12" s="91"/>
      <c r="GAI12" s="91"/>
      <c r="GAJ12" s="91"/>
      <c r="GAK12" s="91"/>
      <c r="GAL12" s="91"/>
      <c r="GAM12" s="91"/>
      <c r="GAN12" s="91"/>
      <c r="GAO12" s="91"/>
      <c r="GAP12" s="91"/>
      <c r="GAQ12" s="91"/>
      <c r="GAR12" s="91"/>
      <c r="GAS12" s="91"/>
      <c r="GAT12" s="91"/>
      <c r="GAU12" s="91"/>
      <c r="GAV12" s="91"/>
      <c r="GAW12" s="91"/>
      <c r="GAX12" s="91"/>
      <c r="GAY12" s="91"/>
      <c r="GAZ12" s="91"/>
      <c r="GBA12" s="91"/>
      <c r="GBB12" s="91"/>
      <c r="GBC12" s="91"/>
      <c r="GBD12" s="91"/>
      <c r="GBE12" s="91"/>
      <c r="GBF12" s="91"/>
      <c r="GBG12" s="91"/>
      <c r="GBH12" s="91"/>
      <c r="GBI12" s="91"/>
      <c r="GBJ12" s="91"/>
      <c r="GBK12" s="91"/>
      <c r="GBL12" s="91"/>
      <c r="GBM12" s="91"/>
      <c r="GBN12" s="91"/>
      <c r="GBO12" s="91"/>
      <c r="GBP12" s="91"/>
      <c r="GBQ12" s="91"/>
      <c r="GBR12" s="91"/>
      <c r="GBS12" s="91"/>
      <c r="GBT12" s="91"/>
      <c r="GBU12" s="91"/>
      <c r="GBV12" s="91"/>
      <c r="GBW12" s="91"/>
      <c r="GBX12" s="91"/>
      <c r="GBY12" s="91"/>
      <c r="GBZ12" s="91"/>
      <c r="GCA12" s="91"/>
      <c r="GCB12" s="91"/>
      <c r="GCC12" s="91"/>
      <c r="GCD12" s="91"/>
      <c r="GCE12" s="91"/>
      <c r="GCF12" s="91"/>
      <c r="GCG12" s="91"/>
      <c r="GCH12" s="91"/>
      <c r="GCI12" s="91"/>
      <c r="GCJ12" s="91"/>
      <c r="GCK12" s="91"/>
      <c r="GCL12" s="91"/>
      <c r="GCM12" s="91"/>
      <c r="GCN12" s="91"/>
      <c r="GCO12" s="91"/>
      <c r="GCP12" s="91"/>
      <c r="GCQ12" s="91"/>
      <c r="GCR12" s="91"/>
      <c r="GCS12" s="91"/>
      <c r="GCT12" s="91"/>
      <c r="GCU12" s="91"/>
      <c r="GCV12" s="91"/>
      <c r="GCW12" s="91"/>
      <c r="GCX12" s="91"/>
      <c r="GCY12" s="91"/>
      <c r="GCZ12" s="91"/>
      <c r="GDA12" s="91"/>
      <c r="GDB12" s="91"/>
      <c r="GDC12" s="91"/>
      <c r="GDD12" s="91"/>
      <c r="GDE12" s="91"/>
      <c r="GDF12" s="91"/>
      <c r="GDG12" s="91"/>
      <c r="GDH12" s="91"/>
      <c r="GDI12" s="91"/>
      <c r="GDJ12" s="91"/>
      <c r="GDK12" s="91"/>
      <c r="GDL12" s="91"/>
      <c r="GDM12" s="91"/>
      <c r="GDN12" s="91"/>
      <c r="GDO12" s="91"/>
      <c r="GDP12" s="91"/>
      <c r="GDQ12" s="91"/>
      <c r="GDR12" s="91"/>
      <c r="GDS12" s="91"/>
      <c r="GDT12" s="91"/>
      <c r="GDU12" s="91"/>
      <c r="GDV12" s="91"/>
      <c r="GDW12" s="91"/>
      <c r="GDX12" s="91"/>
      <c r="GDY12" s="91"/>
      <c r="GDZ12" s="91"/>
      <c r="GEA12" s="91"/>
      <c r="GEB12" s="91"/>
      <c r="GEC12" s="91"/>
      <c r="GED12" s="91"/>
      <c r="GEE12" s="91"/>
      <c r="GEF12" s="91"/>
      <c r="GEG12" s="91"/>
      <c r="GEH12" s="91"/>
      <c r="GEI12" s="91"/>
      <c r="GEJ12" s="91"/>
      <c r="GEK12" s="91"/>
      <c r="GEL12" s="91"/>
      <c r="GEM12" s="91"/>
      <c r="GEN12" s="91"/>
      <c r="GEO12" s="91"/>
      <c r="GEP12" s="91"/>
      <c r="GEQ12" s="91"/>
      <c r="GER12" s="91"/>
      <c r="GES12" s="91"/>
      <c r="GET12" s="91"/>
      <c r="GEU12" s="91"/>
      <c r="GEV12" s="91"/>
      <c r="GEW12" s="91"/>
      <c r="GEX12" s="91"/>
      <c r="GEY12" s="91"/>
      <c r="GEZ12" s="91"/>
      <c r="GFA12" s="91"/>
      <c r="GFB12" s="91"/>
      <c r="GFC12" s="91"/>
      <c r="GFD12" s="91"/>
      <c r="GFE12" s="91"/>
      <c r="GFF12" s="91"/>
      <c r="GFG12" s="91"/>
      <c r="GFH12" s="91"/>
      <c r="GFI12" s="91"/>
      <c r="GFJ12" s="91"/>
      <c r="GFK12" s="91"/>
      <c r="GFL12" s="91"/>
      <c r="GFM12" s="91"/>
      <c r="GFN12" s="91"/>
      <c r="GFO12" s="91"/>
      <c r="GFP12" s="91"/>
      <c r="GFQ12" s="91"/>
      <c r="GFR12" s="91"/>
      <c r="GFS12" s="91"/>
      <c r="GFT12" s="91"/>
      <c r="GFU12" s="91"/>
      <c r="GFV12" s="91"/>
      <c r="GFW12" s="91"/>
      <c r="GFX12" s="91"/>
      <c r="GFY12" s="91"/>
      <c r="GFZ12" s="91"/>
      <c r="GGA12" s="91"/>
      <c r="GGB12" s="91"/>
      <c r="GGC12" s="91"/>
      <c r="GGD12" s="91"/>
      <c r="GGE12" s="91"/>
      <c r="GGF12" s="91"/>
      <c r="GGG12" s="91"/>
      <c r="GGH12" s="91"/>
      <c r="GGI12" s="91"/>
      <c r="GGJ12" s="91"/>
      <c r="GGK12" s="91"/>
      <c r="GGL12" s="91"/>
      <c r="GGM12" s="91"/>
      <c r="GGN12" s="91"/>
      <c r="GGO12" s="91"/>
      <c r="GGP12" s="91"/>
      <c r="GGQ12" s="91"/>
      <c r="GGR12" s="91"/>
      <c r="GGS12" s="91"/>
      <c r="GGT12" s="91"/>
      <c r="GGU12" s="91"/>
      <c r="GGV12" s="91"/>
      <c r="GGW12" s="91"/>
      <c r="GGX12" s="91"/>
      <c r="GGY12" s="91"/>
      <c r="GGZ12" s="91"/>
      <c r="GHA12" s="91"/>
      <c r="GHB12" s="91"/>
      <c r="GHC12" s="91"/>
      <c r="GHD12" s="91"/>
      <c r="GHE12" s="91"/>
      <c r="GHF12" s="91"/>
      <c r="GHG12" s="91"/>
      <c r="GHH12" s="91"/>
      <c r="GHI12" s="91"/>
      <c r="GHJ12" s="91"/>
      <c r="GHK12" s="91"/>
      <c r="GHL12" s="91"/>
      <c r="GHM12" s="91"/>
      <c r="GHN12" s="91"/>
      <c r="GHO12" s="91"/>
      <c r="GHP12" s="91"/>
      <c r="GHQ12" s="91"/>
      <c r="GHR12" s="91"/>
      <c r="GHS12" s="91"/>
      <c r="GHT12" s="91"/>
      <c r="GHU12" s="91"/>
      <c r="GHV12" s="91"/>
      <c r="GHW12" s="91"/>
      <c r="GHX12" s="91"/>
      <c r="GHY12" s="91"/>
      <c r="GHZ12" s="91"/>
      <c r="GIA12" s="91"/>
      <c r="GIB12" s="91"/>
      <c r="GIC12" s="91"/>
      <c r="GID12" s="91"/>
      <c r="GIE12" s="91"/>
      <c r="GIF12" s="91"/>
      <c r="GIG12" s="91"/>
      <c r="GIH12" s="91"/>
      <c r="GII12" s="91"/>
      <c r="GIJ12" s="91"/>
      <c r="GIK12" s="91"/>
      <c r="GIL12" s="91"/>
      <c r="GIM12" s="91"/>
      <c r="GIN12" s="91"/>
      <c r="GIO12" s="91"/>
      <c r="GIP12" s="91"/>
      <c r="GIQ12" s="91"/>
      <c r="GIR12" s="91"/>
      <c r="GIS12" s="91"/>
      <c r="GIT12" s="91"/>
      <c r="GIU12" s="91"/>
      <c r="GIV12" s="91"/>
      <c r="GIW12" s="91"/>
      <c r="GIX12" s="91"/>
      <c r="GIY12" s="91"/>
      <c r="GIZ12" s="91"/>
      <c r="GJA12" s="91"/>
      <c r="GJB12" s="91"/>
      <c r="GJC12" s="91"/>
      <c r="GJD12" s="91"/>
      <c r="GJE12" s="91"/>
      <c r="GJF12" s="91"/>
      <c r="GJG12" s="91"/>
      <c r="GJH12" s="91"/>
      <c r="GJI12" s="91"/>
      <c r="GJJ12" s="91"/>
      <c r="GJK12" s="91"/>
      <c r="GJL12" s="91"/>
      <c r="GJM12" s="91"/>
      <c r="GJN12" s="91"/>
      <c r="GJO12" s="91"/>
      <c r="GJP12" s="91"/>
      <c r="GJQ12" s="91"/>
      <c r="GJR12" s="91"/>
      <c r="GJS12" s="91"/>
      <c r="GJT12" s="91"/>
      <c r="GJU12" s="91"/>
      <c r="GJV12" s="91"/>
      <c r="GJW12" s="91"/>
      <c r="GJX12" s="91"/>
      <c r="GJY12" s="91"/>
      <c r="GJZ12" s="91"/>
      <c r="GKA12" s="91"/>
      <c r="GKB12" s="91"/>
      <c r="GKC12" s="91"/>
      <c r="GKD12" s="91"/>
      <c r="GKE12" s="91"/>
      <c r="GKF12" s="91"/>
      <c r="GKG12" s="91"/>
      <c r="GKH12" s="91"/>
      <c r="GKI12" s="91"/>
      <c r="GKJ12" s="91"/>
      <c r="GKK12" s="91"/>
      <c r="GKL12" s="91"/>
      <c r="GKM12" s="91"/>
      <c r="GKN12" s="91"/>
      <c r="GKO12" s="91"/>
      <c r="GKP12" s="91"/>
      <c r="GKQ12" s="91"/>
      <c r="GKR12" s="91"/>
      <c r="GKS12" s="91"/>
      <c r="GKT12" s="91"/>
      <c r="GKU12" s="91"/>
      <c r="GKV12" s="91"/>
      <c r="GKW12" s="91"/>
      <c r="GKX12" s="91"/>
      <c r="GKY12" s="91"/>
      <c r="GKZ12" s="91"/>
      <c r="GLA12" s="91"/>
      <c r="GLB12" s="91"/>
      <c r="GLC12" s="91"/>
      <c r="GLD12" s="91"/>
      <c r="GLE12" s="91"/>
      <c r="GLF12" s="91"/>
      <c r="GLG12" s="91"/>
      <c r="GLH12" s="91"/>
      <c r="GLI12" s="91"/>
      <c r="GLJ12" s="91"/>
      <c r="GLK12" s="91"/>
      <c r="GLL12" s="91"/>
      <c r="GLM12" s="91"/>
      <c r="GLN12" s="91"/>
      <c r="GLO12" s="91"/>
      <c r="GLP12" s="91"/>
      <c r="GLQ12" s="91"/>
      <c r="GLR12" s="91"/>
      <c r="GLS12" s="91"/>
      <c r="GLT12" s="91"/>
      <c r="GLU12" s="91"/>
      <c r="GLV12" s="91"/>
      <c r="GLW12" s="91"/>
      <c r="GLX12" s="91"/>
      <c r="GLY12" s="91"/>
      <c r="GLZ12" s="91"/>
      <c r="GMA12" s="91"/>
      <c r="GMB12" s="91"/>
      <c r="GMC12" s="91"/>
      <c r="GMD12" s="91"/>
      <c r="GME12" s="91"/>
      <c r="GMF12" s="91"/>
      <c r="GMG12" s="91"/>
      <c r="GMH12" s="91"/>
      <c r="GMI12" s="91"/>
      <c r="GMJ12" s="91"/>
      <c r="GMK12" s="91"/>
      <c r="GML12" s="91"/>
      <c r="GMM12" s="91"/>
      <c r="GMN12" s="91"/>
      <c r="GMO12" s="91"/>
      <c r="GMP12" s="91"/>
      <c r="GMQ12" s="91"/>
      <c r="GMR12" s="91"/>
      <c r="GMS12" s="91"/>
      <c r="GMT12" s="91"/>
      <c r="GMU12" s="91"/>
      <c r="GMV12" s="91"/>
      <c r="GMW12" s="91"/>
      <c r="GMX12" s="91"/>
      <c r="GMY12" s="91"/>
      <c r="GMZ12" s="91"/>
      <c r="GNA12" s="91"/>
      <c r="GNB12" s="91"/>
      <c r="GNC12" s="91"/>
      <c r="GND12" s="91"/>
      <c r="GNE12" s="91"/>
      <c r="GNF12" s="91"/>
      <c r="GNG12" s="91"/>
      <c r="GNH12" s="91"/>
      <c r="GNI12" s="91"/>
      <c r="GNJ12" s="91"/>
      <c r="GNK12" s="91"/>
      <c r="GNL12" s="91"/>
      <c r="GNM12" s="91"/>
      <c r="GNN12" s="91"/>
      <c r="GNO12" s="91"/>
      <c r="GNP12" s="91"/>
      <c r="GNQ12" s="91"/>
      <c r="GNR12" s="91"/>
      <c r="GNS12" s="91"/>
      <c r="GNT12" s="91"/>
      <c r="GNU12" s="91"/>
      <c r="GNV12" s="91"/>
      <c r="GNW12" s="91"/>
      <c r="GNX12" s="91"/>
      <c r="GNY12" s="91"/>
      <c r="GNZ12" s="91"/>
      <c r="GOA12" s="91"/>
      <c r="GOB12" s="91"/>
      <c r="GOC12" s="91"/>
      <c r="GOD12" s="91"/>
      <c r="GOE12" s="91"/>
      <c r="GOF12" s="91"/>
      <c r="GOG12" s="91"/>
      <c r="GOH12" s="91"/>
      <c r="GOI12" s="91"/>
      <c r="GOJ12" s="91"/>
      <c r="GOK12" s="91"/>
      <c r="GOL12" s="91"/>
      <c r="GOM12" s="91"/>
      <c r="GON12" s="91"/>
      <c r="GOO12" s="91"/>
      <c r="GOP12" s="91"/>
      <c r="GOQ12" s="91"/>
      <c r="GOR12" s="91"/>
      <c r="GOS12" s="91"/>
      <c r="GOT12" s="91"/>
      <c r="GOU12" s="91"/>
      <c r="GOV12" s="91"/>
      <c r="GOW12" s="91"/>
      <c r="GOX12" s="91"/>
      <c r="GOY12" s="91"/>
      <c r="GOZ12" s="91"/>
      <c r="GPA12" s="91"/>
      <c r="GPB12" s="91"/>
      <c r="GPC12" s="91"/>
      <c r="GPD12" s="91"/>
      <c r="GPE12" s="91"/>
      <c r="GPF12" s="91"/>
      <c r="GPG12" s="91"/>
      <c r="GPH12" s="91"/>
      <c r="GPI12" s="91"/>
      <c r="GPJ12" s="91"/>
      <c r="GPK12" s="91"/>
      <c r="GPL12" s="91"/>
      <c r="GPM12" s="91"/>
      <c r="GPN12" s="91"/>
      <c r="GPO12" s="91"/>
      <c r="GPP12" s="91"/>
      <c r="GPQ12" s="91"/>
      <c r="GPR12" s="91"/>
      <c r="GPS12" s="91"/>
      <c r="GPT12" s="91"/>
      <c r="GPU12" s="91"/>
      <c r="GPV12" s="91"/>
      <c r="GPW12" s="91"/>
      <c r="GPX12" s="91"/>
      <c r="GPY12" s="91"/>
      <c r="GPZ12" s="91"/>
      <c r="GQA12" s="91"/>
      <c r="GQB12" s="91"/>
      <c r="GQC12" s="91"/>
      <c r="GQD12" s="91"/>
      <c r="GQE12" s="91"/>
      <c r="GQF12" s="91"/>
      <c r="GQG12" s="91"/>
      <c r="GQH12" s="91"/>
      <c r="GQI12" s="91"/>
      <c r="GQJ12" s="91"/>
      <c r="GQK12" s="91"/>
      <c r="GQL12" s="91"/>
      <c r="GQM12" s="91"/>
      <c r="GQN12" s="91"/>
      <c r="GQO12" s="91"/>
      <c r="GQP12" s="91"/>
      <c r="GQQ12" s="91"/>
      <c r="GQR12" s="91"/>
      <c r="GQS12" s="91"/>
      <c r="GQT12" s="91"/>
      <c r="GQU12" s="91"/>
      <c r="GQV12" s="91"/>
      <c r="GQW12" s="91"/>
      <c r="GQX12" s="91"/>
      <c r="GQY12" s="91"/>
      <c r="GQZ12" s="91"/>
      <c r="GRA12" s="91"/>
      <c r="GRB12" s="91"/>
      <c r="GRC12" s="91"/>
      <c r="GRD12" s="91"/>
      <c r="GRE12" s="91"/>
      <c r="GRF12" s="91"/>
      <c r="GRG12" s="91"/>
      <c r="GRH12" s="91"/>
      <c r="GRI12" s="91"/>
      <c r="GRJ12" s="91"/>
      <c r="GRK12" s="91"/>
      <c r="GRL12" s="91"/>
      <c r="GRM12" s="91"/>
      <c r="GRN12" s="91"/>
      <c r="GRO12" s="91"/>
      <c r="GRP12" s="91"/>
      <c r="GRQ12" s="91"/>
      <c r="GRR12" s="91"/>
      <c r="GRS12" s="91"/>
      <c r="GRT12" s="91"/>
      <c r="GRU12" s="91"/>
      <c r="GRV12" s="91"/>
      <c r="GRW12" s="91"/>
      <c r="GRX12" s="91"/>
      <c r="GRY12" s="91"/>
      <c r="GRZ12" s="91"/>
      <c r="GSA12" s="91"/>
      <c r="GSB12" s="91"/>
      <c r="GSC12" s="91"/>
      <c r="GSD12" s="91"/>
      <c r="GSE12" s="91"/>
      <c r="GSF12" s="91"/>
      <c r="GSG12" s="91"/>
      <c r="GSH12" s="91"/>
      <c r="GSI12" s="91"/>
      <c r="GSJ12" s="91"/>
      <c r="GSK12" s="91"/>
      <c r="GSL12" s="91"/>
      <c r="GSM12" s="91"/>
      <c r="GSN12" s="91"/>
      <c r="GSO12" s="91"/>
      <c r="GSP12" s="91"/>
      <c r="GSQ12" s="91"/>
      <c r="GSR12" s="91"/>
      <c r="GSS12" s="91"/>
      <c r="GST12" s="91"/>
      <c r="GSU12" s="91"/>
      <c r="GSV12" s="91"/>
      <c r="GSW12" s="91"/>
      <c r="GSX12" s="91"/>
      <c r="GSY12" s="91"/>
      <c r="GSZ12" s="91"/>
      <c r="GTA12" s="91"/>
      <c r="GTB12" s="91"/>
      <c r="GTC12" s="91"/>
      <c r="GTD12" s="91"/>
      <c r="GTE12" s="91"/>
      <c r="GTF12" s="91"/>
      <c r="GTG12" s="91"/>
      <c r="GTH12" s="91"/>
      <c r="GTI12" s="91"/>
      <c r="GTJ12" s="91"/>
      <c r="GTK12" s="91"/>
      <c r="GTL12" s="91"/>
      <c r="GTM12" s="91"/>
      <c r="GTN12" s="91"/>
      <c r="GTO12" s="91"/>
      <c r="GTP12" s="91"/>
      <c r="GTQ12" s="91"/>
      <c r="GTR12" s="91"/>
      <c r="GTS12" s="91"/>
      <c r="GTT12" s="91"/>
      <c r="GTU12" s="91"/>
      <c r="GTV12" s="91"/>
      <c r="GTW12" s="91"/>
      <c r="GTX12" s="91"/>
      <c r="GTY12" s="91"/>
      <c r="GTZ12" s="91"/>
      <c r="GUA12" s="91"/>
      <c r="GUB12" s="91"/>
      <c r="GUC12" s="91"/>
      <c r="GUD12" s="91"/>
      <c r="GUE12" s="91"/>
      <c r="GUF12" s="91"/>
      <c r="GUG12" s="91"/>
      <c r="GUH12" s="91"/>
      <c r="GUI12" s="91"/>
      <c r="GUJ12" s="91"/>
      <c r="GUK12" s="91"/>
      <c r="GUL12" s="91"/>
      <c r="GUM12" s="91"/>
      <c r="GUN12" s="91"/>
      <c r="GUO12" s="91"/>
      <c r="GUP12" s="91"/>
      <c r="GUQ12" s="91"/>
      <c r="GUR12" s="91"/>
      <c r="GUS12" s="91"/>
      <c r="GUT12" s="91"/>
      <c r="GUU12" s="91"/>
      <c r="GUV12" s="91"/>
      <c r="GUW12" s="91"/>
      <c r="GUX12" s="91"/>
      <c r="GUY12" s="91"/>
      <c r="GUZ12" s="91"/>
      <c r="GVA12" s="91"/>
      <c r="GVB12" s="91"/>
      <c r="GVC12" s="91"/>
      <c r="GVD12" s="91"/>
      <c r="GVE12" s="91"/>
      <c r="GVF12" s="91"/>
      <c r="GVG12" s="91"/>
      <c r="GVH12" s="91"/>
      <c r="GVI12" s="91"/>
      <c r="GVJ12" s="91"/>
      <c r="GVK12" s="91"/>
      <c r="GVL12" s="91"/>
      <c r="GVM12" s="91"/>
      <c r="GVN12" s="91"/>
      <c r="GVO12" s="91"/>
      <c r="GVP12" s="91"/>
      <c r="GVQ12" s="91"/>
      <c r="GVR12" s="91"/>
      <c r="GVS12" s="91"/>
      <c r="GVT12" s="91"/>
      <c r="GVU12" s="91"/>
      <c r="GVV12" s="91"/>
      <c r="GVW12" s="91"/>
      <c r="GVX12" s="91"/>
      <c r="GVY12" s="91"/>
      <c r="GVZ12" s="91"/>
      <c r="GWA12" s="91"/>
      <c r="GWB12" s="91"/>
      <c r="GWC12" s="91"/>
      <c r="GWD12" s="91"/>
      <c r="GWE12" s="91"/>
      <c r="GWF12" s="91"/>
      <c r="GWG12" s="91"/>
      <c r="GWH12" s="91"/>
      <c r="GWI12" s="91"/>
      <c r="GWJ12" s="91"/>
      <c r="GWK12" s="91"/>
      <c r="GWL12" s="91"/>
      <c r="GWM12" s="91"/>
      <c r="GWN12" s="91"/>
      <c r="GWO12" s="91"/>
      <c r="GWP12" s="91"/>
      <c r="GWQ12" s="91"/>
      <c r="GWR12" s="91"/>
      <c r="GWS12" s="91"/>
      <c r="GWT12" s="91"/>
      <c r="GWU12" s="91"/>
      <c r="GWV12" s="91"/>
      <c r="GWW12" s="91"/>
      <c r="GWX12" s="91"/>
      <c r="GWY12" s="91"/>
      <c r="GWZ12" s="91"/>
      <c r="GXA12" s="91"/>
      <c r="GXB12" s="91"/>
      <c r="GXC12" s="91"/>
      <c r="GXD12" s="91"/>
      <c r="GXE12" s="91"/>
      <c r="GXF12" s="91"/>
      <c r="GXG12" s="91"/>
      <c r="GXH12" s="91"/>
      <c r="GXI12" s="91"/>
      <c r="GXJ12" s="91"/>
      <c r="GXK12" s="91"/>
      <c r="GXL12" s="91"/>
      <c r="GXM12" s="91"/>
      <c r="GXN12" s="91"/>
      <c r="GXO12" s="91"/>
      <c r="GXP12" s="91"/>
      <c r="GXQ12" s="91"/>
      <c r="GXR12" s="91"/>
      <c r="GXS12" s="91"/>
      <c r="GXT12" s="91"/>
      <c r="GXU12" s="91"/>
      <c r="GXV12" s="91"/>
      <c r="GXW12" s="91"/>
      <c r="GXX12" s="91"/>
      <c r="GXY12" s="91"/>
      <c r="GXZ12" s="91"/>
      <c r="GYA12" s="91"/>
      <c r="GYB12" s="91"/>
      <c r="GYC12" s="91"/>
      <c r="GYD12" s="91"/>
      <c r="GYE12" s="91"/>
      <c r="GYF12" s="91"/>
      <c r="GYG12" s="91"/>
      <c r="GYH12" s="91"/>
      <c r="GYI12" s="91"/>
      <c r="GYJ12" s="91"/>
      <c r="GYK12" s="91"/>
      <c r="GYL12" s="91"/>
      <c r="GYM12" s="91"/>
      <c r="GYN12" s="91"/>
      <c r="GYO12" s="91"/>
      <c r="GYP12" s="91"/>
      <c r="GYQ12" s="91"/>
      <c r="GYR12" s="91"/>
      <c r="GYS12" s="91"/>
      <c r="GYT12" s="91"/>
      <c r="GYU12" s="91"/>
      <c r="GYV12" s="91"/>
      <c r="GYW12" s="91"/>
      <c r="GYX12" s="91"/>
      <c r="GYY12" s="91"/>
      <c r="GYZ12" s="91"/>
      <c r="GZA12" s="91"/>
      <c r="GZB12" s="91"/>
      <c r="GZC12" s="91"/>
      <c r="GZD12" s="91"/>
      <c r="GZE12" s="91"/>
      <c r="GZF12" s="91"/>
      <c r="GZG12" s="91"/>
      <c r="GZH12" s="91"/>
      <c r="GZI12" s="91"/>
      <c r="GZJ12" s="91"/>
      <c r="GZK12" s="91"/>
      <c r="GZL12" s="91"/>
      <c r="GZM12" s="91"/>
      <c r="GZN12" s="91"/>
      <c r="GZO12" s="91"/>
      <c r="GZP12" s="91"/>
      <c r="GZQ12" s="91"/>
      <c r="GZR12" s="91"/>
      <c r="GZS12" s="91"/>
      <c r="GZT12" s="91"/>
      <c r="GZU12" s="91"/>
      <c r="GZV12" s="91"/>
      <c r="GZW12" s="91"/>
      <c r="GZX12" s="91"/>
      <c r="GZY12" s="91"/>
      <c r="GZZ12" s="91"/>
      <c r="HAA12" s="91"/>
      <c r="HAB12" s="91"/>
      <c r="HAC12" s="91"/>
      <c r="HAD12" s="91"/>
      <c r="HAE12" s="91"/>
      <c r="HAF12" s="91"/>
      <c r="HAG12" s="91"/>
      <c r="HAH12" s="91"/>
      <c r="HAI12" s="91"/>
      <c r="HAJ12" s="91"/>
      <c r="HAK12" s="91"/>
      <c r="HAL12" s="91"/>
      <c r="HAM12" s="91"/>
      <c r="HAN12" s="91"/>
      <c r="HAO12" s="91"/>
      <c r="HAP12" s="91"/>
      <c r="HAQ12" s="91"/>
      <c r="HAR12" s="91"/>
      <c r="HAS12" s="91"/>
      <c r="HAT12" s="91"/>
      <c r="HAU12" s="91"/>
      <c r="HAV12" s="91"/>
      <c r="HAW12" s="91"/>
      <c r="HAX12" s="91"/>
      <c r="HAY12" s="91"/>
      <c r="HAZ12" s="91"/>
      <c r="HBA12" s="91"/>
      <c r="HBB12" s="91"/>
      <c r="HBC12" s="91"/>
      <c r="HBD12" s="91"/>
      <c r="HBE12" s="91"/>
      <c r="HBF12" s="91"/>
      <c r="HBG12" s="91"/>
      <c r="HBH12" s="91"/>
      <c r="HBI12" s="91"/>
      <c r="HBJ12" s="91"/>
      <c r="HBK12" s="91"/>
      <c r="HBL12" s="91"/>
      <c r="HBM12" s="91"/>
      <c r="HBN12" s="91"/>
      <c r="HBO12" s="91"/>
      <c r="HBP12" s="91"/>
      <c r="HBQ12" s="91"/>
      <c r="HBR12" s="91"/>
      <c r="HBS12" s="91"/>
      <c r="HBT12" s="91"/>
      <c r="HBU12" s="91"/>
      <c r="HBV12" s="91"/>
      <c r="HBW12" s="91"/>
      <c r="HBX12" s="91"/>
      <c r="HBY12" s="91"/>
      <c r="HBZ12" s="91"/>
      <c r="HCA12" s="91"/>
      <c r="HCB12" s="91"/>
      <c r="HCC12" s="91"/>
      <c r="HCD12" s="91"/>
      <c r="HCE12" s="91"/>
      <c r="HCF12" s="91"/>
      <c r="HCG12" s="91"/>
      <c r="HCH12" s="91"/>
      <c r="HCI12" s="91"/>
      <c r="HCJ12" s="91"/>
      <c r="HCK12" s="91"/>
      <c r="HCL12" s="91"/>
      <c r="HCM12" s="91"/>
      <c r="HCN12" s="91"/>
      <c r="HCO12" s="91"/>
      <c r="HCP12" s="91"/>
      <c r="HCQ12" s="91"/>
      <c r="HCR12" s="91"/>
      <c r="HCS12" s="91"/>
      <c r="HCT12" s="91"/>
      <c r="HCU12" s="91"/>
      <c r="HCV12" s="91"/>
      <c r="HCW12" s="91"/>
      <c r="HCX12" s="91"/>
      <c r="HCY12" s="91"/>
      <c r="HCZ12" s="91"/>
      <c r="HDA12" s="91"/>
      <c r="HDB12" s="91"/>
      <c r="HDC12" s="91"/>
      <c r="HDD12" s="91"/>
      <c r="HDE12" s="91"/>
      <c r="HDF12" s="91"/>
      <c r="HDG12" s="91"/>
      <c r="HDH12" s="91"/>
      <c r="HDI12" s="91"/>
      <c r="HDJ12" s="91"/>
      <c r="HDK12" s="91"/>
      <c r="HDL12" s="91"/>
      <c r="HDM12" s="91"/>
      <c r="HDN12" s="91"/>
      <c r="HDO12" s="91"/>
      <c r="HDP12" s="91"/>
      <c r="HDQ12" s="91"/>
      <c r="HDR12" s="91"/>
      <c r="HDS12" s="91"/>
      <c r="HDT12" s="91"/>
      <c r="HDU12" s="91"/>
      <c r="HDV12" s="91"/>
      <c r="HDW12" s="91"/>
      <c r="HDX12" s="91"/>
      <c r="HDY12" s="91"/>
      <c r="HDZ12" s="91"/>
      <c r="HEA12" s="91"/>
      <c r="HEB12" s="91"/>
      <c r="HEC12" s="91"/>
      <c r="HED12" s="91"/>
      <c r="HEE12" s="91"/>
      <c r="HEF12" s="91"/>
      <c r="HEG12" s="91"/>
      <c r="HEH12" s="91"/>
      <c r="HEI12" s="91"/>
      <c r="HEJ12" s="91"/>
      <c r="HEK12" s="91"/>
      <c r="HEL12" s="91"/>
      <c r="HEM12" s="91"/>
      <c r="HEN12" s="91"/>
      <c r="HEO12" s="91"/>
      <c r="HEP12" s="91"/>
      <c r="HEQ12" s="91"/>
      <c r="HER12" s="91"/>
      <c r="HES12" s="91"/>
      <c r="HET12" s="91"/>
      <c r="HEU12" s="91"/>
      <c r="HEV12" s="91"/>
      <c r="HEW12" s="91"/>
      <c r="HEX12" s="91"/>
      <c r="HEY12" s="91"/>
      <c r="HEZ12" s="91"/>
      <c r="HFA12" s="91"/>
      <c r="HFB12" s="91"/>
      <c r="HFC12" s="91"/>
      <c r="HFD12" s="91"/>
      <c r="HFE12" s="91"/>
      <c r="HFF12" s="91"/>
      <c r="HFG12" s="91"/>
      <c r="HFH12" s="91"/>
      <c r="HFI12" s="91"/>
      <c r="HFJ12" s="91"/>
      <c r="HFK12" s="91"/>
      <c r="HFL12" s="91"/>
      <c r="HFM12" s="91"/>
      <c r="HFN12" s="91"/>
      <c r="HFO12" s="91"/>
      <c r="HFP12" s="91"/>
      <c r="HFQ12" s="91"/>
      <c r="HFR12" s="91"/>
      <c r="HFS12" s="91"/>
      <c r="HFT12" s="91"/>
      <c r="HFU12" s="91"/>
      <c r="HFV12" s="91"/>
      <c r="HFW12" s="91"/>
      <c r="HFX12" s="91"/>
      <c r="HFY12" s="91"/>
      <c r="HFZ12" s="91"/>
      <c r="HGA12" s="91"/>
      <c r="HGB12" s="91"/>
      <c r="HGC12" s="91"/>
      <c r="HGD12" s="91"/>
      <c r="HGE12" s="91"/>
      <c r="HGF12" s="91"/>
      <c r="HGG12" s="91"/>
      <c r="HGH12" s="91"/>
      <c r="HGI12" s="91"/>
      <c r="HGJ12" s="91"/>
      <c r="HGK12" s="91"/>
      <c r="HGL12" s="91"/>
      <c r="HGM12" s="91"/>
      <c r="HGN12" s="91"/>
      <c r="HGO12" s="91"/>
      <c r="HGP12" s="91"/>
      <c r="HGQ12" s="91"/>
      <c r="HGR12" s="91"/>
      <c r="HGS12" s="91"/>
      <c r="HGT12" s="91"/>
      <c r="HGU12" s="91"/>
      <c r="HGV12" s="91"/>
      <c r="HGW12" s="91"/>
      <c r="HGX12" s="91"/>
      <c r="HGY12" s="91"/>
      <c r="HGZ12" s="91"/>
      <c r="HHA12" s="91"/>
      <c r="HHB12" s="91"/>
      <c r="HHC12" s="91"/>
      <c r="HHD12" s="91"/>
      <c r="HHE12" s="91"/>
      <c r="HHF12" s="91"/>
      <c r="HHG12" s="91"/>
      <c r="HHH12" s="91"/>
      <c r="HHI12" s="91"/>
      <c r="HHJ12" s="91"/>
      <c r="HHK12" s="91"/>
      <c r="HHL12" s="91"/>
      <c r="HHM12" s="91"/>
      <c r="HHN12" s="91"/>
      <c r="HHO12" s="91"/>
      <c r="HHP12" s="91"/>
      <c r="HHQ12" s="91"/>
      <c r="HHR12" s="91"/>
      <c r="HHS12" s="91"/>
      <c r="HHT12" s="91"/>
      <c r="HHU12" s="91"/>
      <c r="HHV12" s="91"/>
      <c r="HHW12" s="91"/>
      <c r="HHX12" s="91"/>
      <c r="HHY12" s="91"/>
      <c r="HHZ12" s="91"/>
      <c r="HIA12" s="91"/>
      <c r="HIB12" s="91"/>
      <c r="HIC12" s="91"/>
      <c r="HID12" s="91"/>
      <c r="HIE12" s="91"/>
      <c r="HIF12" s="91"/>
      <c r="HIG12" s="91"/>
      <c r="HIH12" s="91"/>
      <c r="HII12" s="91"/>
      <c r="HIJ12" s="91"/>
      <c r="HIK12" s="91"/>
      <c r="HIL12" s="91"/>
      <c r="HIM12" s="91"/>
      <c r="HIN12" s="91"/>
      <c r="HIO12" s="91"/>
      <c r="HIP12" s="91"/>
      <c r="HIQ12" s="91"/>
      <c r="HIR12" s="91"/>
      <c r="HIS12" s="91"/>
      <c r="HIT12" s="91"/>
      <c r="HIU12" s="91"/>
      <c r="HIV12" s="91"/>
      <c r="HIW12" s="91"/>
      <c r="HIX12" s="91"/>
      <c r="HIY12" s="91"/>
      <c r="HIZ12" s="91"/>
      <c r="HJA12" s="91"/>
      <c r="HJB12" s="91"/>
      <c r="HJC12" s="91"/>
      <c r="HJD12" s="91"/>
      <c r="HJE12" s="91"/>
      <c r="HJF12" s="91"/>
      <c r="HJG12" s="91"/>
      <c r="HJH12" s="91"/>
      <c r="HJI12" s="91"/>
      <c r="HJJ12" s="91"/>
      <c r="HJK12" s="91"/>
      <c r="HJL12" s="91"/>
      <c r="HJM12" s="91"/>
      <c r="HJN12" s="91"/>
      <c r="HJO12" s="91"/>
      <c r="HJP12" s="91"/>
      <c r="HJQ12" s="91"/>
      <c r="HJR12" s="91"/>
      <c r="HJS12" s="91"/>
      <c r="HJT12" s="91"/>
      <c r="HJU12" s="91"/>
      <c r="HJV12" s="91"/>
      <c r="HJW12" s="91"/>
      <c r="HJX12" s="91"/>
      <c r="HJY12" s="91"/>
      <c r="HJZ12" s="91"/>
      <c r="HKA12" s="91"/>
      <c r="HKB12" s="91"/>
      <c r="HKC12" s="91"/>
      <c r="HKD12" s="91"/>
      <c r="HKE12" s="91"/>
      <c r="HKF12" s="91"/>
      <c r="HKG12" s="91"/>
      <c r="HKH12" s="91"/>
      <c r="HKI12" s="91"/>
      <c r="HKJ12" s="91"/>
      <c r="HKK12" s="91"/>
      <c r="HKL12" s="91"/>
      <c r="HKM12" s="91"/>
      <c r="HKN12" s="91"/>
      <c r="HKO12" s="91"/>
      <c r="HKP12" s="91"/>
      <c r="HKQ12" s="91"/>
      <c r="HKR12" s="91"/>
      <c r="HKS12" s="91"/>
      <c r="HKT12" s="91"/>
      <c r="HKU12" s="91"/>
      <c r="HKV12" s="91"/>
      <c r="HKW12" s="91"/>
      <c r="HKX12" s="91"/>
      <c r="HKY12" s="91"/>
      <c r="HKZ12" s="91"/>
      <c r="HLA12" s="91"/>
      <c r="HLB12" s="91"/>
      <c r="HLC12" s="91"/>
      <c r="HLD12" s="91"/>
      <c r="HLE12" s="91"/>
      <c r="HLF12" s="91"/>
      <c r="HLG12" s="91"/>
      <c r="HLH12" s="91"/>
      <c r="HLI12" s="91"/>
      <c r="HLJ12" s="91"/>
      <c r="HLK12" s="91"/>
      <c r="HLL12" s="91"/>
      <c r="HLM12" s="91"/>
      <c r="HLN12" s="91"/>
      <c r="HLO12" s="91"/>
      <c r="HLP12" s="91"/>
      <c r="HLQ12" s="91"/>
      <c r="HLR12" s="91"/>
      <c r="HLS12" s="91"/>
      <c r="HLT12" s="91"/>
      <c r="HLU12" s="91"/>
      <c r="HLV12" s="91"/>
      <c r="HLW12" s="91"/>
      <c r="HLX12" s="91"/>
      <c r="HLY12" s="91"/>
      <c r="HLZ12" s="91"/>
      <c r="HMA12" s="91"/>
      <c r="HMB12" s="91"/>
      <c r="HMC12" s="91"/>
      <c r="HMD12" s="91"/>
      <c r="HME12" s="91"/>
      <c r="HMF12" s="91"/>
      <c r="HMG12" s="91"/>
      <c r="HMH12" s="91"/>
      <c r="HMI12" s="91"/>
      <c r="HMJ12" s="91"/>
      <c r="HMK12" s="91"/>
      <c r="HML12" s="91"/>
      <c r="HMM12" s="91"/>
      <c r="HMN12" s="91"/>
      <c r="HMO12" s="91"/>
      <c r="HMP12" s="91"/>
      <c r="HMQ12" s="91"/>
      <c r="HMR12" s="91"/>
      <c r="HMS12" s="91"/>
      <c r="HMT12" s="91"/>
      <c r="HMU12" s="91"/>
      <c r="HMV12" s="91"/>
      <c r="HMW12" s="91"/>
      <c r="HMX12" s="91"/>
      <c r="HMY12" s="91"/>
      <c r="HMZ12" s="91"/>
      <c r="HNA12" s="91"/>
      <c r="HNB12" s="91"/>
      <c r="HNC12" s="91"/>
      <c r="HND12" s="91"/>
      <c r="HNE12" s="91"/>
      <c r="HNF12" s="91"/>
      <c r="HNG12" s="91"/>
      <c r="HNH12" s="91"/>
      <c r="HNI12" s="91"/>
      <c r="HNJ12" s="91"/>
      <c r="HNK12" s="91"/>
      <c r="HNL12" s="91"/>
      <c r="HNM12" s="91"/>
      <c r="HNN12" s="91"/>
      <c r="HNO12" s="91"/>
      <c r="HNP12" s="91"/>
      <c r="HNQ12" s="91"/>
      <c r="HNR12" s="91"/>
      <c r="HNS12" s="91"/>
      <c r="HNT12" s="91"/>
      <c r="HNU12" s="91"/>
      <c r="HNV12" s="91"/>
      <c r="HNW12" s="91"/>
      <c r="HNX12" s="91"/>
      <c r="HNY12" s="91"/>
      <c r="HNZ12" s="91"/>
      <c r="HOA12" s="91"/>
      <c r="HOB12" s="91"/>
      <c r="HOC12" s="91"/>
      <c r="HOD12" s="91"/>
      <c r="HOE12" s="91"/>
      <c r="HOF12" s="91"/>
      <c r="HOG12" s="91"/>
      <c r="HOH12" s="91"/>
      <c r="HOI12" s="91"/>
      <c r="HOJ12" s="91"/>
      <c r="HOK12" s="91"/>
      <c r="HOL12" s="91"/>
      <c r="HOM12" s="91"/>
      <c r="HON12" s="91"/>
      <c r="HOO12" s="91"/>
      <c r="HOP12" s="91"/>
      <c r="HOQ12" s="91"/>
      <c r="HOR12" s="91"/>
      <c r="HOS12" s="91"/>
      <c r="HOT12" s="91"/>
      <c r="HOU12" s="91"/>
      <c r="HOV12" s="91"/>
      <c r="HOW12" s="91"/>
      <c r="HOX12" s="91"/>
      <c r="HOY12" s="91"/>
      <c r="HOZ12" s="91"/>
      <c r="HPA12" s="91"/>
      <c r="HPB12" s="91"/>
      <c r="HPC12" s="91"/>
      <c r="HPD12" s="91"/>
      <c r="HPE12" s="91"/>
      <c r="HPF12" s="91"/>
      <c r="HPG12" s="91"/>
      <c r="HPH12" s="91"/>
      <c r="HPI12" s="91"/>
      <c r="HPJ12" s="91"/>
      <c r="HPK12" s="91"/>
      <c r="HPL12" s="91"/>
      <c r="HPM12" s="91"/>
      <c r="HPN12" s="91"/>
      <c r="HPO12" s="91"/>
      <c r="HPP12" s="91"/>
      <c r="HPQ12" s="91"/>
      <c r="HPR12" s="91"/>
      <c r="HPS12" s="91"/>
      <c r="HPT12" s="91"/>
      <c r="HPU12" s="91"/>
      <c r="HPV12" s="91"/>
      <c r="HPW12" s="91"/>
      <c r="HPX12" s="91"/>
      <c r="HPY12" s="91"/>
      <c r="HPZ12" s="91"/>
      <c r="HQA12" s="91"/>
      <c r="HQB12" s="91"/>
      <c r="HQC12" s="91"/>
      <c r="HQD12" s="91"/>
      <c r="HQE12" s="91"/>
      <c r="HQF12" s="91"/>
      <c r="HQG12" s="91"/>
      <c r="HQH12" s="91"/>
      <c r="HQI12" s="91"/>
      <c r="HQJ12" s="91"/>
      <c r="HQK12" s="91"/>
      <c r="HQL12" s="91"/>
      <c r="HQM12" s="91"/>
      <c r="HQN12" s="91"/>
      <c r="HQO12" s="91"/>
      <c r="HQP12" s="91"/>
      <c r="HQQ12" s="91"/>
      <c r="HQR12" s="91"/>
      <c r="HQS12" s="91"/>
      <c r="HQT12" s="91"/>
      <c r="HQU12" s="91"/>
      <c r="HQV12" s="91"/>
      <c r="HQW12" s="91"/>
      <c r="HQX12" s="91"/>
      <c r="HQY12" s="91"/>
      <c r="HQZ12" s="91"/>
      <c r="HRA12" s="91"/>
      <c r="HRB12" s="91"/>
      <c r="HRC12" s="91"/>
      <c r="HRD12" s="91"/>
      <c r="HRE12" s="91"/>
      <c r="HRF12" s="91"/>
      <c r="HRG12" s="91"/>
      <c r="HRH12" s="91"/>
      <c r="HRI12" s="91"/>
      <c r="HRJ12" s="91"/>
      <c r="HRK12" s="91"/>
      <c r="HRL12" s="91"/>
      <c r="HRM12" s="91"/>
      <c r="HRN12" s="91"/>
      <c r="HRO12" s="91"/>
      <c r="HRP12" s="91"/>
      <c r="HRQ12" s="91"/>
      <c r="HRR12" s="91"/>
      <c r="HRS12" s="91"/>
      <c r="HRT12" s="91"/>
      <c r="HRU12" s="91"/>
      <c r="HRV12" s="91"/>
      <c r="HRW12" s="91"/>
      <c r="HRX12" s="91"/>
      <c r="HRY12" s="91"/>
      <c r="HRZ12" s="91"/>
      <c r="HSA12" s="91"/>
      <c r="HSB12" s="91"/>
      <c r="HSC12" s="91"/>
      <c r="HSD12" s="91"/>
      <c r="HSE12" s="91"/>
      <c r="HSF12" s="91"/>
      <c r="HSG12" s="91"/>
      <c r="HSH12" s="91"/>
      <c r="HSI12" s="91"/>
      <c r="HSJ12" s="91"/>
      <c r="HSK12" s="91"/>
      <c r="HSL12" s="91"/>
      <c r="HSM12" s="91"/>
      <c r="HSN12" s="91"/>
      <c r="HSO12" s="91"/>
      <c r="HSP12" s="91"/>
      <c r="HSQ12" s="91"/>
      <c r="HSR12" s="91"/>
      <c r="HSS12" s="91"/>
      <c r="HST12" s="91"/>
      <c r="HSU12" s="91"/>
      <c r="HSV12" s="91"/>
      <c r="HSW12" s="91"/>
      <c r="HSX12" s="91"/>
      <c r="HSY12" s="91"/>
      <c r="HSZ12" s="91"/>
      <c r="HTA12" s="91"/>
      <c r="HTB12" s="91"/>
      <c r="HTC12" s="91"/>
      <c r="HTD12" s="91"/>
      <c r="HTE12" s="91"/>
      <c r="HTF12" s="91"/>
      <c r="HTG12" s="91"/>
      <c r="HTH12" s="91"/>
      <c r="HTI12" s="91"/>
      <c r="HTJ12" s="91"/>
      <c r="HTK12" s="91"/>
      <c r="HTL12" s="91"/>
      <c r="HTM12" s="91"/>
      <c r="HTN12" s="91"/>
      <c r="HTO12" s="91"/>
      <c r="HTP12" s="91"/>
      <c r="HTQ12" s="91"/>
      <c r="HTR12" s="91"/>
      <c r="HTS12" s="91"/>
      <c r="HTT12" s="91"/>
      <c r="HTU12" s="91"/>
      <c r="HTV12" s="91"/>
      <c r="HTW12" s="91"/>
      <c r="HTX12" s="91"/>
      <c r="HTY12" s="91"/>
      <c r="HTZ12" s="91"/>
      <c r="HUA12" s="91"/>
      <c r="HUB12" s="91"/>
      <c r="HUC12" s="91"/>
      <c r="HUD12" s="91"/>
      <c r="HUE12" s="91"/>
      <c r="HUF12" s="91"/>
      <c r="HUG12" s="91"/>
      <c r="HUH12" s="91"/>
      <c r="HUI12" s="91"/>
      <c r="HUJ12" s="91"/>
      <c r="HUK12" s="91"/>
      <c r="HUL12" s="91"/>
      <c r="HUM12" s="91"/>
      <c r="HUN12" s="91"/>
      <c r="HUO12" s="91"/>
      <c r="HUP12" s="91"/>
      <c r="HUQ12" s="91"/>
      <c r="HUR12" s="91"/>
      <c r="HUS12" s="91"/>
      <c r="HUT12" s="91"/>
      <c r="HUU12" s="91"/>
      <c r="HUV12" s="91"/>
      <c r="HUW12" s="91"/>
      <c r="HUX12" s="91"/>
      <c r="HUY12" s="91"/>
      <c r="HUZ12" s="91"/>
      <c r="HVA12" s="91"/>
      <c r="HVB12" s="91"/>
      <c r="HVC12" s="91"/>
      <c r="HVD12" s="91"/>
      <c r="HVE12" s="91"/>
      <c r="HVF12" s="91"/>
      <c r="HVG12" s="91"/>
      <c r="HVH12" s="91"/>
      <c r="HVI12" s="91"/>
      <c r="HVJ12" s="91"/>
      <c r="HVK12" s="91"/>
      <c r="HVL12" s="91"/>
      <c r="HVM12" s="91"/>
      <c r="HVN12" s="91"/>
      <c r="HVO12" s="91"/>
      <c r="HVP12" s="91"/>
      <c r="HVQ12" s="91"/>
      <c r="HVR12" s="91"/>
      <c r="HVS12" s="91"/>
      <c r="HVT12" s="91"/>
      <c r="HVU12" s="91"/>
      <c r="HVV12" s="91"/>
      <c r="HVW12" s="91"/>
      <c r="HVX12" s="91"/>
      <c r="HVY12" s="91"/>
      <c r="HVZ12" s="91"/>
      <c r="HWA12" s="91"/>
      <c r="HWB12" s="91"/>
      <c r="HWC12" s="91"/>
      <c r="HWD12" s="91"/>
      <c r="HWE12" s="91"/>
      <c r="HWF12" s="91"/>
      <c r="HWG12" s="91"/>
      <c r="HWH12" s="91"/>
      <c r="HWI12" s="91"/>
      <c r="HWJ12" s="91"/>
      <c r="HWK12" s="91"/>
      <c r="HWL12" s="91"/>
      <c r="HWM12" s="91"/>
      <c r="HWN12" s="91"/>
      <c r="HWO12" s="91"/>
      <c r="HWP12" s="91"/>
      <c r="HWQ12" s="91"/>
      <c r="HWR12" s="91"/>
      <c r="HWS12" s="91"/>
      <c r="HWT12" s="91"/>
      <c r="HWU12" s="91"/>
      <c r="HWV12" s="91"/>
      <c r="HWW12" s="91"/>
      <c r="HWX12" s="91"/>
      <c r="HWY12" s="91"/>
      <c r="HWZ12" s="91"/>
      <c r="HXA12" s="91"/>
      <c r="HXB12" s="91"/>
      <c r="HXC12" s="91"/>
      <c r="HXD12" s="91"/>
      <c r="HXE12" s="91"/>
      <c r="HXF12" s="91"/>
      <c r="HXG12" s="91"/>
      <c r="HXH12" s="91"/>
      <c r="HXI12" s="91"/>
      <c r="HXJ12" s="91"/>
      <c r="HXK12" s="91"/>
      <c r="HXL12" s="91"/>
      <c r="HXM12" s="91"/>
      <c r="HXN12" s="91"/>
      <c r="HXO12" s="91"/>
      <c r="HXP12" s="91"/>
      <c r="HXQ12" s="91"/>
      <c r="HXR12" s="91"/>
      <c r="HXS12" s="91"/>
      <c r="HXT12" s="91"/>
      <c r="HXU12" s="91"/>
      <c r="HXV12" s="91"/>
      <c r="HXW12" s="91"/>
      <c r="HXX12" s="91"/>
      <c r="HXY12" s="91"/>
      <c r="HXZ12" s="91"/>
      <c r="HYA12" s="91"/>
      <c r="HYB12" s="91"/>
      <c r="HYC12" s="91"/>
      <c r="HYD12" s="91"/>
      <c r="HYE12" s="91"/>
      <c r="HYF12" s="91"/>
      <c r="HYG12" s="91"/>
      <c r="HYH12" s="91"/>
      <c r="HYI12" s="91"/>
      <c r="HYJ12" s="91"/>
      <c r="HYK12" s="91"/>
      <c r="HYL12" s="91"/>
      <c r="HYM12" s="91"/>
      <c r="HYN12" s="91"/>
      <c r="HYO12" s="91"/>
      <c r="HYP12" s="91"/>
      <c r="HYQ12" s="91"/>
      <c r="HYR12" s="91"/>
      <c r="HYS12" s="91"/>
      <c r="HYT12" s="91"/>
      <c r="HYU12" s="91"/>
      <c r="HYV12" s="91"/>
      <c r="HYW12" s="91"/>
      <c r="HYX12" s="91"/>
      <c r="HYY12" s="91"/>
      <c r="HYZ12" s="91"/>
      <c r="HZA12" s="91"/>
      <c r="HZB12" s="91"/>
      <c r="HZC12" s="91"/>
      <c r="HZD12" s="91"/>
      <c r="HZE12" s="91"/>
      <c r="HZF12" s="91"/>
      <c r="HZG12" s="91"/>
      <c r="HZH12" s="91"/>
      <c r="HZI12" s="91"/>
      <c r="HZJ12" s="91"/>
      <c r="HZK12" s="91"/>
      <c r="HZL12" s="91"/>
      <c r="HZM12" s="91"/>
      <c r="HZN12" s="91"/>
      <c r="HZO12" s="91"/>
      <c r="HZP12" s="91"/>
      <c r="HZQ12" s="91"/>
      <c r="HZR12" s="91"/>
      <c r="HZS12" s="91"/>
      <c r="HZT12" s="91"/>
      <c r="HZU12" s="91"/>
      <c r="HZV12" s="91"/>
      <c r="HZW12" s="91"/>
      <c r="HZX12" s="91"/>
      <c r="HZY12" s="91"/>
      <c r="HZZ12" s="91"/>
      <c r="IAA12" s="91"/>
      <c r="IAB12" s="91"/>
      <c r="IAC12" s="91"/>
      <c r="IAD12" s="91"/>
      <c r="IAE12" s="91"/>
      <c r="IAF12" s="91"/>
      <c r="IAG12" s="91"/>
      <c r="IAH12" s="91"/>
      <c r="IAI12" s="91"/>
      <c r="IAJ12" s="91"/>
      <c r="IAK12" s="91"/>
      <c r="IAL12" s="91"/>
      <c r="IAM12" s="91"/>
      <c r="IAN12" s="91"/>
      <c r="IAO12" s="91"/>
      <c r="IAP12" s="91"/>
      <c r="IAQ12" s="91"/>
      <c r="IAR12" s="91"/>
      <c r="IAS12" s="91"/>
      <c r="IAT12" s="91"/>
      <c r="IAU12" s="91"/>
      <c r="IAV12" s="91"/>
      <c r="IAW12" s="91"/>
      <c r="IAX12" s="91"/>
      <c r="IAY12" s="91"/>
      <c r="IAZ12" s="91"/>
      <c r="IBA12" s="91"/>
      <c r="IBB12" s="91"/>
      <c r="IBC12" s="91"/>
      <c r="IBD12" s="91"/>
      <c r="IBE12" s="91"/>
      <c r="IBF12" s="91"/>
      <c r="IBG12" s="91"/>
      <c r="IBH12" s="91"/>
      <c r="IBI12" s="91"/>
      <c r="IBJ12" s="91"/>
      <c r="IBK12" s="91"/>
      <c r="IBL12" s="91"/>
      <c r="IBM12" s="91"/>
      <c r="IBN12" s="91"/>
      <c r="IBO12" s="91"/>
      <c r="IBP12" s="91"/>
      <c r="IBQ12" s="91"/>
      <c r="IBR12" s="91"/>
      <c r="IBS12" s="91"/>
      <c r="IBT12" s="91"/>
      <c r="IBU12" s="91"/>
      <c r="IBV12" s="91"/>
      <c r="IBW12" s="91"/>
      <c r="IBX12" s="91"/>
      <c r="IBY12" s="91"/>
      <c r="IBZ12" s="91"/>
      <c r="ICA12" s="91"/>
      <c r="ICB12" s="91"/>
      <c r="ICC12" s="91"/>
      <c r="ICD12" s="91"/>
      <c r="ICE12" s="91"/>
      <c r="ICF12" s="91"/>
      <c r="ICG12" s="91"/>
      <c r="ICH12" s="91"/>
      <c r="ICI12" s="91"/>
      <c r="ICJ12" s="91"/>
      <c r="ICK12" s="91"/>
      <c r="ICL12" s="91"/>
      <c r="ICM12" s="91"/>
      <c r="ICN12" s="91"/>
      <c r="ICO12" s="91"/>
      <c r="ICP12" s="91"/>
      <c r="ICQ12" s="91"/>
      <c r="ICR12" s="91"/>
      <c r="ICS12" s="91"/>
      <c r="ICT12" s="91"/>
      <c r="ICU12" s="91"/>
      <c r="ICV12" s="91"/>
      <c r="ICW12" s="91"/>
      <c r="ICX12" s="91"/>
      <c r="ICY12" s="91"/>
      <c r="ICZ12" s="91"/>
      <c r="IDA12" s="91"/>
      <c r="IDB12" s="91"/>
      <c r="IDC12" s="91"/>
      <c r="IDD12" s="91"/>
      <c r="IDE12" s="91"/>
      <c r="IDF12" s="91"/>
      <c r="IDG12" s="91"/>
      <c r="IDH12" s="91"/>
      <c r="IDI12" s="91"/>
      <c r="IDJ12" s="91"/>
      <c r="IDK12" s="91"/>
      <c r="IDL12" s="91"/>
      <c r="IDM12" s="91"/>
      <c r="IDN12" s="91"/>
      <c r="IDO12" s="91"/>
      <c r="IDP12" s="91"/>
      <c r="IDQ12" s="91"/>
      <c r="IDR12" s="91"/>
      <c r="IDS12" s="91"/>
      <c r="IDT12" s="91"/>
      <c r="IDU12" s="91"/>
      <c r="IDV12" s="91"/>
      <c r="IDW12" s="91"/>
      <c r="IDX12" s="91"/>
      <c r="IDY12" s="91"/>
      <c r="IDZ12" s="91"/>
      <c r="IEA12" s="91"/>
      <c r="IEB12" s="91"/>
      <c r="IEC12" s="91"/>
      <c r="IED12" s="91"/>
      <c r="IEE12" s="91"/>
      <c r="IEF12" s="91"/>
      <c r="IEG12" s="91"/>
      <c r="IEH12" s="91"/>
      <c r="IEI12" s="91"/>
      <c r="IEJ12" s="91"/>
      <c r="IEK12" s="91"/>
      <c r="IEL12" s="91"/>
      <c r="IEM12" s="91"/>
      <c r="IEN12" s="91"/>
      <c r="IEO12" s="91"/>
      <c r="IEP12" s="91"/>
      <c r="IEQ12" s="91"/>
      <c r="IER12" s="91"/>
      <c r="IES12" s="91"/>
      <c r="IET12" s="91"/>
      <c r="IEU12" s="91"/>
      <c r="IEV12" s="91"/>
      <c r="IEW12" s="91"/>
      <c r="IEX12" s="91"/>
      <c r="IEY12" s="91"/>
      <c r="IEZ12" s="91"/>
      <c r="IFA12" s="91"/>
      <c r="IFB12" s="91"/>
      <c r="IFC12" s="91"/>
      <c r="IFD12" s="91"/>
      <c r="IFE12" s="91"/>
      <c r="IFF12" s="91"/>
      <c r="IFG12" s="91"/>
      <c r="IFH12" s="91"/>
      <c r="IFI12" s="91"/>
      <c r="IFJ12" s="91"/>
      <c r="IFK12" s="91"/>
      <c r="IFL12" s="91"/>
      <c r="IFM12" s="91"/>
      <c r="IFN12" s="91"/>
      <c r="IFO12" s="91"/>
      <c r="IFP12" s="91"/>
      <c r="IFQ12" s="91"/>
      <c r="IFR12" s="91"/>
      <c r="IFS12" s="91"/>
      <c r="IFT12" s="91"/>
      <c r="IFU12" s="91"/>
      <c r="IFV12" s="91"/>
      <c r="IFW12" s="91"/>
      <c r="IFX12" s="91"/>
      <c r="IFY12" s="91"/>
      <c r="IFZ12" s="91"/>
      <c r="IGA12" s="91"/>
      <c r="IGB12" s="91"/>
      <c r="IGC12" s="91"/>
      <c r="IGD12" s="91"/>
      <c r="IGE12" s="91"/>
      <c r="IGF12" s="91"/>
      <c r="IGG12" s="91"/>
      <c r="IGH12" s="91"/>
      <c r="IGI12" s="91"/>
      <c r="IGJ12" s="91"/>
      <c r="IGK12" s="91"/>
      <c r="IGL12" s="91"/>
      <c r="IGM12" s="91"/>
      <c r="IGN12" s="91"/>
      <c r="IGO12" s="91"/>
      <c r="IGP12" s="91"/>
      <c r="IGQ12" s="91"/>
      <c r="IGR12" s="91"/>
      <c r="IGS12" s="91"/>
      <c r="IGT12" s="91"/>
      <c r="IGU12" s="91"/>
      <c r="IGV12" s="91"/>
      <c r="IGW12" s="91"/>
      <c r="IGX12" s="91"/>
      <c r="IGY12" s="91"/>
      <c r="IGZ12" s="91"/>
      <c r="IHA12" s="91"/>
      <c r="IHB12" s="91"/>
      <c r="IHC12" s="91"/>
      <c r="IHD12" s="91"/>
      <c r="IHE12" s="91"/>
      <c r="IHF12" s="91"/>
      <c r="IHG12" s="91"/>
      <c r="IHH12" s="91"/>
      <c r="IHI12" s="91"/>
      <c r="IHJ12" s="91"/>
      <c r="IHK12" s="91"/>
      <c r="IHL12" s="91"/>
      <c r="IHM12" s="91"/>
      <c r="IHN12" s="91"/>
      <c r="IHO12" s="91"/>
      <c r="IHP12" s="91"/>
      <c r="IHQ12" s="91"/>
      <c r="IHR12" s="91"/>
      <c r="IHS12" s="91"/>
      <c r="IHT12" s="91"/>
      <c r="IHU12" s="91"/>
      <c r="IHV12" s="91"/>
      <c r="IHW12" s="91"/>
      <c r="IHX12" s="91"/>
      <c r="IHY12" s="91"/>
      <c r="IHZ12" s="91"/>
      <c r="IIA12" s="91"/>
      <c r="IIB12" s="91"/>
      <c r="IIC12" s="91"/>
      <c r="IID12" s="91"/>
      <c r="IIE12" s="91"/>
      <c r="IIF12" s="91"/>
      <c r="IIG12" s="91"/>
      <c r="IIH12" s="91"/>
      <c r="III12" s="91"/>
      <c r="IIJ12" s="91"/>
      <c r="IIK12" s="91"/>
      <c r="IIL12" s="91"/>
      <c r="IIM12" s="91"/>
      <c r="IIN12" s="91"/>
      <c r="IIO12" s="91"/>
      <c r="IIP12" s="91"/>
      <c r="IIQ12" s="91"/>
      <c r="IIR12" s="91"/>
      <c r="IIS12" s="91"/>
      <c r="IIT12" s="91"/>
      <c r="IIU12" s="91"/>
      <c r="IIV12" s="91"/>
      <c r="IIW12" s="91"/>
      <c r="IIX12" s="91"/>
      <c r="IIY12" s="91"/>
      <c r="IIZ12" s="91"/>
      <c r="IJA12" s="91"/>
      <c r="IJB12" s="91"/>
      <c r="IJC12" s="91"/>
      <c r="IJD12" s="91"/>
      <c r="IJE12" s="91"/>
      <c r="IJF12" s="91"/>
      <c r="IJG12" s="91"/>
      <c r="IJH12" s="91"/>
      <c r="IJI12" s="91"/>
      <c r="IJJ12" s="91"/>
      <c r="IJK12" s="91"/>
      <c r="IJL12" s="91"/>
      <c r="IJM12" s="91"/>
      <c r="IJN12" s="91"/>
      <c r="IJO12" s="91"/>
      <c r="IJP12" s="91"/>
      <c r="IJQ12" s="91"/>
      <c r="IJR12" s="91"/>
      <c r="IJS12" s="91"/>
      <c r="IJT12" s="91"/>
      <c r="IJU12" s="91"/>
      <c r="IJV12" s="91"/>
      <c r="IJW12" s="91"/>
      <c r="IJX12" s="91"/>
      <c r="IJY12" s="91"/>
      <c r="IJZ12" s="91"/>
      <c r="IKA12" s="91"/>
      <c r="IKB12" s="91"/>
      <c r="IKC12" s="91"/>
      <c r="IKD12" s="91"/>
      <c r="IKE12" s="91"/>
      <c r="IKF12" s="91"/>
      <c r="IKG12" s="91"/>
      <c r="IKH12" s="91"/>
      <c r="IKI12" s="91"/>
      <c r="IKJ12" s="91"/>
      <c r="IKK12" s="91"/>
      <c r="IKL12" s="91"/>
      <c r="IKM12" s="91"/>
      <c r="IKN12" s="91"/>
      <c r="IKO12" s="91"/>
      <c r="IKP12" s="91"/>
      <c r="IKQ12" s="91"/>
      <c r="IKR12" s="91"/>
      <c r="IKS12" s="91"/>
      <c r="IKT12" s="91"/>
      <c r="IKU12" s="91"/>
      <c r="IKV12" s="91"/>
      <c r="IKW12" s="91"/>
      <c r="IKX12" s="91"/>
      <c r="IKY12" s="91"/>
      <c r="IKZ12" s="91"/>
      <c r="ILA12" s="91"/>
      <c r="ILB12" s="91"/>
      <c r="ILC12" s="91"/>
      <c r="ILD12" s="91"/>
      <c r="ILE12" s="91"/>
      <c r="ILF12" s="91"/>
      <c r="ILG12" s="91"/>
      <c r="ILH12" s="91"/>
      <c r="ILI12" s="91"/>
      <c r="ILJ12" s="91"/>
      <c r="ILK12" s="91"/>
      <c r="ILL12" s="91"/>
      <c r="ILM12" s="91"/>
      <c r="ILN12" s="91"/>
      <c r="ILO12" s="91"/>
      <c r="ILP12" s="91"/>
      <c r="ILQ12" s="91"/>
      <c r="ILR12" s="91"/>
      <c r="ILS12" s="91"/>
      <c r="ILT12" s="91"/>
      <c r="ILU12" s="91"/>
      <c r="ILV12" s="91"/>
      <c r="ILW12" s="91"/>
      <c r="ILX12" s="91"/>
      <c r="ILY12" s="91"/>
      <c r="ILZ12" s="91"/>
      <c r="IMA12" s="91"/>
      <c r="IMB12" s="91"/>
      <c r="IMC12" s="91"/>
      <c r="IMD12" s="91"/>
      <c r="IME12" s="91"/>
      <c r="IMF12" s="91"/>
      <c r="IMG12" s="91"/>
      <c r="IMH12" s="91"/>
      <c r="IMI12" s="91"/>
      <c r="IMJ12" s="91"/>
      <c r="IMK12" s="91"/>
      <c r="IML12" s="91"/>
      <c r="IMM12" s="91"/>
      <c r="IMN12" s="91"/>
      <c r="IMO12" s="91"/>
      <c r="IMP12" s="91"/>
      <c r="IMQ12" s="91"/>
      <c r="IMR12" s="91"/>
      <c r="IMS12" s="91"/>
      <c r="IMT12" s="91"/>
      <c r="IMU12" s="91"/>
      <c r="IMV12" s="91"/>
      <c r="IMW12" s="91"/>
      <c r="IMX12" s="91"/>
      <c r="IMY12" s="91"/>
      <c r="IMZ12" s="91"/>
      <c r="INA12" s="91"/>
      <c r="INB12" s="91"/>
      <c r="INC12" s="91"/>
      <c r="IND12" s="91"/>
      <c r="INE12" s="91"/>
      <c r="INF12" s="91"/>
      <c r="ING12" s="91"/>
      <c r="INH12" s="91"/>
      <c r="INI12" s="91"/>
      <c r="INJ12" s="91"/>
      <c r="INK12" s="91"/>
      <c r="INL12" s="91"/>
      <c r="INM12" s="91"/>
      <c r="INN12" s="91"/>
      <c r="INO12" s="91"/>
      <c r="INP12" s="91"/>
      <c r="INQ12" s="91"/>
      <c r="INR12" s="91"/>
      <c r="INS12" s="91"/>
      <c r="INT12" s="91"/>
      <c r="INU12" s="91"/>
      <c r="INV12" s="91"/>
      <c r="INW12" s="91"/>
      <c r="INX12" s="91"/>
      <c r="INY12" s="91"/>
      <c r="INZ12" s="91"/>
      <c r="IOA12" s="91"/>
      <c r="IOB12" s="91"/>
      <c r="IOC12" s="91"/>
      <c r="IOD12" s="91"/>
      <c r="IOE12" s="91"/>
      <c r="IOF12" s="91"/>
      <c r="IOG12" s="91"/>
      <c r="IOH12" s="91"/>
      <c r="IOI12" s="91"/>
      <c r="IOJ12" s="91"/>
      <c r="IOK12" s="91"/>
      <c r="IOL12" s="91"/>
      <c r="IOM12" s="91"/>
      <c r="ION12" s="91"/>
      <c r="IOO12" s="91"/>
      <c r="IOP12" s="91"/>
      <c r="IOQ12" s="91"/>
      <c r="IOR12" s="91"/>
      <c r="IOS12" s="91"/>
      <c r="IOT12" s="91"/>
      <c r="IOU12" s="91"/>
      <c r="IOV12" s="91"/>
      <c r="IOW12" s="91"/>
      <c r="IOX12" s="91"/>
      <c r="IOY12" s="91"/>
      <c r="IOZ12" s="91"/>
      <c r="IPA12" s="91"/>
      <c r="IPB12" s="91"/>
      <c r="IPC12" s="91"/>
      <c r="IPD12" s="91"/>
      <c r="IPE12" s="91"/>
      <c r="IPF12" s="91"/>
      <c r="IPG12" s="91"/>
      <c r="IPH12" s="91"/>
      <c r="IPI12" s="91"/>
      <c r="IPJ12" s="91"/>
      <c r="IPK12" s="91"/>
      <c r="IPL12" s="91"/>
      <c r="IPM12" s="91"/>
      <c r="IPN12" s="91"/>
      <c r="IPO12" s="91"/>
      <c r="IPP12" s="91"/>
      <c r="IPQ12" s="91"/>
      <c r="IPR12" s="91"/>
      <c r="IPS12" s="91"/>
      <c r="IPT12" s="91"/>
      <c r="IPU12" s="91"/>
      <c r="IPV12" s="91"/>
      <c r="IPW12" s="91"/>
      <c r="IPX12" s="91"/>
      <c r="IPY12" s="91"/>
      <c r="IPZ12" s="91"/>
      <c r="IQA12" s="91"/>
      <c r="IQB12" s="91"/>
      <c r="IQC12" s="91"/>
      <c r="IQD12" s="91"/>
      <c r="IQE12" s="91"/>
      <c r="IQF12" s="91"/>
      <c r="IQG12" s="91"/>
      <c r="IQH12" s="91"/>
      <c r="IQI12" s="91"/>
      <c r="IQJ12" s="91"/>
      <c r="IQK12" s="91"/>
      <c r="IQL12" s="91"/>
      <c r="IQM12" s="91"/>
      <c r="IQN12" s="91"/>
      <c r="IQO12" s="91"/>
      <c r="IQP12" s="91"/>
      <c r="IQQ12" s="91"/>
      <c r="IQR12" s="91"/>
      <c r="IQS12" s="91"/>
      <c r="IQT12" s="91"/>
      <c r="IQU12" s="91"/>
      <c r="IQV12" s="91"/>
      <c r="IQW12" s="91"/>
      <c r="IQX12" s="91"/>
      <c r="IQY12" s="91"/>
      <c r="IQZ12" s="91"/>
      <c r="IRA12" s="91"/>
      <c r="IRB12" s="91"/>
      <c r="IRC12" s="91"/>
      <c r="IRD12" s="91"/>
      <c r="IRE12" s="91"/>
      <c r="IRF12" s="91"/>
      <c r="IRG12" s="91"/>
      <c r="IRH12" s="91"/>
      <c r="IRI12" s="91"/>
      <c r="IRJ12" s="91"/>
      <c r="IRK12" s="91"/>
      <c r="IRL12" s="91"/>
      <c r="IRM12" s="91"/>
      <c r="IRN12" s="91"/>
      <c r="IRO12" s="91"/>
      <c r="IRP12" s="91"/>
      <c r="IRQ12" s="91"/>
      <c r="IRR12" s="91"/>
      <c r="IRS12" s="91"/>
      <c r="IRT12" s="91"/>
      <c r="IRU12" s="91"/>
      <c r="IRV12" s="91"/>
      <c r="IRW12" s="91"/>
      <c r="IRX12" s="91"/>
      <c r="IRY12" s="91"/>
      <c r="IRZ12" s="91"/>
      <c r="ISA12" s="91"/>
      <c r="ISB12" s="91"/>
      <c r="ISC12" s="91"/>
      <c r="ISD12" s="91"/>
      <c r="ISE12" s="91"/>
      <c r="ISF12" s="91"/>
      <c r="ISG12" s="91"/>
      <c r="ISH12" s="91"/>
      <c r="ISI12" s="91"/>
      <c r="ISJ12" s="91"/>
      <c r="ISK12" s="91"/>
      <c r="ISL12" s="91"/>
      <c r="ISM12" s="91"/>
      <c r="ISN12" s="91"/>
      <c r="ISO12" s="91"/>
      <c r="ISP12" s="91"/>
      <c r="ISQ12" s="91"/>
      <c r="ISR12" s="91"/>
      <c r="ISS12" s="91"/>
      <c r="IST12" s="91"/>
      <c r="ISU12" s="91"/>
      <c r="ISV12" s="91"/>
      <c r="ISW12" s="91"/>
      <c r="ISX12" s="91"/>
      <c r="ISY12" s="91"/>
      <c r="ISZ12" s="91"/>
      <c r="ITA12" s="91"/>
      <c r="ITB12" s="91"/>
      <c r="ITC12" s="91"/>
      <c r="ITD12" s="91"/>
      <c r="ITE12" s="91"/>
      <c r="ITF12" s="91"/>
      <c r="ITG12" s="91"/>
      <c r="ITH12" s="91"/>
      <c r="ITI12" s="91"/>
      <c r="ITJ12" s="91"/>
      <c r="ITK12" s="91"/>
      <c r="ITL12" s="91"/>
      <c r="ITM12" s="91"/>
      <c r="ITN12" s="91"/>
      <c r="ITO12" s="91"/>
      <c r="ITP12" s="91"/>
      <c r="ITQ12" s="91"/>
      <c r="ITR12" s="91"/>
      <c r="ITS12" s="91"/>
      <c r="ITT12" s="91"/>
      <c r="ITU12" s="91"/>
      <c r="ITV12" s="91"/>
      <c r="ITW12" s="91"/>
      <c r="ITX12" s="91"/>
      <c r="ITY12" s="91"/>
      <c r="ITZ12" s="91"/>
      <c r="IUA12" s="91"/>
      <c r="IUB12" s="91"/>
      <c r="IUC12" s="91"/>
      <c r="IUD12" s="91"/>
      <c r="IUE12" s="91"/>
      <c r="IUF12" s="91"/>
      <c r="IUG12" s="91"/>
      <c r="IUH12" s="91"/>
      <c r="IUI12" s="91"/>
      <c r="IUJ12" s="91"/>
      <c r="IUK12" s="91"/>
      <c r="IUL12" s="91"/>
      <c r="IUM12" s="91"/>
      <c r="IUN12" s="91"/>
      <c r="IUO12" s="91"/>
      <c r="IUP12" s="91"/>
      <c r="IUQ12" s="91"/>
      <c r="IUR12" s="91"/>
      <c r="IUS12" s="91"/>
      <c r="IUT12" s="91"/>
      <c r="IUU12" s="91"/>
      <c r="IUV12" s="91"/>
      <c r="IUW12" s="91"/>
      <c r="IUX12" s="91"/>
      <c r="IUY12" s="91"/>
      <c r="IUZ12" s="91"/>
      <c r="IVA12" s="91"/>
      <c r="IVB12" s="91"/>
      <c r="IVC12" s="91"/>
      <c r="IVD12" s="91"/>
      <c r="IVE12" s="91"/>
      <c r="IVF12" s="91"/>
      <c r="IVG12" s="91"/>
      <c r="IVH12" s="91"/>
      <c r="IVI12" s="91"/>
      <c r="IVJ12" s="91"/>
      <c r="IVK12" s="91"/>
      <c r="IVL12" s="91"/>
      <c r="IVM12" s="91"/>
      <c r="IVN12" s="91"/>
      <c r="IVO12" s="91"/>
      <c r="IVP12" s="91"/>
      <c r="IVQ12" s="91"/>
      <c r="IVR12" s="91"/>
      <c r="IVS12" s="91"/>
      <c r="IVT12" s="91"/>
      <c r="IVU12" s="91"/>
      <c r="IVV12" s="91"/>
      <c r="IVW12" s="91"/>
      <c r="IVX12" s="91"/>
      <c r="IVY12" s="91"/>
      <c r="IVZ12" s="91"/>
      <c r="IWA12" s="91"/>
      <c r="IWB12" s="91"/>
      <c r="IWC12" s="91"/>
      <c r="IWD12" s="91"/>
      <c r="IWE12" s="91"/>
      <c r="IWF12" s="91"/>
      <c r="IWG12" s="91"/>
      <c r="IWH12" s="91"/>
      <c r="IWI12" s="91"/>
      <c r="IWJ12" s="91"/>
      <c r="IWK12" s="91"/>
      <c r="IWL12" s="91"/>
      <c r="IWM12" s="91"/>
      <c r="IWN12" s="91"/>
      <c r="IWO12" s="91"/>
      <c r="IWP12" s="91"/>
      <c r="IWQ12" s="91"/>
      <c r="IWR12" s="91"/>
      <c r="IWS12" s="91"/>
      <c r="IWT12" s="91"/>
      <c r="IWU12" s="91"/>
      <c r="IWV12" s="91"/>
      <c r="IWW12" s="91"/>
      <c r="IWX12" s="91"/>
      <c r="IWY12" s="91"/>
      <c r="IWZ12" s="91"/>
      <c r="IXA12" s="91"/>
      <c r="IXB12" s="91"/>
      <c r="IXC12" s="91"/>
      <c r="IXD12" s="91"/>
      <c r="IXE12" s="91"/>
      <c r="IXF12" s="91"/>
      <c r="IXG12" s="91"/>
      <c r="IXH12" s="91"/>
      <c r="IXI12" s="91"/>
      <c r="IXJ12" s="91"/>
      <c r="IXK12" s="91"/>
      <c r="IXL12" s="91"/>
      <c r="IXM12" s="91"/>
      <c r="IXN12" s="91"/>
      <c r="IXO12" s="91"/>
      <c r="IXP12" s="91"/>
      <c r="IXQ12" s="91"/>
      <c r="IXR12" s="91"/>
      <c r="IXS12" s="91"/>
      <c r="IXT12" s="91"/>
      <c r="IXU12" s="91"/>
      <c r="IXV12" s="91"/>
      <c r="IXW12" s="91"/>
      <c r="IXX12" s="91"/>
      <c r="IXY12" s="91"/>
      <c r="IXZ12" s="91"/>
      <c r="IYA12" s="91"/>
      <c r="IYB12" s="91"/>
      <c r="IYC12" s="91"/>
      <c r="IYD12" s="91"/>
      <c r="IYE12" s="91"/>
      <c r="IYF12" s="91"/>
      <c r="IYG12" s="91"/>
      <c r="IYH12" s="91"/>
      <c r="IYI12" s="91"/>
      <c r="IYJ12" s="91"/>
      <c r="IYK12" s="91"/>
      <c r="IYL12" s="91"/>
      <c r="IYM12" s="91"/>
      <c r="IYN12" s="91"/>
      <c r="IYO12" s="91"/>
      <c r="IYP12" s="91"/>
      <c r="IYQ12" s="91"/>
      <c r="IYR12" s="91"/>
      <c r="IYS12" s="91"/>
      <c r="IYT12" s="91"/>
      <c r="IYU12" s="91"/>
      <c r="IYV12" s="91"/>
      <c r="IYW12" s="91"/>
      <c r="IYX12" s="91"/>
      <c r="IYY12" s="91"/>
      <c r="IYZ12" s="91"/>
      <c r="IZA12" s="91"/>
      <c r="IZB12" s="91"/>
      <c r="IZC12" s="91"/>
      <c r="IZD12" s="91"/>
      <c r="IZE12" s="91"/>
      <c r="IZF12" s="91"/>
      <c r="IZG12" s="91"/>
      <c r="IZH12" s="91"/>
      <c r="IZI12" s="91"/>
      <c r="IZJ12" s="91"/>
      <c r="IZK12" s="91"/>
      <c r="IZL12" s="91"/>
      <c r="IZM12" s="91"/>
      <c r="IZN12" s="91"/>
      <c r="IZO12" s="91"/>
      <c r="IZP12" s="91"/>
      <c r="IZQ12" s="91"/>
      <c r="IZR12" s="91"/>
      <c r="IZS12" s="91"/>
      <c r="IZT12" s="91"/>
      <c r="IZU12" s="91"/>
      <c r="IZV12" s="91"/>
      <c r="IZW12" s="91"/>
      <c r="IZX12" s="91"/>
      <c r="IZY12" s="91"/>
      <c r="IZZ12" s="91"/>
      <c r="JAA12" s="91"/>
      <c r="JAB12" s="91"/>
      <c r="JAC12" s="91"/>
      <c r="JAD12" s="91"/>
      <c r="JAE12" s="91"/>
      <c r="JAF12" s="91"/>
      <c r="JAG12" s="91"/>
      <c r="JAH12" s="91"/>
      <c r="JAI12" s="91"/>
      <c r="JAJ12" s="91"/>
      <c r="JAK12" s="91"/>
      <c r="JAL12" s="91"/>
      <c r="JAM12" s="91"/>
      <c r="JAN12" s="91"/>
      <c r="JAO12" s="91"/>
      <c r="JAP12" s="91"/>
      <c r="JAQ12" s="91"/>
      <c r="JAR12" s="91"/>
      <c r="JAS12" s="91"/>
      <c r="JAT12" s="91"/>
      <c r="JAU12" s="91"/>
      <c r="JAV12" s="91"/>
      <c r="JAW12" s="91"/>
      <c r="JAX12" s="91"/>
      <c r="JAY12" s="91"/>
      <c r="JAZ12" s="91"/>
      <c r="JBA12" s="91"/>
      <c r="JBB12" s="91"/>
      <c r="JBC12" s="91"/>
      <c r="JBD12" s="91"/>
      <c r="JBE12" s="91"/>
      <c r="JBF12" s="91"/>
      <c r="JBG12" s="91"/>
      <c r="JBH12" s="91"/>
      <c r="JBI12" s="91"/>
      <c r="JBJ12" s="91"/>
      <c r="JBK12" s="91"/>
      <c r="JBL12" s="91"/>
      <c r="JBM12" s="91"/>
      <c r="JBN12" s="91"/>
      <c r="JBO12" s="91"/>
      <c r="JBP12" s="91"/>
      <c r="JBQ12" s="91"/>
      <c r="JBR12" s="91"/>
      <c r="JBS12" s="91"/>
      <c r="JBT12" s="91"/>
      <c r="JBU12" s="91"/>
      <c r="JBV12" s="91"/>
      <c r="JBW12" s="91"/>
      <c r="JBX12" s="91"/>
      <c r="JBY12" s="91"/>
      <c r="JBZ12" s="91"/>
      <c r="JCA12" s="91"/>
      <c r="JCB12" s="91"/>
      <c r="JCC12" s="91"/>
      <c r="JCD12" s="91"/>
      <c r="JCE12" s="91"/>
      <c r="JCF12" s="91"/>
      <c r="JCG12" s="91"/>
      <c r="JCH12" s="91"/>
      <c r="JCI12" s="91"/>
      <c r="JCJ12" s="91"/>
      <c r="JCK12" s="91"/>
      <c r="JCL12" s="91"/>
      <c r="JCM12" s="91"/>
      <c r="JCN12" s="91"/>
      <c r="JCO12" s="91"/>
      <c r="JCP12" s="91"/>
      <c r="JCQ12" s="91"/>
      <c r="JCR12" s="91"/>
      <c r="JCS12" s="91"/>
      <c r="JCT12" s="91"/>
      <c r="JCU12" s="91"/>
      <c r="JCV12" s="91"/>
      <c r="JCW12" s="91"/>
      <c r="JCX12" s="91"/>
      <c r="JCY12" s="91"/>
      <c r="JCZ12" s="91"/>
      <c r="JDA12" s="91"/>
      <c r="JDB12" s="91"/>
      <c r="JDC12" s="91"/>
      <c r="JDD12" s="91"/>
      <c r="JDE12" s="91"/>
      <c r="JDF12" s="91"/>
      <c r="JDG12" s="91"/>
      <c r="JDH12" s="91"/>
      <c r="JDI12" s="91"/>
      <c r="JDJ12" s="91"/>
      <c r="JDK12" s="91"/>
      <c r="JDL12" s="91"/>
      <c r="JDM12" s="91"/>
      <c r="JDN12" s="91"/>
      <c r="JDO12" s="91"/>
      <c r="JDP12" s="91"/>
      <c r="JDQ12" s="91"/>
      <c r="JDR12" s="91"/>
      <c r="JDS12" s="91"/>
      <c r="JDT12" s="91"/>
      <c r="JDU12" s="91"/>
      <c r="JDV12" s="91"/>
      <c r="JDW12" s="91"/>
      <c r="JDX12" s="91"/>
      <c r="JDY12" s="91"/>
      <c r="JDZ12" s="91"/>
      <c r="JEA12" s="91"/>
      <c r="JEB12" s="91"/>
      <c r="JEC12" s="91"/>
      <c r="JED12" s="91"/>
      <c r="JEE12" s="91"/>
      <c r="JEF12" s="91"/>
      <c r="JEG12" s="91"/>
      <c r="JEH12" s="91"/>
      <c r="JEI12" s="91"/>
      <c r="JEJ12" s="91"/>
      <c r="JEK12" s="91"/>
      <c r="JEL12" s="91"/>
      <c r="JEM12" s="91"/>
      <c r="JEN12" s="91"/>
      <c r="JEO12" s="91"/>
      <c r="JEP12" s="91"/>
      <c r="JEQ12" s="91"/>
      <c r="JER12" s="91"/>
      <c r="JES12" s="91"/>
      <c r="JET12" s="91"/>
      <c r="JEU12" s="91"/>
      <c r="JEV12" s="91"/>
      <c r="JEW12" s="91"/>
      <c r="JEX12" s="91"/>
      <c r="JEY12" s="91"/>
      <c r="JEZ12" s="91"/>
      <c r="JFA12" s="91"/>
      <c r="JFB12" s="91"/>
      <c r="JFC12" s="91"/>
      <c r="JFD12" s="91"/>
      <c r="JFE12" s="91"/>
      <c r="JFF12" s="91"/>
      <c r="JFG12" s="91"/>
      <c r="JFH12" s="91"/>
      <c r="JFI12" s="91"/>
      <c r="JFJ12" s="91"/>
      <c r="JFK12" s="91"/>
      <c r="JFL12" s="91"/>
      <c r="JFM12" s="91"/>
      <c r="JFN12" s="91"/>
      <c r="JFO12" s="91"/>
      <c r="JFP12" s="91"/>
      <c r="JFQ12" s="91"/>
      <c r="JFR12" s="91"/>
      <c r="JFS12" s="91"/>
      <c r="JFT12" s="91"/>
      <c r="JFU12" s="91"/>
      <c r="JFV12" s="91"/>
      <c r="JFW12" s="91"/>
      <c r="JFX12" s="91"/>
      <c r="JFY12" s="91"/>
      <c r="JFZ12" s="91"/>
      <c r="JGA12" s="91"/>
      <c r="JGB12" s="91"/>
      <c r="JGC12" s="91"/>
      <c r="JGD12" s="91"/>
      <c r="JGE12" s="91"/>
      <c r="JGF12" s="91"/>
      <c r="JGG12" s="91"/>
      <c r="JGH12" s="91"/>
      <c r="JGI12" s="91"/>
      <c r="JGJ12" s="91"/>
      <c r="JGK12" s="91"/>
      <c r="JGL12" s="91"/>
      <c r="JGM12" s="91"/>
      <c r="JGN12" s="91"/>
      <c r="JGO12" s="91"/>
      <c r="JGP12" s="91"/>
      <c r="JGQ12" s="91"/>
      <c r="JGR12" s="91"/>
      <c r="JGS12" s="91"/>
      <c r="JGT12" s="91"/>
      <c r="JGU12" s="91"/>
      <c r="JGV12" s="91"/>
      <c r="JGW12" s="91"/>
      <c r="JGX12" s="91"/>
      <c r="JGY12" s="91"/>
      <c r="JGZ12" s="91"/>
      <c r="JHA12" s="91"/>
      <c r="JHB12" s="91"/>
      <c r="JHC12" s="91"/>
      <c r="JHD12" s="91"/>
      <c r="JHE12" s="91"/>
      <c r="JHF12" s="91"/>
      <c r="JHG12" s="91"/>
      <c r="JHH12" s="91"/>
      <c r="JHI12" s="91"/>
      <c r="JHJ12" s="91"/>
      <c r="JHK12" s="91"/>
      <c r="JHL12" s="91"/>
      <c r="JHM12" s="91"/>
      <c r="JHN12" s="91"/>
      <c r="JHO12" s="91"/>
      <c r="JHP12" s="91"/>
      <c r="JHQ12" s="91"/>
      <c r="JHR12" s="91"/>
      <c r="JHS12" s="91"/>
      <c r="JHT12" s="91"/>
      <c r="JHU12" s="91"/>
      <c r="JHV12" s="91"/>
      <c r="JHW12" s="91"/>
      <c r="JHX12" s="91"/>
      <c r="JHY12" s="91"/>
      <c r="JHZ12" s="91"/>
      <c r="JIA12" s="91"/>
      <c r="JIB12" s="91"/>
      <c r="JIC12" s="91"/>
      <c r="JID12" s="91"/>
      <c r="JIE12" s="91"/>
      <c r="JIF12" s="91"/>
      <c r="JIG12" s="91"/>
      <c r="JIH12" s="91"/>
      <c r="JII12" s="91"/>
      <c r="JIJ12" s="91"/>
      <c r="JIK12" s="91"/>
      <c r="JIL12" s="91"/>
      <c r="JIM12" s="91"/>
      <c r="JIN12" s="91"/>
      <c r="JIO12" s="91"/>
      <c r="JIP12" s="91"/>
      <c r="JIQ12" s="91"/>
      <c r="JIR12" s="91"/>
      <c r="JIS12" s="91"/>
      <c r="JIT12" s="91"/>
      <c r="JIU12" s="91"/>
      <c r="JIV12" s="91"/>
      <c r="JIW12" s="91"/>
      <c r="JIX12" s="91"/>
      <c r="JIY12" s="91"/>
      <c r="JIZ12" s="91"/>
      <c r="JJA12" s="91"/>
      <c r="JJB12" s="91"/>
      <c r="JJC12" s="91"/>
      <c r="JJD12" s="91"/>
      <c r="JJE12" s="91"/>
      <c r="JJF12" s="91"/>
      <c r="JJG12" s="91"/>
      <c r="JJH12" s="91"/>
      <c r="JJI12" s="91"/>
      <c r="JJJ12" s="91"/>
      <c r="JJK12" s="91"/>
      <c r="JJL12" s="91"/>
      <c r="JJM12" s="91"/>
      <c r="JJN12" s="91"/>
      <c r="JJO12" s="91"/>
      <c r="JJP12" s="91"/>
      <c r="JJQ12" s="91"/>
      <c r="JJR12" s="91"/>
      <c r="JJS12" s="91"/>
      <c r="JJT12" s="91"/>
      <c r="JJU12" s="91"/>
      <c r="JJV12" s="91"/>
      <c r="JJW12" s="91"/>
      <c r="JJX12" s="91"/>
      <c r="JJY12" s="91"/>
      <c r="JJZ12" s="91"/>
      <c r="JKA12" s="91"/>
      <c r="JKB12" s="91"/>
      <c r="JKC12" s="91"/>
      <c r="JKD12" s="91"/>
      <c r="JKE12" s="91"/>
      <c r="JKF12" s="91"/>
      <c r="JKG12" s="91"/>
      <c r="JKH12" s="91"/>
      <c r="JKI12" s="91"/>
      <c r="JKJ12" s="91"/>
      <c r="JKK12" s="91"/>
      <c r="JKL12" s="91"/>
      <c r="JKM12" s="91"/>
      <c r="JKN12" s="91"/>
      <c r="JKO12" s="91"/>
      <c r="JKP12" s="91"/>
      <c r="JKQ12" s="91"/>
      <c r="JKR12" s="91"/>
      <c r="JKS12" s="91"/>
      <c r="JKT12" s="91"/>
      <c r="JKU12" s="91"/>
      <c r="JKV12" s="91"/>
      <c r="JKW12" s="91"/>
      <c r="JKX12" s="91"/>
      <c r="JKY12" s="91"/>
      <c r="JKZ12" s="91"/>
      <c r="JLA12" s="91"/>
      <c r="JLB12" s="91"/>
      <c r="JLC12" s="91"/>
      <c r="JLD12" s="91"/>
      <c r="JLE12" s="91"/>
      <c r="JLF12" s="91"/>
      <c r="JLG12" s="91"/>
      <c r="JLH12" s="91"/>
      <c r="JLI12" s="91"/>
      <c r="JLJ12" s="91"/>
      <c r="JLK12" s="91"/>
      <c r="JLL12" s="91"/>
      <c r="JLM12" s="91"/>
      <c r="JLN12" s="91"/>
      <c r="JLO12" s="91"/>
      <c r="JLP12" s="91"/>
      <c r="JLQ12" s="91"/>
      <c r="JLR12" s="91"/>
      <c r="JLS12" s="91"/>
      <c r="JLT12" s="91"/>
      <c r="JLU12" s="91"/>
      <c r="JLV12" s="91"/>
      <c r="JLW12" s="91"/>
      <c r="JLX12" s="91"/>
      <c r="JLY12" s="91"/>
      <c r="JLZ12" s="91"/>
      <c r="JMA12" s="91"/>
      <c r="JMB12" s="91"/>
      <c r="JMC12" s="91"/>
      <c r="JMD12" s="91"/>
      <c r="JME12" s="91"/>
      <c r="JMF12" s="91"/>
      <c r="JMG12" s="91"/>
      <c r="JMH12" s="91"/>
      <c r="JMI12" s="91"/>
      <c r="JMJ12" s="91"/>
      <c r="JMK12" s="91"/>
      <c r="JML12" s="91"/>
      <c r="JMM12" s="91"/>
      <c r="JMN12" s="91"/>
      <c r="JMO12" s="91"/>
      <c r="JMP12" s="91"/>
      <c r="JMQ12" s="91"/>
      <c r="JMR12" s="91"/>
      <c r="JMS12" s="91"/>
      <c r="JMT12" s="91"/>
      <c r="JMU12" s="91"/>
      <c r="JMV12" s="91"/>
      <c r="JMW12" s="91"/>
      <c r="JMX12" s="91"/>
      <c r="JMY12" s="91"/>
      <c r="JMZ12" s="91"/>
      <c r="JNA12" s="91"/>
      <c r="JNB12" s="91"/>
      <c r="JNC12" s="91"/>
      <c r="JND12" s="91"/>
      <c r="JNE12" s="91"/>
      <c r="JNF12" s="91"/>
      <c r="JNG12" s="91"/>
      <c r="JNH12" s="91"/>
      <c r="JNI12" s="91"/>
      <c r="JNJ12" s="91"/>
      <c r="JNK12" s="91"/>
      <c r="JNL12" s="91"/>
      <c r="JNM12" s="91"/>
      <c r="JNN12" s="91"/>
      <c r="JNO12" s="91"/>
      <c r="JNP12" s="91"/>
      <c r="JNQ12" s="91"/>
      <c r="JNR12" s="91"/>
      <c r="JNS12" s="91"/>
      <c r="JNT12" s="91"/>
      <c r="JNU12" s="91"/>
      <c r="JNV12" s="91"/>
      <c r="JNW12" s="91"/>
      <c r="JNX12" s="91"/>
      <c r="JNY12" s="91"/>
      <c r="JNZ12" s="91"/>
      <c r="JOA12" s="91"/>
      <c r="JOB12" s="91"/>
      <c r="JOC12" s="91"/>
      <c r="JOD12" s="91"/>
      <c r="JOE12" s="91"/>
      <c r="JOF12" s="91"/>
      <c r="JOG12" s="91"/>
      <c r="JOH12" s="91"/>
      <c r="JOI12" s="91"/>
      <c r="JOJ12" s="91"/>
      <c r="JOK12" s="91"/>
      <c r="JOL12" s="91"/>
      <c r="JOM12" s="91"/>
      <c r="JON12" s="91"/>
      <c r="JOO12" s="91"/>
      <c r="JOP12" s="91"/>
      <c r="JOQ12" s="91"/>
      <c r="JOR12" s="91"/>
      <c r="JOS12" s="91"/>
      <c r="JOT12" s="91"/>
      <c r="JOU12" s="91"/>
      <c r="JOV12" s="91"/>
      <c r="JOW12" s="91"/>
      <c r="JOX12" s="91"/>
      <c r="JOY12" s="91"/>
      <c r="JOZ12" s="91"/>
      <c r="JPA12" s="91"/>
      <c r="JPB12" s="91"/>
      <c r="JPC12" s="91"/>
      <c r="JPD12" s="91"/>
      <c r="JPE12" s="91"/>
      <c r="JPF12" s="91"/>
      <c r="JPG12" s="91"/>
      <c r="JPH12" s="91"/>
      <c r="JPI12" s="91"/>
      <c r="JPJ12" s="91"/>
      <c r="JPK12" s="91"/>
      <c r="JPL12" s="91"/>
      <c r="JPM12" s="91"/>
      <c r="JPN12" s="91"/>
      <c r="JPO12" s="91"/>
      <c r="JPP12" s="91"/>
      <c r="JPQ12" s="91"/>
      <c r="JPR12" s="91"/>
      <c r="JPS12" s="91"/>
      <c r="JPT12" s="91"/>
      <c r="JPU12" s="91"/>
      <c r="JPV12" s="91"/>
      <c r="JPW12" s="91"/>
      <c r="JPX12" s="91"/>
      <c r="JPY12" s="91"/>
      <c r="JPZ12" s="91"/>
      <c r="JQA12" s="91"/>
      <c r="JQB12" s="91"/>
      <c r="JQC12" s="91"/>
      <c r="JQD12" s="91"/>
      <c r="JQE12" s="91"/>
      <c r="JQF12" s="91"/>
      <c r="JQG12" s="91"/>
      <c r="JQH12" s="91"/>
      <c r="JQI12" s="91"/>
      <c r="JQJ12" s="91"/>
      <c r="JQK12" s="91"/>
      <c r="JQL12" s="91"/>
      <c r="JQM12" s="91"/>
      <c r="JQN12" s="91"/>
      <c r="JQO12" s="91"/>
      <c r="JQP12" s="91"/>
      <c r="JQQ12" s="91"/>
      <c r="JQR12" s="91"/>
      <c r="JQS12" s="91"/>
      <c r="JQT12" s="91"/>
      <c r="JQU12" s="91"/>
      <c r="JQV12" s="91"/>
      <c r="JQW12" s="91"/>
      <c r="JQX12" s="91"/>
      <c r="JQY12" s="91"/>
      <c r="JQZ12" s="91"/>
      <c r="JRA12" s="91"/>
      <c r="JRB12" s="91"/>
      <c r="JRC12" s="91"/>
      <c r="JRD12" s="91"/>
      <c r="JRE12" s="91"/>
      <c r="JRF12" s="91"/>
      <c r="JRG12" s="91"/>
      <c r="JRH12" s="91"/>
      <c r="JRI12" s="91"/>
      <c r="JRJ12" s="91"/>
      <c r="JRK12" s="91"/>
      <c r="JRL12" s="91"/>
      <c r="JRM12" s="91"/>
      <c r="JRN12" s="91"/>
      <c r="JRO12" s="91"/>
      <c r="JRP12" s="91"/>
      <c r="JRQ12" s="91"/>
      <c r="JRR12" s="91"/>
      <c r="JRS12" s="91"/>
      <c r="JRT12" s="91"/>
      <c r="JRU12" s="91"/>
      <c r="JRV12" s="91"/>
      <c r="JRW12" s="91"/>
      <c r="JRX12" s="91"/>
      <c r="JRY12" s="91"/>
      <c r="JRZ12" s="91"/>
      <c r="JSA12" s="91"/>
      <c r="JSB12" s="91"/>
      <c r="JSC12" s="91"/>
      <c r="JSD12" s="91"/>
      <c r="JSE12" s="91"/>
      <c r="JSF12" s="91"/>
      <c r="JSG12" s="91"/>
      <c r="JSH12" s="91"/>
      <c r="JSI12" s="91"/>
      <c r="JSJ12" s="91"/>
      <c r="JSK12" s="91"/>
      <c r="JSL12" s="91"/>
      <c r="JSM12" s="91"/>
      <c r="JSN12" s="91"/>
      <c r="JSO12" s="91"/>
      <c r="JSP12" s="91"/>
      <c r="JSQ12" s="91"/>
      <c r="JSR12" s="91"/>
      <c r="JSS12" s="91"/>
      <c r="JST12" s="91"/>
      <c r="JSU12" s="91"/>
      <c r="JSV12" s="91"/>
      <c r="JSW12" s="91"/>
      <c r="JSX12" s="91"/>
      <c r="JSY12" s="91"/>
      <c r="JSZ12" s="91"/>
      <c r="JTA12" s="91"/>
      <c r="JTB12" s="91"/>
      <c r="JTC12" s="91"/>
      <c r="JTD12" s="91"/>
      <c r="JTE12" s="91"/>
      <c r="JTF12" s="91"/>
      <c r="JTG12" s="91"/>
      <c r="JTH12" s="91"/>
      <c r="JTI12" s="91"/>
      <c r="JTJ12" s="91"/>
      <c r="JTK12" s="91"/>
      <c r="JTL12" s="91"/>
      <c r="JTM12" s="91"/>
      <c r="JTN12" s="91"/>
      <c r="JTO12" s="91"/>
      <c r="JTP12" s="91"/>
      <c r="JTQ12" s="91"/>
      <c r="JTR12" s="91"/>
      <c r="JTS12" s="91"/>
      <c r="JTT12" s="91"/>
      <c r="JTU12" s="91"/>
      <c r="JTV12" s="91"/>
      <c r="JTW12" s="91"/>
      <c r="JTX12" s="91"/>
      <c r="JTY12" s="91"/>
      <c r="JTZ12" s="91"/>
      <c r="JUA12" s="91"/>
      <c r="JUB12" s="91"/>
      <c r="JUC12" s="91"/>
      <c r="JUD12" s="91"/>
      <c r="JUE12" s="91"/>
      <c r="JUF12" s="91"/>
      <c r="JUG12" s="91"/>
      <c r="JUH12" s="91"/>
      <c r="JUI12" s="91"/>
      <c r="JUJ12" s="91"/>
      <c r="JUK12" s="91"/>
      <c r="JUL12" s="91"/>
      <c r="JUM12" s="91"/>
      <c r="JUN12" s="91"/>
      <c r="JUO12" s="91"/>
      <c r="JUP12" s="91"/>
      <c r="JUQ12" s="91"/>
      <c r="JUR12" s="91"/>
      <c r="JUS12" s="91"/>
      <c r="JUT12" s="91"/>
      <c r="JUU12" s="91"/>
      <c r="JUV12" s="91"/>
      <c r="JUW12" s="91"/>
      <c r="JUX12" s="91"/>
      <c r="JUY12" s="91"/>
      <c r="JUZ12" s="91"/>
      <c r="JVA12" s="91"/>
      <c r="JVB12" s="91"/>
      <c r="JVC12" s="91"/>
      <c r="JVD12" s="91"/>
      <c r="JVE12" s="91"/>
      <c r="JVF12" s="91"/>
      <c r="JVG12" s="91"/>
      <c r="JVH12" s="91"/>
      <c r="JVI12" s="91"/>
      <c r="JVJ12" s="91"/>
      <c r="JVK12" s="91"/>
      <c r="JVL12" s="91"/>
      <c r="JVM12" s="91"/>
      <c r="JVN12" s="91"/>
      <c r="JVO12" s="91"/>
      <c r="JVP12" s="91"/>
      <c r="JVQ12" s="91"/>
      <c r="JVR12" s="91"/>
      <c r="JVS12" s="91"/>
      <c r="JVT12" s="91"/>
      <c r="JVU12" s="91"/>
      <c r="JVV12" s="91"/>
      <c r="JVW12" s="91"/>
      <c r="JVX12" s="91"/>
      <c r="JVY12" s="91"/>
      <c r="JVZ12" s="91"/>
      <c r="JWA12" s="91"/>
      <c r="JWB12" s="91"/>
      <c r="JWC12" s="91"/>
      <c r="JWD12" s="91"/>
      <c r="JWE12" s="91"/>
      <c r="JWF12" s="91"/>
      <c r="JWG12" s="91"/>
      <c r="JWH12" s="91"/>
      <c r="JWI12" s="91"/>
      <c r="JWJ12" s="91"/>
      <c r="JWK12" s="91"/>
      <c r="JWL12" s="91"/>
      <c r="JWM12" s="91"/>
      <c r="JWN12" s="91"/>
      <c r="JWO12" s="91"/>
      <c r="JWP12" s="91"/>
      <c r="JWQ12" s="91"/>
      <c r="JWR12" s="91"/>
      <c r="JWS12" s="91"/>
      <c r="JWT12" s="91"/>
      <c r="JWU12" s="91"/>
      <c r="JWV12" s="91"/>
      <c r="JWW12" s="91"/>
      <c r="JWX12" s="91"/>
      <c r="JWY12" s="91"/>
      <c r="JWZ12" s="91"/>
      <c r="JXA12" s="91"/>
      <c r="JXB12" s="91"/>
      <c r="JXC12" s="91"/>
      <c r="JXD12" s="91"/>
      <c r="JXE12" s="91"/>
      <c r="JXF12" s="91"/>
      <c r="JXG12" s="91"/>
      <c r="JXH12" s="91"/>
      <c r="JXI12" s="91"/>
      <c r="JXJ12" s="91"/>
      <c r="JXK12" s="91"/>
      <c r="JXL12" s="91"/>
      <c r="JXM12" s="91"/>
      <c r="JXN12" s="91"/>
      <c r="JXO12" s="91"/>
      <c r="JXP12" s="91"/>
      <c r="JXQ12" s="91"/>
      <c r="JXR12" s="91"/>
      <c r="JXS12" s="91"/>
      <c r="JXT12" s="91"/>
      <c r="JXU12" s="91"/>
      <c r="JXV12" s="91"/>
      <c r="JXW12" s="91"/>
      <c r="JXX12" s="91"/>
      <c r="JXY12" s="91"/>
      <c r="JXZ12" s="91"/>
      <c r="JYA12" s="91"/>
      <c r="JYB12" s="91"/>
      <c r="JYC12" s="91"/>
      <c r="JYD12" s="91"/>
      <c r="JYE12" s="91"/>
      <c r="JYF12" s="91"/>
      <c r="JYG12" s="91"/>
      <c r="JYH12" s="91"/>
      <c r="JYI12" s="91"/>
      <c r="JYJ12" s="91"/>
      <c r="JYK12" s="91"/>
      <c r="JYL12" s="91"/>
      <c r="JYM12" s="91"/>
      <c r="JYN12" s="91"/>
      <c r="JYO12" s="91"/>
      <c r="JYP12" s="91"/>
      <c r="JYQ12" s="91"/>
      <c r="JYR12" s="91"/>
      <c r="JYS12" s="91"/>
      <c r="JYT12" s="91"/>
      <c r="JYU12" s="91"/>
      <c r="JYV12" s="91"/>
      <c r="JYW12" s="91"/>
      <c r="JYX12" s="91"/>
      <c r="JYY12" s="91"/>
      <c r="JYZ12" s="91"/>
      <c r="JZA12" s="91"/>
      <c r="JZB12" s="91"/>
      <c r="JZC12" s="91"/>
      <c r="JZD12" s="91"/>
      <c r="JZE12" s="91"/>
      <c r="JZF12" s="91"/>
      <c r="JZG12" s="91"/>
      <c r="JZH12" s="91"/>
      <c r="JZI12" s="91"/>
      <c r="JZJ12" s="91"/>
      <c r="JZK12" s="91"/>
      <c r="JZL12" s="91"/>
      <c r="JZM12" s="91"/>
      <c r="JZN12" s="91"/>
      <c r="JZO12" s="91"/>
      <c r="JZP12" s="91"/>
      <c r="JZQ12" s="91"/>
      <c r="JZR12" s="91"/>
      <c r="JZS12" s="91"/>
      <c r="JZT12" s="91"/>
      <c r="JZU12" s="91"/>
      <c r="JZV12" s="91"/>
      <c r="JZW12" s="91"/>
      <c r="JZX12" s="91"/>
      <c r="JZY12" s="91"/>
      <c r="JZZ12" s="91"/>
      <c r="KAA12" s="91"/>
      <c r="KAB12" s="91"/>
      <c r="KAC12" s="91"/>
      <c r="KAD12" s="91"/>
      <c r="KAE12" s="91"/>
      <c r="KAF12" s="91"/>
      <c r="KAG12" s="91"/>
      <c r="KAH12" s="91"/>
      <c r="KAI12" s="91"/>
      <c r="KAJ12" s="91"/>
      <c r="KAK12" s="91"/>
      <c r="KAL12" s="91"/>
      <c r="KAM12" s="91"/>
      <c r="KAN12" s="91"/>
      <c r="KAO12" s="91"/>
      <c r="KAP12" s="91"/>
      <c r="KAQ12" s="91"/>
      <c r="KAR12" s="91"/>
      <c r="KAS12" s="91"/>
      <c r="KAT12" s="91"/>
      <c r="KAU12" s="91"/>
      <c r="KAV12" s="91"/>
      <c r="KAW12" s="91"/>
      <c r="KAX12" s="91"/>
      <c r="KAY12" s="91"/>
      <c r="KAZ12" s="91"/>
      <c r="KBA12" s="91"/>
      <c r="KBB12" s="91"/>
      <c r="KBC12" s="91"/>
      <c r="KBD12" s="91"/>
      <c r="KBE12" s="91"/>
      <c r="KBF12" s="91"/>
      <c r="KBG12" s="91"/>
      <c r="KBH12" s="91"/>
      <c r="KBI12" s="91"/>
      <c r="KBJ12" s="91"/>
      <c r="KBK12" s="91"/>
      <c r="KBL12" s="91"/>
      <c r="KBM12" s="91"/>
      <c r="KBN12" s="91"/>
      <c r="KBO12" s="91"/>
      <c r="KBP12" s="91"/>
      <c r="KBQ12" s="91"/>
      <c r="KBR12" s="91"/>
      <c r="KBS12" s="91"/>
      <c r="KBT12" s="91"/>
      <c r="KBU12" s="91"/>
      <c r="KBV12" s="91"/>
      <c r="KBW12" s="91"/>
      <c r="KBX12" s="91"/>
      <c r="KBY12" s="91"/>
      <c r="KBZ12" s="91"/>
      <c r="KCA12" s="91"/>
      <c r="KCB12" s="91"/>
      <c r="KCC12" s="91"/>
      <c r="KCD12" s="91"/>
      <c r="KCE12" s="91"/>
      <c r="KCF12" s="91"/>
      <c r="KCG12" s="91"/>
      <c r="KCH12" s="91"/>
      <c r="KCI12" s="91"/>
      <c r="KCJ12" s="91"/>
      <c r="KCK12" s="91"/>
      <c r="KCL12" s="91"/>
      <c r="KCM12" s="91"/>
      <c r="KCN12" s="91"/>
      <c r="KCO12" s="91"/>
      <c r="KCP12" s="91"/>
      <c r="KCQ12" s="91"/>
      <c r="KCR12" s="91"/>
      <c r="KCS12" s="91"/>
      <c r="KCT12" s="91"/>
      <c r="KCU12" s="91"/>
      <c r="KCV12" s="91"/>
      <c r="KCW12" s="91"/>
      <c r="KCX12" s="91"/>
      <c r="KCY12" s="91"/>
      <c r="KCZ12" s="91"/>
      <c r="KDA12" s="91"/>
      <c r="KDB12" s="91"/>
      <c r="KDC12" s="91"/>
      <c r="KDD12" s="91"/>
      <c r="KDE12" s="91"/>
      <c r="KDF12" s="91"/>
      <c r="KDG12" s="91"/>
      <c r="KDH12" s="91"/>
      <c r="KDI12" s="91"/>
      <c r="KDJ12" s="91"/>
      <c r="KDK12" s="91"/>
      <c r="KDL12" s="91"/>
      <c r="KDM12" s="91"/>
      <c r="KDN12" s="91"/>
      <c r="KDO12" s="91"/>
      <c r="KDP12" s="91"/>
      <c r="KDQ12" s="91"/>
      <c r="KDR12" s="91"/>
      <c r="KDS12" s="91"/>
      <c r="KDT12" s="91"/>
      <c r="KDU12" s="91"/>
      <c r="KDV12" s="91"/>
      <c r="KDW12" s="91"/>
      <c r="KDX12" s="91"/>
      <c r="KDY12" s="91"/>
      <c r="KDZ12" s="91"/>
      <c r="KEA12" s="91"/>
      <c r="KEB12" s="91"/>
      <c r="KEC12" s="91"/>
      <c r="KED12" s="91"/>
      <c r="KEE12" s="91"/>
      <c r="KEF12" s="91"/>
      <c r="KEG12" s="91"/>
      <c r="KEH12" s="91"/>
      <c r="KEI12" s="91"/>
      <c r="KEJ12" s="91"/>
      <c r="KEK12" s="91"/>
      <c r="KEL12" s="91"/>
      <c r="KEM12" s="91"/>
      <c r="KEN12" s="91"/>
      <c r="KEO12" s="91"/>
      <c r="KEP12" s="91"/>
      <c r="KEQ12" s="91"/>
      <c r="KER12" s="91"/>
      <c r="KES12" s="91"/>
      <c r="KET12" s="91"/>
      <c r="KEU12" s="91"/>
      <c r="KEV12" s="91"/>
      <c r="KEW12" s="91"/>
      <c r="KEX12" s="91"/>
      <c r="KEY12" s="91"/>
      <c r="KEZ12" s="91"/>
      <c r="KFA12" s="91"/>
      <c r="KFB12" s="91"/>
      <c r="KFC12" s="91"/>
      <c r="KFD12" s="91"/>
      <c r="KFE12" s="91"/>
      <c r="KFF12" s="91"/>
      <c r="KFG12" s="91"/>
      <c r="KFH12" s="91"/>
      <c r="KFI12" s="91"/>
      <c r="KFJ12" s="91"/>
      <c r="KFK12" s="91"/>
      <c r="KFL12" s="91"/>
      <c r="KFM12" s="91"/>
      <c r="KFN12" s="91"/>
      <c r="KFO12" s="91"/>
      <c r="KFP12" s="91"/>
      <c r="KFQ12" s="91"/>
      <c r="KFR12" s="91"/>
      <c r="KFS12" s="91"/>
      <c r="KFT12" s="91"/>
      <c r="KFU12" s="91"/>
      <c r="KFV12" s="91"/>
      <c r="KFW12" s="91"/>
      <c r="KFX12" s="91"/>
      <c r="KFY12" s="91"/>
      <c r="KFZ12" s="91"/>
      <c r="KGA12" s="91"/>
      <c r="KGB12" s="91"/>
      <c r="KGC12" s="91"/>
      <c r="KGD12" s="91"/>
      <c r="KGE12" s="91"/>
      <c r="KGF12" s="91"/>
      <c r="KGG12" s="91"/>
      <c r="KGH12" s="91"/>
      <c r="KGI12" s="91"/>
      <c r="KGJ12" s="91"/>
      <c r="KGK12" s="91"/>
      <c r="KGL12" s="91"/>
      <c r="KGM12" s="91"/>
      <c r="KGN12" s="91"/>
      <c r="KGO12" s="91"/>
      <c r="KGP12" s="91"/>
      <c r="KGQ12" s="91"/>
      <c r="KGR12" s="91"/>
      <c r="KGS12" s="91"/>
      <c r="KGT12" s="91"/>
      <c r="KGU12" s="91"/>
      <c r="KGV12" s="91"/>
      <c r="KGW12" s="91"/>
      <c r="KGX12" s="91"/>
      <c r="KGY12" s="91"/>
      <c r="KGZ12" s="91"/>
      <c r="KHA12" s="91"/>
      <c r="KHB12" s="91"/>
      <c r="KHC12" s="91"/>
      <c r="KHD12" s="91"/>
      <c r="KHE12" s="91"/>
      <c r="KHF12" s="91"/>
      <c r="KHG12" s="91"/>
      <c r="KHH12" s="91"/>
      <c r="KHI12" s="91"/>
      <c r="KHJ12" s="91"/>
      <c r="KHK12" s="91"/>
      <c r="KHL12" s="91"/>
      <c r="KHM12" s="91"/>
      <c r="KHN12" s="91"/>
      <c r="KHO12" s="91"/>
      <c r="KHP12" s="91"/>
      <c r="KHQ12" s="91"/>
      <c r="KHR12" s="91"/>
      <c r="KHS12" s="91"/>
      <c r="KHT12" s="91"/>
      <c r="KHU12" s="91"/>
      <c r="KHV12" s="91"/>
      <c r="KHW12" s="91"/>
      <c r="KHX12" s="91"/>
      <c r="KHY12" s="91"/>
      <c r="KHZ12" s="91"/>
      <c r="KIA12" s="91"/>
      <c r="KIB12" s="91"/>
      <c r="KIC12" s="91"/>
      <c r="KID12" s="91"/>
      <c r="KIE12" s="91"/>
      <c r="KIF12" s="91"/>
      <c r="KIG12" s="91"/>
      <c r="KIH12" s="91"/>
      <c r="KII12" s="91"/>
      <c r="KIJ12" s="91"/>
      <c r="KIK12" s="91"/>
      <c r="KIL12" s="91"/>
      <c r="KIM12" s="91"/>
      <c r="KIN12" s="91"/>
      <c r="KIO12" s="91"/>
      <c r="KIP12" s="91"/>
      <c r="KIQ12" s="91"/>
      <c r="KIR12" s="91"/>
      <c r="KIS12" s="91"/>
      <c r="KIT12" s="91"/>
      <c r="KIU12" s="91"/>
      <c r="KIV12" s="91"/>
      <c r="KIW12" s="91"/>
      <c r="KIX12" s="91"/>
      <c r="KIY12" s="91"/>
      <c r="KIZ12" s="91"/>
      <c r="KJA12" s="91"/>
      <c r="KJB12" s="91"/>
      <c r="KJC12" s="91"/>
      <c r="KJD12" s="91"/>
      <c r="KJE12" s="91"/>
      <c r="KJF12" s="91"/>
      <c r="KJG12" s="91"/>
      <c r="KJH12" s="91"/>
      <c r="KJI12" s="91"/>
      <c r="KJJ12" s="91"/>
      <c r="KJK12" s="91"/>
      <c r="KJL12" s="91"/>
      <c r="KJM12" s="91"/>
      <c r="KJN12" s="91"/>
      <c r="KJO12" s="91"/>
      <c r="KJP12" s="91"/>
      <c r="KJQ12" s="91"/>
      <c r="KJR12" s="91"/>
      <c r="KJS12" s="91"/>
      <c r="KJT12" s="91"/>
      <c r="KJU12" s="91"/>
      <c r="KJV12" s="91"/>
      <c r="KJW12" s="91"/>
      <c r="KJX12" s="91"/>
      <c r="KJY12" s="91"/>
      <c r="KJZ12" s="91"/>
      <c r="KKA12" s="91"/>
      <c r="KKB12" s="91"/>
      <c r="KKC12" s="91"/>
      <c r="KKD12" s="91"/>
      <c r="KKE12" s="91"/>
      <c r="KKF12" s="91"/>
      <c r="KKG12" s="91"/>
      <c r="KKH12" s="91"/>
      <c r="KKI12" s="91"/>
      <c r="KKJ12" s="91"/>
      <c r="KKK12" s="91"/>
      <c r="KKL12" s="91"/>
      <c r="KKM12" s="91"/>
      <c r="KKN12" s="91"/>
      <c r="KKO12" s="91"/>
      <c r="KKP12" s="91"/>
      <c r="KKQ12" s="91"/>
      <c r="KKR12" s="91"/>
      <c r="KKS12" s="91"/>
      <c r="KKT12" s="91"/>
      <c r="KKU12" s="91"/>
      <c r="KKV12" s="91"/>
      <c r="KKW12" s="91"/>
      <c r="KKX12" s="91"/>
      <c r="KKY12" s="91"/>
      <c r="KKZ12" s="91"/>
      <c r="KLA12" s="91"/>
      <c r="KLB12" s="91"/>
      <c r="KLC12" s="91"/>
      <c r="KLD12" s="91"/>
      <c r="KLE12" s="91"/>
      <c r="KLF12" s="91"/>
      <c r="KLG12" s="91"/>
      <c r="KLH12" s="91"/>
      <c r="KLI12" s="91"/>
      <c r="KLJ12" s="91"/>
      <c r="KLK12" s="91"/>
      <c r="KLL12" s="91"/>
      <c r="KLM12" s="91"/>
      <c r="KLN12" s="91"/>
      <c r="KLO12" s="91"/>
      <c r="KLP12" s="91"/>
      <c r="KLQ12" s="91"/>
      <c r="KLR12" s="91"/>
      <c r="KLS12" s="91"/>
      <c r="KLT12" s="91"/>
      <c r="KLU12" s="91"/>
      <c r="KLV12" s="91"/>
      <c r="KLW12" s="91"/>
      <c r="KLX12" s="91"/>
      <c r="KLY12" s="91"/>
      <c r="KLZ12" s="91"/>
      <c r="KMA12" s="91"/>
      <c r="KMB12" s="91"/>
      <c r="KMC12" s="91"/>
      <c r="KMD12" s="91"/>
      <c r="KME12" s="91"/>
      <c r="KMF12" s="91"/>
      <c r="KMG12" s="91"/>
      <c r="KMH12" s="91"/>
      <c r="KMI12" s="91"/>
      <c r="KMJ12" s="91"/>
      <c r="KMK12" s="91"/>
      <c r="KML12" s="91"/>
      <c r="KMM12" s="91"/>
      <c r="KMN12" s="91"/>
      <c r="KMO12" s="91"/>
      <c r="KMP12" s="91"/>
      <c r="KMQ12" s="91"/>
      <c r="KMR12" s="91"/>
      <c r="KMS12" s="91"/>
      <c r="KMT12" s="91"/>
      <c r="KMU12" s="91"/>
      <c r="KMV12" s="91"/>
      <c r="KMW12" s="91"/>
      <c r="KMX12" s="91"/>
      <c r="KMY12" s="91"/>
      <c r="KMZ12" s="91"/>
      <c r="KNA12" s="91"/>
      <c r="KNB12" s="91"/>
      <c r="KNC12" s="91"/>
      <c r="KND12" s="91"/>
      <c r="KNE12" s="91"/>
      <c r="KNF12" s="91"/>
      <c r="KNG12" s="91"/>
      <c r="KNH12" s="91"/>
      <c r="KNI12" s="91"/>
      <c r="KNJ12" s="91"/>
      <c r="KNK12" s="91"/>
      <c r="KNL12" s="91"/>
      <c r="KNM12" s="91"/>
      <c r="KNN12" s="91"/>
      <c r="KNO12" s="91"/>
      <c r="KNP12" s="91"/>
      <c r="KNQ12" s="91"/>
      <c r="KNR12" s="91"/>
      <c r="KNS12" s="91"/>
      <c r="KNT12" s="91"/>
      <c r="KNU12" s="91"/>
      <c r="KNV12" s="91"/>
      <c r="KNW12" s="91"/>
      <c r="KNX12" s="91"/>
      <c r="KNY12" s="91"/>
      <c r="KNZ12" s="91"/>
      <c r="KOA12" s="91"/>
      <c r="KOB12" s="91"/>
      <c r="KOC12" s="91"/>
      <c r="KOD12" s="91"/>
      <c r="KOE12" s="91"/>
      <c r="KOF12" s="91"/>
      <c r="KOG12" s="91"/>
      <c r="KOH12" s="91"/>
      <c r="KOI12" s="91"/>
      <c r="KOJ12" s="91"/>
      <c r="KOK12" s="91"/>
      <c r="KOL12" s="91"/>
      <c r="KOM12" s="91"/>
      <c r="KON12" s="91"/>
      <c r="KOO12" s="91"/>
      <c r="KOP12" s="91"/>
      <c r="KOQ12" s="91"/>
      <c r="KOR12" s="91"/>
      <c r="KOS12" s="91"/>
      <c r="KOT12" s="91"/>
      <c r="KOU12" s="91"/>
      <c r="KOV12" s="91"/>
      <c r="KOW12" s="91"/>
      <c r="KOX12" s="91"/>
      <c r="KOY12" s="91"/>
      <c r="KOZ12" s="91"/>
      <c r="KPA12" s="91"/>
      <c r="KPB12" s="91"/>
      <c r="KPC12" s="91"/>
      <c r="KPD12" s="91"/>
      <c r="KPE12" s="91"/>
      <c r="KPF12" s="91"/>
      <c r="KPG12" s="91"/>
      <c r="KPH12" s="91"/>
      <c r="KPI12" s="91"/>
      <c r="KPJ12" s="91"/>
      <c r="KPK12" s="91"/>
      <c r="KPL12" s="91"/>
      <c r="KPM12" s="91"/>
      <c r="KPN12" s="91"/>
      <c r="KPO12" s="91"/>
      <c r="KPP12" s="91"/>
      <c r="KPQ12" s="91"/>
      <c r="KPR12" s="91"/>
      <c r="KPS12" s="91"/>
      <c r="KPT12" s="91"/>
      <c r="KPU12" s="91"/>
      <c r="KPV12" s="91"/>
      <c r="KPW12" s="91"/>
      <c r="KPX12" s="91"/>
      <c r="KPY12" s="91"/>
      <c r="KPZ12" s="91"/>
      <c r="KQA12" s="91"/>
      <c r="KQB12" s="91"/>
      <c r="KQC12" s="91"/>
      <c r="KQD12" s="91"/>
      <c r="KQE12" s="91"/>
      <c r="KQF12" s="91"/>
      <c r="KQG12" s="91"/>
      <c r="KQH12" s="91"/>
      <c r="KQI12" s="91"/>
      <c r="KQJ12" s="91"/>
      <c r="KQK12" s="91"/>
      <c r="KQL12" s="91"/>
      <c r="KQM12" s="91"/>
      <c r="KQN12" s="91"/>
      <c r="KQO12" s="91"/>
      <c r="KQP12" s="91"/>
      <c r="KQQ12" s="91"/>
      <c r="KQR12" s="91"/>
      <c r="KQS12" s="91"/>
      <c r="KQT12" s="91"/>
      <c r="KQU12" s="91"/>
      <c r="KQV12" s="91"/>
      <c r="KQW12" s="91"/>
      <c r="KQX12" s="91"/>
      <c r="KQY12" s="91"/>
      <c r="KQZ12" s="91"/>
      <c r="KRA12" s="91"/>
      <c r="KRB12" s="91"/>
      <c r="KRC12" s="91"/>
      <c r="KRD12" s="91"/>
      <c r="KRE12" s="91"/>
      <c r="KRF12" s="91"/>
      <c r="KRG12" s="91"/>
      <c r="KRH12" s="91"/>
      <c r="KRI12" s="91"/>
      <c r="KRJ12" s="91"/>
      <c r="KRK12" s="91"/>
      <c r="KRL12" s="91"/>
      <c r="KRM12" s="91"/>
      <c r="KRN12" s="91"/>
      <c r="KRO12" s="91"/>
      <c r="KRP12" s="91"/>
      <c r="KRQ12" s="91"/>
      <c r="KRR12" s="91"/>
      <c r="KRS12" s="91"/>
      <c r="KRT12" s="91"/>
      <c r="KRU12" s="91"/>
      <c r="KRV12" s="91"/>
      <c r="KRW12" s="91"/>
      <c r="KRX12" s="91"/>
      <c r="KRY12" s="91"/>
      <c r="KRZ12" s="91"/>
      <c r="KSA12" s="91"/>
      <c r="KSB12" s="91"/>
      <c r="KSC12" s="91"/>
      <c r="KSD12" s="91"/>
      <c r="KSE12" s="91"/>
      <c r="KSF12" s="91"/>
      <c r="KSG12" s="91"/>
      <c r="KSH12" s="91"/>
      <c r="KSI12" s="91"/>
      <c r="KSJ12" s="91"/>
      <c r="KSK12" s="91"/>
      <c r="KSL12" s="91"/>
      <c r="KSM12" s="91"/>
      <c r="KSN12" s="91"/>
      <c r="KSO12" s="91"/>
      <c r="KSP12" s="91"/>
      <c r="KSQ12" s="91"/>
      <c r="KSR12" s="91"/>
      <c r="KSS12" s="91"/>
      <c r="KST12" s="91"/>
      <c r="KSU12" s="91"/>
      <c r="KSV12" s="91"/>
      <c r="KSW12" s="91"/>
      <c r="KSX12" s="91"/>
      <c r="KSY12" s="91"/>
      <c r="KSZ12" s="91"/>
      <c r="KTA12" s="91"/>
      <c r="KTB12" s="91"/>
      <c r="KTC12" s="91"/>
      <c r="KTD12" s="91"/>
      <c r="KTE12" s="91"/>
      <c r="KTF12" s="91"/>
      <c r="KTG12" s="91"/>
      <c r="KTH12" s="91"/>
      <c r="KTI12" s="91"/>
      <c r="KTJ12" s="91"/>
      <c r="KTK12" s="91"/>
      <c r="KTL12" s="91"/>
      <c r="KTM12" s="91"/>
      <c r="KTN12" s="91"/>
      <c r="KTO12" s="91"/>
      <c r="KTP12" s="91"/>
      <c r="KTQ12" s="91"/>
      <c r="KTR12" s="91"/>
      <c r="KTS12" s="91"/>
      <c r="KTT12" s="91"/>
      <c r="KTU12" s="91"/>
      <c r="KTV12" s="91"/>
      <c r="KTW12" s="91"/>
      <c r="KTX12" s="91"/>
      <c r="KTY12" s="91"/>
      <c r="KTZ12" s="91"/>
      <c r="KUA12" s="91"/>
      <c r="KUB12" s="91"/>
      <c r="KUC12" s="91"/>
      <c r="KUD12" s="91"/>
      <c r="KUE12" s="91"/>
      <c r="KUF12" s="91"/>
      <c r="KUG12" s="91"/>
      <c r="KUH12" s="91"/>
      <c r="KUI12" s="91"/>
      <c r="KUJ12" s="91"/>
      <c r="KUK12" s="91"/>
      <c r="KUL12" s="91"/>
      <c r="KUM12" s="91"/>
      <c r="KUN12" s="91"/>
      <c r="KUO12" s="91"/>
      <c r="KUP12" s="91"/>
      <c r="KUQ12" s="91"/>
      <c r="KUR12" s="91"/>
      <c r="KUS12" s="91"/>
      <c r="KUT12" s="91"/>
      <c r="KUU12" s="91"/>
      <c r="KUV12" s="91"/>
      <c r="KUW12" s="91"/>
      <c r="KUX12" s="91"/>
      <c r="KUY12" s="91"/>
      <c r="KUZ12" s="91"/>
      <c r="KVA12" s="91"/>
      <c r="KVB12" s="91"/>
      <c r="KVC12" s="91"/>
      <c r="KVD12" s="91"/>
      <c r="KVE12" s="91"/>
      <c r="KVF12" s="91"/>
      <c r="KVG12" s="91"/>
      <c r="KVH12" s="91"/>
      <c r="KVI12" s="91"/>
      <c r="KVJ12" s="91"/>
      <c r="KVK12" s="91"/>
      <c r="KVL12" s="91"/>
      <c r="KVM12" s="91"/>
      <c r="KVN12" s="91"/>
      <c r="KVO12" s="91"/>
      <c r="KVP12" s="91"/>
      <c r="KVQ12" s="91"/>
      <c r="KVR12" s="91"/>
      <c r="KVS12" s="91"/>
      <c r="KVT12" s="91"/>
      <c r="KVU12" s="91"/>
      <c r="KVV12" s="91"/>
      <c r="KVW12" s="91"/>
      <c r="KVX12" s="91"/>
      <c r="KVY12" s="91"/>
      <c r="KVZ12" s="91"/>
      <c r="KWA12" s="91"/>
      <c r="KWB12" s="91"/>
      <c r="KWC12" s="91"/>
      <c r="KWD12" s="91"/>
      <c r="KWE12" s="91"/>
      <c r="KWF12" s="91"/>
      <c r="KWG12" s="91"/>
      <c r="KWH12" s="91"/>
      <c r="KWI12" s="91"/>
      <c r="KWJ12" s="91"/>
      <c r="KWK12" s="91"/>
      <c r="KWL12" s="91"/>
      <c r="KWM12" s="91"/>
      <c r="KWN12" s="91"/>
      <c r="KWO12" s="91"/>
      <c r="KWP12" s="91"/>
      <c r="KWQ12" s="91"/>
      <c r="KWR12" s="91"/>
      <c r="KWS12" s="91"/>
      <c r="KWT12" s="91"/>
      <c r="KWU12" s="91"/>
      <c r="KWV12" s="91"/>
      <c r="KWW12" s="91"/>
      <c r="KWX12" s="91"/>
      <c r="KWY12" s="91"/>
      <c r="KWZ12" s="91"/>
      <c r="KXA12" s="91"/>
      <c r="KXB12" s="91"/>
      <c r="KXC12" s="91"/>
      <c r="KXD12" s="91"/>
      <c r="KXE12" s="91"/>
      <c r="KXF12" s="91"/>
      <c r="KXG12" s="91"/>
      <c r="KXH12" s="91"/>
      <c r="KXI12" s="91"/>
      <c r="KXJ12" s="91"/>
      <c r="KXK12" s="91"/>
      <c r="KXL12" s="91"/>
      <c r="KXM12" s="91"/>
      <c r="KXN12" s="91"/>
      <c r="KXO12" s="91"/>
      <c r="KXP12" s="91"/>
      <c r="KXQ12" s="91"/>
      <c r="KXR12" s="91"/>
      <c r="KXS12" s="91"/>
      <c r="KXT12" s="91"/>
      <c r="KXU12" s="91"/>
      <c r="KXV12" s="91"/>
      <c r="KXW12" s="91"/>
      <c r="KXX12" s="91"/>
      <c r="KXY12" s="91"/>
      <c r="KXZ12" s="91"/>
      <c r="KYA12" s="91"/>
      <c r="KYB12" s="91"/>
      <c r="KYC12" s="91"/>
      <c r="KYD12" s="91"/>
      <c r="KYE12" s="91"/>
      <c r="KYF12" s="91"/>
      <c r="KYG12" s="91"/>
      <c r="KYH12" s="91"/>
      <c r="KYI12" s="91"/>
      <c r="KYJ12" s="91"/>
      <c r="KYK12" s="91"/>
      <c r="KYL12" s="91"/>
      <c r="KYM12" s="91"/>
      <c r="KYN12" s="91"/>
      <c r="KYO12" s="91"/>
      <c r="KYP12" s="91"/>
      <c r="KYQ12" s="91"/>
      <c r="KYR12" s="91"/>
      <c r="KYS12" s="91"/>
      <c r="KYT12" s="91"/>
      <c r="KYU12" s="91"/>
      <c r="KYV12" s="91"/>
      <c r="KYW12" s="91"/>
      <c r="KYX12" s="91"/>
      <c r="KYY12" s="91"/>
      <c r="KYZ12" s="91"/>
      <c r="KZA12" s="91"/>
      <c r="KZB12" s="91"/>
      <c r="KZC12" s="91"/>
      <c r="KZD12" s="91"/>
      <c r="KZE12" s="91"/>
      <c r="KZF12" s="91"/>
      <c r="KZG12" s="91"/>
      <c r="KZH12" s="91"/>
      <c r="KZI12" s="91"/>
      <c r="KZJ12" s="91"/>
      <c r="KZK12" s="91"/>
      <c r="KZL12" s="91"/>
      <c r="KZM12" s="91"/>
      <c r="KZN12" s="91"/>
      <c r="KZO12" s="91"/>
      <c r="KZP12" s="91"/>
      <c r="KZQ12" s="91"/>
      <c r="KZR12" s="91"/>
      <c r="KZS12" s="91"/>
      <c r="KZT12" s="91"/>
      <c r="KZU12" s="91"/>
      <c r="KZV12" s="91"/>
      <c r="KZW12" s="91"/>
      <c r="KZX12" s="91"/>
      <c r="KZY12" s="91"/>
      <c r="KZZ12" s="91"/>
      <c r="LAA12" s="91"/>
      <c r="LAB12" s="91"/>
      <c r="LAC12" s="91"/>
      <c r="LAD12" s="91"/>
      <c r="LAE12" s="91"/>
      <c r="LAF12" s="91"/>
      <c r="LAG12" s="91"/>
      <c r="LAH12" s="91"/>
      <c r="LAI12" s="91"/>
      <c r="LAJ12" s="91"/>
      <c r="LAK12" s="91"/>
      <c r="LAL12" s="91"/>
      <c r="LAM12" s="91"/>
      <c r="LAN12" s="91"/>
      <c r="LAO12" s="91"/>
      <c r="LAP12" s="91"/>
      <c r="LAQ12" s="91"/>
      <c r="LAR12" s="91"/>
      <c r="LAS12" s="91"/>
      <c r="LAT12" s="91"/>
      <c r="LAU12" s="91"/>
      <c r="LAV12" s="91"/>
      <c r="LAW12" s="91"/>
      <c r="LAX12" s="91"/>
      <c r="LAY12" s="91"/>
      <c r="LAZ12" s="91"/>
      <c r="LBA12" s="91"/>
      <c r="LBB12" s="91"/>
      <c r="LBC12" s="91"/>
      <c r="LBD12" s="91"/>
      <c r="LBE12" s="91"/>
      <c r="LBF12" s="91"/>
      <c r="LBG12" s="91"/>
      <c r="LBH12" s="91"/>
      <c r="LBI12" s="91"/>
      <c r="LBJ12" s="91"/>
      <c r="LBK12" s="91"/>
      <c r="LBL12" s="91"/>
      <c r="LBM12" s="91"/>
      <c r="LBN12" s="91"/>
      <c r="LBO12" s="91"/>
      <c r="LBP12" s="91"/>
      <c r="LBQ12" s="91"/>
      <c r="LBR12" s="91"/>
      <c r="LBS12" s="91"/>
      <c r="LBT12" s="91"/>
      <c r="LBU12" s="91"/>
      <c r="LBV12" s="91"/>
      <c r="LBW12" s="91"/>
      <c r="LBX12" s="91"/>
      <c r="LBY12" s="91"/>
      <c r="LBZ12" s="91"/>
      <c r="LCA12" s="91"/>
      <c r="LCB12" s="91"/>
      <c r="LCC12" s="91"/>
      <c r="LCD12" s="91"/>
      <c r="LCE12" s="91"/>
      <c r="LCF12" s="91"/>
      <c r="LCG12" s="91"/>
      <c r="LCH12" s="91"/>
      <c r="LCI12" s="91"/>
      <c r="LCJ12" s="91"/>
      <c r="LCK12" s="91"/>
      <c r="LCL12" s="91"/>
      <c r="LCM12" s="91"/>
      <c r="LCN12" s="91"/>
      <c r="LCO12" s="91"/>
      <c r="LCP12" s="91"/>
      <c r="LCQ12" s="91"/>
      <c r="LCR12" s="91"/>
      <c r="LCS12" s="91"/>
      <c r="LCT12" s="91"/>
      <c r="LCU12" s="91"/>
      <c r="LCV12" s="91"/>
      <c r="LCW12" s="91"/>
      <c r="LCX12" s="91"/>
      <c r="LCY12" s="91"/>
      <c r="LCZ12" s="91"/>
      <c r="LDA12" s="91"/>
      <c r="LDB12" s="91"/>
      <c r="LDC12" s="91"/>
      <c r="LDD12" s="91"/>
      <c r="LDE12" s="91"/>
      <c r="LDF12" s="91"/>
      <c r="LDG12" s="91"/>
      <c r="LDH12" s="91"/>
      <c r="LDI12" s="91"/>
      <c r="LDJ12" s="91"/>
      <c r="LDK12" s="91"/>
      <c r="LDL12" s="91"/>
      <c r="LDM12" s="91"/>
      <c r="LDN12" s="91"/>
      <c r="LDO12" s="91"/>
      <c r="LDP12" s="91"/>
      <c r="LDQ12" s="91"/>
      <c r="LDR12" s="91"/>
      <c r="LDS12" s="91"/>
      <c r="LDT12" s="91"/>
      <c r="LDU12" s="91"/>
      <c r="LDV12" s="91"/>
      <c r="LDW12" s="91"/>
      <c r="LDX12" s="91"/>
      <c r="LDY12" s="91"/>
      <c r="LDZ12" s="91"/>
      <c r="LEA12" s="91"/>
      <c r="LEB12" s="91"/>
      <c r="LEC12" s="91"/>
      <c r="LED12" s="91"/>
      <c r="LEE12" s="91"/>
      <c r="LEF12" s="91"/>
      <c r="LEG12" s="91"/>
      <c r="LEH12" s="91"/>
      <c r="LEI12" s="91"/>
      <c r="LEJ12" s="91"/>
      <c r="LEK12" s="91"/>
      <c r="LEL12" s="91"/>
      <c r="LEM12" s="91"/>
      <c r="LEN12" s="91"/>
      <c r="LEO12" s="91"/>
      <c r="LEP12" s="91"/>
      <c r="LEQ12" s="91"/>
      <c r="LER12" s="91"/>
      <c r="LES12" s="91"/>
      <c r="LET12" s="91"/>
      <c r="LEU12" s="91"/>
      <c r="LEV12" s="91"/>
      <c r="LEW12" s="91"/>
      <c r="LEX12" s="91"/>
      <c r="LEY12" s="91"/>
      <c r="LEZ12" s="91"/>
      <c r="LFA12" s="91"/>
      <c r="LFB12" s="91"/>
      <c r="LFC12" s="91"/>
      <c r="LFD12" s="91"/>
      <c r="LFE12" s="91"/>
      <c r="LFF12" s="91"/>
      <c r="LFG12" s="91"/>
      <c r="LFH12" s="91"/>
      <c r="LFI12" s="91"/>
      <c r="LFJ12" s="91"/>
      <c r="LFK12" s="91"/>
      <c r="LFL12" s="91"/>
      <c r="LFM12" s="91"/>
      <c r="LFN12" s="91"/>
      <c r="LFO12" s="91"/>
      <c r="LFP12" s="91"/>
      <c r="LFQ12" s="91"/>
      <c r="LFR12" s="91"/>
      <c r="LFS12" s="91"/>
      <c r="LFT12" s="91"/>
      <c r="LFU12" s="91"/>
      <c r="LFV12" s="91"/>
      <c r="LFW12" s="91"/>
      <c r="LFX12" s="91"/>
      <c r="LFY12" s="91"/>
      <c r="LFZ12" s="91"/>
      <c r="LGA12" s="91"/>
      <c r="LGB12" s="91"/>
      <c r="LGC12" s="91"/>
      <c r="LGD12" s="91"/>
      <c r="LGE12" s="91"/>
      <c r="LGF12" s="91"/>
      <c r="LGG12" s="91"/>
      <c r="LGH12" s="91"/>
      <c r="LGI12" s="91"/>
      <c r="LGJ12" s="91"/>
      <c r="LGK12" s="91"/>
      <c r="LGL12" s="91"/>
      <c r="LGM12" s="91"/>
      <c r="LGN12" s="91"/>
      <c r="LGO12" s="91"/>
      <c r="LGP12" s="91"/>
      <c r="LGQ12" s="91"/>
      <c r="LGR12" s="91"/>
      <c r="LGS12" s="91"/>
      <c r="LGT12" s="91"/>
      <c r="LGU12" s="91"/>
      <c r="LGV12" s="91"/>
      <c r="LGW12" s="91"/>
      <c r="LGX12" s="91"/>
      <c r="LGY12" s="91"/>
      <c r="LGZ12" s="91"/>
      <c r="LHA12" s="91"/>
      <c r="LHB12" s="91"/>
      <c r="LHC12" s="91"/>
      <c r="LHD12" s="91"/>
      <c r="LHE12" s="91"/>
      <c r="LHF12" s="91"/>
      <c r="LHG12" s="91"/>
      <c r="LHH12" s="91"/>
      <c r="LHI12" s="91"/>
      <c r="LHJ12" s="91"/>
      <c r="LHK12" s="91"/>
      <c r="LHL12" s="91"/>
      <c r="LHM12" s="91"/>
      <c r="LHN12" s="91"/>
      <c r="LHO12" s="91"/>
      <c r="LHP12" s="91"/>
      <c r="LHQ12" s="91"/>
      <c r="LHR12" s="91"/>
      <c r="LHS12" s="91"/>
      <c r="LHT12" s="91"/>
      <c r="LHU12" s="91"/>
      <c r="LHV12" s="91"/>
      <c r="LHW12" s="91"/>
      <c r="LHX12" s="91"/>
      <c r="LHY12" s="91"/>
      <c r="LHZ12" s="91"/>
      <c r="LIA12" s="91"/>
      <c r="LIB12" s="91"/>
      <c r="LIC12" s="91"/>
      <c r="LID12" s="91"/>
      <c r="LIE12" s="91"/>
      <c r="LIF12" s="91"/>
      <c r="LIG12" s="91"/>
      <c r="LIH12" s="91"/>
      <c r="LII12" s="91"/>
      <c r="LIJ12" s="91"/>
      <c r="LIK12" s="91"/>
      <c r="LIL12" s="91"/>
      <c r="LIM12" s="91"/>
      <c r="LIN12" s="91"/>
      <c r="LIO12" s="91"/>
      <c r="LIP12" s="91"/>
      <c r="LIQ12" s="91"/>
      <c r="LIR12" s="91"/>
      <c r="LIS12" s="91"/>
      <c r="LIT12" s="91"/>
      <c r="LIU12" s="91"/>
      <c r="LIV12" s="91"/>
      <c r="LIW12" s="91"/>
      <c r="LIX12" s="91"/>
      <c r="LIY12" s="91"/>
      <c r="LIZ12" s="91"/>
      <c r="LJA12" s="91"/>
      <c r="LJB12" s="91"/>
      <c r="LJC12" s="91"/>
      <c r="LJD12" s="91"/>
      <c r="LJE12" s="91"/>
      <c r="LJF12" s="91"/>
      <c r="LJG12" s="91"/>
      <c r="LJH12" s="91"/>
      <c r="LJI12" s="91"/>
      <c r="LJJ12" s="91"/>
      <c r="LJK12" s="91"/>
      <c r="LJL12" s="91"/>
      <c r="LJM12" s="91"/>
      <c r="LJN12" s="91"/>
      <c r="LJO12" s="91"/>
      <c r="LJP12" s="91"/>
      <c r="LJQ12" s="91"/>
      <c r="LJR12" s="91"/>
      <c r="LJS12" s="91"/>
      <c r="LJT12" s="91"/>
      <c r="LJU12" s="91"/>
      <c r="LJV12" s="91"/>
      <c r="LJW12" s="91"/>
      <c r="LJX12" s="91"/>
      <c r="LJY12" s="91"/>
      <c r="LJZ12" s="91"/>
      <c r="LKA12" s="91"/>
      <c r="LKB12" s="91"/>
      <c r="LKC12" s="91"/>
      <c r="LKD12" s="91"/>
      <c r="LKE12" s="91"/>
      <c r="LKF12" s="91"/>
      <c r="LKG12" s="91"/>
      <c r="LKH12" s="91"/>
      <c r="LKI12" s="91"/>
      <c r="LKJ12" s="91"/>
      <c r="LKK12" s="91"/>
      <c r="LKL12" s="91"/>
      <c r="LKM12" s="91"/>
      <c r="LKN12" s="91"/>
      <c r="LKO12" s="91"/>
      <c r="LKP12" s="91"/>
      <c r="LKQ12" s="91"/>
      <c r="LKR12" s="91"/>
      <c r="LKS12" s="91"/>
      <c r="LKT12" s="91"/>
      <c r="LKU12" s="91"/>
      <c r="LKV12" s="91"/>
      <c r="LKW12" s="91"/>
      <c r="LKX12" s="91"/>
      <c r="LKY12" s="91"/>
      <c r="LKZ12" s="91"/>
      <c r="LLA12" s="91"/>
      <c r="LLB12" s="91"/>
      <c r="LLC12" s="91"/>
      <c r="LLD12" s="91"/>
      <c r="LLE12" s="91"/>
      <c r="LLF12" s="91"/>
      <c r="LLG12" s="91"/>
      <c r="LLH12" s="91"/>
      <c r="LLI12" s="91"/>
      <c r="LLJ12" s="91"/>
      <c r="LLK12" s="91"/>
      <c r="LLL12" s="91"/>
      <c r="LLM12" s="91"/>
      <c r="LLN12" s="91"/>
      <c r="LLO12" s="91"/>
      <c r="LLP12" s="91"/>
      <c r="LLQ12" s="91"/>
      <c r="LLR12" s="91"/>
      <c r="LLS12" s="91"/>
      <c r="LLT12" s="91"/>
      <c r="LLU12" s="91"/>
      <c r="LLV12" s="91"/>
      <c r="LLW12" s="91"/>
      <c r="LLX12" s="91"/>
      <c r="LLY12" s="91"/>
      <c r="LLZ12" s="91"/>
      <c r="LMA12" s="91"/>
      <c r="LMB12" s="91"/>
      <c r="LMC12" s="91"/>
      <c r="LMD12" s="91"/>
      <c r="LME12" s="91"/>
      <c r="LMF12" s="91"/>
      <c r="LMG12" s="91"/>
      <c r="LMH12" s="91"/>
      <c r="LMI12" s="91"/>
      <c r="LMJ12" s="91"/>
      <c r="LMK12" s="91"/>
      <c r="LML12" s="91"/>
      <c r="LMM12" s="91"/>
      <c r="LMN12" s="91"/>
      <c r="LMO12" s="91"/>
      <c r="LMP12" s="91"/>
      <c r="LMQ12" s="91"/>
      <c r="LMR12" s="91"/>
      <c r="LMS12" s="91"/>
      <c r="LMT12" s="91"/>
      <c r="LMU12" s="91"/>
      <c r="LMV12" s="91"/>
      <c r="LMW12" s="91"/>
      <c r="LMX12" s="91"/>
      <c r="LMY12" s="91"/>
      <c r="LMZ12" s="91"/>
      <c r="LNA12" s="91"/>
      <c r="LNB12" s="91"/>
      <c r="LNC12" s="91"/>
      <c r="LND12" s="91"/>
      <c r="LNE12" s="91"/>
      <c r="LNF12" s="91"/>
      <c r="LNG12" s="91"/>
      <c r="LNH12" s="91"/>
      <c r="LNI12" s="91"/>
      <c r="LNJ12" s="91"/>
      <c r="LNK12" s="91"/>
      <c r="LNL12" s="91"/>
      <c r="LNM12" s="91"/>
      <c r="LNN12" s="91"/>
      <c r="LNO12" s="91"/>
      <c r="LNP12" s="91"/>
      <c r="LNQ12" s="91"/>
      <c r="LNR12" s="91"/>
      <c r="LNS12" s="91"/>
      <c r="LNT12" s="91"/>
      <c r="LNU12" s="91"/>
      <c r="LNV12" s="91"/>
      <c r="LNW12" s="91"/>
      <c r="LNX12" s="91"/>
      <c r="LNY12" s="91"/>
      <c r="LNZ12" s="91"/>
      <c r="LOA12" s="91"/>
      <c r="LOB12" s="91"/>
      <c r="LOC12" s="91"/>
      <c r="LOD12" s="91"/>
      <c r="LOE12" s="91"/>
      <c r="LOF12" s="91"/>
      <c r="LOG12" s="91"/>
      <c r="LOH12" s="91"/>
      <c r="LOI12" s="91"/>
      <c r="LOJ12" s="91"/>
      <c r="LOK12" s="91"/>
      <c r="LOL12" s="91"/>
      <c r="LOM12" s="91"/>
      <c r="LON12" s="91"/>
      <c r="LOO12" s="91"/>
      <c r="LOP12" s="91"/>
      <c r="LOQ12" s="91"/>
      <c r="LOR12" s="91"/>
      <c r="LOS12" s="91"/>
      <c r="LOT12" s="91"/>
      <c r="LOU12" s="91"/>
      <c r="LOV12" s="91"/>
      <c r="LOW12" s="91"/>
      <c r="LOX12" s="91"/>
      <c r="LOY12" s="91"/>
      <c r="LOZ12" s="91"/>
      <c r="LPA12" s="91"/>
      <c r="LPB12" s="91"/>
      <c r="LPC12" s="91"/>
      <c r="LPD12" s="91"/>
      <c r="LPE12" s="91"/>
      <c r="LPF12" s="91"/>
      <c r="LPG12" s="91"/>
      <c r="LPH12" s="91"/>
      <c r="LPI12" s="91"/>
      <c r="LPJ12" s="91"/>
      <c r="LPK12" s="91"/>
      <c r="LPL12" s="91"/>
      <c r="LPM12" s="91"/>
      <c r="LPN12" s="91"/>
      <c r="LPO12" s="91"/>
      <c r="LPP12" s="91"/>
      <c r="LPQ12" s="91"/>
      <c r="LPR12" s="91"/>
      <c r="LPS12" s="91"/>
      <c r="LPT12" s="91"/>
      <c r="LPU12" s="91"/>
      <c r="LPV12" s="91"/>
      <c r="LPW12" s="91"/>
      <c r="LPX12" s="91"/>
      <c r="LPY12" s="91"/>
      <c r="LPZ12" s="91"/>
      <c r="LQA12" s="91"/>
      <c r="LQB12" s="91"/>
      <c r="LQC12" s="91"/>
      <c r="LQD12" s="91"/>
      <c r="LQE12" s="91"/>
      <c r="LQF12" s="91"/>
      <c r="LQG12" s="91"/>
      <c r="LQH12" s="91"/>
      <c r="LQI12" s="91"/>
      <c r="LQJ12" s="91"/>
      <c r="LQK12" s="91"/>
      <c r="LQL12" s="91"/>
      <c r="LQM12" s="91"/>
      <c r="LQN12" s="91"/>
      <c r="LQO12" s="91"/>
      <c r="LQP12" s="91"/>
      <c r="LQQ12" s="91"/>
      <c r="LQR12" s="91"/>
      <c r="LQS12" s="91"/>
      <c r="LQT12" s="91"/>
      <c r="LQU12" s="91"/>
      <c r="LQV12" s="91"/>
      <c r="LQW12" s="91"/>
      <c r="LQX12" s="91"/>
      <c r="LQY12" s="91"/>
      <c r="LQZ12" s="91"/>
      <c r="LRA12" s="91"/>
      <c r="LRB12" s="91"/>
      <c r="LRC12" s="91"/>
      <c r="LRD12" s="91"/>
      <c r="LRE12" s="91"/>
      <c r="LRF12" s="91"/>
      <c r="LRG12" s="91"/>
      <c r="LRH12" s="91"/>
      <c r="LRI12" s="91"/>
      <c r="LRJ12" s="91"/>
      <c r="LRK12" s="91"/>
      <c r="LRL12" s="91"/>
      <c r="LRM12" s="91"/>
      <c r="LRN12" s="91"/>
      <c r="LRO12" s="91"/>
      <c r="LRP12" s="91"/>
      <c r="LRQ12" s="91"/>
      <c r="LRR12" s="91"/>
      <c r="LRS12" s="91"/>
      <c r="LRT12" s="91"/>
      <c r="LRU12" s="91"/>
      <c r="LRV12" s="91"/>
      <c r="LRW12" s="91"/>
      <c r="LRX12" s="91"/>
      <c r="LRY12" s="91"/>
      <c r="LRZ12" s="91"/>
      <c r="LSA12" s="91"/>
      <c r="LSB12" s="91"/>
      <c r="LSC12" s="91"/>
      <c r="LSD12" s="91"/>
      <c r="LSE12" s="91"/>
      <c r="LSF12" s="91"/>
      <c r="LSG12" s="91"/>
      <c r="LSH12" s="91"/>
      <c r="LSI12" s="91"/>
      <c r="LSJ12" s="91"/>
      <c r="LSK12" s="91"/>
      <c r="LSL12" s="91"/>
      <c r="LSM12" s="91"/>
      <c r="LSN12" s="91"/>
      <c r="LSO12" s="91"/>
      <c r="LSP12" s="91"/>
      <c r="LSQ12" s="91"/>
      <c r="LSR12" s="91"/>
      <c r="LSS12" s="91"/>
      <c r="LST12" s="91"/>
      <c r="LSU12" s="91"/>
      <c r="LSV12" s="91"/>
      <c r="LSW12" s="91"/>
      <c r="LSX12" s="91"/>
      <c r="LSY12" s="91"/>
      <c r="LSZ12" s="91"/>
      <c r="LTA12" s="91"/>
      <c r="LTB12" s="91"/>
      <c r="LTC12" s="91"/>
      <c r="LTD12" s="91"/>
      <c r="LTE12" s="91"/>
      <c r="LTF12" s="91"/>
      <c r="LTG12" s="91"/>
      <c r="LTH12" s="91"/>
      <c r="LTI12" s="91"/>
      <c r="LTJ12" s="91"/>
      <c r="LTK12" s="91"/>
      <c r="LTL12" s="91"/>
      <c r="LTM12" s="91"/>
      <c r="LTN12" s="91"/>
      <c r="LTO12" s="91"/>
      <c r="LTP12" s="91"/>
      <c r="LTQ12" s="91"/>
      <c r="LTR12" s="91"/>
      <c r="LTS12" s="91"/>
      <c r="LTT12" s="91"/>
      <c r="LTU12" s="91"/>
      <c r="LTV12" s="91"/>
      <c r="LTW12" s="91"/>
      <c r="LTX12" s="91"/>
      <c r="LTY12" s="91"/>
      <c r="LTZ12" s="91"/>
      <c r="LUA12" s="91"/>
      <c r="LUB12" s="91"/>
      <c r="LUC12" s="91"/>
      <c r="LUD12" s="91"/>
      <c r="LUE12" s="91"/>
      <c r="LUF12" s="91"/>
      <c r="LUG12" s="91"/>
      <c r="LUH12" s="91"/>
      <c r="LUI12" s="91"/>
      <c r="LUJ12" s="91"/>
      <c r="LUK12" s="91"/>
      <c r="LUL12" s="91"/>
      <c r="LUM12" s="91"/>
      <c r="LUN12" s="91"/>
      <c r="LUO12" s="91"/>
      <c r="LUP12" s="91"/>
      <c r="LUQ12" s="91"/>
      <c r="LUR12" s="91"/>
      <c r="LUS12" s="91"/>
      <c r="LUT12" s="91"/>
      <c r="LUU12" s="91"/>
      <c r="LUV12" s="91"/>
      <c r="LUW12" s="91"/>
      <c r="LUX12" s="91"/>
      <c r="LUY12" s="91"/>
      <c r="LUZ12" s="91"/>
      <c r="LVA12" s="91"/>
      <c r="LVB12" s="91"/>
      <c r="LVC12" s="91"/>
      <c r="LVD12" s="91"/>
      <c r="LVE12" s="91"/>
      <c r="LVF12" s="91"/>
      <c r="LVG12" s="91"/>
      <c r="LVH12" s="91"/>
      <c r="LVI12" s="91"/>
      <c r="LVJ12" s="91"/>
      <c r="LVK12" s="91"/>
      <c r="LVL12" s="91"/>
      <c r="LVM12" s="91"/>
      <c r="LVN12" s="91"/>
      <c r="LVO12" s="91"/>
      <c r="LVP12" s="91"/>
      <c r="LVQ12" s="91"/>
      <c r="LVR12" s="91"/>
      <c r="LVS12" s="91"/>
      <c r="LVT12" s="91"/>
      <c r="LVU12" s="91"/>
      <c r="LVV12" s="91"/>
      <c r="LVW12" s="91"/>
      <c r="LVX12" s="91"/>
      <c r="LVY12" s="91"/>
      <c r="LVZ12" s="91"/>
      <c r="LWA12" s="91"/>
      <c r="LWB12" s="91"/>
      <c r="LWC12" s="91"/>
      <c r="LWD12" s="91"/>
      <c r="LWE12" s="91"/>
      <c r="LWF12" s="91"/>
      <c r="LWG12" s="91"/>
      <c r="LWH12" s="91"/>
      <c r="LWI12" s="91"/>
      <c r="LWJ12" s="91"/>
      <c r="LWK12" s="91"/>
      <c r="LWL12" s="91"/>
      <c r="LWM12" s="91"/>
      <c r="LWN12" s="91"/>
      <c r="LWO12" s="91"/>
      <c r="LWP12" s="91"/>
      <c r="LWQ12" s="91"/>
      <c r="LWR12" s="91"/>
      <c r="LWS12" s="91"/>
      <c r="LWT12" s="91"/>
      <c r="LWU12" s="91"/>
      <c r="LWV12" s="91"/>
      <c r="LWW12" s="91"/>
      <c r="LWX12" s="91"/>
      <c r="LWY12" s="91"/>
      <c r="LWZ12" s="91"/>
      <c r="LXA12" s="91"/>
      <c r="LXB12" s="91"/>
      <c r="LXC12" s="91"/>
      <c r="LXD12" s="91"/>
      <c r="LXE12" s="91"/>
      <c r="LXF12" s="91"/>
      <c r="LXG12" s="91"/>
      <c r="LXH12" s="91"/>
      <c r="LXI12" s="91"/>
      <c r="LXJ12" s="91"/>
      <c r="LXK12" s="91"/>
      <c r="LXL12" s="91"/>
      <c r="LXM12" s="91"/>
      <c r="LXN12" s="91"/>
      <c r="LXO12" s="91"/>
      <c r="LXP12" s="91"/>
      <c r="LXQ12" s="91"/>
      <c r="LXR12" s="91"/>
      <c r="LXS12" s="91"/>
      <c r="LXT12" s="91"/>
      <c r="LXU12" s="91"/>
      <c r="LXV12" s="91"/>
      <c r="LXW12" s="91"/>
      <c r="LXX12" s="91"/>
      <c r="LXY12" s="91"/>
      <c r="LXZ12" s="91"/>
      <c r="LYA12" s="91"/>
      <c r="LYB12" s="91"/>
      <c r="LYC12" s="91"/>
      <c r="LYD12" s="91"/>
      <c r="LYE12" s="91"/>
      <c r="LYF12" s="91"/>
      <c r="LYG12" s="91"/>
      <c r="LYH12" s="91"/>
      <c r="LYI12" s="91"/>
      <c r="LYJ12" s="91"/>
      <c r="LYK12" s="91"/>
      <c r="LYL12" s="91"/>
      <c r="LYM12" s="91"/>
      <c r="LYN12" s="91"/>
      <c r="LYO12" s="91"/>
      <c r="LYP12" s="91"/>
      <c r="LYQ12" s="91"/>
      <c r="LYR12" s="91"/>
      <c r="LYS12" s="91"/>
      <c r="LYT12" s="91"/>
      <c r="LYU12" s="91"/>
      <c r="LYV12" s="91"/>
      <c r="LYW12" s="91"/>
      <c r="LYX12" s="91"/>
      <c r="LYY12" s="91"/>
      <c r="LYZ12" s="91"/>
      <c r="LZA12" s="91"/>
      <c r="LZB12" s="91"/>
      <c r="LZC12" s="91"/>
      <c r="LZD12" s="91"/>
      <c r="LZE12" s="91"/>
      <c r="LZF12" s="91"/>
      <c r="LZG12" s="91"/>
      <c r="LZH12" s="91"/>
      <c r="LZI12" s="91"/>
      <c r="LZJ12" s="91"/>
      <c r="LZK12" s="91"/>
      <c r="LZL12" s="91"/>
      <c r="LZM12" s="91"/>
      <c r="LZN12" s="91"/>
      <c r="LZO12" s="91"/>
      <c r="LZP12" s="91"/>
      <c r="LZQ12" s="91"/>
      <c r="LZR12" s="91"/>
      <c r="LZS12" s="91"/>
      <c r="LZT12" s="91"/>
      <c r="LZU12" s="91"/>
      <c r="LZV12" s="91"/>
      <c r="LZW12" s="91"/>
      <c r="LZX12" s="91"/>
      <c r="LZY12" s="91"/>
      <c r="LZZ12" s="91"/>
      <c r="MAA12" s="91"/>
      <c r="MAB12" s="91"/>
      <c r="MAC12" s="91"/>
      <c r="MAD12" s="91"/>
      <c r="MAE12" s="91"/>
      <c r="MAF12" s="91"/>
      <c r="MAG12" s="91"/>
      <c r="MAH12" s="91"/>
      <c r="MAI12" s="91"/>
      <c r="MAJ12" s="91"/>
      <c r="MAK12" s="91"/>
      <c r="MAL12" s="91"/>
      <c r="MAM12" s="91"/>
      <c r="MAN12" s="91"/>
      <c r="MAO12" s="91"/>
      <c r="MAP12" s="91"/>
      <c r="MAQ12" s="91"/>
      <c r="MAR12" s="91"/>
      <c r="MAS12" s="91"/>
      <c r="MAT12" s="91"/>
      <c r="MAU12" s="91"/>
      <c r="MAV12" s="91"/>
      <c r="MAW12" s="91"/>
      <c r="MAX12" s="91"/>
      <c r="MAY12" s="91"/>
      <c r="MAZ12" s="91"/>
      <c r="MBA12" s="91"/>
      <c r="MBB12" s="91"/>
      <c r="MBC12" s="91"/>
      <c r="MBD12" s="91"/>
      <c r="MBE12" s="91"/>
      <c r="MBF12" s="91"/>
      <c r="MBG12" s="91"/>
      <c r="MBH12" s="91"/>
      <c r="MBI12" s="91"/>
      <c r="MBJ12" s="91"/>
      <c r="MBK12" s="91"/>
      <c r="MBL12" s="91"/>
      <c r="MBM12" s="91"/>
      <c r="MBN12" s="91"/>
      <c r="MBO12" s="91"/>
      <c r="MBP12" s="91"/>
      <c r="MBQ12" s="91"/>
      <c r="MBR12" s="91"/>
      <c r="MBS12" s="91"/>
      <c r="MBT12" s="91"/>
      <c r="MBU12" s="91"/>
      <c r="MBV12" s="91"/>
      <c r="MBW12" s="91"/>
      <c r="MBX12" s="91"/>
      <c r="MBY12" s="91"/>
      <c r="MBZ12" s="91"/>
      <c r="MCA12" s="91"/>
      <c r="MCB12" s="91"/>
      <c r="MCC12" s="91"/>
      <c r="MCD12" s="91"/>
      <c r="MCE12" s="91"/>
      <c r="MCF12" s="91"/>
      <c r="MCG12" s="91"/>
      <c r="MCH12" s="91"/>
      <c r="MCI12" s="91"/>
      <c r="MCJ12" s="91"/>
      <c r="MCK12" s="91"/>
      <c r="MCL12" s="91"/>
      <c r="MCM12" s="91"/>
      <c r="MCN12" s="91"/>
      <c r="MCO12" s="91"/>
      <c r="MCP12" s="91"/>
      <c r="MCQ12" s="91"/>
      <c r="MCR12" s="91"/>
      <c r="MCS12" s="91"/>
      <c r="MCT12" s="91"/>
      <c r="MCU12" s="91"/>
      <c r="MCV12" s="91"/>
      <c r="MCW12" s="91"/>
      <c r="MCX12" s="91"/>
      <c r="MCY12" s="91"/>
      <c r="MCZ12" s="91"/>
      <c r="MDA12" s="91"/>
      <c r="MDB12" s="91"/>
      <c r="MDC12" s="91"/>
      <c r="MDD12" s="91"/>
      <c r="MDE12" s="91"/>
      <c r="MDF12" s="91"/>
      <c r="MDG12" s="91"/>
      <c r="MDH12" s="91"/>
      <c r="MDI12" s="91"/>
      <c r="MDJ12" s="91"/>
      <c r="MDK12" s="91"/>
      <c r="MDL12" s="91"/>
      <c r="MDM12" s="91"/>
      <c r="MDN12" s="91"/>
      <c r="MDO12" s="91"/>
      <c r="MDP12" s="91"/>
      <c r="MDQ12" s="91"/>
      <c r="MDR12" s="91"/>
      <c r="MDS12" s="91"/>
      <c r="MDT12" s="91"/>
      <c r="MDU12" s="91"/>
      <c r="MDV12" s="91"/>
      <c r="MDW12" s="91"/>
      <c r="MDX12" s="91"/>
      <c r="MDY12" s="91"/>
      <c r="MDZ12" s="91"/>
      <c r="MEA12" s="91"/>
      <c r="MEB12" s="91"/>
      <c r="MEC12" s="91"/>
      <c r="MED12" s="91"/>
      <c r="MEE12" s="91"/>
      <c r="MEF12" s="91"/>
      <c r="MEG12" s="91"/>
      <c r="MEH12" s="91"/>
      <c r="MEI12" s="91"/>
      <c r="MEJ12" s="91"/>
      <c r="MEK12" s="91"/>
      <c r="MEL12" s="91"/>
      <c r="MEM12" s="91"/>
      <c r="MEN12" s="91"/>
      <c r="MEO12" s="91"/>
      <c r="MEP12" s="91"/>
      <c r="MEQ12" s="91"/>
      <c r="MER12" s="91"/>
      <c r="MES12" s="91"/>
      <c r="MET12" s="91"/>
      <c r="MEU12" s="91"/>
      <c r="MEV12" s="91"/>
      <c r="MEW12" s="91"/>
      <c r="MEX12" s="91"/>
      <c r="MEY12" s="91"/>
      <c r="MEZ12" s="91"/>
      <c r="MFA12" s="91"/>
      <c r="MFB12" s="91"/>
      <c r="MFC12" s="91"/>
      <c r="MFD12" s="91"/>
      <c r="MFE12" s="91"/>
      <c r="MFF12" s="91"/>
      <c r="MFG12" s="91"/>
      <c r="MFH12" s="91"/>
      <c r="MFI12" s="91"/>
      <c r="MFJ12" s="91"/>
      <c r="MFK12" s="91"/>
      <c r="MFL12" s="91"/>
      <c r="MFM12" s="91"/>
      <c r="MFN12" s="91"/>
      <c r="MFO12" s="91"/>
      <c r="MFP12" s="91"/>
      <c r="MFQ12" s="91"/>
      <c r="MFR12" s="91"/>
      <c r="MFS12" s="91"/>
      <c r="MFT12" s="91"/>
      <c r="MFU12" s="91"/>
      <c r="MFV12" s="91"/>
      <c r="MFW12" s="91"/>
      <c r="MFX12" s="91"/>
      <c r="MFY12" s="91"/>
      <c r="MFZ12" s="91"/>
      <c r="MGA12" s="91"/>
      <c r="MGB12" s="91"/>
      <c r="MGC12" s="91"/>
      <c r="MGD12" s="91"/>
      <c r="MGE12" s="91"/>
      <c r="MGF12" s="91"/>
      <c r="MGG12" s="91"/>
      <c r="MGH12" s="91"/>
      <c r="MGI12" s="91"/>
      <c r="MGJ12" s="91"/>
      <c r="MGK12" s="91"/>
      <c r="MGL12" s="91"/>
      <c r="MGM12" s="91"/>
      <c r="MGN12" s="91"/>
      <c r="MGO12" s="91"/>
      <c r="MGP12" s="91"/>
      <c r="MGQ12" s="91"/>
      <c r="MGR12" s="91"/>
      <c r="MGS12" s="91"/>
      <c r="MGT12" s="91"/>
      <c r="MGU12" s="91"/>
      <c r="MGV12" s="91"/>
      <c r="MGW12" s="91"/>
      <c r="MGX12" s="91"/>
      <c r="MGY12" s="91"/>
      <c r="MGZ12" s="91"/>
      <c r="MHA12" s="91"/>
      <c r="MHB12" s="91"/>
      <c r="MHC12" s="91"/>
      <c r="MHD12" s="91"/>
      <c r="MHE12" s="91"/>
      <c r="MHF12" s="91"/>
      <c r="MHG12" s="91"/>
      <c r="MHH12" s="91"/>
      <c r="MHI12" s="91"/>
      <c r="MHJ12" s="91"/>
      <c r="MHK12" s="91"/>
      <c r="MHL12" s="91"/>
      <c r="MHM12" s="91"/>
      <c r="MHN12" s="91"/>
      <c r="MHO12" s="91"/>
      <c r="MHP12" s="91"/>
      <c r="MHQ12" s="91"/>
      <c r="MHR12" s="91"/>
      <c r="MHS12" s="91"/>
      <c r="MHT12" s="91"/>
      <c r="MHU12" s="91"/>
      <c r="MHV12" s="91"/>
      <c r="MHW12" s="91"/>
      <c r="MHX12" s="91"/>
      <c r="MHY12" s="91"/>
      <c r="MHZ12" s="91"/>
      <c r="MIA12" s="91"/>
      <c r="MIB12" s="91"/>
      <c r="MIC12" s="91"/>
      <c r="MID12" s="91"/>
      <c r="MIE12" s="91"/>
      <c r="MIF12" s="91"/>
      <c r="MIG12" s="91"/>
      <c r="MIH12" s="91"/>
      <c r="MII12" s="91"/>
      <c r="MIJ12" s="91"/>
      <c r="MIK12" s="91"/>
      <c r="MIL12" s="91"/>
      <c r="MIM12" s="91"/>
      <c r="MIN12" s="91"/>
      <c r="MIO12" s="91"/>
      <c r="MIP12" s="91"/>
      <c r="MIQ12" s="91"/>
      <c r="MIR12" s="91"/>
      <c r="MIS12" s="91"/>
      <c r="MIT12" s="91"/>
      <c r="MIU12" s="91"/>
      <c r="MIV12" s="91"/>
      <c r="MIW12" s="91"/>
      <c r="MIX12" s="91"/>
      <c r="MIY12" s="91"/>
      <c r="MIZ12" s="91"/>
      <c r="MJA12" s="91"/>
      <c r="MJB12" s="91"/>
      <c r="MJC12" s="91"/>
      <c r="MJD12" s="91"/>
      <c r="MJE12" s="91"/>
      <c r="MJF12" s="91"/>
      <c r="MJG12" s="91"/>
      <c r="MJH12" s="91"/>
      <c r="MJI12" s="91"/>
      <c r="MJJ12" s="91"/>
      <c r="MJK12" s="91"/>
      <c r="MJL12" s="91"/>
      <c r="MJM12" s="91"/>
      <c r="MJN12" s="91"/>
      <c r="MJO12" s="91"/>
      <c r="MJP12" s="91"/>
      <c r="MJQ12" s="91"/>
      <c r="MJR12" s="91"/>
      <c r="MJS12" s="91"/>
      <c r="MJT12" s="91"/>
      <c r="MJU12" s="91"/>
      <c r="MJV12" s="91"/>
      <c r="MJW12" s="91"/>
      <c r="MJX12" s="91"/>
      <c r="MJY12" s="91"/>
      <c r="MJZ12" s="91"/>
      <c r="MKA12" s="91"/>
      <c r="MKB12" s="91"/>
      <c r="MKC12" s="91"/>
      <c r="MKD12" s="91"/>
      <c r="MKE12" s="91"/>
      <c r="MKF12" s="91"/>
      <c r="MKG12" s="91"/>
      <c r="MKH12" s="91"/>
      <c r="MKI12" s="91"/>
      <c r="MKJ12" s="91"/>
      <c r="MKK12" s="91"/>
      <c r="MKL12" s="91"/>
      <c r="MKM12" s="91"/>
      <c r="MKN12" s="91"/>
      <c r="MKO12" s="91"/>
      <c r="MKP12" s="91"/>
      <c r="MKQ12" s="91"/>
      <c r="MKR12" s="91"/>
      <c r="MKS12" s="91"/>
      <c r="MKT12" s="91"/>
      <c r="MKU12" s="91"/>
      <c r="MKV12" s="91"/>
      <c r="MKW12" s="91"/>
      <c r="MKX12" s="91"/>
      <c r="MKY12" s="91"/>
      <c r="MKZ12" s="91"/>
      <c r="MLA12" s="91"/>
      <c r="MLB12" s="91"/>
      <c r="MLC12" s="91"/>
      <c r="MLD12" s="91"/>
      <c r="MLE12" s="91"/>
      <c r="MLF12" s="91"/>
      <c r="MLG12" s="91"/>
      <c r="MLH12" s="91"/>
      <c r="MLI12" s="91"/>
      <c r="MLJ12" s="91"/>
      <c r="MLK12" s="91"/>
      <c r="MLL12" s="91"/>
      <c r="MLM12" s="91"/>
      <c r="MLN12" s="91"/>
      <c r="MLO12" s="91"/>
      <c r="MLP12" s="91"/>
      <c r="MLQ12" s="91"/>
      <c r="MLR12" s="91"/>
      <c r="MLS12" s="91"/>
      <c r="MLT12" s="91"/>
      <c r="MLU12" s="91"/>
      <c r="MLV12" s="91"/>
      <c r="MLW12" s="91"/>
      <c r="MLX12" s="91"/>
      <c r="MLY12" s="91"/>
      <c r="MLZ12" s="91"/>
      <c r="MMA12" s="91"/>
      <c r="MMB12" s="91"/>
      <c r="MMC12" s="91"/>
      <c r="MMD12" s="91"/>
      <c r="MME12" s="91"/>
      <c r="MMF12" s="91"/>
      <c r="MMG12" s="91"/>
      <c r="MMH12" s="91"/>
      <c r="MMI12" s="91"/>
      <c r="MMJ12" s="91"/>
      <c r="MMK12" s="91"/>
      <c r="MML12" s="91"/>
      <c r="MMM12" s="91"/>
      <c r="MMN12" s="91"/>
      <c r="MMO12" s="91"/>
      <c r="MMP12" s="91"/>
      <c r="MMQ12" s="91"/>
      <c r="MMR12" s="91"/>
      <c r="MMS12" s="91"/>
      <c r="MMT12" s="91"/>
      <c r="MMU12" s="91"/>
      <c r="MMV12" s="91"/>
      <c r="MMW12" s="91"/>
      <c r="MMX12" s="91"/>
      <c r="MMY12" s="91"/>
      <c r="MMZ12" s="91"/>
      <c r="MNA12" s="91"/>
      <c r="MNB12" s="91"/>
      <c r="MNC12" s="91"/>
      <c r="MND12" s="91"/>
      <c r="MNE12" s="91"/>
      <c r="MNF12" s="91"/>
      <c r="MNG12" s="91"/>
      <c r="MNH12" s="91"/>
      <c r="MNI12" s="91"/>
      <c r="MNJ12" s="91"/>
      <c r="MNK12" s="91"/>
      <c r="MNL12" s="91"/>
      <c r="MNM12" s="91"/>
      <c r="MNN12" s="91"/>
      <c r="MNO12" s="91"/>
      <c r="MNP12" s="91"/>
      <c r="MNQ12" s="91"/>
      <c r="MNR12" s="91"/>
      <c r="MNS12" s="91"/>
      <c r="MNT12" s="91"/>
      <c r="MNU12" s="91"/>
      <c r="MNV12" s="91"/>
      <c r="MNW12" s="91"/>
      <c r="MNX12" s="91"/>
      <c r="MNY12" s="91"/>
      <c r="MNZ12" s="91"/>
      <c r="MOA12" s="91"/>
      <c r="MOB12" s="91"/>
      <c r="MOC12" s="91"/>
      <c r="MOD12" s="91"/>
      <c r="MOE12" s="91"/>
      <c r="MOF12" s="91"/>
      <c r="MOG12" s="91"/>
      <c r="MOH12" s="91"/>
      <c r="MOI12" s="91"/>
      <c r="MOJ12" s="91"/>
      <c r="MOK12" s="91"/>
      <c r="MOL12" s="91"/>
      <c r="MOM12" s="91"/>
      <c r="MON12" s="91"/>
      <c r="MOO12" s="91"/>
      <c r="MOP12" s="91"/>
      <c r="MOQ12" s="91"/>
      <c r="MOR12" s="91"/>
      <c r="MOS12" s="91"/>
      <c r="MOT12" s="91"/>
      <c r="MOU12" s="91"/>
      <c r="MOV12" s="91"/>
      <c r="MOW12" s="91"/>
      <c r="MOX12" s="91"/>
      <c r="MOY12" s="91"/>
      <c r="MOZ12" s="91"/>
      <c r="MPA12" s="91"/>
      <c r="MPB12" s="91"/>
      <c r="MPC12" s="91"/>
      <c r="MPD12" s="91"/>
      <c r="MPE12" s="91"/>
      <c r="MPF12" s="91"/>
      <c r="MPG12" s="91"/>
      <c r="MPH12" s="91"/>
      <c r="MPI12" s="91"/>
      <c r="MPJ12" s="91"/>
      <c r="MPK12" s="91"/>
      <c r="MPL12" s="91"/>
      <c r="MPM12" s="91"/>
      <c r="MPN12" s="91"/>
      <c r="MPO12" s="91"/>
      <c r="MPP12" s="91"/>
      <c r="MPQ12" s="91"/>
      <c r="MPR12" s="91"/>
      <c r="MPS12" s="91"/>
      <c r="MPT12" s="91"/>
      <c r="MPU12" s="91"/>
      <c r="MPV12" s="91"/>
      <c r="MPW12" s="91"/>
      <c r="MPX12" s="91"/>
      <c r="MPY12" s="91"/>
      <c r="MPZ12" s="91"/>
      <c r="MQA12" s="91"/>
      <c r="MQB12" s="91"/>
      <c r="MQC12" s="91"/>
      <c r="MQD12" s="91"/>
      <c r="MQE12" s="91"/>
      <c r="MQF12" s="91"/>
      <c r="MQG12" s="91"/>
      <c r="MQH12" s="91"/>
      <c r="MQI12" s="91"/>
      <c r="MQJ12" s="91"/>
      <c r="MQK12" s="91"/>
      <c r="MQL12" s="91"/>
      <c r="MQM12" s="91"/>
      <c r="MQN12" s="91"/>
      <c r="MQO12" s="91"/>
      <c r="MQP12" s="91"/>
      <c r="MQQ12" s="91"/>
      <c r="MQR12" s="91"/>
      <c r="MQS12" s="91"/>
      <c r="MQT12" s="91"/>
      <c r="MQU12" s="91"/>
      <c r="MQV12" s="91"/>
      <c r="MQW12" s="91"/>
      <c r="MQX12" s="91"/>
      <c r="MQY12" s="91"/>
      <c r="MQZ12" s="91"/>
      <c r="MRA12" s="91"/>
      <c r="MRB12" s="91"/>
      <c r="MRC12" s="91"/>
      <c r="MRD12" s="91"/>
      <c r="MRE12" s="91"/>
      <c r="MRF12" s="91"/>
      <c r="MRG12" s="91"/>
      <c r="MRH12" s="91"/>
      <c r="MRI12" s="91"/>
      <c r="MRJ12" s="91"/>
      <c r="MRK12" s="91"/>
      <c r="MRL12" s="91"/>
      <c r="MRM12" s="91"/>
      <c r="MRN12" s="91"/>
      <c r="MRO12" s="91"/>
      <c r="MRP12" s="91"/>
      <c r="MRQ12" s="91"/>
      <c r="MRR12" s="91"/>
      <c r="MRS12" s="91"/>
      <c r="MRT12" s="91"/>
      <c r="MRU12" s="91"/>
      <c r="MRV12" s="91"/>
      <c r="MRW12" s="91"/>
      <c r="MRX12" s="91"/>
      <c r="MRY12" s="91"/>
      <c r="MRZ12" s="91"/>
      <c r="MSA12" s="91"/>
      <c r="MSB12" s="91"/>
      <c r="MSC12" s="91"/>
      <c r="MSD12" s="91"/>
      <c r="MSE12" s="91"/>
      <c r="MSF12" s="91"/>
      <c r="MSG12" s="91"/>
      <c r="MSH12" s="91"/>
      <c r="MSI12" s="91"/>
      <c r="MSJ12" s="91"/>
      <c r="MSK12" s="91"/>
      <c r="MSL12" s="91"/>
      <c r="MSM12" s="91"/>
      <c r="MSN12" s="91"/>
      <c r="MSO12" s="91"/>
      <c r="MSP12" s="91"/>
      <c r="MSQ12" s="91"/>
      <c r="MSR12" s="91"/>
      <c r="MSS12" s="91"/>
      <c r="MST12" s="91"/>
      <c r="MSU12" s="91"/>
      <c r="MSV12" s="91"/>
      <c r="MSW12" s="91"/>
      <c r="MSX12" s="91"/>
      <c r="MSY12" s="91"/>
      <c r="MSZ12" s="91"/>
      <c r="MTA12" s="91"/>
      <c r="MTB12" s="91"/>
      <c r="MTC12" s="91"/>
      <c r="MTD12" s="91"/>
      <c r="MTE12" s="91"/>
      <c r="MTF12" s="91"/>
      <c r="MTG12" s="91"/>
      <c r="MTH12" s="91"/>
      <c r="MTI12" s="91"/>
      <c r="MTJ12" s="91"/>
      <c r="MTK12" s="91"/>
      <c r="MTL12" s="91"/>
      <c r="MTM12" s="91"/>
      <c r="MTN12" s="91"/>
      <c r="MTO12" s="91"/>
      <c r="MTP12" s="91"/>
      <c r="MTQ12" s="91"/>
      <c r="MTR12" s="91"/>
      <c r="MTS12" s="91"/>
      <c r="MTT12" s="91"/>
      <c r="MTU12" s="91"/>
      <c r="MTV12" s="91"/>
      <c r="MTW12" s="91"/>
      <c r="MTX12" s="91"/>
      <c r="MTY12" s="91"/>
      <c r="MTZ12" s="91"/>
      <c r="MUA12" s="91"/>
      <c r="MUB12" s="91"/>
      <c r="MUC12" s="91"/>
      <c r="MUD12" s="91"/>
      <c r="MUE12" s="91"/>
      <c r="MUF12" s="91"/>
      <c r="MUG12" s="91"/>
      <c r="MUH12" s="91"/>
      <c r="MUI12" s="91"/>
      <c r="MUJ12" s="91"/>
      <c r="MUK12" s="91"/>
      <c r="MUL12" s="91"/>
      <c r="MUM12" s="91"/>
      <c r="MUN12" s="91"/>
      <c r="MUO12" s="91"/>
      <c r="MUP12" s="91"/>
      <c r="MUQ12" s="91"/>
      <c r="MUR12" s="91"/>
      <c r="MUS12" s="91"/>
      <c r="MUT12" s="91"/>
      <c r="MUU12" s="91"/>
      <c r="MUV12" s="91"/>
      <c r="MUW12" s="91"/>
      <c r="MUX12" s="91"/>
      <c r="MUY12" s="91"/>
      <c r="MUZ12" s="91"/>
      <c r="MVA12" s="91"/>
      <c r="MVB12" s="91"/>
      <c r="MVC12" s="91"/>
      <c r="MVD12" s="91"/>
      <c r="MVE12" s="91"/>
      <c r="MVF12" s="91"/>
      <c r="MVG12" s="91"/>
      <c r="MVH12" s="91"/>
      <c r="MVI12" s="91"/>
      <c r="MVJ12" s="91"/>
      <c r="MVK12" s="91"/>
      <c r="MVL12" s="91"/>
      <c r="MVM12" s="91"/>
      <c r="MVN12" s="91"/>
      <c r="MVO12" s="91"/>
      <c r="MVP12" s="91"/>
      <c r="MVQ12" s="91"/>
      <c r="MVR12" s="91"/>
      <c r="MVS12" s="91"/>
      <c r="MVT12" s="91"/>
      <c r="MVU12" s="91"/>
      <c r="MVV12" s="91"/>
      <c r="MVW12" s="91"/>
      <c r="MVX12" s="91"/>
      <c r="MVY12" s="91"/>
      <c r="MVZ12" s="91"/>
      <c r="MWA12" s="91"/>
      <c r="MWB12" s="91"/>
      <c r="MWC12" s="91"/>
      <c r="MWD12" s="91"/>
      <c r="MWE12" s="91"/>
      <c r="MWF12" s="91"/>
      <c r="MWG12" s="91"/>
      <c r="MWH12" s="91"/>
      <c r="MWI12" s="91"/>
      <c r="MWJ12" s="91"/>
      <c r="MWK12" s="91"/>
      <c r="MWL12" s="91"/>
      <c r="MWM12" s="91"/>
      <c r="MWN12" s="91"/>
      <c r="MWO12" s="91"/>
      <c r="MWP12" s="91"/>
      <c r="MWQ12" s="91"/>
      <c r="MWR12" s="91"/>
      <c r="MWS12" s="91"/>
      <c r="MWT12" s="91"/>
      <c r="MWU12" s="91"/>
      <c r="MWV12" s="91"/>
      <c r="MWW12" s="91"/>
      <c r="MWX12" s="91"/>
      <c r="MWY12" s="91"/>
      <c r="MWZ12" s="91"/>
      <c r="MXA12" s="91"/>
      <c r="MXB12" s="91"/>
      <c r="MXC12" s="91"/>
      <c r="MXD12" s="91"/>
      <c r="MXE12" s="91"/>
      <c r="MXF12" s="91"/>
      <c r="MXG12" s="91"/>
      <c r="MXH12" s="91"/>
      <c r="MXI12" s="91"/>
      <c r="MXJ12" s="91"/>
      <c r="MXK12" s="91"/>
      <c r="MXL12" s="91"/>
      <c r="MXM12" s="91"/>
      <c r="MXN12" s="91"/>
      <c r="MXO12" s="91"/>
      <c r="MXP12" s="91"/>
      <c r="MXQ12" s="91"/>
      <c r="MXR12" s="91"/>
      <c r="MXS12" s="91"/>
      <c r="MXT12" s="91"/>
      <c r="MXU12" s="91"/>
      <c r="MXV12" s="91"/>
      <c r="MXW12" s="91"/>
      <c r="MXX12" s="91"/>
      <c r="MXY12" s="91"/>
      <c r="MXZ12" s="91"/>
      <c r="MYA12" s="91"/>
      <c r="MYB12" s="91"/>
      <c r="MYC12" s="91"/>
      <c r="MYD12" s="91"/>
      <c r="MYE12" s="91"/>
      <c r="MYF12" s="91"/>
      <c r="MYG12" s="91"/>
      <c r="MYH12" s="91"/>
      <c r="MYI12" s="91"/>
      <c r="MYJ12" s="91"/>
      <c r="MYK12" s="91"/>
      <c r="MYL12" s="91"/>
      <c r="MYM12" s="91"/>
      <c r="MYN12" s="91"/>
      <c r="MYO12" s="91"/>
      <c r="MYP12" s="91"/>
      <c r="MYQ12" s="91"/>
      <c r="MYR12" s="91"/>
      <c r="MYS12" s="91"/>
      <c r="MYT12" s="91"/>
      <c r="MYU12" s="91"/>
      <c r="MYV12" s="91"/>
      <c r="MYW12" s="91"/>
      <c r="MYX12" s="91"/>
      <c r="MYY12" s="91"/>
      <c r="MYZ12" s="91"/>
      <c r="MZA12" s="91"/>
      <c r="MZB12" s="91"/>
      <c r="MZC12" s="91"/>
      <c r="MZD12" s="91"/>
      <c r="MZE12" s="91"/>
      <c r="MZF12" s="91"/>
      <c r="MZG12" s="91"/>
      <c r="MZH12" s="91"/>
      <c r="MZI12" s="91"/>
      <c r="MZJ12" s="91"/>
      <c r="MZK12" s="91"/>
      <c r="MZL12" s="91"/>
      <c r="MZM12" s="91"/>
      <c r="MZN12" s="91"/>
      <c r="MZO12" s="91"/>
      <c r="MZP12" s="91"/>
      <c r="MZQ12" s="91"/>
      <c r="MZR12" s="91"/>
      <c r="MZS12" s="91"/>
      <c r="MZT12" s="91"/>
      <c r="MZU12" s="91"/>
      <c r="MZV12" s="91"/>
      <c r="MZW12" s="91"/>
      <c r="MZX12" s="91"/>
      <c r="MZY12" s="91"/>
      <c r="MZZ12" s="91"/>
      <c r="NAA12" s="91"/>
      <c r="NAB12" s="91"/>
      <c r="NAC12" s="91"/>
      <c r="NAD12" s="91"/>
      <c r="NAE12" s="91"/>
      <c r="NAF12" s="91"/>
      <c r="NAG12" s="91"/>
      <c r="NAH12" s="91"/>
      <c r="NAI12" s="91"/>
      <c r="NAJ12" s="91"/>
      <c r="NAK12" s="91"/>
      <c r="NAL12" s="91"/>
      <c r="NAM12" s="91"/>
      <c r="NAN12" s="91"/>
      <c r="NAO12" s="91"/>
      <c r="NAP12" s="91"/>
      <c r="NAQ12" s="91"/>
      <c r="NAR12" s="91"/>
      <c r="NAS12" s="91"/>
      <c r="NAT12" s="91"/>
      <c r="NAU12" s="91"/>
      <c r="NAV12" s="91"/>
      <c r="NAW12" s="91"/>
      <c r="NAX12" s="91"/>
      <c r="NAY12" s="91"/>
      <c r="NAZ12" s="91"/>
      <c r="NBA12" s="91"/>
      <c r="NBB12" s="91"/>
      <c r="NBC12" s="91"/>
      <c r="NBD12" s="91"/>
      <c r="NBE12" s="91"/>
      <c r="NBF12" s="91"/>
      <c r="NBG12" s="91"/>
      <c r="NBH12" s="91"/>
      <c r="NBI12" s="91"/>
      <c r="NBJ12" s="91"/>
      <c r="NBK12" s="91"/>
      <c r="NBL12" s="91"/>
      <c r="NBM12" s="91"/>
      <c r="NBN12" s="91"/>
      <c r="NBO12" s="91"/>
      <c r="NBP12" s="91"/>
      <c r="NBQ12" s="91"/>
      <c r="NBR12" s="91"/>
      <c r="NBS12" s="91"/>
      <c r="NBT12" s="91"/>
      <c r="NBU12" s="91"/>
      <c r="NBV12" s="91"/>
      <c r="NBW12" s="91"/>
      <c r="NBX12" s="91"/>
      <c r="NBY12" s="91"/>
      <c r="NBZ12" s="91"/>
      <c r="NCA12" s="91"/>
      <c r="NCB12" s="91"/>
      <c r="NCC12" s="91"/>
      <c r="NCD12" s="91"/>
      <c r="NCE12" s="91"/>
      <c r="NCF12" s="91"/>
      <c r="NCG12" s="91"/>
      <c r="NCH12" s="91"/>
      <c r="NCI12" s="91"/>
      <c r="NCJ12" s="91"/>
      <c r="NCK12" s="91"/>
      <c r="NCL12" s="91"/>
      <c r="NCM12" s="91"/>
      <c r="NCN12" s="91"/>
      <c r="NCO12" s="91"/>
      <c r="NCP12" s="91"/>
      <c r="NCQ12" s="91"/>
      <c r="NCR12" s="91"/>
      <c r="NCS12" s="91"/>
      <c r="NCT12" s="91"/>
      <c r="NCU12" s="91"/>
      <c r="NCV12" s="91"/>
      <c r="NCW12" s="91"/>
      <c r="NCX12" s="91"/>
      <c r="NCY12" s="91"/>
      <c r="NCZ12" s="91"/>
      <c r="NDA12" s="91"/>
      <c r="NDB12" s="91"/>
      <c r="NDC12" s="91"/>
      <c r="NDD12" s="91"/>
      <c r="NDE12" s="91"/>
      <c r="NDF12" s="91"/>
      <c r="NDG12" s="91"/>
      <c r="NDH12" s="91"/>
      <c r="NDI12" s="91"/>
      <c r="NDJ12" s="91"/>
      <c r="NDK12" s="91"/>
      <c r="NDL12" s="91"/>
      <c r="NDM12" s="91"/>
      <c r="NDN12" s="91"/>
      <c r="NDO12" s="91"/>
      <c r="NDP12" s="91"/>
      <c r="NDQ12" s="91"/>
      <c r="NDR12" s="91"/>
      <c r="NDS12" s="91"/>
      <c r="NDT12" s="91"/>
      <c r="NDU12" s="91"/>
      <c r="NDV12" s="91"/>
      <c r="NDW12" s="91"/>
      <c r="NDX12" s="91"/>
      <c r="NDY12" s="91"/>
      <c r="NDZ12" s="91"/>
      <c r="NEA12" s="91"/>
      <c r="NEB12" s="91"/>
      <c r="NEC12" s="91"/>
      <c r="NED12" s="91"/>
      <c r="NEE12" s="91"/>
      <c r="NEF12" s="91"/>
      <c r="NEG12" s="91"/>
      <c r="NEH12" s="91"/>
      <c r="NEI12" s="91"/>
      <c r="NEJ12" s="91"/>
      <c r="NEK12" s="91"/>
      <c r="NEL12" s="91"/>
      <c r="NEM12" s="91"/>
      <c r="NEN12" s="91"/>
      <c r="NEO12" s="91"/>
      <c r="NEP12" s="91"/>
      <c r="NEQ12" s="91"/>
      <c r="NER12" s="91"/>
      <c r="NES12" s="91"/>
      <c r="NET12" s="91"/>
      <c r="NEU12" s="91"/>
      <c r="NEV12" s="91"/>
      <c r="NEW12" s="91"/>
      <c r="NEX12" s="91"/>
      <c r="NEY12" s="91"/>
      <c r="NEZ12" s="91"/>
      <c r="NFA12" s="91"/>
      <c r="NFB12" s="91"/>
      <c r="NFC12" s="91"/>
      <c r="NFD12" s="91"/>
      <c r="NFE12" s="91"/>
      <c r="NFF12" s="91"/>
      <c r="NFG12" s="91"/>
      <c r="NFH12" s="91"/>
      <c r="NFI12" s="91"/>
      <c r="NFJ12" s="91"/>
      <c r="NFK12" s="91"/>
      <c r="NFL12" s="91"/>
      <c r="NFM12" s="91"/>
      <c r="NFN12" s="91"/>
      <c r="NFO12" s="91"/>
      <c r="NFP12" s="91"/>
      <c r="NFQ12" s="91"/>
      <c r="NFR12" s="91"/>
      <c r="NFS12" s="91"/>
      <c r="NFT12" s="91"/>
      <c r="NFU12" s="91"/>
      <c r="NFV12" s="91"/>
      <c r="NFW12" s="91"/>
      <c r="NFX12" s="91"/>
      <c r="NFY12" s="91"/>
      <c r="NFZ12" s="91"/>
      <c r="NGA12" s="91"/>
      <c r="NGB12" s="91"/>
      <c r="NGC12" s="91"/>
      <c r="NGD12" s="91"/>
      <c r="NGE12" s="91"/>
      <c r="NGF12" s="91"/>
      <c r="NGG12" s="91"/>
      <c r="NGH12" s="91"/>
      <c r="NGI12" s="91"/>
      <c r="NGJ12" s="91"/>
      <c r="NGK12" s="91"/>
      <c r="NGL12" s="91"/>
      <c r="NGM12" s="91"/>
      <c r="NGN12" s="91"/>
      <c r="NGO12" s="91"/>
      <c r="NGP12" s="91"/>
      <c r="NGQ12" s="91"/>
      <c r="NGR12" s="91"/>
      <c r="NGS12" s="91"/>
      <c r="NGT12" s="91"/>
      <c r="NGU12" s="91"/>
      <c r="NGV12" s="91"/>
      <c r="NGW12" s="91"/>
      <c r="NGX12" s="91"/>
      <c r="NGY12" s="91"/>
      <c r="NGZ12" s="91"/>
      <c r="NHA12" s="91"/>
      <c r="NHB12" s="91"/>
      <c r="NHC12" s="91"/>
      <c r="NHD12" s="91"/>
      <c r="NHE12" s="91"/>
      <c r="NHF12" s="91"/>
      <c r="NHG12" s="91"/>
      <c r="NHH12" s="91"/>
      <c r="NHI12" s="91"/>
      <c r="NHJ12" s="91"/>
      <c r="NHK12" s="91"/>
      <c r="NHL12" s="91"/>
      <c r="NHM12" s="91"/>
      <c r="NHN12" s="91"/>
      <c r="NHO12" s="91"/>
      <c r="NHP12" s="91"/>
      <c r="NHQ12" s="91"/>
      <c r="NHR12" s="91"/>
      <c r="NHS12" s="91"/>
      <c r="NHT12" s="91"/>
      <c r="NHU12" s="91"/>
      <c r="NHV12" s="91"/>
      <c r="NHW12" s="91"/>
      <c r="NHX12" s="91"/>
      <c r="NHY12" s="91"/>
      <c r="NHZ12" s="91"/>
      <c r="NIA12" s="91"/>
      <c r="NIB12" s="91"/>
      <c r="NIC12" s="91"/>
      <c r="NID12" s="91"/>
      <c r="NIE12" s="91"/>
      <c r="NIF12" s="91"/>
      <c r="NIG12" s="91"/>
      <c r="NIH12" s="91"/>
      <c r="NII12" s="91"/>
      <c r="NIJ12" s="91"/>
      <c r="NIK12" s="91"/>
      <c r="NIL12" s="91"/>
      <c r="NIM12" s="91"/>
      <c r="NIN12" s="91"/>
      <c r="NIO12" s="91"/>
      <c r="NIP12" s="91"/>
      <c r="NIQ12" s="91"/>
      <c r="NIR12" s="91"/>
      <c r="NIS12" s="91"/>
      <c r="NIT12" s="91"/>
      <c r="NIU12" s="91"/>
      <c r="NIV12" s="91"/>
      <c r="NIW12" s="91"/>
      <c r="NIX12" s="91"/>
      <c r="NIY12" s="91"/>
      <c r="NIZ12" s="91"/>
      <c r="NJA12" s="91"/>
      <c r="NJB12" s="91"/>
      <c r="NJC12" s="91"/>
      <c r="NJD12" s="91"/>
      <c r="NJE12" s="91"/>
      <c r="NJF12" s="91"/>
      <c r="NJG12" s="91"/>
      <c r="NJH12" s="91"/>
      <c r="NJI12" s="91"/>
      <c r="NJJ12" s="91"/>
      <c r="NJK12" s="91"/>
      <c r="NJL12" s="91"/>
      <c r="NJM12" s="91"/>
      <c r="NJN12" s="91"/>
      <c r="NJO12" s="91"/>
      <c r="NJP12" s="91"/>
      <c r="NJQ12" s="91"/>
      <c r="NJR12" s="91"/>
      <c r="NJS12" s="91"/>
      <c r="NJT12" s="91"/>
      <c r="NJU12" s="91"/>
      <c r="NJV12" s="91"/>
      <c r="NJW12" s="91"/>
      <c r="NJX12" s="91"/>
      <c r="NJY12" s="91"/>
      <c r="NJZ12" s="91"/>
      <c r="NKA12" s="91"/>
      <c r="NKB12" s="91"/>
      <c r="NKC12" s="91"/>
      <c r="NKD12" s="91"/>
      <c r="NKE12" s="91"/>
      <c r="NKF12" s="91"/>
      <c r="NKG12" s="91"/>
      <c r="NKH12" s="91"/>
      <c r="NKI12" s="91"/>
      <c r="NKJ12" s="91"/>
      <c r="NKK12" s="91"/>
      <c r="NKL12" s="91"/>
      <c r="NKM12" s="91"/>
      <c r="NKN12" s="91"/>
      <c r="NKO12" s="91"/>
      <c r="NKP12" s="91"/>
      <c r="NKQ12" s="91"/>
      <c r="NKR12" s="91"/>
      <c r="NKS12" s="91"/>
      <c r="NKT12" s="91"/>
      <c r="NKU12" s="91"/>
      <c r="NKV12" s="91"/>
      <c r="NKW12" s="91"/>
      <c r="NKX12" s="91"/>
      <c r="NKY12" s="91"/>
      <c r="NKZ12" s="91"/>
      <c r="NLA12" s="91"/>
      <c r="NLB12" s="91"/>
      <c r="NLC12" s="91"/>
      <c r="NLD12" s="91"/>
      <c r="NLE12" s="91"/>
      <c r="NLF12" s="91"/>
      <c r="NLG12" s="91"/>
      <c r="NLH12" s="91"/>
      <c r="NLI12" s="91"/>
      <c r="NLJ12" s="91"/>
      <c r="NLK12" s="91"/>
      <c r="NLL12" s="91"/>
      <c r="NLM12" s="91"/>
      <c r="NLN12" s="91"/>
      <c r="NLO12" s="91"/>
      <c r="NLP12" s="91"/>
      <c r="NLQ12" s="91"/>
      <c r="NLR12" s="91"/>
      <c r="NLS12" s="91"/>
      <c r="NLT12" s="91"/>
      <c r="NLU12" s="91"/>
      <c r="NLV12" s="91"/>
      <c r="NLW12" s="91"/>
      <c r="NLX12" s="91"/>
      <c r="NLY12" s="91"/>
      <c r="NLZ12" s="91"/>
      <c r="NMA12" s="91"/>
      <c r="NMB12" s="91"/>
      <c r="NMC12" s="91"/>
      <c r="NMD12" s="91"/>
      <c r="NME12" s="91"/>
      <c r="NMF12" s="91"/>
      <c r="NMG12" s="91"/>
      <c r="NMH12" s="91"/>
      <c r="NMI12" s="91"/>
      <c r="NMJ12" s="91"/>
      <c r="NMK12" s="91"/>
      <c r="NML12" s="91"/>
      <c r="NMM12" s="91"/>
      <c r="NMN12" s="91"/>
      <c r="NMO12" s="91"/>
      <c r="NMP12" s="91"/>
      <c r="NMQ12" s="91"/>
      <c r="NMR12" s="91"/>
      <c r="NMS12" s="91"/>
      <c r="NMT12" s="91"/>
      <c r="NMU12" s="91"/>
      <c r="NMV12" s="91"/>
      <c r="NMW12" s="91"/>
      <c r="NMX12" s="91"/>
      <c r="NMY12" s="91"/>
      <c r="NMZ12" s="91"/>
      <c r="NNA12" s="91"/>
      <c r="NNB12" s="91"/>
      <c r="NNC12" s="91"/>
      <c r="NND12" s="91"/>
      <c r="NNE12" s="91"/>
      <c r="NNF12" s="91"/>
      <c r="NNG12" s="91"/>
      <c r="NNH12" s="91"/>
      <c r="NNI12" s="91"/>
      <c r="NNJ12" s="91"/>
      <c r="NNK12" s="91"/>
      <c r="NNL12" s="91"/>
      <c r="NNM12" s="91"/>
      <c r="NNN12" s="91"/>
      <c r="NNO12" s="91"/>
      <c r="NNP12" s="91"/>
      <c r="NNQ12" s="91"/>
      <c r="NNR12" s="91"/>
      <c r="NNS12" s="91"/>
      <c r="NNT12" s="91"/>
      <c r="NNU12" s="91"/>
      <c r="NNV12" s="91"/>
      <c r="NNW12" s="91"/>
      <c r="NNX12" s="91"/>
      <c r="NNY12" s="91"/>
      <c r="NNZ12" s="91"/>
      <c r="NOA12" s="91"/>
      <c r="NOB12" s="91"/>
      <c r="NOC12" s="91"/>
      <c r="NOD12" s="91"/>
      <c r="NOE12" s="91"/>
      <c r="NOF12" s="91"/>
      <c r="NOG12" s="91"/>
      <c r="NOH12" s="91"/>
      <c r="NOI12" s="91"/>
      <c r="NOJ12" s="91"/>
      <c r="NOK12" s="91"/>
      <c r="NOL12" s="91"/>
      <c r="NOM12" s="91"/>
      <c r="NON12" s="91"/>
      <c r="NOO12" s="91"/>
      <c r="NOP12" s="91"/>
      <c r="NOQ12" s="91"/>
      <c r="NOR12" s="91"/>
      <c r="NOS12" s="91"/>
      <c r="NOT12" s="91"/>
      <c r="NOU12" s="91"/>
      <c r="NOV12" s="91"/>
      <c r="NOW12" s="91"/>
      <c r="NOX12" s="91"/>
      <c r="NOY12" s="91"/>
      <c r="NOZ12" s="91"/>
      <c r="NPA12" s="91"/>
      <c r="NPB12" s="91"/>
      <c r="NPC12" s="91"/>
      <c r="NPD12" s="91"/>
      <c r="NPE12" s="91"/>
      <c r="NPF12" s="91"/>
      <c r="NPG12" s="91"/>
      <c r="NPH12" s="91"/>
      <c r="NPI12" s="91"/>
      <c r="NPJ12" s="91"/>
      <c r="NPK12" s="91"/>
      <c r="NPL12" s="91"/>
      <c r="NPM12" s="91"/>
      <c r="NPN12" s="91"/>
      <c r="NPO12" s="91"/>
      <c r="NPP12" s="91"/>
      <c r="NPQ12" s="91"/>
      <c r="NPR12" s="91"/>
      <c r="NPS12" s="91"/>
      <c r="NPT12" s="91"/>
      <c r="NPU12" s="91"/>
      <c r="NPV12" s="91"/>
      <c r="NPW12" s="91"/>
      <c r="NPX12" s="91"/>
      <c r="NPY12" s="91"/>
      <c r="NPZ12" s="91"/>
      <c r="NQA12" s="91"/>
      <c r="NQB12" s="91"/>
      <c r="NQC12" s="91"/>
      <c r="NQD12" s="91"/>
      <c r="NQE12" s="91"/>
      <c r="NQF12" s="91"/>
      <c r="NQG12" s="91"/>
      <c r="NQH12" s="91"/>
      <c r="NQI12" s="91"/>
      <c r="NQJ12" s="91"/>
      <c r="NQK12" s="91"/>
      <c r="NQL12" s="91"/>
      <c r="NQM12" s="91"/>
      <c r="NQN12" s="91"/>
      <c r="NQO12" s="91"/>
      <c r="NQP12" s="91"/>
      <c r="NQQ12" s="91"/>
      <c r="NQR12" s="91"/>
      <c r="NQS12" s="91"/>
      <c r="NQT12" s="91"/>
      <c r="NQU12" s="91"/>
      <c r="NQV12" s="91"/>
      <c r="NQW12" s="91"/>
      <c r="NQX12" s="91"/>
      <c r="NQY12" s="91"/>
      <c r="NQZ12" s="91"/>
      <c r="NRA12" s="91"/>
      <c r="NRB12" s="91"/>
      <c r="NRC12" s="91"/>
      <c r="NRD12" s="91"/>
      <c r="NRE12" s="91"/>
      <c r="NRF12" s="91"/>
      <c r="NRG12" s="91"/>
      <c r="NRH12" s="91"/>
      <c r="NRI12" s="91"/>
      <c r="NRJ12" s="91"/>
      <c r="NRK12" s="91"/>
      <c r="NRL12" s="91"/>
      <c r="NRM12" s="91"/>
      <c r="NRN12" s="91"/>
      <c r="NRO12" s="91"/>
      <c r="NRP12" s="91"/>
      <c r="NRQ12" s="91"/>
      <c r="NRR12" s="91"/>
      <c r="NRS12" s="91"/>
      <c r="NRT12" s="91"/>
      <c r="NRU12" s="91"/>
      <c r="NRV12" s="91"/>
      <c r="NRW12" s="91"/>
      <c r="NRX12" s="91"/>
      <c r="NRY12" s="91"/>
      <c r="NRZ12" s="91"/>
      <c r="NSA12" s="91"/>
      <c r="NSB12" s="91"/>
      <c r="NSC12" s="91"/>
      <c r="NSD12" s="91"/>
      <c r="NSE12" s="91"/>
      <c r="NSF12" s="91"/>
      <c r="NSG12" s="91"/>
      <c r="NSH12" s="91"/>
      <c r="NSI12" s="91"/>
      <c r="NSJ12" s="91"/>
      <c r="NSK12" s="91"/>
      <c r="NSL12" s="91"/>
      <c r="NSM12" s="91"/>
      <c r="NSN12" s="91"/>
      <c r="NSO12" s="91"/>
      <c r="NSP12" s="91"/>
      <c r="NSQ12" s="91"/>
      <c r="NSR12" s="91"/>
      <c r="NSS12" s="91"/>
      <c r="NST12" s="91"/>
      <c r="NSU12" s="91"/>
      <c r="NSV12" s="91"/>
      <c r="NSW12" s="91"/>
      <c r="NSX12" s="91"/>
      <c r="NSY12" s="91"/>
      <c r="NSZ12" s="91"/>
      <c r="NTA12" s="91"/>
      <c r="NTB12" s="91"/>
      <c r="NTC12" s="91"/>
      <c r="NTD12" s="91"/>
      <c r="NTE12" s="91"/>
      <c r="NTF12" s="91"/>
      <c r="NTG12" s="91"/>
      <c r="NTH12" s="91"/>
      <c r="NTI12" s="91"/>
      <c r="NTJ12" s="91"/>
      <c r="NTK12" s="91"/>
      <c r="NTL12" s="91"/>
      <c r="NTM12" s="91"/>
      <c r="NTN12" s="91"/>
      <c r="NTO12" s="91"/>
      <c r="NTP12" s="91"/>
      <c r="NTQ12" s="91"/>
      <c r="NTR12" s="91"/>
      <c r="NTS12" s="91"/>
      <c r="NTT12" s="91"/>
      <c r="NTU12" s="91"/>
      <c r="NTV12" s="91"/>
      <c r="NTW12" s="91"/>
      <c r="NTX12" s="91"/>
      <c r="NTY12" s="91"/>
      <c r="NTZ12" s="91"/>
      <c r="NUA12" s="91"/>
      <c r="NUB12" s="91"/>
      <c r="NUC12" s="91"/>
      <c r="NUD12" s="91"/>
      <c r="NUE12" s="91"/>
      <c r="NUF12" s="91"/>
      <c r="NUG12" s="91"/>
      <c r="NUH12" s="91"/>
      <c r="NUI12" s="91"/>
      <c r="NUJ12" s="91"/>
      <c r="NUK12" s="91"/>
      <c r="NUL12" s="91"/>
      <c r="NUM12" s="91"/>
      <c r="NUN12" s="91"/>
      <c r="NUO12" s="91"/>
      <c r="NUP12" s="91"/>
      <c r="NUQ12" s="91"/>
      <c r="NUR12" s="91"/>
      <c r="NUS12" s="91"/>
      <c r="NUT12" s="91"/>
      <c r="NUU12" s="91"/>
      <c r="NUV12" s="91"/>
      <c r="NUW12" s="91"/>
      <c r="NUX12" s="91"/>
      <c r="NUY12" s="91"/>
      <c r="NUZ12" s="91"/>
      <c r="NVA12" s="91"/>
      <c r="NVB12" s="91"/>
      <c r="NVC12" s="91"/>
      <c r="NVD12" s="91"/>
      <c r="NVE12" s="91"/>
      <c r="NVF12" s="91"/>
      <c r="NVG12" s="91"/>
      <c r="NVH12" s="91"/>
      <c r="NVI12" s="91"/>
      <c r="NVJ12" s="91"/>
      <c r="NVK12" s="91"/>
      <c r="NVL12" s="91"/>
      <c r="NVM12" s="91"/>
      <c r="NVN12" s="91"/>
      <c r="NVO12" s="91"/>
      <c r="NVP12" s="91"/>
      <c r="NVQ12" s="91"/>
      <c r="NVR12" s="91"/>
      <c r="NVS12" s="91"/>
      <c r="NVT12" s="91"/>
      <c r="NVU12" s="91"/>
      <c r="NVV12" s="91"/>
      <c r="NVW12" s="91"/>
      <c r="NVX12" s="91"/>
      <c r="NVY12" s="91"/>
      <c r="NVZ12" s="91"/>
      <c r="NWA12" s="91"/>
      <c r="NWB12" s="91"/>
      <c r="NWC12" s="91"/>
      <c r="NWD12" s="91"/>
      <c r="NWE12" s="91"/>
      <c r="NWF12" s="91"/>
      <c r="NWG12" s="91"/>
      <c r="NWH12" s="91"/>
      <c r="NWI12" s="91"/>
      <c r="NWJ12" s="91"/>
      <c r="NWK12" s="91"/>
      <c r="NWL12" s="91"/>
      <c r="NWM12" s="91"/>
      <c r="NWN12" s="91"/>
      <c r="NWO12" s="91"/>
      <c r="NWP12" s="91"/>
      <c r="NWQ12" s="91"/>
      <c r="NWR12" s="91"/>
      <c r="NWS12" s="91"/>
      <c r="NWT12" s="91"/>
      <c r="NWU12" s="91"/>
      <c r="NWV12" s="91"/>
      <c r="NWW12" s="91"/>
      <c r="NWX12" s="91"/>
      <c r="NWY12" s="91"/>
      <c r="NWZ12" s="91"/>
      <c r="NXA12" s="91"/>
      <c r="NXB12" s="91"/>
      <c r="NXC12" s="91"/>
      <c r="NXD12" s="91"/>
      <c r="NXE12" s="91"/>
      <c r="NXF12" s="91"/>
      <c r="NXG12" s="91"/>
      <c r="NXH12" s="91"/>
      <c r="NXI12" s="91"/>
      <c r="NXJ12" s="91"/>
      <c r="NXK12" s="91"/>
      <c r="NXL12" s="91"/>
      <c r="NXM12" s="91"/>
      <c r="NXN12" s="91"/>
      <c r="NXO12" s="91"/>
      <c r="NXP12" s="91"/>
      <c r="NXQ12" s="91"/>
      <c r="NXR12" s="91"/>
      <c r="NXS12" s="91"/>
      <c r="NXT12" s="91"/>
      <c r="NXU12" s="91"/>
      <c r="NXV12" s="91"/>
      <c r="NXW12" s="91"/>
      <c r="NXX12" s="91"/>
      <c r="NXY12" s="91"/>
      <c r="NXZ12" s="91"/>
      <c r="NYA12" s="91"/>
      <c r="NYB12" s="91"/>
      <c r="NYC12" s="91"/>
      <c r="NYD12" s="91"/>
      <c r="NYE12" s="91"/>
      <c r="NYF12" s="91"/>
      <c r="NYG12" s="91"/>
      <c r="NYH12" s="91"/>
      <c r="NYI12" s="91"/>
      <c r="NYJ12" s="91"/>
      <c r="NYK12" s="91"/>
      <c r="NYL12" s="91"/>
      <c r="NYM12" s="91"/>
      <c r="NYN12" s="91"/>
      <c r="NYO12" s="91"/>
      <c r="NYP12" s="91"/>
      <c r="NYQ12" s="91"/>
      <c r="NYR12" s="91"/>
      <c r="NYS12" s="91"/>
      <c r="NYT12" s="91"/>
      <c r="NYU12" s="91"/>
      <c r="NYV12" s="91"/>
      <c r="NYW12" s="91"/>
      <c r="NYX12" s="91"/>
      <c r="NYY12" s="91"/>
      <c r="NYZ12" s="91"/>
      <c r="NZA12" s="91"/>
      <c r="NZB12" s="91"/>
      <c r="NZC12" s="91"/>
      <c r="NZD12" s="91"/>
      <c r="NZE12" s="91"/>
      <c r="NZF12" s="91"/>
      <c r="NZG12" s="91"/>
      <c r="NZH12" s="91"/>
      <c r="NZI12" s="91"/>
      <c r="NZJ12" s="91"/>
      <c r="NZK12" s="91"/>
      <c r="NZL12" s="91"/>
      <c r="NZM12" s="91"/>
      <c r="NZN12" s="91"/>
      <c r="NZO12" s="91"/>
      <c r="NZP12" s="91"/>
      <c r="NZQ12" s="91"/>
      <c r="NZR12" s="91"/>
      <c r="NZS12" s="91"/>
      <c r="NZT12" s="91"/>
      <c r="NZU12" s="91"/>
      <c r="NZV12" s="91"/>
      <c r="NZW12" s="91"/>
      <c r="NZX12" s="91"/>
      <c r="NZY12" s="91"/>
      <c r="NZZ12" s="91"/>
      <c r="OAA12" s="91"/>
      <c r="OAB12" s="91"/>
      <c r="OAC12" s="91"/>
      <c r="OAD12" s="91"/>
      <c r="OAE12" s="91"/>
      <c r="OAF12" s="91"/>
      <c r="OAG12" s="91"/>
      <c r="OAH12" s="91"/>
      <c r="OAI12" s="91"/>
      <c r="OAJ12" s="91"/>
      <c r="OAK12" s="91"/>
      <c r="OAL12" s="91"/>
      <c r="OAM12" s="91"/>
      <c r="OAN12" s="91"/>
      <c r="OAO12" s="91"/>
      <c r="OAP12" s="91"/>
      <c r="OAQ12" s="91"/>
      <c r="OAR12" s="91"/>
      <c r="OAS12" s="91"/>
      <c r="OAT12" s="91"/>
      <c r="OAU12" s="91"/>
      <c r="OAV12" s="91"/>
      <c r="OAW12" s="91"/>
      <c r="OAX12" s="91"/>
      <c r="OAY12" s="91"/>
      <c r="OAZ12" s="91"/>
      <c r="OBA12" s="91"/>
      <c r="OBB12" s="91"/>
      <c r="OBC12" s="91"/>
      <c r="OBD12" s="91"/>
      <c r="OBE12" s="91"/>
      <c r="OBF12" s="91"/>
      <c r="OBG12" s="91"/>
      <c r="OBH12" s="91"/>
      <c r="OBI12" s="91"/>
      <c r="OBJ12" s="91"/>
      <c r="OBK12" s="91"/>
      <c r="OBL12" s="91"/>
      <c r="OBM12" s="91"/>
      <c r="OBN12" s="91"/>
      <c r="OBO12" s="91"/>
      <c r="OBP12" s="91"/>
      <c r="OBQ12" s="91"/>
      <c r="OBR12" s="91"/>
      <c r="OBS12" s="91"/>
      <c r="OBT12" s="91"/>
      <c r="OBU12" s="91"/>
      <c r="OBV12" s="91"/>
      <c r="OBW12" s="91"/>
      <c r="OBX12" s="91"/>
      <c r="OBY12" s="91"/>
      <c r="OBZ12" s="91"/>
      <c r="OCA12" s="91"/>
      <c r="OCB12" s="91"/>
      <c r="OCC12" s="91"/>
      <c r="OCD12" s="91"/>
      <c r="OCE12" s="91"/>
      <c r="OCF12" s="91"/>
      <c r="OCG12" s="91"/>
      <c r="OCH12" s="91"/>
      <c r="OCI12" s="91"/>
      <c r="OCJ12" s="91"/>
      <c r="OCK12" s="91"/>
      <c r="OCL12" s="91"/>
      <c r="OCM12" s="91"/>
      <c r="OCN12" s="91"/>
      <c r="OCO12" s="91"/>
      <c r="OCP12" s="91"/>
      <c r="OCQ12" s="91"/>
      <c r="OCR12" s="91"/>
      <c r="OCS12" s="91"/>
      <c r="OCT12" s="91"/>
      <c r="OCU12" s="91"/>
      <c r="OCV12" s="91"/>
      <c r="OCW12" s="91"/>
      <c r="OCX12" s="91"/>
      <c r="OCY12" s="91"/>
      <c r="OCZ12" s="91"/>
      <c r="ODA12" s="91"/>
      <c r="ODB12" s="91"/>
      <c r="ODC12" s="91"/>
      <c r="ODD12" s="91"/>
      <c r="ODE12" s="91"/>
      <c r="ODF12" s="91"/>
      <c r="ODG12" s="91"/>
      <c r="ODH12" s="91"/>
      <c r="ODI12" s="91"/>
      <c r="ODJ12" s="91"/>
      <c r="ODK12" s="91"/>
      <c r="ODL12" s="91"/>
      <c r="ODM12" s="91"/>
      <c r="ODN12" s="91"/>
      <c r="ODO12" s="91"/>
      <c r="ODP12" s="91"/>
      <c r="ODQ12" s="91"/>
      <c r="ODR12" s="91"/>
      <c r="ODS12" s="91"/>
      <c r="ODT12" s="91"/>
      <c r="ODU12" s="91"/>
      <c r="ODV12" s="91"/>
      <c r="ODW12" s="91"/>
      <c r="ODX12" s="91"/>
      <c r="ODY12" s="91"/>
      <c r="ODZ12" s="91"/>
      <c r="OEA12" s="91"/>
      <c r="OEB12" s="91"/>
      <c r="OEC12" s="91"/>
      <c r="OED12" s="91"/>
      <c r="OEE12" s="91"/>
      <c r="OEF12" s="91"/>
      <c r="OEG12" s="91"/>
      <c r="OEH12" s="91"/>
      <c r="OEI12" s="91"/>
      <c r="OEJ12" s="91"/>
      <c r="OEK12" s="91"/>
      <c r="OEL12" s="91"/>
      <c r="OEM12" s="91"/>
      <c r="OEN12" s="91"/>
      <c r="OEO12" s="91"/>
      <c r="OEP12" s="91"/>
      <c r="OEQ12" s="91"/>
      <c r="OER12" s="91"/>
      <c r="OES12" s="91"/>
      <c r="OET12" s="91"/>
      <c r="OEU12" s="91"/>
      <c r="OEV12" s="91"/>
      <c r="OEW12" s="91"/>
      <c r="OEX12" s="91"/>
      <c r="OEY12" s="91"/>
      <c r="OEZ12" s="91"/>
      <c r="OFA12" s="91"/>
      <c r="OFB12" s="91"/>
      <c r="OFC12" s="91"/>
      <c r="OFD12" s="91"/>
      <c r="OFE12" s="91"/>
      <c r="OFF12" s="91"/>
      <c r="OFG12" s="91"/>
      <c r="OFH12" s="91"/>
      <c r="OFI12" s="91"/>
      <c r="OFJ12" s="91"/>
      <c r="OFK12" s="91"/>
      <c r="OFL12" s="91"/>
      <c r="OFM12" s="91"/>
      <c r="OFN12" s="91"/>
      <c r="OFO12" s="91"/>
      <c r="OFP12" s="91"/>
      <c r="OFQ12" s="91"/>
      <c r="OFR12" s="91"/>
      <c r="OFS12" s="91"/>
      <c r="OFT12" s="91"/>
      <c r="OFU12" s="91"/>
      <c r="OFV12" s="91"/>
      <c r="OFW12" s="91"/>
      <c r="OFX12" s="91"/>
      <c r="OFY12" s="91"/>
      <c r="OFZ12" s="91"/>
      <c r="OGA12" s="91"/>
      <c r="OGB12" s="91"/>
      <c r="OGC12" s="91"/>
      <c r="OGD12" s="91"/>
      <c r="OGE12" s="91"/>
      <c r="OGF12" s="91"/>
      <c r="OGG12" s="91"/>
      <c r="OGH12" s="91"/>
      <c r="OGI12" s="91"/>
      <c r="OGJ12" s="91"/>
      <c r="OGK12" s="91"/>
      <c r="OGL12" s="91"/>
      <c r="OGM12" s="91"/>
      <c r="OGN12" s="91"/>
      <c r="OGO12" s="91"/>
      <c r="OGP12" s="91"/>
      <c r="OGQ12" s="91"/>
      <c r="OGR12" s="91"/>
      <c r="OGS12" s="91"/>
      <c r="OGT12" s="91"/>
      <c r="OGU12" s="91"/>
      <c r="OGV12" s="91"/>
      <c r="OGW12" s="91"/>
      <c r="OGX12" s="91"/>
      <c r="OGY12" s="91"/>
      <c r="OGZ12" s="91"/>
      <c r="OHA12" s="91"/>
      <c r="OHB12" s="91"/>
      <c r="OHC12" s="91"/>
      <c r="OHD12" s="91"/>
      <c r="OHE12" s="91"/>
      <c r="OHF12" s="91"/>
      <c r="OHG12" s="91"/>
      <c r="OHH12" s="91"/>
      <c r="OHI12" s="91"/>
      <c r="OHJ12" s="91"/>
      <c r="OHK12" s="91"/>
      <c r="OHL12" s="91"/>
      <c r="OHM12" s="91"/>
      <c r="OHN12" s="91"/>
      <c r="OHO12" s="91"/>
      <c r="OHP12" s="91"/>
      <c r="OHQ12" s="91"/>
      <c r="OHR12" s="91"/>
      <c r="OHS12" s="91"/>
      <c r="OHT12" s="91"/>
      <c r="OHU12" s="91"/>
      <c r="OHV12" s="91"/>
      <c r="OHW12" s="91"/>
      <c r="OHX12" s="91"/>
      <c r="OHY12" s="91"/>
      <c r="OHZ12" s="91"/>
      <c r="OIA12" s="91"/>
      <c r="OIB12" s="91"/>
      <c r="OIC12" s="91"/>
      <c r="OID12" s="91"/>
      <c r="OIE12" s="91"/>
      <c r="OIF12" s="91"/>
      <c r="OIG12" s="91"/>
      <c r="OIH12" s="91"/>
      <c r="OII12" s="91"/>
      <c r="OIJ12" s="91"/>
      <c r="OIK12" s="91"/>
      <c r="OIL12" s="91"/>
      <c r="OIM12" s="91"/>
      <c r="OIN12" s="91"/>
      <c r="OIO12" s="91"/>
      <c r="OIP12" s="91"/>
      <c r="OIQ12" s="91"/>
      <c r="OIR12" s="91"/>
      <c r="OIS12" s="91"/>
      <c r="OIT12" s="91"/>
      <c r="OIU12" s="91"/>
      <c r="OIV12" s="91"/>
      <c r="OIW12" s="91"/>
      <c r="OIX12" s="91"/>
      <c r="OIY12" s="91"/>
      <c r="OIZ12" s="91"/>
      <c r="OJA12" s="91"/>
      <c r="OJB12" s="91"/>
      <c r="OJC12" s="91"/>
      <c r="OJD12" s="91"/>
      <c r="OJE12" s="91"/>
      <c r="OJF12" s="91"/>
      <c r="OJG12" s="91"/>
      <c r="OJH12" s="91"/>
      <c r="OJI12" s="91"/>
      <c r="OJJ12" s="91"/>
      <c r="OJK12" s="91"/>
      <c r="OJL12" s="91"/>
      <c r="OJM12" s="91"/>
      <c r="OJN12" s="91"/>
      <c r="OJO12" s="91"/>
      <c r="OJP12" s="91"/>
      <c r="OJQ12" s="91"/>
      <c r="OJR12" s="91"/>
      <c r="OJS12" s="91"/>
      <c r="OJT12" s="91"/>
      <c r="OJU12" s="91"/>
      <c r="OJV12" s="91"/>
      <c r="OJW12" s="91"/>
      <c r="OJX12" s="91"/>
      <c r="OJY12" s="91"/>
      <c r="OJZ12" s="91"/>
      <c r="OKA12" s="91"/>
      <c r="OKB12" s="91"/>
      <c r="OKC12" s="91"/>
      <c r="OKD12" s="91"/>
      <c r="OKE12" s="91"/>
      <c r="OKF12" s="91"/>
      <c r="OKG12" s="91"/>
      <c r="OKH12" s="91"/>
      <c r="OKI12" s="91"/>
      <c r="OKJ12" s="91"/>
      <c r="OKK12" s="91"/>
      <c r="OKL12" s="91"/>
      <c r="OKM12" s="91"/>
      <c r="OKN12" s="91"/>
      <c r="OKO12" s="91"/>
      <c r="OKP12" s="91"/>
      <c r="OKQ12" s="91"/>
      <c r="OKR12" s="91"/>
      <c r="OKS12" s="91"/>
      <c r="OKT12" s="91"/>
      <c r="OKU12" s="91"/>
      <c r="OKV12" s="91"/>
      <c r="OKW12" s="91"/>
      <c r="OKX12" s="91"/>
      <c r="OKY12" s="91"/>
      <c r="OKZ12" s="91"/>
      <c r="OLA12" s="91"/>
      <c r="OLB12" s="91"/>
      <c r="OLC12" s="91"/>
      <c r="OLD12" s="91"/>
      <c r="OLE12" s="91"/>
      <c r="OLF12" s="91"/>
      <c r="OLG12" s="91"/>
      <c r="OLH12" s="91"/>
      <c r="OLI12" s="91"/>
      <c r="OLJ12" s="91"/>
      <c r="OLK12" s="91"/>
      <c r="OLL12" s="91"/>
      <c r="OLM12" s="91"/>
      <c r="OLN12" s="91"/>
      <c r="OLO12" s="91"/>
      <c r="OLP12" s="91"/>
      <c r="OLQ12" s="91"/>
      <c r="OLR12" s="91"/>
      <c r="OLS12" s="91"/>
      <c r="OLT12" s="91"/>
      <c r="OLU12" s="91"/>
      <c r="OLV12" s="91"/>
      <c r="OLW12" s="91"/>
      <c r="OLX12" s="91"/>
      <c r="OLY12" s="91"/>
      <c r="OLZ12" s="91"/>
      <c r="OMA12" s="91"/>
      <c r="OMB12" s="91"/>
      <c r="OMC12" s="91"/>
      <c r="OMD12" s="91"/>
      <c r="OME12" s="91"/>
      <c r="OMF12" s="91"/>
      <c r="OMG12" s="91"/>
      <c r="OMH12" s="91"/>
      <c r="OMI12" s="91"/>
      <c r="OMJ12" s="91"/>
      <c r="OMK12" s="91"/>
      <c r="OML12" s="91"/>
      <c r="OMM12" s="91"/>
      <c r="OMN12" s="91"/>
      <c r="OMO12" s="91"/>
      <c r="OMP12" s="91"/>
      <c r="OMQ12" s="91"/>
      <c r="OMR12" s="91"/>
      <c r="OMS12" s="91"/>
      <c r="OMT12" s="91"/>
      <c r="OMU12" s="91"/>
      <c r="OMV12" s="91"/>
      <c r="OMW12" s="91"/>
      <c r="OMX12" s="91"/>
      <c r="OMY12" s="91"/>
      <c r="OMZ12" s="91"/>
      <c r="ONA12" s="91"/>
      <c r="ONB12" s="91"/>
      <c r="ONC12" s="91"/>
      <c r="OND12" s="91"/>
      <c r="ONE12" s="91"/>
      <c r="ONF12" s="91"/>
      <c r="ONG12" s="91"/>
      <c r="ONH12" s="91"/>
      <c r="ONI12" s="91"/>
      <c r="ONJ12" s="91"/>
      <c r="ONK12" s="91"/>
      <c r="ONL12" s="91"/>
      <c r="ONM12" s="91"/>
      <c r="ONN12" s="91"/>
      <c r="ONO12" s="91"/>
      <c r="ONP12" s="91"/>
      <c r="ONQ12" s="91"/>
      <c r="ONR12" s="91"/>
      <c r="ONS12" s="91"/>
      <c r="ONT12" s="91"/>
      <c r="ONU12" s="91"/>
      <c r="ONV12" s="91"/>
      <c r="ONW12" s="91"/>
      <c r="ONX12" s="91"/>
      <c r="ONY12" s="91"/>
      <c r="ONZ12" s="91"/>
      <c r="OOA12" s="91"/>
      <c r="OOB12" s="91"/>
      <c r="OOC12" s="91"/>
      <c r="OOD12" s="91"/>
      <c r="OOE12" s="91"/>
      <c r="OOF12" s="91"/>
      <c r="OOG12" s="91"/>
      <c r="OOH12" s="91"/>
      <c r="OOI12" s="91"/>
      <c r="OOJ12" s="91"/>
      <c r="OOK12" s="91"/>
      <c r="OOL12" s="91"/>
      <c r="OOM12" s="91"/>
      <c r="OON12" s="91"/>
      <c r="OOO12" s="91"/>
      <c r="OOP12" s="91"/>
      <c r="OOQ12" s="91"/>
      <c r="OOR12" s="91"/>
      <c r="OOS12" s="91"/>
      <c r="OOT12" s="91"/>
      <c r="OOU12" s="91"/>
      <c r="OOV12" s="91"/>
      <c r="OOW12" s="91"/>
      <c r="OOX12" s="91"/>
      <c r="OOY12" s="91"/>
      <c r="OOZ12" s="91"/>
      <c r="OPA12" s="91"/>
      <c r="OPB12" s="91"/>
      <c r="OPC12" s="91"/>
      <c r="OPD12" s="91"/>
      <c r="OPE12" s="91"/>
      <c r="OPF12" s="91"/>
      <c r="OPG12" s="91"/>
      <c r="OPH12" s="91"/>
      <c r="OPI12" s="91"/>
      <c r="OPJ12" s="91"/>
      <c r="OPK12" s="91"/>
      <c r="OPL12" s="91"/>
      <c r="OPM12" s="91"/>
      <c r="OPN12" s="91"/>
      <c r="OPO12" s="91"/>
      <c r="OPP12" s="91"/>
      <c r="OPQ12" s="91"/>
      <c r="OPR12" s="91"/>
      <c r="OPS12" s="91"/>
      <c r="OPT12" s="91"/>
      <c r="OPU12" s="91"/>
      <c r="OPV12" s="91"/>
      <c r="OPW12" s="91"/>
      <c r="OPX12" s="91"/>
      <c r="OPY12" s="91"/>
      <c r="OPZ12" s="91"/>
      <c r="OQA12" s="91"/>
      <c r="OQB12" s="91"/>
      <c r="OQC12" s="91"/>
      <c r="OQD12" s="91"/>
      <c r="OQE12" s="91"/>
      <c r="OQF12" s="91"/>
      <c r="OQG12" s="91"/>
      <c r="OQH12" s="91"/>
      <c r="OQI12" s="91"/>
      <c r="OQJ12" s="91"/>
      <c r="OQK12" s="91"/>
      <c r="OQL12" s="91"/>
      <c r="OQM12" s="91"/>
      <c r="OQN12" s="91"/>
      <c r="OQO12" s="91"/>
      <c r="OQP12" s="91"/>
      <c r="OQQ12" s="91"/>
      <c r="OQR12" s="91"/>
      <c r="OQS12" s="91"/>
      <c r="OQT12" s="91"/>
      <c r="OQU12" s="91"/>
      <c r="OQV12" s="91"/>
      <c r="OQW12" s="91"/>
      <c r="OQX12" s="91"/>
      <c r="OQY12" s="91"/>
      <c r="OQZ12" s="91"/>
      <c r="ORA12" s="91"/>
      <c r="ORB12" s="91"/>
      <c r="ORC12" s="91"/>
      <c r="ORD12" s="91"/>
      <c r="ORE12" s="91"/>
      <c r="ORF12" s="91"/>
      <c r="ORG12" s="91"/>
      <c r="ORH12" s="91"/>
      <c r="ORI12" s="91"/>
      <c r="ORJ12" s="91"/>
      <c r="ORK12" s="91"/>
      <c r="ORL12" s="91"/>
      <c r="ORM12" s="91"/>
      <c r="ORN12" s="91"/>
      <c r="ORO12" s="91"/>
      <c r="ORP12" s="91"/>
      <c r="ORQ12" s="91"/>
      <c r="ORR12" s="91"/>
      <c r="ORS12" s="91"/>
      <c r="ORT12" s="91"/>
      <c r="ORU12" s="91"/>
      <c r="ORV12" s="91"/>
      <c r="ORW12" s="91"/>
      <c r="ORX12" s="91"/>
      <c r="ORY12" s="91"/>
      <c r="ORZ12" s="91"/>
      <c r="OSA12" s="91"/>
      <c r="OSB12" s="91"/>
      <c r="OSC12" s="91"/>
      <c r="OSD12" s="91"/>
      <c r="OSE12" s="91"/>
      <c r="OSF12" s="91"/>
      <c r="OSG12" s="91"/>
      <c r="OSH12" s="91"/>
      <c r="OSI12" s="91"/>
      <c r="OSJ12" s="91"/>
      <c r="OSK12" s="91"/>
      <c r="OSL12" s="91"/>
      <c r="OSM12" s="91"/>
      <c r="OSN12" s="91"/>
      <c r="OSO12" s="91"/>
      <c r="OSP12" s="91"/>
      <c r="OSQ12" s="91"/>
      <c r="OSR12" s="91"/>
      <c r="OSS12" s="91"/>
      <c r="OST12" s="91"/>
      <c r="OSU12" s="91"/>
      <c r="OSV12" s="91"/>
      <c r="OSW12" s="91"/>
      <c r="OSX12" s="91"/>
      <c r="OSY12" s="91"/>
      <c r="OSZ12" s="91"/>
      <c r="OTA12" s="91"/>
      <c r="OTB12" s="91"/>
      <c r="OTC12" s="91"/>
      <c r="OTD12" s="91"/>
      <c r="OTE12" s="91"/>
      <c r="OTF12" s="91"/>
      <c r="OTG12" s="91"/>
      <c r="OTH12" s="91"/>
      <c r="OTI12" s="91"/>
      <c r="OTJ12" s="91"/>
      <c r="OTK12" s="91"/>
      <c r="OTL12" s="91"/>
      <c r="OTM12" s="91"/>
      <c r="OTN12" s="91"/>
      <c r="OTO12" s="91"/>
      <c r="OTP12" s="91"/>
      <c r="OTQ12" s="91"/>
      <c r="OTR12" s="91"/>
      <c r="OTS12" s="91"/>
      <c r="OTT12" s="91"/>
      <c r="OTU12" s="91"/>
      <c r="OTV12" s="91"/>
      <c r="OTW12" s="91"/>
      <c r="OTX12" s="91"/>
      <c r="OTY12" s="91"/>
      <c r="OTZ12" s="91"/>
      <c r="OUA12" s="91"/>
      <c r="OUB12" s="91"/>
      <c r="OUC12" s="91"/>
      <c r="OUD12" s="91"/>
      <c r="OUE12" s="91"/>
      <c r="OUF12" s="91"/>
      <c r="OUG12" s="91"/>
      <c r="OUH12" s="91"/>
      <c r="OUI12" s="91"/>
      <c r="OUJ12" s="91"/>
      <c r="OUK12" s="91"/>
      <c r="OUL12" s="91"/>
      <c r="OUM12" s="91"/>
      <c r="OUN12" s="91"/>
      <c r="OUO12" s="91"/>
      <c r="OUP12" s="91"/>
      <c r="OUQ12" s="91"/>
      <c r="OUR12" s="91"/>
      <c r="OUS12" s="91"/>
      <c r="OUT12" s="91"/>
      <c r="OUU12" s="91"/>
      <c r="OUV12" s="91"/>
      <c r="OUW12" s="91"/>
      <c r="OUX12" s="91"/>
      <c r="OUY12" s="91"/>
      <c r="OUZ12" s="91"/>
      <c r="OVA12" s="91"/>
      <c r="OVB12" s="91"/>
      <c r="OVC12" s="91"/>
      <c r="OVD12" s="91"/>
      <c r="OVE12" s="91"/>
      <c r="OVF12" s="91"/>
      <c r="OVG12" s="91"/>
      <c r="OVH12" s="91"/>
      <c r="OVI12" s="91"/>
      <c r="OVJ12" s="91"/>
      <c r="OVK12" s="91"/>
      <c r="OVL12" s="91"/>
      <c r="OVM12" s="91"/>
      <c r="OVN12" s="91"/>
      <c r="OVO12" s="91"/>
      <c r="OVP12" s="91"/>
      <c r="OVQ12" s="91"/>
      <c r="OVR12" s="91"/>
      <c r="OVS12" s="91"/>
      <c r="OVT12" s="91"/>
      <c r="OVU12" s="91"/>
      <c r="OVV12" s="91"/>
      <c r="OVW12" s="91"/>
      <c r="OVX12" s="91"/>
      <c r="OVY12" s="91"/>
      <c r="OVZ12" s="91"/>
      <c r="OWA12" s="91"/>
      <c r="OWB12" s="91"/>
      <c r="OWC12" s="91"/>
      <c r="OWD12" s="91"/>
      <c r="OWE12" s="91"/>
      <c r="OWF12" s="91"/>
      <c r="OWG12" s="91"/>
      <c r="OWH12" s="91"/>
      <c r="OWI12" s="91"/>
      <c r="OWJ12" s="91"/>
      <c r="OWK12" s="91"/>
      <c r="OWL12" s="91"/>
      <c r="OWM12" s="91"/>
      <c r="OWN12" s="91"/>
      <c r="OWO12" s="91"/>
      <c r="OWP12" s="91"/>
      <c r="OWQ12" s="91"/>
      <c r="OWR12" s="91"/>
      <c r="OWS12" s="91"/>
      <c r="OWT12" s="91"/>
      <c r="OWU12" s="91"/>
      <c r="OWV12" s="91"/>
      <c r="OWW12" s="91"/>
      <c r="OWX12" s="91"/>
      <c r="OWY12" s="91"/>
      <c r="OWZ12" s="91"/>
      <c r="OXA12" s="91"/>
      <c r="OXB12" s="91"/>
      <c r="OXC12" s="91"/>
      <c r="OXD12" s="91"/>
      <c r="OXE12" s="91"/>
      <c r="OXF12" s="91"/>
      <c r="OXG12" s="91"/>
      <c r="OXH12" s="91"/>
      <c r="OXI12" s="91"/>
      <c r="OXJ12" s="91"/>
      <c r="OXK12" s="91"/>
      <c r="OXL12" s="91"/>
      <c r="OXM12" s="91"/>
      <c r="OXN12" s="91"/>
      <c r="OXO12" s="91"/>
      <c r="OXP12" s="91"/>
      <c r="OXQ12" s="91"/>
      <c r="OXR12" s="91"/>
      <c r="OXS12" s="91"/>
      <c r="OXT12" s="91"/>
      <c r="OXU12" s="91"/>
      <c r="OXV12" s="91"/>
      <c r="OXW12" s="91"/>
      <c r="OXX12" s="91"/>
      <c r="OXY12" s="91"/>
      <c r="OXZ12" s="91"/>
      <c r="OYA12" s="91"/>
      <c r="OYB12" s="91"/>
      <c r="OYC12" s="91"/>
      <c r="OYD12" s="91"/>
      <c r="OYE12" s="91"/>
      <c r="OYF12" s="91"/>
      <c r="OYG12" s="91"/>
      <c r="OYH12" s="91"/>
      <c r="OYI12" s="91"/>
      <c r="OYJ12" s="91"/>
      <c r="OYK12" s="91"/>
      <c r="OYL12" s="91"/>
      <c r="OYM12" s="91"/>
      <c r="OYN12" s="91"/>
      <c r="OYO12" s="91"/>
      <c r="OYP12" s="91"/>
      <c r="OYQ12" s="91"/>
      <c r="OYR12" s="91"/>
      <c r="OYS12" s="91"/>
      <c r="OYT12" s="91"/>
      <c r="OYU12" s="91"/>
      <c r="OYV12" s="91"/>
      <c r="OYW12" s="91"/>
      <c r="OYX12" s="91"/>
      <c r="OYY12" s="91"/>
      <c r="OYZ12" s="91"/>
      <c r="OZA12" s="91"/>
      <c r="OZB12" s="91"/>
      <c r="OZC12" s="91"/>
      <c r="OZD12" s="91"/>
      <c r="OZE12" s="91"/>
      <c r="OZF12" s="91"/>
      <c r="OZG12" s="91"/>
      <c r="OZH12" s="91"/>
      <c r="OZI12" s="91"/>
      <c r="OZJ12" s="91"/>
      <c r="OZK12" s="91"/>
      <c r="OZL12" s="91"/>
      <c r="OZM12" s="91"/>
      <c r="OZN12" s="91"/>
      <c r="OZO12" s="91"/>
      <c r="OZP12" s="91"/>
      <c r="OZQ12" s="91"/>
      <c r="OZR12" s="91"/>
      <c r="OZS12" s="91"/>
      <c r="OZT12" s="91"/>
      <c r="OZU12" s="91"/>
      <c r="OZV12" s="91"/>
      <c r="OZW12" s="91"/>
      <c r="OZX12" s="91"/>
      <c r="OZY12" s="91"/>
      <c r="OZZ12" s="91"/>
      <c r="PAA12" s="91"/>
      <c r="PAB12" s="91"/>
      <c r="PAC12" s="91"/>
      <c r="PAD12" s="91"/>
      <c r="PAE12" s="91"/>
      <c r="PAF12" s="91"/>
      <c r="PAG12" s="91"/>
      <c r="PAH12" s="91"/>
      <c r="PAI12" s="91"/>
      <c r="PAJ12" s="91"/>
      <c r="PAK12" s="91"/>
      <c r="PAL12" s="91"/>
      <c r="PAM12" s="91"/>
      <c r="PAN12" s="91"/>
      <c r="PAO12" s="91"/>
      <c r="PAP12" s="91"/>
      <c r="PAQ12" s="91"/>
      <c r="PAR12" s="91"/>
      <c r="PAS12" s="91"/>
      <c r="PAT12" s="91"/>
      <c r="PAU12" s="91"/>
      <c r="PAV12" s="91"/>
      <c r="PAW12" s="91"/>
      <c r="PAX12" s="91"/>
      <c r="PAY12" s="91"/>
      <c r="PAZ12" s="91"/>
      <c r="PBA12" s="91"/>
      <c r="PBB12" s="91"/>
      <c r="PBC12" s="91"/>
      <c r="PBD12" s="91"/>
      <c r="PBE12" s="91"/>
      <c r="PBF12" s="91"/>
      <c r="PBG12" s="91"/>
      <c r="PBH12" s="91"/>
      <c r="PBI12" s="91"/>
      <c r="PBJ12" s="91"/>
      <c r="PBK12" s="91"/>
      <c r="PBL12" s="91"/>
      <c r="PBM12" s="91"/>
      <c r="PBN12" s="91"/>
      <c r="PBO12" s="91"/>
      <c r="PBP12" s="91"/>
      <c r="PBQ12" s="91"/>
      <c r="PBR12" s="91"/>
      <c r="PBS12" s="91"/>
      <c r="PBT12" s="91"/>
      <c r="PBU12" s="91"/>
      <c r="PBV12" s="91"/>
      <c r="PBW12" s="91"/>
      <c r="PBX12" s="91"/>
      <c r="PBY12" s="91"/>
      <c r="PBZ12" s="91"/>
      <c r="PCA12" s="91"/>
      <c r="PCB12" s="91"/>
      <c r="PCC12" s="91"/>
      <c r="PCD12" s="91"/>
      <c r="PCE12" s="91"/>
      <c r="PCF12" s="91"/>
      <c r="PCG12" s="91"/>
      <c r="PCH12" s="91"/>
      <c r="PCI12" s="91"/>
      <c r="PCJ12" s="91"/>
      <c r="PCK12" s="91"/>
      <c r="PCL12" s="91"/>
      <c r="PCM12" s="91"/>
      <c r="PCN12" s="91"/>
      <c r="PCO12" s="91"/>
      <c r="PCP12" s="91"/>
      <c r="PCQ12" s="91"/>
      <c r="PCR12" s="91"/>
      <c r="PCS12" s="91"/>
      <c r="PCT12" s="91"/>
      <c r="PCU12" s="91"/>
      <c r="PCV12" s="91"/>
      <c r="PCW12" s="91"/>
      <c r="PCX12" s="91"/>
      <c r="PCY12" s="91"/>
      <c r="PCZ12" s="91"/>
      <c r="PDA12" s="91"/>
      <c r="PDB12" s="91"/>
      <c r="PDC12" s="91"/>
      <c r="PDD12" s="91"/>
      <c r="PDE12" s="91"/>
      <c r="PDF12" s="91"/>
      <c r="PDG12" s="91"/>
      <c r="PDH12" s="91"/>
      <c r="PDI12" s="91"/>
      <c r="PDJ12" s="91"/>
      <c r="PDK12" s="91"/>
      <c r="PDL12" s="91"/>
      <c r="PDM12" s="91"/>
      <c r="PDN12" s="91"/>
      <c r="PDO12" s="91"/>
      <c r="PDP12" s="91"/>
      <c r="PDQ12" s="91"/>
      <c r="PDR12" s="91"/>
      <c r="PDS12" s="91"/>
      <c r="PDT12" s="91"/>
      <c r="PDU12" s="91"/>
      <c r="PDV12" s="91"/>
      <c r="PDW12" s="91"/>
      <c r="PDX12" s="91"/>
      <c r="PDY12" s="91"/>
      <c r="PDZ12" s="91"/>
      <c r="PEA12" s="91"/>
      <c r="PEB12" s="91"/>
      <c r="PEC12" s="91"/>
      <c r="PED12" s="91"/>
      <c r="PEE12" s="91"/>
      <c r="PEF12" s="91"/>
      <c r="PEG12" s="91"/>
      <c r="PEH12" s="91"/>
      <c r="PEI12" s="91"/>
      <c r="PEJ12" s="91"/>
      <c r="PEK12" s="91"/>
      <c r="PEL12" s="91"/>
      <c r="PEM12" s="91"/>
      <c r="PEN12" s="91"/>
      <c r="PEO12" s="91"/>
      <c r="PEP12" s="91"/>
      <c r="PEQ12" s="91"/>
      <c r="PER12" s="91"/>
      <c r="PES12" s="91"/>
      <c r="PET12" s="91"/>
      <c r="PEU12" s="91"/>
      <c r="PEV12" s="91"/>
      <c r="PEW12" s="91"/>
      <c r="PEX12" s="91"/>
      <c r="PEY12" s="91"/>
      <c r="PEZ12" s="91"/>
      <c r="PFA12" s="91"/>
      <c r="PFB12" s="91"/>
      <c r="PFC12" s="91"/>
      <c r="PFD12" s="91"/>
      <c r="PFE12" s="91"/>
      <c r="PFF12" s="91"/>
      <c r="PFG12" s="91"/>
      <c r="PFH12" s="91"/>
      <c r="PFI12" s="91"/>
      <c r="PFJ12" s="91"/>
      <c r="PFK12" s="91"/>
      <c r="PFL12" s="91"/>
      <c r="PFM12" s="91"/>
      <c r="PFN12" s="91"/>
      <c r="PFO12" s="91"/>
      <c r="PFP12" s="91"/>
      <c r="PFQ12" s="91"/>
      <c r="PFR12" s="91"/>
      <c r="PFS12" s="91"/>
      <c r="PFT12" s="91"/>
      <c r="PFU12" s="91"/>
      <c r="PFV12" s="91"/>
      <c r="PFW12" s="91"/>
      <c r="PFX12" s="91"/>
      <c r="PFY12" s="91"/>
      <c r="PFZ12" s="91"/>
      <c r="PGA12" s="91"/>
      <c r="PGB12" s="91"/>
      <c r="PGC12" s="91"/>
      <c r="PGD12" s="91"/>
      <c r="PGE12" s="91"/>
      <c r="PGF12" s="91"/>
      <c r="PGG12" s="91"/>
      <c r="PGH12" s="91"/>
      <c r="PGI12" s="91"/>
      <c r="PGJ12" s="91"/>
      <c r="PGK12" s="91"/>
      <c r="PGL12" s="91"/>
      <c r="PGM12" s="91"/>
      <c r="PGN12" s="91"/>
      <c r="PGO12" s="91"/>
      <c r="PGP12" s="91"/>
      <c r="PGQ12" s="91"/>
      <c r="PGR12" s="91"/>
      <c r="PGS12" s="91"/>
      <c r="PGT12" s="91"/>
      <c r="PGU12" s="91"/>
      <c r="PGV12" s="91"/>
      <c r="PGW12" s="91"/>
      <c r="PGX12" s="91"/>
      <c r="PGY12" s="91"/>
      <c r="PGZ12" s="91"/>
      <c r="PHA12" s="91"/>
      <c r="PHB12" s="91"/>
      <c r="PHC12" s="91"/>
      <c r="PHD12" s="91"/>
      <c r="PHE12" s="91"/>
      <c r="PHF12" s="91"/>
      <c r="PHG12" s="91"/>
      <c r="PHH12" s="91"/>
      <c r="PHI12" s="91"/>
      <c r="PHJ12" s="91"/>
      <c r="PHK12" s="91"/>
      <c r="PHL12" s="91"/>
      <c r="PHM12" s="91"/>
      <c r="PHN12" s="91"/>
      <c r="PHO12" s="91"/>
      <c r="PHP12" s="91"/>
      <c r="PHQ12" s="91"/>
      <c r="PHR12" s="91"/>
      <c r="PHS12" s="91"/>
      <c r="PHT12" s="91"/>
      <c r="PHU12" s="91"/>
      <c r="PHV12" s="91"/>
      <c r="PHW12" s="91"/>
      <c r="PHX12" s="91"/>
      <c r="PHY12" s="91"/>
      <c r="PHZ12" s="91"/>
      <c r="PIA12" s="91"/>
      <c r="PIB12" s="91"/>
      <c r="PIC12" s="91"/>
      <c r="PID12" s="91"/>
      <c r="PIE12" s="91"/>
      <c r="PIF12" s="91"/>
      <c r="PIG12" s="91"/>
      <c r="PIH12" s="91"/>
      <c r="PII12" s="91"/>
      <c r="PIJ12" s="91"/>
      <c r="PIK12" s="91"/>
      <c r="PIL12" s="91"/>
      <c r="PIM12" s="91"/>
      <c r="PIN12" s="91"/>
      <c r="PIO12" s="91"/>
      <c r="PIP12" s="91"/>
      <c r="PIQ12" s="91"/>
      <c r="PIR12" s="91"/>
      <c r="PIS12" s="91"/>
      <c r="PIT12" s="91"/>
      <c r="PIU12" s="91"/>
      <c r="PIV12" s="91"/>
      <c r="PIW12" s="91"/>
      <c r="PIX12" s="91"/>
      <c r="PIY12" s="91"/>
      <c r="PIZ12" s="91"/>
      <c r="PJA12" s="91"/>
      <c r="PJB12" s="91"/>
      <c r="PJC12" s="91"/>
      <c r="PJD12" s="91"/>
      <c r="PJE12" s="91"/>
      <c r="PJF12" s="91"/>
      <c r="PJG12" s="91"/>
      <c r="PJH12" s="91"/>
      <c r="PJI12" s="91"/>
      <c r="PJJ12" s="91"/>
      <c r="PJK12" s="91"/>
      <c r="PJL12" s="91"/>
      <c r="PJM12" s="91"/>
      <c r="PJN12" s="91"/>
      <c r="PJO12" s="91"/>
      <c r="PJP12" s="91"/>
      <c r="PJQ12" s="91"/>
      <c r="PJR12" s="91"/>
      <c r="PJS12" s="91"/>
      <c r="PJT12" s="91"/>
      <c r="PJU12" s="91"/>
      <c r="PJV12" s="91"/>
      <c r="PJW12" s="91"/>
      <c r="PJX12" s="91"/>
      <c r="PJY12" s="91"/>
      <c r="PJZ12" s="91"/>
      <c r="PKA12" s="91"/>
      <c r="PKB12" s="91"/>
      <c r="PKC12" s="91"/>
      <c r="PKD12" s="91"/>
      <c r="PKE12" s="91"/>
      <c r="PKF12" s="91"/>
      <c r="PKG12" s="91"/>
      <c r="PKH12" s="91"/>
      <c r="PKI12" s="91"/>
      <c r="PKJ12" s="91"/>
      <c r="PKK12" s="91"/>
      <c r="PKL12" s="91"/>
      <c r="PKM12" s="91"/>
      <c r="PKN12" s="91"/>
      <c r="PKO12" s="91"/>
      <c r="PKP12" s="91"/>
      <c r="PKQ12" s="91"/>
      <c r="PKR12" s="91"/>
      <c r="PKS12" s="91"/>
      <c r="PKT12" s="91"/>
      <c r="PKU12" s="91"/>
      <c r="PKV12" s="91"/>
      <c r="PKW12" s="91"/>
      <c r="PKX12" s="91"/>
      <c r="PKY12" s="91"/>
      <c r="PKZ12" s="91"/>
      <c r="PLA12" s="91"/>
      <c r="PLB12" s="91"/>
      <c r="PLC12" s="91"/>
      <c r="PLD12" s="91"/>
      <c r="PLE12" s="91"/>
      <c r="PLF12" s="91"/>
      <c r="PLG12" s="91"/>
      <c r="PLH12" s="91"/>
      <c r="PLI12" s="91"/>
      <c r="PLJ12" s="91"/>
      <c r="PLK12" s="91"/>
      <c r="PLL12" s="91"/>
      <c r="PLM12" s="91"/>
      <c r="PLN12" s="91"/>
      <c r="PLO12" s="91"/>
      <c r="PLP12" s="91"/>
      <c r="PLQ12" s="91"/>
      <c r="PLR12" s="91"/>
      <c r="PLS12" s="91"/>
      <c r="PLT12" s="91"/>
      <c r="PLU12" s="91"/>
      <c r="PLV12" s="91"/>
      <c r="PLW12" s="91"/>
      <c r="PLX12" s="91"/>
      <c r="PLY12" s="91"/>
      <c r="PLZ12" s="91"/>
      <c r="PMA12" s="91"/>
      <c r="PMB12" s="91"/>
      <c r="PMC12" s="91"/>
      <c r="PMD12" s="91"/>
      <c r="PME12" s="91"/>
      <c r="PMF12" s="91"/>
      <c r="PMG12" s="91"/>
      <c r="PMH12" s="91"/>
      <c r="PMI12" s="91"/>
      <c r="PMJ12" s="91"/>
      <c r="PMK12" s="91"/>
      <c r="PML12" s="91"/>
      <c r="PMM12" s="91"/>
      <c r="PMN12" s="91"/>
      <c r="PMO12" s="91"/>
      <c r="PMP12" s="91"/>
      <c r="PMQ12" s="91"/>
      <c r="PMR12" s="91"/>
      <c r="PMS12" s="91"/>
      <c r="PMT12" s="91"/>
      <c r="PMU12" s="91"/>
      <c r="PMV12" s="91"/>
      <c r="PMW12" s="91"/>
      <c r="PMX12" s="91"/>
      <c r="PMY12" s="91"/>
      <c r="PMZ12" s="91"/>
      <c r="PNA12" s="91"/>
      <c r="PNB12" s="91"/>
      <c r="PNC12" s="91"/>
      <c r="PND12" s="91"/>
      <c r="PNE12" s="91"/>
      <c r="PNF12" s="91"/>
      <c r="PNG12" s="91"/>
      <c r="PNH12" s="91"/>
      <c r="PNI12" s="91"/>
      <c r="PNJ12" s="91"/>
      <c r="PNK12" s="91"/>
      <c r="PNL12" s="91"/>
      <c r="PNM12" s="91"/>
      <c r="PNN12" s="91"/>
      <c r="PNO12" s="91"/>
      <c r="PNP12" s="91"/>
      <c r="PNQ12" s="91"/>
      <c r="PNR12" s="91"/>
      <c r="PNS12" s="91"/>
      <c r="PNT12" s="91"/>
      <c r="PNU12" s="91"/>
      <c r="PNV12" s="91"/>
      <c r="PNW12" s="91"/>
      <c r="PNX12" s="91"/>
      <c r="PNY12" s="91"/>
      <c r="PNZ12" s="91"/>
      <c r="POA12" s="91"/>
      <c r="POB12" s="91"/>
      <c r="POC12" s="91"/>
      <c r="POD12" s="91"/>
      <c r="POE12" s="91"/>
      <c r="POF12" s="91"/>
      <c r="POG12" s="91"/>
      <c r="POH12" s="91"/>
      <c r="POI12" s="91"/>
      <c r="POJ12" s="91"/>
      <c r="POK12" s="91"/>
      <c r="POL12" s="91"/>
      <c r="POM12" s="91"/>
      <c r="PON12" s="91"/>
      <c r="POO12" s="91"/>
      <c r="POP12" s="91"/>
      <c r="POQ12" s="91"/>
      <c r="POR12" s="91"/>
      <c r="POS12" s="91"/>
      <c r="POT12" s="91"/>
      <c r="POU12" s="91"/>
      <c r="POV12" s="91"/>
      <c r="POW12" s="91"/>
      <c r="POX12" s="91"/>
      <c r="POY12" s="91"/>
      <c r="POZ12" s="91"/>
      <c r="PPA12" s="91"/>
      <c r="PPB12" s="91"/>
      <c r="PPC12" s="91"/>
      <c r="PPD12" s="91"/>
      <c r="PPE12" s="91"/>
      <c r="PPF12" s="91"/>
      <c r="PPG12" s="91"/>
      <c r="PPH12" s="91"/>
      <c r="PPI12" s="91"/>
      <c r="PPJ12" s="91"/>
      <c r="PPK12" s="91"/>
      <c r="PPL12" s="91"/>
      <c r="PPM12" s="91"/>
      <c r="PPN12" s="91"/>
      <c r="PPO12" s="91"/>
      <c r="PPP12" s="91"/>
      <c r="PPQ12" s="91"/>
      <c r="PPR12" s="91"/>
      <c r="PPS12" s="91"/>
      <c r="PPT12" s="91"/>
      <c r="PPU12" s="91"/>
      <c r="PPV12" s="91"/>
      <c r="PPW12" s="91"/>
      <c r="PPX12" s="91"/>
      <c r="PPY12" s="91"/>
      <c r="PPZ12" s="91"/>
      <c r="PQA12" s="91"/>
      <c r="PQB12" s="91"/>
      <c r="PQC12" s="91"/>
      <c r="PQD12" s="91"/>
      <c r="PQE12" s="91"/>
      <c r="PQF12" s="91"/>
      <c r="PQG12" s="91"/>
      <c r="PQH12" s="91"/>
      <c r="PQI12" s="91"/>
      <c r="PQJ12" s="91"/>
      <c r="PQK12" s="91"/>
      <c r="PQL12" s="91"/>
      <c r="PQM12" s="91"/>
      <c r="PQN12" s="91"/>
      <c r="PQO12" s="91"/>
      <c r="PQP12" s="91"/>
      <c r="PQQ12" s="91"/>
      <c r="PQR12" s="91"/>
      <c r="PQS12" s="91"/>
      <c r="PQT12" s="91"/>
      <c r="PQU12" s="91"/>
      <c r="PQV12" s="91"/>
      <c r="PQW12" s="91"/>
      <c r="PQX12" s="91"/>
      <c r="PQY12" s="91"/>
      <c r="PQZ12" s="91"/>
      <c r="PRA12" s="91"/>
      <c r="PRB12" s="91"/>
      <c r="PRC12" s="91"/>
      <c r="PRD12" s="91"/>
      <c r="PRE12" s="91"/>
      <c r="PRF12" s="91"/>
      <c r="PRG12" s="91"/>
      <c r="PRH12" s="91"/>
      <c r="PRI12" s="91"/>
      <c r="PRJ12" s="91"/>
      <c r="PRK12" s="91"/>
      <c r="PRL12" s="91"/>
      <c r="PRM12" s="91"/>
      <c r="PRN12" s="91"/>
      <c r="PRO12" s="91"/>
      <c r="PRP12" s="91"/>
      <c r="PRQ12" s="91"/>
      <c r="PRR12" s="91"/>
      <c r="PRS12" s="91"/>
      <c r="PRT12" s="91"/>
      <c r="PRU12" s="91"/>
      <c r="PRV12" s="91"/>
      <c r="PRW12" s="91"/>
      <c r="PRX12" s="91"/>
      <c r="PRY12" s="91"/>
      <c r="PRZ12" s="91"/>
      <c r="PSA12" s="91"/>
      <c r="PSB12" s="91"/>
      <c r="PSC12" s="91"/>
      <c r="PSD12" s="91"/>
      <c r="PSE12" s="91"/>
      <c r="PSF12" s="91"/>
      <c r="PSG12" s="91"/>
      <c r="PSH12" s="91"/>
      <c r="PSI12" s="91"/>
      <c r="PSJ12" s="91"/>
      <c r="PSK12" s="91"/>
      <c r="PSL12" s="91"/>
      <c r="PSM12" s="91"/>
      <c r="PSN12" s="91"/>
      <c r="PSO12" s="91"/>
      <c r="PSP12" s="91"/>
      <c r="PSQ12" s="91"/>
      <c r="PSR12" s="91"/>
      <c r="PSS12" s="91"/>
      <c r="PST12" s="91"/>
      <c r="PSU12" s="91"/>
      <c r="PSV12" s="91"/>
      <c r="PSW12" s="91"/>
      <c r="PSX12" s="91"/>
      <c r="PSY12" s="91"/>
      <c r="PSZ12" s="91"/>
      <c r="PTA12" s="91"/>
      <c r="PTB12" s="91"/>
      <c r="PTC12" s="91"/>
      <c r="PTD12" s="91"/>
      <c r="PTE12" s="91"/>
      <c r="PTF12" s="91"/>
      <c r="PTG12" s="91"/>
      <c r="PTH12" s="91"/>
      <c r="PTI12" s="91"/>
      <c r="PTJ12" s="91"/>
      <c r="PTK12" s="91"/>
      <c r="PTL12" s="91"/>
      <c r="PTM12" s="91"/>
      <c r="PTN12" s="91"/>
      <c r="PTO12" s="91"/>
      <c r="PTP12" s="91"/>
      <c r="PTQ12" s="91"/>
      <c r="PTR12" s="91"/>
      <c r="PTS12" s="91"/>
      <c r="PTT12" s="91"/>
      <c r="PTU12" s="91"/>
      <c r="PTV12" s="91"/>
      <c r="PTW12" s="91"/>
      <c r="PTX12" s="91"/>
      <c r="PTY12" s="91"/>
      <c r="PTZ12" s="91"/>
      <c r="PUA12" s="91"/>
      <c r="PUB12" s="91"/>
      <c r="PUC12" s="91"/>
      <c r="PUD12" s="91"/>
      <c r="PUE12" s="91"/>
      <c r="PUF12" s="91"/>
      <c r="PUG12" s="91"/>
      <c r="PUH12" s="91"/>
      <c r="PUI12" s="91"/>
      <c r="PUJ12" s="91"/>
      <c r="PUK12" s="91"/>
      <c r="PUL12" s="91"/>
      <c r="PUM12" s="91"/>
      <c r="PUN12" s="91"/>
      <c r="PUO12" s="91"/>
      <c r="PUP12" s="91"/>
      <c r="PUQ12" s="91"/>
      <c r="PUR12" s="91"/>
      <c r="PUS12" s="91"/>
      <c r="PUT12" s="91"/>
      <c r="PUU12" s="91"/>
      <c r="PUV12" s="91"/>
      <c r="PUW12" s="91"/>
      <c r="PUX12" s="91"/>
      <c r="PUY12" s="91"/>
      <c r="PUZ12" s="91"/>
      <c r="PVA12" s="91"/>
      <c r="PVB12" s="91"/>
      <c r="PVC12" s="91"/>
      <c r="PVD12" s="91"/>
      <c r="PVE12" s="91"/>
      <c r="PVF12" s="91"/>
      <c r="PVG12" s="91"/>
      <c r="PVH12" s="91"/>
      <c r="PVI12" s="91"/>
      <c r="PVJ12" s="91"/>
      <c r="PVK12" s="91"/>
      <c r="PVL12" s="91"/>
      <c r="PVM12" s="91"/>
      <c r="PVN12" s="91"/>
      <c r="PVO12" s="91"/>
      <c r="PVP12" s="91"/>
      <c r="PVQ12" s="91"/>
      <c r="PVR12" s="91"/>
      <c r="PVS12" s="91"/>
      <c r="PVT12" s="91"/>
      <c r="PVU12" s="91"/>
      <c r="PVV12" s="91"/>
      <c r="PVW12" s="91"/>
      <c r="PVX12" s="91"/>
      <c r="PVY12" s="91"/>
      <c r="PVZ12" s="91"/>
      <c r="PWA12" s="91"/>
      <c r="PWB12" s="91"/>
      <c r="PWC12" s="91"/>
      <c r="PWD12" s="91"/>
      <c r="PWE12" s="91"/>
      <c r="PWF12" s="91"/>
      <c r="PWG12" s="91"/>
      <c r="PWH12" s="91"/>
      <c r="PWI12" s="91"/>
      <c r="PWJ12" s="91"/>
      <c r="PWK12" s="91"/>
      <c r="PWL12" s="91"/>
      <c r="PWM12" s="91"/>
      <c r="PWN12" s="91"/>
      <c r="PWO12" s="91"/>
      <c r="PWP12" s="91"/>
      <c r="PWQ12" s="91"/>
      <c r="PWR12" s="91"/>
      <c r="PWS12" s="91"/>
      <c r="PWT12" s="91"/>
      <c r="PWU12" s="91"/>
      <c r="PWV12" s="91"/>
      <c r="PWW12" s="91"/>
      <c r="PWX12" s="91"/>
      <c r="PWY12" s="91"/>
      <c r="PWZ12" s="91"/>
      <c r="PXA12" s="91"/>
      <c r="PXB12" s="91"/>
      <c r="PXC12" s="91"/>
      <c r="PXD12" s="91"/>
      <c r="PXE12" s="91"/>
      <c r="PXF12" s="91"/>
      <c r="PXG12" s="91"/>
      <c r="PXH12" s="91"/>
      <c r="PXI12" s="91"/>
      <c r="PXJ12" s="91"/>
      <c r="PXK12" s="91"/>
      <c r="PXL12" s="91"/>
      <c r="PXM12" s="91"/>
      <c r="PXN12" s="91"/>
      <c r="PXO12" s="91"/>
      <c r="PXP12" s="91"/>
      <c r="PXQ12" s="91"/>
      <c r="PXR12" s="91"/>
      <c r="PXS12" s="91"/>
      <c r="PXT12" s="91"/>
      <c r="PXU12" s="91"/>
      <c r="PXV12" s="91"/>
      <c r="PXW12" s="91"/>
      <c r="PXX12" s="91"/>
      <c r="PXY12" s="91"/>
      <c r="PXZ12" s="91"/>
      <c r="PYA12" s="91"/>
      <c r="PYB12" s="91"/>
      <c r="PYC12" s="91"/>
      <c r="PYD12" s="91"/>
      <c r="PYE12" s="91"/>
      <c r="PYF12" s="91"/>
      <c r="PYG12" s="91"/>
      <c r="PYH12" s="91"/>
      <c r="PYI12" s="91"/>
      <c r="PYJ12" s="91"/>
      <c r="PYK12" s="91"/>
      <c r="PYL12" s="91"/>
      <c r="PYM12" s="91"/>
      <c r="PYN12" s="91"/>
      <c r="PYO12" s="91"/>
      <c r="PYP12" s="91"/>
      <c r="PYQ12" s="91"/>
      <c r="PYR12" s="91"/>
      <c r="PYS12" s="91"/>
      <c r="PYT12" s="91"/>
      <c r="PYU12" s="91"/>
      <c r="PYV12" s="91"/>
      <c r="PYW12" s="91"/>
      <c r="PYX12" s="91"/>
      <c r="PYY12" s="91"/>
      <c r="PYZ12" s="91"/>
      <c r="PZA12" s="91"/>
      <c r="PZB12" s="91"/>
      <c r="PZC12" s="91"/>
      <c r="PZD12" s="91"/>
      <c r="PZE12" s="91"/>
      <c r="PZF12" s="91"/>
      <c r="PZG12" s="91"/>
      <c r="PZH12" s="91"/>
      <c r="PZI12" s="91"/>
      <c r="PZJ12" s="91"/>
      <c r="PZK12" s="91"/>
      <c r="PZL12" s="91"/>
      <c r="PZM12" s="91"/>
      <c r="PZN12" s="91"/>
      <c r="PZO12" s="91"/>
      <c r="PZP12" s="91"/>
      <c r="PZQ12" s="91"/>
      <c r="PZR12" s="91"/>
      <c r="PZS12" s="91"/>
      <c r="PZT12" s="91"/>
      <c r="PZU12" s="91"/>
      <c r="PZV12" s="91"/>
      <c r="PZW12" s="91"/>
      <c r="PZX12" s="91"/>
      <c r="PZY12" s="91"/>
      <c r="PZZ12" s="91"/>
      <c r="QAA12" s="91"/>
      <c r="QAB12" s="91"/>
      <c r="QAC12" s="91"/>
      <c r="QAD12" s="91"/>
      <c r="QAE12" s="91"/>
      <c r="QAF12" s="91"/>
      <c r="QAG12" s="91"/>
      <c r="QAH12" s="91"/>
      <c r="QAI12" s="91"/>
      <c r="QAJ12" s="91"/>
      <c r="QAK12" s="91"/>
      <c r="QAL12" s="91"/>
      <c r="QAM12" s="91"/>
      <c r="QAN12" s="91"/>
      <c r="QAO12" s="91"/>
      <c r="QAP12" s="91"/>
      <c r="QAQ12" s="91"/>
      <c r="QAR12" s="91"/>
      <c r="QAS12" s="91"/>
      <c r="QAT12" s="91"/>
      <c r="QAU12" s="91"/>
      <c r="QAV12" s="91"/>
      <c r="QAW12" s="91"/>
      <c r="QAX12" s="91"/>
      <c r="QAY12" s="91"/>
      <c r="QAZ12" s="91"/>
      <c r="QBA12" s="91"/>
      <c r="QBB12" s="91"/>
      <c r="QBC12" s="91"/>
      <c r="QBD12" s="91"/>
      <c r="QBE12" s="91"/>
      <c r="QBF12" s="91"/>
      <c r="QBG12" s="91"/>
      <c r="QBH12" s="91"/>
      <c r="QBI12" s="91"/>
      <c r="QBJ12" s="91"/>
      <c r="QBK12" s="91"/>
      <c r="QBL12" s="91"/>
      <c r="QBM12" s="91"/>
      <c r="QBN12" s="91"/>
      <c r="QBO12" s="91"/>
      <c r="QBP12" s="91"/>
      <c r="QBQ12" s="91"/>
      <c r="QBR12" s="91"/>
      <c r="QBS12" s="91"/>
      <c r="QBT12" s="91"/>
      <c r="QBU12" s="91"/>
      <c r="QBV12" s="91"/>
      <c r="QBW12" s="91"/>
      <c r="QBX12" s="91"/>
      <c r="QBY12" s="91"/>
      <c r="QBZ12" s="91"/>
      <c r="QCA12" s="91"/>
      <c r="QCB12" s="91"/>
      <c r="QCC12" s="91"/>
      <c r="QCD12" s="91"/>
      <c r="QCE12" s="91"/>
      <c r="QCF12" s="91"/>
      <c r="QCG12" s="91"/>
      <c r="QCH12" s="91"/>
      <c r="QCI12" s="91"/>
      <c r="QCJ12" s="91"/>
      <c r="QCK12" s="91"/>
      <c r="QCL12" s="91"/>
      <c r="QCM12" s="91"/>
      <c r="QCN12" s="91"/>
      <c r="QCO12" s="91"/>
      <c r="QCP12" s="91"/>
      <c r="QCQ12" s="91"/>
      <c r="QCR12" s="91"/>
      <c r="QCS12" s="91"/>
      <c r="QCT12" s="91"/>
      <c r="QCU12" s="91"/>
      <c r="QCV12" s="91"/>
      <c r="QCW12" s="91"/>
      <c r="QCX12" s="91"/>
      <c r="QCY12" s="91"/>
      <c r="QCZ12" s="91"/>
      <c r="QDA12" s="91"/>
      <c r="QDB12" s="91"/>
      <c r="QDC12" s="91"/>
      <c r="QDD12" s="91"/>
      <c r="QDE12" s="91"/>
      <c r="QDF12" s="91"/>
      <c r="QDG12" s="91"/>
      <c r="QDH12" s="91"/>
      <c r="QDI12" s="91"/>
      <c r="QDJ12" s="91"/>
      <c r="QDK12" s="91"/>
      <c r="QDL12" s="91"/>
      <c r="QDM12" s="91"/>
      <c r="QDN12" s="91"/>
      <c r="QDO12" s="91"/>
      <c r="QDP12" s="91"/>
      <c r="QDQ12" s="91"/>
      <c r="QDR12" s="91"/>
      <c r="QDS12" s="91"/>
      <c r="QDT12" s="91"/>
      <c r="QDU12" s="91"/>
      <c r="QDV12" s="91"/>
      <c r="QDW12" s="91"/>
      <c r="QDX12" s="91"/>
      <c r="QDY12" s="91"/>
      <c r="QDZ12" s="91"/>
      <c r="QEA12" s="91"/>
      <c r="QEB12" s="91"/>
      <c r="QEC12" s="91"/>
      <c r="QED12" s="91"/>
      <c r="QEE12" s="91"/>
      <c r="QEF12" s="91"/>
      <c r="QEG12" s="91"/>
      <c r="QEH12" s="91"/>
      <c r="QEI12" s="91"/>
      <c r="QEJ12" s="91"/>
      <c r="QEK12" s="91"/>
      <c r="QEL12" s="91"/>
      <c r="QEM12" s="91"/>
      <c r="QEN12" s="91"/>
      <c r="QEO12" s="91"/>
      <c r="QEP12" s="91"/>
      <c r="QEQ12" s="91"/>
      <c r="QER12" s="91"/>
      <c r="QES12" s="91"/>
      <c r="QET12" s="91"/>
      <c r="QEU12" s="91"/>
      <c r="QEV12" s="91"/>
      <c r="QEW12" s="91"/>
      <c r="QEX12" s="91"/>
      <c r="QEY12" s="91"/>
      <c r="QEZ12" s="91"/>
      <c r="QFA12" s="91"/>
      <c r="QFB12" s="91"/>
      <c r="QFC12" s="91"/>
      <c r="QFD12" s="91"/>
      <c r="QFE12" s="91"/>
      <c r="QFF12" s="91"/>
      <c r="QFG12" s="91"/>
      <c r="QFH12" s="91"/>
      <c r="QFI12" s="91"/>
      <c r="QFJ12" s="91"/>
      <c r="QFK12" s="91"/>
      <c r="QFL12" s="91"/>
      <c r="QFM12" s="91"/>
      <c r="QFN12" s="91"/>
      <c r="QFO12" s="91"/>
      <c r="QFP12" s="91"/>
      <c r="QFQ12" s="91"/>
      <c r="QFR12" s="91"/>
      <c r="QFS12" s="91"/>
      <c r="QFT12" s="91"/>
      <c r="QFU12" s="91"/>
      <c r="QFV12" s="91"/>
      <c r="QFW12" s="91"/>
      <c r="QFX12" s="91"/>
      <c r="QFY12" s="91"/>
      <c r="QFZ12" s="91"/>
      <c r="QGA12" s="91"/>
      <c r="QGB12" s="91"/>
      <c r="QGC12" s="91"/>
      <c r="QGD12" s="91"/>
      <c r="QGE12" s="91"/>
      <c r="QGF12" s="91"/>
      <c r="QGG12" s="91"/>
      <c r="QGH12" s="91"/>
      <c r="QGI12" s="91"/>
      <c r="QGJ12" s="91"/>
      <c r="QGK12" s="91"/>
      <c r="QGL12" s="91"/>
      <c r="QGM12" s="91"/>
      <c r="QGN12" s="91"/>
      <c r="QGO12" s="91"/>
      <c r="QGP12" s="91"/>
      <c r="QGQ12" s="91"/>
      <c r="QGR12" s="91"/>
      <c r="QGS12" s="91"/>
      <c r="QGT12" s="91"/>
      <c r="QGU12" s="91"/>
      <c r="QGV12" s="91"/>
      <c r="QGW12" s="91"/>
      <c r="QGX12" s="91"/>
      <c r="QGY12" s="91"/>
      <c r="QGZ12" s="91"/>
      <c r="QHA12" s="91"/>
      <c r="QHB12" s="91"/>
      <c r="QHC12" s="91"/>
      <c r="QHD12" s="91"/>
      <c r="QHE12" s="91"/>
      <c r="QHF12" s="91"/>
      <c r="QHG12" s="91"/>
      <c r="QHH12" s="91"/>
      <c r="QHI12" s="91"/>
      <c r="QHJ12" s="91"/>
      <c r="QHK12" s="91"/>
      <c r="QHL12" s="91"/>
      <c r="QHM12" s="91"/>
      <c r="QHN12" s="91"/>
      <c r="QHO12" s="91"/>
      <c r="QHP12" s="91"/>
      <c r="QHQ12" s="91"/>
      <c r="QHR12" s="91"/>
      <c r="QHS12" s="91"/>
      <c r="QHT12" s="91"/>
      <c r="QHU12" s="91"/>
      <c r="QHV12" s="91"/>
      <c r="QHW12" s="91"/>
      <c r="QHX12" s="91"/>
      <c r="QHY12" s="91"/>
      <c r="QHZ12" s="91"/>
      <c r="QIA12" s="91"/>
      <c r="QIB12" s="91"/>
      <c r="QIC12" s="91"/>
      <c r="QID12" s="91"/>
      <c r="QIE12" s="91"/>
      <c r="QIF12" s="91"/>
      <c r="QIG12" s="91"/>
      <c r="QIH12" s="91"/>
      <c r="QII12" s="91"/>
      <c r="QIJ12" s="91"/>
      <c r="QIK12" s="91"/>
      <c r="QIL12" s="91"/>
      <c r="QIM12" s="91"/>
      <c r="QIN12" s="91"/>
      <c r="QIO12" s="91"/>
      <c r="QIP12" s="91"/>
      <c r="QIQ12" s="91"/>
      <c r="QIR12" s="91"/>
      <c r="QIS12" s="91"/>
      <c r="QIT12" s="91"/>
      <c r="QIU12" s="91"/>
      <c r="QIV12" s="91"/>
      <c r="QIW12" s="91"/>
      <c r="QIX12" s="91"/>
      <c r="QIY12" s="91"/>
      <c r="QIZ12" s="91"/>
      <c r="QJA12" s="91"/>
      <c r="QJB12" s="91"/>
      <c r="QJC12" s="91"/>
      <c r="QJD12" s="91"/>
      <c r="QJE12" s="91"/>
      <c r="QJF12" s="91"/>
      <c r="QJG12" s="91"/>
      <c r="QJH12" s="91"/>
      <c r="QJI12" s="91"/>
      <c r="QJJ12" s="91"/>
      <c r="QJK12" s="91"/>
      <c r="QJL12" s="91"/>
      <c r="QJM12" s="91"/>
      <c r="QJN12" s="91"/>
      <c r="QJO12" s="91"/>
      <c r="QJP12" s="91"/>
      <c r="QJQ12" s="91"/>
      <c r="QJR12" s="91"/>
      <c r="QJS12" s="91"/>
      <c r="QJT12" s="91"/>
      <c r="QJU12" s="91"/>
      <c r="QJV12" s="91"/>
      <c r="QJW12" s="91"/>
      <c r="QJX12" s="91"/>
      <c r="QJY12" s="91"/>
      <c r="QJZ12" s="91"/>
      <c r="QKA12" s="91"/>
      <c r="QKB12" s="91"/>
      <c r="QKC12" s="91"/>
      <c r="QKD12" s="91"/>
      <c r="QKE12" s="91"/>
      <c r="QKF12" s="91"/>
      <c r="QKG12" s="91"/>
      <c r="QKH12" s="91"/>
      <c r="QKI12" s="91"/>
      <c r="QKJ12" s="91"/>
      <c r="QKK12" s="91"/>
      <c r="QKL12" s="91"/>
      <c r="QKM12" s="91"/>
      <c r="QKN12" s="91"/>
      <c r="QKO12" s="91"/>
      <c r="QKP12" s="91"/>
      <c r="QKQ12" s="91"/>
      <c r="QKR12" s="91"/>
      <c r="QKS12" s="91"/>
      <c r="QKT12" s="91"/>
      <c r="QKU12" s="91"/>
      <c r="QKV12" s="91"/>
      <c r="QKW12" s="91"/>
      <c r="QKX12" s="91"/>
      <c r="QKY12" s="91"/>
      <c r="QKZ12" s="91"/>
      <c r="QLA12" s="91"/>
      <c r="QLB12" s="91"/>
      <c r="QLC12" s="91"/>
      <c r="QLD12" s="91"/>
      <c r="QLE12" s="91"/>
      <c r="QLF12" s="91"/>
      <c r="QLG12" s="91"/>
      <c r="QLH12" s="91"/>
      <c r="QLI12" s="91"/>
      <c r="QLJ12" s="91"/>
      <c r="QLK12" s="91"/>
      <c r="QLL12" s="91"/>
      <c r="QLM12" s="91"/>
      <c r="QLN12" s="91"/>
      <c r="QLO12" s="91"/>
      <c r="QLP12" s="91"/>
      <c r="QLQ12" s="91"/>
      <c r="QLR12" s="91"/>
      <c r="QLS12" s="91"/>
      <c r="QLT12" s="91"/>
      <c r="QLU12" s="91"/>
      <c r="QLV12" s="91"/>
      <c r="QLW12" s="91"/>
      <c r="QLX12" s="91"/>
      <c r="QLY12" s="91"/>
      <c r="QLZ12" s="91"/>
      <c r="QMA12" s="91"/>
      <c r="QMB12" s="91"/>
      <c r="QMC12" s="91"/>
      <c r="QMD12" s="91"/>
      <c r="QME12" s="91"/>
      <c r="QMF12" s="91"/>
      <c r="QMG12" s="91"/>
      <c r="QMH12" s="91"/>
      <c r="QMI12" s="91"/>
      <c r="QMJ12" s="91"/>
      <c r="QMK12" s="91"/>
      <c r="QML12" s="91"/>
      <c r="QMM12" s="91"/>
      <c r="QMN12" s="91"/>
      <c r="QMO12" s="91"/>
      <c r="QMP12" s="91"/>
      <c r="QMQ12" s="91"/>
      <c r="QMR12" s="91"/>
      <c r="QMS12" s="91"/>
      <c r="QMT12" s="91"/>
      <c r="QMU12" s="91"/>
      <c r="QMV12" s="91"/>
      <c r="QMW12" s="91"/>
      <c r="QMX12" s="91"/>
      <c r="QMY12" s="91"/>
      <c r="QMZ12" s="91"/>
      <c r="QNA12" s="91"/>
      <c r="QNB12" s="91"/>
      <c r="QNC12" s="91"/>
      <c r="QND12" s="91"/>
      <c r="QNE12" s="91"/>
      <c r="QNF12" s="91"/>
      <c r="QNG12" s="91"/>
      <c r="QNH12" s="91"/>
      <c r="QNI12" s="91"/>
      <c r="QNJ12" s="91"/>
      <c r="QNK12" s="91"/>
      <c r="QNL12" s="91"/>
      <c r="QNM12" s="91"/>
      <c r="QNN12" s="91"/>
      <c r="QNO12" s="91"/>
      <c r="QNP12" s="91"/>
      <c r="QNQ12" s="91"/>
      <c r="QNR12" s="91"/>
      <c r="QNS12" s="91"/>
      <c r="QNT12" s="91"/>
      <c r="QNU12" s="91"/>
      <c r="QNV12" s="91"/>
      <c r="QNW12" s="91"/>
      <c r="QNX12" s="91"/>
      <c r="QNY12" s="91"/>
      <c r="QNZ12" s="91"/>
      <c r="QOA12" s="91"/>
      <c r="QOB12" s="91"/>
      <c r="QOC12" s="91"/>
      <c r="QOD12" s="91"/>
      <c r="QOE12" s="91"/>
      <c r="QOF12" s="91"/>
      <c r="QOG12" s="91"/>
      <c r="QOH12" s="91"/>
      <c r="QOI12" s="91"/>
      <c r="QOJ12" s="91"/>
      <c r="QOK12" s="91"/>
      <c r="QOL12" s="91"/>
      <c r="QOM12" s="91"/>
      <c r="QON12" s="91"/>
      <c r="QOO12" s="91"/>
      <c r="QOP12" s="91"/>
      <c r="QOQ12" s="91"/>
      <c r="QOR12" s="91"/>
      <c r="QOS12" s="91"/>
      <c r="QOT12" s="91"/>
      <c r="QOU12" s="91"/>
      <c r="QOV12" s="91"/>
      <c r="QOW12" s="91"/>
      <c r="QOX12" s="91"/>
      <c r="QOY12" s="91"/>
      <c r="QOZ12" s="91"/>
      <c r="QPA12" s="91"/>
      <c r="QPB12" s="91"/>
      <c r="QPC12" s="91"/>
      <c r="QPD12" s="91"/>
      <c r="QPE12" s="91"/>
      <c r="QPF12" s="91"/>
      <c r="QPG12" s="91"/>
      <c r="QPH12" s="91"/>
      <c r="QPI12" s="91"/>
      <c r="QPJ12" s="91"/>
      <c r="QPK12" s="91"/>
      <c r="QPL12" s="91"/>
      <c r="QPM12" s="91"/>
      <c r="QPN12" s="91"/>
      <c r="QPO12" s="91"/>
      <c r="QPP12" s="91"/>
      <c r="QPQ12" s="91"/>
      <c r="QPR12" s="91"/>
      <c r="QPS12" s="91"/>
      <c r="QPT12" s="91"/>
      <c r="QPU12" s="91"/>
      <c r="QPV12" s="91"/>
      <c r="QPW12" s="91"/>
      <c r="QPX12" s="91"/>
      <c r="QPY12" s="91"/>
      <c r="QPZ12" s="91"/>
      <c r="QQA12" s="91"/>
      <c r="QQB12" s="91"/>
      <c r="QQC12" s="91"/>
      <c r="QQD12" s="91"/>
      <c r="QQE12" s="91"/>
      <c r="QQF12" s="91"/>
      <c r="QQG12" s="91"/>
      <c r="QQH12" s="91"/>
      <c r="QQI12" s="91"/>
      <c r="QQJ12" s="91"/>
      <c r="QQK12" s="91"/>
      <c r="QQL12" s="91"/>
      <c r="QQM12" s="91"/>
      <c r="QQN12" s="91"/>
      <c r="QQO12" s="91"/>
      <c r="QQP12" s="91"/>
      <c r="QQQ12" s="91"/>
      <c r="QQR12" s="91"/>
      <c r="QQS12" s="91"/>
      <c r="QQT12" s="91"/>
      <c r="QQU12" s="91"/>
      <c r="QQV12" s="91"/>
      <c r="QQW12" s="91"/>
      <c r="QQX12" s="91"/>
      <c r="QQY12" s="91"/>
      <c r="QQZ12" s="91"/>
      <c r="QRA12" s="91"/>
      <c r="QRB12" s="91"/>
      <c r="QRC12" s="91"/>
      <c r="QRD12" s="91"/>
      <c r="QRE12" s="91"/>
      <c r="QRF12" s="91"/>
      <c r="QRG12" s="91"/>
      <c r="QRH12" s="91"/>
      <c r="QRI12" s="91"/>
      <c r="QRJ12" s="91"/>
      <c r="QRK12" s="91"/>
      <c r="QRL12" s="91"/>
      <c r="QRM12" s="91"/>
      <c r="QRN12" s="91"/>
      <c r="QRO12" s="91"/>
      <c r="QRP12" s="91"/>
      <c r="QRQ12" s="91"/>
      <c r="QRR12" s="91"/>
      <c r="QRS12" s="91"/>
      <c r="QRT12" s="91"/>
      <c r="QRU12" s="91"/>
      <c r="QRV12" s="91"/>
      <c r="QRW12" s="91"/>
      <c r="QRX12" s="91"/>
      <c r="QRY12" s="91"/>
      <c r="QRZ12" s="91"/>
      <c r="QSA12" s="91"/>
      <c r="QSB12" s="91"/>
      <c r="QSC12" s="91"/>
      <c r="QSD12" s="91"/>
      <c r="QSE12" s="91"/>
      <c r="QSF12" s="91"/>
      <c r="QSG12" s="91"/>
      <c r="QSH12" s="91"/>
      <c r="QSI12" s="91"/>
      <c r="QSJ12" s="91"/>
      <c r="QSK12" s="91"/>
      <c r="QSL12" s="91"/>
      <c r="QSM12" s="91"/>
      <c r="QSN12" s="91"/>
      <c r="QSO12" s="91"/>
      <c r="QSP12" s="91"/>
      <c r="QSQ12" s="91"/>
      <c r="QSR12" s="91"/>
      <c r="QSS12" s="91"/>
      <c r="QST12" s="91"/>
      <c r="QSU12" s="91"/>
      <c r="QSV12" s="91"/>
      <c r="QSW12" s="91"/>
      <c r="QSX12" s="91"/>
      <c r="QSY12" s="91"/>
      <c r="QSZ12" s="91"/>
      <c r="QTA12" s="91"/>
      <c r="QTB12" s="91"/>
      <c r="QTC12" s="91"/>
      <c r="QTD12" s="91"/>
      <c r="QTE12" s="91"/>
      <c r="QTF12" s="91"/>
      <c r="QTG12" s="91"/>
      <c r="QTH12" s="91"/>
      <c r="QTI12" s="91"/>
      <c r="QTJ12" s="91"/>
      <c r="QTK12" s="91"/>
      <c r="QTL12" s="91"/>
      <c r="QTM12" s="91"/>
      <c r="QTN12" s="91"/>
      <c r="QTO12" s="91"/>
      <c r="QTP12" s="91"/>
      <c r="QTQ12" s="91"/>
      <c r="QTR12" s="91"/>
      <c r="QTS12" s="91"/>
      <c r="QTT12" s="91"/>
      <c r="QTU12" s="91"/>
      <c r="QTV12" s="91"/>
      <c r="QTW12" s="91"/>
      <c r="QTX12" s="91"/>
      <c r="QTY12" s="91"/>
      <c r="QTZ12" s="91"/>
      <c r="QUA12" s="91"/>
      <c r="QUB12" s="91"/>
      <c r="QUC12" s="91"/>
      <c r="QUD12" s="91"/>
      <c r="QUE12" s="91"/>
      <c r="QUF12" s="91"/>
      <c r="QUG12" s="91"/>
      <c r="QUH12" s="91"/>
      <c r="QUI12" s="91"/>
      <c r="QUJ12" s="91"/>
      <c r="QUK12" s="91"/>
      <c r="QUL12" s="91"/>
      <c r="QUM12" s="91"/>
      <c r="QUN12" s="91"/>
      <c r="QUO12" s="91"/>
      <c r="QUP12" s="91"/>
      <c r="QUQ12" s="91"/>
      <c r="QUR12" s="91"/>
      <c r="QUS12" s="91"/>
      <c r="QUT12" s="91"/>
      <c r="QUU12" s="91"/>
      <c r="QUV12" s="91"/>
      <c r="QUW12" s="91"/>
      <c r="QUX12" s="91"/>
      <c r="QUY12" s="91"/>
      <c r="QUZ12" s="91"/>
      <c r="QVA12" s="91"/>
      <c r="QVB12" s="91"/>
      <c r="QVC12" s="91"/>
      <c r="QVD12" s="91"/>
      <c r="QVE12" s="91"/>
      <c r="QVF12" s="91"/>
      <c r="QVG12" s="91"/>
      <c r="QVH12" s="91"/>
      <c r="QVI12" s="91"/>
      <c r="QVJ12" s="91"/>
      <c r="QVK12" s="91"/>
      <c r="QVL12" s="91"/>
      <c r="QVM12" s="91"/>
      <c r="QVN12" s="91"/>
      <c r="QVO12" s="91"/>
      <c r="QVP12" s="91"/>
      <c r="QVQ12" s="91"/>
      <c r="QVR12" s="91"/>
      <c r="QVS12" s="91"/>
      <c r="QVT12" s="91"/>
      <c r="QVU12" s="91"/>
      <c r="QVV12" s="91"/>
      <c r="QVW12" s="91"/>
      <c r="QVX12" s="91"/>
      <c r="QVY12" s="91"/>
      <c r="QVZ12" s="91"/>
      <c r="QWA12" s="91"/>
      <c r="QWB12" s="91"/>
      <c r="QWC12" s="91"/>
      <c r="QWD12" s="91"/>
      <c r="QWE12" s="91"/>
      <c r="QWF12" s="91"/>
      <c r="QWG12" s="91"/>
      <c r="QWH12" s="91"/>
      <c r="QWI12" s="91"/>
      <c r="QWJ12" s="91"/>
      <c r="QWK12" s="91"/>
      <c r="QWL12" s="91"/>
      <c r="QWM12" s="91"/>
      <c r="QWN12" s="91"/>
      <c r="QWO12" s="91"/>
      <c r="QWP12" s="91"/>
      <c r="QWQ12" s="91"/>
      <c r="QWR12" s="91"/>
      <c r="QWS12" s="91"/>
      <c r="QWT12" s="91"/>
      <c r="QWU12" s="91"/>
      <c r="QWV12" s="91"/>
      <c r="QWW12" s="91"/>
      <c r="QWX12" s="91"/>
      <c r="QWY12" s="91"/>
      <c r="QWZ12" s="91"/>
      <c r="QXA12" s="91"/>
      <c r="QXB12" s="91"/>
      <c r="QXC12" s="91"/>
      <c r="QXD12" s="91"/>
      <c r="QXE12" s="91"/>
      <c r="QXF12" s="91"/>
      <c r="QXG12" s="91"/>
      <c r="QXH12" s="91"/>
      <c r="QXI12" s="91"/>
      <c r="QXJ12" s="91"/>
      <c r="QXK12" s="91"/>
      <c r="QXL12" s="91"/>
      <c r="QXM12" s="91"/>
      <c r="QXN12" s="91"/>
      <c r="QXO12" s="91"/>
      <c r="QXP12" s="91"/>
      <c r="QXQ12" s="91"/>
      <c r="QXR12" s="91"/>
      <c r="QXS12" s="91"/>
      <c r="QXT12" s="91"/>
      <c r="QXU12" s="91"/>
      <c r="QXV12" s="91"/>
      <c r="QXW12" s="91"/>
      <c r="QXX12" s="91"/>
      <c r="QXY12" s="91"/>
      <c r="QXZ12" s="91"/>
      <c r="QYA12" s="91"/>
      <c r="QYB12" s="91"/>
      <c r="QYC12" s="91"/>
      <c r="QYD12" s="91"/>
      <c r="QYE12" s="91"/>
      <c r="QYF12" s="91"/>
      <c r="QYG12" s="91"/>
      <c r="QYH12" s="91"/>
      <c r="QYI12" s="91"/>
      <c r="QYJ12" s="91"/>
      <c r="QYK12" s="91"/>
      <c r="QYL12" s="91"/>
      <c r="QYM12" s="91"/>
      <c r="QYN12" s="91"/>
      <c r="QYO12" s="91"/>
      <c r="QYP12" s="91"/>
      <c r="QYQ12" s="91"/>
      <c r="QYR12" s="91"/>
      <c r="QYS12" s="91"/>
      <c r="QYT12" s="91"/>
      <c r="QYU12" s="91"/>
      <c r="QYV12" s="91"/>
      <c r="QYW12" s="91"/>
      <c r="QYX12" s="91"/>
      <c r="QYY12" s="91"/>
      <c r="QYZ12" s="91"/>
      <c r="QZA12" s="91"/>
      <c r="QZB12" s="91"/>
      <c r="QZC12" s="91"/>
      <c r="QZD12" s="91"/>
      <c r="QZE12" s="91"/>
      <c r="QZF12" s="91"/>
      <c r="QZG12" s="91"/>
      <c r="QZH12" s="91"/>
      <c r="QZI12" s="91"/>
      <c r="QZJ12" s="91"/>
      <c r="QZK12" s="91"/>
      <c r="QZL12" s="91"/>
      <c r="QZM12" s="91"/>
      <c r="QZN12" s="91"/>
      <c r="QZO12" s="91"/>
      <c r="QZP12" s="91"/>
      <c r="QZQ12" s="91"/>
      <c r="QZR12" s="91"/>
      <c r="QZS12" s="91"/>
      <c r="QZT12" s="91"/>
      <c r="QZU12" s="91"/>
      <c r="QZV12" s="91"/>
      <c r="QZW12" s="91"/>
      <c r="QZX12" s="91"/>
      <c r="QZY12" s="91"/>
      <c r="QZZ12" s="91"/>
      <c r="RAA12" s="91"/>
      <c r="RAB12" s="91"/>
      <c r="RAC12" s="91"/>
      <c r="RAD12" s="91"/>
      <c r="RAE12" s="91"/>
      <c r="RAF12" s="91"/>
      <c r="RAG12" s="91"/>
      <c r="RAH12" s="91"/>
      <c r="RAI12" s="91"/>
      <c r="RAJ12" s="91"/>
      <c r="RAK12" s="91"/>
      <c r="RAL12" s="91"/>
      <c r="RAM12" s="91"/>
      <c r="RAN12" s="91"/>
      <c r="RAO12" s="91"/>
      <c r="RAP12" s="91"/>
      <c r="RAQ12" s="91"/>
      <c r="RAR12" s="91"/>
      <c r="RAS12" s="91"/>
      <c r="RAT12" s="91"/>
      <c r="RAU12" s="91"/>
      <c r="RAV12" s="91"/>
      <c r="RAW12" s="91"/>
      <c r="RAX12" s="91"/>
      <c r="RAY12" s="91"/>
      <c r="RAZ12" s="91"/>
      <c r="RBA12" s="91"/>
      <c r="RBB12" s="91"/>
      <c r="RBC12" s="91"/>
      <c r="RBD12" s="91"/>
      <c r="RBE12" s="91"/>
      <c r="RBF12" s="91"/>
      <c r="RBG12" s="91"/>
      <c r="RBH12" s="91"/>
      <c r="RBI12" s="91"/>
      <c r="RBJ12" s="91"/>
      <c r="RBK12" s="91"/>
      <c r="RBL12" s="91"/>
      <c r="RBM12" s="91"/>
      <c r="RBN12" s="91"/>
      <c r="RBO12" s="91"/>
      <c r="RBP12" s="91"/>
      <c r="RBQ12" s="91"/>
      <c r="RBR12" s="91"/>
      <c r="RBS12" s="91"/>
      <c r="RBT12" s="91"/>
      <c r="RBU12" s="91"/>
      <c r="RBV12" s="91"/>
      <c r="RBW12" s="91"/>
      <c r="RBX12" s="91"/>
      <c r="RBY12" s="91"/>
      <c r="RBZ12" s="91"/>
      <c r="RCA12" s="91"/>
      <c r="RCB12" s="91"/>
      <c r="RCC12" s="91"/>
      <c r="RCD12" s="91"/>
      <c r="RCE12" s="91"/>
      <c r="RCF12" s="91"/>
      <c r="RCG12" s="91"/>
      <c r="RCH12" s="91"/>
      <c r="RCI12" s="91"/>
      <c r="RCJ12" s="91"/>
      <c r="RCK12" s="91"/>
      <c r="RCL12" s="91"/>
      <c r="RCM12" s="91"/>
      <c r="RCN12" s="91"/>
      <c r="RCO12" s="91"/>
      <c r="RCP12" s="91"/>
      <c r="RCQ12" s="91"/>
      <c r="RCR12" s="91"/>
      <c r="RCS12" s="91"/>
      <c r="RCT12" s="91"/>
      <c r="RCU12" s="91"/>
      <c r="RCV12" s="91"/>
      <c r="RCW12" s="91"/>
      <c r="RCX12" s="91"/>
      <c r="RCY12" s="91"/>
      <c r="RCZ12" s="91"/>
      <c r="RDA12" s="91"/>
      <c r="RDB12" s="91"/>
      <c r="RDC12" s="91"/>
      <c r="RDD12" s="91"/>
      <c r="RDE12" s="91"/>
      <c r="RDF12" s="91"/>
      <c r="RDG12" s="91"/>
      <c r="RDH12" s="91"/>
      <c r="RDI12" s="91"/>
      <c r="RDJ12" s="91"/>
      <c r="RDK12" s="91"/>
      <c r="RDL12" s="91"/>
      <c r="RDM12" s="91"/>
      <c r="RDN12" s="91"/>
      <c r="RDO12" s="91"/>
      <c r="RDP12" s="91"/>
      <c r="RDQ12" s="91"/>
      <c r="RDR12" s="91"/>
      <c r="RDS12" s="91"/>
      <c r="RDT12" s="91"/>
      <c r="RDU12" s="91"/>
      <c r="RDV12" s="91"/>
      <c r="RDW12" s="91"/>
      <c r="RDX12" s="91"/>
      <c r="RDY12" s="91"/>
      <c r="RDZ12" s="91"/>
      <c r="REA12" s="91"/>
      <c r="REB12" s="91"/>
      <c r="REC12" s="91"/>
      <c r="RED12" s="91"/>
      <c r="REE12" s="91"/>
      <c r="REF12" s="91"/>
      <c r="REG12" s="91"/>
      <c r="REH12" s="91"/>
      <c r="REI12" s="91"/>
      <c r="REJ12" s="91"/>
      <c r="REK12" s="91"/>
      <c r="REL12" s="91"/>
      <c r="REM12" s="91"/>
      <c r="REN12" s="91"/>
      <c r="REO12" s="91"/>
      <c r="REP12" s="91"/>
      <c r="REQ12" s="91"/>
      <c r="RER12" s="91"/>
      <c r="RES12" s="91"/>
      <c r="RET12" s="91"/>
      <c r="REU12" s="91"/>
      <c r="REV12" s="91"/>
      <c r="REW12" s="91"/>
      <c r="REX12" s="91"/>
      <c r="REY12" s="91"/>
      <c r="REZ12" s="91"/>
      <c r="RFA12" s="91"/>
      <c r="RFB12" s="91"/>
      <c r="RFC12" s="91"/>
      <c r="RFD12" s="91"/>
      <c r="RFE12" s="91"/>
      <c r="RFF12" s="91"/>
      <c r="RFG12" s="91"/>
      <c r="RFH12" s="91"/>
      <c r="RFI12" s="91"/>
      <c r="RFJ12" s="91"/>
      <c r="RFK12" s="91"/>
      <c r="RFL12" s="91"/>
      <c r="RFM12" s="91"/>
      <c r="RFN12" s="91"/>
      <c r="RFO12" s="91"/>
      <c r="RFP12" s="91"/>
      <c r="RFQ12" s="91"/>
      <c r="RFR12" s="91"/>
      <c r="RFS12" s="91"/>
      <c r="RFT12" s="91"/>
      <c r="RFU12" s="91"/>
      <c r="RFV12" s="91"/>
      <c r="RFW12" s="91"/>
      <c r="RFX12" s="91"/>
      <c r="RFY12" s="91"/>
      <c r="RFZ12" s="91"/>
      <c r="RGA12" s="91"/>
      <c r="RGB12" s="91"/>
      <c r="RGC12" s="91"/>
      <c r="RGD12" s="91"/>
      <c r="RGE12" s="91"/>
      <c r="RGF12" s="91"/>
      <c r="RGG12" s="91"/>
      <c r="RGH12" s="91"/>
      <c r="RGI12" s="91"/>
      <c r="RGJ12" s="91"/>
      <c r="RGK12" s="91"/>
      <c r="RGL12" s="91"/>
      <c r="RGM12" s="91"/>
      <c r="RGN12" s="91"/>
      <c r="RGO12" s="91"/>
      <c r="RGP12" s="91"/>
      <c r="RGQ12" s="91"/>
      <c r="RGR12" s="91"/>
      <c r="RGS12" s="91"/>
      <c r="RGT12" s="91"/>
      <c r="RGU12" s="91"/>
      <c r="RGV12" s="91"/>
      <c r="RGW12" s="91"/>
      <c r="RGX12" s="91"/>
      <c r="RGY12" s="91"/>
      <c r="RGZ12" s="91"/>
      <c r="RHA12" s="91"/>
      <c r="RHB12" s="91"/>
      <c r="RHC12" s="91"/>
      <c r="RHD12" s="91"/>
      <c r="RHE12" s="91"/>
      <c r="RHF12" s="91"/>
      <c r="RHG12" s="91"/>
      <c r="RHH12" s="91"/>
      <c r="RHI12" s="91"/>
      <c r="RHJ12" s="91"/>
      <c r="RHK12" s="91"/>
      <c r="RHL12" s="91"/>
      <c r="RHM12" s="91"/>
      <c r="RHN12" s="91"/>
      <c r="RHO12" s="91"/>
      <c r="RHP12" s="91"/>
      <c r="RHQ12" s="91"/>
      <c r="RHR12" s="91"/>
      <c r="RHS12" s="91"/>
      <c r="RHT12" s="91"/>
      <c r="RHU12" s="91"/>
      <c r="RHV12" s="91"/>
      <c r="RHW12" s="91"/>
      <c r="RHX12" s="91"/>
      <c r="RHY12" s="91"/>
      <c r="RHZ12" s="91"/>
      <c r="RIA12" s="91"/>
      <c r="RIB12" s="91"/>
      <c r="RIC12" s="91"/>
      <c r="RID12" s="91"/>
      <c r="RIE12" s="91"/>
      <c r="RIF12" s="91"/>
      <c r="RIG12" s="91"/>
      <c r="RIH12" s="91"/>
      <c r="RII12" s="91"/>
      <c r="RIJ12" s="91"/>
      <c r="RIK12" s="91"/>
      <c r="RIL12" s="91"/>
      <c r="RIM12" s="91"/>
      <c r="RIN12" s="91"/>
      <c r="RIO12" s="91"/>
      <c r="RIP12" s="91"/>
      <c r="RIQ12" s="91"/>
      <c r="RIR12" s="91"/>
      <c r="RIS12" s="91"/>
      <c r="RIT12" s="91"/>
      <c r="RIU12" s="91"/>
      <c r="RIV12" s="91"/>
      <c r="RIW12" s="91"/>
      <c r="RIX12" s="91"/>
      <c r="RIY12" s="91"/>
      <c r="RIZ12" s="91"/>
      <c r="RJA12" s="91"/>
      <c r="RJB12" s="91"/>
      <c r="RJC12" s="91"/>
      <c r="RJD12" s="91"/>
      <c r="RJE12" s="91"/>
      <c r="RJF12" s="91"/>
      <c r="RJG12" s="91"/>
      <c r="RJH12" s="91"/>
      <c r="RJI12" s="91"/>
      <c r="RJJ12" s="91"/>
      <c r="RJK12" s="91"/>
      <c r="RJL12" s="91"/>
      <c r="RJM12" s="91"/>
      <c r="RJN12" s="91"/>
      <c r="RJO12" s="91"/>
      <c r="RJP12" s="91"/>
      <c r="RJQ12" s="91"/>
      <c r="RJR12" s="91"/>
      <c r="RJS12" s="91"/>
      <c r="RJT12" s="91"/>
      <c r="RJU12" s="91"/>
      <c r="RJV12" s="91"/>
      <c r="RJW12" s="91"/>
      <c r="RJX12" s="91"/>
      <c r="RJY12" s="91"/>
      <c r="RJZ12" s="91"/>
      <c r="RKA12" s="91"/>
      <c r="RKB12" s="91"/>
      <c r="RKC12" s="91"/>
      <c r="RKD12" s="91"/>
      <c r="RKE12" s="91"/>
      <c r="RKF12" s="91"/>
      <c r="RKG12" s="91"/>
      <c r="RKH12" s="91"/>
      <c r="RKI12" s="91"/>
      <c r="RKJ12" s="91"/>
      <c r="RKK12" s="91"/>
      <c r="RKL12" s="91"/>
      <c r="RKM12" s="91"/>
      <c r="RKN12" s="91"/>
      <c r="RKO12" s="91"/>
      <c r="RKP12" s="91"/>
      <c r="RKQ12" s="91"/>
      <c r="RKR12" s="91"/>
      <c r="RKS12" s="91"/>
      <c r="RKT12" s="91"/>
      <c r="RKU12" s="91"/>
      <c r="RKV12" s="91"/>
      <c r="RKW12" s="91"/>
      <c r="RKX12" s="91"/>
      <c r="RKY12" s="91"/>
      <c r="RKZ12" s="91"/>
      <c r="RLA12" s="91"/>
      <c r="RLB12" s="91"/>
      <c r="RLC12" s="91"/>
      <c r="RLD12" s="91"/>
      <c r="RLE12" s="91"/>
      <c r="RLF12" s="91"/>
      <c r="RLG12" s="91"/>
      <c r="RLH12" s="91"/>
      <c r="RLI12" s="91"/>
      <c r="RLJ12" s="91"/>
      <c r="RLK12" s="91"/>
      <c r="RLL12" s="91"/>
      <c r="RLM12" s="91"/>
      <c r="RLN12" s="91"/>
      <c r="RLO12" s="91"/>
      <c r="RLP12" s="91"/>
      <c r="RLQ12" s="91"/>
      <c r="RLR12" s="91"/>
      <c r="RLS12" s="91"/>
      <c r="RLT12" s="91"/>
      <c r="RLU12" s="91"/>
      <c r="RLV12" s="91"/>
      <c r="RLW12" s="91"/>
      <c r="RLX12" s="91"/>
      <c r="RLY12" s="91"/>
      <c r="RLZ12" s="91"/>
      <c r="RMA12" s="91"/>
      <c r="RMB12" s="91"/>
      <c r="RMC12" s="91"/>
      <c r="RMD12" s="91"/>
      <c r="RME12" s="91"/>
      <c r="RMF12" s="91"/>
      <c r="RMG12" s="91"/>
      <c r="RMH12" s="91"/>
      <c r="RMI12" s="91"/>
      <c r="RMJ12" s="91"/>
      <c r="RMK12" s="91"/>
      <c r="RML12" s="91"/>
      <c r="RMM12" s="91"/>
      <c r="RMN12" s="91"/>
      <c r="RMO12" s="91"/>
      <c r="RMP12" s="91"/>
      <c r="RMQ12" s="91"/>
      <c r="RMR12" s="91"/>
      <c r="RMS12" s="91"/>
      <c r="RMT12" s="91"/>
      <c r="RMU12" s="91"/>
      <c r="RMV12" s="91"/>
      <c r="RMW12" s="91"/>
      <c r="RMX12" s="91"/>
      <c r="RMY12" s="91"/>
      <c r="RMZ12" s="91"/>
      <c r="RNA12" s="91"/>
      <c r="RNB12" s="91"/>
      <c r="RNC12" s="91"/>
      <c r="RND12" s="91"/>
      <c r="RNE12" s="91"/>
      <c r="RNF12" s="91"/>
      <c r="RNG12" s="91"/>
      <c r="RNH12" s="91"/>
      <c r="RNI12" s="91"/>
      <c r="RNJ12" s="91"/>
      <c r="RNK12" s="91"/>
      <c r="RNL12" s="91"/>
      <c r="RNM12" s="91"/>
      <c r="RNN12" s="91"/>
      <c r="RNO12" s="91"/>
      <c r="RNP12" s="91"/>
      <c r="RNQ12" s="91"/>
      <c r="RNR12" s="91"/>
      <c r="RNS12" s="91"/>
      <c r="RNT12" s="91"/>
      <c r="RNU12" s="91"/>
      <c r="RNV12" s="91"/>
      <c r="RNW12" s="91"/>
      <c r="RNX12" s="91"/>
      <c r="RNY12" s="91"/>
      <c r="RNZ12" s="91"/>
      <c r="ROA12" s="91"/>
      <c r="ROB12" s="91"/>
      <c r="ROC12" s="91"/>
      <c r="ROD12" s="91"/>
      <c r="ROE12" s="91"/>
      <c r="ROF12" s="91"/>
      <c r="ROG12" s="91"/>
      <c r="ROH12" s="91"/>
      <c r="ROI12" s="91"/>
      <c r="ROJ12" s="91"/>
      <c r="ROK12" s="91"/>
      <c r="ROL12" s="91"/>
      <c r="ROM12" s="91"/>
      <c r="RON12" s="91"/>
      <c r="ROO12" s="91"/>
      <c r="ROP12" s="91"/>
      <c r="ROQ12" s="91"/>
      <c r="ROR12" s="91"/>
      <c r="ROS12" s="91"/>
      <c r="ROT12" s="91"/>
      <c r="ROU12" s="91"/>
      <c r="ROV12" s="91"/>
      <c r="ROW12" s="91"/>
      <c r="ROX12" s="91"/>
      <c r="ROY12" s="91"/>
      <c r="ROZ12" s="91"/>
      <c r="RPA12" s="91"/>
      <c r="RPB12" s="91"/>
      <c r="RPC12" s="91"/>
      <c r="RPD12" s="91"/>
      <c r="RPE12" s="91"/>
      <c r="RPF12" s="91"/>
      <c r="RPG12" s="91"/>
      <c r="RPH12" s="91"/>
      <c r="RPI12" s="91"/>
      <c r="RPJ12" s="91"/>
      <c r="RPK12" s="91"/>
      <c r="RPL12" s="91"/>
      <c r="RPM12" s="91"/>
      <c r="RPN12" s="91"/>
      <c r="RPO12" s="91"/>
      <c r="RPP12" s="91"/>
      <c r="RPQ12" s="91"/>
      <c r="RPR12" s="91"/>
      <c r="RPS12" s="91"/>
      <c r="RPT12" s="91"/>
      <c r="RPU12" s="91"/>
      <c r="RPV12" s="91"/>
      <c r="RPW12" s="91"/>
      <c r="RPX12" s="91"/>
      <c r="RPY12" s="91"/>
      <c r="RPZ12" s="91"/>
      <c r="RQA12" s="91"/>
      <c r="RQB12" s="91"/>
      <c r="RQC12" s="91"/>
      <c r="RQD12" s="91"/>
      <c r="RQE12" s="91"/>
      <c r="RQF12" s="91"/>
      <c r="RQG12" s="91"/>
      <c r="RQH12" s="91"/>
      <c r="RQI12" s="91"/>
      <c r="RQJ12" s="91"/>
      <c r="RQK12" s="91"/>
      <c r="RQL12" s="91"/>
      <c r="RQM12" s="91"/>
      <c r="RQN12" s="91"/>
      <c r="RQO12" s="91"/>
      <c r="RQP12" s="91"/>
      <c r="RQQ12" s="91"/>
      <c r="RQR12" s="91"/>
      <c r="RQS12" s="91"/>
      <c r="RQT12" s="91"/>
      <c r="RQU12" s="91"/>
      <c r="RQV12" s="91"/>
      <c r="RQW12" s="91"/>
      <c r="RQX12" s="91"/>
      <c r="RQY12" s="91"/>
      <c r="RQZ12" s="91"/>
      <c r="RRA12" s="91"/>
      <c r="RRB12" s="91"/>
      <c r="RRC12" s="91"/>
      <c r="RRD12" s="91"/>
      <c r="RRE12" s="91"/>
      <c r="RRF12" s="91"/>
      <c r="RRG12" s="91"/>
      <c r="RRH12" s="91"/>
      <c r="RRI12" s="91"/>
      <c r="RRJ12" s="91"/>
      <c r="RRK12" s="91"/>
      <c r="RRL12" s="91"/>
      <c r="RRM12" s="91"/>
      <c r="RRN12" s="91"/>
      <c r="RRO12" s="91"/>
      <c r="RRP12" s="91"/>
      <c r="RRQ12" s="91"/>
      <c r="RRR12" s="91"/>
      <c r="RRS12" s="91"/>
      <c r="RRT12" s="91"/>
      <c r="RRU12" s="91"/>
      <c r="RRV12" s="91"/>
      <c r="RRW12" s="91"/>
      <c r="RRX12" s="91"/>
      <c r="RRY12" s="91"/>
      <c r="RRZ12" s="91"/>
      <c r="RSA12" s="91"/>
      <c r="RSB12" s="91"/>
      <c r="RSC12" s="91"/>
      <c r="RSD12" s="91"/>
      <c r="RSE12" s="91"/>
      <c r="RSF12" s="91"/>
      <c r="RSG12" s="91"/>
      <c r="RSH12" s="91"/>
      <c r="RSI12" s="91"/>
      <c r="RSJ12" s="91"/>
      <c r="RSK12" s="91"/>
      <c r="RSL12" s="91"/>
      <c r="RSM12" s="91"/>
      <c r="RSN12" s="91"/>
      <c r="RSO12" s="91"/>
      <c r="RSP12" s="91"/>
      <c r="RSQ12" s="91"/>
      <c r="RSR12" s="91"/>
      <c r="RSS12" s="91"/>
      <c r="RST12" s="91"/>
      <c r="RSU12" s="91"/>
      <c r="RSV12" s="91"/>
      <c r="RSW12" s="91"/>
      <c r="RSX12" s="91"/>
      <c r="RSY12" s="91"/>
      <c r="RSZ12" s="91"/>
      <c r="RTA12" s="91"/>
      <c r="RTB12" s="91"/>
      <c r="RTC12" s="91"/>
      <c r="RTD12" s="91"/>
      <c r="RTE12" s="91"/>
      <c r="RTF12" s="91"/>
      <c r="RTG12" s="91"/>
      <c r="RTH12" s="91"/>
      <c r="RTI12" s="91"/>
      <c r="RTJ12" s="91"/>
      <c r="RTK12" s="91"/>
      <c r="RTL12" s="91"/>
      <c r="RTM12" s="91"/>
      <c r="RTN12" s="91"/>
      <c r="RTO12" s="91"/>
      <c r="RTP12" s="91"/>
      <c r="RTQ12" s="91"/>
      <c r="RTR12" s="91"/>
      <c r="RTS12" s="91"/>
      <c r="RTT12" s="91"/>
      <c r="RTU12" s="91"/>
      <c r="RTV12" s="91"/>
      <c r="RTW12" s="91"/>
      <c r="RTX12" s="91"/>
      <c r="RTY12" s="91"/>
      <c r="RTZ12" s="91"/>
      <c r="RUA12" s="91"/>
      <c r="RUB12" s="91"/>
      <c r="RUC12" s="91"/>
      <c r="RUD12" s="91"/>
      <c r="RUE12" s="91"/>
      <c r="RUF12" s="91"/>
      <c r="RUG12" s="91"/>
      <c r="RUH12" s="91"/>
      <c r="RUI12" s="91"/>
      <c r="RUJ12" s="91"/>
      <c r="RUK12" s="91"/>
      <c r="RUL12" s="91"/>
      <c r="RUM12" s="91"/>
      <c r="RUN12" s="91"/>
      <c r="RUO12" s="91"/>
      <c r="RUP12" s="91"/>
      <c r="RUQ12" s="91"/>
      <c r="RUR12" s="91"/>
      <c r="RUS12" s="91"/>
      <c r="RUT12" s="91"/>
      <c r="RUU12" s="91"/>
      <c r="RUV12" s="91"/>
      <c r="RUW12" s="91"/>
      <c r="RUX12" s="91"/>
      <c r="RUY12" s="91"/>
      <c r="RUZ12" s="91"/>
      <c r="RVA12" s="91"/>
      <c r="RVB12" s="91"/>
      <c r="RVC12" s="91"/>
      <c r="RVD12" s="91"/>
      <c r="RVE12" s="91"/>
      <c r="RVF12" s="91"/>
      <c r="RVG12" s="91"/>
      <c r="RVH12" s="91"/>
      <c r="RVI12" s="91"/>
      <c r="RVJ12" s="91"/>
      <c r="RVK12" s="91"/>
      <c r="RVL12" s="91"/>
      <c r="RVM12" s="91"/>
      <c r="RVN12" s="91"/>
      <c r="RVO12" s="91"/>
      <c r="RVP12" s="91"/>
      <c r="RVQ12" s="91"/>
      <c r="RVR12" s="91"/>
      <c r="RVS12" s="91"/>
      <c r="RVT12" s="91"/>
      <c r="RVU12" s="91"/>
      <c r="RVV12" s="91"/>
      <c r="RVW12" s="91"/>
      <c r="RVX12" s="91"/>
      <c r="RVY12" s="91"/>
      <c r="RVZ12" s="91"/>
      <c r="RWA12" s="91"/>
      <c r="RWB12" s="91"/>
      <c r="RWC12" s="91"/>
      <c r="RWD12" s="91"/>
      <c r="RWE12" s="91"/>
      <c r="RWF12" s="91"/>
      <c r="RWG12" s="91"/>
      <c r="RWH12" s="91"/>
      <c r="RWI12" s="91"/>
      <c r="RWJ12" s="91"/>
      <c r="RWK12" s="91"/>
      <c r="RWL12" s="91"/>
      <c r="RWM12" s="91"/>
      <c r="RWN12" s="91"/>
      <c r="RWO12" s="91"/>
      <c r="RWP12" s="91"/>
      <c r="RWQ12" s="91"/>
      <c r="RWR12" s="91"/>
      <c r="RWS12" s="91"/>
      <c r="RWT12" s="91"/>
      <c r="RWU12" s="91"/>
      <c r="RWV12" s="91"/>
      <c r="RWW12" s="91"/>
      <c r="RWX12" s="91"/>
      <c r="RWY12" s="91"/>
      <c r="RWZ12" s="91"/>
      <c r="RXA12" s="91"/>
      <c r="RXB12" s="91"/>
      <c r="RXC12" s="91"/>
      <c r="RXD12" s="91"/>
      <c r="RXE12" s="91"/>
      <c r="RXF12" s="91"/>
      <c r="RXG12" s="91"/>
      <c r="RXH12" s="91"/>
      <c r="RXI12" s="91"/>
      <c r="RXJ12" s="91"/>
      <c r="RXK12" s="91"/>
      <c r="RXL12" s="91"/>
      <c r="RXM12" s="91"/>
      <c r="RXN12" s="91"/>
      <c r="RXO12" s="91"/>
      <c r="RXP12" s="91"/>
      <c r="RXQ12" s="91"/>
      <c r="RXR12" s="91"/>
      <c r="RXS12" s="91"/>
      <c r="RXT12" s="91"/>
      <c r="RXU12" s="91"/>
      <c r="RXV12" s="91"/>
      <c r="RXW12" s="91"/>
      <c r="RXX12" s="91"/>
      <c r="RXY12" s="91"/>
      <c r="RXZ12" s="91"/>
      <c r="RYA12" s="91"/>
      <c r="RYB12" s="91"/>
      <c r="RYC12" s="91"/>
      <c r="RYD12" s="91"/>
      <c r="RYE12" s="91"/>
      <c r="RYF12" s="91"/>
      <c r="RYG12" s="91"/>
      <c r="RYH12" s="91"/>
      <c r="RYI12" s="91"/>
      <c r="RYJ12" s="91"/>
      <c r="RYK12" s="91"/>
      <c r="RYL12" s="91"/>
      <c r="RYM12" s="91"/>
      <c r="RYN12" s="91"/>
      <c r="RYO12" s="91"/>
      <c r="RYP12" s="91"/>
      <c r="RYQ12" s="91"/>
      <c r="RYR12" s="91"/>
      <c r="RYS12" s="91"/>
      <c r="RYT12" s="91"/>
      <c r="RYU12" s="91"/>
      <c r="RYV12" s="91"/>
      <c r="RYW12" s="91"/>
      <c r="RYX12" s="91"/>
      <c r="RYY12" s="91"/>
      <c r="RYZ12" s="91"/>
      <c r="RZA12" s="91"/>
      <c r="RZB12" s="91"/>
      <c r="RZC12" s="91"/>
      <c r="RZD12" s="91"/>
      <c r="RZE12" s="91"/>
      <c r="RZF12" s="91"/>
      <c r="RZG12" s="91"/>
      <c r="RZH12" s="91"/>
      <c r="RZI12" s="91"/>
      <c r="RZJ12" s="91"/>
      <c r="RZK12" s="91"/>
      <c r="RZL12" s="91"/>
      <c r="RZM12" s="91"/>
      <c r="RZN12" s="91"/>
      <c r="RZO12" s="91"/>
      <c r="RZP12" s="91"/>
      <c r="RZQ12" s="91"/>
      <c r="RZR12" s="91"/>
      <c r="RZS12" s="91"/>
      <c r="RZT12" s="91"/>
      <c r="RZU12" s="91"/>
      <c r="RZV12" s="91"/>
      <c r="RZW12" s="91"/>
      <c r="RZX12" s="91"/>
      <c r="RZY12" s="91"/>
      <c r="RZZ12" s="91"/>
      <c r="SAA12" s="91"/>
      <c r="SAB12" s="91"/>
      <c r="SAC12" s="91"/>
      <c r="SAD12" s="91"/>
      <c r="SAE12" s="91"/>
      <c r="SAF12" s="91"/>
      <c r="SAG12" s="91"/>
      <c r="SAH12" s="91"/>
      <c r="SAI12" s="91"/>
      <c r="SAJ12" s="91"/>
      <c r="SAK12" s="91"/>
      <c r="SAL12" s="91"/>
      <c r="SAM12" s="91"/>
      <c r="SAN12" s="91"/>
      <c r="SAO12" s="91"/>
      <c r="SAP12" s="91"/>
      <c r="SAQ12" s="91"/>
      <c r="SAR12" s="91"/>
      <c r="SAS12" s="91"/>
      <c r="SAT12" s="91"/>
      <c r="SAU12" s="91"/>
      <c r="SAV12" s="91"/>
      <c r="SAW12" s="91"/>
      <c r="SAX12" s="91"/>
      <c r="SAY12" s="91"/>
      <c r="SAZ12" s="91"/>
      <c r="SBA12" s="91"/>
      <c r="SBB12" s="91"/>
      <c r="SBC12" s="91"/>
      <c r="SBD12" s="91"/>
      <c r="SBE12" s="91"/>
      <c r="SBF12" s="91"/>
      <c r="SBG12" s="91"/>
      <c r="SBH12" s="91"/>
      <c r="SBI12" s="91"/>
      <c r="SBJ12" s="91"/>
      <c r="SBK12" s="91"/>
      <c r="SBL12" s="91"/>
      <c r="SBM12" s="91"/>
      <c r="SBN12" s="91"/>
      <c r="SBO12" s="91"/>
      <c r="SBP12" s="91"/>
      <c r="SBQ12" s="91"/>
      <c r="SBR12" s="91"/>
      <c r="SBS12" s="91"/>
      <c r="SBT12" s="91"/>
      <c r="SBU12" s="91"/>
      <c r="SBV12" s="91"/>
      <c r="SBW12" s="91"/>
      <c r="SBX12" s="91"/>
      <c r="SBY12" s="91"/>
      <c r="SBZ12" s="91"/>
      <c r="SCA12" s="91"/>
      <c r="SCB12" s="91"/>
      <c r="SCC12" s="91"/>
      <c r="SCD12" s="91"/>
      <c r="SCE12" s="91"/>
      <c r="SCF12" s="91"/>
      <c r="SCG12" s="91"/>
      <c r="SCH12" s="91"/>
      <c r="SCI12" s="91"/>
      <c r="SCJ12" s="91"/>
      <c r="SCK12" s="91"/>
      <c r="SCL12" s="91"/>
      <c r="SCM12" s="91"/>
      <c r="SCN12" s="91"/>
      <c r="SCO12" s="91"/>
      <c r="SCP12" s="91"/>
      <c r="SCQ12" s="91"/>
      <c r="SCR12" s="91"/>
      <c r="SCS12" s="91"/>
      <c r="SCT12" s="91"/>
      <c r="SCU12" s="91"/>
      <c r="SCV12" s="91"/>
      <c r="SCW12" s="91"/>
      <c r="SCX12" s="91"/>
      <c r="SCY12" s="91"/>
      <c r="SCZ12" s="91"/>
      <c r="SDA12" s="91"/>
      <c r="SDB12" s="91"/>
      <c r="SDC12" s="91"/>
      <c r="SDD12" s="91"/>
      <c r="SDE12" s="91"/>
      <c r="SDF12" s="91"/>
      <c r="SDG12" s="91"/>
      <c r="SDH12" s="91"/>
      <c r="SDI12" s="91"/>
      <c r="SDJ12" s="91"/>
      <c r="SDK12" s="91"/>
      <c r="SDL12" s="91"/>
      <c r="SDM12" s="91"/>
      <c r="SDN12" s="91"/>
      <c r="SDO12" s="91"/>
      <c r="SDP12" s="91"/>
      <c r="SDQ12" s="91"/>
      <c r="SDR12" s="91"/>
      <c r="SDS12" s="91"/>
      <c r="SDT12" s="91"/>
      <c r="SDU12" s="91"/>
      <c r="SDV12" s="91"/>
      <c r="SDW12" s="91"/>
      <c r="SDX12" s="91"/>
      <c r="SDY12" s="91"/>
      <c r="SDZ12" s="91"/>
      <c r="SEA12" s="91"/>
      <c r="SEB12" s="91"/>
      <c r="SEC12" s="91"/>
      <c r="SED12" s="91"/>
      <c r="SEE12" s="91"/>
      <c r="SEF12" s="91"/>
      <c r="SEG12" s="91"/>
      <c r="SEH12" s="91"/>
      <c r="SEI12" s="91"/>
      <c r="SEJ12" s="91"/>
      <c r="SEK12" s="91"/>
      <c r="SEL12" s="91"/>
      <c r="SEM12" s="91"/>
      <c r="SEN12" s="91"/>
      <c r="SEO12" s="91"/>
      <c r="SEP12" s="91"/>
      <c r="SEQ12" s="91"/>
      <c r="SER12" s="91"/>
      <c r="SES12" s="91"/>
      <c r="SET12" s="91"/>
      <c r="SEU12" s="91"/>
      <c r="SEV12" s="91"/>
      <c r="SEW12" s="91"/>
      <c r="SEX12" s="91"/>
      <c r="SEY12" s="91"/>
      <c r="SEZ12" s="91"/>
      <c r="SFA12" s="91"/>
      <c r="SFB12" s="91"/>
      <c r="SFC12" s="91"/>
      <c r="SFD12" s="91"/>
      <c r="SFE12" s="91"/>
      <c r="SFF12" s="91"/>
      <c r="SFG12" s="91"/>
      <c r="SFH12" s="91"/>
      <c r="SFI12" s="91"/>
      <c r="SFJ12" s="91"/>
      <c r="SFK12" s="91"/>
      <c r="SFL12" s="91"/>
      <c r="SFM12" s="91"/>
      <c r="SFN12" s="91"/>
      <c r="SFO12" s="91"/>
      <c r="SFP12" s="91"/>
      <c r="SFQ12" s="91"/>
      <c r="SFR12" s="91"/>
      <c r="SFS12" s="91"/>
      <c r="SFT12" s="91"/>
      <c r="SFU12" s="91"/>
      <c r="SFV12" s="91"/>
      <c r="SFW12" s="91"/>
      <c r="SFX12" s="91"/>
      <c r="SFY12" s="91"/>
      <c r="SFZ12" s="91"/>
      <c r="SGA12" s="91"/>
      <c r="SGB12" s="91"/>
      <c r="SGC12" s="91"/>
      <c r="SGD12" s="91"/>
      <c r="SGE12" s="91"/>
      <c r="SGF12" s="91"/>
      <c r="SGG12" s="91"/>
      <c r="SGH12" s="91"/>
      <c r="SGI12" s="91"/>
      <c r="SGJ12" s="91"/>
      <c r="SGK12" s="91"/>
      <c r="SGL12" s="91"/>
      <c r="SGM12" s="91"/>
      <c r="SGN12" s="91"/>
      <c r="SGO12" s="91"/>
      <c r="SGP12" s="91"/>
      <c r="SGQ12" s="91"/>
      <c r="SGR12" s="91"/>
      <c r="SGS12" s="91"/>
      <c r="SGT12" s="91"/>
      <c r="SGU12" s="91"/>
      <c r="SGV12" s="91"/>
      <c r="SGW12" s="91"/>
      <c r="SGX12" s="91"/>
      <c r="SGY12" s="91"/>
      <c r="SGZ12" s="91"/>
      <c r="SHA12" s="91"/>
      <c r="SHB12" s="91"/>
      <c r="SHC12" s="91"/>
      <c r="SHD12" s="91"/>
      <c r="SHE12" s="91"/>
      <c r="SHF12" s="91"/>
      <c r="SHG12" s="91"/>
      <c r="SHH12" s="91"/>
      <c r="SHI12" s="91"/>
      <c r="SHJ12" s="91"/>
      <c r="SHK12" s="91"/>
      <c r="SHL12" s="91"/>
      <c r="SHM12" s="91"/>
      <c r="SHN12" s="91"/>
      <c r="SHO12" s="91"/>
      <c r="SHP12" s="91"/>
      <c r="SHQ12" s="91"/>
      <c r="SHR12" s="91"/>
      <c r="SHS12" s="91"/>
      <c r="SHT12" s="91"/>
      <c r="SHU12" s="91"/>
      <c r="SHV12" s="91"/>
      <c r="SHW12" s="91"/>
      <c r="SHX12" s="91"/>
      <c r="SHY12" s="91"/>
      <c r="SHZ12" s="91"/>
      <c r="SIA12" s="91"/>
      <c r="SIB12" s="91"/>
      <c r="SIC12" s="91"/>
      <c r="SID12" s="91"/>
      <c r="SIE12" s="91"/>
      <c r="SIF12" s="91"/>
      <c r="SIG12" s="91"/>
      <c r="SIH12" s="91"/>
      <c r="SII12" s="91"/>
      <c r="SIJ12" s="91"/>
      <c r="SIK12" s="91"/>
      <c r="SIL12" s="91"/>
      <c r="SIM12" s="91"/>
      <c r="SIN12" s="91"/>
      <c r="SIO12" s="91"/>
      <c r="SIP12" s="91"/>
      <c r="SIQ12" s="91"/>
      <c r="SIR12" s="91"/>
      <c r="SIS12" s="91"/>
      <c r="SIT12" s="91"/>
      <c r="SIU12" s="91"/>
      <c r="SIV12" s="91"/>
      <c r="SIW12" s="91"/>
      <c r="SIX12" s="91"/>
      <c r="SIY12" s="91"/>
      <c r="SIZ12" s="91"/>
      <c r="SJA12" s="91"/>
      <c r="SJB12" s="91"/>
      <c r="SJC12" s="91"/>
      <c r="SJD12" s="91"/>
      <c r="SJE12" s="91"/>
      <c r="SJF12" s="91"/>
      <c r="SJG12" s="91"/>
      <c r="SJH12" s="91"/>
      <c r="SJI12" s="91"/>
      <c r="SJJ12" s="91"/>
      <c r="SJK12" s="91"/>
      <c r="SJL12" s="91"/>
      <c r="SJM12" s="91"/>
      <c r="SJN12" s="91"/>
      <c r="SJO12" s="91"/>
      <c r="SJP12" s="91"/>
      <c r="SJQ12" s="91"/>
      <c r="SJR12" s="91"/>
      <c r="SJS12" s="91"/>
      <c r="SJT12" s="91"/>
      <c r="SJU12" s="91"/>
      <c r="SJV12" s="91"/>
      <c r="SJW12" s="91"/>
      <c r="SJX12" s="91"/>
      <c r="SJY12" s="91"/>
      <c r="SJZ12" s="91"/>
      <c r="SKA12" s="91"/>
      <c r="SKB12" s="91"/>
      <c r="SKC12" s="91"/>
      <c r="SKD12" s="91"/>
      <c r="SKE12" s="91"/>
      <c r="SKF12" s="91"/>
      <c r="SKG12" s="91"/>
      <c r="SKH12" s="91"/>
      <c r="SKI12" s="91"/>
      <c r="SKJ12" s="91"/>
      <c r="SKK12" s="91"/>
      <c r="SKL12" s="91"/>
      <c r="SKM12" s="91"/>
      <c r="SKN12" s="91"/>
      <c r="SKO12" s="91"/>
      <c r="SKP12" s="91"/>
      <c r="SKQ12" s="91"/>
      <c r="SKR12" s="91"/>
      <c r="SKS12" s="91"/>
      <c r="SKT12" s="91"/>
      <c r="SKU12" s="91"/>
      <c r="SKV12" s="91"/>
      <c r="SKW12" s="91"/>
      <c r="SKX12" s="91"/>
      <c r="SKY12" s="91"/>
      <c r="SKZ12" s="91"/>
      <c r="SLA12" s="91"/>
      <c r="SLB12" s="91"/>
      <c r="SLC12" s="91"/>
      <c r="SLD12" s="91"/>
      <c r="SLE12" s="91"/>
      <c r="SLF12" s="91"/>
      <c r="SLG12" s="91"/>
      <c r="SLH12" s="91"/>
      <c r="SLI12" s="91"/>
      <c r="SLJ12" s="91"/>
      <c r="SLK12" s="91"/>
      <c r="SLL12" s="91"/>
      <c r="SLM12" s="91"/>
      <c r="SLN12" s="91"/>
      <c r="SLO12" s="91"/>
      <c r="SLP12" s="91"/>
      <c r="SLQ12" s="91"/>
      <c r="SLR12" s="91"/>
      <c r="SLS12" s="91"/>
      <c r="SLT12" s="91"/>
      <c r="SLU12" s="91"/>
      <c r="SLV12" s="91"/>
      <c r="SLW12" s="91"/>
      <c r="SLX12" s="91"/>
      <c r="SLY12" s="91"/>
      <c r="SLZ12" s="91"/>
      <c r="SMA12" s="91"/>
      <c r="SMB12" s="91"/>
      <c r="SMC12" s="91"/>
      <c r="SMD12" s="91"/>
      <c r="SME12" s="91"/>
      <c r="SMF12" s="91"/>
      <c r="SMG12" s="91"/>
      <c r="SMH12" s="91"/>
      <c r="SMI12" s="91"/>
      <c r="SMJ12" s="91"/>
      <c r="SMK12" s="91"/>
      <c r="SML12" s="91"/>
      <c r="SMM12" s="91"/>
      <c r="SMN12" s="91"/>
      <c r="SMO12" s="91"/>
      <c r="SMP12" s="91"/>
      <c r="SMQ12" s="91"/>
      <c r="SMR12" s="91"/>
      <c r="SMS12" s="91"/>
      <c r="SMT12" s="91"/>
      <c r="SMU12" s="91"/>
      <c r="SMV12" s="91"/>
      <c r="SMW12" s="91"/>
      <c r="SMX12" s="91"/>
      <c r="SMY12" s="91"/>
      <c r="SMZ12" s="91"/>
      <c r="SNA12" s="91"/>
      <c r="SNB12" s="91"/>
      <c r="SNC12" s="91"/>
      <c r="SND12" s="91"/>
      <c r="SNE12" s="91"/>
      <c r="SNF12" s="91"/>
      <c r="SNG12" s="91"/>
      <c r="SNH12" s="91"/>
      <c r="SNI12" s="91"/>
      <c r="SNJ12" s="91"/>
      <c r="SNK12" s="91"/>
      <c r="SNL12" s="91"/>
      <c r="SNM12" s="91"/>
      <c r="SNN12" s="91"/>
      <c r="SNO12" s="91"/>
      <c r="SNP12" s="91"/>
      <c r="SNQ12" s="91"/>
      <c r="SNR12" s="91"/>
      <c r="SNS12" s="91"/>
      <c r="SNT12" s="91"/>
      <c r="SNU12" s="91"/>
      <c r="SNV12" s="91"/>
      <c r="SNW12" s="91"/>
      <c r="SNX12" s="91"/>
      <c r="SNY12" s="91"/>
      <c r="SNZ12" s="91"/>
      <c r="SOA12" s="91"/>
      <c r="SOB12" s="91"/>
      <c r="SOC12" s="91"/>
      <c r="SOD12" s="91"/>
      <c r="SOE12" s="91"/>
      <c r="SOF12" s="91"/>
      <c r="SOG12" s="91"/>
      <c r="SOH12" s="91"/>
      <c r="SOI12" s="91"/>
      <c r="SOJ12" s="91"/>
      <c r="SOK12" s="91"/>
      <c r="SOL12" s="91"/>
      <c r="SOM12" s="91"/>
      <c r="SON12" s="91"/>
      <c r="SOO12" s="91"/>
      <c r="SOP12" s="91"/>
      <c r="SOQ12" s="91"/>
      <c r="SOR12" s="91"/>
      <c r="SOS12" s="91"/>
      <c r="SOT12" s="91"/>
      <c r="SOU12" s="91"/>
      <c r="SOV12" s="91"/>
      <c r="SOW12" s="91"/>
      <c r="SOX12" s="91"/>
      <c r="SOY12" s="91"/>
      <c r="SOZ12" s="91"/>
      <c r="SPA12" s="91"/>
      <c r="SPB12" s="91"/>
      <c r="SPC12" s="91"/>
      <c r="SPD12" s="91"/>
      <c r="SPE12" s="91"/>
      <c r="SPF12" s="91"/>
      <c r="SPG12" s="91"/>
      <c r="SPH12" s="91"/>
      <c r="SPI12" s="91"/>
      <c r="SPJ12" s="91"/>
      <c r="SPK12" s="91"/>
      <c r="SPL12" s="91"/>
      <c r="SPM12" s="91"/>
      <c r="SPN12" s="91"/>
      <c r="SPO12" s="91"/>
      <c r="SPP12" s="91"/>
      <c r="SPQ12" s="91"/>
      <c r="SPR12" s="91"/>
      <c r="SPS12" s="91"/>
      <c r="SPT12" s="91"/>
      <c r="SPU12" s="91"/>
      <c r="SPV12" s="91"/>
      <c r="SPW12" s="91"/>
      <c r="SPX12" s="91"/>
      <c r="SPY12" s="91"/>
      <c r="SPZ12" s="91"/>
      <c r="SQA12" s="91"/>
      <c r="SQB12" s="91"/>
      <c r="SQC12" s="91"/>
      <c r="SQD12" s="91"/>
      <c r="SQE12" s="91"/>
      <c r="SQF12" s="91"/>
      <c r="SQG12" s="91"/>
      <c r="SQH12" s="91"/>
      <c r="SQI12" s="91"/>
      <c r="SQJ12" s="91"/>
      <c r="SQK12" s="91"/>
      <c r="SQL12" s="91"/>
      <c r="SQM12" s="91"/>
      <c r="SQN12" s="91"/>
      <c r="SQO12" s="91"/>
      <c r="SQP12" s="91"/>
      <c r="SQQ12" s="91"/>
      <c r="SQR12" s="91"/>
      <c r="SQS12" s="91"/>
      <c r="SQT12" s="91"/>
      <c r="SQU12" s="91"/>
      <c r="SQV12" s="91"/>
      <c r="SQW12" s="91"/>
      <c r="SQX12" s="91"/>
      <c r="SQY12" s="91"/>
      <c r="SQZ12" s="91"/>
      <c r="SRA12" s="91"/>
      <c r="SRB12" s="91"/>
      <c r="SRC12" s="91"/>
      <c r="SRD12" s="91"/>
      <c r="SRE12" s="91"/>
      <c r="SRF12" s="91"/>
      <c r="SRG12" s="91"/>
      <c r="SRH12" s="91"/>
      <c r="SRI12" s="91"/>
      <c r="SRJ12" s="91"/>
      <c r="SRK12" s="91"/>
      <c r="SRL12" s="91"/>
      <c r="SRM12" s="91"/>
      <c r="SRN12" s="91"/>
      <c r="SRO12" s="91"/>
      <c r="SRP12" s="91"/>
      <c r="SRQ12" s="91"/>
      <c r="SRR12" s="91"/>
      <c r="SRS12" s="91"/>
      <c r="SRT12" s="91"/>
      <c r="SRU12" s="91"/>
      <c r="SRV12" s="91"/>
      <c r="SRW12" s="91"/>
      <c r="SRX12" s="91"/>
      <c r="SRY12" s="91"/>
      <c r="SRZ12" s="91"/>
      <c r="SSA12" s="91"/>
      <c r="SSB12" s="91"/>
      <c r="SSC12" s="91"/>
      <c r="SSD12" s="91"/>
      <c r="SSE12" s="91"/>
      <c r="SSF12" s="91"/>
      <c r="SSG12" s="91"/>
      <c r="SSH12" s="91"/>
      <c r="SSI12" s="91"/>
      <c r="SSJ12" s="91"/>
      <c r="SSK12" s="91"/>
      <c r="SSL12" s="91"/>
      <c r="SSM12" s="91"/>
      <c r="SSN12" s="91"/>
      <c r="SSO12" s="91"/>
      <c r="SSP12" s="91"/>
      <c r="SSQ12" s="91"/>
      <c r="SSR12" s="91"/>
      <c r="SSS12" s="91"/>
      <c r="SST12" s="91"/>
      <c r="SSU12" s="91"/>
      <c r="SSV12" s="91"/>
      <c r="SSW12" s="91"/>
      <c r="SSX12" s="91"/>
      <c r="SSY12" s="91"/>
      <c r="SSZ12" s="91"/>
      <c r="STA12" s="91"/>
      <c r="STB12" s="91"/>
      <c r="STC12" s="91"/>
      <c r="STD12" s="91"/>
      <c r="STE12" s="91"/>
      <c r="STF12" s="91"/>
      <c r="STG12" s="91"/>
      <c r="STH12" s="91"/>
      <c r="STI12" s="91"/>
      <c r="STJ12" s="91"/>
      <c r="STK12" s="91"/>
      <c r="STL12" s="91"/>
      <c r="STM12" s="91"/>
      <c r="STN12" s="91"/>
      <c r="STO12" s="91"/>
      <c r="STP12" s="91"/>
      <c r="STQ12" s="91"/>
      <c r="STR12" s="91"/>
      <c r="STS12" s="91"/>
      <c r="STT12" s="91"/>
      <c r="STU12" s="91"/>
      <c r="STV12" s="91"/>
      <c r="STW12" s="91"/>
      <c r="STX12" s="91"/>
      <c r="STY12" s="91"/>
      <c r="STZ12" s="91"/>
      <c r="SUA12" s="91"/>
      <c r="SUB12" s="91"/>
      <c r="SUC12" s="91"/>
      <c r="SUD12" s="91"/>
      <c r="SUE12" s="91"/>
      <c r="SUF12" s="91"/>
      <c r="SUG12" s="91"/>
      <c r="SUH12" s="91"/>
      <c r="SUI12" s="91"/>
      <c r="SUJ12" s="91"/>
      <c r="SUK12" s="91"/>
      <c r="SUL12" s="91"/>
      <c r="SUM12" s="91"/>
      <c r="SUN12" s="91"/>
      <c r="SUO12" s="91"/>
      <c r="SUP12" s="91"/>
      <c r="SUQ12" s="91"/>
      <c r="SUR12" s="91"/>
      <c r="SUS12" s="91"/>
      <c r="SUT12" s="91"/>
      <c r="SUU12" s="91"/>
      <c r="SUV12" s="91"/>
      <c r="SUW12" s="91"/>
      <c r="SUX12" s="91"/>
      <c r="SUY12" s="91"/>
      <c r="SUZ12" s="91"/>
      <c r="SVA12" s="91"/>
      <c r="SVB12" s="91"/>
      <c r="SVC12" s="91"/>
      <c r="SVD12" s="91"/>
      <c r="SVE12" s="91"/>
      <c r="SVF12" s="91"/>
      <c r="SVG12" s="91"/>
      <c r="SVH12" s="91"/>
      <c r="SVI12" s="91"/>
      <c r="SVJ12" s="91"/>
      <c r="SVK12" s="91"/>
      <c r="SVL12" s="91"/>
      <c r="SVM12" s="91"/>
      <c r="SVN12" s="91"/>
      <c r="SVO12" s="91"/>
      <c r="SVP12" s="91"/>
      <c r="SVQ12" s="91"/>
      <c r="SVR12" s="91"/>
      <c r="SVS12" s="91"/>
      <c r="SVT12" s="91"/>
      <c r="SVU12" s="91"/>
      <c r="SVV12" s="91"/>
      <c r="SVW12" s="91"/>
      <c r="SVX12" s="91"/>
      <c r="SVY12" s="91"/>
      <c r="SVZ12" s="91"/>
      <c r="SWA12" s="91"/>
      <c r="SWB12" s="91"/>
      <c r="SWC12" s="91"/>
      <c r="SWD12" s="91"/>
      <c r="SWE12" s="91"/>
      <c r="SWF12" s="91"/>
      <c r="SWG12" s="91"/>
      <c r="SWH12" s="91"/>
      <c r="SWI12" s="91"/>
      <c r="SWJ12" s="91"/>
      <c r="SWK12" s="91"/>
      <c r="SWL12" s="91"/>
      <c r="SWM12" s="91"/>
      <c r="SWN12" s="91"/>
      <c r="SWO12" s="91"/>
      <c r="SWP12" s="91"/>
      <c r="SWQ12" s="91"/>
      <c r="SWR12" s="91"/>
      <c r="SWS12" s="91"/>
      <c r="SWT12" s="91"/>
      <c r="SWU12" s="91"/>
      <c r="SWV12" s="91"/>
      <c r="SWW12" s="91"/>
      <c r="SWX12" s="91"/>
      <c r="SWY12" s="91"/>
      <c r="SWZ12" s="91"/>
      <c r="SXA12" s="91"/>
      <c r="SXB12" s="91"/>
      <c r="SXC12" s="91"/>
      <c r="SXD12" s="91"/>
      <c r="SXE12" s="91"/>
      <c r="SXF12" s="91"/>
      <c r="SXG12" s="91"/>
      <c r="SXH12" s="91"/>
      <c r="SXI12" s="91"/>
      <c r="SXJ12" s="91"/>
      <c r="SXK12" s="91"/>
      <c r="SXL12" s="91"/>
      <c r="SXM12" s="91"/>
      <c r="SXN12" s="91"/>
      <c r="SXO12" s="91"/>
      <c r="SXP12" s="91"/>
      <c r="SXQ12" s="91"/>
      <c r="SXR12" s="91"/>
      <c r="SXS12" s="91"/>
      <c r="SXT12" s="91"/>
      <c r="SXU12" s="91"/>
      <c r="SXV12" s="91"/>
      <c r="SXW12" s="91"/>
      <c r="SXX12" s="91"/>
      <c r="SXY12" s="91"/>
      <c r="SXZ12" s="91"/>
      <c r="SYA12" s="91"/>
      <c r="SYB12" s="91"/>
      <c r="SYC12" s="91"/>
      <c r="SYD12" s="91"/>
      <c r="SYE12" s="91"/>
      <c r="SYF12" s="91"/>
      <c r="SYG12" s="91"/>
      <c r="SYH12" s="91"/>
      <c r="SYI12" s="91"/>
      <c r="SYJ12" s="91"/>
      <c r="SYK12" s="91"/>
      <c r="SYL12" s="91"/>
      <c r="SYM12" s="91"/>
      <c r="SYN12" s="91"/>
      <c r="SYO12" s="91"/>
      <c r="SYP12" s="91"/>
      <c r="SYQ12" s="91"/>
      <c r="SYR12" s="91"/>
      <c r="SYS12" s="91"/>
      <c r="SYT12" s="91"/>
      <c r="SYU12" s="91"/>
      <c r="SYV12" s="91"/>
      <c r="SYW12" s="91"/>
      <c r="SYX12" s="91"/>
      <c r="SYY12" s="91"/>
      <c r="SYZ12" s="91"/>
      <c r="SZA12" s="91"/>
      <c r="SZB12" s="91"/>
      <c r="SZC12" s="91"/>
      <c r="SZD12" s="91"/>
      <c r="SZE12" s="91"/>
      <c r="SZF12" s="91"/>
      <c r="SZG12" s="91"/>
      <c r="SZH12" s="91"/>
      <c r="SZI12" s="91"/>
      <c r="SZJ12" s="91"/>
      <c r="SZK12" s="91"/>
      <c r="SZL12" s="91"/>
      <c r="SZM12" s="91"/>
      <c r="SZN12" s="91"/>
      <c r="SZO12" s="91"/>
      <c r="SZP12" s="91"/>
      <c r="SZQ12" s="91"/>
      <c r="SZR12" s="91"/>
      <c r="SZS12" s="91"/>
      <c r="SZT12" s="91"/>
      <c r="SZU12" s="91"/>
      <c r="SZV12" s="91"/>
      <c r="SZW12" s="91"/>
      <c r="SZX12" s="91"/>
      <c r="SZY12" s="91"/>
      <c r="SZZ12" s="91"/>
      <c r="TAA12" s="91"/>
      <c r="TAB12" s="91"/>
      <c r="TAC12" s="91"/>
      <c r="TAD12" s="91"/>
      <c r="TAE12" s="91"/>
      <c r="TAF12" s="91"/>
      <c r="TAG12" s="91"/>
      <c r="TAH12" s="91"/>
      <c r="TAI12" s="91"/>
      <c r="TAJ12" s="91"/>
      <c r="TAK12" s="91"/>
      <c r="TAL12" s="91"/>
      <c r="TAM12" s="91"/>
      <c r="TAN12" s="91"/>
      <c r="TAO12" s="91"/>
      <c r="TAP12" s="91"/>
      <c r="TAQ12" s="91"/>
      <c r="TAR12" s="91"/>
      <c r="TAS12" s="91"/>
      <c r="TAT12" s="91"/>
      <c r="TAU12" s="91"/>
      <c r="TAV12" s="91"/>
      <c r="TAW12" s="91"/>
      <c r="TAX12" s="91"/>
      <c r="TAY12" s="91"/>
      <c r="TAZ12" s="91"/>
      <c r="TBA12" s="91"/>
      <c r="TBB12" s="91"/>
      <c r="TBC12" s="91"/>
      <c r="TBD12" s="91"/>
      <c r="TBE12" s="91"/>
      <c r="TBF12" s="91"/>
      <c r="TBG12" s="91"/>
      <c r="TBH12" s="91"/>
      <c r="TBI12" s="91"/>
      <c r="TBJ12" s="91"/>
      <c r="TBK12" s="91"/>
      <c r="TBL12" s="91"/>
      <c r="TBM12" s="91"/>
      <c r="TBN12" s="91"/>
      <c r="TBO12" s="91"/>
      <c r="TBP12" s="91"/>
      <c r="TBQ12" s="91"/>
      <c r="TBR12" s="91"/>
      <c r="TBS12" s="91"/>
      <c r="TBT12" s="91"/>
      <c r="TBU12" s="91"/>
      <c r="TBV12" s="91"/>
      <c r="TBW12" s="91"/>
      <c r="TBX12" s="91"/>
      <c r="TBY12" s="91"/>
      <c r="TBZ12" s="91"/>
      <c r="TCA12" s="91"/>
      <c r="TCB12" s="91"/>
      <c r="TCC12" s="91"/>
      <c r="TCD12" s="91"/>
      <c r="TCE12" s="91"/>
      <c r="TCF12" s="91"/>
      <c r="TCG12" s="91"/>
      <c r="TCH12" s="91"/>
      <c r="TCI12" s="91"/>
      <c r="TCJ12" s="91"/>
      <c r="TCK12" s="91"/>
      <c r="TCL12" s="91"/>
      <c r="TCM12" s="91"/>
      <c r="TCN12" s="91"/>
      <c r="TCO12" s="91"/>
      <c r="TCP12" s="91"/>
      <c r="TCQ12" s="91"/>
      <c r="TCR12" s="91"/>
      <c r="TCS12" s="91"/>
      <c r="TCT12" s="91"/>
      <c r="TCU12" s="91"/>
      <c r="TCV12" s="91"/>
      <c r="TCW12" s="91"/>
      <c r="TCX12" s="91"/>
      <c r="TCY12" s="91"/>
      <c r="TCZ12" s="91"/>
      <c r="TDA12" s="91"/>
      <c r="TDB12" s="91"/>
      <c r="TDC12" s="91"/>
      <c r="TDD12" s="91"/>
      <c r="TDE12" s="91"/>
      <c r="TDF12" s="91"/>
      <c r="TDG12" s="91"/>
      <c r="TDH12" s="91"/>
      <c r="TDI12" s="91"/>
      <c r="TDJ12" s="91"/>
      <c r="TDK12" s="91"/>
      <c r="TDL12" s="91"/>
      <c r="TDM12" s="91"/>
      <c r="TDN12" s="91"/>
      <c r="TDO12" s="91"/>
      <c r="TDP12" s="91"/>
      <c r="TDQ12" s="91"/>
      <c r="TDR12" s="91"/>
      <c r="TDS12" s="91"/>
      <c r="TDT12" s="91"/>
      <c r="TDU12" s="91"/>
      <c r="TDV12" s="91"/>
      <c r="TDW12" s="91"/>
      <c r="TDX12" s="91"/>
      <c r="TDY12" s="91"/>
      <c r="TDZ12" s="91"/>
      <c r="TEA12" s="91"/>
      <c r="TEB12" s="91"/>
      <c r="TEC12" s="91"/>
      <c r="TED12" s="91"/>
      <c r="TEE12" s="91"/>
      <c r="TEF12" s="91"/>
      <c r="TEG12" s="91"/>
      <c r="TEH12" s="91"/>
      <c r="TEI12" s="91"/>
      <c r="TEJ12" s="91"/>
      <c r="TEK12" s="91"/>
      <c r="TEL12" s="91"/>
      <c r="TEM12" s="91"/>
      <c r="TEN12" s="91"/>
      <c r="TEO12" s="91"/>
      <c r="TEP12" s="91"/>
      <c r="TEQ12" s="91"/>
      <c r="TER12" s="91"/>
      <c r="TES12" s="91"/>
      <c r="TET12" s="91"/>
      <c r="TEU12" s="91"/>
      <c r="TEV12" s="91"/>
      <c r="TEW12" s="91"/>
      <c r="TEX12" s="91"/>
      <c r="TEY12" s="91"/>
      <c r="TEZ12" s="91"/>
      <c r="TFA12" s="91"/>
      <c r="TFB12" s="91"/>
      <c r="TFC12" s="91"/>
      <c r="TFD12" s="91"/>
      <c r="TFE12" s="91"/>
      <c r="TFF12" s="91"/>
      <c r="TFG12" s="91"/>
      <c r="TFH12" s="91"/>
      <c r="TFI12" s="91"/>
      <c r="TFJ12" s="91"/>
      <c r="TFK12" s="91"/>
      <c r="TFL12" s="91"/>
      <c r="TFM12" s="91"/>
      <c r="TFN12" s="91"/>
      <c r="TFO12" s="91"/>
      <c r="TFP12" s="91"/>
      <c r="TFQ12" s="91"/>
      <c r="TFR12" s="91"/>
      <c r="TFS12" s="91"/>
      <c r="TFT12" s="91"/>
      <c r="TFU12" s="91"/>
      <c r="TFV12" s="91"/>
      <c r="TFW12" s="91"/>
      <c r="TFX12" s="91"/>
      <c r="TFY12" s="91"/>
      <c r="TFZ12" s="91"/>
      <c r="TGA12" s="91"/>
      <c r="TGB12" s="91"/>
      <c r="TGC12" s="91"/>
      <c r="TGD12" s="91"/>
      <c r="TGE12" s="91"/>
      <c r="TGF12" s="91"/>
      <c r="TGG12" s="91"/>
      <c r="TGH12" s="91"/>
      <c r="TGI12" s="91"/>
      <c r="TGJ12" s="91"/>
      <c r="TGK12" s="91"/>
      <c r="TGL12" s="91"/>
      <c r="TGM12" s="91"/>
      <c r="TGN12" s="91"/>
      <c r="TGO12" s="91"/>
      <c r="TGP12" s="91"/>
      <c r="TGQ12" s="91"/>
      <c r="TGR12" s="91"/>
      <c r="TGS12" s="91"/>
      <c r="TGT12" s="91"/>
      <c r="TGU12" s="91"/>
      <c r="TGV12" s="91"/>
      <c r="TGW12" s="91"/>
      <c r="TGX12" s="91"/>
      <c r="TGY12" s="91"/>
      <c r="TGZ12" s="91"/>
      <c r="THA12" s="91"/>
      <c r="THB12" s="91"/>
      <c r="THC12" s="91"/>
      <c r="THD12" s="91"/>
      <c r="THE12" s="91"/>
      <c r="THF12" s="91"/>
      <c r="THG12" s="91"/>
      <c r="THH12" s="91"/>
      <c r="THI12" s="91"/>
      <c r="THJ12" s="91"/>
      <c r="THK12" s="91"/>
      <c r="THL12" s="91"/>
      <c r="THM12" s="91"/>
      <c r="THN12" s="91"/>
      <c r="THO12" s="91"/>
      <c r="THP12" s="91"/>
      <c r="THQ12" s="91"/>
      <c r="THR12" s="91"/>
      <c r="THS12" s="91"/>
      <c r="THT12" s="91"/>
      <c r="THU12" s="91"/>
      <c r="THV12" s="91"/>
      <c r="THW12" s="91"/>
      <c r="THX12" s="91"/>
      <c r="THY12" s="91"/>
      <c r="THZ12" s="91"/>
      <c r="TIA12" s="91"/>
      <c r="TIB12" s="91"/>
      <c r="TIC12" s="91"/>
      <c r="TID12" s="91"/>
      <c r="TIE12" s="91"/>
      <c r="TIF12" s="91"/>
      <c r="TIG12" s="91"/>
      <c r="TIH12" s="91"/>
      <c r="TII12" s="91"/>
      <c r="TIJ12" s="91"/>
      <c r="TIK12" s="91"/>
      <c r="TIL12" s="91"/>
      <c r="TIM12" s="91"/>
      <c r="TIN12" s="91"/>
      <c r="TIO12" s="91"/>
      <c r="TIP12" s="91"/>
      <c r="TIQ12" s="91"/>
      <c r="TIR12" s="91"/>
      <c r="TIS12" s="91"/>
      <c r="TIT12" s="91"/>
      <c r="TIU12" s="91"/>
      <c r="TIV12" s="91"/>
      <c r="TIW12" s="91"/>
      <c r="TIX12" s="91"/>
      <c r="TIY12" s="91"/>
      <c r="TIZ12" s="91"/>
      <c r="TJA12" s="91"/>
      <c r="TJB12" s="91"/>
      <c r="TJC12" s="91"/>
      <c r="TJD12" s="91"/>
      <c r="TJE12" s="91"/>
      <c r="TJF12" s="91"/>
      <c r="TJG12" s="91"/>
      <c r="TJH12" s="91"/>
      <c r="TJI12" s="91"/>
      <c r="TJJ12" s="91"/>
      <c r="TJK12" s="91"/>
      <c r="TJL12" s="91"/>
      <c r="TJM12" s="91"/>
      <c r="TJN12" s="91"/>
      <c r="TJO12" s="91"/>
      <c r="TJP12" s="91"/>
      <c r="TJQ12" s="91"/>
      <c r="TJR12" s="91"/>
      <c r="TJS12" s="91"/>
      <c r="TJT12" s="91"/>
      <c r="TJU12" s="91"/>
      <c r="TJV12" s="91"/>
      <c r="TJW12" s="91"/>
      <c r="TJX12" s="91"/>
      <c r="TJY12" s="91"/>
      <c r="TJZ12" s="91"/>
      <c r="TKA12" s="91"/>
      <c r="TKB12" s="91"/>
      <c r="TKC12" s="91"/>
      <c r="TKD12" s="91"/>
      <c r="TKE12" s="91"/>
      <c r="TKF12" s="91"/>
      <c r="TKG12" s="91"/>
      <c r="TKH12" s="91"/>
      <c r="TKI12" s="91"/>
      <c r="TKJ12" s="91"/>
      <c r="TKK12" s="91"/>
      <c r="TKL12" s="91"/>
      <c r="TKM12" s="91"/>
      <c r="TKN12" s="91"/>
      <c r="TKO12" s="91"/>
      <c r="TKP12" s="91"/>
      <c r="TKQ12" s="91"/>
      <c r="TKR12" s="91"/>
      <c r="TKS12" s="91"/>
      <c r="TKT12" s="91"/>
      <c r="TKU12" s="91"/>
      <c r="TKV12" s="91"/>
      <c r="TKW12" s="91"/>
      <c r="TKX12" s="91"/>
      <c r="TKY12" s="91"/>
      <c r="TKZ12" s="91"/>
      <c r="TLA12" s="91"/>
      <c r="TLB12" s="91"/>
      <c r="TLC12" s="91"/>
      <c r="TLD12" s="91"/>
      <c r="TLE12" s="91"/>
      <c r="TLF12" s="91"/>
      <c r="TLG12" s="91"/>
      <c r="TLH12" s="91"/>
      <c r="TLI12" s="91"/>
      <c r="TLJ12" s="91"/>
      <c r="TLK12" s="91"/>
      <c r="TLL12" s="91"/>
      <c r="TLM12" s="91"/>
      <c r="TLN12" s="91"/>
      <c r="TLO12" s="91"/>
      <c r="TLP12" s="91"/>
      <c r="TLQ12" s="91"/>
      <c r="TLR12" s="91"/>
      <c r="TLS12" s="91"/>
      <c r="TLT12" s="91"/>
      <c r="TLU12" s="91"/>
      <c r="TLV12" s="91"/>
      <c r="TLW12" s="91"/>
      <c r="TLX12" s="91"/>
      <c r="TLY12" s="91"/>
      <c r="TLZ12" s="91"/>
      <c r="TMA12" s="91"/>
      <c r="TMB12" s="91"/>
      <c r="TMC12" s="91"/>
      <c r="TMD12" s="91"/>
      <c r="TME12" s="91"/>
      <c r="TMF12" s="91"/>
      <c r="TMG12" s="91"/>
      <c r="TMH12" s="91"/>
      <c r="TMI12" s="91"/>
      <c r="TMJ12" s="91"/>
      <c r="TMK12" s="91"/>
      <c r="TML12" s="91"/>
      <c r="TMM12" s="91"/>
      <c r="TMN12" s="91"/>
      <c r="TMO12" s="91"/>
      <c r="TMP12" s="91"/>
      <c r="TMQ12" s="91"/>
      <c r="TMR12" s="91"/>
      <c r="TMS12" s="91"/>
      <c r="TMT12" s="91"/>
      <c r="TMU12" s="91"/>
      <c r="TMV12" s="91"/>
      <c r="TMW12" s="91"/>
      <c r="TMX12" s="91"/>
      <c r="TMY12" s="91"/>
      <c r="TMZ12" s="91"/>
      <c r="TNA12" s="91"/>
      <c r="TNB12" s="91"/>
      <c r="TNC12" s="91"/>
      <c r="TND12" s="91"/>
      <c r="TNE12" s="91"/>
      <c r="TNF12" s="91"/>
      <c r="TNG12" s="91"/>
      <c r="TNH12" s="91"/>
      <c r="TNI12" s="91"/>
      <c r="TNJ12" s="91"/>
      <c r="TNK12" s="91"/>
      <c r="TNL12" s="91"/>
      <c r="TNM12" s="91"/>
      <c r="TNN12" s="91"/>
      <c r="TNO12" s="91"/>
      <c r="TNP12" s="91"/>
      <c r="TNQ12" s="91"/>
      <c r="TNR12" s="91"/>
      <c r="TNS12" s="91"/>
      <c r="TNT12" s="91"/>
      <c r="TNU12" s="91"/>
      <c r="TNV12" s="91"/>
      <c r="TNW12" s="91"/>
      <c r="TNX12" s="91"/>
      <c r="TNY12" s="91"/>
      <c r="TNZ12" s="91"/>
      <c r="TOA12" s="91"/>
      <c r="TOB12" s="91"/>
      <c r="TOC12" s="91"/>
      <c r="TOD12" s="91"/>
      <c r="TOE12" s="91"/>
      <c r="TOF12" s="91"/>
      <c r="TOG12" s="91"/>
      <c r="TOH12" s="91"/>
      <c r="TOI12" s="91"/>
      <c r="TOJ12" s="91"/>
      <c r="TOK12" s="91"/>
      <c r="TOL12" s="91"/>
      <c r="TOM12" s="91"/>
      <c r="TON12" s="91"/>
      <c r="TOO12" s="91"/>
      <c r="TOP12" s="91"/>
      <c r="TOQ12" s="91"/>
      <c r="TOR12" s="91"/>
      <c r="TOS12" s="91"/>
      <c r="TOT12" s="91"/>
      <c r="TOU12" s="91"/>
      <c r="TOV12" s="91"/>
      <c r="TOW12" s="91"/>
      <c r="TOX12" s="91"/>
      <c r="TOY12" s="91"/>
      <c r="TOZ12" s="91"/>
      <c r="TPA12" s="91"/>
      <c r="TPB12" s="91"/>
      <c r="TPC12" s="91"/>
      <c r="TPD12" s="91"/>
      <c r="TPE12" s="91"/>
      <c r="TPF12" s="91"/>
      <c r="TPG12" s="91"/>
      <c r="TPH12" s="91"/>
      <c r="TPI12" s="91"/>
      <c r="TPJ12" s="91"/>
      <c r="TPK12" s="91"/>
      <c r="TPL12" s="91"/>
      <c r="TPM12" s="91"/>
      <c r="TPN12" s="91"/>
      <c r="TPO12" s="91"/>
      <c r="TPP12" s="91"/>
      <c r="TPQ12" s="91"/>
      <c r="TPR12" s="91"/>
      <c r="TPS12" s="91"/>
      <c r="TPT12" s="91"/>
      <c r="TPU12" s="91"/>
      <c r="TPV12" s="91"/>
      <c r="TPW12" s="91"/>
      <c r="TPX12" s="91"/>
      <c r="TPY12" s="91"/>
      <c r="TPZ12" s="91"/>
      <c r="TQA12" s="91"/>
      <c r="TQB12" s="91"/>
      <c r="TQC12" s="91"/>
      <c r="TQD12" s="91"/>
      <c r="TQE12" s="91"/>
      <c r="TQF12" s="91"/>
      <c r="TQG12" s="91"/>
      <c r="TQH12" s="91"/>
      <c r="TQI12" s="91"/>
      <c r="TQJ12" s="91"/>
      <c r="TQK12" s="91"/>
      <c r="TQL12" s="91"/>
      <c r="TQM12" s="91"/>
      <c r="TQN12" s="91"/>
      <c r="TQO12" s="91"/>
      <c r="TQP12" s="91"/>
      <c r="TQQ12" s="91"/>
      <c r="TQR12" s="91"/>
      <c r="TQS12" s="91"/>
      <c r="TQT12" s="91"/>
      <c r="TQU12" s="91"/>
      <c r="TQV12" s="91"/>
      <c r="TQW12" s="91"/>
      <c r="TQX12" s="91"/>
      <c r="TQY12" s="91"/>
      <c r="TQZ12" s="91"/>
      <c r="TRA12" s="91"/>
      <c r="TRB12" s="91"/>
      <c r="TRC12" s="91"/>
      <c r="TRD12" s="91"/>
      <c r="TRE12" s="91"/>
      <c r="TRF12" s="91"/>
      <c r="TRG12" s="91"/>
      <c r="TRH12" s="91"/>
      <c r="TRI12" s="91"/>
      <c r="TRJ12" s="91"/>
      <c r="TRK12" s="91"/>
      <c r="TRL12" s="91"/>
      <c r="TRM12" s="91"/>
      <c r="TRN12" s="91"/>
      <c r="TRO12" s="91"/>
      <c r="TRP12" s="91"/>
      <c r="TRQ12" s="91"/>
      <c r="TRR12" s="91"/>
      <c r="TRS12" s="91"/>
      <c r="TRT12" s="91"/>
      <c r="TRU12" s="91"/>
      <c r="TRV12" s="91"/>
      <c r="TRW12" s="91"/>
      <c r="TRX12" s="91"/>
      <c r="TRY12" s="91"/>
      <c r="TRZ12" s="91"/>
      <c r="TSA12" s="91"/>
      <c r="TSB12" s="91"/>
      <c r="TSC12" s="91"/>
      <c r="TSD12" s="91"/>
      <c r="TSE12" s="91"/>
      <c r="TSF12" s="91"/>
      <c r="TSG12" s="91"/>
      <c r="TSH12" s="91"/>
      <c r="TSI12" s="91"/>
      <c r="TSJ12" s="91"/>
      <c r="TSK12" s="91"/>
      <c r="TSL12" s="91"/>
      <c r="TSM12" s="91"/>
      <c r="TSN12" s="91"/>
      <c r="TSO12" s="91"/>
      <c r="TSP12" s="91"/>
      <c r="TSQ12" s="91"/>
      <c r="TSR12" s="91"/>
      <c r="TSS12" s="91"/>
      <c r="TST12" s="91"/>
      <c r="TSU12" s="91"/>
      <c r="TSV12" s="91"/>
      <c r="TSW12" s="91"/>
      <c r="TSX12" s="91"/>
      <c r="TSY12" s="91"/>
      <c r="TSZ12" s="91"/>
      <c r="TTA12" s="91"/>
      <c r="TTB12" s="91"/>
      <c r="TTC12" s="91"/>
      <c r="TTD12" s="91"/>
      <c r="TTE12" s="91"/>
      <c r="TTF12" s="91"/>
      <c r="TTG12" s="91"/>
      <c r="TTH12" s="91"/>
      <c r="TTI12" s="91"/>
      <c r="TTJ12" s="91"/>
      <c r="TTK12" s="91"/>
      <c r="TTL12" s="91"/>
      <c r="TTM12" s="91"/>
      <c r="TTN12" s="91"/>
      <c r="TTO12" s="91"/>
      <c r="TTP12" s="91"/>
      <c r="TTQ12" s="91"/>
      <c r="TTR12" s="91"/>
      <c r="TTS12" s="91"/>
      <c r="TTT12" s="91"/>
      <c r="TTU12" s="91"/>
      <c r="TTV12" s="91"/>
      <c r="TTW12" s="91"/>
      <c r="TTX12" s="91"/>
      <c r="TTY12" s="91"/>
      <c r="TTZ12" s="91"/>
      <c r="TUA12" s="91"/>
      <c r="TUB12" s="91"/>
      <c r="TUC12" s="91"/>
      <c r="TUD12" s="91"/>
      <c r="TUE12" s="91"/>
      <c r="TUF12" s="91"/>
      <c r="TUG12" s="91"/>
      <c r="TUH12" s="91"/>
      <c r="TUI12" s="91"/>
      <c r="TUJ12" s="91"/>
      <c r="TUK12" s="91"/>
      <c r="TUL12" s="91"/>
      <c r="TUM12" s="91"/>
      <c r="TUN12" s="91"/>
      <c r="TUO12" s="91"/>
      <c r="TUP12" s="91"/>
      <c r="TUQ12" s="91"/>
      <c r="TUR12" s="91"/>
      <c r="TUS12" s="91"/>
      <c r="TUT12" s="91"/>
      <c r="TUU12" s="91"/>
      <c r="TUV12" s="91"/>
      <c r="TUW12" s="91"/>
      <c r="TUX12" s="91"/>
      <c r="TUY12" s="91"/>
      <c r="TUZ12" s="91"/>
      <c r="TVA12" s="91"/>
      <c r="TVB12" s="91"/>
      <c r="TVC12" s="91"/>
      <c r="TVD12" s="91"/>
      <c r="TVE12" s="91"/>
      <c r="TVF12" s="91"/>
      <c r="TVG12" s="91"/>
      <c r="TVH12" s="91"/>
      <c r="TVI12" s="91"/>
      <c r="TVJ12" s="91"/>
      <c r="TVK12" s="91"/>
      <c r="TVL12" s="91"/>
      <c r="TVM12" s="91"/>
      <c r="TVN12" s="91"/>
      <c r="TVO12" s="91"/>
      <c r="TVP12" s="91"/>
      <c r="TVQ12" s="91"/>
      <c r="TVR12" s="91"/>
      <c r="TVS12" s="91"/>
      <c r="TVT12" s="91"/>
      <c r="TVU12" s="91"/>
      <c r="TVV12" s="91"/>
      <c r="TVW12" s="91"/>
      <c r="TVX12" s="91"/>
      <c r="TVY12" s="91"/>
      <c r="TVZ12" s="91"/>
      <c r="TWA12" s="91"/>
      <c r="TWB12" s="91"/>
      <c r="TWC12" s="91"/>
      <c r="TWD12" s="91"/>
      <c r="TWE12" s="91"/>
      <c r="TWF12" s="91"/>
      <c r="TWG12" s="91"/>
      <c r="TWH12" s="91"/>
      <c r="TWI12" s="91"/>
      <c r="TWJ12" s="91"/>
      <c r="TWK12" s="91"/>
      <c r="TWL12" s="91"/>
      <c r="TWM12" s="91"/>
      <c r="TWN12" s="91"/>
      <c r="TWO12" s="91"/>
      <c r="TWP12" s="91"/>
      <c r="TWQ12" s="91"/>
      <c r="TWR12" s="91"/>
      <c r="TWS12" s="91"/>
      <c r="TWT12" s="91"/>
      <c r="TWU12" s="91"/>
      <c r="TWV12" s="91"/>
      <c r="TWW12" s="91"/>
      <c r="TWX12" s="91"/>
      <c r="TWY12" s="91"/>
      <c r="TWZ12" s="91"/>
      <c r="TXA12" s="91"/>
      <c r="TXB12" s="91"/>
      <c r="TXC12" s="91"/>
      <c r="TXD12" s="91"/>
      <c r="TXE12" s="91"/>
      <c r="TXF12" s="91"/>
      <c r="TXG12" s="91"/>
      <c r="TXH12" s="91"/>
      <c r="TXI12" s="91"/>
      <c r="TXJ12" s="91"/>
      <c r="TXK12" s="91"/>
      <c r="TXL12" s="91"/>
      <c r="TXM12" s="91"/>
      <c r="TXN12" s="91"/>
      <c r="TXO12" s="91"/>
      <c r="TXP12" s="91"/>
      <c r="TXQ12" s="91"/>
      <c r="TXR12" s="91"/>
      <c r="TXS12" s="91"/>
      <c r="TXT12" s="91"/>
      <c r="TXU12" s="91"/>
      <c r="TXV12" s="91"/>
      <c r="TXW12" s="91"/>
      <c r="TXX12" s="91"/>
      <c r="TXY12" s="91"/>
      <c r="TXZ12" s="91"/>
      <c r="TYA12" s="91"/>
      <c r="TYB12" s="91"/>
      <c r="TYC12" s="91"/>
      <c r="TYD12" s="91"/>
      <c r="TYE12" s="91"/>
      <c r="TYF12" s="91"/>
      <c r="TYG12" s="91"/>
      <c r="TYH12" s="91"/>
      <c r="TYI12" s="91"/>
      <c r="TYJ12" s="91"/>
      <c r="TYK12" s="91"/>
      <c r="TYL12" s="91"/>
      <c r="TYM12" s="91"/>
      <c r="TYN12" s="91"/>
      <c r="TYO12" s="91"/>
      <c r="TYP12" s="91"/>
      <c r="TYQ12" s="91"/>
      <c r="TYR12" s="91"/>
      <c r="TYS12" s="91"/>
      <c r="TYT12" s="91"/>
      <c r="TYU12" s="91"/>
      <c r="TYV12" s="91"/>
      <c r="TYW12" s="91"/>
      <c r="TYX12" s="91"/>
      <c r="TYY12" s="91"/>
      <c r="TYZ12" s="91"/>
      <c r="TZA12" s="91"/>
      <c r="TZB12" s="91"/>
      <c r="TZC12" s="91"/>
      <c r="TZD12" s="91"/>
      <c r="TZE12" s="91"/>
      <c r="TZF12" s="91"/>
      <c r="TZG12" s="91"/>
      <c r="TZH12" s="91"/>
      <c r="TZI12" s="91"/>
      <c r="TZJ12" s="91"/>
      <c r="TZK12" s="91"/>
      <c r="TZL12" s="91"/>
      <c r="TZM12" s="91"/>
      <c r="TZN12" s="91"/>
      <c r="TZO12" s="91"/>
      <c r="TZP12" s="91"/>
      <c r="TZQ12" s="91"/>
      <c r="TZR12" s="91"/>
      <c r="TZS12" s="91"/>
      <c r="TZT12" s="91"/>
      <c r="TZU12" s="91"/>
      <c r="TZV12" s="91"/>
      <c r="TZW12" s="91"/>
      <c r="TZX12" s="91"/>
      <c r="TZY12" s="91"/>
      <c r="TZZ12" s="91"/>
      <c r="UAA12" s="91"/>
      <c r="UAB12" s="91"/>
      <c r="UAC12" s="91"/>
      <c r="UAD12" s="91"/>
      <c r="UAE12" s="91"/>
      <c r="UAF12" s="91"/>
      <c r="UAG12" s="91"/>
      <c r="UAH12" s="91"/>
      <c r="UAI12" s="91"/>
      <c r="UAJ12" s="91"/>
      <c r="UAK12" s="91"/>
      <c r="UAL12" s="91"/>
      <c r="UAM12" s="91"/>
      <c r="UAN12" s="91"/>
      <c r="UAO12" s="91"/>
      <c r="UAP12" s="91"/>
      <c r="UAQ12" s="91"/>
      <c r="UAR12" s="91"/>
      <c r="UAS12" s="91"/>
      <c r="UAT12" s="91"/>
      <c r="UAU12" s="91"/>
      <c r="UAV12" s="91"/>
      <c r="UAW12" s="91"/>
      <c r="UAX12" s="91"/>
      <c r="UAY12" s="91"/>
      <c r="UAZ12" s="91"/>
      <c r="UBA12" s="91"/>
      <c r="UBB12" s="91"/>
      <c r="UBC12" s="91"/>
      <c r="UBD12" s="91"/>
      <c r="UBE12" s="91"/>
      <c r="UBF12" s="91"/>
      <c r="UBG12" s="91"/>
      <c r="UBH12" s="91"/>
      <c r="UBI12" s="91"/>
      <c r="UBJ12" s="91"/>
      <c r="UBK12" s="91"/>
      <c r="UBL12" s="91"/>
      <c r="UBM12" s="91"/>
      <c r="UBN12" s="91"/>
      <c r="UBO12" s="91"/>
      <c r="UBP12" s="91"/>
      <c r="UBQ12" s="91"/>
      <c r="UBR12" s="91"/>
      <c r="UBS12" s="91"/>
      <c r="UBT12" s="91"/>
      <c r="UBU12" s="91"/>
      <c r="UBV12" s="91"/>
      <c r="UBW12" s="91"/>
      <c r="UBX12" s="91"/>
      <c r="UBY12" s="91"/>
      <c r="UBZ12" s="91"/>
      <c r="UCA12" s="91"/>
      <c r="UCB12" s="91"/>
      <c r="UCC12" s="91"/>
      <c r="UCD12" s="91"/>
      <c r="UCE12" s="91"/>
      <c r="UCF12" s="91"/>
      <c r="UCG12" s="91"/>
      <c r="UCH12" s="91"/>
      <c r="UCI12" s="91"/>
      <c r="UCJ12" s="91"/>
      <c r="UCK12" s="91"/>
      <c r="UCL12" s="91"/>
      <c r="UCM12" s="91"/>
      <c r="UCN12" s="91"/>
      <c r="UCO12" s="91"/>
      <c r="UCP12" s="91"/>
      <c r="UCQ12" s="91"/>
      <c r="UCR12" s="91"/>
      <c r="UCS12" s="91"/>
      <c r="UCT12" s="91"/>
      <c r="UCU12" s="91"/>
      <c r="UCV12" s="91"/>
      <c r="UCW12" s="91"/>
      <c r="UCX12" s="91"/>
      <c r="UCY12" s="91"/>
      <c r="UCZ12" s="91"/>
      <c r="UDA12" s="91"/>
      <c r="UDB12" s="91"/>
      <c r="UDC12" s="91"/>
      <c r="UDD12" s="91"/>
      <c r="UDE12" s="91"/>
      <c r="UDF12" s="91"/>
      <c r="UDG12" s="91"/>
      <c r="UDH12" s="91"/>
      <c r="UDI12" s="91"/>
      <c r="UDJ12" s="91"/>
      <c r="UDK12" s="91"/>
      <c r="UDL12" s="91"/>
      <c r="UDM12" s="91"/>
      <c r="UDN12" s="91"/>
      <c r="UDO12" s="91"/>
      <c r="UDP12" s="91"/>
      <c r="UDQ12" s="91"/>
      <c r="UDR12" s="91"/>
      <c r="UDS12" s="91"/>
      <c r="UDT12" s="91"/>
      <c r="UDU12" s="91"/>
      <c r="UDV12" s="91"/>
      <c r="UDW12" s="91"/>
      <c r="UDX12" s="91"/>
      <c r="UDY12" s="91"/>
      <c r="UDZ12" s="91"/>
      <c r="UEA12" s="91"/>
      <c r="UEB12" s="91"/>
      <c r="UEC12" s="91"/>
      <c r="UED12" s="91"/>
      <c r="UEE12" s="91"/>
      <c r="UEF12" s="91"/>
      <c r="UEG12" s="91"/>
      <c r="UEH12" s="91"/>
      <c r="UEI12" s="91"/>
      <c r="UEJ12" s="91"/>
      <c r="UEK12" s="91"/>
      <c r="UEL12" s="91"/>
      <c r="UEM12" s="91"/>
      <c r="UEN12" s="91"/>
      <c r="UEO12" s="91"/>
      <c r="UEP12" s="91"/>
      <c r="UEQ12" s="91"/>
      <c r="UER12" s="91"/>
      <c r="UES12" s="91"/>
      <c r="UET12" s="91"/>
      <c r="UEU12" s="91"/>
      <c r="UEV12" s="91"/>
      <c r="UEW12" s="91"/>
      <c r="UEX12" s="91"/>
      <c r="UEY12" s="91"/>
      <c r="UEZ12" s="91"/>
      <c r="UFA12" s="91"/>
      <c r="UFB12" s="91"/>
      <c r="UFC12" s="91"/>
      <c r="UFD12" s="91"/>
      <c r="UFE12" s="91"/>
      <c r="UFF12" s="91"/>
      <c r="UFG12" s="91"/>
      <c r="UFH12" s="91"/>
      <c r="UFI12" s="91"/>
      <c r="UFJ12" s="91"/>
      <c r="UFK12" s="91"/>
      <c r="UFL12" s="91"/>
      <c r="UFM12" s="91"/>
      <c r="UFN12" s="91"/>
      <c r="UFO12" s="91"/>
      <c r="UFP12" s="91"/>
      <c r="UFQ12" s="91"/>
      <c r="UFR12" s="91"/>
      <c r="UFS12" s="91"/>
      <c r="UFT12" s="91"/>
      <c r="UFU12" s="91"/>
      <c r="UFV12" s="91"/>
      <c r="UFW12" s="91"/>
      <c r="UFX12" s="91"/>
      <c r="UFY12" s="91"/>
      <c r="UFZ12" s="91"/>
      <c r="UGA12" s="91"/>
      <c r="UGB12" s="91"/>
      <c r="UGC12" s="91"/>
      <c r="UGD12" s="91"/>
      <c r="UGE12" s="91"/>
      <c r="UGF12" s="91"/>
      <c r="UGG12" s="91"/>
      <c r="UGH12" s="91"/>
      <c r="UGI12" s="91"/>
      <c r="UGJ12" s="91"/>
      <c r="UGK12" s="91"/>
      <c r="UGL12" s="91"/>
      <c r="UGM12" s="91"/>
      <c r="UGN12" s="91"/>
      <c r="UGO12" s="91"/>
      <c r="UGP12" s="91"/>
      <c r="UGQ12" s="91"/>
      <c r="UGR12" s="91"/>
      <c r="UGS12" s="91"/>
      <c r="UGT12" s="91"/>
      <c r="UGU12" s="91"/>
      <c r="UGV12" s="91"/>
      <c r="UGW12" s="91"/>
      <c r="UGX12" s="91"/>
      <c r="UGY12" s="91"/>
      <c r="UGZ12" s="91"/>
      <c r="UHA12" s="91"/>
      <c r="UHB12" s="91"/>
      <c r="UHC12" s="91"/>
      <c r="UHD12" s="91"/>
      <c r="UHE12" s="91"/>
      <c r="UHF12" s="91"/>
      <c r="UHG12" s="91"/>
      <c r="UHH12" s="91"/>
      <c r="UHI12" s="91"/>
      <c r="UHJ12" s="91"/>
      <c r="UHK12" s="91"/>
      <c r="UHL12" s="91"/>
      <c r="UHM12" s="91"/>
      <c r="UHN12" s="91"/>
      <c r="UHO12" s="91"/>
      <c r="UHP12" s="91"/>
      <c r="UHQ12" s="91"/>
      <c r="UHR12" s="91"/>
      <c r="UHS12" s="91"/>
      <c r="UHT12" s="91"/>
      <c r="UHU12" s="91"/>
      <c r="UHV12" s="91"/>
      <c r="UHW12" s="91"/>
      <c r="UHX12" s="91"/>
      <c r="UHY12" s="91"/>
      <c r="UHZ12" s="91"/>
      <c r="UIA12" s="91"/>
      <c r="UIB12" s="91"/>
      <c r="UIC12" s="91"/>
      <c r="UID12" s="91"/>
      <c r="UIE12" s="91"/>
      <c r="UIF12" s="91"/>
      <c r="UIG12" s="91"/>
      <c r="UIH12" s="91"/>
      <c r="UII12" s="91"/>
      <c r="UIJ12" s="91"/>
      <c r="UIK12" s="91"/>
      <c r="UIL12" s="91"/>
      <c r="UIM12" s="91"/>
      <c r="UIN12" s="91"/>
      <c r="UIO12" s="91"/>
      <c r="UIP12" s="91"/>
      <c r="UIQ12" s="91"/>
      <c r="UIR12" s="91"/>
      <c r="UIS12" s="91"/>
      <c r="UIT12" s="91"/>
      <c r="UIU12" s="91"/>
      <c r="UIV12" s="91"/>
      <c r="UIW12" s="91"/>
      <c r="UIX12" s="91"/>
      <c r="UIY12" s="91"/>
      <c r="UIZ12" s="91"/>
      <c r="UJA12" s="91"/>
      <c r="UJB12" s="91"/>
      <c r="UJC12" s="91"/>
      <c r="UJD12" s="91"/>
      <c r="UJE12" s="91"/>
      <c r="UJF12" s="91"/>
      <c r="UJG12" s="91"/>
      <c r="UJH12" s="91"/>
      <c r="UJI12" s="91"/>
      <c r="UJJ12" s="91"/>
      <c r="UJK12" s="91"/>
      <c r="UJL12" s="91"/>
      <c r="UJM12" s="91"/>
      <c r="UJN12" s="91"/>
      <c r="UJO12" s="91"/>
      <c r="UJP12" s="91"/>
      <c r="UJQ12" s="91"/>
      <c r="UJR12" s="91"/>
      <c r="UJS12" s="91"/>
      <c r="UJT12" s="91"/>
      <c r="UJU12" s="91"/>
      <c r="UJV12" s="91"/>
      <c r="UJW12" s="91"/>
      <c r="UJX12" s="91"/>
      <c r="UJY12" s="91"/>
      <c r="UJZ12" s="91"/>
      <c r="UKA12" s="91"/>
      <c r="UKB12" s="91"/>
      <c r="UKC12" s="91"/>
      <c r="UKD12" s="91"/>
      <c r="UKE12" s="91"/>
      <c r="UKF12" s="91"/>
      <c r="UKG12" s="91"/>
      <c r="UKH12" s="91"/>
      <c r="UKI12" s="91"/>
      <c r="UKJ12" s="91"/>
      <c r="UKK12" s="91"/>
      <c r="UKL12" s="91"/>
      <c r="UKM12" s="91"/>
      <c r="UKN12" s="91"/>
      <c r="UKO12" s="91"/>
      <c r="UKP12" s="91"/>
      <c r="UKQ12" s="91"/>
      <c r="UKR12" s="91"/>
      <c r="UKS12" s="91"/>
      <c r="UKT12" s="91"/>
      <c r="UKU12" s="91"/>
      <c r="UKV12" s="91"/>
      <c r="UKW12" s="91"/>
      <c r="UKX12" s="91"/>
      <c r="UKY12" s="91"/>
      <c r="UKZ12" s="91"/>
      <c r="ULA12" s="91"/>
      <c r="ULB12" s="91"/>
      <c r="ULC12" s="91"/>
      <c r="ULD12" s="91"/>
      <c r="ULE12" s="91"/>
      <c r="ULF12" s="91"/>
      <c r="ULG12" s="91"/>
      <c r="ULH12" s="91"/>
      <c r="ULI12" s="91"/>
      <c r="ULJ12" s="91"/>
      <c r="ULK12" s="91"/>
      <c r="ULL12" s="91"/>
      <c r="ULM12" s="91"/>
      <c r="ULN12" s="91"/>
      <c r="ULO12" s="91"/>
      <c r="ULP12" s="91"/>
      <c r="ULQ12" s="91"/>
      <c r="ULR12" s="91"/>
      <c r="ULS12" s="91"/>
      <c r="ULT12" s="91"/>
      <c r="ULU12" s="91"/>
      <c r="ULV12" s="91"/>
      <c r="ULW12" s="91"/>
      <c r="ULX12" s="91"/>
      <c r="ULY12" s="91"/>
      <c r="ULZ12" s="91"/>
      <c r="UMA12" s="91"/>
      <c r="UMB12" s="91"/>
      <c r="UMC12" s="91"/>
      <c r="UMD12" s="91"/>
      <c r="UME12" s="91"/>
      <c r="UMF12" s="91"/>
      <c r="UMG12" s="91"/>
      <c r="UMH12" s="91"/>
      <c r="UMI12" s="91"/>
      <c r="UMJ12" s="91"/>
      <c r="UMK12" s="91"/>
      <c r="UML12" s="91"/>
      <c r="UMM12" s="91"/>
      <c r="UMN12" s="91"/>
      <c r="UMO12" s="91"/>
      <c r="UMP12" s="91"/>
      <c r="UMQ12" s="91"/>
      <c r="UMR12" s="91"/>
      <c r="UMS12" s="91"/>
      <c r="UMT12" s="91"/>
      <c r="UMU12" s="91"/>
      <c r="UMV12" s="91"/>
      <c r="UMW12" s="91"/>
      <c r="UMX12" s="91"/>
      <c r="UMY12" s="91"/>
      <c r="UMZ12" s="91"/>
      <c r="UNA12" s="91"/>
      <c r="UNB12" s="91"/>
      <c r="UNC12" s="91"/>
      <c r="UND12" s="91"/>
      <c r="UNE12" s="91"/>
      <c r="UNF12" s="91"/>
      <c r="UNG12" s="91"/>
      <c r="UNH12" s="91"/>
      <c r="UNI12" s="91"/>
      <c r="UNJ12" s="91"/>
      <c r="UNK12" s="91"/>
      <c r="UNL12" s="91"/>
      <c r="UNM12" s="91"/>
      <c r="UNN12" s="91"/>
      <c r="UNO12" s="91"/>
      <c r="UNP12" s="91"/>
      <c r="UNQ12" s="91"/>
      <c r="UNR12" s="91"/>
      <c r="UNS12" s="91"/>
      <c r="UNT12" s="91"/>
      <c r="UNU12" s="91"/>
      <c r="UNV12" s="91"/>
      <c r="UNW12" s="91"/>
      <c r="UNX12" s="91"/>
      <c r="UNY12" s="91"/>
      <c r="UNZ12" s="91"/>
      <c r="UOA12" s="91"/>
      <c r="UOB12" s="91"/>
      <c r="UOC12" s="91"/>
      <c r="UOD12" s="91"/>
      <c r="UOE12" s="91"/>
      <c r="UOF12" s="91"/>
      <c r="UOG12" s="91"/>
      <c r="UOH12" s="91"/>
      <c r="UOI12" s="91"/>
      <c r="UOJ12" s="91"/>
      <c r="UOK12" s="91"/>
      <c r="UOL12" s="91"/>
      <c r="UOM12" s="91"/>
      <c r="UON12" s="91"/>
      <c r="UOO12" s="91"/>
      <c r="UOP12" s="91"/>
      <c r="UOQ12" s="91"/>
      <c r="UOR12" s="91"/>
      <c r="UOS12" s="91"/>
      <c r="UOT12" s="91"/>
      <c r="UOU12" s="91"/>
      <c r="UOV12" s="91"/>
      <c r="UOW12" s="91"/>
      <c r="UOX12" s="91"/>
      <c r="UOY12" s="91"/>
      <c r="UOZ12" s="91"/>
      <c r="UPA12" s="91"/>
      <c r="UPB12" s="91"/>
      <c r="UPC12" s="91"/>
      <c r="UPD12" s="91"/>
      <c r="UPE12" s="91"/>
      <c r="UPF12" s="91"/>
      <c r="UPG12" s="91"/>
      <c r="UPH12" s="91"/>
      <c r="UPI12" s="91"/>
      <c r="UPJ12" s="91"/>
      <c r="UPK12" s="91"/>
      <c r="UPL12" s="91"/>
      <c r="UPM12" s="91"/>
      <c r="UPN12" s="91"/>
      <c r="UPO12" s="91"/>
      <c r="UPP12" s="91"/>
      <c r="UPQ12" s="91"/>
      <c r="UPR12" s="91"/>
      <c r="UPS12" s="91"/>
      <c r="UPT12" s="91"/>
      <c r="UPU12" s="91"/>
      <c r="UPV12" s="91"/>
      <c r="UPW12" s="91"/>
      <c r="UPX12" s="91"/>
      <c r="UPY12" s="91"/>
      <c r="UPZ12" s="91"/>
      <c r="UQA12" s="91"/>
      <c r="UQB12" s="91"/>
      <c r="UQC12" s="91"/>
      <c r="UQD12" s="91"/>
      <c r="UQE12" s="91"/>
      <c r="UQF12" s="91"/>
      <c r="UQG12" s="91"/>
      <c r="UQH12" s="91"/>
      <c r="UQI12" s="91"/>
      <c r="UQJ12" s="91"/>
      <c r="UQK12" s="91"/>
      <c r="UQL12" s="91"/>
      <c r="UQM12" s="91"/>
      <c r="UQN12" s="91"/>
      <c r="UQO12" s="91"/>
      <c r="UQP12" s="91"/>
      <c r="UQQ12" s="91"/>
      <c r="UQR12" s="91"/>
      <c r="UQS12" s="91"/>
      <c r="UQT12" s="91"/>
      <c r="UQU12" s="91"/>
      <c r="UQV12" s="91"/>
      <c r="UQW12" s="91"/>
      <c r="UQX12" s="91"/>
      <c r="UQY12" s="91"/>
      <c r="UQZ12" s="91"/>
      <c r="URA12" s="91"/>
      <c r="URB12" s="91"/>
      <c r="URC12" s="91"/>
      <c r="URD12" s="91"/>
      <c r="URE12" s="91"/>
      <c r="URF12" s="91"/>
      <c r="URG12" s="91"/>
      <c r="URH12" s="91"/>
      <c r="URI12" s="91"/>
      <c r="URJ12" s="91"/>
      <c r="URK12" s="91"/>
      <c r="URL12" s="91"/>
      <c r="URM12" s="91"/>
      <c r="URN12" s="91"/>
      <c r="URO12" s="91"/>
      <c r="URP12" s="91"/>
      <c r="URQ12" s="91"/>
      <c r="URR12" s="91"/>
      <c r="URS12" s="91"/>
      <c r="URT12" s="91"/>
      <c r="URU12" s="91"/>
      <c r="URV12" s="91"/>
      <c r="URW12" s="91"/>
      <c r="URX12" s="91"/>
      <c r="URY12" s="91"/>
      <c r="URZ12" s="91"/>
      <c r="USA12" s="91"/>
      <c r="USB12" s="91"/>
      <c r="USC12" s="91"/>
      <c r="USD12" s="91"/>
      <c r="USE12" s="91"/>
      <c r="USF12" s="91"/>
      <c r="USG12" s="91"/>
      <c r="USH12" s="91"/>
      <c r="USI12" s="91"/>
      <c r="USJ12" s="91"/>
      <c r="USK12" s="91"/>
      <c r="USL12" s="91"/>
      <c r="USM12" s="91"/>
      <c r="USN12" s="91"/>
      <c r="USO12" s="91"/>
      <c r="USP12" s="91"/>
      <c r="USQ12" s="91"/>
      <c r="USR12" s="91"/>
      <c r="USS12" s="91"/>
      <c r="UST12" s="91"/>
      <c r="USU12" s="91"/>
      <c r="USV12" s="91"/>
      <c r="USW12" s="91"/>
      <c r="USX12" s="91"/>
      <c r="USY12" s="91"/>
      <c r="USZ12" s="91"/>
      <c r="UTA12" s="91"/>
      <c r="UTB12" s="91"/>
      <c r="UTC12" s="91"/>
      <c r="UTD12" s="91"/>
      <c r="UTE12" s="91"/>
      <c r="UTF12" s="91"/>
      <c r="UTG12" s="91"/>
      <c r="UTH12" s="91"/>
      <c r="UTI12" s="91"/>
      <c r="UTJ12" s="91"/>
      <c r="UTK12" s="91"/>
      <c r="UTL12" s="91"/>
      <c r="UTM12" s="91"/>
      <c r="UTN12" s="91"/>
      <c r="UTO12" s="91"/>
      <c r="UTP12" s="91"/>
      <c r="UTQ12" s="91"/>
      <c r="UTR12" s="91"/>
      <c r="UTS12" s="91"/>
      <c r="UTT12" s="91"/>
      <c r="UTU12" s="91"/>
      <c r="UTV12" s="91"/>
      <c r="UTW12" s="91"/>
      <c r="UTX12" s="91"/>
      <c r="UTY12" s="91"/>
      <c r="UTZ12" s="91"/>
      <c r="UUA12" s="91"/>
      <c r="UUB12" s="91"/>
      <c r="UUC12" s="91"/>
      <c r="UUD12" s="91"/>
      <c r="UUE12" s="91"/>
      <c r="UUF12" s="91"/>
      <c r="UUG12" s="91"/>
      <c r="UUH12" s="91"/>
      <c r="UUI12" s="91"/>
      <c r="UUJ12" s="91"/>
      <c r="UUK12" s="91"/>
      <c r="UUL12" s="91"/>
      <c r="UUM12" s="91"/>
      <c r="UUN12" s="91"/>
      <c r="UUO12" s="91"/>
      <c r="UUP12" s="91"/>
      <c r="UUQ12" s="91"/>
      <c r="UUR12" s="91"/>
      <c r="UUS12" s="91"/>
      <c r="UUT12" s="91"/>
      <c r="UUU12" s="91"/>
      <c r="UUV12" s="91"/>
      <c r="UUW12" s="91"/>
      <c r="UUX12" s="91"/>
      <c r="UUY12" s="91"/>
      <c r="UUZ12" s="91"/>
      <c r="UVA12" s="91"/>
      <c r="UVB12" s="91"/>
      <c r="UVC12" s="91"/>
      <c r="UVD12" s="91"/>
      <c r="UVE12" s="91"/>
      <c r="UVF12" s="91"/>
      <c r="UVG12" s="91"/>
      <c r="UVH12" s="91"/>
      <c r="UVI12" s="91"/>
      <c r="UVJ12" s="91"/>
      <c r="UVK12" s="91"/>
      <c r="UVL12" s="91"/>
      <c r="UVM12" s="91"/>
      <c r="UVN12" s="91"/>
      <c r="UVO12" s="91"/>
      <c r="UVP12" s="91"/>
      <c r="UVQ12" s="91"/>
      <c r="UVR12" s="91"/>
      <c r="UVS12" s="91"/>
      <c r="UVT12" s="91"/>
      <c r="UVU12" s="91"/>
      <c r="UVV12" s="91"/>
      <c r="UVW12" s="91"/>
      <c r="UVX12" s="91"/>
      <c r="UVY12" s="91"/>
      <c r="UVZ12" s="91"/>
      <c r="UWA12" s="91"/>
      <c r="UWB12" s="91"/>
      <c r="UWC12" s="91"/>
      <c r="UWD12" s="91"/>
      <c r="UWE12" s="91"/>
      <c r="UWF12" s="91"/>
      <c r="UWG12" s="91"/>
      <c r="UWH12" s="91"/>
      <c r="UWI12" s="91"/>
      <c r="UWJ12" s="91"/>
      <c r="UWK12" s="91"/>
      <c r="UWL12" s="91"/>
      <c r="UWM12" s="91"/>
      <c r="UWN12" s="91"/>
      <c r="UWO12" s="91"/>
      <c r="UWP12" s="91"/>
      <c r="UWQ12" s="91"/>
      <c r="UWR12" s="91"/>
      <c r="UWS12" s="91"/>
      <c r="UWT12" s="91"/>
      <c r="UWU12" s="91"/>
      <c r="UWV12" s="91"/>
      <c r="UWW12" s="91"/>
      <c r="UWX12" s="91"/>
      <c r="UWY12" s="91"/>
      <c r="UWZ12" s="91"/>
      <c r="UXA12" s="91"/>
      <c r="UXB12" s="91"/>
      <c r="UXC12" s="91"/>
      <c r="UXD12" s="91"/>
      <c r="UXE12" s="91"/>
      <c r="UXF12" s="91"/>
      <c r="UXG12" s="91"/>
      <c r="UXH12" s="91"/>
      <c r="UXI12" s="91"/>
      <c r="UXJ12" s="91"/>
      <c r="UXK12" s="91"/>
      <c r="UXL12" s="91"/>
      <c r="UXM12" s="91"/>
      <c r="UXN12" s="91"/>
      <c r="UXO12" s="91"/>
      <c r="UXP12" s="91"/>
      <c r="UXQ12" s="91"/>
      <c r="UXR12" s="91"/>
      <c r="UXS12" s="91"/>
      <c r="UXT12" s="91"/>
      <c r="UXU12" s="91"/>
      <c r="UXV12" s="91"/>
      <c r="UXW12" s="91"/>
      <c r="UXX12" s="91"/>
      <c r="UXY12" s="91"/>
      <c r="UXZ12" s="91"/>
      <c r="UYA12" s="91"/>
      <c r="UYB12" s="91"/>
      <c r="UYC12" s="91"/>
      <c r="UYD12" s="91"/>
      <c r="UYE12" s="91"/>
      <c r="UYF12" s="91"/>
      <c r="UYG12" s="91"/>
      <c r="UYH12" s="91"/>
      <c r="UYI12" s="91"/>
      <c r="UYJ12" s="91"/>
      <c r="UYK12" s="91"/>
      <c r="UYL12" s="91"/>
      <c r="UYM12" s="91"/>
      <c r="UYN12" s="91"/>
      <c r="UYO12" s="91"/>
      <c r="UYP12" s="91"/>
      <c r="UYQ12" s="91"/>
      <c r="UYR12" s="91"/>
      <c r="UYS12" s="91"/>
      <c r="UYT12" s="91"/>
      <c r="UYU12" s="91"/>
      <c r="UYV12" s="91"/>
      <c r="UYW12" s="91"/>
      <c r="UYX12" s="91"/>
      <c r="UYY12" s="91"/>
      <c r="UYZ12" s="91"/>
      <c r="UZA12" s="91"/>
      <c r="UZB12" s="91"/>
      <c r="UZC12" s="91"/>
      <c r="UZD12" s="91"/>
      <c r="UZE12" s="91"/>
      <c r="UZF12" s="91"/>
      <c r="UZG12" s="91"/>
      <c r="UZH12" s="91"/>
      <c r="UZI12" s="91"/>
      <c r="UZJ12" s="91"/>
      <c r="UZK12" s="91"/>
      <c r="UZL12" s="91"/>
      <c r="UZM12" s="91"/>
      <c r="UZN12" s="91"/>
      <c r="UZO12" s="91"/>
      <c r="UZP12" s="91"/>
      <c r="UZQ12" s="91"/>
      <c r="UZR12" s="91"/>
      <c r="UZS12" s="91"/>
      <c r="UZT12" s="91"/>
      <c r="UZU12" s="91"/>
      <c r="UZV12" s="91"/>
      <c r="UZW12" s="91"/>
      <c r="UZX12" s="91"/>
      <c r="UZY12" s="91"/>
      <c r="UZZ12" s="91"/>
      <c r="VAA12" s="91"/>
      <c r="VAB12" s="91"/>
      <c r="VAC12" s="91"/>
      <c r="VAD12" s="91"/>
      <c r="VAE12" s="91"/>
      <c r="VAF12" s="91"/>
      <c r="VAG12" s="91"/>
      <c r="VAH12" s="91"/>
      <c r="VAI12" s="91"/>
      <c r="VAJ12" s="91"/>
      <c r="VAK12" s="91"/>
      <c r="VAL12" s="91"/>
      <c r="VAM12" s="91"/>
      <c r="VAN12" s="91"/>
      <c r="VAO12" s="91"/>
      <c r="VAP12" s="91"/>
      <c r="VAQ12" s="91"/>
      <c r="VAR12" s="91"/>
      <c r="VAS12" s="91"/>
      <c r="VAT12" s="91"/>
      <c r="VAU12" s="91"/>
      <c r="VAV12" s="91"/>
      <c r="VAW12" s="91"/>
      <c r="VAX12" s="91"/>
      <c r="VAY12" s="91"/>
      <c r="VAZ12" s="91"/>
      <c r="VBA12" s="91"/>
      <c r="VBB12" s="91"/>
      <c r="VBC12" s="91"/>
      <c r="VBD12" s="91"/>
      <c r="VBE12" s="91"/>
      <c r="VBF12" s="91"/>
      <c r="VBG12" s="91"/>
      <c r="VBH12" s="91"/>
      <c r="VBI12" s="91"/>
      <c r="VBJ12" s="91"/>
      <c r="VBK12" s="91"/>
      <c r="VBL12" s="91"/>
      <c r="VBM12" s="91"/>
      <c r="VBN12" s="91"/>
      <c r="VBO12" s="91"/>
      <c r="VBP12" s="91"/>
      <c r="VBQ12" s="91"/>
      <c r="VBR12" s="91"/>
      <c r="VBS12" s="91"/>
      <c r="VBT12" s="91"/>
      <c r="VBU12" s="91"/>
      <c r="VBV12" s="91"/>
      <c r="VBW12" s="91"/>
      <c r="VBX12" s="91"/>
      <c r="VBY12" s="91"/>
      <c r="VBZ12" s="91"/>
      <c r="VCA12" s="91"/>
      <c r="VCB12" s="91"/>
      <c r="VCC12" s="91"/>
      <c r="VCD12" s="91"/>
      <c r="VCE12" s="91"/>
      <c r="VCF12" s="91"/>
      <c r="VCG12" s="91"/>
      <c r="VCH12" s="91"/>
      <c r="VCI12" s="91"/>
      <c r="VCJ12" s="91"/>
      <c r="VCK12" s="91"/>
      <c r="VCL12" s="91"/>
      <c r="VCM12" s="91"/>
      <c r="VCN12" s="91"/>
      <c r="VCO12" s="91"/>
      <c r="VCP12" s="91"/>
      <c r="VCQ12" s="91"/>
      <c r="VCR12" s="91"/>
      <c r="VCS12" s="91"/>
      <c r="VCT12" s="91"/>
      <c r="VCU12" s="91"/>
      <c r="VCV12" s="91"/>
      <c r="VCW12" s="91"/>
      <c r="VCX12" s="91"/>
      <c r="VCY12" s="91"/>
      <c r="VCZ12" s="91"/>
      <c r="VDA12" s="91"/>
      <c r="VDB12" s="91"/>
      <c r="VDC12" s="91"/>
      <c r="VDD12" s="91"/>
      <c r="VDE12" s="91"/>
      <c r="VDF12" s="91"/>
      <c r="VDG12" s="91"/>
      <c r="VDH12" s="91"/>
      <c r="VDI12" s="91"/>
      <c r="VDJ12" s="91"/>
      <c r="VDK12" s="91"/>
      <c r="VDL12" s="91"/>
      <c r="VDM12" s="91"/>
      <c r="VDN12" s="91"/>
      <c r="VDO12" s="91"/>
      <c r="VDP12" s="91"/>
      <c r="VDQ12" s="91"/>
      <c r="VDR12" s="91"/>
      <c r="VDS12" s="91"/>
      <c r="VDT12" s="91"/>
      <c r="VDU12" s="91"/>
      <c r="VDV12" s="91"/>
      <c r="VDW12" s="91"/>
      <c r="VDX12" s="91"/>
      <c r="VDY12" s="91"/>
      <c r="VDZ12" s="91"/>
      <c r="VEA12" s="91"/>
      <c r="VEB12" s="91"/>
      <c r="VEC12" s="91"/>
      <c r="VED12" s="91"/>
      <c r="VEE12" s="91"/>
      <c r="VEF12" s="91"/>
      <c r="VEG12" s="91"/>
      <c r="VEH12" s="91"/>
      <c r="VEI12" s="91"/>
      <c r="VEJ12" s="91"/>
      <c r="VEK12" s="91"/>
      <c r="VEL12" s="91"/>
      <c r="VEM12" s="91"/>
      <c r="VEN12" s="91"/>
      <c r="VEO12" s="91"/>
      <c r="VEP12" s="91"/>
      <c r="VEQ12" s="91"/>
      <c r="VER12" s="91"/>
      <c r="VES12" s="91"/>
      <c r="VET12" s="91"/>
      <c r="VEU12" s="91"/>
      <c r="VEV12" s="91"/>
      <c r="VEW12" s="91"/>
      <c r="VEX12" s="91"/>
      <c r="VEY12" s="91"/>
      <c r="VEZ12" s="91"/>
      <c r="VFA12" s="91"/>
      <c r="VFB12" s="91"/>
      <c r="VFC12" s="91"/>
      <c r="VFD12" s="91"/>
      <c r="VFE12" s="91"/>
      <c r="VFF12" s="91"/>
      <c r="VFG12" s="91"/>
      <c r="VFH12" s="91"/>
      <c r="VFI12" s="91"/>
      <c r="VFJ12" s="91"/>
      <c r="VFK12" s="91"/>
      <c r="VFL12" s="91"/>
      <c r="VFM12" s="91"/>
      <c r="VFN12" s="91"/>
      <c r="VFO12" s="91"/>
      <c r="VFP12" s="91"/>
      <c r="VFQ12" s="91"/>
      <c r="VFR12" s="91"/>
      <c r="VFS12" s="91"/>
      <c r="VFT12" s="91"/>
      <c r="VFU12" s="91"/>
      <c r="VFV12" s="91"/>
      <c r="VFW12" s="91"/>
      <c r="VFX12" s="91"/>
      <c r="VFY12" s="91"/>
      <c r="VFZ12" s="91"/>
      <c r="VGA12" s="91"/>
      <c r="VGB12" s="91"/>
      <c r="VGC12" s="91"/>
      <c r="VGD12" s="91"/>
      <c r="VGE12" s="91"/>
      <c r="VGF12" s="91"/>
      <c r="VGG12" s="91"/>
      <c r="VGH12" s="91"/>
      <c r="VGI12" s="91"/>
      <c r="VGJ12" s="91"/>
      <c r="VGK12" s="91"/>
      <c r="VGL12" s="91"/>
      <c r="VGM12" s="91"/>
      <c r="VGN12" s="91"/>
      <c r="VGO12" s="91"/>
      <c r="VGP12" s="91"/>
      <c r="VGQ12" s="91"/>
      <c r="VGR12" s="91"/>
      <c r="VGS12" s="91"/>
      <c r="VGT12" s="91"/>
      <c r="VGU12" s="91"/>
      <c r="VGV12" s="91"/>
      <c r="VGW12" s="91"/>
      <c r="VGX12" s="91"/>
      <c r="VGY12" s="91"/>
      <c r="VGZ12" s="91"/>
      <c r="VHA12" s="91"/>
      <c r="VHB12" s="91"/>
      <c r="VHC12" s="91"/>
      <c r="VHD12" s="91"/>
      <c r="VHE12" s="91"/>
      <c r="VHF12" s="91"/>
      <c r="VHG12" s="91"/>
      <c r="VHH12" s="91"/>
      <c r="VHI12" s="91"/>
      <c r="VHJ12" s="91"/>
      <c r="VHK12" s="91"/>
      <c r="VHL12" s="91"/>
      <c r="VHM12" s="91"/>
      <c r="VHN12" s="91"/>
      <c r="VHO12" s="91"/>
      <c r="VHP12" s="91"/>
      <c r="VHQ12" s="91"/>
      <c r="VHR12" s="91"/>
      <c r="VHS12" s="91"/>
      <c r="VHT12" s="91"/>
      <c r="VHU12" s="91"/>
      <c r="VHV12" s="91"/>
      <c r="VHW12" s="91"/>
      <c r="VHX12" s="91"/>
      <c r="VHY12" s="91"/>
      <c r="VHZ12" s="91"/>
      <c r="VIA12" s="91"/>
      <c r="VIB12" s="91"/>
      <c r="VIC12" s="91"/>
      <c r="VID12" s="91"/>
      <c r="VIE12" s="91"/>
      <c r="VIF12" s="91"/>
      <c r="VIG12" s="91"/>
      <c r="VIH12" s="91"/>
      <c r="VII12" s="91"/>
      <c r="VIJ12" s="91"/>
      <c r="VIK12" s="91"/>
      <c r="VIL12" s="91"/>
      <c r="VIM12" s="91"/>
      <c r="VIN12" s="91"/>
      <c r="VIO12" s="91"/>
      <c r="VIP12" s="91"/>
      <c r="VIQ12" s="91"/>
      <c r="VIR12" s="91"/>
      <c r="VIS12" s="91"/>
      <c r="VIT12" s="91"/>
      <c r="VIU12" s="91"/>
      <c r="VIV12" s="91"/>
      <c r="VIW12" s="91"/>
      <c r="VIX12" s="91"/>
      <c r="VIY12" s="91"/>
      <c r="VIZ12" s="91"/>
      <c r="VJA12" s="91"/>
      <c r="VJB12" s="91"/>
      <c r="VJC12" s="91"/>
      <c r="VJD12" s="91"/>
      <c r="VJE12" s="91"/>
      <c r="VJF12" s="91"/>
      <c r="VJG12" s="91"/>
      <c r="VJH12" s="91"/>
      <c r="VJI12" s="91"/>
      <c r="VJJ12" s="91"/>
      <c r="VJK12" s="91"/>
      <c r="VJL12" s="91"/>
      <c r="VJM12" s="91"/>
      <c r="VJN12" s="91"/>
      <c r="VJO12" s="91"/>
      <c r="VJP12" s="91"/>
      <c r="VJQ12" s="91"/>
      <c r="VJR12" s="91"/>
      <c r="VJS12" s="91"/>
      <c r="VJT12" s="91"/>
      <c r="VJU12" s="91"/>
      <c r="VJV12" s="91"/>
      <c r="VJW12" s="91"/>
      <c r="VJX12" s="91"/>
      <c r="VJY12" s="91"/>
      <c r="VJZ12" s="91"/>
      <c r="VKA12" s="91"/>
      <c r="VKB12" s="91"/>
      <c r="VKC12" s="91"/>
      <c r="VKD12" s="91"/>
      <c r="VKE12" s="91"/>
      <c r="VKF12" s="91"/>
      <c r="VKG12" s="91"/>
      <c r="VKH12" s="91"/>
      <c r="VKI12" s="91"/>
      <c r="VKJ12" s="91"/>
      <c r="VKK12" s="91"/>
      <c r="VKL12" s="91"/>
      <c r="VKM12" s="91"/>
      <c r="VKN12" s="91"/>
      <c r="VKO12" s="91"/>
      <c r="VKP12" s="91"/>
      <c r="VKQ12" s="91"/>
      <c r="VKR12" s="91"/>
      <c r="VKS12" s="91"/>
      <c r="VKT12" s="91"/>
      <c r="VKU12" s="91"/>
      <c r="VKV12" s="91"/>
      <c r="VKW12" s="91"/>
      <c r="VKX12" s="91"/>
      <c r="VKY12" s="91"/>
      <c r="VKZ12" s="91"/>
      <c r="VLA12" s="91"/>
      <c r="VLB12" s="91"/>
      <c r="VLC12" s="91"/>
      <c r="VLD12" s="91"/>
      <c r="VLE12" s="91"/>
      <c r="VLF12" s="91"/>
      <c r="VLG12" s="91"/>
      <c r="VLH12" s="91"/>
      <c r="VLI12" s="91"/>
      <c r="VLJ12" s="91"/>
      <c r="VLK12" s="91"/>
      <c r="VLL12" s="91"/>
      <c r="VLM12" s="91"/>
      <c r="VLN12" s="91"/>
      <c r="VLO12" s="91"/>
      <c r="VLP12" s="91"/>
      <c r="VLQ12" s="91"/>
      <c r="VLR12" s="91"/>
      <c r="VLS12" s="91"/>
      <c r="VLT12" s="91"/>
      <c r="VLU12" s="91"/>
      <c r="VLV12" s="91"/>
      <c r="VLW12" s="91"/>
      <c r="VLX12" s="91"/>
      <c r="VLY12" s="91"/>
      <c r="VLZ12" s="91"/>
      <c r="VMA12" s="91"/>
      <c r="VMB12" s="91"/>
      <c r="VMC12" s="91"/>
      <c r="VMD12" s="91"/>
      <c r="VME12" s="91"/>
      <c r="VMF12" s="91"/>
      <c r="VMG12" s="91"/>
      <c r="VMH12" s="91"/>
      <c r="VMI12" s="91"/>
      <c r="VMJ12" s="91"/>
      <c r="VMK12" s="91"/>
      <c r="VML12" s="91"/>
      <c r="VMM12" s="91"/>
      <c r="VMN12" s="91"/>
      <c r="VMO12" s="91"/>
      <c r="VMP12" s="91"/>
      <c r="VMQ12" s="91"/>
      <c r="VMR12" s="91"/>
      <c r="VMS12" s="91"/>
      <c r="VMT12" s="91"/>
      <c r="VMU12" s="91"/>
      <c r="VMV12" s="91"/>
      <c r="VMW12" s="91"/>
      <c r="VMX12" s="91"/>
      <c r="VMY12" s="91"/>
      <c r="VMZ12" s="91"/>
      <c r="VNA12" s="91"/>
      <c r="VNB12" s="91"/>
      <c r="VNC12" s="91"/>
      <c r="VND12" s="91"/>
      <c r="VNE12" s="91"/>
      <c r="VNF12" s="91"/>
      <c r="VNG12" s="91"/>
      <c r="VNH12" s="91"/>
      <c r="VNI12" s="91"/>
      <c r="VNJ12" s="91"/>
      <c r="VNK12" s="91"/>
      <c r="VNL12" s="91"/>
      <c r="VNM12" s="91"/>
      <c r="VNN12" s="91"/>
      <c r="VNO12" s="91"/>
      <c r="VNP12" s="91"/>
      <c r="VNQ12" s="91"/>
      <c r="VNR12" s="91"/>
      <c r="VNS12" s="91"/>
      <c r="VNT12" s="91"/>
      <c r="VNU12" s="91"/>
      <c r="VNV12" s="91"/>
      <c r="VNW12" s="91"/>
      <c r="VNX12" s="91"/>
      <c r="VNY12" s="91"/>
      <c r="VNZ12" s="91"/>
      <c r="VOA12" s="91"/>
      <c r="VOB12" s="91"/>
      <c r="VOC12" s="91"/>
      <c r="VOD12" s="91"/>
      <c r="VOE12" s="91"/>
      <c r="VOF12" s="91"/>
      <c r="VOG12" s="91"/>
      <c r="VOH12" s="91"/>
      <c r="VOI12" s="91"/>
      <c r="VOJ12" s="91"/>
      <c r="VOK12" s="91"/>
      <c r="VOL12" s="91"/>
      <c r="VOM12" s="91"/>
      <c r="VON12" s="91"/>
      <c r="VOO12" s="91"/>
      <c r="VOP12" s="91"/>
      <c r="VOQ12" s="91"/>
      <c r="VOR12" s="91"/>
      <c r="VOS12" s="91"/>
      <c r="VOT12" s="91"/>
      <c r="VOU12" s="91"/>
      <c r="VOV12" s="91"/>
      <c r="VOW12" s="91"/>
      <c r="VOX12" s="91"/>
      <c r="VOY12" s="91"/>
      <c r="VOZ12" s="91"/>
      <c r="VPA12" s="91"/>
      <c r="VPB12" s="91"/>
      <c r="VPC12" s="91"/>
      <c r="VPD12" s="91"/>
      <c r="VPE12" s="91"/>
      <c r="VPF12" s="91"/>
      <c r="VPG12" s="91"/>
      <c r="VPH12" s="91"/>
      <c r="VPI12" s="91"/>
      <c r="VPJ12" s="91"/>
      <c r="VPK12" s="91"/>
      <c r="VPL12" s="91"/>
      <c r="VPM12" s="91"/>
      <c r="VPN12" s="91"/>
      <c r="VPO12" s="91"/>
      <c r="VPP12" s="91"/>
      <c r="VPQ12" s="91"/>
      <c r="VPR12" s="91"/>
      <c r="VPS12" s="91"/>
      <c r="VPT12" s="91"/>
      <c r="VPU12" s="91"/>
      <c r="VPV12" s="91"/>
      <c r="VPW12" s="91"/>
      <c r="VPX12" s="91"/>
      <c r="VPY12" s="91"/>
      <c r="VPZ12" s="91"/>
      <c r="VQA12" s="91"/>
      <c r="VQB12" s="91"/>
      <c r="VQC12" s="91"/>
      <c r="VQD12" s="91"/>
      <c r="VQE12" s="91"/>
      <c r="VQF12" s="91"/>
      <c r="VQG12" s="91"/>
      <c r="VQH12" s="91"/>
      <c r="VQI12" s="91"/>
      <c r="VQJ12" s="91"/>
      <c r="VQK12" s="91"/>
      <c r="VQL12" s="91"/>
      <c r="VQM12" s="91"/>
      <c r="VQN12" s="91"/>
      <c r="VQO12" s="91"/>
      <c r="VQP12" s="91"/>
      <c r="VQQ12" s="91"/>
      <c r="VQR12" s="91"/>
      <c r="VQS12" s="91"/>
      <c r="VQT12" s="91"/>
      <c r="VQU12" s="91"/>
      <c r="VQV12" s="91"/>
      <c r="VQW12" s="91"/>
      <c r="VQX12" s="91"/>
      <c r="VQY12" s="91"/>
      <c r="VQZ12" s="91"/>
      <c r="VRA12" s="91"/>
      <c r="VRB12" s="91"/>
      <c r="VRC12" s="91"/>
      <c r="VRD12" s="91"/>
      <c r="VRE12" s="91"/>
      <c r="VRF12" s="91"/>
      <c r="VRG12" s="91"/>
      <c r="VRH12" s="91"/>
      <c r="VRI12" s="91"/>
      <c r="VRJ12" s="91"/>
      <c r="VRK12" s="91"/>
      <c r="VRL12" s="91"/>
      <c r="VRM12" s="91"/>
      <c r="VRN12" s="91"/>
      <c r="VRO12" s="91"/>
      <c r="VRP12" s="91"/>
      <c r="VRQ12" s="91"/>
      <c r="VRR12" s="91"/>
      <c r="VRS12" s="91"/>
      <c r="VRT12" s="91"/>
      <c r="VRU12" s="91"/>
      <c r="VRV12" s="91"/>
      <c r="VRW12" s="91"/>
      <c r="VRX12" s="91"/>
      <c r="VRY12" s="91"/>
      <c r="VRZ12" s="91"/>
      <c r="VSA12" s="91"/>
      <c r="VSB12" s="91"/>
      <c r="VSC12" s="91"/>
      <c r="VSD12" s="91"/>
      <c r="VSE12" s="91"/>
      <c r="VSF12" s="91"/>
      <c r="VSG12" s="91"/>
      <c r="VSH12" s="91"/>
      <c r="VSI12" s="91"/>
      <c r="VSJ12" s="91"/>
      <c r="VSK12" s="91"/>
      <c r="VSL12" s="91"/>
      <c r="VSM12" s="91"/>
      <c r="VSN12" s="91"/>
      <c r="VSO12" s="91"/>
      <c r="VSP12" s="91"/>
      <c r="VSQ12" s="91"/>
      <c r="VSR12" s="91"/>
      <c r="VSS12" s="91"/>
      <c r="VST12" s="91"/>
      <c r="VSU12" s="91"/>
      <c r="VSV12" s="91"/>
      <c r="VSW12" s="91"/>
      <c r="VSX12" s="91"/>
      <c r="VSY12" s="91"/>
      <c r="VSZ12" s="91"/>
      <c r="VTA12" s="91"/>
      <c r="VTB12" s="91"/>
      <c r="VTC12" s="91"/>
      <c r="VTD12" s="91"/>
      <c r="VTE12" s="91"/>
      <c r="VTF12" s="91"/>
      <c r="VTG12" s="91"/>
      <c r="VTH12" s="91"/>
      <c r="VTI12" s="91"/>
      <c r="VTJ12" s="91"/>
      <c r="VTK12" s="91"/>
      <c r="VTL12" s="91"/>
      <c r="VTM12" s="91"/>
      <c r="VTN12" s="91"/>
      <c r="VTO12" s="91"/>
      <c r="VTP12" s="91"/>
      <c r="VTQ12" s="91"/>
      <c r="VTR12" s="91"/>
      <c r="VTS12" s="91"/>
      <c r="VTT12" s="91"/>
      <c r="VTU12" s="91"/>
      <c r="VTV12" s="91"/>
      <c r="VTW12" s="91"/>
      <c r="VTX12" s="91"/>
      <c r="VTY12" s="91"/>
      <c r="VTZ12" s="91"/>
      <c r="VUA12" s="91"/>
      <c r="VUB12" s="91"/>
      <c r="VUC12" s="91"/>
      <c r="VUD12" s="91"/>
      <c r="VUE12" s="91"/>
      <c r="VUF12" s="91"/>
      <c r="VUG12" s="91"/>
      <c r="VUH12" s="91"/>
      <c r="VUI12" s="91"/>
      <c r="VUJ12" s="91"/>
      <c r="VUK12" s="91"/>
      <c r="VUL12" s="91"/>
      <c r="VUM12" s="91"/>
      <c r="VUN12" s="91"/>
      <c r="VUO12" s="91"/>
      <c r="VUP12" s="91"/>
      <c r="VUQ12" s="91"/>
      <c r="VUR12" s="91"/>
      <c r="VUS12" s="91"/>
      <c r="VUT12" s="91"/>
      <c r="VUU12" s="91"/>
      <c r="VUV12" s="91"/>
      <c r="VUW12" s="91"/>
      <c r="VUX12" s="91"/>
      <c r="VUY12" s="91"/>
      <c r="VUZ12" s="91"/>
      <c r="VVA12" s="91"/>
      <c r="VVB12" s="91"/>
      <c r="VVC12" s="91"/>
      <c r="VVD12" s="91"/>
      <c r="VVE12" s="91"/>
      <c r="VVF12" s="91"/>
      <c r="VVG12" s="91"/>
      <c r="VVH12" s="91"/>
      <c r="VVI12" s="91"/>
      <c r="VVJ12" s="91"/>
      <c r="VVK12" s="91"/>
      <c r="VVL12" s="91"/>
      <c r="VVM12" s="91"/>
      <c r="VVN12" s="91"/>
      <c r="VVO12" s="91"/>
      <c r="VVP12" s="91"/>
      <c r="VVQ12" s="91"/>
      <c r="VVR12" s="91"/>
      <c r="VVS12" s="91"/>
      <c r="VVT12" s="91"/>
      <c r="VVU12" s="91"/>
      <c r="VVV12" s="91"/>
      <c r="VVW12" s="91"/>
      <c r="VVX12" s="91"/>
      <c r="VVY12" s="91"/>
      <c r="VVZ12" s="91"/>
      <c r="VWA12" s="91"/>
      <c r="VWB12" s="91"/>
      <c r="VWC12" s="91"/>
      <c r="VWD12" s="91"/>
      <c r="VWE12" s="91"/>
      <c r="VWF12" s="91"/>
      <c r="VWG12" s="91"/>
      <c r="VWH12" s="91"/>
      <c r="VWI12" s="91"/>
      <c r="VWJ12" s="91"/>
      <c r="VWK12" s="91"/>
      <c r="VWL12" s="91"/>
      <c r="VWM12" s="91"/>
      <c r="VWN12" s="91"/>
      <c r="VWO12" s="91"/>
      <c r="VWP12" s="91"/>
      <c r="VWQ12" s="91"/>
      <c r="VWR12" s="91"/>
      <c r="VWS12" s="91"/>
      <c r="VWT12" s="91"/>
      <c r="VWU12" s="91"/>
      <c r="VWV12" s="91"/>
      <c r="VWW12" s="91"/>
      <c r="VWX12" s="91"/>
      <c r="VWY12" s="91"/>
      <c r="VWZ12" s="91"/>
      <c r="VXA12" s="91"/>
      <c r="VXB12" s="91"/>
      <c r="VXC12" s="91"/>
      <c r="VXD12" s="91"/>
      <c r="VXE12" s="91"/>
      <c r="VXF12" s="91"/>
      <c r="VXG12" s="91"/>
      <c r="VXH12" s="91"/>
      <c r="VXI12" s="91"/>
      <c r="VXJ12" s="91"/>
      <c r="VXK12" s="91"/>
      <c r="VXL12" s="91"/>
      <c r="VXM12" s="91"/>
      <c r="VXN12" s="91"/>
      <c r="VXO12" s="91"/>
      <c r="VXP12" s="91"/>
      <c r="VXQ12" s="91"/>
      <c r="VXR12" s="91"/>
      <c r="VXS12" s="91"/>
      <c r="VXT12" s="91"/>
      <c r="VXU12" s="91"/>
      <c r="VXV12" s="91"/>
      <c r="VXW12" s="91"/>
      <c r="VXX12" s="91"/>
      <c r="VXY12" s="91"/>
      <c r="VXZ12" s="91"/>
      <c r="VYA12" s="91"/>
      <c r="VYB12" s="91"/>
      <c r="VYC12" s="91"/>
      <c r="VYD12" s="91"/>
      <c r="VYE12" s="91"/>
      <c r="VYF12" s="91"/>
      <c r="VYG12" s="91"/>
      <c r="VYH12" s="91"/>
      <c r="VYI12" s="91"/>
      <c r="VYJ12" s="91"/>
      <c r="VYK12" s="91"/>
      <c r="VYL12" s="91"/>
      <c r="VYM12" s="91"/>
      <c r="VYN12" s="91"/>
      <c r="VYO12" s="91"/>
      <c r="VYP12" s="91"/>
      <c r="VYQ12" s="91"/>
      <c r="VYR12" s="91"/>
      <c r="VYS12" s="91"/>
      <c r="VYT12" s="91"/>
      <c r="VYU12" s="91"/>
      <c r="VYV12" s="91"/>
      <c r="VYW12" s="91"/>
      <c r="VYX12" s="91"/>
      <c r="VYY12" s="91"/>
      <c r="VYZ12" s="91"/>
      <c r="VZA12" s="91"/>
      <c r="VZB12" s="91"/>
      <c r="VZC12" s="91"/>
      <c r="VZD12" s="91"/>
      <c r="VZE12" s="91"/>
      <c r="VZF12" s="91"/>
      <c r="VZG12" s="91"/>
      <c r="VZH12" s="91"/>
      <c r="VZI12" s="91"/>
      <c r="VZJ12" s="91"/>
      <c r="VZK12" s="91"/>
      <c r="VZL12" s="91"/>
      <c r="VZM12" s="91"/>
      <c r="VZN12" s="91"/>
      <c r="VZO12" s="91"/>
      <c r="VZP12" s="91"/>
      <c r="VZQ12" s="91"/>
      <c r="VZR12" s="91"/>
      <c r="VZS12" s="91"/>
      <c r="VZT12" s="91"/>
      <c r="VZU12" s="91"/>
      <c r="VZV12" s="91"/>
      <c r="VZW12" s="91"/>
      <c r="VZX12" s="91"/>
      <c r="VZY12" s="91"/>
      <c r="VZZ12" s="91"/>
      <c r="WAA12" s="91"/>
      <c r="WAB12" s="91"/>
      <c r="WAC12" s="91"/>
      <c r="WAD12" s="91"/>
      <c r="WAE12" s="91"/>
      <c r="WAF12" s="91"/>
      <c r="WAG12" s="91"/>
      <c r="WAH12" s="91"/>
      <c r="WAI12" s="91"/>
      <c r="WAJ12" s="91"/>
      <c r="WAK12" s="91"/>
      <c r="WAL12" s="91"/>
      <c r="WAM12" s="91"/>
      <c r="WAN12" s="91"/>
      <c r="WAO12" s="91"/>
      <c r="WAP12" s="91"/>
      <c r="WAQ12" s="91"/>
      <c r="WAR12" s="91"/>
      <c r="WAS12" s="91"/>
      <c r="WAT12" s="91"/>
      <c r="WAU12" s="91"/>
      <c r="WAV12" s="91"/>
      <c r="WAW12" s="91"/>
      <c r="WAX12" s="91"/>
      <c r="WAY12" s="91"/>
      <c r="WAZ12" s="91"/>
      <c r="WBA12" s="91"/>
      <c r="WBB12" s="91"/>
      <c r="WBC12" s="91"/>
      <c r="WBD12" s="91"/>
      <c r="WBE12" s="91"/>
      <c r="WBF12" s="91"/>
      <c r="WBG12" s="91"/>
      <c r="WBH12" s="91"/>
      <c r="WBI12" s="91"/>
      <c r="WBJ12" s="91"/>
      <c r="WBK12" s="91"/>
      <c r="WBL12" s="91"/>
      <c r="WBM12" s="91"/>
      <c r="WBN12" s="91"/>
      <c r="WBO12" s="91"/>
      <c r="WBP12" s="91"/>
      <c r="WBQ12" s="91"/>
      <c r="WBR12" s="91"/>
      <c r="WBS12" s="91"/>
      <c r="WBT12" s="91"/>
      <c r="WBU12" s="91"/>
      <c r="WBV12" s="91"/>
      <c r="WBW12" s="91"/>
      <c r="WBX12" s="91"/>
      <c r="WBY12" s="91"/>
      <c r="WBZ12" s="91"/>
      <c r="WCA12" s="91"/>
      <c r="WCB12" s="91"/>
      <c r="WCC12" s="91"/>
      <c r="WCD12" s="91"/>
      <c r="WCE12" s="91"/>
      <c r="WCF12" s="91"/>
      <c r="WCG12" s="91"/>
      <c r="WCH12" s="91"/>
      <c r="WCI12" s="91"/>
      <c r="WCJ12" s="91"/>
      <c r="WCK12" s="91"/>
      <c r="WCL12" s="91"/>
      <c r="WCM12" s="91"/>
      <c r="WCN12" s="91"/>
      <c r="WCO12" s="91"/>
      <c r="WCP12" s="91"/>
      <c r="WCQ12" s="91"/>
      <c r="WCR12" s="91"/>
      <c r="WCS12" s="91"/>
      <c r="WCT12" s="91"/>
      <c r="WCU12" s="91"/>
      <c r="WCV12" s="91"/>
      <c r="WCW12" s="91"/>
      <c r="WCX12" s="91"/>
      <c r="WCY12" s="91"/>
      <c r="WCZ12" s="91"/>
      <c r="WDA12" s="91"/>
      <c r="WDB12" s="91"/>
      <c r="WDC12" s="91"/>
      <c r="WDD12" s="91"/>
      <c r="WDE12" s="91"/>
      <c r="WDF12" s="91"/>
      <c r="WDG12" s="91"/>
      <c r="WDH12" s="91"/>
      <c r="WDI12" s="91"/>
      <c r="WDJ12" s="91"/>
      <c r="WDK12" s="91"/>
      <c r="WDL12" s="91"/>
      <c r="WDM12" s="91"/>
      <c r="WDN12" s="91"/>
      <c r="WDO12" s="91"/>
      <c r="WDP12" s="91"/>
      <c r="WDQ12" s="91"/>
      <c r="WDR12" s="91"/>
      <c r="WDS12" s="91"/>
      <c r="WDT12" s="91"/>
      <c r="WDU12" s="91"/>
      <c r="WDV12" s="91"/>
      <c r="WDW12" s="91"/>
      <c r="WDX12" s="91"/>
      <c r="WDY12" s="91"/>
      <c r="WDZ12" s="91"/>
      <c r="WEA12" s="91"/>
      <c r="WEB12" s="91"/>
      <c r="WEC12" s="91"/>
      <c r="WED12" s="91"/>
      <c r="WEE12" s="91"/>
      <c r="WEF12" s="91"/>
      <c r="WEG12" s="91"/>
      <c r="WEH12" s="91"/>
      <c r="WEI12" s="91"/>
      <c r="WEJ12" s="91"/>
      <c r="WEK12" s="91"/>
      <c r="WEL12" s="91"/>
      <c r="WEM12" s="91"/>
      <c r="WEN12" s="91"/>
      <c r="WEO12" s="91"/>
      <c r="WEP12" s="91"/>
      <c r="WEQ12" s="91"/>
      <c r="WER12" s="91"/>
      <c r="WES12" s="91"/>
      <c r="WET12" s="91"/>
      <c r="WEU12" s="91"/>
      <c r="WEV12" s="91"/>
      <c r="WEW12" s="91"/>
      <c r="WEX12" s="91"/>
      <c r="WEY12" s="91"/>
      <c r="WEZ12" s="91"/>
      <c r="WFA12" s="91"/>
      <c r="WFB12" s="91"/>
      <c r="WFC12" s="91"/>
      <c r="WFD12" s="91"/>
      <c r="WFE12" s="91"/>
      <c r="WFF12" s="91"/>
      <c r="WFG12" s="91"/>
      <c r="WFH12" s="91"/>
      <c r="WFI12" s="91"/>
      <c r="WFJ12" s="91"/>
      <c r="WFK12" s="91"/>
      <c r="WFL12" s="91"/>
      <c r="WFM12" s="91"/>
      <c r="WFN12" s="91"/>
      <c r="WFO12" s="91"/>
      <c r="WFP12" s="91"/>
      <c r="WFQ12" s="91"/>
      <c r="WFR12" s="91"/>
      <c r="WFS12" s="91"/>
      <c r="WFT12" s="91"/>
      <c r="WFU12" s="91"/>
      <c r="WFV12" s="91"/>
      <c r="WFW12" s="91"/>
      <c r="WFX12" s="91"/>
      <c r="WFY12" s="91"/>
      <c r="WFZ12" s="91"/>
      <c r="WGA12" s="91"/>
      <c r="WGB12" s="91"/>
      <c r="WGC12" s="91"/>
      <c r="WGD12" s="91"/>
      <c r="WGE12" s="91"/>
      <c r="WGF12" s="91"/>
      <c r="WGG12" s="91"/>
      <c r="WGH12" s="91"/>
      <c r="WGI12" s="91"/>
      <c r="WGJ12" s="91"/>
      <c r="WGK12" s="91"/>
      <c r="WGL12" s="91"/>
      <c r="WGM12" s="91"/>
      <c r="WGN12" s="91"/>
      <c r="WGO12" s="91"/>
      <c r="WGP12" s="91"/>
      <c r="WGQ12" s="91"/>
      <c r="WGR12" s="91"/>
      <c r="WGS12" s="91"/>
      <c r="WGT12" s="91"/>
      <c r="WGU12" s="91"/>
      <c r="WGV12" s="91"/>
      <c r="WGW12" s="91"/>
      <c r="WGX12" s="91"/>
      <c r="WGY12" s="91"/>
      <c r="WGZ12" s="91"/>
      <c r="WHA12" s="91"/>
      <c r="WHB12" s="91"/>
      <c r="WHC12" s="91"/>
      <c r="WHD12" s="91"/>
      <c r="WHE12" s="91"/>
      <c r="WHF12" s="91"/>
      <c r="WHG12" s="91"/>
      <c r="WHH12" s="91"/>
      <c r="WHI12" s="91"/>
      <c r="WHJ12" s="91"/>
      <c r="WHK12" s="91"/>
      <c r="WHL12" s="91"/>
      <c r="WHM12" s="91"/>
      <c r="WHN12" s="91"/>
      <c r="WHO12" s="91"/>
      <c r="WHP12" s="91"/>
      <c r="WHQ12" s="91"/>
      <c r="WHR12" s="91"/>
      <c r="WHS12" s="91"/>
      <c r="WHT12" s="91"/>
      <c r="WHU12" s="91"/>
      <c r="WHV12" s="91"/>
      <c r="WHW12" s="91"/>
      <c r="WHX12" s="91"/>
      <c r="WHY12" s="91"/>
      <c r="WHZ12" s="91"/>
      <c r="WIA12" s="91"/>
      <c r="WIB12" s="91"/>
      <c r="WIC12" s="91"/>
      <c r="WID12" s="91"/>
      <c r="WIE12" s="91"/>
      <c r="WIF12" s="91"/>
      <c r="WIG12" s="91"/>
      <c r="WIH12" s="91"/>
      <c r="WII12" s="91"/>
      <c r="WIJ12" s="91"/>
      <c r="WIK12" s="91"/>
      <c r="WIL12" s="91"/>
      <c r="WIM12" s="91"/>
      <c r="WIN12" s="91"/>
      <c r="WIO12" s="91"/>
      <c r="WIP12" s="91"/>
      <c r="WIQ12" s="91"/>
      <c r="WIR12" s="91"/>
      <c r="WIS12" s="91"/>
      <c r="WIT12" s="91"/>
      <c r="WIU12" s="91"/>
      <c r="WIV12" s="91"/>
      <c r="WIW12" s="91"/>
      <c r="WIX12" s="91"/>
      <c r="WIY12" s="91"/>
      <c r="WIZ12" s="91"/>
      <c r="WJA12" s="91"/>
      <c r="WJB12" s="91"/>
      <c r="WJC12" s="91"/>
      <c r="WJD12" s="91"/>
      <c r="WJE12" s="91"/>
      <c r="WJF12" s="91"/>
      <c r="WJG12" s="91"/>
      <c r="WJH12" s="91"/>
      <c r="WJI12" s="91"/>
      <c r="WJJ12" s="91"/>
      <c r="WJK12" s="91"/>
      <c r="WJL12" s="91"/>
      <c r="WJM12" s="91"/>
      <c r="WJN12" s="91"/>
      <c r="WJO12" s="91"/>
      <c r="WJP12" s="91"/>
      <c r="WJQ12" s="91"/>
      <c r="WJR12" s="91"/>
      <c r="WJS12" s="91"/>
      <c r="WJT12" s="91"/>
      <c r="WJU12" s="91"/>
      <c r="WJV12" s="91"/>
      <c r="WJW12" s="91"/>
      <c r="WJX12" s="91"/>
      <c r="WJY12" s="91"/>
      <c r="WJZ12" s="91"/>
      <c r="WKA12" s="91"/>
      <c r="WKB12" s="91"/>
      <c r="WKC12" s="91"/>
      <c r="WKD12" s="91"/>
      <c r="WKE12" s="91"/>
      <c r="WKF12" s="91"/>
      <c r="WKG12" s="91"/>
      <c r="WKH12" s="91"/>
      <c r="WKI12" s="91"/>
      <c r="WKJ12" s="91"/>
      <c r="WKK12" s="91"/>
      <c r="WKL12" s="91"/>
      <c r="WKM12" s="91"/>
      <c r="WKN12" s="91"/>
      <c r="WKO12" s="91"/>
      <c r="WKP12" s="91"/>
      <c r="WKQ12" s="91"/>
      <c r="WKR12" s="91"/>
      <c r="WKS12" s="91"/>
      <c r="WKT12" s="91"/>
      <c r="WKU12" s="91"/>
      <c r="WKV12" s="91"/>
      <c r="WKW12" s="91"/>
      <c r="WKX12" s="91"/>
      <c r="WKY12" s="91"/>
      <c r="WKZ12" s="91"/>
      <c r="WLA12" s="91"/>
      <c r="WLB12" s="91"/>
      <c r="WLC12" s="91"/>
      <c r="WLD12" s="91"/>
      <c r="WLE12" s="91"/>
      <c r="WLF12" s="91"/>
      <c r="WLG12" s="91"/>
      <c r="WLH12" s="91"/>
      <c r="WLI12" s="91"/>
      <c r="WLJ12" s="91"/>
      <c r="WLK12" s="91"/>
      <c r="WLL12" s="91"/>
      <c r="WLM12" s="91"/>
      <c r="WLN12" s="91"/>
      <c r="WLO12" s="91"/>
      <c r="WLP12" s="91"/>
      <c r="WLQ12" s="91"/>
      <c r="WLR12" s="91"/>
      <c r="WLS12" s="91"/>
      <c r="WLT12" s="91"/>
      <c r="WLU12" s="91"/>
      <c r="WLV12" s="91"/>
      <c r="WLW12" s="91"/>
      <c r="WLX12" s="91"/>
      <c r="WLY12" s="91"/>
      <c r="WLZ12" s="91"/>
      <c r="WMA12" s="91"/>
      <c r="WMB12" s="91"/>
      <c r="WMC12" s="91"/>
      <c r="WMD12" s="91"/>
      <c r="WME12" s="91"/>
      <c r="WMF12" s="91"/>
      <c r="WMG12" s="91"/>
      <c r="WMH12" s="91"/>
      <c r="WMI12" s="91"/>
      <c r="WMJ12" s="91"/>
      <c r="WMK12" s="91"/>
      <c r="WML12" s="91"/>
      <c r="WMM12" s="91"/>
      <c r="WMN12" s="91"/>
      <c r="WMO12" s="91"/>
      <c r="WMP12" s="91"/>
      <c r="WMQ12" s="91"/>
      <c r="WMR12" s="91"/>
      <c r="WMS12" s="91"/>
      <c r="WMT12" s="91"/>
      <c r="WMU12" s="91"/>
      <c r="WMV12" s="91"/>
      <c r="WMW12" s="91"/>
      <c r="WMX12" s="91"/>
      <c r="WMY12" s="91"/>
      <c r="WMZ12" s="91"/>
      <c r="WNA12" s="91"/>
      <c r="WNB12" s="91"/>
      <c r="WNC12" s="91"/>
      <c r="WND12" s="91"/>
      <c r="WNE12" s="91"/>
      <c r="WNF12" s="91"/>
      <c r="WNG12" s="91"/>
      <c r="WNH12" s="91"/>
      <c r="WNI12" s="91"/>
      <c r="WNJ12" s="91"/>
      <c r="WNK12" s="91"/>
      <c r="WNL12" s="91"/>
      <c r="WNM12" s="91"/>
      <c r="WNN12" s="91"/>
      <c r="WNO12" s="91"/>
      <c r="WNP12" s="91"/>
      <c r="WNQ12" s="91"/>
      <c r="WNR12" s="91"/>
      <c r="WNS12" s="91"/>
      <c r="WNT12" s="91"/>
      <c r="WNU12" s="91"/>
      <c r="WNV12" s="91"/>
      <c r="WNW12" s="91"/>
      <c r="WNX12" s="91"/>
      <c r="WNY12" s="91"/>
      <c r="WNZ12" s="91"/>
      <c r="WOA12" s="91"/>
      <c r="WOB12" s="91"/>
      <c r="WOC12" s="91"/>
      <c r="WOD12" s="91"/>
      <c r="WOE12" s="91"/>
      <c r="WOF12" s="91"/>
      <c r="WOG12" s="91"/>
      <c r="WOH12" s="91"/>
      <c r="WOI12" s="91"/>
      <c r="WOJ12" s="91"/>
      <c r="WOK12" s="91"/>
      <c r="WOL12" s="91"/>
      <c r="WOM12" s="91"/>
      <c r="WON12" s="91"/>
      <c r="WOO12" s="91"/>
      <c r="WOP12" s="91"/>
      <c r="WOQ12" s="91"/>
      <c r="WOR12" s="91"/>
      <c r="WOS12" s="91"/>
      <c r="WOT12" s="91"/>
      <c r="WOU12" s="91"/>
      <c r="WOV12" s="91"/>
      <c r="WOW12" s="91"/>
      <c r="WOX12" s="91"/>
      <c r="WOY12" s="91"/>
      <c r="WOZ12" s="91"/>
      <c r="WPA12" s="91"/>
      <c r="WPB12" s="91"/>
      <c r="WPC12" s="91"/>
      <c r="WPD12" s="91"/>
      <c r="WPE12" s="91"/>
      <c r="WPF12" s="91"/>
      <c r="WPG12" s="91"/>
      <c r="WPH12" s="91"/>
      <c r="WPI12" s="91"/>
      <c r="WPJ12" s="91"/>
      <c r="WPK12" s="91"/>
      <c r="WPL12" s="91"/>
      <c r="WPM12" s="91"/>
      <c r="WPN12" s="91"/>
      <c r="WPO12" s="91"/>
      <c r="WPP12" s="91"/>
      <c r="WPQ12" s="91"/>
      <c r="WPR12" s="91"/>
      <c r="WPS12" s="91"/>
      <c r="WPT12" s="91"/>
      <c r="WPU12" s="91"/>
      <c r="WPV12" s="91"/>
      <c r="WPW12" s="91"/>
      <c r="WPX12" s="91"/>
      <c r="WPY12" s="91"/>
      <c r="WPZ12" s="91"/>
      <c r="WQA12" s="91"/>
      <c r="WQB12" s="91"/>
      <c r="WQC12" s="91"/>
      <c r="WQD12" s="91"/>
      <c r="WQE12" s="91"/>
      <c r="WQF12" s="91"/>
      <c r="WQG12" s="91"/>
      <c r="WQH12" s="91"/>
      <c r="WQI12" s="91"/>
      <c r="WQJ12" s="91"/>
      <c r="WQK12" s="91"/>
      <c r="WQL12" s="91"/>
      <c r="WQM12" s="91"/>
      <c r="WQN12" s="91"/>
      <c r="WQO12" s="91"/>
      <c r="WQP12" s="91"/>
      <c r="WQQ12" s="91"/>
      <c r="WQR12" s="91"/>
      <c r="WQS12" s="91"/>
      <c r="WQT12" s="91"/>
      <c r="WQU12" s="91"/>
      <c r="WQV12" s="91"/>
      <c r="WQW12" s="91"/>
      <c r="WQX12" s="91"/>
      <c r="WQY12" s="91"/>
      <c r="WQZ12" s="91"/>
      <c r="WRA12" s="91"/>
      <c r="WRB12" s="91"/>
      <c r="WRC12" s="91"/>
      <c r="WRD12" s="91"/>
      <c r="WRE12" s="91"/>
      <c r="WRF12" s="91"/>
      <c r="WRG12" s="91"/>
      <c r="WRH12" s="91"/>
      <c r="WRI12" s="91"/>
      <c r="WRJ12" s="91"/>
      <c r="WRK12" s="91"/>
      <c r="WRL12" s="91"/>
      <c r="WRM12" s="91"/>
      <c r="WRN12" s="91"/>
      <c r="WRO12" s="91"/>
      <c r="WRP12" s="91"/>
      <c r="WRQ12" s="91"/>
      <c r="WRR12" s="91"/>
      <c r="WRS12" s="91"/>
      <c r="WRT12" s="91"/>
      <c r="WRU12" s="91"/>
      <c r="WRV12" s="91"/>
      <c r="WRW12" s="91"/>
      <c r="WRX12" s="91"/>
      <c r="WRY12" s="91"/>
      <c r="WRZ12" s="91"/>
      <c r="WSA12" s="91"/>
      <c r="WSB12" s="91"/>
      <c r="WSC12" s="91"/>
      <c r="WSD12" s="91"/>
      <c r="WSE12" s="91"/>
      <c r="WSF12" s="91"/>
      <c r="WSG12" s="91"/>
      <c r="WSH12" s="91"/>
      <c r="WSI12" s="91"/>
      <c r="WSJ12" s="91"/>
      <c r="WSK12" s="91"/>
      <c r="WSL12" s="91"/>
      <c r="WSM12" s="91"/>
      <c r="WSN12" s="91"/>
      <c r="WSO12" s="91"/>
      <c r="WSP12" s="91"/>
      <c r="WSQ12" s="91"/>
      <c r="WSR12" s="91"/>
      <c r="WSS12" s="91"/>
      <c r="WST12" s="91"/>
      <c r="WSU12" s="91"/>
      <c r="WSV12" s="91"/>
      <c r="WSW12" s="91"/>
      <c r="WSX12" s="91"/>
      <c r="WSY12" s="91"/>
      <c r="WSZ12" s="91"/>
      <c r="WTA12" s="91"/>
      <c r="WTB12" s="91"/>
      <c r="WTC12" s="91"/>
      <c r="WTD12" s="91"/>
      <c r="WTE12" s="91"/>
      <c r="WTF12" s="91"/>
      <c r="WTG12" s="91"/>
      <c r="WTH12" s="91"/>
      <c r="WTI12" s="91"/>
      <c r="WTJ12" s="91"/>
      <c r="WTK12" s="91"/>
      <c r="WTL12" s="91"/>
      <c r="WTM12" s="91"/>
      <c r="WTN12" s="91"/>
      <c r="WTO12" s="91"/>
      <c r="WTP12" s="91"/>
      <c r="WTQ12" s="91"/>
      <c r="WTR12" s="91"/>
      <c r="WTS12" s="91"/>
      <c r="WTT12" s="91"/>
      <c r="WTU12" s="91"/>
      <c r="WTV12" s="91"/>
      <c r="WTW12" s="91"/>
      <c r="WTX12" s="91"/>
      <c r="WTY12" s="91"/>
      <c r="WTZ12" s="91"/>
      <c r="WUA12" s="91"/>
      <c r="WUB12" s="91"/>
      <c r="WUC12" s="91"/>
      <c r="WUD12" s="91"/>
      <c r="WUE12" s="91"/>
      <c r="WUF12" s="91"/>
      <c r="WUG12" s="91"/>
      <c r="WUH12" s="91"/>
      <c r="WUI12" s="91"/>
      <c r="WUJ12" s="91"/>
      <c r="WUK12" s="91"/>
      <c r="WUL12" s="91"/>
      <c r="WUM12" s="91"/>
      <c r="WUN12" s="91"/>
      <c r="WUO12" s="91"/>
      <c r="WUP12" s="91"/>
      <c r="WUQ12" s="91"/>
      <c r="WUR12" s="91"/>
      <c r="WUS12" s="91"/>
      <c r="WUT12" s="91"/>
      <c r="WUU12" s="91"/>
      <c r="WUV12" s="91"/>
      <c r="WUW12" s="91"/>
      <c r="WUX12" s="91"/>
      <c r="WUY12" s="91"/>
      <c r="WUZ12" s="91"/>
      <c r="WVA12" s="91"/>
      <c r="WVB12" s="91"/>
      <c r="WVC12" s="91"/>
      <c r="WVD12" s="91"/>
      <c r="WVE12" s="91"/>
      <c r="WVF12" s="91"/>
      <c r="WVG12" s="91"/>
      <c r="WVH12" s="91"/>
      <c r="WVI12" s="91"/>
      <c r="WVJ12" s="91"/>
      <c r="WVK12" s="91"/>
      <c r="WVL12" s="91"/>
      <c r="WVM12" s="91"/>
      <c r="WVN12" s="91"/>
      <c r="WVO12" s="91"/>
      <c r="WVP12" s="91"/>
      <c r="WVQ12" s="91"/>
      <c r="WVR12" s="91"/>
      <c r="WVS12" s="91"/>
      <c r="WVT12" s="91"/>
      <c r="WVU12" s="91"/>
      <c r="WVV12" s="91"/>
      <c r="WVW12" s="91"/>
      <c r="WVX12" s="91"/>
      <c r="WVY12" s="91"/>
      <c r="WVZ12" s="91"/>
      <c r="WWA12" s="91"/>
      <c r="WWB12" s="91"/>
      <c r="WWC12" s="91"/>
      <c r="WWD12" s="91"/>
      <c r="WWE12" s="91"/>
      <c r="WWF12" s="91"/>
      <c r="WWG12" s="91"/>
      <c r="WWH12" s="91"/>
      <c r="WWI12" s="91"/>
      <c r="WWJ12" s="91"/>
      <c r="WWK12" s="91"/>
      <c r="WWL12" s="91"/>
      <c r="WWM12" s="91"/>
      <c r="WWN12" s="91"/>
      <c r="WWO12" s="91"/>
      <c r="WWP12" s="91"/>
      <c r="WWQ12" s="91"/>
      <c r="WWR12" s="91"/>
      <c r="WWS12" s="91"/>
      <c r="WWT12" s="91"/>
      <c r="WWU12" s="91"/>
      <c r="WWV12" s="91"/>
      <c r="WWW12" s="91"/>
      <c r="WWX12" s="91"/>
      <c r="WWY12" s="91"/>
      <c r="WWZ12" s="91"/>
      <c r="WXA12" s="91"/>
      <c r="WXB12" s="91"/>
      <c r="WXC12" s="91"/>
      <c r="WXD12" s="91"/>
      <c r="WXE12" s="91"/>
      <c r="WXF12" s="91"/>
      <c r="WXG12" s="91"/>
      <c r="WXH12" s="91"/>
      <c r="WXI12" s="91"/>
      <c r="WXJ12" s="91"/>
      <c r="WXK12" s="91"/>
      <c r="WXL12" s="91"/>
      <c r="WXM12" s="91"/>
      <c r="WXN12" s="91"/>
      <c r="WXO12" s="91"/>
      <c r="WXP12" s="91"/>
      <c r="WXQ12" s="91"/>
      <c r="WXR12" s="91"/>
      <c r="WXS12" s="91"/>
      <c r="WXT12" s="91"/>
      <c r="WXU12" s="91"/>
      <c r="WXV12" s="91"/>
      <c r="WXW12" s="91"/>
      <c r="WXX12" s="91"/>
      <c r="WXY12" s="91"/>
      <c r="WXZ12" s="91"/>
      <c r="WYA12" s="91"/>
      <c r="WYB12" s="91"/>
      <c r="WYC12" s="91"/>
      <c r="WYD12" s="91"/>
      <c r="WYE12" s="91"/>
      <c r="WYF12" s="91"/>
      <c r="WYG12" s="91"/>
      <c r="WYH12" s="91"/>
      <c r="WYI12" s="91"/>
      <c r="WYJ12" s="91"/>
      <c r="WYK12" s="91"/>
      <c r="WYL12" s="91"/>
      <c r="WYM12" s="91"/>
      <c r="WYN12" s="91"/>
      <c r="WYO12" s="91"/>
      <c r="WYP12" s="91"/>
      <c r="WYQ12" s="91"/>
      <c r="WYR12" s="91"/>
      <c r="WYS12" s="91"/>
      <c r="WYT12" s="91"/>
      <c r="WYU12" s="91"/>
      <c r="WYV12" s="91"/>
      <c r="WYW12" s="91"/>
      <c r="WYX12" s="91"/>
      <c r="WYY12" s="91"/>
      <c r="WYZ12" s="91"/>
      <c r="WZA12" s="91"/>
      <c r="WZB12" s="91"/>
      <c r="WZC12" s="91"/>
      <c r="WZD12" s="91"/>
      <c r="WZE12" s="91"/>
      <c r="WZF12" s="91"/>
      <c r="WZG12" s="91"/>
      <c r="WZH12" s="91"/>
      <c r="WZI12" s="91"/>
      <c r="WZJ12" s="91"/>
      <c r="WZK12" s="91"/>
      <c r="WZL12" s="91"/>
      <c r="WZM12" s="91"/>
      <c r="WZN12" s="91"/>
      <c r="WZO12" s="91"/>
      <c r="WZP12" s="91"/>
      <c r="WZQ12" s="91"/>
      <c r="WZR12" s="91"/>
      <c r="WZS12" s="91"/>
      <c r="WZT12" s="91"/>
      <c r="WZU12" s="91"/>
      <c r="WZV12" s="91"/>
      <c r="WZW12" s="91"/>
      <c r="WZX12" s="91"/>
      <c r="WZY12" s="91"/>
      <c r="WZZ12" s="91"/>
      <c r="XAA12" s="91"/>
      <c r="XAB12" s="91"/>
      <c r="XAC12" s="91"/>
      <c r="XAD12" s="91"/>
      <c r="XAE12" s="91"/>
      <c r="XAF12" s="91"/>
      <c r="XAG12" s="91"/>
      <c r="XAH12" s="91"/>
      <c r="XAI12" s="91"/>
      <c r="XAJ12" s="91"/>
      <c r="XAK12" s="91"/>
      <c r="XAL12" s="91"/>
      <c r="XAM12" s="91"/>
      <c r="XAN12" s="91"/>
      <c r="XAO12" s="91"/>
      <c r="XAP12" s="91"/>
      <c r="XAQ12" s="91"/>
      <c r="XAR12" s="91"/>
      <c r="XAS12" s="91"/>
      <c r="XAT12" s="91"/>
      <c r="XAU12" s="91"/>
      <c r="XAV12" s="91"/>
      <c r="XAW12" s="91"/>
      <c r="XAX12" s="91"/>
      <c r="XAY12" s="91"/>
      <c r="XAZ12" s="91"/>
      <c r="XBA12" s="91"/>
      <c r="XBB12" s="91"/>
      <c r="XBC12" s="91"/>
      <c r="XBD12" s="91"/>
      <c r="XBE12" s="91"/>
      <c r="XBF12" s="91"/>
      <c r="XBG12" s="91"/>
      <c r="XBH12" s="91"/>
      <c r="XBI12" s="91"/>
      <c r="XBJ12" s="91"/>
      <c r="XBK12" s="91"/>
      <c r="XBL12" s="91"/>
      <c r="XBM12" s="91"/>
      <c r="XBN12" s="91"/>
      <c r="XBO12" s="91"/>
      <c r="XBP12" s="91"/>
      <c r="XBQ12" s="91"/>
      <c r="XBR12" s="91"/>
      <c r="XBS12" s="91"/>
      <c r="XBT12" s="91"/>
      <c r="XBU12" s="91"/>
      <c r="XBV12" s="91"/>
      <c r="XBW12" s="91"/>
      <c r="XBX12" s="91"/>
      <c r="XBY12" s="91"/>
      <c r="XBZ12" s="91"/>
      <c r="XCA12" s="91"/>
      <c r="XCB12" s="91"/>
      <c r="XCC12" s="91"/>
      <c r="XCD12" s="91"/>
      <c r="XCE12" s="91"/>
      <c r="XCF12" s="91"/>
      <c r="XCG12" s="91"/>
      <c r="XCH12" s="91"/>
      <c r="XCI12" s="91"/>
      <c r="XCJ12" s="91"/>
      <c r="XCK12" s="91"/>
      <c r="XCL12" s="91"/>
      <c r="XCM12" s="91"/>
      <c r="XCN12" s="91"/>
      <c r="XCO12" s="91"/>
      <c r="XCP12" s="91"/>
      <c r="XCQ12" s="91"/>
      <c r="XCR12" s="91"/>
      <c r="XCS12" s="91"/>
      <c r="XCT12" s="91"/>
      <c r="XCU12" s="91"/>
      <c r="XCV12" s="91"/>
      <c r="XCW12" s="91"/>
      <c r="XCX12" s="91"/>
      <c r="XCY12" s="91"/>
      <c r="XCZ12" s="91"/>
      <c r="XDA12" s="91"/>
      <c r="XDB12" s="91"/>
      <c r="XDC12" s="91"/>
      <c r="XDD12" s="91"/>
      <c r="XDE12" s="91"/>
      <c r="XDF12" s="91"/>
      <c r="XDG12" s="91"/>
      <c r="XDH12" s="91"/>
      <c r="XDI12" s="91"/>
      <c r="XDJ12" s="91"/>
      <c r="XDK12" s="91"/>
      <c r="XDL12" s="91"/>
      <c r="XDM12" s="91"/>
      <c r="XDN12" s="91"/>
      <c r="XDO12" s="91"/>
      <c r="XDP12" s="91"/>
      <c r="XDQ12" s="91"/>
      <c r="XDR12" s="91"/>
      <c r="XDS12" s="91"/>
      <c r="XDT12" s="91"/>
      <c r="XDU12" s="91"/>
      <c r="XDV12" s="91"/>
      <c r="XDW12" s="91"/>
      <c r="XDX12" s="91"/>
      <c r="XDY12" s="91"/>
      <c r="XDZ12" s="91"/>
      <c r="XEA12" s="91"/>
      <c r="XEB12" s="91"/>
      <c r="XEC12" s="91"/>
      <c r="XED12" s="91"/>
      <c r="XEE12" s="91"/>
      <c r="XEF12" s="91"/>
      <c r="XEG12" s="91"/>
      <c r="XEH12" s="91"/>
      <c r="XEI12" s="91"/>
      <c r="XEJ12" s="91"/>
      <c r="XEK12" s="91"/>
      <c r="XEL12" s="91"/>
      <c r="XEM12" s="91"/>
      <c r="XEN12" s="91"/>
      <c r="XEO12" s="91"/>
      <c r="XEP12" s="91"/>
      <c r="XEQ12" s="91"/>
      <c r="XER12" s="91"/>
      <c r="XES12" s="91"/>
      <c r="XET12" s="91"/>
      <c r="XEU12" s="91"/>
      <c r="XEV12" s="91"/>
      <c r="XEW12" s="91"/>
      <c r="XEX12" s="91"/>
      <c r="XEY12" s="91"/>
      <c r="XEZ12" s="91"/>
      <c r="XFA12" s="91"/>
      <c r="XFB12" s="91"/>
      <c r="XFC12" s="91"/>
      <c r="XFD12" s="91"/>
    </row>
    <row r="13" s="80" customFormat="1" ht="15" spans="1:18">
      <c r="A13" s="97" t="s">
        <v>1144</v>
      </c>
      <c r="B13" s="102">
        <v>0.0476</v>
      </c>
      <c r="C13" s="102">
        <v>0.0677</v>
      </c>
      <c r="D13" s="102">
        <v>0.0745</v>
      </c>
      <c r="E13" s="102">
        <v>0.0905</v>
      </c>
      <c r="F13" s="102">
        <v>0.0663</v>
      </c>
      <c r="G13" s="102">
        <v>0.0627</v>
      </c>
      <c r="H13" s="102">
        <v>0.0632</v>
      </c>
      <c r="I13" s="102">
        <v>0.0607</v>
      </c>
      <c r="J13" s="102">
        <v>0.0599</v>
      </c>
      <c r="K13" s="110">
        <v>0.0518</v>
      </c>
      <c r="L13" s="110"/>
      <c r="M13" s="110"/>
      <c r="N13" s="110"/>
      <c r="O13" s="110"/>
      <c r="P13" s="110"/>
      <c r="Q13" s="110"/>
      <c r="R13" s="110"/>
    </row>
    <row r="14" s="79" customFormat="1" ht="15" spans="1:17">
      <c r="A14" s="103" t="s">
        <v>1145</v>
      </c>
      <c r="B14" s="100">
        <v>166</v>
      </c>
      <c r="C14" s="100">
        <v>282</v>
      </c>
      <c r="D14" s="96">
        <v>392</v>
      </c>
      <c r="E14" s="96">
        <v>572</v>
      </c>
      <c r="F14" s="96">
        <v>580</v>
      </c>
      <c r="G14" s="96">
        <v>649</v>
      </c>
      <c r="H14" s="96">
        <v>603</v>
      </c>
      <c r="I14" s="96">
        <v>445</v>
      </c>
      <c r="J14" s="96">
        <v>578</v>
      </c>
      <c r="K14" s="100">
        <v>892</v>
      </c>
      <c r="L14" s="100"/>
      <c r="M14" s="100"/>
      <c r="N14" s="100"/>
      <c r="O14" s="100"/>
      <c r="P14" s="106"/>
      <c r="Q14" s="106"/>
    </row>
    <row r="15" s="78" customFormat="1" ht="15" spans="1:16384">
      <c r="A15" s="90" t="s">
        <v>1146</v>
      </c>
      <c r="B15" s="91"/>
      <c r="C15" s="91">
        <v>268</v>
      </c>
      <c r="D15" s="91">
        <v>400</v>
      </c>
      <c r="E15" s="91">
        <v>550</v>
      </c>
      <c r="F15" s="91">
        <v>750</v>
      </c>
      <c r="G15" s="91">
        <v>750</v>
      </c>
      <c r="H15" s="91">
        <v>750</v>
      </c>
      <c r="I15" s="91">
        <v>750</v>
      </c>
      <c r="J15" s="91">
        <v>2000</v>
      </c>
      <c r="K15" s="91">
        <v>2000</v>
      </c>
      <c r="L15" s="91">
        <v>2000</v>
      </c>
      <c r="M15" s="91">
        <v>2000</v>
      </c>
      <c r="N15" s="91">
        <v>2750</v>
      </c>
      <c r="O15" s="91">
        <v>2750</v>
      </c>
      <c r="P15" s="91">
        <v>2750</v>
      </c>
      <c r="Q15" s="91">
        <v>2750</v>
      </c>
      <c r="R15" s="91"/>
      <c r="S15" s="91"/>
      <c r="T15" s="91"/>
      <c r="U15" s="91"/>
      <c r="V15" s="91"/>
      <c r="W15" s="91"/>
      <c r="X15" s="91"/>
      <c r="Y15" s="91"/>
      <c r="Z15" s="91"/>
      <c r="AA15" s="91"/>
      <c r="AB15" s="91"/>
      <c r="AC15" s="91"/>
      <c r="AD15" s="91"/>
      <c r="AE15" s="91"/>
      <c r="AF15" s="91"/>
      <c r="AG15" s="91"/>
      <c r="AH15" s="91"/>
      <c r="AI15" s="91"/>
      <c r="AJ15" s="91"/>
      <c r="AK15" s="91"/>
      <c r="AL15" s="91"/>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1"/>
      <c r="BQ15" s="91"/>
      <c r="BR15" s="91"/>
      <c r="BS15" s="91"/>
      <c r="BT15" s="91"/>
      <c r="BU15" s="91"/>
      <c r="BV15" s="91"/>
      <c r="BW15" s="91"/>
      <c r="BX15" s="91"/>
      <c r="BY15" s="91"/>
      <c r="BZ15" s="91"/>
      <c r="CA15" s="91"/>
      <c r="CB15" s="91"/>
      <c r="CC15" s="91"/>
      <c r="CD15" s="91"/>
      <c r="CE15" s="91"/>
      <c r="CF15" s="91"/>
      <c r="CG15" s="91"/>
      <c r="CH15" s="91"/>
      <c r="CI15" s="91"/>
      <c r="CJ15" s="91"/>
      <c r="CK15" s="91"/>
      <c r="CL15" s="91"/>
      <c r="CM15" s="91"/>
      <c r="CN15" s="91"/>
      <c r="CO15" s="91"/>
      <c r="CP15" s="91"/>
      <c r="CQ15" s="91"/>
      <c r="CR15" s="91"/>
      <c r="CS15" s="91"/>
      <c r="CT15" s="91"/>
      <c r="CU15" s="91"/>
      <c r="CV15" s="91"/>
      <c r="CW15" s="91"/>
      <c r="CX15" s="91"/>
      <c r="CY15" s="91"/>
      <c r="CZ15" s="91"/>
      <c r="DA15" s="91"/>
      <c r="DB15" s="91"/>
      <c r="DC15" s="91"/>
      <c r="DD15" s="91"/>
      <c r="DE15" s="91"/>
      <c r="DF15" s="91"/>
      <c r="DG15" s="91"/>
      <c r="DH15" s="91"/>
      <c r="DI15" s="91"/>
      <c r="DJ15" s="91"/>
      <c r="DK15" s="91"/>
      <c r="DL15" s="91"/>
      <c r="DM15" s="91"/>
      <c r="DN15" s="91"/>
      <c r="DO15" s="91"/>
      <c r="DP15" s="91"/>
      <c r="DQ15" s="91"/>
      <c r="DR15" s="91"/>
      <c r="DS15" s="91"/>
      <c r="DT15" s="91"/>
      <c r="DU15" s="91"/>
      <c r="DV15" s="91"/>
      <c r="DW15" s="91"/>
      <c r="DX15" s="91"/>
      <c r="DY15" s="91"/>
      <c r="DZ15" s="91"/>
      <c r="EA15" s="91"/>
      <c r="EB15" s="91"/>
      <c r="EC15" s="91"/>
      <c r="ED15" s="91"/>
      <c r="EE15" s="91"/>
      <c r="EF15" s="91"/>
      <c r="EG15" s="91"/>
      <c r="EH15" s="91"/>
      <c r="EI15" s="91"/>
      <c r="EJ15" s="91"/>
      <c r="EK15" s="91"/>
      <c r="EL15" s="91"/>
      <c r="EM15" s="91"/>
      <c r="EN15" s="91"/>
      <c r="EO15" s="91"/>
      <c r="EP15" s="91"/>
      <c r="EQ15" s="91"/>
      <c r="ER15" s="91"/>
      <c r="ES15" s="91"/>
      <c r="ET15" s="91"/>
      <c r="EU15" s="91"/>
      <c r="EV15" s="91"/>
      <c r="EW15" s="91"/>
      <c r="EX15" s="91"/>
      <c r="EY15" s="91"/>
      <c r="EZ15" s="91"/>
      <c r="FA15" s="91"/>
      <c r="FB15" s="91"/>
      <c r="FC15" s="91"/>
      <c r="FD15" s="91"/>
      <c r="FE15" s="91"/>
      <c r="FF15" s="91"/>
      <c r="FG15" s="91"/>
      <c r="FH15" s="91"/>
      <c r="FI15" s="91"/>
      <c r="FJ15" s="91"/>
      <c r="FK15" s="91"/>
      <c r="FL15" s="91"/>
      <c r="FM15" s="91"/>
      <c r="FN15" s="91"/>
      <c r="FO15" s="91"/>
      <c r="FP15" s="91"/>
      <c r="FQ15" s="91"/>
      <c r="FR15" s="91"/>
      <c r="FS15" s="91"/>
      <c r="FT15" s="91"/>
      <c r="FU15" s="91"/>
      <c r="FV15" s="91"/>
      <c r="FW15" s="91"/>
      <c r="FX15" s="91"/>
      <c r="FY15" s="91"/>
      <c r="FZ15" s="91"/>
      <c r="GA15" s="91"/>
      <c r="GB15" s="91"/>
      <c r="GC15" s="91"/>
      <c r="GD15" s="91"/>
      <c r="GE15" s="91"/>
      <c r="GF15" s="91"/>
      <c r="GG15" s="91"/>
      <c r="GH15" s="91"/>
      <c r="GI15" s="91"/>
      <c r="GJ15" s="91"/>
      <c r="GK15" s="91"/>
      <c r="GL15" s="91"/>
      <c r="GM15" s="91"/>
      <c r="GN15" s="91"/>
      <c r="GO15" s="91"/>
      <c r="GP15" s="91"/>
      <c r="GQ15" s="91"/>
      <c r="GR15" s="91"/>
      <c r="GS15" s="91"/>
      <c r="GT15" s="91"/>
      <c r="GU15" s="91"/>
      <c r="GV15" s="91"/>
      <c r="GW15" s="91"/>
      <c r="GX15" s="91"/>
      <c r="GY15" s="91"/>
      <c r="GZ15" s="91"/>
      <c r="HA15" s="91"/>
      <c r="HB15" s="91"/>
      <c r="HC15" s="91"/>
      <c r="HD15" s="91"/>
      <c r="HE15" s="91"/>
      <c r="HF15" s="91"/>
      <c r="HG15" s="91"/>
      <c r="HH15" s="91"/>
      <c r="HI15" s="91"/>
      <c r="HJ15" s="91"/>
      <c r="HK15" s="91"/>
      <c r="HL15" s="91"/>
      <c r="HM15" s="91"/>
      <c r="HN15" s="91"/>
      <c r="HO15" s="91"/>
      <c r="HP15" s="91"/>
      <c r="HQ15" s="91"/>
      <c r="HR15" s="91"/>
      <c r="HS15" s="91"/>
      <c r="HT15" s="91"/>
      <c r="HU15" s="91"/>
      <c r="HV15" s="91"/>
      <c r="HW15" s="91"/>
      <c r="HX15" s="91"/>
      <c r="HY15" s="91"/>
      <c r="HZ15" s="91"/>
      <c r="IA15" s="91"/>
      <c r="IB15" s="91"/>
      <c r="IC15" s="91"/>
      <c r="ID15" s="91"/>
      <c r="IE15" s="91"/>
      <c r="IF15" s="91"/>
      <c r="IG15" s="91"/>
      <c r="IH15" s="91"/>
      <c r="II15" s="91"/>
      <c r="IJ15" s="91"/>
      <c r="IK15" s="91"/>
      <c r="IL15" s="91"/>
      <c r="IM15" s="91"/>
      <c r="IN15" s="91"/>
      <c r="IO15" s="91"/>
      <c r="IP15" s="91"/>
      <c r="IQ15" s="91"/>
      <c r="IR15" s="91"/>
      <c r="IS15" s="91"/>
      <c r="IT15" s="91"/>
      <c r="IU15" s="91"/>
      <c r="IV15" s="91"/>
      <c r="IW15" s="91"/>
      <c r="IX15" s="91"/>
      <c r="IY15" s="91"/>
      <c r="IZ15" s="91"/>
      <c r="JA15" s="91"/>
      <c r="JB15" s="91"/>
      <c r="JC15" s="91"/>
      <c r="JD15" s="91"/>
      <c r="JE15" s="91"/>
      <c r="JF15" s="91"/>
      <c r="JG15" s="91"/>
      <c r="JH15" s="91"/>
      <c r="JI15" s="91"/>
      <c r="JJ15" s="91"/>
      <c r="JK15" s="91"/>
      <c r="JL15" s="91"/>
      <c r="JM15" s="91"/>
      <c r="JN15" s="91"/>
      <c r="JO15" s="91"/>
      <c r="JP15" s="91"/>
      <c r="JQ15" s="91"/>
      <c r="JR15" s="91"/>
      <c r="JS15" s="91"/>
      <c r="JT15" s="91"/>
      <c r="JU15" s="91"/>
      <c r="JV15" s="91"/>
      <c r="JW15" s="91"/>
      <c r="JX15" s="91"/>
      <c r="JY15" s="91"/>
      <c r="JZ15" s="91"/>
      <c r="KA15" s="91"/>
      <c r="KB15" s="91"/>
      <c r="KC15" s="91"/>
      <c r="KD15" s="91"/>
      <c r="KE15" s="91"/>
      <c r="KF15" s="91"/>
      <c r="KG15" s="91"/>
      <c r="KH15" s="91"/>
      <c r="KI15" s="91"/>
      <c r="KJ15" s="91"/>
      <c r="KK15" s="91"/>
      <c r="KL15" s="91"/>
      <c r="KM15" s="91"/>
      <c r="KN15" s="91"/>
      <c r="KO15" s="91"/>
      <c r="KP15" s="91"/>
      <c r="KQ15" s="91"/>
      <c r="KR15" s="91"/>
      <c r="KS15" s="91"/>
      <c r="KT15" s="91"/>
      <c r="KU15" s="91"/>
      <c r="KV15" s="91"/>
      <c r="KW15" s="91"/>
      <c r="KX15" s="91"/>
      <c r="KY15" s="91"/>
      <c r="KZ15" s="91"/>
      <c r="LA15" s="91"/>
      <c r="LB15" s="91"/>
      <c r="LC15" s="91"/>
      <c r="LD15" s="91"/>
      <c r="LE15" s="91"/>
      <c r="LF15" s="91"/>
      <c r="LG15" s="91"/>
      <c r="LH15" s="91"/>
      <c r="LI15" s="91"/>
      <c r="LJ15" s="91"/>
      <c r="LK15" s="91"/>
      <c r="LL15" s="91"/>
      <c r="LM15" s="91"/>
      <c r="LN15" s="91"/>
      <c r="LO15" s="91"/>
      <c r="LP15" s="91"/>
      <c r="LQ15" s="91"/>
      <c r="LR15" s="91"/>
      <c r="LS15" s="91"/>
      <c r="LT15" s="91"/>
      <c r="LU15" s="91"/>
      <c r="LV15" s="91"/>
      <c r="LW15" s="91"/>
      <c r="LX15" s="91"/>
      <c r="LY15" s="91"/>
      <c r="LZ15" s="91"/>
      <c r="MA15" s="91"/>
      <c r="MB15" s="91"/>
      <c r="MC15" s="91"/>
      <c r="MD15" s="91"/>
      <c r="ME15" s="91"/>
      <c r="MF15" s="91"/>
      <c r="MG15" s="91"/>
      <c r="MH15" s="91"/>
      <c r="MI15" s="91"/>
      <c r="MJ15" s="91"/>
      <c r="MK15" s="91"/>
      <c r="ML15" s="91"/>
      <c r="MM15" s="91"/>
      <c r="MN15" s="91"/>
      <c r="MO15" s="91"/>
      <c r="MP15" s="91"/>
      <c r="MQ15" s="91"/>
      <c r="MR15" s="91"/>
      <c r="MS15" s="91"/>
      <c r="MT15" s="91"/>
      <c r="MU15" s="91"/>
      <c r="MV15" s="91"/>
      <c r="MW15" s="91"/>
      <c r="MX15" s="91"/>
      <c r="MY15" s="91"/>
      <c r="MZ15" s="91"/>
      <c r="NA15" s="91"/>
      <c r="NB15" s="91"/>
      <c r="NC15" s="91"/>
      <c r="ND15" s="91"/>
      <c r="NE15" s="91"/>
      <c r="NF15" s="91"/>
      <c r="NG15" s="91"/>
      <c r="NH15" s="91"/>
      <c r="NI15" s="91"/>
      <c r="NJ15" s="91"/>
      <c r="NK15" s="91"/>
      <c r="NL15" s="91"/>
      <c r="NM15" s="91"/>
      <c r="NN15" s="91"/>
      <c r="NO15" s="91"/>
      <c r="NP15" s="91"/>
      <c r="NQ15" s="91"/>
      <c r="NR15" s="91"/>
      <c r="NS15" s="91"/>
      <c r="NT15" s="91"/>
      <c r="NU15" s="91"/>
      <c r="NV15" s="91"/>
      <c r="NW15" s="91"/>
      <c r="NX15" s="91"/>
      <c r="NY15" s="91"/>
      <c r="NZ15" s="91"/>
      <c r="OA15" s="91"/>
      <c r="OB15" s="91"/>
      <c r="OC15" s="91"/>
      <c r="OD15" s="91"/>
      <c r="OE15" s="91"/>
      <c r="OF15" s="91"/>
      <c r="OG15" s="91"/>
      <c r="OH15" s="91"/>
      <c r="OI15" s="91"/>
      <c r="OJ15" s="91"/>
      <c r="OK15" s="91"/>
      <c r="OL15" s="91"/>
      <c r="OM15" s="91"/>
      <c r="ON15" s="91"/>
      <c r="OO15" s="91"/>
      <c r="OP15" s="91"/>
      <c r="OQ15" s="91"/>
      <c r="OR15" s="91"/>
      <c r="OS15" s="91"/>
      <c r="OT15" s="91"/>
      <c r="OU15" s="91"/>
      <c r="OV15" s="91"/>
      <c r="OW15" s="91"/>
      <c r="OX15" s="91"/>
      <c r="OY15" s="91"/>
      <c r="OZ15" s="91"/>
      <c r="PA15" s="91"/>
      <c r="PB15" s="91"/>
      <c r="PC15" s="91"/>
      <c r="PD15" s="91"/>
      <c r="PE15" s="91"/>
      <c r="PF15" s="91"/>
      <c r="PG15" s="91"/>
      <c r="PH15" s="91"/>
      <c r="PI15" s="91"/>
      <c r="PJ15" s="91"/>
      <c r="PK15" s="91"/>
      <c r="PL15" s="91"/>
      <c r="PM15" s="91"/>
      <c r="PN15" s="91"/>
      <c r="PO15" s="91"/>
      <c r="PP15" s="91"/>
      <c r="PQ15" s="91"/>
      <c r="PR15" s="91"/>
      <c r="PS15" s="91"/>
      <c r="PT15" s="91"/>
      <c r="PU15" s="91"/>
      <c r="PV15" s="91"/>
      <c r="PW15" s="91"/>
      <c r="PX15" s="91"/>
      <c r="PY15" s="91"/>
      <c r="PZ15" s="91"/>
      <c r="QA15" s="91"/>
      <c r="QB15" s="91"/>
      <c r="QC15" s="91"/>
      <c r="QD15" s="91"/>
      <c r="QE15" s="91"/>
      <c r="QF15" s="91"/>
      <c r="QG15" s="91"/>
      <c r="QH15" s="91"/>
      <c r="QI15" s="91"/>
      <c r="QJ15" s="91"/>
      <c r="QK15" s="91"/>
      <c r="QL15" s="91"/>
      <c r="QM15" s="91"/>
      <c r="QN15" s="91"/>
      <c r="QO15" s="91"/>
      <c r="QP15" s="91"/>
      <c r="QQ15" s="91"/>
      <c r="QR15" s="91"/>
      <c r="QS15" s="91"/>
      <c r="QT15" s="91"/>
      <c r="QU15" s="91"/>
      <c r="QV15" s="91"/>
      <c r="QW15" s="91"/>
      <c r="QX15" s="91"/>
      <c r="QY15" s="91"/>
      <c r="QZ15" s="91"/>
      <c r="RA15" s="91"/>
      <c r="RB15" s="91"/>
      <c r="RC15" s="91"/>
      <c r="RD15" s="91"/>
      <c r="RE15" s="91"/>
      <c r="RF15" s="91"/>
      <c r="RG15" s="91"/>
      <c r="RH15" s="91"/>
      <c r="RI15" s="91"/>
      <c r="RJ15" s="91"/>
      <c r="RK15" s="91"/>
      <c r="RL15" s="91"/>
      <c r="RM15" s="91"/>
      <c r="RN15" s="91"/>
      <c r="RO15" s="91"/>
      <c r="RP15" s="91"/>
      <c r="RQ15" s="91"/>
      <c r="RR15" s="91"/>
      <c r="RS15" s="91"/>
      <c r="RT15" s="91"/>
      <c r="RU15" s="91"/>
      <c r="RV15" s="91"/>
      <c r="RW15" s="91"/>
      <c r="RX15" s="91"/>
      <c r="RY15" s="91"/>
      <c r="RZ15" s="91"/>
      <c r="SA15" s="91"/>
      <c r="SB15" s="91"/>
      <c r="SC15" s="91"/>
      <c r="SD15" s="91"/>
      <c r="SE15" s="91"/>
      <c r="SF15" s="91"/>
      <c r="SG15" s="91"/>
      <c r="SH15" s="91"/>
      <c r="SI15" s="91"/>
      <c r="SJ15" s="91"/>
      <c r="SK15" s="91"/>
      <c r="SL15" s="91"/>
      <c r="SM15" s="91"/>
      <c r="SN15" s="91"/>
      <c r="SO15" s="91"/>
      <c r="SP15" s="91"/>
      <c r="SQ15" s="91"/>
      <c r="SR15" s="91"/>
      <c r="SS15" s="91"/>
      <c r="ST15" s="91"/>
      <c r="SU15" s="91"/>
      <c r="SV15" s="91"/>
      <c r="SW15" s="91"/>
      <c r="SX15" s="91"/>
      <c r="SY15" s="91"/>
      <c r="SZ15" s="91"/>
      <c r="TA15" s="91"/>
      <c r="TB15" s="91"/>
      <c r="TC15" s="91"/>
      <c r="TD15" s="91"/>
      <c r="TE15" s="91"/>
      <c r="TF15" s="91"/>
      <c r="TG15" s="91"/>
      <c r="TH15" s="91"/>
      <c r="TI15" s="91"/>
      <c r="TJ15" s="91"/>
      <c r="TK15" s="91"/>
      <c r="TL15" s="91"/>
      <c r="TM15" s="91"/>
      <c r="TN15" s="91"/>
      <c r="TO15" s="91"/>
      <c r="TP15" s="91"/>
      <c r="TQ15" s="91"/>
      <c r="TR15" s="91"/>
      <c r="TS15" s="91"/>
      <c r="TT15" s="91"/>
      <c r="TU15" s="91"/>
      <c r="TV15" s="91"/>
      <c r="TW15" s="91"/>
      <c r="TX15" s="91"/>
      <c r="TY15" s="91"/>
      <c r="TZ15" s="91"/>
      <c r="UA15" s="91"/>
      <c r="UB15" s="91"/>
      <c r="UC15" s="91"/>
      <c r="UD15" s="91"/>
      <c r="UE15" s="91"/>
      <c r="UF15" s="91"/>
      <c r="UG15" s="91"/>
      <c r="UH15" s="91"/>
      <c r="UI15" s="91"/>
      <c r="UJ15" s="91"/>
      <c r="UK15" s="91"/>
      <c r="UL15" s="91"/>
      <c r="UM15" s="91"/>
      <c r="UN15" s="91"/>
      <c r="UO15" s="91"/>
      <c r="UP15" s="91"/>
      <c r="UQ15" s="91"/>
      <c r="UR15" s="91"/>
      <c r="US15" s="91"/>
      <c r="UT15" s="91"/>
      <c r="UU15" s="91"/>
      <c r="UV15" s="91"/>
      <c r="UW15" s="91"/>
      <c r="UX15" s="91"/>
      <c r="UY15" s="91"/>
      <c r="UZ15" s="91"/>
      <c r="VA15" s="91"/>
      <c r="VB15" s="91"/>
      <c r="VC15" s="91"/>
      <c r="VD15" s="91"/>
      <c r="VE15" s="91"/>
      <c r="VF15" s="91"/>
      <c r="VG15" s="91"/>
      <c r="VH15" s="91"/>
      <c r="VI15" s="91"/>
      <c r="VJ15" s="91"/>
      <c r="VK15" s="91"/>
      <c r="VL15" s="91"/>
      <c r="VM15" s="91"/>
      <c r="VN15" s="91"/>
      <c r="VO15" s="91"/>
      <c r="VP15" s="91"/>
      <c r="VQ15" s="91"/>
      <c r="VR15" s="91"/>
      <c r="VS15" s="91"/>
      <c r="VT15" s="91"/>
      <c r="VU15" s="91"/>
      <c r="VV15" s="91"/>
      <c r="VW15" s="91"/>
      <c r="VX15" s="91"/>
      <c r="VY15" s="91"/>
      <c r="VZ15" s="91"/>
      <c r="WA15" s="91"/>
      <c r="WB15" s="91"/>
      <c r="WC15" s="91"/>
      <c r="WD15" s="91"/>
      <c r="WE15" s="91"/>
      <c r="WF15" s="91"/>
      <c r="WG15" s="91"/>
      <c r="WH15" s="91"/>
      <c r="WI15" s="91"/>
      <c r="WJ15" s="91"/>
      <c r="WK15" s="91"/>
      <c r="WL15" s="91"/>
      <c r="WM15" s="91"/>
      <c r="WN15" s="91"/>
      <c r="WO15" s="91"/>
      <c r="WP15" s="91"/>
      <c r="WQ15" s="91"/>
      <c r="WR15" s="91"/>
      <c r="WS15" s="91"/>
      <c r="WT15" s="91"/>
      <c r="WU15" s="91"/>
      <c r="WV15" s="91"/>
      <c r="WW15" s="91"/>
      <c r="WX15" s="91"/>
      <c r="WY15" s="91"/>
      <c r="WZ15" s="91"/>
      <c r="XA15" s="91"/>
      <c r="XB15" s="91"/>
      <c r="XC15" s="91"/>
      <c r="XD15" s="91"/>
      <c r="XE15" s="91"/>
      <c r="XF15" s="91"/>
      <c r="XG15" s="91"/>
      <c r="XH15" s="91"/>
      <c r="XI15" s="91"/>
      <c r="XJ15" s="91"/>
      <c r="XK15" s="91"/>
      <c r="XL15" s="91"/>
      <c r="XM15" s="91"/>
      <c r="XN15" s="91"/>
      <c r="XO15" s="91"/>
      <c r="XP15" s="91"/>
      <c r="XQ15" s="91"/>
      <c r="XR15" s="91"/>
      <c r="XS15" s="91"/>
      <c r="XT15" s="91"/>
      <c r="XU15" s="91"/>
      <c r="XV15" s="91"/>
      <c r="XW15" s="91"/>
      <c r="XX15" s="91"/>
      <c r="XY15" s="91"/>
      <c r="XZ15" s="91"/>
      <c r="YA15" s="91"/>
      <c r="YB15" s="91"/>
      <c r="YC15" s="91"/>
      <c r="YD15" s="91"/>
      <c r="YE15" s="91"/>
      <c r="YF15" s="91"/>
      <c r="YG15" s="91"/>
      <c r="YH15" s="91"/>
      <c r="YI15" s="91"/>
      <c r="YJ15" s="91"/>
      <c r="YK15" s="91"/>
      <c r="YL15" s="91"/>
      <c r="YM15" s="91"/>
      <c r="YN15" s="91"/>
      <c r="YO15" s="91"/>
      <c r="YP15" s="91"/>
      <c r="YQ15" s="91"/>
      <c r="YR15" s="91"/>
      <c r="YS15" s="91"/>
      <c r="YT15" s="91"/>
      <c r="YU15" s="91"/>
      <c r="YV15" s="91"/>
      <c r="YW15" s="91"/>
      <c r="YX15" s="91"/>
      <c r="YY15" s="91"/>
      <c r="YZ15" s="91"/>
      <c r="ZA15" s="91"/>
      <c r="ZB15" s="91"/>
      <c r="ZC15" s="91"/>
      <c r="ZD15" s="91"/>
      <c r="ZE15" s="91"/>
      <c r="ZF15" s="91"/>
      <c r="ZG15" s="91"/>
      <c r="ZH15" s="91"/>
      <c r="ZI15" s="91"/>
      <c r="ZJ15" s="91"/>
      <c r="ZK15" s="91"/>
      <c r="ZL15" s="91"/>
      <c r="ZM15" s="91"/>
      <c r="ZN15" s="91"/>
      <c r="ZO15" s="91"/>
      <c r="ZP15" s="91"/>
      <c r="ZQ15" s="91"/>
      <c r="ZR15" s="91"/>
      <c r="ZS15" s="91"/>
      <c r="ZT15" s="91"/>
      <c r="ZU15" s="91"/>
      <c r="ZV15" s="91"/>
      <c r="ZW15" s="91"/>
      <c r="ZX15" s="91"/>
      <c r="ZY15" s="91"/>
      <c r="ZZ15" s="91"/>
      <c r="AAA15" s="91"/>
      <c r="AAB15" s="91"/>
      <c r="AAC15" s="91"/>
      <c r="AAD15" s="91"/>
      <c r="AAE15" s="91"/>
      <c r="AAF15" s="91"/>
      <c r="AAG15" s="91"/>
      <c r="AAH15" s="91"/>
      <c r="AAI15" s="91"/>
      <c r="AAJ15" s="91"/>
      <c r="AAK15" s="91"/>
      <c r="AAL15" s="91"/>
      <c r="AAM15" s="91"/>
      <c r="AAN15" s="91"/>
      <c r="AAO15" s="91"/>
      <c r="AAP15" s="91"/>
      <c r="AAQ15" s="91"/>
      <c r="AAR15" s="91"/>
      <c r="AAS15" s="91"/>
      <c r="AAT15" s="91"/>
      <c r="AAU15" s="91"/>
      <c r="AAV15" s="91"/>
      <c r="AAW15" s="91"/>
      <c r="AAX15" s="91"/>
      <c r="AAY15" s="91"/>
      <c r="AAZ15" s="91"/>
      <c r="ABA15" s="91"/>
      <c r="ABB15" s="91"/>
      <c r="ABC15" s="91"/>
      <c r="ABD15" s="91"/>
      <c r="ABE15" s="91"/>
      <c r="ABF15" s="91"/>
      <c r="ABG15" s="91"/>
      <c r="ABH15" s="91"/>
      <c r="ABI15" s="91"/>
      <c r="ABJ15" s="91"/>
      <c r="ABK15" s="91"/>
      <c r="ABL15" s="91"/>
      <c r="ABM15" s="91"/>
      <c r="ABN15" s="91"/>
      <c r="ABO15" s="91"/>
      <c r="ABP15" s="91"/>
      <c r="ABQ15" s="91"/>
      <c r="ABR15" s="91"/>
      <c r="ABS15" s="91"/>
      <c r="ABT15" s="91"/>
      <c r="ABU15" s="91"/>
      <c r="ABV15" s="91"/>
      <c r="ABW15" s="91"/>
      <c r="ABX15" s="91"/>
      <c r="ABY15" s="91"/>
      <c r="ABZ15" s="91"/>
      <c r="ACA15" s="91"/>
      <c r="ACB15" s="91"/>
      <c r="ACC15" s="91"/>
      <c r="ACD15" s="91"/>
      <c r="ACE15" s="91"/>
      <c r="ACF15" s="91"/>
      <c r="ACG15" s="91"/>
      <c r="ACH15" s="91"/>
      <c r="ACI15" s="91"/>
      <c r="ACJ15" s="91"/>
      <c r="ACK15" s="91"/>
      <c r="ACL15" s="91"/>
      <c r="ACM15" s="91"/>
      <c r="ACN15" s="91"/>
      <c r="ACO15" s="91"/>
      <c r="ACP15" s="91"/>
      <c r="ACQ15" s="91"/>
      <c r="ACR15" s="91"/>
      <c r="ACS15" s="91"/>
      <c r="ACT15" s="91"/>
      <c r="ACU15" s="91"/>
      <c r="ACV15" s="91"/>
      <c r="ACW15" s="91"/>
      <c r="ACX15" s="91"/>
      <c r="ACY15" s="91"/>
      <c r="ACZ15" s="91"/>
      <c r="ADA15" s="91"/>
      <c r="ADB15" s="91"/>
      <c r="ADC15" s="91"/>
      <c r="ADD15" s="91"/>
      <c r="ADE15" s="91"/>
      <c r="ADF15" s="91"/>
      <c r="ADG15" s="91"/>
      <c r="ADH15" s="91"/>
      <c r="ADI15" s="91"/>
      <c r="ADJ15" s="91"/>
      <c r="ADK15" s="91"/>
      <c r="ADL15" s="91"/>
      <c r="ADM15" s="91"/>
      <c r="ADN15" s="91"/>
      <c r="ADO15" s="91"/>
      <c r="ADP15" s="91"/>
      <c r="ADQ15" s="91"/>
      <c r="ADR15" s="91"/>
      <c r="ADS15" s="91"/>
      <c r="ADT15" s="91"/>
      <c r="ADU15" s="91"/>
      <c r="ADV15" s="91"/>
      <c r="ADW15" s="91"/>
      <c r="ADX15" s="91"/>
      <c r="ADY15" s="91"/>
      <c r="ADZ15" s="91"/>
      <c r="AEA15" s="91"/>
      <c r="AEB15" s="91"/>
      <c r="AEC15" s="91"/>
      <c r="AED15" s="91"/>
      <c r="AEE15" s="91"/>
      <c r="AEF15" s="91"/>
      <c r="AEG15" s="91"/>
      <c r="AEH15" s="91"/>
      <c r="AEI15" s="91"/>
      <c r="AEJ15" s="91"/>
      <c r="AEK15" s="91"/>
      <c r="AEL15" s="91"/>
      <c r="AEM15" s="91"/>
      <c r="AEN15" s="91"/>
      <c r="AEO15" s="91"/>
      <c r="AEP15" s="91"/>
      <c r="AEQ15" s="91"/>
      <c r="AER15" s="91"/>
      <c r="AES15" s="91"/>
      <c r="AET15" s="91"/>
      <c r="AEU15" s="91"/>
      <c r="AEV15" s="91"/>
      <c r="AEW15" s="91"/>
      <c r="AEX15" s="91"/>
      <c r="AEY15" s="91"/>
      <c r="AEZ15" s="91"/>
      <c r="AFA15" s="91"/>
      <c r="AFB15" s="91"/>
      <c r="AFC15" s="91"/>
      <c r="AFD15" s="91"/>
      <c r="AFE15" s="91"/>
      <c r="AFF15" s="91"/>
      <c r="AFG15" s="91"/>
      <c r="AFH15" s="91"/>
      <c r="AFI15" s="91"/>
      <c r="AFJ15" s="91"/>
      <c r="AFK15" s="91"/>
      <c r="AFL15" s="91"/>
      <c r="AFM15" s="91"/>
      <c r="AFN15" s="91"/>
      <c r="AFO15" s="91"/>
      <c r="AFP15" s="91"/>
      <c r="AFQ15" s="91"/>
      <c r="AFR15" s="91"/>
      <c r="AFS15" s="91"/>
      <c r="AFT15" s="91"/>
      <c r="AFU15" s="91"/>
      <c r="AFV15" s="91"/>
      <c r="AFW15" s="91"/>
      <c r="AFX15" s="91"/>
      <c r="AFY15" s="91"/>
      <c r="AFZ15" s="91"/>
      <c r="AGA15" s="91"/>
      <c r="AGB15" s="91"/>
      <c r="AGC15" s="91"/>
      <c r="AGD15" s="91"/>
      <c r="AGE15" s="91"/>
      <c r="AGF15" s="91"/>
      <c r="AGG15" s="91"/>
      <c r="AGH15" s="91"/>
      <c r="AGI15" s="91"/>
      <c r="AGJ15" s="91"/>
      <c r="AGK15" s="91"/>
      <c r="AGL15" s="91"/>
      <c r="AGM15" s="91"/>
      <c r="AGN15" s="91"/>
      <c r="AGO15" s="91"/>
      <c r="AGP15" s="91"/>
      <c r="AGQ15" s="91"/>
      <c r="AGR15" s="91"/>
      <c r="AGS15" s="91"/>
      <c r="AGT15" s="91"/>
      <c r="AGU15" s="91"/>
      <c r="AGV15" s="91"/>
      <c r="AGW15" s="91"/>
      <c r="AGX15" s="91"/>
      <c r="AGY15" s="91"/>
      <c r="AGZ15" s="91"/>
      <c r="AHA15" s="91"/>
      <c r="AHB15" s="91"/>
      <c r="AHC15" s="91"/>
      <c r="AHD15" s="91"/>
      <c r="AHE15" s="91"/>
      <c r="AHF15" s="91"/>
      <c r="AHG15" s="91"/>
      <c r="AHH15" s="91"/>
      <c r="AHI15" s="91"/>
      <c r="AHJ15" s="91"/>
      <c r="AHK15" s="91"/>
      <c r="AHL15" s="91"/>
      <c r="AHM15" s="91"/>
      <c r="AHN15" s="91"/>
      <c r="AHO15" s="91"/>
      <c r="AHP15" s="91"/>
      <c r="AHQ15" s="91"/>
      <c r="AHR15" s="91"/>
      <c r="AHS15" s="91"/>
      <c r="AHT15" s="91"/>
      <c r="AHU15" s="91"/>
      <c r="AHV15" s="91"/>
      <c r="AHW15" s="91"/>
      <c r="AHX15" s="91"/>
      <c r="AHY15" s="91"/>
      <c r="AHZ15" s="91"/>
      <c r="AIA15" s="91"/>
      <c r="AIB15" s="91"/>
      <c r="AIC15" s="91"/>
      <c r="AID15" s="91"/>
      <c r="AIE15" s="91"/>
      <c r="AIF15" s="91"/>
      <c r="AIG15" s="91"/>
      <c r="AIH15" s="91"/>
      <c r="AII15" s="91"/>
      <c r="AIJ15" s="91"/>
      <c r="AIK15" s="91"/>
      <c r="AIL15" s="91"/>
      <c r="AIM15" s="91"/>
      <c r="AIN15" s="91"/>
      <c r="AIO15" s="91"/>
      <c r="AIP15" s="91"/>
      <c r="AIQ15" s="91"/>
      <c r="AIR15" s="91"/>
      <c r="AIS15" s="91"/>
      <c r="AIT15" s="91"/>
      <c r="AIU15" s="91"/>
      <c r="AIV15" s="91"/>
      <c r="AIW15" s="91"/>
      <c r="AIX15" s="91"/>
      <c r="AIY15" s="91"/>
      <c r="AIZ15" s="91"/>
      <c r="AJA15" s="91"/>
      <c r="AJB15" s="91"/>
      <c r="AJC15" s="91"/>
      <c r="AJD15" s="91"/>
      <c r="AJE15" s="91"/>
      <c r="AJF15" s="91"/>
      <c r="AJG15" s="91"/>
      <c r="AJH15" s="91"/>
      <c r="AJI15" s="91"/>
      <c r="AJJ15" s="91"/>
      <c r="AJK15" s="91"/>
      <c r="AJL15" s="91"/>
      <c r="AJM15" s="91"/>
      <c r="AJN15" s="91"/>
      <c r="AJO15" s="91"/>
      <c r="AJP15" s="91"/>
      <c r="AJQ15" s="91"/>
      <c r="AJR15" s="91"/>
      <c r="AJS15" s="91"/>
      <c r="AJT15" s="91"/>
      <c r="AJU15" s="91"/>
      <c r="AJV15" s="91"/>
      <c r="AJW15" s="91"/>
      <c r="AJX15" s="91"/>
      <c r="AJY15" s="91"/>
      <c r="AJZ15" s="91"/>
      <c r="AKA15" s="91"/>
      <c r="AKB15" s="91"/>
      <c r="AKC15" s="91"/>
      <c r="AKD15" s="91"/>
      <c r="AKE15" s="91"/>
      <c r="AKF15" s="91"/>
      <c r="AKG15" s="91"/>
      <c r="AKH15" s="91"/>
      <c r="AKI15" s="91"/>
      <c r="AKJ15" s="91"/>
      <c r="AKK15" s="91"/>
      <c r="AKL15" s="91"/>
      <c r="AKM15" s="91"/>
      <c r="AKN15" s="91"/>
      <c r="AKO15" s="91"/>
      <c r="AKP15" s="91"/>
      <c r="AKQ15" s="91"/>
      <c r="AKR15" s="91"/>
      <c r="AKS15" s="91"/>
      <c r="AKT15" s="91"/>
      <c r="AKU15" s="91"/>
      <c r="AKV15" s="91"/>
      <c r="AKW15" s="91"/>
      <c r="AKX15" s="91"/>
      <c r="AKY15" s="91"/>
      <c r="AKZ15" s="91"/>
      <c r="ALA15" s="91"/>
      <c r="ALB15" s="91"/>
      <c r="ALC15" s="91"/>
      <c r="ALD15" s="91"/>
      <c r="ALE15" s="91"/>
      <c r="ALF15" s="91"/>
      <c r="ALG15" s="91"/>
      <c r="ALH15" s="91"/>
      <c r="ALI15" s="91"/>
      <c r="ALJ15" s="91"/>
      <c r="ALK15" s="91"/>
      <c r="ALL15" s="91"/>
      <c r="ALM15" s="91"/>
      <c r="ALN15" s="91"/>
      <c r="ALO15" s="91"/>
      <c r="ALP15" s="91"/>
      <c r="ALQ15" s="91"/>
      <c r="ALR15" s="91"/>
      <c r="ALS15" s="91"/>
      <c r="ALT15" s="91"/>
      <c r="ALU15" s="91"/>
      <c r="ALV15" s="91"/>
      <c r="ALW15" s="91"/>
      <c r="ALX15" s="91"/>
      <c r="ALY15" s="91"/>
      <c r="ALZ15" s="91"/>
      <c r="AMA15" s="91"/>
      <c r="AMB15" s="91"/>
      <c r="AMC15" s="91"/>
      <c r="AMD15" s="91"/>
      <c r="AME15" s="91"/>
      <c r="AMF15" s="91"/>
      <c r="AMG15" s="91"/>
      <c r="AMH15" s="91"/>
      <c r="AMI15" s="91"/>
      <c r="AMJ15" s="91"/>
      <c r="AMK15" s="91"/>
      <c r="AML15" s="91"/>
      <c r="AMM15" s="91"/>
      <c r="AMN15" s="91"/>
      <c r="AMO15" s="91"/>
      <c r="AMP15" s="91"/>
      <c r="AMQ15" s="91"/>
      <c r="AMR15" s="91"/>
      <c r="AMS15" s="91"/>
      <c r="AMT15" s="91"/>
      <c r="AMU15" s="91"/>
      <c r="AMV15" s="91"/>
      <c r="AMW15" s="91"/>
      <c r="AMX15" s="91"/>
      <c r="AMY15" s="91"/>
      <c r="AMZ15" s="91"/>
      <c r="ANA15" s="91"/>
      <c r="ANB15" s="91"/>
      <c r="ANC15" s="91"/>
      <c r="AND15" s="91"/>
      <c r="ANE15" s="91"/>
      <c r="ANF15" s="91"/>
      <c r="ANG15" s="91"/>
      <c r="ANH15" s="91"/>
      <c r="ANI15" s="91"/>
      <c r="ANJ15" s="91"/>
      <c r="ANK15" s="91"/>
      <c r="ANL15" s="91"/>
      <c r="ANM15" s="91"/>
      <c r="ANN15" s="91"/>
      <c r="ANO15" s="91"/>
      <c r="ANP15" s="91"/>
      <c r="ANQ15" s="91"/>
      <c r="ANR15" s="91"/>
      <c r="ANS15" s="91"/>
      <c r="ANT15" s="91"/>
      <c r="ANU15" s="91"/>
      <c r="ANV15" s="91"/>
      <c r="ANW15" s="91"/>
      <c r="ANX15" s="91"/>
      <c r="ANY15" s="91"/>
      <c r="ANZ15" s="91"/>
      <c r="AOA15" s="91"/>
      <c r="AOB15" s="91"/>
      <c r="AOC15" s="91"/>
      <c r="AOD15" s="91"/>
      <c r="AOE15" s="91"/>
      <c r="AOF15" s="91"/>
      <c r="AOG15" s="91"/>
      <c r="AOH15" s="91"/>
      <c r="AOI15" s="91"/>
      <c r="AOJ15" s="91"/>
      <c r="AOK15" s="91"/>
      <c r="AOL15" s="91"/>
      <c r="AOM15" s="91"/>
      <c r="AON15" s="91"/>
      <c r="AOO15" s="91"/>
      <c r="AOP15" s="91"/>
      <c r="AOQ15" s="91"/>
      <c r="AOR15" s="91"/>
      <c r="AOS15" s="91"/>
      <c r="AOT15" s="91"/>
      <c r="AOU15" s="91"/>
      <c r="AOV15" s="91"/>
      <c r="AOW15" s="91"/>
      <c r="AOX15" s="91"/>
      <c r="AOY15" s="91"/>
      <c r="AOZ15" s="91"/>
      <c r="APA15" s="91"/>
      <c r="APB15" s="91"/>
      <c r="APC15" s="91"/>
      <c r="APD15" s="91"/>
      <c r="APE15" s="91"/>
      <c r="APF15" s="91"/>
      <c r="APG15" s="91"/>
      <c r="APH15" s="91"/>
      <c r="API15" s="91"/>
      <c r="APJ15" s="91"/>
      <c r="APK15" s="91"/>
      <c r="APL15" s="91"/>
      <c r="APM15" s="91"/>
      <c r="APN15" s="91"/>
      <c r="APO15" s="91"/>
      <c r="APP15" s="91"/>
      <c r="APQ15" s="91"/>
      <c r="APR15" s="91"/>
      <c r="APS15" s="91"/>
      <c r="APT15" s="91"/>
      <c r="APU15" s="91"/>
      <c r="APV15" s="91"/>
      <c r="APW15" s="91"/>
      <c r="APX15" s="91"/>
      <c r="APY15" s="91"/>
      <c r="APZ15" s="91"/>
      <c r="AQA15" s="91"/>
      <c r="AQB15" s="91"/>
      <c r="AQC15" s="91"/>
      <c r="AQD15" s="91"/>
      <c r="AQE15" s="91"/>
      <c r="AQF15" s="91"/>
      <c r="AQG15" s="91"/>
      <c r="AQH15" s="91"/>
      <c r="AQI15" s="91"/>
      <c r="AQJ15" s="91"/>
      <c r="AQK15" s="91"/>
      <c r="AQL15" s="91"/>
      <c r="AQM15" s="91"/>
      <c r="AQN15" s="91"/>
      <c r="AQO15" s="91"/>
      <c r="AQP15" s="91"/>
      <c r="AQQ15" s="91"/>
      <c r="AQR15" s="91"/>
      <c r="AQS15" s="91"/>
      <c r="AQT15" s="91"/>
      <c r="AQU15" s="91"/>
      <c r="AQV15" s="91"/>
      <c r="AQW15" s="91"/>
      <c r="AQX15" s="91"/>
      <c r="AQY15" s="91"/>
      <c r="AQZ15" s="91"/>
      <c r="ARA15" s="91"/>
      <c r="ARB15" s="91"/>
      <c r="ARC15" s="91"/>
      <c r="ARD15" s="91"/>
      <c r="ARE15" s="91"/>
      <c r="ARF15" s="91"/>
      <c r="ARG15" s="91"/>
      <c r="ARH15" s="91"/>
      <c r="ARI15" s="91"/>
      <c r="ARJ15" s="91"/>
      <c r="ARK15" s="91"/>
      <c r="ARL15" s="91"/>
      <c r="ARM15" s="91"/>
      <c r="ARN15" s="91"/>
      <c r="ARO15" s="91"/>
      <c r="ARP15" s="91"/>
      <c r="ARQ15" s="91"/>
      <c r="ARR15" s="91"/>
      <c r="ARS15" s="91"/>
      <c r="ART15" s="91"/>
      <c r="ARU15" s="91"/>
      <c r="ARV15" s="91"/>
      <c r="ARW15" s="91"/>
      <c r="ARX15" s="91"/>
      <c r="ARY15" s="91"/>
      <c r="ARZ15" s="91"/>
      <c r="ASA15" s="91"/>
      <c r="ASB15" s="91"/>
      <c r="ASC15" s="91"/>
      <c r="ASD15" s="91"/>
      <c r="ASE15" s="91"/>
      <c r="ASF15" s="91"/>
      <c r="ASG15" s="91"/>
      <c r="ASH15" s="91"/>
      <c r="ASI15" s="91"/>
      <c r="ASJ15" s="91"/>
      <c r="ASK15" s="91"/>
      <c r="ASL15" s="91"/>
      <c r="ASM15" s="91"/>
      <c r="ASN15" s="91"/>
      <c r="ASO15" s="91"/>
      <c r="ASP15" s="91"/>
      <c r="ASQ15" s="91"/>
      <c r="ASR15" s="91"/>
      <c r="ASS15" s="91"/>
      <c r="AST15" s="91"/>
      <c r="ASU15" s="91"/>
      <c r="ASV15" s="91"/>
      <c r="ASW15" s="91"/>
      <c r="ASX15" s="91"/>
      <c r="ASY15" s="91"/>
      <c r="ASZ15" s="91"/>
      <c r="ATA15" s="91"/>
      <c r="ATB15" s="91"/>
      <c r="ATC15" s="91"/>
      <c r="ATD15" s="91"/>
      <c r="ATE15" s="91"/>
      <c r="ATF15" s="91"/>
      <c r="ATG15" s="91"/>
      <c r="ATH15" s="91"/>
      <c r="ATI15" s="91"/>
      <c r="ATJ15" s="91"/>
      <c r="ATK15" s="91"/>
      <c r="ATL15" s="91"/>
      <c r="ATM15" s="91"/>
      <c r="ATN15" s="91"/>
      <c r="ATO15" s="91"/>
      <c r="ATP15" s="91"/>
      <c r="ATQ15" s="91"/>
      <c r="ATR15" s="91"/>
      <c r="ATS15" s="91"/>
      <c r="ATT15" s="91"/>
      <c r="ATU15" s="91"/>
      <c r="ATV15" s="91"/>
      <c r="ATW15" s="91"/>
      <c r="ATX15" s="91"/>
      <c r="ATY15" s="91"/>
      <c r="ATZ15" s="91"/>
      <c r="AUA15" s="91"/>
      <c r="AUB15" s="91"/>
      <c r="AUC15" s="91"/>
      <c r="AUD15" s="91"/>
      <c r="AUE15" s="91"/>
      <c r="AUF15" s="91"/>
      <c r="AUG15" s="91"/>
      <c r="AUH15" s="91"/>
      <c r="AUI15" s="91"/>
      <c r="AUJ15" s="91"/>
      <c r="AUK15" s="91"/>
      <c r="AUL15" s="91"/>
      <c r="AUM15" s="91"/>
      <c r="AUN15" s="91"/>
      <c r="AUO15" s="91"/>
      <c r="AUP15" s="91"/>
      <c r="AUQ15" s="91"/>
      <c r="AUR15" s="91"/>
      <c r="AUS15" s="91"/>
      <c r="AUT15" s="91"/>
      <c r="AUU15" s="91"/>
      <c r="AUV15" s="91"/>
      <c r="AUW15" s="91"/>
      <c r="AUX15" s="91"/>
      <c r="AUY15" s="91"/>
      <c r="AUZ15" s="91"/>
      <c r="AVA15" s="91"/>
      <c r="AVB15" s="91"/>
      <c r="AVC15" s="91"/>
      <c r="AVD15" s="91"/>
      <c r="AVE15" s="91"/>
      <c r="AVF15" s="91"/>
      <c r="AVG15" s="91"/>
      <c r="AVH15" s="91"/>
      <c r="AVI15" s="91"/>
      <c r="AVJ15" s="91"/>
      <c r="AVK15" s="91"/>
      <c r="AVL15" s="91"/>
      <c r="AVM15" s="91"/>
      <c r="AVN15" s="91"/>
      <c r="AVO15" s="91"/>
      <c r="AVP15" s="91"/>
      <c r="AVQ15" s="91"/>
      <c r="AVR15" s="91"/>
      <c r="AVS15" s="91"/>
      <c r="AVT15" s="91"/>
      <c r="AVU15" s="91"/>
      <c r="AVV15" s="91"/>
      <c r="AVW15" s="91"/>
      <c r="AVX15" s="91"/>
      <c r="AVY15" s="91"/>
      <c r="AVZ15" s="91"/>
      <c r="AWA15" s="91"/>
      <c r="AWB15" s="91"/>
      <c r="AWC15" s="91"/>
      <c r="AWD15" s="91"/>
      <c r="AWE15" s="91"/>
      <c r="AWF15" s="91"/>
      <c r="AWG15" s="91"/>
      <c r="AWH15" s="91"/>
      <c r="AWI15" s="91"/>
      <c r="AWJ15" s="91"/>
      <c r="AWK15" s="91"/>
      <c r="AWL15" s="91"/>
      <c r="AWM15" s="91"/>
      <c r="AWN15" s="91"/>
      <c r="AWO15" s="91"/>
      <c r="AWP15" s="91"/>
      <c r="AWQ15" s="91"/>
      <c r="AWR15" s="91"/>
      <c r="AWS15" s="91"/>
      <c r="AWT15" s="91"/>
      <c r="AWU15" s="91"/>
      <c r="AWV15" s="91"/>
      <c r="AWW15" s="91"/>
      <c r="AWX15" s="91"/>
      <c r="AWY15" s="91"/>
      <c r="AWZ15" s="91"/>
      <c r="AXA15" s="91"/>
      <c r="AXB15" s="91"/>
      <c r="AXC15" s="91"/>
      <c r="AXD15" s="91"/>
      <c r="AXE15" s="91"/>
      <c r="AXF15" s="91"/>
      <c r="AXG15" s="91"/>
      <c r="AXH15" s="91"/>
      <c r="AXI15" s="91"/>
      <c r="AXJ15" s="91"/>
      <c r="AXK15" s="91"/>
      <c r="AXL15" s="91"/>
      <c r="AXM15" s="91"/>
      <c r="AXN15" s="91"/>
      <c r="AXO15" s="91"/>
      <c r="AXP15" s="91"/>
      <c r="AXQ15" s="91"/>
      <c r="AXR15" s="91"/>
      <c r="AXS15" s="91"/>
      <c r="AXT15" s="91"/>
      <c r="AXU15" s="91"/>
      <c r="AXV15" s="91"/>
      <c r="AXW15" s="91"/>
      <c r="AXX15" s="91"/>
      <c r="AXY15" s="91"/>
      <c r="AXZ15" s="91"/>
      <c r="AYA15" s="91"/>
      <c r="AYB15" s="91"/>
      <c r="AYC15" s="91"/>
      <c r="AYD15" s="91"/>
      <c r="AYE15" s="91"/>
      <c r="AYF15" s="91"/>
      <c r="AYG15" s="91"/>
      <c r="AYH15" s="91"/>
      <c r="AYI15" s="91"/>
      <c r="AYJ15" s="91"/>
      <c r="AYK15" s="91"/>
      <c r="AYL15" s="91"/>
      <c r="AYM15" s="91"/>
      <c r="AYN15" s="91"/>
      <c r="AYO15" s="91"/>
      <c r="AYP15" s="91"/>
      <c r="AYQ15" s="91"/>
      <c r="AYR15" s="91"/>
      <c r="AYS15" s="91"/>
      <c r="AYT15" s="91"/>
      <c r="AYU15" s="91"/>
      <c r="AYV15" s="91"/>
      <c r="AYW15" s="91"/>
      <c r="AYX15" s="91"/>
      <c r="AYY15" s="91"/>
      <c r="AYZ15" s="91"/>
      <c r="AZA15" s="91"/>
      <c r="AZB15" s="91"/>
      <c r="AZC15" s="91"/>
      <c r="AZD15" s="91"/>
      <c r="AZE15" s="91"/>
      <c r="AZF15" s="91"/>
      <c r="AZG15" s="91"/>
      <c r="AZH15" s="91"/>
      <c r="AZI15" s="91"/>
      <c r="AZJ15" s="91"/>
      <c r="AZK15" s="91"/>
      <c r="AZL15" s="91"/>
      <c r="AZM15" s="91"/>
      <c r="AZN15" s="91"/>
      <c r="AZO15" s="91"/>
      <c r="AZP15" s="91"/>
      <c r="AZQ15" s="91"/>
      <c r="AZR15" s="91"/>
      <c r="AZS15" s="91"/>
      <c r="AZT15" s="91"/>
      <c r="AZU15" s="91"/>
      <c r="AZV15" s="91"/>
      <c r="AZW15" s="91"/>
      <c r="AZX15" s="91"/>
      <c r="AZY15" s="91"/>
      <c r="AZZ15" s="91"/>
      <c r="BAA15" s="91"/>
      <c r="BAB15" s="91"/>
      <c r="BAC15" s="91"/>
      <c r="BAD15" s="91"/>
      <c r="BAE15" s="91"/>
      <c r="BAF15" s="91"/>
      <c r="BAG15" s="91"/>
      <c r="BAH15" s="91"/>
      <c r="BAI15" s="91"/>
      <c r="BAJ15" s="91"/>
      <c r="BAK15" s="91"/>
      <c r="BAL15" s="91"/>
      <c r="BAM15" s="91"/>
      <c r="BAN15" s="91"/>
      <c r="BAO15" s="91"/>
      <c r="BAP15" s="91"/>
      <c r="BAQ15" s="91"/>
      <c r="BAR15" s="91"/>
      <c r="BAS15" s="91"/>
      <c r="BAT15" s="91"/>
      <c r="BAU15" s="91"/>
      <c r="BAV15" s="91"/>
      <c r="BAW15" s="91"/>
      <c r="BAX15" s="91"/>
      <c r="BAY15" s="91"/>
      <c r="BAZ15" s="91"/>
      <c r="BBA15" s="91"/>
      <c r="BBB15" s="91"/>
      <c r="BBC15" s="91"/>
      <c r="BBD15" s="91"/>
      <c r="BBE15" s="91"/>
      <c r="BBF15" s="91"/>
      <c r="BBG15" s="91"/>
      <c r="BBH15" s="91"/>
      <c r="BBI15" s="91"/>
      <c r="BBJ15" s="91"/>
      <c r="BBK15" s="91"/>
      <c r="BBL15" s="91"/>
      <c r="BBM15" s="91"/>
      <c r="BBN15" s="91"/>
      <c r="BBO15" s="91"/>
      <c r="BBP15" s="91"/>
      <c r="BBQ15" s="91"/>
      <c r="BBR15" s="91"/>
      <c r="BBS15" s="91"/>
      <c r="BBT15" s="91"/>
      <c r="BBU15" s="91"/>
      <c r="BBV15" s="91"/>
      <c r="BBW15" s="91"/>
      <c r="BBX15" s="91"/>
      <c r="BBY15" s="91"/>
      <c r="BBZ15" s="91"/>
      <c r="BCA15" s="91"/>
      <c r="BCB15" s="91"/>
      <c r="BCC15" s="91"/>
      <c r="BCD15" s="91"/>
      <c r="BCE15" s="91"/>
      <c r="BCF15" s="91"/>
      <c r="BCG15" s="91"/>
      <c r="BCH15" s="91"/>
      <c r="BCI15" s="91"/>
      <c r="BCJ15" s="91"/>
      <c r="BCK15" s="91"/>
      <c r="BCL15" s="91"/>
      <c r="BCM15" s="91"/>
      <c r="BCN15" s="91"/>
      <c r="BCO15" s="91"/>
      <c r="BCP15" s="91"/>
      <c r="BCQ15" s="91"/>
      <c r="BCR15" s="91"/>
      <c r="BCS15" s="91"/>
      <c r="BCT15" s="91"/>
      <c r="BCU15" s="91"/>
      <c r="BCV15" s="91"/>
      <c r="BCW15" s="91"/>
      <c r="BCX15" s="91"/>
      <c r="BCY15" s="91"/>
      <c r="BCZ15" s="91"/>
      <c r="BDA15" s="91"/>
      <c r="BDB15" s="91"/>
      <c r="BDC15" s="91"/>
      <c r="BDD15" s="91"/>
      <c r="BDE15" s="91"/>
      <c r="BDF15" s="91"/>
      <c r="BDG15" s="91"/>
      <c r="BDH15" s="91"/>
      <c r="BDI15" s="91"/>
      <c r="BDJ15" s="91"/>
      <c r="BDK15" s="91"/>
      <c r="BDL15" s="91"/>
      <c r="BDM15" s="91"/>
      <c r="BDN15" s="91"/>
      <c r="BDO15" s="91"/>
      <c r="BDP15" s="91"/>
      <c r="BDQ15" s="91"/>
      <c r="BDR15" s="91"/>
      <c r="BDS15" s="91"/>
      <c r="BDT15" s="91"/>
      <c r="BDU15" s="91"/>
      <c r="BDV15" s="91"/>
      <c r="BDW15" s="91"/>
      <c r="BDX15" s="91"/>
      <c r="BDY15" s="91"/>
      <c r="BDZ15" s="91"/>
      <c r="BEA15" s="91"/>
      <c r="BEB15" s="91"/>
      <c r="BEC15" s="91"/>
      <c r="BED15" s="91"/>
      <c r="BEE15" s="91"/>
      <c r="BEF15" s="91"/>
      <c r="BEG15" s="91"/>
      <c r="BEH15" s="91"/>
      <c r="BEI15" s="91"/>
      <c r="BEJ15" s="91"/>
      <c r="BEK15" s="91"/>
      <c r="BEL15" s="91"/>
      <c r="BEM15" s="91"/>
      <c r="BEN15" s="91"/>
      <c r="BEO15" s="91"/>
      <c r="BEP15" s="91"/>
      <c r="BEQ15" s="91"/>
      <c r="BER15" s="91"/>
      <c r="BES15" s="91"/>
      <c r="BET15" s="91"/>
      <c r="BEU15" s="91"/>
      <c r="BEV15" s="91"/>
      <c r="BEW15" s="91"/>
      <c r="BEX15" s="91"/>
      <c r="BEY15" s="91"/>
      <c r="BEZ15" s="91"/>
      <c r="BFA15" s="91"/>
      <c r="BFB15" s="91"/>
      <c r="BFC15" s="91"/>
      <c r="BFD15" s="91"/>
      <c r="BFE15" s="91"/>
      <c r="BFF15" s="91"/>
      <c r="BFG15" s="91"/>
      <c r="BFH15" s="91"/>
      <c r="BFI15" s="91"/>
      <c r="BFJ15" s="91"/>
      <c r="BFK15" s="91"/>
      <c r="BFL15" s="91"/>
      <c r="BFM15" s="91"/>
      <c r="BFN15" s="91"/>
      <c r="BFO15" s="91"/>
      <c r="BFP15" s="91"/>
      <c r="BFQ15" s="91"/>
      <c r="BFR15" s="91"/>
      <c r="BFS15" s="91"/>
      <c r="BFT15" s="91"/>
      <c r="BFU15" s="91"/>
      <c r="BFV15" s="91"/>
      <c r="BFW15" s="91"/>
      <c r="BFX15" s="91"/>
      <c r="BFY15" s="91"/>
      <c r="BFZ15" s="91"/>
      <c r="BGA15" s="91"/>
      <c r="BGB15" s="91"/>
      <c r="BGC15" s="91"/>
      <c r="BGD15" s="91"/>
      <c r="BGE15" s="91"/>
      <c r="BGF15" s="91"/>
      <c r="BGG15" s="91"/>
      <c r="BGH15" s="91"/>
      <c r="BGI15" s="91"/>
      <c r="BGJ15" s="91"/>
      <c r="BGK15" s="91"/>
      <c r="BGL15" s="91"/>
      <c r="BGM15" s="91"/>
      <c r="BGN15" s="91"/>
      <c r="BGO15" s="91"/>
      <c r="BGP15" s="91"/>
      <c r="BGQ15" s="91"/>
      <c r="BGR15" s="91"/>
      <c r="BGS15" s="91"/>
      <c r="BGT15" s="91"/>
      <c r="BGU15" s="91"/>
      <c r="BGV15" s="91"/>
      <c r="BGW15" s="91"/>
      <c r="BGX15" s="91"/>
      <c r="BGY15" s="91"/>
      <c r="BGZ15" s="91"/>
      <c r="BHA15" s="91"/>
      <c r="BHB15" s="91"/>
      <c r="BHC15" s="91"/>
      <c r="BHD15" s="91"/>
      <c r="BHE15" s="91"/>
      <c r="BHF15" s="91"/>
      <c r="BHG15" s="91"/>
      <c r="BHH15" s="91"/>
      <c r="BHI15" s="91"/>
      <c r="BHJ15" s="91"/>
      <c r="BHK15" s="91"/>
      <c r="BHL15" s="91"/>
      <c r="BHM15" s="91"/>
      <c r="BHN15" s="91"/>
      <c r="BHO15" s="91"/>
      <c r="BHP15" s="91"/>
      <c r="BHQ15" s="91"/>
      <c r="BHR15" s="91"/>
      <c r="BHS15" s="91"/>
      <c r="BHT15" s="91"/>
      <c r="BHU15" s="91"/>
      <c r="BHV15" s="91"/>
      <c r="BHW15" s="91"/>
      <c r="BHX15" s="91"/>
      <c r="BHY15" s="91"/>
      <c r="BHZ15" s="91"/>
      <c r="BIA15" s="91"/>
      <c r="BIB15" s="91"/>
      <c r="BIC15" s="91"/>
      <c r="BID15" s="91"/>
      <c r="BIE15" s="91"/>
      <c r="BIF15" s="91"/>
      <c r="BIG15" s="91"/>
      <c r="BIH15" s="91"/>
      <c r="BII15" s="91"/>
      <c r="BIJ15" s="91"/>
      <c r="BIK15" s="91"/>
      <c r="BIL15" s="91"/>
      <c r="BIM15" s="91"/>
      <c r="BIN15" s="91"/>
      <c r="BIO15" s="91"/>
      <c r="BIP15" s="91"/>
      <c r="BIQ15" s="91"/>
      <c r="BIR15" s="91"/>
      <c r="BIS15" s="91"/>
      <c r="BIT15" s="91"/>
      <c r="BIU15" s="91"/>
      <c r="BIV15" s="91"/>
      <c r="BIW15" s="91"/>
      <c r="BIX15" s="91"/>
      <c r="BIY15" s="91"/>
      <c r="BIZ15" s="91"/>
      <c r="BJA15" s="91"/>
      <c r="BJB15" s="91"/>
      <c r="BJC15" s="91"/>
      <c r="BJD15" s="91"/>
      <c r="BJE15" s="91"/>
      <c r="BJF15" s="91"/>
      <c r="BJG15" s="91"/>
      <c r="BJH15" s="91"/>
      <c r="BJI15" s="91"/>
      <c r="BJJ15" s="91"/>
      <c r="BJK15" s="91"/>
      <c r="BJL15" s="91"/>
      <c r="BJM15" s="91"/>
      <c r="BJN15" s="91"/>
      <c r="BJO15" s="91"/>
      <c r="BJP15" s="91"/>
      <c r="BJQ15" s="91"/>
      <c r="BJR15" s="91"/>
      <c r="BJS15" s="91"/>
      <c r="BJT15" s="91"/>
      <c r="BJU15" s="91"/>
      <c r="BJV15" s="91"/>
      <c r="BJW15" s="91"/>
      <c r="BJX15" s="91"/>
      <c r="BJY15" s="91"/>
      <c r="BJZ15" s="91"/>
      <c r="BKA15" s="91"/>
      <c r="BKB15" s="91"/>
      <c r="BKC15" s="91"/>
      <c r="BKD15" s="91"/>
      <c r="BKE15" s="91"/>
      <c r="BKF15" s="91"/>
      <c r="BKG15" s="91"/>
      <c r="BKH15" s="91"/>
      <c r="BKI15" s="91"/>
      <c r="BKJ15" s="91"/>
      <c r="BKK15" s="91"/>
      <c r="BKL15" s="91"/>
      <c r="BKM15" s="91"/>
      <c r="BKN15" s="91"/>
      <c r="BKO15" s="91"/>
      <c r="BKP15" s="91"/>
      <c r="BKQ15" s="91"/>
      <c r="BKR15" s="91"/>
      <c r="BKS15" s="91"/>
      <c r="BKT15" s="91"/>
      <c r="BKU15" s="91"/>
      <c r="BKV15" s="91"/>
      <c r="BKW15" s="91"/>
      <c r="BKX15" s="91"/>
      <c r="BKY15" s="91"/>
      <c r="BKZ15" s="91"/>
      <c r="BLA15" s="91"/>
      <c r="BLB15" s="91"/>
      <c r="BLC15" s="91"/>
      <c r="BLD15" s="91"/>
      <c r="BLE15" s="91"/>
      <c r="BLF15" s="91"/>
      <c r="BLG15" s="91"/>
      <c r="BLH15" s="91"/>
      <c r="BLI15" s="91"/>
      <c r="BLJ15" s="91"/>
      <c r="BLK15" s="91"/>
      <c r="BLL15" s="91"/>
      <c r="BLM15" s="91"/>
      <c r="BLN15" s="91"/>
      <c r="BLO15" s="91"/>
      <c r="BLP15" s="91"/>
      <c r="BLQ15" s="91"/>
      <c r="BLR15" s="91"/>
      <c r="BLS15" s="91"/>
      <c r="BLT15" s="91"/>
      <c r="BLU15" s="91"/>
      <c r="BLV15" s="91"/>
      <c r="BLW15" s="91"/>
      <c r="BLX15" s="91"/>
      <c r="BLY15" s="91"/>
      <c r="BLZ15" s="91"/>
      <c r="BMA15" s="91"/>
      <c r="BMB15" s="91"/>
      <c r="BMC15" s="91"/>
      <c r="BMD15" s="91"/>
      <c r="BME15" s="91"/>
      <c r="BMF15" s="91"/>
      <c r="BMG15" s="91"/>
      <c r="BMH15" s="91"/>
      <c r="BMI15" s="91"/>
      <c r="BMJ15" s="91"/>
      <c r="BMK15" s="91"/>
      <c r="BML15" s="91"/>
      <c r="BMM15" s="91"/>
      <c r="BMN15" s="91"/>
      <c r="BMO15" s="91"/>
      <c r="BMP15" s="91"/>
      <c r="BMQ15" s="91"/>
      <c r="BMR15" s="91"/>
      <c r="BMS15" s="91"/>
      <c r="BMT15" s="91"/>
      <c r="BMU15" s="91"/>
      <c r="BMV15" s="91"/>
      <c r="BMW15" s="91"/>
      <c r="BMX15" s="91"/>
      <c r="BMY15" s="91"/>
      <c r="BMZ15" s="91"/>
      <c r="BNA15" s="91"/>
      <c r="BNB15" s="91"/>
      <c r="BNC15" s="91"/>
      <c r="BND15" s="91"/>
      <c r="BNE15" s="91"/>
      <c r="BNF15" s="91"/>
      <c r="BNG15" s="91"/>
      <c r="BNH15" s="91"/>
      <c r="BNI15" s="91"/>
      <c r="BNJ15" s="91"/>
      <c r="BNK15" s="91"/>
      <c r="BNL15" s="91"/>
      <c r="BNM15" s="91"/>
      <c r="BNN15" s="91"/>
      <c r="BNO15" s="91"/>
      <c r="BNP15" s="91"/>
      <c r="BNQ15" s="91"/>
      <c r="BNR15" s="91"/>
      <c r="BNS15" s="91"/>
      <c r="BNT15" s="91"/>
      <c r="BNU15" s="91"/>
      <c r="BNV15" s="91"/>
      <c r="BNW15" s="91"/>
      <c r="BNX15" s="91"/>
      <c r="BNY15" s="91"/>
      <c r="BNZ15" s="91"/>
      <c r="BOA15" s="91"/>
      <c r="BOB15" s="91"/>
      <c r="BOC15" s="91"/>
      <c r="BOD15" s="91"/>
      <c r="BOE15" s="91"/>
      <c r="BOF15" s="91"/>
      <c r="BOG15" s="91"/>
      <c r="BOH15" s="91"/>
      <c r="BOI15" s="91"/>
      <c r="BOJ15" s="91"/>
      <c r="BOK15" s="91"/>
      <c r="BOL15" s="91"/>
      <c r="BOM15" s="91"/>
      <c r="BON15" s="91"/>
      <c r="BOO15" s="91"/>
      <c r="BOP15" s="91"/>
      <c r="BOQ15" s="91"/>
      <c r="BOR15" s="91"/>
      <c r="BOS15" s="91"/>
      <c r="BOT15" s="91"/>
      <c r="BOU15" s="91"/>
      <c r="BOV15" s="91"/>
      <c r="BOW15" s="91"/>
      <c r="BOX15" s="91"/>
      <c r="BOY15" s="91"/>
      <c r="BOZ15" s="91"/>
      <c r="BPA15" s="91"/>
      <c r="BPB15" s="91"/>
      <c r="BPC15" s="91"/>
      <c r="BPD15" s="91"/>
      <c r="BPE15" s="91"/>
      <c r="BPF15" s="91"/>
      <c r="BPG15" s="91"/>
      <c r="BPH15" s="91"/>
      <c r="BPI15" s="91"/>
      <c r="BPJ15" s="91"/>
      <c r="BPK15" s="91"/>
      <c r="BPL15" s="91"/>
      <c r="BPM15" s="91"/>
      <c r="BPN15" s="91"/>
      <c r="BPO15" s="91"/>
      <c r="BPP15" s="91"/>
      <c r="BPQ15" s="91"/>
      <c r="BPR15" s="91"/>
      <c r="BPS15" s="91"/>
      <c r="BPT15" s="91"/>
      <c r="BPU15" s="91"/>
      <c r="BPV15" s="91"/>
      <c r="BPW15" s="91"/>
      <c r="BPX15" s="91"/>
      <c r="BPY15" s="91"/>
      <c r="BPZ15" s="91"/>
      <c r="BQA15" s="91"/>
      <c r="BQB15" s="91"/>
      <c r="BQC15" s="91"/>
      <c r="BQD15" s="91"/>
      <c r="BQE15" s="91"/>
      <c r="BQF15" s="91"/>
      <c r="BQG15" s="91"/>
      <c r="BQH15" s="91"/>
      <c r="BQI15" s="91"/>
      <c r="BQJ15" s="91"/>
      <c r="BQK15" s="91"/>
      <c r="BQL15" s="91"/>
      <c r="BQM15" s="91"/>
      <c r="BQN15" s="91"/>
      <c r="BQO15" s="91"/>
      <c r="BQP15" s="91"/>
      <c r="BQQ15" s="91"/>
      <c r="BQR15" s="91"/>
      <c r="BQS15" s="91"/>
      <c r="BQT15" s="91"/>
      <c r="BQU15" s="91"/>
      <c r="BQV15" s="91"/>
      <c r="BQW15" s="91"/>
      <c r="BQX15" s="91"/>
      <c r="BQY15" s="91"/>
      <c r="BQZ15" s="91"/>
      <c r="BRA15" s="91"/>
      <c r="BRB15" s="91"/>
      <c r="BRC15" s="91"/>
      <c r="BRD15" s="91"/>
      <c r="BRE15" s="91"/>
      <c r="BRF15" s="91"/>
      <c r="BRG15" s="91"/>
      <c r="BRH15" s="91"/>
      <c r="BRI15" s="91"/>
      <c r="BRJ15" s="91"/>
      <c r="BRK15" s="91"/>
      <c r="BRL15" s="91"/>
      <c r="BRM15" s="91"/>
      <c r="BRN15" s="91"/>
      <c r="BRO15" s="91"/>
      <c r="BRP15" s="91"/>
      <c r="BRQ15" s="91"/>
      <c r="BRR15" s="91"/>
      <c r="BRS15" s="91"/>
      <c r="BRT15" s="91"/>
      <c r="BRU15" s="91"/>
      <c r="BRV15" s="91"/>
      <c r="BRW15" s="91"/>
      <c r="BRX15" s="91"/>
      <c r="BRY15" s="91"/>
      <c r="BRZ15" s="91"/>
      <c r="BSA15" s="91"/>
      <c r="BSB15" s="91"/>
      <c r="BSC15" s="91"/>
      <c r="BSD15" s="91"/>
      <c r="BSE15" s="91"/>
      <c r="BSF15" s="91"/>
      <c r="BSG15" s="91"/>
      <c r="BSH15" s="91"/>
      <c r="BSI15" s="91"/>
      <c r="BSJ15" s="91"/>
      <c r="BSK15" s="91"/>
      <c r="BSL15" s="91"/>
      <c r="BSM15" s="91"/>
      <c r="BSN15" s="91"/>
      <c r="BSO15" s="91"/>
      <c r="BSP15" s="91"/>
      <c r="BSQ15" s="91"/>
      <c r="BSR15" s="91"/>
      <c r="BSS15" s="91"/>
      <c r="BST15" s="91"/>
      <c r="BSU15" s="91"/>
      <c r="BSV15" s="91"/>
      <c r="BSW15" s="91"/>
      <c r="BSX15" s="91"/>
      <c r="BSY15" s="91"/>
      <c r="BSZ15" s="91"/>
      <c r="BTA15" s="91"/>
      <c r="BTB15" s="91"/>
      <c r="BTC15" s="91"/>
      <c r="BTD15" s="91"/>
      <c r="BTE15" s="91"/>
      <c r="BTF15" s="91"/>
      <c r="BTG15" s="91"/>
      <c r="BTH15" s="91"/>
      <c r="BTI15" s="91"/>
      <c r="BTJ15" s="91"/>
      <c r="BTK15" s="91"/>
      <c r="BTL15" s="91"/>
      <c r="BTM15" s="91"/>
      <c r="BTN15" s="91"/>
      <c r="BTO15" s="91"/>
      <c r="BTP15" s="91"/>
      <c r="BTQ15" s="91"/>
      <c r="BTR15" s="91"/>
      <c r="BTS15" s="91"/>
      <c r="BTT15" s="91"/>
      <c r="BTU15" s="91"/>
      <c r="BTV15" s="91"/>
      <c r="BTW15" s="91"/>
      <c r="BTX15" s="91"/>
      <c r="BTY15" s="91"/>
      <c r="BTZ15" s="91"/>
      <c r="BUA15" s="91"/>
      <c r="BUB15" s="91"/>
      <c r="BUC15" s="91"/>
      <c r="BUD15" s="91"/>
      <c r="BUE15" s="91"/>
      <c r="BUF15" s="91"/>
      <c r="BUG15" s="91"/>
      <c r="BUH15" s="91"/>
      <c r="BUI15" s="91"/>
      <c r="BUJ15" s="91"/>
      <c r="BUK15" s="91"/>
      <c r="BUL15" s="91"/>
      <c r="BUM15" s="91"/>
      <c r="BUN15" s="91"/>
      <c r="BUO15" s="91"/>
      <c r="BUP15" s="91"/>
      <c r="BUQ15" s="91"/>
      <c r="BUR15" s="91"/>
      <c r="BUS15" s="91"/>
      <c r="BUT15" s="91"/>
      <c r="BUU15" s="91"/>
      <c r="BUV15" s="91"/>
      <c r="BUW15" s="91"/>
      <c r="BUX15" s="91"/>
      <c r="BUY15" s="91"/>
      <c r="BUZ15" s="91"/>
      <c r="BVA15" s="91"/>
      <c r="BVB15" s="91"/>
      <c r="BVC15" s="91"/>
      <c r="BVD15" s="91"/>
      <c r="BVE15" s="91"/>
      <c r="BVF15" s="91"/>
      <c r="BVG15" s="91"/>
      <c r="BVH15" s="91"/>
      <c r="BVI15" s="91"/>
      <c r="BVJ15" s="91"/>
      <c r="BVK15" s="91"/>
      <c r="BVL15" s="91"/>
      <c r="BVM15" s="91"/>
      <c r="BVN15" s="91"/>
      <c r="BVO15" s="91"/>
      <c r="BVP15" s="91"/>
      <c r="BVQ15" s="91"/>
      <c r="BVR15" s="91"/>
      <c r="BVS15" s="91"/>
      <c r="BVT15" s="91"/>
      <c r="BVU15" s="91"/>
      <c r="BVV15" s="91"/>
      <c r="BVW15" s="91"/>
      <c r="BVX15" s="91"/>
      <c r="BVY15" s="91"/>
      <c r="BVZ15" s="91"/>
      <c r="BWA15" s="91"/>
      <c r="BWB15" s="91"/>
      <c r="BWC15" s="91"/>
      <c r="BWD15" s="91"/>
      <c r="BWE15" s="91"/>
      <c r="BWF15" s="91"/>
      <c r="BWG15" s="91"/>
      <c r="BWH15" s="91"/>
      <c r="BWI15" s="91"/>
      <c r="BWJ15" s="91"/>
      <c r="BWK15" s="91"/>
      <c r="BWL15" s="91"/>
      <c r="BWM15" s="91"/>
      <c r="BWN15" s="91"/>
      <c r="BWO15" s="91"/>
      <c r="BWP15" s="91"/>
      <c r="BWQ15" s="91"/>
      <c r="BWR15" s="91"/>
      <c r="BWS15" s="91"/>
      <c r="BWT15" s="91"/>
      <c r="BWU15" s="91"/>
      <c r="BWV15" s="91"/>
      <c r="BWW15" s="91"/>
      <c r="BWX15" s="91"/>
      <c r="BWY15" s="91"/>
      <c r="BWZ15" s="91"/>
      <c r="BXA15" s="91"/>
      <c r="BXB15" s="91"/>
      <c r="BXC15" s="91"/>
      <c r="BXD15" s="91"/>
      <c r="BXE15" s="91"/>
      <c r="BXF15" s="91"/>
      <c r="BXG15" s="91"/>
      <c r="BXH15" s="91"/>
      <c r="BXI15" s="91"/>
      <c r="BXJ15" s="91"/>
      <c r="BXK15" s="91"/>
      <c r="BXL15" s="91"/>
      <c r="BXM15" s="91"/>
      <c r="BXN15" s="91"/>
      <c r="BXO15" s="91"/>
      <c r="BXP15" s="91"/>
      <c r="BXQ15" s="91"/>
      <c r="BXR15" s="91"/>
      <c r="BXS15" s="91"/>
      <c r="BXT15" s="91"/>
      <c r="BXU15" s="91"/>
      <c r="BXV15" s="91"/>
      <c r="BXW15" s="91"/>
      <c r="BXX15" s="91"/>
      <c r="BXY15" s="91"/>
      <c r="BXZ15" s="91"/>
      <c r="BYA15" s="91"/>
      <c r="BYB15" s="91"/>
      <c r="BYC15" s="91"/>
      <c r="BYD15" s="91"/>
      <c r="BYE15" s="91"/>
      <c r="BYF15" s="91"/>
      <c r="BYG15" s="91"/>
      <c r="BYH15" s="91"/>
      <c r="BYI15" s="91"/>
      <c r="BYJ15" s="91"/>
      <c r="BYK15" s="91"/>
      <c r="BYL15" s="91"/>
      <c r="BYM15" s="91"/>
      <c r="BYN15" s="91"/>
      <c r="BYO15" s="91"/>
      <c r="BYP15" s="91"/>
      <c r="BYQ15" s="91"/>
      <c r="BYR15" s="91"/>
      <c r="BYS15" s="91"/>
      <c r="BYT15" s="91"/>
      <c r="BYU15" s="91"/>
      <c r="BYV15" s="91"/>
      <c r="BYW15" s="91"/>
      <c r="BYX15" s="91"/>
      <c r="BYY15" s="91"/>
      <c r="BYZ15" s="91"/>
      <c r="BZA15" s="91"/>
      <c r="BZB15" s="91"/>
      <c r="BZC15" s="91"/>
      <c r="BZD15" s="91"/>
      <c r="BZE15" s="91"/>
      <c r="BZF15" s="91"/>
      <c r="BZG15" s="91"/>
      <c r="BZH15" s="91"/>
      <c r="BZI15" s="91"/>
      <c r="BZJ15" s="91"/>
      <c r="BZK15" s="91"/>
      <c r="BZL15" s="91"/>
      <c r="BZM15" s="91"/>
      <c r="BZN15" s="91"/>
      <c r="BZO15" s="91"/>
      <c r="BZP15" s="91"/>
      <c r="BZQ15" s="91"/>
      <c r="BZR15" s="91"/>
      <c r="BZS15" s="91"/>
      <c r="BZT15" s="91"/>
      <c r="BZU15" s="91"/>
      <c r="BZV15" s="91"/>
      <c r="BZW15" s="91"/>
      <c r="BZX15" s="91"/>
      <c r="BZY15" s="91"/>
      <c r="BZZ15" s="91"/>
      <c r="CAA15" s="91"/>
      <c r="CAB15" s="91"/>
      <c r="CAC15" s="91"/>
      <c r="CAD15" s="91"/>
      <c r="CAE15" s="91"/>
      <c r="CAF15" s="91"/>
      <c r="CAG15" s="91"/>
      <c r="CAH15" s="91"/>
      <c r="CAI15" s="91"/>
      <c r="CAJ15" s="91"/>
      <c r="CAK15" s="91"/>
      <c r="CAL15" s="91"/>
      <c r="CAM15" s="91"/>
      <c r="CAN15" s="91"/>
      <c r="CAO15" s="91"/>
      <c r="CAP15" s="91"/>
      <c r="CAQ15" s="91"/>
      <c r="CAR15" s="91"/>
      <c r="CAS15" s="91"/>
      <c r="CAT15" s="91"/>
      <c r="CAU15" s="91"/>
      <c r="CAV15" s="91"/>
      <c r="CAW15" s="91"/>
      <c r="CAX15" s="91"/>
      <c r="CAY15" s="91"/>
      <c r="CAZ15" s="91"/>
      <c r="CBA15" s="91"/>
      <c r="CBB15" s="91"/>
      <c r="CBC15" s="91"/>
      <c r="CBD15" s="91"/>
      <c r="CBE15" s="91"/>
      <c r="CBF15" s="91"/>
      <c r="CBG15" s="91"/>
      <c r="CBH15" s="91"/>
      <c r="CBI15" s="91"/>
      <c r="CBJ15" s="91"/>
      <c r="CBK15" s="91"/>
      <c r="CBL15" s="91"/>
      <c r="CBM15" s="91"/>
      <c r="CBN15" s="91"/>
      <c r="CBO15" s="91"/>
      <c r="CBP15" s="91"/>
      <c r="CBQ15" s="91"/>
      <c r="CBR15" s="91"/>
      <c r="CBS15" s="91"/>
      <c r="CBT15" s="91"/>
      <c r="CBU15" s="91"/>
      <c r="CBV15" s="91"/>
      <c r="CBW15" s="91"/>
      <c r="CBX15" s="91"/>
      <c r="CBY15" s="91"/>
      <c r="CBZ15" s="91"/>
      <c r="CCA15" s="91"/>
      <c r="CCB15" s="91"/>
      <c r="CCC15" s="91"/>
      <c r="CCD15" s="91"/>
      <c r="CCE15" s="91"/>
      <c r="CCF15" s="91"/>
      <c r="CCG15" s="91"/>
      <c r="CCH15" s="91"/>
      <c r="CCI15" s="91"/>
      <c r="CCJ15" s="91"/>
      <c r="CCK15" s="91"/>
      <c r="CCL15" s="91"/>
      <c r="CCM15" s="91"/>
      <c r="CCN15" s="91"/>
      <c r="CCO15" s="91"/>
      <c r="CCP15" s="91"/>
      <c r="CCQ15" s="91"/>
      <c r="CCR15" s="91"/>
      <c r="CCS15" s="91"/>
      <c r="CCT15" s="91"/>
      <c r="CCU15" s="91"/>
      <c r="CCV15" s="91"/>
      <c r="CCW15" s="91"/>
      <c r="CCX15" s="91"/>
      <c r="CCY15" s="91"/>
      <c r="CCZ15" s="91"/>
      <c r="CDA15" s="91"/>
      <c r="CDB15" s="91"/>
      <c r="CDC15" s="91"/>
      <c r="CDD15" s="91"/>
      <c r="CDE15" s="91"/>
      <c r="CDF15" s="91"/>
      <c r="CDG15" s="91"/>
      <c r="CDH15" s="91"/>
      <c r="CDI15" s="91"/>
      <c r="CDJ15" s="91"/>
      <c r="CDK15" s="91"/>
      <c r="CDL15" s="91"/>
      <c r="CDM15" s="91"/>
      <c r="CDN15" s="91"/>
      <c r="CDO15" s="91"/>
      <c r="CDP15" s="91"/>
      <c r="CDQ15" s="91"/>
      <c r="CDR15" s="91"/>
      <c r="CDS15" s="91"/>
      <c r="CDT15" s="91"/>
      <c r="CDU15" s="91"/>
      <c r="CDV15" s="91"/>
      <c r="CDW15" s="91"/>
      <c r="CDX15" s="91"/>
      <c r="CDY15" s="91"/>
      <c r="CDZ15" s="91"/>
      <c r="CEA15" s="91"/>
      <c r="CEB15" s="91"/>
      <c r="CEC15" s="91"/>
      <c r="CED15" s="91"/>
      <c r="CEE15" s="91"/>
      <c r="CEF15" s="91"/>
      <c r="CEG15" s="91"/>
      <c r="CEH15" s="91"/>
      <c r="CEI15" s="91"/>
      <c r="CEJ15" s="91"/>
      <c r="CEK15" s="91"/>
      <c r="CEL15" s="91"/>
      <c r="CEM15" s="91"/>
      <c r="CEN15" s="91"/>
      <c r="CEO15" s="91"/>
      <c r="CEP15" s="91"/>
      <c r="CEQ15" s="91"/>
      <c r="CER15" s="91"/>
      <c r="CES15" s="91"/>
      <c r="CET15" s="91"/>
      <c r="CEU15" s="91"/>
      <c r="CEV15" s="91"/>
      <c r="CEW15" s="91"/>
      <c r="CEX15" s="91"/>
      <c r="CEY15" s="91"/>
      <c r="CEZ15" s="91"/>
      <c r="CFA15" s="91"/>
      <c r="CFB15" s="91"/>
      <c r="CFC15" s="91"/>
      <c r="CFD15" s="91"/>
      <c r="CFE15" s="91"/>
      <c r="CFF15" s="91"/>
      <c r="CFG15" s="91"/>
      <c r="CFH15" s="91"/>
      <c r="CFI15" s="91"/>
      <c r="CFJ15" s="91"/>
      <c r="CFK15" s="91"/>
      <c r="CFL15" s="91"/>
      <c r="CFM15" s="91"/>
      <c r="CFN15" s="91"/>
      <c r="CFO15" s="91"/>
      <c r="CFP15" s="91"/>
      <c r="CFQ15" s="91"/>
      <c r="CFR15" s="91"/>
      <c r="CFS15" s="91"/>
      <c r="CFT15" s="91"/>
      <c r="CFU15" s="91"/>
      <c r="CFV15" s="91"/>
      <c r="CFW15" s="91"/>
      <c r="CFX15" s="91"/>
      <c r="CFY15" s="91"/>
      <c r="CFZ15" s="91"/>
      <c r="CGA15" s="91"/>
      <c r="CGB15" s="91"/>
      <c r="CGC15" s="91"/>
      <c r="CGD15" s="91"/>
      <c r="CGE15" s="91"/>
      <c r="CGF15" s="91"/>
      <c r="CGG15" s="91"/>
      <c r="CGH15" s="91"/>
      <c r="CGI15" s="91"/>
      <c r="CGJ15" s="91"/>
      <c r="CGK15" s="91"/>
      <c r="CGL15" s="91"/>
      <c r="CGM15" s="91"/>
      <c r="CGN15" s="91"/>
      <c r="CGO15" s="91"/>
      <c r="CGP15" s="91"/>
      <c r="CGQ15" s="91"/>
      <c r="CGR15" s="91"/>
      <c r="CGS15" s="91"/>
      <c r="CGT15" s="91"/>
      <c r="CGU15" s="91"/>
      <c r="CGV15" s="91"/>
      <c r="CGW15" s="91"/>
      <c r="CGX15" s="91"/>
      <c r="CGY15" s="91"/>
      <c r="CGZ15" s="91"/>
      <c r="CHA15" s="91"/>
      <c r="CHB15" s="91"/>
      <c r="CHC15" s="91"/>
      <c r="CHD15" s="91"/>
      <c r="CHE15" s="91"/>
      <c r="CHF15" s="91"/>
      <c r="CHG15" s="91"/>
      <c r="CHH15" s="91"/>
      <c r="CHI15" s="91"/>
      <c r="CHJ15" s="91"/>
      <c r="CHK15" s="91"/>
      <c r="CHL15" s="91"/>
      <c r="CHM15" s="91"/>
      <c r="CHN15" s="91"/>
      <c r="CHO15" s="91"/>
      <c r="CHP15" s="91"/>
      <c r="CHQ15" s="91"/>
      <c r="CHR15" s="91"/>
      <c r="CHS15" s="91"/>
      <c r="CHT15" s="91"/>
      <c r="CHU15" s="91"/>
      <c r="CHV15" s="91"/>
      <c r="CHW15" s="91"/>
      <c r="CHX15" s="91"/>
      <c r="CHY15" s="91"/>
      <c r="CHZ15" s="91"/>
      <c r="CIA15" s="91"/>
      <c r="CIB15" s="91"/>
      <c r="CIC15" s="91"/>
      <c r="CID15" s="91"/>
      <c r="CIE15" s="91"/>
      <c r="CIF15" s="91"/>
      <c r="CIG15" s="91"/>
      <c r="CIH15" s="91"/>
      <c r="CII15" s="91"/>
      <c r="CIJ15" s="91"/>
      <c r="CIK15" s="91"/>
      <c r="CIL15" s="91"/>
      <c r="CIM15" s="91"/>
      <c r="CIN15" s="91"/>
      <c r="CIO15" s="91"/>
      <c r="CIP15" s="91"/>
      <c r="CIQ15" s="91"/>
      <c r="CIR15" s="91"/>
      <c r="CIS15" s="91"/>
      <c r="CIT15" s="91"/>
      <c r="CIU15" s="91"/>
      <c r="CIV15" s="91"/>
      <c r="CIW15" s="91"/>
      <c r="CIX15" s="91"/>
      <c r="CIY15" s="91"/>
      <c r="CIZ15" s="91"/>
      <c r="CJA15" s="91"/>
      <c r="CJB15" s="91"/>
      <c r="CJC15" s="91"/>
      <c r="CJD15" s="91"/>
      <c r="CJE15" s="91"/>
      <c r="CJF15" s="91"/>
      <c r="CJG15" s="91"/>
      <c r="CJH15" s="91"/>
      <c r="CJI15" s="91"/>
      <c r="CJJ15" s="91"/>
      <c r="CJK15" s="91"/>
      <c r="CJL15" s="91"/>
      <c r="CJM15" s="91"/>
      <c r="CJN15" s="91"/>
      <c r="CJO15" s="91"/>
      <c r="CJP15" s="91"/>
      <c r="CJQ15" s="91"/>
      <c r="CJR15" s="91"/>
      <c r="CJS15" s="91"/>
      <c r="CJT15" s="91"/>
      <c r="CJU15" s="91"/>
      <c r="CJV15" s="91"/>
      <c r="CJW15" s="91"/>
      <c r="CJX15" s="91"/>
      <c r="CJY15" s="91"/>
      <c r="CJZ15" s="91"/>
      <c r="CKA15" s="91"/>
      <c r="CKB15" s="91"/>
      <c r="CKC15" s="91"/>
      <c r="CKD15" s="91"/>
      <c r="CKE15" s="91"/>
      <c r="CKF15" s="91"/>
      <c r="CKG15" s="91"/>
      <c r="CKH15" s="91"/>
      <c r="CKI15" s="91"/>
      <c r="CKJ15" s="91"/>
      <c r="CKK15" s="91"/>
      <c r="CKL15" s="91"/>
      <c r="CKM15" s="91"/>
      <c r="CKN15" s="91"/>
      <c r="CKO15" s="91"/>
      <c r="CKP15" s="91"/>
      <c r="CKQ15" s="91"/>
      <c r="CKR15" s="91"/>
      <c r="CKS15" s="91"/>
      <c r="CKT15" s="91"/>
      <c r="CKU15" s="91"/>
      <c r="CKV15" s="91"/>
      <c r="CKW15" s="91"/>
      <c r="CKX15" s="91"/>
      <c r="CKY15" s="91"/>
      <c r="CKZ15" s="91"/>
      <c r="CLA15" s="91"/>
      <c r="CLB15" s="91"/>
      <c r="CLC15" s="91"/>
      <c r="CLD15" s="91"/>
      <c r="CLE15" s="91"/>
      <c r="CLF15" s="91"/>
      <c r="CLG15" s="91"/>
      <c r="CLH15" s="91"/>
      <c r="CLI15" s="91"/>
      <c r="CLJ15" s="91"/>
      <c r="CLK15" s="91"/>
      <c r="CLL15" s="91"/>
      <c r="CLM15" s="91"/>
      <c r="CLN15" s="91"/>
      <c r="CLO15" s="91"/>
      <c r="CLP15" s="91"/>
      <c r="CLQ15" s="91"/>
      <c r="CLR15" s="91"/>
      <c r="CLS15" s="91"/>
      <c r="CLT15" s="91"/>
      <c r="CLU15" s="91"/>
      <c r="CLV15" s="91"/>
      <c r="CLW15" s="91"/>
      <c r="CLX15" s="91"/>
      <c r="CLY15" s="91"/>
      <c r="CLZ15" s="91"/>
      <c r="CMA15" s="91"/>
      <c r="CMB15" s="91"/>
      <c r="CMC15" s="91"/>
      <c r="CMD15" s="91"/>
      <c r="CME15" s="91"/>
      <c r="CMF15" s="91"/>
      <c r="CMG15" s="91"/>
      <c r="CMH15" s="91"/>
      <c r="CMI15" s="91"/>
      <c r="CMJ15" s="91"/>
      <c r="CMK15" s="91"/>
      <c r="CML15" s="91"/>
      <c r="CMM15" s="91"/>
      <c r="CMN15" s="91"/>
      <c r="CMO15" s="91"/>
      <c r="CMP15" s="91"/>
      <c r="CMQ15" s="91"/>
      <c r="CMR15" s="91"/>
      <c r="CMS15" s="91"/>
      <c r="CMT15" s="91"/>
      <c r="CMU15" s="91"/>
      <c r="CMV15" s="91"/>
      <c r="CMW15" s="91"/>
      <c r="CMX15" s="91"/>
      <c r="CMY15" s="91"/>
      <c r="CMZ15" s="91"/>
      <c r="CNA15" s="91"/>
      <c r="CNB15" s="91"/>
      <c r="CNC15" s="91"/>
      <c r="CND15" s="91"/>
      <c r="CNE15" s="91"/>
      <c r="CNF15" s="91"/>
      <c r="CNG15" s="91"/>
      <c r="CNH15" s="91"/>
      <c r="CNI15" s="91"/>
      <c r="CNJ15" s="91"/>
      <c r="CNK15" s="91"/>
      <c r="CNL15" s="91"/>
      <c r="CNM15" s="91"/>
      <c r="CNN15" s="91"/>
      <c r="CNO15" s="91"/>
      <c r="CNP15" s="91"/>
      <c r="CNQ15" s="91"/>
      <c r="CNR15" s="91"/>
      <c r="CNS15" s="91"/>
      <c r="CNT15" s="91"/>
      <c r="CNU15" s="91"/>
      <c r="CNV15" s="91"/>
      <c r="CNW15" s="91"/>
      <c r="CNX15" s="91"/>
      <c r="CNY15" s="91"/>
      <c r="CNZ15" s="91"/>
      <c r="COA15" s="91"/>
      <c r="COB15" s="91"/>
      <c r="COC15" s="91"/>
      <c r="COD15" s="91"/>
      <c r="COE15" s="91"/>
      <c r="COF15" s="91"/>
      <c r="COG15" s="91"/>
      <c r="COH15" s="91"/>
      <c r="COI15" s="91"/>
      <c r="COJ15" s="91"/>
      <c r="COK15" s="91"/>
      <c r="COL15" s="91"/>
      <c r="COM15" s="91"/>
      <c r="CON15" s="91"/>
      <c r="COO15" s="91"/>
      <c r="COP15" s="91"/>
      <c r="COQ15" s="91"/>
      <c r="COR15" s="91"/>
      <c r="COS15" s="91"/>
      <c r="COT15" s="91"/>
      <c r="COU15" s="91"/>
      <c r="COV15" s="91"/>
      <c r="COW15" s="91"/>
      <c r="COX15" s="91"/>
      <c r="COY15" s="91"/>
      <c r="COZ15" s="91"/>
      <c r="CPA15" s="91"/>
      <c r="CPB15" s="91"/>
      <c r="CPC15" s="91"/>
      <c r="CPD15" s="91"/>
      <c r="CPE15" s="91"/>
      <c r="CPF15" s="91"/>
      <c r="CPG15" s="91"/>
      <c r="CPH15" s="91"/>
      <c r="CPI15" s="91"/>
      <c r="CPJ15" s="91"/>
      <c r="CPK15" s="91"/>
      <c r="CPL15" s="91"/>
      <c r="CPM15" s="91"/>
      <c r="CPN15" s="91"/>
      <c r="CPO15" s="91"/>
      <c r="CPP15" s="91"/>
      <c r="CPQ15" s="91"/>
      <c r="CPR15" s="91"/>
      <c r="CPS15" s="91"/>
      <c r="CPT15" s="91"/>
      <c r="CPU15" s="91"/>
      <c r="CPV15" s="91"/>
      <c r="CPW15" s="91"/>
      <c r="CPX15" s="91"/>
      <c r="CPY15" s="91"/>
      <c r="CPZ15" s="91"/>
      <c r="CQA15" s="91"/>
      <c r="CQB15" s="91"/>
      <c r="CQC15" s="91"/>
      <c r="CQD15" s="91"/>
      <c r="CQE15" s="91"/>
      <c r="CQF15" s="91"/>
      <c r="CQG15" s="91"/>
      <c r="CQH15" s="91"/>
      <c r="CQI15" s="91"/>
      <c r="CQJ15" s="91"/>
      <c r="CQK15" s="91"/>
      <c r="CQL15" s="91"/>
      <c r="CQM15" s="91"/>
      <c r="CQN15" s="91"/>
      <c r="CQO15" s="91"/>
      <c r="CQP15" s="91"/>
      <c r="CQQ15" s="91"/>
      <c r="CQR15" s="91"/>
      <c r="CQS15" s="91"/>
      <c r="CQT15" s="91"/>
      <c r="CQU15" s="91"/>
      <c r="CQV15" s="91"/>
      <c r="CQW15" s="91"/>
      <c r="CQX15" s="91"/>
      <c r="CQY15" s="91"/>
      <c r="CQZ15" s="91"/>
      <c r="CRA15" s="91"/>
      <c r="CRB15" s="91"/>
      <c r="CRC15" s="91"/>
      <c r="CRD15" s="91"/>
      <c r="CRE15" s="91"/>
      <c r="CRF15" s="91"/>
      <c r="CRG15" s="91"/>
      <c r="CRH15" s="91"/>
      <c r="CRI15" s="91"/>
      <c r="CRJ15" s="91"/>
      <c r="CRK15" s="91"/>
      <c r="CRL15" s="91"/>
      <c r="CRM15" s="91"/>
      <c r="CRN15" s="91"/>
      <c r="CRO15" s="91"/>
      <c r="CRP15" s="91"/>
      <c r="CRQ15" s="91"/>
      <c r="CRR15" s="91"/>
      <c r="CRS15" s="91"/>
      <c r="CRT15" s="91"/>
      <c r="CRU15" s="91"/>
      <c r="CRV15" s="91"/>
      <c r="CRW15" s="91"/>
      <c r="CRX15" s="91"/>
      <c r="CRY15" s="91"/>
      <c r="CRZ15" s="91"/>
      <c r="CSA15" s="91"/>
      <c r="CSB15" s="91"/>
      <c r="CSC15" s="91"/>
      <c r="CSD15" s="91"/>
      <c r="CSE15" s="91"/>
      <c r="CSF15" s="91"/>
      <c r="CSG15" s="91"/>
      <c r="CSH15" s="91"/>
      <c r="CSI15" s="91"/>
      <c r="CSJ15" s="91"/>
      <c r="CSK15" s="91"/>
      <c r="CSL15" s="91"/>
      <c r="CSM15" s="91"/>
      <c r="CSN15" s="91"/>
      <c r="CSO15" s="91"/>
      <c r="CSP15" s="91"/>
      <c r="CSQ15" s="91"/>
      <c r="CSR15" s="91"/>
      <c r="CSS15" s="91"/>
      <c r="CST15" s="91"/>
      <c r="CSU15" s="91"/>
      <c r="CSV15" s="91"/>
      <c r="CSW15" s="91"/>
      <c r="CSX15" s="91"/>
      <c r="CSY15" s="91"/>
      <c r="CSZ15" s="91"/>
      <c r="CTA15" s="91"/>
      <c r="CTB15" s="91"/>
      <c r="CTC15" s="91"/>
      <c r="CTD15" s="91"/>
      <c r="CTE15" s="91"/>
      <c r="CTF15" s="91"/>
      <c r="CTG15" s="91"/>
      <c r="CTH15" s="91"/>
      <c r="CTI15" s="91"/>
      <c r="CTJ15" s="91"/>
      <c r="CTK15" s="91"/>
      <c r="CTL15" s="91"/>
      <c r="CTM15" s="91"/>
      <c r="CTN15" s="91"/>
      <c r="CTO15" s="91"/>
      <c r="CTP15" s="91"/>
      <c r="CTQ15" s="91"/>
      <c r="CTR15" s="91"/>
      <c r="CTS15" s="91"/>
      <c r="CTT15" s="91"/>
      <c r="CTU15" s="91"/>
      <c r="CTV15" s="91"/>
      <c r="CTW15" s="91"/>
      <c r="CTX15" s="91"/>
      <c r="CTY15" s="91"/>
      <c r="CTZ15" s="91"/>
      <c r="CUA15" s="91"/>
      <c r="CUB15" s="91"/>
      <c r="CUC15" s="91"/>
      <c r="CUD15" s="91"/>
      <c r="CUE15" s="91"/>
      <c r="CUF15" s="91"/>
      <c r="CUG15" s="91"/>
      <c r="CUH15" s="91"/>
      <c r="CUI15" s="91"/>
      <c r="CUJ15" s="91"/>
      <c r="CUK15" s="91"/>
      <c r="CUL15" s="91"/>
      <c r="CUM15" s="91"/>
      <c r="CUN15" s="91"/>
      <c r="CUO15" s="91"/>
      <c r="CUP15" s="91"/>
      <c r="CUQ15" s="91"/>
      <c r="CUR15" s="91"/>
      <c r="CUS15" s="91"/>
      <c r="CUT15" s="91"/>
      <c r="CUU15" s="91"/>
      <c r="CUV15" s="91"/>
      <c r="CUW15" s="91"/>
      <c r="CUX15" s="91"/>
      <c r="CUY15" s="91"/>
      <c r="CUZ15" s="91"/>
      <c r="CVA15" s="91"/>
      <c r="CVB15" s="91"/>
      <c r="CVC15" s="91"/>
      <c r="CVD15" s="91"/>
      <c r="CVE15" s="91"/>
      <c r="CVF15" s="91"/>
      <c r="CVG15" s="91"/>
      <c r="CVH15" s="91"/>
      <c r="CVI15" s="91"/>
      <c r="CVJ15" s="91"/>
      <c r="CVK15" s="91"/>
      <c r="CVL15" s="91"/>
      <c r="CVM15" s="91"/>
      <c r="CVN15" s="91"/>
      <c r="CVO15" s="91"/>
      <c r="CVP15" s="91"/>
      <c r="CVQ15" s="91"/>
      <c r="CVR15" s="91"/>
      <c r="CVS15" s="91"/>
      <c r="CVT15" s="91"/>
      <c r="CVU15" s="91"/>
      <c r="CVV15" s="91"/>
      <c r="CVW15" s="91"/>
      <c r="CVX15" s="91"/>
      <c r="CVY15" s="91"/>
      <c r="CVZ15" s="91"/>
      <c r="CWA15" s="91"/>
      <c r="CWB15" s="91"/>
      <c r="CWC15" s="91"/>
      <c r="CWD15" s="91"/>
      <c r="CWE15" s="91"/>
      <c r="CWF15" s="91"/>
      <c r="CWG15" s="91"/>
      <c r="CWH15" s="91"/>
      <c r="CWI15" s="91"/>
      <c r="CWJ15" s="91"/>
      <c r="CWK15" s="91"/>
      <c r="CWL15" s="91"/>
      <c r="CWM15" s="91"/>
      <c r="CWN15" s="91"/>
      <c r="CWO15" s="91"/>
      <c r="CWP15" s="91"/>
      <c r="CWQ15" s="91"/>
      <c r="CWR15" s="91"/>
      <c r="CWS15" s="91"/>
      <c r="CWT15" s="91"/>
      <c r="CWU15" s="91"/>
      <c r="CWV15" s="91"/>
      <c r="CWW15" s="91"/>
      <c r="CWX15" s="91"/>
      <c r="CWY15" s="91"/>
      <c r="CWZ15" s="91"/>
      <c r="CXA15" s="91"/>
      <c r="CXB15" s="91"/>
      <c r="CXC15" s="91"/>
      <c r="CXD15" s="91"/>
      <c r="CXE15" s="91"/>
      <c r="CXF15" s="91"/>
      <c r="CXG15" s="91"/>
      <c r="CXH15" s="91"/>
      <c r="CXI15" s="91"/>
      <c r="CXJ15" s="91"/>
      <c r="CXK15" s="91"/>
      <c r="CXL15" s="91"/>
      <c r="CXM15" s="91"/>
      <c r="CXN15" s="91"/>
      <c r="CXO15" s="91"/>
      <c r="CXP15" s="91"/>
      <c r="CXQ15" s="91"/>
      <c r="CXR15" s="91"/>
      <c r="CXS15" s="91"/>
      <c r="CXT15" s="91"/>
      <c r="CXU15" s="91"/>
      <c r="CXV15" s="91"/>
      <c r="CXW15" s="91"/>
      <c r="CXX15" s="91"/>
      <c r="CXY15" s="91"/>
      <c r="CXZ15" s="91"/>
      <c r="CYA15" s="91"/>
      <c r="CYB15" s="91"/>
      <c r="CYC15" s="91"/>
      <c r="CYD15" s="91"/>
      <c r="CYE15" s="91"/>
      <c r="CYF15" s="91"/>
      <c r="CYG15" s="91"/>
      <c r="CYH15" s="91"/>
      <c r="CYI15" s="91"/>
      <c r="CYJ15" s="91"/>
      <c r="CYK15" s="91"/>
      <c r="CYL15" s="91"/>
      <c r="CYM15" s="91"/>
      <c r="CYN15" s="91"/>
      <c r="CYO15" s="91"/>
      <c r="CYP15" s="91"/>
      <c r="CYQ15" s="91"/>
      <c r="CYR15" s="91"/>
      <c r="CYS15" s="91"/>
      <c r="CYT15" s="91"/>
      <c r="CYU15" s="91"/>
      <c r="CYV15" s="91"/>
      <c r="CYW15" s="91"/>
      <c r="CYX15" s="91"/>
      <c r="CYY15" s="91"/>
      <c r="CYZ15" s="91"/>
      <c r="CZA15" s="91"/>
      <c r="CZB15" s="91"/>
      <c r="CZC15" s="91"/>
      <c r="CZD15" s="91"/>
      <c r="CZE15" s="91"/>
      <c r="CZF15" s="91"/>
      <c r="CZG15" s="91"/>
      <c r="CZH15" s="91"/>
      <c r="CZI15" s="91"/>
      <c r="CZJ15" s="91"/>
      <c r="CZK15" s="91"/>
      <c r="CZL15" s="91"/>
      <c r="CZM15" s="91"/>
      <c r="CZN15" s="91"/>
      <c r="CZO15" s="91"/>
      <c r="CZP15" s="91"/>
      <c r="CZQ15" s="91"/>
      <c r="CZR15" s="91"/>
      <c r="CZS15" s="91"/>
      <c r="CZT15" s="91"/>
      <c r="CZU15" s="91"/>
      <c r="CZV15" s="91"/>
      <c r="CZW15" s="91"/>
      <c r="CZX15" s="91"/>
      <c r="CZY15" s="91"/>
      <c r="CZZ15" s="91"/>
      <c r="DAA15" s="91"/>
      <c r="DAB15" s="91"/>
      <c r="DAC15" s="91"/>
      <c r="DAD15" s="91"/>
      <c r="DAE15" s="91"/>
      <c r="DAF15" s="91"/>
      <c r="DAG15" s="91"/>
      <c r="DAH15" s="91"/>
      <c r="DAI15" s="91"/>
      <c r="DAJ15" s="91"/>
      <c r="DAK15" s="91"/>
      <c r="DAL15" s="91"/>
      <c r="DAM15" s="91"/>
      <c r="DAN15" s="91"/>
      <c r="DAO15" s="91"/>
      <c r="DAP15" s="91"/>
      <c r="DAQ15" s="91"/>
      <c r="DAR15" s="91"/>
      <c r="DAS15" s="91"/>
      <c r="DAT15" s="91"/>
      <c r="DAU15" s="91"/>
      <c r="DAV15" s="91"/>
      <c r="DAW15" s="91"/>
      <c r="DAX15" s="91"/>
      <c r="DAY15" s="91"/>
      <c r="DAZ15" s="91"/>
      <c r="DBA15" s="91"/>
      <c r="DBB15" s="91"/>
      <c r="DBC15" s="91"/>
      <c r="DBD15" s="91"/>
      <c r="DBE15" s="91"/>
      <c r="DBF15" s="91"/>
      <c r="DBG15" s="91"/>
      <c r="DBH15" s="91"/>
      <c r="DBI15" s="91"/>
      <c r="DBJ15" s="91"/>
      <c r="DBK15" s="91"/>
      <c r="DBL15" s="91"/>
      <c r="DBM15" s="91"/>
      <c r="DBN15" s="91"/>
      <c r="DBO15" s="91"/>
      <c r="DBP15" s="91"/>
      <c r="DBQ15" s="91"/>
      <c r="DBR15" s="91"/>
      <c r="DBS15" s="91"/>
      <c r="DBT15" s="91"/>
      <c r="DBU15" s="91"/>
      <c r="DBV15" s="91"/>
      <c r="DBW15" s="91"/>
      <c r="DBX15" s="91"/>
      <c r="DBY15" s="91"/>
      <c r="DBZ15" s="91"/>
      <c r="DCA15" s="91"/>
      <c r="DCB15" s="91"/>
      <c r="DCC15" s="91"/>
      <c r="DCD15" s="91"/>
      <c r="DCE15" s="91"/>
      <c r="DCF15" s="91"/>
      <c r="DCG15" s="91"/>
      <c r="DCH15" s="91"/>
      <c r="DCI15" s="91"/>
      <c r="DCJ15" s="91"/>
      <c r="DCK15" s="91"/>
      <c r="DCL15" s="91"/>
      <c r="DCM15" s="91"/>
      <c r="DCN15" s="91"/>
      <c r="DCO15" s="91"/>
      <c r="DCP15" s="91"/>
      <c r="DCQ15" s="91"/>
      <c r="DCR15" s="91"/>
      <c r="DCS15" s="91"/>
      <c r="DCT15" s="91"/>
      <c r="DCU15" s="91"/>
      <c r="DCV15" s="91"/>
      <c r="DCW15" s="91"/>
      <c r="DCX15" s="91"/>
      <c r="DCY15" s="91"/>
      <c r="DCZ15" s="91"/>
      <c r="DDA15" s="91"/>
      <c r="DDB15" s="91"/>
      <c r="DDC15" s="91"/>
      <c r="DDD15" s="91"/>
      <c r="DDE15" s="91"/>
      <c r="DDF15" s="91"/>
      <c r="DDG15" s="91"/>
      <c r="DDH15" s="91"/>
      <c r="DDI15" s="91"/>
      <c r="DDJ15" s="91"/>
      <c r="DDK15" s="91"/>
      <c r="DDL15" s="91"/>
      <c r="DDM15" s="91"/>
      <c r="DDN15" s="91"/>
      <c r="DDO15" s="91"/>
      <c r="DDP15" s="91"/>
      <c r="DDQ15" s="91"/>
      <c r="DDR15" s="91"/>
      <c r="DDS15" s="91"/>
      <c r="DDT15" s="91"/>
      <c r="DDU15" s="91"/>
      <c r="DDV15" s="91"/>
      <c r="DDW15" s="91"/>
      <c r="DDX15" s="91"/>
      <c r="DDY15" s="91"/>
      <c r="DDZ15" s="91"/>
      <c r="DEA15" s="91"/>
      <c r="DEB15" s="91"/>
      <c r="DEC15" s="91"/>
      <c r="DED15" s="91"/>
      <c r="DEE15" s="91"/>
      <c r="DEF15" s="91"/>
      <c r="DEG15" s="91"/>
      <c r="DEH15" s="91"/>
      <c r="DEI15" s="91"/>
      <c r="DEJ15" s="91"/>
      <c r="DEK15" s="91"/>
      <c r="DEL15" s="91"/>
      <c r="DEM15" s="91"/>
      <c r="DEN15" s="91"/>
      <c r="DEO15" s="91"/>
      <c r="DEP15" s="91"/>
      <c r="DEQ15" s="91"/>
      <c r="DER15" s="91"/>
      <c r="DES15" s="91"/>
      <c r="DET15" s="91"/>
      <c r="DEU15" s="91"/>
      <c r="DEV15" s="91"/>
      <c r="DEW15" s="91"/>
      <c r="DEX15" s="91"/>
      <c r="DEY15" s="91"/>
      <c r="DEZ15" s="91"/>
      <c r="DFA15" s="91"/>
      <c r="DFB15" s="91"/>
      <c r="DFC15" s="91"/>
      <c r="DFD15" s="91"/>
      <c r="DFE15" s="91"/>
      <c r="DFF15" s="91"/>
      <c r="DFG15" s="91"/>
      <c r="DFH15" s="91"/>
      <c r="DFI15" s="91"/>
      <c r="DFJ15" s="91"/>
      <c r="DFK15" s="91"/>
      <c r="DFL15" s="91"/>
      <c r="DFM15" s="91"/>
      <c r="DFN15" s="91"/>
      <c r="DFO15" s="91"/>
      <c r="DFP15" s="91"/>
      <c r="DFQ15" s="91"/>
      <c r="DFR15" s="91"/>
      <c r="DFS15" s="91"/>
      <c r="DFT15" s="91"/>
      <c r="DFU15" s="91"/>
      <c r="DFV15" s="91"/>
      <c r="DFW15" s="91"/>
      <c r="DFX15" s="91"/>
      <c r="DFY15" s="91"/>
      <c r="DFZ15" s="91"/>
      <c r="DGA15" s="91"/>
      <c r="DGB15" s="91"/>
      <c r="DGC15" s="91"/>
      <c r="DGD15" s="91"/>
      <c r="DGE15" s="91"/>
      <c r="DGF15" s="91"/>
      <c r="DGG15" s="91"/>
      <c r="DGH15" s="91"/>
      <c r="DGI15" s="91"/>
      <c r="DGJ15" s="91"/>
      <c r="DGK15" s="91"/>
      <c r="DGL15" s="91"/>
      <c r="DGM15" s="91"/>
      <c r="DGN15" s="91"/>
      <c r="DGO15" s="91"/>
      <c r="DGP15" s="91"/>
      <c r="DGQ15" s="91"/>
      <c r="DGR15" s="91"/>
      <c r="DGS15" s="91"/>
      <c r="DGT15" s="91"/>
      <c r="DGU15" s="91"/>
      <c r="DGV15" s="91"/>
      <c r="DGW15" s="91"/>
      <c r="DGX15" s="91"/>
      <c r="DGY15" s="91"/>
      <c r="DGZ15" s="91"/>
      <c r="DHA15" s="91"/>
      <c r="DHB15" s="91"/>
      <c r="DHC15" s="91"/>
      <c r="DHD15" s="91"/>
      <c r="DHE15" s="91"/>
      <c r="DHF15" s="91"/>
      <c r="DHG15" s="91"/>
      <c r="DHH15" s="91"/>
      <c r="DHI15" s="91"/>
      <c r="DHJ15" s="91"/>
      <c r="DHK15" s="91"/>
      <c r="DHL15" s="91"/>
      <c r="DHM15" s="91"/>
      <c r="DHN15" s="91"/>
      <c r="DHO15" s="91"/>
      <c r="DHP15" s="91"/>
      <c r="DHQ15" s="91"/>
      <c r="DHR15" s="91"/>
      <c r="DHS15" s="91"/>
      <c r="DHT15" s="91"/>
      <c r="DHU15" s="91"/>
      <c r="DHV15" s="91"/>
      <c r="DHW15" s="91"/>
      <c r="DHX15" s="91"/>
      <c r="DHY15" s="91"/>
      <c r="DHZ15" s="91"/>
      <c r="DIA15" s="91"/>
      <c r="DIB15" s="91"/>
      <c r="DIC15" s="91"/>
      <c r="DID15" s="91"/>
      <c r="DIE15" s="91"/>
      <c r="DIF15" s="91"/>
      <c r="DIG15" s="91"/>
      <c r="DIH15" s="91"/>
      <c r="DII15" s="91"/>
      <c r="DIJ15" s="91"/>
      <c r="DIK15" s="91"/>
      <c r="DIL15" s="91"/>
      <c r="DIM15" s="91"/>
      <c r="DIN15" s="91"/>
      <c r="DIO15" s="91"/>
      <c r="DIP15" s="91"/>
      <c r="DIQ15" s="91"/>
      <c r="DIR15" s="91"/>
      <c r="DIS15" s="91"/>
      <c r="DIT15" s="91"/>
      <c r="DIU15" s="91"/>
      <c r="DIV15" s="91"/>
      <c r="DIW15" s="91"/>
      <c r="DIX15" s="91"/>
      <c r="DIY15" s="91"/>
      <c r="DIZ15" s="91"/>
      <c r="DJA15" s="91"/>
      <c r="DJB15" s="91"/>
      <c r="DJC15" s="91"/>
      <c r="DJD15" s="91"/>
      <c r="DJE15" s="91"/>
      <c r="DJF15" s="91"/>
      <c r="DJG15" s="91"/>
      <c r="DJH15" s="91"/>
      <c r="DJI15" s="91"/>
      <c r="DJJ15" s="91"/>
      <c r="DJK15" s="91"/>
      <c r="DJL15" s="91"/>
      <c r="DJM15" s="91"/>
      <c r="DJN15" s="91"/>
      <c r="DJO15" s="91"/>
      <c r="DJP15" s="91"/>
      <c r="DJQ15" s="91"/>
      <c r="DJR15" s="91"/>
      <c r="DJS15" s="91"/>
      <c r="DJT15" s="91"/>
      <c r="DJU15" s="91"/>
      <c r="DJV15" s="91"/>
      <c r="DJW15" s="91"/>
      <c r="DJX15" s="91"/>
      <c r="DJY15" s="91"/>
      <c r="DJZ15" s="91"/>
      <c r="DKA15" s="91"/>
      <c r="DKB15" s="91"/>
      <c r="DKC15" s="91"/>
      <c r="DKD15" s="91"/>
      <c r="DKE15" s="91"/>
      <c r="DKF15" s="91"/>
      <c r="DKG15" s="91"/>
      <c r="DKH15" s="91"/>
      <c r="DKI15" s="91"/>
      <c r="DKJ15" s="91"/>
      <c r="DKK15" s="91"/>
      <c r="DKL15" s="91"/>
      <c r="DKM15" s="91"/>
      <c r="DKN15" s="91"/>
      <c r="DKO15" s="91"/>
      <c r="DKP15" s="91"/>
      <c r="DKQ15" s="91"/>
      <c r="DKR15" s="91"/>
      <c r="DKS15" s="91"/>
      <c r="DKT15" s="91"/>
      <c r="DKU15" s="91"/>
      <c r="DKV15" s="91"/>
      <c r="DKW15" s="91"/>
      <c r="DKX15" s="91"/>
      <c r="DKY15" s="91"/>
      <c r="DKZ15" s="91"/>
      <c r="DLA15" s="91"/>
      <c r="DLB15" s="91"/>
      <c r="DLC15" s="91"/>
      <c r="DLD15" s="91"/>
      <c r="DLE15" s="91"/>
      <c r="DLF15" s="91"/>
      <c r="DLG15" s="91"/>
      <c r="DLH15" s="91"/>
      <c r="DLI15" s="91"/>
      <c r="DLJ15" s="91"/>
      <c r="DLK15" s="91"/>
      <c r="DLL15" s="91"/>
      <c r="DLM15" s="91"/>
      <c r="DLN15" s="91"/>
      <c r="DLO15" s="91"/>
      <c r="DLP15" s="91"/>
      <c r="DLQ15" s="91"/>
      <c r="DLR15" s="91"/>
      <c r="DLS15" s="91"/>
      <c r="DLT15" s="91"/>
      <c r="DLU15" s="91"/>
      <c r="DLV15" s="91"/>
      <c r="DLW15" s="91"/>
      <c r="DLX15" s="91"/>
      <c r="DLY15" s="91"/>
      <c r="DLZ15" s="91"/>
      <c r="DMA15" s="91"/>
      <c r="DMB15" s="91"/>
      <c r="DMC15" s="91"/>
      <c r="DMD15" s="91"/>
      <c r="DME15" s="91"/>
      <c r="DMF15" s="91"/>
      <c r="DMG15" s="91"/>
      <c r="DMH15" s="91"/>
      <c r="DMI15" s="91"/>
      <c r="DMJ15" s="91"/>
      <c r="DMK15" s="91"/>
      <c r="DML15" s="91"/>
      <c r="DMM15" s="91"/>
      <c r="DMN15" s="91"/>
      <c r="DMO15" s="91"/>
      <c r="DMP15" s="91"/>
      <c r="DMQ15" s="91"/>
      <c r="DMR15" s="91"/>
      <c r="DMS15" s="91"/>
      <c r="DMT15" s="91"/>
      <c r="DMU15" s="91"/>
      <c r="DMV15" s="91"/>
      <c r="DMW15" s="91"/>
      <c r="DMX15" s="91"/>
      <c r="DMY15" s="91"/>
      <c r="DMZ15" s="91"/>
      <c r="DNA15" s="91"/>
      <c r="DNB15" s="91"/>
      <c r="DNC15" s="91"/>
      <c r="DND15" s="91"/>
      <c r="DNE15" s="91"/>
      <c r="DNF15" s="91"/>
      <c r="DNG15" s="91"/>
      <c r="DNH15" s="91"/>
      <c r="DNI15" s="91"/>
      <c r="DNJ15" s="91"/>
      <c r="DNK15" s="91"/>
      <c r="DNL15" s="91"/>
      <c r="DNM15" s="91"/>
      <c r="DNN15" s="91"/>
      <c r="DNO15" s="91"/>
      <c r="DNP15" s="91"/>
      <c r="DNQ15" s="91"/>
      <c r="DNR15" s="91"/>
      <c r="DNS15" s="91"/>
      <c r="DNT15" s="91"/>
      <c r="DNU15" s="91"/>
      <c r="DNV15" s="91"/>
      <c r="DNW15" s="91"/>
      <c r="DNX15" s="91"/>
      <c r="DNY15" s="91"/>
      <c r="DNZ15" s="91"/>
      <c r="DOA15" s="91"/>
      <c r="DOB15" s="91"/>
      <c r="DOC15" s="91"/>
      <c r="DOD15" s="91"/>
      <c r="DOE15" s="91"/>
      <c r="DOF15" s="91"/>
      <c r="DOG15" s="91"/>
      <c r="DOH15" s="91"/>
      <c r="DOI15" s="91"/>
      <c r="DOJ15" s="91"/>
      <c r="DOK15" s="91"/>
      <c r="DOL15" s="91"/>
      <c r="DOM15" s="91"/>
      <c r="DON15" s="91"/>
      <c r="DOO15" s="91"/>
      <c r="DOP15" s="91"/>
      <c r="DOQ15" s="91"/>
      <c r="DOR15" s="91"/>
      <c r="DOS15" s="91"/>
      <c r="DOT15" s="91"/>
      <c r="DOU15" s="91"/>
      <c r="DOV15" s="91"/>
      <c r="DOW15" s="91"/>
      <c r="DOX15" s="91"/>
      <c r="DOY15" s="91"/>
      <c r="DOZ15" s="91"/>
      <c r="DPA15" s="91"/>
      <c r="DPB15" s="91"/>
      <c r="DPC15" s="91"/>
      <c r="DPD15" s="91"/>
      <c r="DPE15" s="91"/>
      <c r="DPF15" s="91"/>
      <c r="DPG15" s="91"/>
      <c r="DPH15" s="91"/>
      <c r="DPI15" s="91"/>
      <c r="DPJ15" s="91"/>
      <c r="DPK15" s="91"/>
      <c r="DPL15" s="91"/>
      <c r="DPM15" s="91"/>
      <c r="DPN15" s="91"/>
      <c r="DPO15" s="91"/>
      <c r="DPP15" s="91"/>
      <c r="DPQ15" s="91"/>
      <c r="DPR15" s="91"/>
      <c r="DPS15" s="91"/>
      <c r="DPT15" s="91"/>
      <c r="DPU15" s="91"/>
      <c r="DPV15" s="91"/>
      <c r="DPW15" s="91"/>
      <c r="DPX15" s="91"/>
      <c r="DPY15" s="91"/>
      <c r="DPZ15" s="91"/>
      <c r="DQA15" s="91"/>
      <c r="DQB15" s="91"/>
      <c r="DQC15" s="91"/>
      <c r="DQD15" s="91"/>
      <c r="DQE15" s="91"/>
      <c r="DQF15" s="91"/>
      <c r="DQG15" s="91"/>
      <c r="DQH15" s="91"/>
      <c r="DQI15" s="91"/>
      <c r="DQJ15" s="91"/>
      <c r="DQK15" s="91"/>
      <c r="DQL15" s="91"/>
      <c r="DQM15" s="91"/>
      <c r="DQN15" s="91"/>
      <c r="DQO15" s="91"/>
      <c r="DQP15" s="91"/>
      <c r="DQQ15" s="91"/>
      <c r="DQR15" s="91"/>
      <c r="DQS15" s="91"/>
      <c r="DQT15" s="91"/>
      <c r="DQU15" s="91"/>
      <c r="DQV15" s="91"/>
      <c r="DQW15" s="91"/>
      <c r="DQX15" s="91"/>
      <c r="DQY15" s="91"/>
      <c r="DQZ15" s="91"/>
      <c r="DRA15" s="91"/>
      <c r="DRB15" s="91"/>
      <c r="DRC15" s="91"/>
      <c r="DRD15" s="91"/>
      <c r="DRE15" s="91"/>
      <c r="DRF15" s="91"/>
      <c r="DRG15" s="91"/>
      <c r="DRH15" s="91"/>
      <c r="DRI15" s="91"/>
      <c r="DRJ15" s="91"/>
      <c r="DRK15" s="91"/>
      <c r="DRL15" s="91"/>
      <c r="DRM15" s="91"/>
      <c r="DRN15" s="91"/>
      <c r="DRO15" s="91"/>
      <c r="DRP15" s="91"/>
      <c r="DRQ15" s="91"/>
      <c r="DRR15" s="91"/>
      <c r="DRS15" s="91"/>
      <c r="DRT15" s="91"/>
      <c r="DRU15" s="91"/>
      <c r="DRV15" s="91"/>
      <c r="DRW15" s="91"/>
      <c r="DRX15" s="91"/>
      <c r="DRY15" s="91"/>
      <c r="DRZ15" s="91"/>
      <c r="DSA15" s="91"/>
      <c r="DSB15" s="91"/>
      <c r="DSC15" s="91"/>
      <c r="DSD15" s="91"/>
      <c r="DSE15" s="91"/>
      <c r="DSF15" s="91"/>
      <c r="DSG15" s="91"/>
      <c r="DSH15" s="91"/>
      <c r="DSI15" s="91"/>
      <c r="DSJ15" s="91"/>
      <c r="DSK15" s="91"/>
      <c r="DSL15" s="91"/>
      <c r="DSM15" s="91"/>
      <c r="DSN15" s="91"/>
      <c r="DSO15" s="91"/>
      <c r="DSP15" s="91"/>
      <c r="DSQ15" s="91"/>
      <c r="DSR15" s="91"/>
      <c r="DSS15" s="91"/>
      <c r="DST15" s="91"/>
      <c r="DSU15" s="91"/>
      <c r="DSV15" s="91"/>
      <c r="DSW15" s="91"/>
      <c r="DSX15" s="91"/>
      <c r="DSY15" s="91"/>
      <c r="DSZ15" s="91"/>
      <c r="DTA15" s="91"/>
      <c r="DTB15" s="91"/>
      <c r="DTC15" s="91"/>
      <c r="DTD15" s="91"/>
      <c r="DTE15" s="91"/>
      <c r="DTF15" s="91"/>
      <c r="DTG15" s="91"/>
      <c r="DTH15" s="91"/>
      <c r="DTI15" s="91"/>
      <c r="DTJ15" s="91"/>
      <c r="DTK15" s="91"/>
      <c r="DTL15" s="91"/>
      <c r="DTM15" s="91"/>
      <c r="DTN15" s="91"/>
      <c r="DTO15" s="91"/>
      <c r="DTP15" s="91"/>
      <c r="DTQ15" s="91"/>
      <c r="DTR15" s="91"/>
      <c r="DTS15" s="91"/>
      <c r="DTT15" s="91"/>
      <c r="DTU15" s="91"/>
      <c r="DTV15" s="91"/>
      <c r="DTW15" s="91"/>
      <c r="DTX15" s="91"/>
      <c r="DTY15" s="91"/>
      <c r="DTZ15" s="91"/>
      <c r="DUA15" s="91"/>
      <c r="DUB15" s="91"/>
      <c r="DUC15" s="91"/>
      <c r="DUD15" s="91"/>
      <c r="DUE15" s="91"/>
      <c r="DUF15" s="91"/>
      <c r="DUG15" s="91"/>
      <c r="DUH15" s="91"/>
      <c r="DUI15" s="91"/>
      <c r="DUJ15" s="91"/>
      <c r="DUK15" s="91"/>
      <c r="DUL15" s="91"/>
      <c r="DUM15" s="91"/>
      <c r="DUN15" s="91"/>
      <c r="DUO15" s="91"/>
      <c r="DUP15" s="91"/>
      <c r="DUQ15" s="91"/>
      <c r="DUR15" s="91"/>
      <c r="DUS15" s="91"/>
      <c r="DUT15" s="91"/>
      <c r="DUU15" s="91"/>
      <c r="DUV15" s="91"/>
      <c r="DUW15" s="91"/>
      <c r="DUX15" s="91"/>
      <c r="DUY15" s="91"/>
      <c r="DUZ15" s="91"/>
      <c r="DVA15" s="91"/>
      <c r="DVB15" s="91"/>
      <c r="DVC15" s="91"/>
      <c r="DVD15" s="91"/>
      <c r="DVE15" s="91"/>
      <c r="DVF15" s="91"/>
      <c r="DVG15" s="91"/>
      <c r="DVH15" s="91"/>
      <c r="DVI15" s="91"/>
      <c r="DVJ15" s="91"/>
      <c r="DVK15" s="91"/>
      <c r="DVL15" s="91"/>
      <c r="DVM15" s="91"/>
      <c r="DVN15" s="91"/>
      <c r="DVO15" s="91"/>
      <c r="DVP15" s="91"/>
      <c r="DVQ15" s="91"/>
      <c r="DVR15" s="91"/>
      <c r="DVS15" s="91"/>
      <c r="DVT15" s="91"/>
      <c r="DVU15" s="91"/>
      <c r="DVV15" s="91"/>
      <c r="DVW15" s="91"/>
      <c r="DVX15" s="91"/>
      <c r="DVY15" s="91"/>
      <c r="DVZ15" s="91"/>
      <c r="DWA15" s="91"/>
      <c r="DWB15" s="91"/>
      <c r="DWC15" s="91"/>
      <c r="DWD15" s="91"/>
      <c r="DWE15" s="91"/>
      <c r="DWF15" s="91"/>
      <c r="DWG15" s="91"/>
      <c r="DWH15" s="91"/>
      <c r="DWI15" s="91"/>
      <c r="DWJ15" s="91"/>
      <c r="DWK15" s="91"/>
      <c r="DWL15" s="91"/>
      <c r="DWM15" s="91"/>
      <c r="DWN15" s="91"/>
      <c r="DWO15" s="91"/>
      <c r="DWP15" s="91"/>
      <c r="DWQ15" s="91"/>
      <c r="DWR15" s="91"/>
      <c r="DWS15" s="91"/>
      <c r="DWT15" s="91"/>
      <c r="DWU15" s="91"/>
      <c r="DWV15" s="91"/>
      <c r="DWW15" s="91"/>
      <c r="DWX15" s="91"/>
      <c r="DWY15" s="91"/>
      <c r="DWZ15" s="91"/>
      <c r="DXA15" s="91"/>
      <c r="DXB15" s="91"/>
      <c r="DXC15" s="91"/>
      <c r="DXD15" s="91"/>
      <c r="DXE15" s="91"/>
      <c r="DXF15" s="91"/>
      <c r="DXG15" s="91"/>
      <c r="DXH15" s="91"/>
      <c r="DXI15" s="91"/>
      <c r="DXJ15" s="91"/>
      <c r="DXK15" s="91"/>
      <c r="DXL15" s="91"/>
      <c r="DXM15" s="91"/>
      <c r="DXN15" s="91"/>
      <c r="DXO15" s="91"/>
      <c r="DXP15" s="91"/>
      <c r="DXQ15" s="91"/>
      <c r="DXR15" s="91"/>
      <c r="DXS15" s="91"/>
      <c r="DXT15" s="91"/>
      <c r="DXU15" s="91"/>
      <c r="DXV15" s="91"/>
      <c r="DXW15" s="91"/>
      <c r="DXX15" s="91"/>
      <c r="DXY15" s="91"/>
      <c r="DXZ15" s="91"/>
      <c r="DYA15" s="91"/>
      <c r="DYB15" s="91"/>
      <c r="DYC15" s="91"/>
      <c r="DYD15" s="91"/>
      <c r="DYE15" s="91"/>
      <c r="DYF15" s="91"/>
      <c r="DYG15" s="91"/>
      <c r="DYH15" s="91"/>
      <c r="DYI15" s="91"/>
      <c r="DYJ15" s="91"/>
      <c r="DYK15" s="91"/>
      <c r="DYL15" s="91"/>
      <c r="DYM15" s="91"/>
      <c r="DYN15" s="91"/>
      <c r="DYO15" s="91"/>
      <c r="DYP15" s="91"/>
      <c r="DYQ15" s="91"/>
      <c r="DYR15" s="91"/>
      <c r="DYS15" s="91"/>
      <c r="DYT15" s="91"/>
      <c r="DYU15" s="91"/>
      <c r="DYV15" s="91"/>
      <c r="DYW15" s="91"/>
      <c r="DYX15" s="91"/>
      <c r="DYY15" s="91"/>
      <c r="DYZ15" s="91"/>
      <c r="DZA15" s="91"/>
      <c r="DZB15" s="91"/>
      <c r="DZC15" s="91"/>
      <c r="DZD15" s="91"/>
      <c r="DZE15" s="91"/>
      <c r="DZF15" s="91"/>
      <c r="DZG15" s="91"/>
      <c r="DZH15" s="91"/>
      <c r="DZI15" s="91"/>
      <c r="DZJ15" s="91"/>
      <c r="DZK15" s="91"/>
      <c r="DZL15" s="91"/>
      <c r="DZM15" s="91"/>
      <c r="DZN15" s="91"/>
      <c r="DZO15" s="91"/>
      <c r="DZP15" s="91"/>
      <c r="DZQ15" s="91"/>
      <c r="DZR15" s="91"/>
      <c r="DZS15" s="91"/>
      <c r="DZT15" s="91"/>
      <c r="DZU15" s="91"/>
      <c r="DZV15" s="91"/>
      <c r="DZW15" s="91"/>
      <c r="DZX15" s="91"/>
      <c r="DZY15" s="91"/>
      <c r="DZZ15" s="91"/>
      <c r="EAA15" s="91"/>
      <c r="EAB15" s="91"/>
      <c r="EAC15" s="91"/>
      <c r="EAD15" s="91"/>
      <c r="EAE15" s="91"/>
      <c r="EAF15" s="91"/>
      <c r="EAG15" s="91"/>
      <c r="EAH15" s="91"/>
      <c r="EAI15" s="91"/>
      <c r="EAJ15" s="91"/>
      <c r="EAK15" s="91"/>
      <c r="EAL15" s="91"/>
      <c r="EAM15" s="91"/>
      <c r="EAN15" s="91"/>
      <c r="EAO15" s="91"/>
      <c r="EAP15" s="91"/>
      <c r="EAQ15" s="91"/>
      <c r="EAR15" s="91"/>
      <c r="EAS15" s="91"/>
      <c r="EAT15" s="91"/>
      <c r="EAU15" s="91"/>
      <c r="EAV15" s="91"/>
      <c r="EAW15" s="91"/>
      <c r="EAX15" s="91"/>
      <c r="EAY15" s="91"/>
      <c r="EAZ15" s="91"/>
      <c r="EBA15" s="91"/>
      <c r="EBB15" s="91"/>
      <c r="EBC15" s="91"/>
      <c r="EBD15" s="91"/>
      <c r="EBE15" s="91"/>
      <c r="EBF15" s="91"/>
      <c r="EBG15" s="91"/>
      <c r="EBH15" s="91"/>
      <c r="EBI15" s="91"/>
      <c r="EBJ15" s="91"/>
      <c r="EBK15" s="91"/>
      <c r="EBL15" s="91"/>
      <c r="EBM15" s="91"/>
      <c r="EBN15" s="91"/>
      <c r="EBO15" s="91"/>
      <c r="EBP15" s="91"/>
      <c r="EBQ15" s="91"/>
      <c r="EBR15" s="91"/>
      <c r="EBS15" s="91"/>
      <c r="EBT15" s="91"/>
      <c r="EBU15" s="91"/>
      <c r="EBV15" s="91"/>
      <c r="EBW15" s="91"/>
      <c r="EBX15" s="91"/>
      <c r="EBY15" s="91"/>
      <c r="EBZ15" s="91"/>
      <c r="ECA15" s="91"/>
      <c r="ECB15" s="91"/>
      <c r="ECC15" s="91"/>
      <c r="ECD15" s="91"/>
      <c r="ECE15" s="91"/>
      <c r="ECF15" s="91"/>
      <c r="ECG15" s="91"/>
      <c r="ECH15" s="91"/>
      <c r="ECI15" s="91"/>
      <c r="ECJ15" s="91"/>
      <c r="ECK15" s="91"/>
      <c r="ECL15" s="91"/>
      <c r="ECM15" s="91"/>
      <c r="ECN15" s="91"/>
      <c r="ECO15" s="91"/>
      <c r="ECP15" s="91"/>
      <c r="ECQ15" s="91"/>
      <c r="ECR15" s="91"/>
      <c r="ECS15" s="91"/>
      <c r="ECT15" s="91"/>
      <c r="ECU15" s="91"/>
      <c r="ECV15" s="91"/>
      <c r="ECW15" s="91"/>
      <c r="ECX15" s="91"/>
      <c r="ECY15" s="91"/>
      <c r="ECZ15" s="91"/>
      <c r="EDA15" s="91"/>
      <c r="EDB15" s="91"/>
      <c r="EDC15" s="91"/>
      <c r="EDD15" s="91"/>
      <c r="EDE15" s="91"/>
      <c r="EDF15" s="91"/>
      <c r="EDG15" s="91"/>
      <c r="EDH15" s="91"/>
      <c r="EDI15" s="91"/>
      <c r="EDJ15" s="91"/>
      <c r="EDK15" s="91"/>
      <c r="EDL15" s="91"/>
      <c r="EDM15" s="91"/>
      <c r="EDN15" s="91"/>
      <c r="EDO15" s="91"/>
      <c r="EDP15" s="91"/>
      <c r="EDQ15" s="91"/>
      <c r="EDR15" s="91"/>
      <c r="EDS15" s="91"/>
      <c r="EDT15" s="91"/>
      <c r="EDU15" s="91"/>
      <c r="EDV15" s="91"/>
      <c r="EDW15" s="91"/>
      <c r="EDX15" s="91"/>
      <c r="EDY15" s="91"/>
      <c r="EDZ15" s="91"/>
      <c r="EEA15" s="91"/>
      <c r="EEB15" s="91"/>
      <c r="EEC15" s="91"/>
      <c r="EED15" s="91"/>
      <c r="EEE15" s="91"/>
      <c r="EEF15" s="91"/>
      <c r="EEG15" s="91"/>
      <c r="EEH15" s="91"/>
      <c r="EEI15" s="91"/>
      <c r="EEJ15" s="91"/>
      <c r="EEK15" s="91"/>
      <c r="EEL15" s="91"/>
      <c r="EEM15" s="91"/>
      <c r="EEN15" s="91"/>
      <c r="EEO15" s="91"/>
      <c r="EEP15" s="91"/>
      <c r="EEQ15" s="91"/>
      <c r="EER15" s="91"/>
      <c r="EES15" s="91"/>
      <c r="EET15" s="91"/>
      <c r="EEU15" s="91"/>
      <c r="EEV15" s="91"/>
      <c r="EEW15" s="91"/>
      <c r="EEX15" s="91"/>
      <c r="EEY15" s="91"/>
      <c r="EEZ15" s="91"/>
      <c r="EFA15" s="91"/>
      <c r="EFB15" s="91"/>
      <c r="EFC15" s="91"/>
      <c r="EFD15" s="91"/>
      <c r="EFE15" s="91"/>
      <c r="EFF15" s="91"/>
      <c r="EFG15" s="91"/>
      <c r="EFH15" s="91"/>
      <c r="EFI15" s="91"/>
      <c r="EFJ15" s="91"/>
      <c r="EFK15" s="91"/>
      <c r="EFL15" s="91"/>
      <c r="EFM15" s="91"/>
      <c r="EFN15" s="91"/>
      <c r="EFO15" s="91"/>
      <c r="EFP15" s="91"/>
      <c r="EFQ15" s="91"/>
      <c r="EFR15" s="91"/>
      <c r="EFS15" s="91"/>
      <c r="EFT15" s="91"/>
      <c r="EFU15" s="91"/>
      <c r="EFV15" s="91"/>
      <c r="EFW15" s="91"/>
      <c r="EFX15" s="91"/>
      <c r="EFY15" s="91"/>
      <c r="EFZ15" s="91"/>
      <c r="EGA15" s="91"/>
      <c r="EGB15" s="91"/>
      <c r="EGC15" s="91"/>
      <c r="EGD15" s="91"/>
      <c r="EGE15" s="91"/>
      <c r="EGF15" s="91"/>
      <c r="EGG15" s="91"/>
      <c r="EGH15" s="91"/>
      <c r="EGI15" s="91"/>
      <c r="EGJ15" s="91"/>
      <c r="EGK15" s="91"/>
      <c r="EGL15" s="91"/>
      <c r="EGM15" s="91"/>
      <c r="EGN15" s="91"/>
      <c r="EGO15" s="91"/>
      <c r="EGP15" s="91"/>
      <c r="EGQ15" s="91"/>
      <c r="EGR15" s="91"/>
      <c r="EGS15" s="91"/>
      <c r="EGT15" s="91"/>
      <c r="EGU15" s="91"/>
      <c r="EGV15" s="91"/>
      <c r="EGW15" s="91"/>
      <c r="EGX15" s="91"/>
      <c r="EGY15" s="91"/>
      <c r="EGZ15" s="91"/>
      <c r="EHA15" s="91"/>
      <c r="EHB15" s="91"/>
      <c r="EHC15" s="91"/>
      <c r="EHD15" s="91"/>
      <c r="EHE15" s="91"/>
      <c r="EHF15" s="91"/>
      <c r="EHG15" s="91"/>
      <c r="EHH15" s="91"/>
      <c r="EHI15" s="91"/>
      <c r="EHJ15" s="91"/>
      <c r="EHK15" s="91"/>
      <c r="EHL15" s="91"/>
      <c r="EHM15" s="91"/>
      <c r="EHN15" s="91"/>
      <c r="EHO15" s="91"/>
      <c r="EHP15" s="91"/>
      <c r="EHQ15" s="91"/>
      <c r="EHR15" s="91"/>
      <c r="EHS15" s="91"/>
      <c r="EHT15" s="91"/>
      <c r="EHU15" s="91"/>
      <c r="EHV15" s="91"/>
      <c r="EHW15" s="91"/>
      <c r="EHX15" s="91"/>
      <c r="EHY15" s="91"/>
      <c r="EHZ15" s="91"/>
      <c r="EIA15" s="91"/>
      <c r="EIB15" s="91"/>
      <c r="EIC15" s="91"/>
      <c r="EID15" s="91"/>
      <c r="EIE15" s="91"/>
      <c r="EIF15" s="91"/>
      <c r="EIG15" s="91"/>
      <c r="EIH15" s="91"/>
      <c r="EII15" s="91"/>
      <c r="EIJ15" s="91"/>
      <c r="EIK15" s="91"/>
      <c r="EIL15" s="91"/>
      <c r="EIM15" s="91"/>
      <c r="EIN15" s="91"/>
      <c r="EIO15" s="91"/>
      <c r="EIP15" s="91"/>
      <c r="EIQ15" s="91"/>
      <c r="EIR15" s="91"/>
      <c r="EIS15" s="91"/>
      <c r="EIT15" s="91"/>
      <c r="EIU15" s="91"/>
      <c r="EIV15" s="91"/>
      <c r="EIW15" s="91"/>
      <c r="EIX15" s="91"/>
      <c r="EIY15" s="91"/>
      <c r="EIZ15" s="91"/>
      <c r="EJA15" s="91"/>
      <c r="EJB15" s="91"/>
      <c r="EJC15" s="91"/>
      <c r="EJD15" s="91"/>
      <c r="EJE15" s="91"/>
      <c r="EJF15" s="91"/>
      <c r="EJG15" s="91"/>
      <c r="EJH15" s="91"/>
      <c r="EJI15" s="91"/>
      <c r="EJJ15" s="91"/>
      <c r="EJK15" s="91"/>
      <c r="EJL15" s="91"/>
      <c r="EJM15" s="91"/>
      <c r="EJN15" s="91"/>
      <c r="EJO15" s="91"/>
      <c r="EJP15" s="91"/>
      <c r="EJQ15" s="91"/>
      <c r="EJR15" s="91"/>
      <c r="EJS15" s="91"/>
      <c r="EJT15" s="91"/>
      <c r="EJU15" s="91"/>
      <c r="EJV15" s="91"/>
      <c r="EJW15" s="91"/>
      <c r="EJX15" s="91"/>
      <c r="EJY15" s="91"/>
      <c r="EJZ15" s="91"/>
      <c r="EKA15" s="91"/>
      <c r="EKB15" s="91"/>
      <c r="EKC15" s="91"/>
      <c r="EKD15" s="91"/>
      <c r="EKE15" s="91"/>
      <c r="EKF15" s="91"/>
      <c r="EKG15" s="91"/>
      <c r="EKH15" s="91"/>
      <c r="EKI15" s="91"/>
      <c r="EKJ15" s="91"/>
      <c r="EKK15" s="91"/>
      <c r="EKL15" s="91"/>
      <c r="EKM15" s="91"/>
      <c r="EKN15" s="91"/>
      <c r="EKO15" s="91"/>
      <c r="EKP15" s="91"/>
      <c r="EKQ15" s="91"/>
      <c r="EKR15" s="91"/>
      <c r="EKS15" s="91"/>
      <c r="EKT15" s="91"/>
      <c r="EKU15" s="91"/>
      <c r="EKV15" s="91"/>
      <c r="EKW15" s="91"/>
      <c r="EKX15" s="91"/>
      <c r="EKY15" s="91"/>
      <c r="EKZ15" s="91"/>
      <c r="ELA15" s="91"/>
      <c r="ELB15" s="91"/>
      <c r="ELC15" s="91"/>
      <c r="ELD15" s="91"/>
      <c r="ELE15" s="91"/>
      <c r="ELF15" s="91"/>
      <c r="ELG15" s="91"/>
      <c r="ELH15" s="91"/>
      <c r="ELI15" s="91"/>
      <c r="ELJ15" s="91"/>
      <c r="ELK15" s="91"/>
      <c r="ELL15" s="91"/>
      <c r="ELM15" s="91"/>
      <c r="ELN15" s="91"/>
      <c r="ELO15" s="91"/>
      <c r="ELP15" s="91"/>
      <c r="ELQ15" s="91"/>
      <c r="ELR15" s="91"/>
      <c r="ELS15" s="91"/>
      <c r="ELT15" s="91"/>
      <c r="ELU15" s="91"/>
      <c r="ELV15" s="91"/>
      <c r="ELW15" s="91"/>
      <c r="ELX15" s="91"/>
      <c r="ELY15" s="91"/>
      <c r="ELZ15" s="91"/>
      <c r="EMA15" s="91"/>
      <c r="EMB15" s="91"/>
      <c r="EMC15" s="91"/>
      <c r="EMD15" s="91"/>
      <c r="EME15" s="91"/>
      <c r="EMF15" s="91"/>
      <c r="EMG15" s="91"/>
      <c r="EMH15" s="91"/>
      <c r="EMI15" s="91"/>
      <c r="EMJ15" s="91"/>
      <c r="EMK15" s="91"/>
      <c r="EML15" s="91"/>
      <c r="EMM15" s="91"/>
      <c r="EMN15" s="91"/>
      <c r="EMO15" s="91"/>
      <c r="EMP15" s="91"/>
      <c r="EMQ15" s="91"/>
      <c r="EMR15" s="91"/>
      <c r="EMS15" s="91"/>
      <c r="EMT15" s="91"/>
      <c r="EMU15" s="91"/>
      <c r="EMV15" s="91"/>
      <c r="EMW15" s="91"/>
      <c r="EMX15" s="91"/>
      <c r="EMY15" s="91"/>
      <c r="EMZ15" s="91"/>
      <c r="ENA15" s="91"/>
      <c r="ENB15" s="91"/>
      <c r="ENC15" s="91"/>
      <c r="END15" s="91"/>
      <c r="ENE15" s="91"/>
      <c r="ENF15" s="91"/>
      <c r="ENG15" s="91"/>
      <c r="ENH15" s="91"/>
      <c r="ENI15" s="91"/>
      <c r="ENJ15" s="91"/>
      <c r="ENK15" s="91"/>
      <c r="ENL15" s="91"/>
      <c r="ENM15" s="91"/>
      <c r="ENN15" s="91"/>
      <c r="ENO15" s="91"/>
      <c r="ENP15" s="91"/>
      <c r="ENQ15" s="91"/>
      <c r="ENR15" s="91"/>
      <c r="ENS15" s="91"/>
      <c r="ENT15" s="91"/>
      <c r="ENU15" s="91"/>
      <c r="ENV15" s="91"/>
      <c r="ENW15" s="91"/>
      <c r="ENX15" s="91"/>
      <c r="ENY15" s="91"/>
      <c r="ENZ15" s="91"/>
      <c r="EOA15" s="91"/>
      <c r="EOB15" s="91"/>
      <c r="EOC15" s="91"/>
      <c r="EOD15" s="91"/>
      <c r="EOE15" s="91"/>
      <c r="EOF15" s="91"/>
      <c r="EOG15" s="91"/>
      <c r="EOH15" s="91"/>
      <c r="EOI15" s="91"/>
      <c r="EOJ15" s="91"/>
      <c r="EOK15" s="91"/>
      <c r="EOL15" s="91"/>
      <c r="EOM15" s="91"/>
      <c r="EON15" s="91"/>
      <c r="EOO15" s="91"/>
      <c r="EOP15" s="91"/>
      <c r="EOQ15" s="91"/>
      <c r="EOR15" s="91"/>
      <c r="EOS15" s="91"/>
      <c r="EOT15" s="91"/>
      <c r="EOU15" s="91"/>
      <c r="EOV15" s="91"/>
      <c r="EOW15" s="91"/>
      <c r="EOX15" s="91"/>
      <c r="EOY15" s="91"/>
      <c r="EOZ15" s="91"/>
      <c r="EPA15" s="91"/>
      <c r="EPB15" s="91"/>
      <c r="EPC15" s="91"/>
      <c r="EPD15" s="91"/>
      <c r="EPE15" s="91"/>
      <c r="EPF15" s="91"/>
      <c r="EPG15" s="91"/>
      <c r="EPH15" s="91"/>
      <c r="EPI15" s="91"/>
      <c r="EPJ15" s="91"/>
      <c r="EPK15" s="91"/>
      <c r="EPL15" s="91"/>
      <c r="EPM15" s="91"/>
      <c r="EPN15" s="91"/>
      <c r="EPO15" s="91"/>
      <c r="EPP15" s="91"/>
      <c r="EPQ15" s="91"/>
      <c r="EPR15" s="91"/>
      <c r="EPS15" s="91"/>
      <c r="EPT15" s="91"/>
      <c r="EPU15" s="91"/>
      <c r="EPV15" s="91"/>
      <c r="EPW15" s="91"/>
      <c r="EPX15" s="91"/>
      <c r="EPY15" s="91"/>
      <c r="EPZ15" s="91"/>
      <c r="EQA15" s="91"/>
      <c r="EQB15" s="91"/>
      <c r="EQC15" s="91"/>
      <c r="EQD15" s="91"/>
      <c r="EQE15" s="91"/>
      <c r="EQF15" s="91"/>
      <c r="EQG15" s="91"/>
      <c r="EQH15" s="91"/>
      <c r="EQI15" s="91"/>
      <c r="EQJ15" s="91"/>
      <c r="EQK15" s="91"/>
      <c r="EQL15" s="91"/>
      <c r="EQM15" s="91"/>
      <c r="EQN15" s="91"/>
      <c r="EQO15" s="91"/>
      <c r="EQP15" s="91"/>
      <c r="EQQ15" s="91"/>
      <c r="EQR15" s="91"/>
      <c r="EQS15" s="91"/>
      <c r="EQT15" s="91"/>
      <c r="EQU15" s="91"/>
      <c r="EQV15" s="91"/>
      <c r="EQW15" s="91"/>
      <c r="EQX15" s="91"/>
      <c r="EQY15" s="91"/>
      <c r="EQZ15" s="91"/>
      <c r="ERA15" s="91"/>
      <c r="ERB15" s="91"/>
      <c r="ERC15" s="91"/>
      <c r="ERD15" s="91"/>
      <c r="ERE15" s="91"/>
      <c r="ERF15" s="91"/>
      <c r="ERG15" s="91"/>
      <c r="ERH15" s="91"/>
      <c r="ERI15" s="91"/>
      <c r="ERJ15" s="91"/>
      <c r="ERK15" s="91"/>
      <c r="ERL15" s="91"/>
      <c r="ERM15" s="91"/>
      <c r="ERN15" s="91"/>
      <c r="ERO15" s="91"/>
      <c r="ERP15" s="91"/>
      <c r="ERQ15" s="91"/>
      <c r="ERR15" s="91"/>
      <c r="ERS15" s="91"/>
      <c r="ERT15" s="91"/>
      <c r="ERU15" s="91"/>
      <c r="ERV15" s="91"/>
      <c r="ERW15" s="91"/>
      <c r="ERX15" s="91"/>
      <c r="ERY15" s="91"/>
      <c r="ERZ15" s="91"/>
      <c r="ESA15" s="91"/>
      <c r="ESB15" s="91"/>
      <c r="ESC15" s="91"/>
      <c r="ESD15" s="91"/>
      <c r="ESE15" s="91"/>
      <c r="ESF15" s="91"/>
      <c r="ESG15" s="91"/>
      <c r="ESH15" s="91"/>
      <c r="ESI15" s="91"/>
      <c r="ESJ15" s="91"/>
      <c r="ESK15" s="91"/>
      <c r="ESL15" s="91"/>
      <c r="ESM15" s="91"/>
      <c r="ESN15" s="91"/>
      <c r="ESO15" s="91"/>
      <c r="ESP15" s="91"/>
      <c r="ESQ15" s="91"/>
      <c r="ESR15" s="91"/>
      <c r="ESS15" s="91"/>
      <c r="EST15" s="91"/>
      <c r="ESU15" s="91"/>
      <c r="ESV15" s="91"/>
      <c r="ESW15" s="91"/>
      <c r="ESX15" s="91"/>
      <c r="ESY15" s="91"/>
      <c r="ESZ15" s="91"/>
      <c r="ETA15" s="91"/>
      <c r="ETB15" s="91"/>
      <c r="ETC15" s="91"/>
      <c r="ETD15" s="91"/>
      <c r="ETE15" s="91"/>
      <c r="ETF15" s="91"/>
      <c r="ETG15" s="91"/>
      <c r="ETH15" s="91"/>
      <c r="ETI15" s="91"/>
      <c r="ETJ15" s="91"/>
      <c r="ETK15" s="91"/>
      <c r="ETL15" s="91"/>
      <c r="ETM15" s="91"/>
      <c r="ETN15" s="91"/>
      <c r="ETO15" s="91"/>
      <c r="ETP15" s="91"/>
      <c r="ETQ15" s="91"/>
      <c r="ETR15" s="91"/>
      <c r="ETS15" s="91"/>
      <c r="ETT15" s="91"/>
      <c r="ETU15" s="91"/>
      <c r="ETV15" s="91"/>
      <c r="ETW15" s="91"/>
      <c r="ETX15" s="91"/>
      <c r="ETY15" s="91"/>
      <c r="ETZ15" s="91"/>
      <c r="EUA15" s="91"/>
      <c r="EUB15" s="91"/>
      <c r="EUC15" s="91"/>
      <c r="EUD15" s="91"/>
      <c r="EUE15" s="91"/>
      <c r="EUF15" s="91"/>
      <c r="EUG15" s="91"/>
      <c r="EUH15" s="91"/>
      <c r="EUI15" s="91"/>
      <c r="EUJ15" s="91"/>
      <c r="EUK15" s="91"/>
      <c r="EUL15" s="91"/>
      <c r="EUM15" s="91"/>
      <c r="EUN15" s="91"/>
      <c r="EUO15" s="91"/>
      <c r="EUP15" s="91"/>
      <c r="EUQ15" s="91"/>
      <c r="EUR15" s="91"/>
      <c r="EUS15" s="91"/>
      <c r="EUT15" s="91"/>
      <c r="EUU15" s="91"/>
      <c r="EUV15" s="91"/>
      <c r="EUW15" s="91"/>
      <c r="EUX15" s="91"/>
      <c r="EUY15" s="91"/>
      <c r="EUZ15" s="91"/>
      <c r="EVA15" s="91"/>
      <c r="EVB15" s="91"/>
      <c r="EVC15" s="91"/>
      <c r="EVD15" s="91"/>
      <c r="EVE15" s="91"/>
      <c r="EVF15" s="91"/>
      <c r="EVG15" s="91"/>
      <c r="EVH15" s="91"/>
      <c r="EVI15" s="91"/>
      <c r="EVJ15" s="91"/>
      <c r="EVK15" s="91"/>
      <c r="EVL15" s="91"/>
      <c r="EVM15" s="91"/>
      <c r="EVN15" s="91"/>
      <c r="EVO15" s="91"/>
      <c r="EVP15" s="91"/>
      <c r="EVQ15" s="91"/>
      <c r="EVR15" s="91"/>
      <c r="EVS15" s="91"/>
      <c r="EVT15" s="91"/>
      <c r="EVU15" s="91"/>
      <c r="EVV15" s="91"/>
      <c r="EVW15" s="91"/>
      <c r="EVX15" s="91"/>
      <c r="EVY15" s="91"/>
      <c r="EVZ15" s="91"/>
      <c r="EWA15" s="91"/>
      <c r="EWB15" s="91"/>
      <c r="EWC15" s="91"/>
      <c r="EWD15" s="91"/>
      <c r="EWE15" s="91"/>
      <c r="EWF15" s="91"/>
      <c r="EWG15" s="91"/>
      <c r="EWH15" s="91"/>
      <c r="EWI15" s="91"/>
      <c r="EWJ15" s="91"/>
      <c r="EWK15" s="91"/>
      <c r="EWL15" s="91"/>
      <c r="EWM15" s="91"/>
      <c r="EWN15" s="91"/>
      <c r="EWO15" s="91"/>
      <c r="EWP15" s="91"/>
      <c r="EWQ15" s="91"/>
      <c r="EWR15" s="91"/>
      <c r="EWS15" s="91"/>
      <c r="EWT15" s="91"/>
      <c r="EWU15" s="91"/>
      <c r="EWV15" s="91"/>
      <c r="EWW15" s="91"/>
      <c r="EWX15" s="91"/>
      <c r="EWY15" s="91"/>
      <c r="EWZ15" s="91"/>
      <c r="EXA15" s="91"/>
      <c r="EXB15" s="91"/>
      <c r="EXC15" s="91"/>
      <c r="EXD15" s="91"/>
      <c r="EXE15" s="91"/>
      <c r="EXF15" s="91"/>
      <c r="EXG15" s="91"/>
      <c r="EXH15" s="91"/>
      <c r="EXI15" s="91"/>
      <c r="EXJ15" s="91"/>
      <c r="EXK15" s="91"/>
      <c r="EXL15" s="91"/>
      <c r="EXM15" s="91"/>
      <c r="EXN15" s="91"/>
      <c r="EXO15" s="91"/>
      <c r="EXP15" s="91"/>
      <c r="EXQ15" s="91"/>
      <c r="EXR15" s="91"/>
      <c r="EXS15" s="91"/>
      <c r="EXT15" s="91"/>
      <c r="EXU15" s="91"/>
      <c r="EXV15" s="91"/>
      <c r="EXW15" s="91"/>
      <c r="EXX15" s="91"/>
      <c r="EXY15" s="91"/>
      <c r="EXZ15" s="91"/>
      <c r="EYA15" s="91"/>
      <c r="EYB15" s="91"/>
      <c r="EYC15" s="91"/>
      <c r="EYD15" s="91"/>
      <c r="EYE15" s="91"/>
      <c r="EYF15" s="91"/>
      <c r="EYG15" s="91"/>
      <c r="EYH15" s="91"/>
      <c r="EYI15" s="91"/>
      <c r="EYJ15" s="91"/>
      <c r="EYK15" s="91"/>
      <c r="EYL15" s="91"/>
      <c r="EYM15" s="91"/>
      <c r="EYN15" s="91"/>
      <c r="EYO15" s="91"/>
      <c r="EYP15" s="91"/>
      <c r="EYQ15" s="91"/>
      <c r="EYR15" s="91"/>
      <c r="EYS15" s="91"/>
      <c r="EYT15" s="91"/>
      <c r="EYU15" s="91"/>
      <c r="EYV15" s="91"/>
      <c r="EYW15" s="91"/>
      <c r="EYX15" s="91"/>
      <c r="EYY15" s="91"/>
      <c r="EYZ15" s="91"/>
      <c r="EZA15" s="91"/>
      <c r="EZB15" s="91"/>
      <c r="EZC15" s="91"/>
      <c r="EZD15" s="91"/>
      <c r="EZE15" s="91"/>
      <c r="EZF15" s="91"/>
      <c r="EZG15" s="91"/>
      <c r="EZH15" s="91"/>
      <c r="EZI15" s="91"/>
      <c r="EZJ15" s="91"/>
      <c r="EZK15" s="91"/>
      <c r="EZL15" s="91"/>
      <c r="EZM15" s="91"/>
      <c r="EZN15" s="91"/>
      <c r="EZO15" s="91"/>
      <c r="EZP15" s="91"/>
      <c r="EZQ15" s="91"/>
      <c r="EZR15" s="91"/>
      <c r="EZS15" s="91"/>
      <c r="EZT15" s="91"/>
      <c r="EZU15" s="91"/>
      <c r="EZV15" s="91"/>
      <c r="EZW15" s="91"/>
      <c r="EZX15" s="91"/>
      <c r="EZY15" s="91"/>
      <c r="EZZ15" s="91"/>
      <c r="FAA15" s="91"/>
      <c r="FAB15" s="91"/>
      <c r="FAC15" s="91"/>
      <c r="FAD15" s="91"/>
      <c r="FAE15" s="91"/>
      <c r="FAF15" s="91"/>
      <c r="FAG15" s="91"/>
      <c r="FAH15" s="91"/>
      <c r="FAI15" s="91"/>
      <c r="FAJ15" s="91"/>
      <c r="FAK15" s="91"/>
      <c r="FAL15" s="91"/>
      <c r="FAM15" s="91"/>
      <c r="FAN15" s="91"/>
      <c r="FAO15" s="91"/>
      <c r="FAP15" s="91"/>
      <c r="FAQ15" s="91"/>
      <c r="FAR15" s="91"/>
      <c r="FAS15" s="91"/>
      <c r="FAT15" s="91"/>
      <c r="FAU15" s="91"/>
      <c r="FAV15" s="91"/>
      <c r="FAW15" s="91"/>
      <c r="FAX15" s="91"/>
      <c r="FAY15" s="91"/>
      <c r="FAZ15" s="91"/>
      <c r="FBA15" s="91"/>
      <c r="FBB15" s="91"/>
      <c r="FBC15" s="91"/>
      <c r="FBD15" s="91"/>
      <c r="FBE15" s="91"/>
      <c r="FBF15" s="91"/>
      <c r="FBG15" s="91"/>
      <c r="FBH15" s="91"/>
      <c r="FBI15" s="91"/>
      <c r="FBJ15" s="91"/>
      <c r="FBK15" s="91"/>
      <c r="FBL15" s="91"/>
      <c r="FBM15" s="91"/>
      <c r="FBN15" s="91"/>
      <c r="FBO15" s="91"/>
      <c r="FBP15" s="91"/>
      <c r="FBQ15" s="91"/>
      <c r="FBR15" s="91"/>
      <c r="FBS15" s="91"/>
      <c r="FBT15" s="91"/>
      <c r="FBU15" s="91"/>
      <c r="FBV15" s="91"/>
      <c r="FBW15" s="91"/>
      <c r="FBX15" s="91"/>
      <c r="FBY15" s="91"/>
      <c r="FBZ15" s="91"/>
      <c r="FCA15" s="91"/>
      <c r="FCB15" s="91"/>
      <c r="FCC15" s="91"/>
      <c r="FCD15" s="91"/>
      <c r="FCE15" s="91"/>
      <c r="FCF15" s="91"/>
      <c r="FCG15" s="91"/>
      <c r="FCH15" s="91"/>
      <c r="FCI15" s="91"/>
      <c r="FCJ15" s="91"/>
      <c r="FCK15" s="91"/>
      <c r="FCL15" s="91"/>
      <c r="FCM15" s="91"/>
      <c r="FCN15" s="91"/>
      <c r="FCO15" s="91"/>
      <c r="FCP15" s="91"/>
      <c r="FCQ15" s="91"/>
      <c r="FCR15" s="91"/>
      <c r="FCS15" s="91"/>
      <c r="FCT15" s="91"/>
      <c r="FCU15" s="91"/>
      <c r="FCV15" s="91"/>
      <c r="FCW15" s="91"/>
      <c r="FCX15" s="91"/>
      <c r="FCY15" s="91"/>
      <c r="FCZ15" s="91"/>
      <c r="FDA15" s="91"/>
      <c r="FDB15" s="91"/>
      <c r="FDC15" s="91"/>
      <c r="FDD15" s="91"/>
      <c r="FDE15" s="91"/>
      <c r="FDF15" s="91"/>
      <c r="FDG15" s="91"/>
      <c r="FDH15" s="91"/>
      <c r="FDI15" s="91"/>
      <c r="FDJ15" s="91"/>
      <c r="FDK15" s="91"/>
      <c r="FDL15" s="91"/>
      <c r="FDM15" s="91"/>
      <c r="FDN15" s="91"/>
      <c r="FDO15" s="91"/>
      <c r="FDP15" s="91"/>
      <c r="FDQ15" s="91"/>
      <c r="FDR15" s="91"/>
      <c r="FDS15" s="91"/>
      <c r="FDT15" s="91"/>
      <c r="FDU15" s="91"/>
      <c r="FDV15" s="91"/>
      <c r="FDW15" s="91"/>
      <c r="FDX15" s="91"/>
      <c r="FDY15" s="91"/>
      <c r="FDZ15" s="91"/>
      <c r="FEA15" s="91"/>
      <c r="FEB15" s="91"/>
      <c r="FEC15" s="91"/>
      <c r="FED15" s="91"/>
      <c r="FEE15" s="91"/>
      <c r="FEF15" s="91"/>
      <c r="FEG15" s="91"/>
      <c r="FEH15" s="91"/>
      <c r="FEI15" s="91"/>
      <c r="FEJ15" s="91"/>
      <c r="FEK15" s="91"/>
      <c r="FEL15" s="91"/>
      <c r="FEM15" s="91"/>
      <c r="FEN15" s="91"/>
      <c r="FEO15" s="91"/>
      <c r="FEP15" s="91"/>
      <c r="FEQ15" s="91"/>
      <c r="FER15" s="91"/>
      <c r="FES15" s="91"/>
      <c r="FET15" s="91"/>
      <c r="FEU15" s="91"/>
      <c r="FEV15" s="91"/>
      <c r="FEW15" s="91"/>
      <c r="FEX15" s="91"/>
      <c r="FEY15" s="91"/>
      <c r="FEZ15" s="91"/>
      <c r="FFA15" s="91"/>
      <c r="FFB15" s="91"/>
      <c r="FFC15" s="91"/>
      <c r="FFD15" s="91"/>
      <c r="FFE15" s="91"/>
      <c r="FFF15" s="91"/>
      <c r="FFG15" s="91"/>
      <c r="FFH15" s="91"/>
      <c r="FFI15" s="91"/>
      <c r="FFJ15" s="91"/>
      <c r="FFK15" s="91"/>
      <c r="FFL15" s="91"/>
      <c r="FFM15" s="91"/>
      <c r="FFN15" s="91"/>
      <c r="FFO15" s="91"/>
      <c r="FFP15" s="91"/>
      <c r="FFQ15" s="91"/>
      <c r="FFR15" s="91"/>
      <c r="FFS15" s="91"/>
      <c r="FFT15" s="91"/>
      <c r="FFU15" s="91"/>
      <c r="FFV15" s="91"/>
      <c r="FFW15" s="91"/>
      <c r="FFX15" s="91"/>
      <c r="FFY15" s="91"/>
      <c r="FFZ15" s="91"/>
      <c r="FGA15" s="91"/>
      <c r="FGB15" s="91"/>
      <c r="FGC15" s="91"/>
      <c r="FGD15" s="91"/>
      <c r="FGE15" s="91"/>
      <c r="FGF15" s="91"/>
      <c r="FGG15" s="91"/>
      <c r="FGH15" s="91"/>
      <c r="FGI15" s="91"/>
      <c r="FGJ15" s="91"/>
      <c r="FGK15" s="91"/>
      <c r="FGL15" s="91"/>
      <c r="FGM15" s="91"/>
      <c r="FGN15" s="91"/>
      <c r="FGO15" s="91"/>
      <c r="FGP15" s="91"/>
      <c r="FGQ15" s="91"/>
      <c r="FGR15" s="91"/>
      <c r="FGS15" s="91"/>
      <c r="FGT15" s="91"/>
      <c r="FGU15" s="91"/>
      <c r="FGV15" s="91"/>
      <c r="FGW15" s="91"/>
      <c r="FGX15" s="91"/>
      <c r="FGY15" s="91"/>
      <c r="FGZ15" s="91"/>
      <c r="FHA15" s="91"/>
      <c r="FHB15" s="91"/>
      <c r="FHC15" s="91"/>
      <c r="FHD15" s="91"/>
      <c r="FHE15" s="91"/>
      <c r="FHF15" s="91"/>
      <c r="FHG15" s="91"/>
      <c r="FHH15" s="91"/>
      <c r="FHI15" s="91"/>
      <c r="FHJ15" s="91"/>
      <c r="FHK15" s="91"/>
      <c r="FHL15" s="91"/>
      <c r="FHM15" s="91"/>
      <c r="FHN15" s="91"/>
      <c r="FHO15" s="91"/>
      <c r="FHP15" s="91"/>
      <c r="FHQ15" s="91"/>
      <c r="FHR15" s="91"/>
      <c r="FHS15" s="91"/>
      <c r="FHT15" s="91"/>
      <c r="FHU15" s="91"/>
      <c r="FHV15" s="91"/>
      <c r="FHW15" s="91"/>
      <c r="FHX15" s="91"/>
      <c r="FHY15" s="91"/>
      <c r="FHZ15" s="91"/>
      <c r="FIA15" s="91"/>
      <c r="FIB15" s="91"/>
      <c r="FIC15" s="91"/>
      <c r="FID15" s="91"/>
      <c r="FIE15" s="91"/>
      <c r="FIF15" s="91"/>
      <c r="FIG15" s="91"/>
      <c r="FIH15" s="91"/>
      <c r="FII15" s="91"/>
      <c r="FIJ15" s="91"/>
      <c r="FIK15" s="91"/>
      <c r="FIL15" s="91"/>
      <c r="FIM15" s="91"/>
      <c r="FIN15" s="91"/>
      <c r="FIO15" s="91"/>
      <c r="FIP15" s="91"/>
      <c r="FIQ15" s="91"/>
      <c r="FIR15" s="91"/>
      <c r="FIS15" s="91"/>
      <c r="FIT15" s="91"/>
      <c r="FIU15" s="91"/>
      <c r="FIV15" s="91"/>
      <c r="FIW15" s="91"/>
      <c r="FIX15" s="91"/>
      <c r="FIY15" s="91"/>
      <c r="FIZ15" s="91"/>
      <c r="FJA15" s="91"/>
      <c r="FJB15" s="91"/>
      <c r="FJC15" s="91"/>
      <c r="FJD15" s="91"/>
      <c r="FJE15" s="91"/>
      <c r="FJF15" s="91"/>
      <c r="FJG15" s="91"/>
      <c r="FJH15" s="91"/>
      <c r="FJI15" s="91"/>
      <c r="FJJ15" s="91"/>
      <c r="FJK15" s="91"/>
      <c r="FJL15" s="91"/>
      <c r="FJM15" s="91"/>
      <c r="FJN15" s="91"/>
      <c r="FJO15" s="91"/>
      <c r="FJP15" s="91"/>
      <c r="FJQ15" s="91"/>
      <c r="FJR15" s="91"/>
      <c r="FJS15" s="91"/>
      <c r="FJT15" s="91"/>
      <c r="FJU15" s="91"/>
      <c r="FJV15" s="91"/>
      <c r="FJW15" s="91"/>
      <c r="FJX15" s="91"/>
      <c r="FJY15" s="91"/>
      <c r="FJZ15" s="91"/>
      <c r="FKA15" s="91"/>
      <c r="FKB15" s="91"/>
      <c r="FKC15" s="91"/>
      <c r="FKD15" s="91"/>
      <c r="FKE15" s="91"/>
      <c r="FKF15" s="91"/>
      <c r="FKG15" s="91"/>
      <c r="FKH15" s="91"/>
      <c r="FKI15" s="91"/>
      <c r="FKJ15" s="91"/>
      <c r="FKK15" s="91"/>
      <c r="FKL15" s="91"/>
      <c r="FKM15" s="91"/>
      <c r="FKN15" s="91"/>
      <c r="FKO15" s="91"/>
      <c r="FKP15" s="91"/>
      <c r="FKQ15" s="91"/>
      <c r="FKR15" s="91"/>
      <c r="FKS15" s="91"/>
      <c r="FKT15" s="91"/>
      <c r="FKU15" s="91"/>
      <c r="FKV15" s="91"/>
      <c r="FKW15" s="91"/>
      <c r="FKX15" s="91"/>
      <c r="FKY15" s="91"/>
      <c r="FKZ15" s="91"/>
      <c r="FLA15" s="91"/>
      <c r="FLB15" s="91"/>
      <c r="FLC15" s="91"/>
      <c r="FLD15" s="91"/>
      <c r="FLE15" s="91"/>
      <c r="FLF15" s="91"/>
      <c r="FLG15" s="91"/>
      <c r="FLH15" s="91"/>
      <c r="FLI15" s="91"/>
      <c r="FLJ15" s="91"/>
      <c r="FLK15" s="91"/>
      <c r="FLL15" s="91"/>
      <c r="FLM15" s="91"/>
      <c r="FLN15" s="91"/>
      <c r="FLO15" s="91"/>
      <c r="FLP15" s="91"/>
      <c r="FLQ15" s="91"/>
      <c r="FLR15" s="91"/>
      <c r="FLS15" s="91"/>
      <c r="FLT15" s="91"/>
      <c r="FLU15" s="91"/>
      <c r="FLV15" s="91"/>
      <c r="FLW15" s="91"/>
      <c r="FLX15" s="91"/>
      <c r="FLY15" s="91"/>
      <c r="FLZ15" s="91"/>
      <c r="FMA15" s="91"/>
      <c r="FMB15" s="91"/>
      <c r="FMC15" s="91"/>
      <c r="FMD15" s="91"/>
      <c r="FME15" s="91"/>
      <c r="FMF15" s="91"/>
      <c r="FMG15" s="91"/>
      <c r="FMH15" s="91"/>
      <c r="FMI15" s="91"/>
      <c r="FMJ15" s="91"/>
      <c r="FMK15" s="91"/>
      <c r="FML15" s="91"/>
      <c r="FMM15" s="91"/>
      <c r="FMN15" s="91"/>
      <c r="FMO15" s="91"/>
      <c r="FMP15" s="91"/>
      <c r="FMQ15" s="91"/>
      <c r="FMR15" s="91"/>
      <c r="FMS15" s="91"/>
      <c r="FMT15" s="91"/>
      <c r="FMU15" s="91"/>
      <c r="FMV15" s="91"/>
      <c r="FMW15" s="91"/>
      <c r="FMX15" s="91"/>
      <c r="FMY15" s="91"/>
      <c r="FMZ15" s="91"/>
      <c r="FNA15" s="91"/>
      <c r="FNB15" s="91"/>
      <c r="FNC15" s="91"/>
      <c r="FND15" s="91"/>
      <c r="FNE15" s="91"/>
      <c r="FNF15" s="91"/>
      <c r="FNG15" s="91"/>
      <c r="FNH15" s="91"/>
      <c r="FNI15" s="91"/>
      <c r="FNJ15" s="91"/>
      <c r="FNK15" s="91"/>
      <c r="FNL15" s="91"/>
      <c r="FNM15" s="91"/>
      <c r="FNN15" s="91"/>
      <c r="FNO15" s="91"/>
      <c r="FNP15" s="91"/>
      <c r="FNQ15" s="91"/>
      <c r="FNR15" s="91"/>
      <c r="FNS15" s="91"/>
      <c r="FNT15" s="91"/>
      <c r="FNU15" s="91"/>
      <c r="FNV15" s="91"/>
      <c r="FNW15" s="91"/>
      <c r="FNX15" s="91"/>
      <c r="FNY15" s="91"/>
      <c r="FNZ15" s="91"/>
      <c r="FOA15" s="91"/>
      <c r="FOB15" s="91"/>
      <c r="FOC15" s="91"/>
      <c r="FOD15" s="91"/>
      <c r="FOE15" s="91"/>
      <c r="FOF15" s="91"/>
      <c r="FOG15" s="91"/>
      <c r="FOH15" s="91"/>
      <c r="FOI15" s="91"/>
      <c r="FOJ15" s="91"/>
      <c r="FOK15" s="91"/>
      <c r="FOL15" s="91"/>
      <c r="FOM15" s="91"/>
      <c r="FON15" s="91"/>
      <c r="FOO15" s="91"/>
      <c r="FOP15" s="91"/>
      <c r="FOQ15" s="91"/>
      <c r="FOR15" s="91"/>
      <c r="FOS15" s="91"/>
      <c r="FOT15" s="91"/>
      <c r="FOU15" s="91"/>
      <c r="FOV15" s="91"/>
      <c r="FOW15" s="91"/>
      <c r="FOX15" s="91"/>
      <c r="FOY15" s="91"/>
      <c r="FOZ15" s="91"/>
      <c r="FPA15" s="91"/>
      <c r="FPB15" s="91"/>
      <c r="FPC15" s="91"/>
      <c r="FPD15" s="91"/>
      <c r="FPE15" s="91"/>
      <c r="FPF15" s="91"/>
      <c r="FPG15" s="91"/>
      <c r="FPH15" s="91"/>
      <c r="FPI15" s="91"/>
      <c r="FPJ15" s="91"/>
      <c r="FPK15" s="91"/>
      <c r="FPL15" s="91"/>
      <c r="FPM15" s="91"/>
      <c r="FPN15" s="91"/>
      <c r="FPO15" s="91"/>
      <c r="FPP15" s="91"/>
      <c r="FPQ15" s="91"/>
      <c r="FPR15" s="91"/>
      <c r="FPS15" s="91"/>
      <c r="FPT15" s="91"/>
      <c r="FPU15" s="91"/>
      <c r="FPV15" s="91"/>
      <c r="FPW15" s="91"/>
      <c r="FPX15" s="91"/>
      <c r="FPY15" s="91"/>
      <c r="FPZ15" s="91"/>
      <c r="FQA15" s="91"/>
      <c r="FQB15" s="91"/>
      <c r="FQC15" s="91"/>
      <c r="FQD15" s="91"/>
      <c r="FQE15" s="91"/>
      <c r="FQF15" s="91"/>
      <c r="FQG15" s="91"/>
      <c r="FQH15" s="91"/>
      <c r="FQI15" s="91"/>
      <c r="FQJ15" s="91"/>
      <c r="FQK15" s="91"/>
      <c r="FQL15" s="91"/>
      <c r="FQM15" s="91"/>
      <c r="FQN15" s="91"/>
      <c r="FQO15" s="91"/>
      <c r="FQP15" s="91"/>
      <c r="FQQ15" s="91"/>
      <c r="FQR15" s="91"/>
      <c r="FQS15" s="91"/>
      <c r="FQT15" s="91"/>
      <c r="FQU15" s="91"/>
      <c r="FQV15" s="91"/>
      <c r="FQW15" s="91"/>
      <c r="FQX15" s="91"/>
      <c r="FQY15" s="91"/>
      <c r="FQZ15" s="91"/>
      <c r="FRA15" s="91"/>
      <c r="FRB15" s="91"/>
      <c r="FRC15" s="91"/>
      <c r="FRD15" s="91"/>
      <c r="FRE15" s="91"/>
      <c r="FRF15" s="91"/>
      <c r="FRG15" s="91"/>
      <c r="FRH15" s="91"/>
      <c r="FRI15" s="91"/>
      <c r="FRJ15" s="91"/>
      <c r="FRK15" s="91"/>
      <c r="FRL15" s="91"/>
      <c r="FRM15" s="91"/>
      <c r="FRN15" s="91"/>
      <c r="FRO15" s="91"/>
      <c r="FRP15" s="91"/>
      <c r="FRQ15" s="91"/>
      <c r="FRR15" s="91"/>
      <c r="FRS15" s="91"/>
      <c r="FRT15" s="91"/>
      <c r="FRU15" s="91"/>
      <c r="FRV15" s="91"/>
      <c r="FRW15" s="91"/>
      <c r="FRX15" s="91"/>
      <c r="FRY15" s="91"/>
      <c r="FRZ15" s="91"/>
      <c r="FSA15" s="91"/>
      <c r="FSB15" s="91"/>
      <c r="FSC15" s="91"/>
      <c r="FSD15" s="91"/>
      <c r="FSE15" s="91"/>
      <c r="FSF15" s="91"/>
      <c r="FSG15" s="91"/>
      <c r="FSH15" s="91"/>
      <c r="FSI15" s="91"/>
      <c r="FSJ15" s="91"/>
      <c r="FSK15" s="91"/>
      <c r="FSL15" s="91"/>
      <c r="FSM15" s="91"/>
      <c r="FSN15" s="91"/>
      <c r="FSO15" s="91"/>
      <c r="FSP15" s="91"/>
      <c r="FSQ15" s="91"/>
      <c r="FSR15" s="91"/>
      <c r="FSS15" s="91"/>
      <c r="FST15" s="91"/>
      <c r="FSU15" s="91"/>
      <c r="FSV15" s="91"/>
      <c r="FSW15" s="91"/>
      <c r="FSX15" s="91"/>
      <c r="FSY15" s="91"/>
      <c r="FSZ15" s="91"/>
      <c r="FTA15" s="91"/>
      <c r="FTB15" s="91"/>
      <c r="FTC15" s="91"/>
      <c r="FTD15" s="91"/>
      <c r="FTE15" s="91"/>
      <c r="FTF15" s="91"/>
      <c r="FTG15" s="91"/>
      <c r="FTH15" s="91"/>
      <c r="FTI15" s="91"/>
      <c r="FTJ15" s="91"/>
      <c r="FTK15" s="91"/>
      <c r="FTL15" s="91"/>
      <c r="FTM15" s="91"/>
      <c r="FTN15" s="91"/>
      <c r="FTO15" s="91"/>
      <c r="FTP15" s="91"/>
      <c r="FTQ15" s="91"/>
      <c r="FTR15" s="91"/>
      <c r="FTS15" s="91"/>
      <c r="FTT15" s="91"/>
      <c r="FTU15" s="91"/>
      <c r="FTV15" s="91"/>
      <c r="FTW15" s="91"/>
      <c r="FTX15" s="91"/>
      <c r="FTY15" s="91"/>
      <c r="FTZ15" s="91"/>
      <c r="FUA15" s="91"/>
      <c r="FUB15" s="91"/>
      <c r="FUC15" s="91"/>
      <c r="FUD15" s="91"/>
      <c r="FUE15" s="91"/>
      <c r="FUF15" s="91"/>
      <c r="FUG15" s="91"/>
      <c r="FUH15" s="91"/>
      <c r="FUI15" s="91"/>
      <c r="FUJ15" s="91"/>
      <c r="FUK15" s="91"/>
      <c r="FUL15" s="91"/>
      <c r="FUM15" s="91"/>
      <c r="FUN15" s="91"/>
      <c r="FUO15" s="91"/>
      <c r="FUP15" s="91"/>
      <c r="FUQ15" s="91"/>
      <c r="FUR15" s="91"/>
      <c r="FUS15" s="91"/>
      <c r="FUT15" s="91"/>
      <c r="FUU15" s="91"/>
      <c r="FUV15" s="91"/>
      <c r="FUW15" s="91"/>
      <c r="FUX15" s="91"/>
      <c r="FUY15" s="91"/>
      <c r="FUZ15" s="91"/>
      <c r="FVA15" s="91"/>
      <c r="FVB15" s="91"/>
      <c r="FVC15" s="91"/>
      <c r="FVD15" s="91"/>
      <c r="FVE15" s="91"/>
      <c r="FVF15" s="91"/>
      <c r="FVG15" s="91"/>
      <c r="FVH15" s="91"/>
      <c r="FVI15" s="91"/>
      <c r="FVJ15" s="91"/>
      <c r="FVK15" s="91"/>
      <c r="FVL15" s="91"/>
      <c r="FVM15" s="91"/>
      <c r="FVN15" s="91"/>
      <c r="FVO15" s="91"/>
      <c r="FVP15" s="91"/>
      <c r="FVQ15" s="91"/>
      <c r="FVR15" s="91"/>
      <c r="FVS15" s="91"/>
      <c r="FVT15" s="91"/>
      <c r="FVU15" s="91"/>
      <c r="FVV15" s="91"/>
      <c r="FVW15" s="91"/>
      <c r="FVX15" s="91"/>
      <c r="FVY15" s="91"/>
      <c r="FVZ15" s="91"/>
      <c r="FWA15" s="91"/>
      <c r="FWB15" s="91"/>
      <c r="FWC15" s="91"/>
      <c r="FWD15" s="91"/>
      <c r="FWE15" s="91"/>
      <c r="FWF15" s="91"/>
      <c r="FWG15" s="91"/>
      <c r="FWH15" s="91"/>
      <c r="FWI15" s="91"/>
      <c r="FWJ15" s="91"/>
      <c r="FWK15" s="91"/>
      <c r="FWL15" s="91"/>
      <c r="FWM15" s="91"/>
      <c r="FWN15" s="91"/>
      <c r="FWO15" s="91"/>
      <c r="FWP15" s="91"/>
      <c r="FWQ15" s="91"/>
      <c r="FWR15" s="91"/>
      <c r="FWS15" s="91"/>
      <c r="FWT15" s="91"/>
      <c r="FWU15" s="91"/>
      <c r="FWV15" s="91"/>
      <c r="FWW15" s="91"/>
      <c r="FWX15" s="91"/>
      <c r="FWY15" s="91"/>
      <c r="FWZ15" s="91"/>
      <c r="FXA15" s="91"/>
      <c r="FXB15" s="91"/>
      <c r="FXC15" s="91"/>
      <c r="FXD15" s="91"/>
      <c r="FXE15" s="91"/>
      <c r="FXF15" s="91"/>
      <c r="FXG15" s="91"/>
      <c r="FXH15" s="91"/>
      <c r="FXI15" s="91"/>
      <c r="FXJ15" s="91"/>
      <c r="FXK15" s="91"/>
      <c r="FXL15" s="91"/>
      <c r="FXM15" s="91"/>
      <c r="FXN15" s="91"/>
      <c r="FXO15" s="91"/>
      <c r="FXP15" s="91"/>
      <c r="FXQ15" s="91"/>
      <c r="FXR15" s="91"/>
      <c r="FXS15" s="91"/>
      <c r="FXT15" s="91"/>
      <c r="FXU15" s="91"/>
      <c r="FXV15" s="91"/>
      <c r="FXW15" s="91"/>
      <c r="FXX15" s="91"/>
      <c r="FXY15" s="91"/>
      <c r="FXZ15" s="91"/>
      <c r="FYA15" s="91"/>
      <c r="FYB15" s="91"/>
      <c r="FYC15" s="91"/>
      <c r="FYD15" s="91"/>
      <c r="FYE15" s="91"/>
      <c r="FYF15" s="91"/>
      <c r="FYG15" s="91"/>
      <c r="FYH15" s="91"/>
      <c r="FYI15" s="91"/>
      <c r="FYJ15" s="91"/>
      <c r="FYK15" s="91"/>
      <c r="FYL15" s="91"/>
      <c r="FYM15" s="91"/>
      <c r="FYN15" s="91"/>
      <c r="FYO15" s="91"/>
      <c r="FYP15" s="91"/>
      <c r="FYQ15" s="91"/>
      <c r="FYR15" s="91"/>
      <c r="FYS15" s="91"/>
      <c r="FYT15" s="91"/>
      <c r="FYU15" s="91"/>
      <c r="FYV15" s="91"/>
      <c r="FYW15" s="91"/>
      <c r="FYX15" s="91"/>
      <c r="FYY15" s="91"/>
      <c r="FYZ15" s="91"/>
      <c r="FZA15" s="91"/>
      <c r="FZB15" s="91"/>
      <c r="FZC15" s="91"/>
      <c r="FZD15" s="91"/>
      <c r="FZE15" s="91"/>
      <c r="FZF15" s="91"/>
      <c r="FZG15" s="91"/>
      <c r="FZH15" s="91"/>
      <c r="FZI15" s="91"/>
      <c r="FZJ15" s="91"/>
      <c r="FZK15" s="91"/>
      <c r="FZL15" s="91"/>
      <c r="FZM15" s="91"/>
      <c r="FZN15" s="91"/>
      <c r="FZO15" s="91"/>
      <c r="FZP15" s="91"/>
      <c r="FZQ15" s="91"/>
      <c r="FZR15" s="91"/>
      <c r="FZS15" s="91"/>
      <c r="FZT15" s="91"/>
      <c r="FZU15" s="91"/>
      <c r="FZV15" s="91"/>
      <c r="FZW15" s="91"/>
      <c r="FZX15" s="91"/>
      <c r="FZY15" s="91"/>
      <c r="FZZ15" s="91"/>
      <c r="GAA15" s="91"/>
      <c r="GAB15" s="91"/>
      <c r="GAC15" s="91"/>
      <c r="GAD15" s="91"/>
      <c r="GAE15" s="91"/>
      <c r="GAF15" s="91"/>
      <c r="GAG15" s="91"/>
      <c r="GAH15" s="91"/>
      <c r="GAI15" s="91"/>
      <c r="GAJ15" s="91"/>
      <c r="GAK15" s="91"/>
      <c r="GAL15" s="91"/>
      <c r="GAM15" s="91"/>
      <c r="GAN15" s="91"/>
      <c r="GAO15" s="91"/>
      <c r="GAP15" s="91"/>
      <c r="GAQ15" s="91"/>
      <c r="GAR15" s="91"/>
      <c r="GAS15" s="91"/>
      <c r="GAT15" s="91"/>
      <c r="GAU15" s="91"/>
      <c r="GAV15" s="91"/>
      <c r="GAW15" s="91"/>
      <c r="GAX15" s="91"/>
      <c r="GAY15" s="91"/>
      <c r="GAZ15" s="91"/>
      <c r="GBA15" s="91"/>
      <c r="GBB15" s="91"/>
      <c r="GBC15" s="91"/>
      <c r="GBD15" s="91"/>
      <c r="GBE15" s="91"/>
      <c r="GBF15" s="91"/>
      <c r="GBG15" s="91"/>
      <c r="GBH15" s="91"/>
      <c r="GBI15" s="91"/>
      <c r="GBJ15" s="91"/>
      <c r="GBK15" s="91"/>
      <c r="GBL15" s="91"/>
      <c r="GBM15" s="91"/>
      <c r="GBN15" s="91"/>
      <c r="GBO15" s="91"/>
      <c r="GBP15" s="91"/>
      <c r="GBQ15" s="91"/>
      <c r="GBR15" s="91"/>
      <c r="GBS15" s="91"/>
      <c r="GBT15" s="91"/>
      <c r="GBU15" s="91"/>
      <c r="GBV15" s="91"/>
      <c r="GBW15" s="91"/>
      <c r="GBX15" s="91"/>
      <c r="GBY15" s="91"/>
      <c r="GBZ15" s="91"/>
      <c r="GCA15" s="91"/>
      <c r="GCB15" s="91"/>
      <c r="GCC15" s="91"/>
      <c r="GCD15" s="91"/>
      <c r="GCE15" s="91"/>
      <c r="GCF15" s="91"/>
      <c r="GCG15" s="91"/>
      <c r="GCH15" s="91"/>
      <c r="GCI15" s="91"/>
      <c r="GCJ15" s="91"/>
      <c r="GCK15" s="91"/>
      <c r="GCL15" s="91"/>
      <c r="GCM15" s="91"/>
      <c r="GCN15" s="91"/>
      <c r="GCO15" s="91"/>
      <c r="GCP15" s="91"/>
      <c r="GCQ15" s="91"/>
      <c r="GCR15" s="91"/>
      <c r="GCS15" s="91"/>
      <c r="GCT15" s="91"/>
      <c r="GCU15" s="91"/>
      <c r="GCV15" s="91"/>
      <c r="GCW15" s="91"/>
      <c r="GCX15" s="91"/>
      <c r="GCY15" s="91"/>
      <c r="GCZ15" s="91"/>
      <c r="GDA15" s="91"/>
      <c r="GDB15" s="91"/>
      <c r="GDC15" s="91"/>
      <c r="GDD15" s="91"/>
      <c r="GDE15" s="91"/>
      <c r="GDF15" s="91"/>
      <c r="GDG15" s="91"/>
      <c r="GDH15" s="91"/>
      <c r="GDI15" s="91"/>
      <c r="GDJ15" s="91"/>
      <c r="GDK15" s="91"/>
      <c r="GDL15" s="91"/>
      <c r="GDM15" s="91"/>
      <c r="GDN15" s="91"/>
      <c r="GDO15" s="91"/>
      <c r="GDP15" s="91"/>
      <c r="GDQ15" s="91"/>
      <c r="GDR15" s="91"/>
      <c r="GDS15" s="91"/>
      <c r="GDT15" s="91"/>
      <c r="GDU15" s="91"/>
      <c r="GDV15" s="91"/>
      <c r="GDW15" s="91"/>
      <c r="GDX15" s="91"/>
      <c r="GDY15" s="91"/>
      <c r="GDZ15" s="91"/>
      <c r="GEA15" s="91"/>
      <c r="GEB15" s="91"/>
      <c r="GEC15" s="91"/>
      <c r="GED15" s="91"/>
      <c r="GEE15" s="91"/>
      <c r="GEF15" s="91"/>
      <c r="GEG15" s="91"/>
      <c r="GEH15" s="91"/>
      <c r="GEI15" s="91"/>
      <c r="GEJ15" s="91"/>
      <c r="GEK15" s="91"/>
      <c r="GEL15" s="91"/>
      <c r="GEM15" s="91"/>
      <c r="GEN15" s="91"/>
      <c r="GEO15" s="91"/>
      <c r="GEP15" s="91"/>
      <c r="GEQ15" s="91"/>
      <c r="GER15" s="91"/>
      <c r="GES15" s="91"/>
      <c r="GET15" s="91"/>
      <c r="GEU15" s="91"/>
      <c r="GEV15" s="91"/>
      <c r="GEW15" s="91"/>
      <c r="GEX15" s="91"/>
      <c r="GEY15" s="91"/>
      <c r="GEZ15" s="91"/>
      <c r="GFA15" s="91"/>
      <c r="GFB15" s="91"/>
      <c r="GFC15" s="91"/>
      <c r="GFD15" s="91"/>
      <c r="GFE15" s="91"/>
      <c r="GFF15" s="91"/>
      <c r="GFG15" s="91"/>
      <c r="GFH15" s="91"/>
      <c r="GFI15" s="91"/>
      <c r="GFJ15" s="91"/>
      <c r="GFK15" s="91"/>
      <c r="GFL15" s="91"/>
      <c r="GFM15" s="91"/>
      <c r="GFN15" s="91"/>
      <c r="GFO15" s="91"/>
      <c r="GFP15" s="91"/>
      <c r="GFQ15" s="91"/>
      <c r="GFR15" s="91"/>
      <c r="GFS15" s="91"/>
      <c r="GFT15" s="91"/>
      <c r="GFU15" s="91"/>
      <c r="GFV15" s="91"/>
      <c r="GFW15" s="91"/>
      <c r="GFX15" s="91"/>
      <c r="GFY15" s="91"/>
      <c r="GFZ15" s="91"/>
      <c r="GGA15" s="91"/>
      <c r="GGB15" s="91"/>
      <c r="GGC15" s="91"/>
      <c r="GGD15" s="91"/>
      <c r="GGE15" s="91"/>
      <c r="GGF15" s="91"/>
      <c r="GGG15" s="91"/>
      <c r="GGH15" s="91"/>
      <c r="GGI15" s="91"/>
      <c r="GGJ15" s="91"/>
      <c r="GGK15" s="91"/>
      <c r="GGL15" s="91"/>
      <c r="GGM15" s="91"/>
      <c r="GGN15" s="91"/>
      <c r="GGO15" s="91"/>
      <c r="GGP15" s="91"/>
      <c r="GGQ15" s="91"/>
      <c r="GGR15" s="91"/>
      <c r="GGS15" s="91"/>
      <c r="GGT15" s="91"/>
      <c r="GGU15" s="91"/>
      <c r="GGV15" s="91"/>
      <c r="GGW15" s="91"/>
      <c r="GGX15" s="91"/>
      <c r="GGY15" s="91"/>
      <c r="GGZ15" s="91"/>
      <c r="GHA15" s="91"/>
      <c r="GHB15" s="91"/>
      <c r="GHC15" s="91"/>
      <c r="GHD15" s="91"/>
      <c r="GHE15" s="91"/>
      <c r="GHF15" s="91"/>
      <c r="GHG15" s="91"/>
      <c r="GHH15" s="91"/>
      <c r="GHI15" s="91"/>
      <c r="GHJ15" s="91"/>
      <c r="GHK15" s="91"/>
      <c r="GHL15" s="91"/>
      <c r="GHM15" s="91"/>
      <c r="GHN15" s="91"/>
      <c r="GHO15" s="91"/>
      <c r="GHP15" s="91"/>
      <c r="GHQ15" s="91"/>
      <c r="GHR15" s="91"/>
      <c r="GHS15" s="91"/>
      <c r="GHT15" s="91"/>
      <c r="GHU15" s="91"/>
      <c r="GHV15" s="91"/>
      <c r="GHW15" s="91"/>
      <c r="GHX15" s="91"/>
      <c r="GHY15" s="91"/>
      <c r="GHZ15" s="91"/>
      <c r="GIA15" s="91"/>
      <c r="GIB15" s="91"/>
      <c r="GIC15" s="91"/>
      <c r="GID15" s="91"/>
      <c r="GIE15" s="91"/>
      <c r="GIF15" s="91"/>
      <c r="GIG15" s="91"/>
      <c r="GIH15" s="91"/>
      <c r="GII15" s="91"/>
      <c r="GIJ15" s="91"/>
      <c r="GIK15" s="91"/>
      <c r="GIL15" s="91"/>
      <c r="GIM15" s="91"/>
      <c r="GIN15" s="91"/>
      <c r="GIO15" s="91"/>
      <c r="GIP15" s="91"/>
      <c r="GIQ15" s="91"/>
      <c r="GIR15" s="91"/>
      <c r="GIS15" s="91"/>
      <c r="GIT15" s="91"/>
      <c r="GIU15" s="91"/>
      <c r="GIV15" s="91"/>
      <c r="GIW15" s="91"/>
      <c r="GIX15" s="91"/>
      <c r="GIY15" s="91"/>
      <c r="GIZ15" s="91"/>
      <c r="GJA15" s="91"/>
      <c r="GJB15" s="91"/>
      <c r="GJC15" s="91"/>
      <c r="GJD15" s="91"/>
      <c r="GJE15" s="91"/>
      <c r="GJF15" s="91"/>
      <c r="GJG15" s="91"/>
      <c r="GJH15" s="91"/>
      <c r="GJI15" s="91"/>
      <c r="GJJ15" s="91"/>
      <c r="GJK15" s="91"/>
      <c r="GJL15" s="91"/>
      <c r="GJM15" s="91"/>
      <c r="GJN15" s="91"/>
      <c r="GJO15" s="91"/>
      <c r="GJP15" s="91"/>
      <c r="GJQ15" s="91"/>
      <c r="GJR15" s="91"/>
      <c r="GJS15" s="91"/>
      <c r="GJT15" s="91"/>
      <c r="GJU15" s="91"/>
      <c r="GJV15" s="91"/>
      <c r="GJW15" s="91"/>
      <c r="GJX15" s="91"/>
      <c r="GJY15" s="91"/>
      <c r="GJZ15" s="91"/>
      <c r="GKA15" s="91"/>
      <c r="GKB15" s="91"/>
      <c r="GKC15" s="91"/>
      <c r="GKD15" s="91"/>
      <c r="GKE15" s="91"/>
      <c r="GKF15" s="91"/>
      <c r="GKG15" s="91"/>
      <c r="GKH15" s="91"/>
      <c r="GKI15" s="91"/>
      <c r="GKJ15" s="91"/>
      <c r="GKK15" s="91"/>
      <c r="GKL15" s="91"/>
      <c r="GKM15" s="91"/>
      <c r="GKN15" s="91"/>
      <c r="GKO15" s="91"/>
      <c r="GKP15" s="91"/>
      <c r="GKQ15" s="91"/>
      <c r="GKR15" s="91"/>
      <c r="GKS15" s="91"/>
      <c r="GKT15" s="91"/>
      <c r="GKU15" s="91"/>
      <c r="GKV15" s="91"/>
      <c r="GKW15" s="91"/>
      <c r="GKX15" s="91"/>
      <c r="GKY15" s="91"/>
      <c r="GKZ15" s="91"/>
      <c r="GLA15" s="91"/>
      <c r="GLB15" s="91"/>
      <c r="GLC15" s="91"/>
      <c r="GLD15" s="91"/>
      <c r="GLE15" s="91"/>
      <c r="GLF15" s="91"/>
      <c r="GLG15" s="91"/>
      <c r="GLH15" s="91"/>
      <c r="GLI15" s="91"/>
      <c r="GLJ15" s="91"/>
      <c r="GLK15" s="91"/>
      <c r="GLL15" s="91"/>
      <c r="GLM15" s="91"/>
      <c r="GLN15" s="91"/>
      <c r="GLO15" s="91"/>
      <c r="GLP15" s="91"/>
      <c r="GLQ15" s="91"/>
      <c r="GLR15" s="91"/>
      <c r="GLS15" s="91"/>
      <c r="GLT15" s="91"/>
      <c r="GLU15" s="91"/>
      <c r="GLV15" s="91"/>
      <c r="GLW15" s="91"/>
      <c r="GLX15" s="91"/>
      <c r="GLY15" s="91"/>
      <c r="GLZ15" s="91"/>
      <c r="GMA15" s="91"/>
      <c r="GMB15" s="91"/>
      <c r="GMC15" s="91"/>
      <c r="GMD15" s="91"/>
      <c r="GME15" s="91"/>
      <c r="GMF15" s="91"/>
      <c r="GMG15" s="91"/>
      <c r="GMH15" s="91"/>
      <c r="GMI15" s="91"/>
      <c r="GMJ15" s="91"/>
      <c r="GMK15" s="91"/>
      <c r="GML15" s="91"/>
      <c r="GMM15" s="91"/>
      <c r="GMN15" s="91"/>
      <c r="GMO15" s="91"/>
      <c r="GMP15" s="91"/>
      <c r="GMQ15" s="91"/>
      <c r="GMR15" s="91"/>
      <c r="GMS15" s="91"/>
      <c r="GMT15" s="91"/>
      <c r="GMU15" s="91"/>
      <c r="GMV15" s="91"/>
      <c r="GMW15" s="91"/>
      <c r="GMX15" s="91"/>
      <c r="GMY15" s="91"/>
      <c r="GMZ15" s="91"/>
      <c r="GNA15" s="91"/>
      <c r="GNB15" s="91"/>
      <c r="GNC15" s="91"/>
      <c r="GND15" s="91"/>
      <c r="GNE15" s="91"/>
      <c r="GNF15" s="91"/>
      <c r="GNG15" s="91"/>
      <c r="GNH15" s="91"/>
      <c r="GNI15" s="91"/>
      <c r="GNJ15" s="91"/>
      <c r="GNK15" s="91"/>
      <c r="GNL15" s="91"/>
      <c r="GNM15" s="91"/>
      <c r="GNN15" s="91"/>
      <c r="GNO15" s="91"/>
      <c r="GNP15" s="91"/>
      <c r="GNQ15" s="91"/>
      <c r="GNR15" s="91"/>
      <c r="GNS15" s="91"/>
      <c r="GNT15" s="91"/>
      <c r="GNU15" s="91"/>
      <c r="GNV15" s="91"/>
      <c r="GNW15" s="91"/>
      <c r="GNX15" s="91"/>
      <c r="GNY15" s="91"/>
      <c r="GNZ15" s="91"/>
      <c r="GOA15" s="91"/>
      <c r="GOB15" s="91"/>
      <c r="GOC15" s="91"/>
      <c r="GOD15" s="91"/>
      <c r="GOE15" s="91"/>
      <c r="GOF15" s="91"/>
      <c r="GOG15" s="91"/>
      <c r="GOH15" s="91"/>
      <c r="GOI15" s="91"/>
      <c r="GOJ15" s="91"/>
      <c r="GOK15" s="91"/>
      <c r="GOL15" s="91"/>
      <c r="GOM15" s="91"/>
      <c r="GON15" s="91"/>
      <c r="GOO15" s="91"/>
      <c r="GOP15" s="91"/>
      <c r="GOQ15" s="91"/>
      <c r="GOR15" s="91"/>
      <c r="GOS15" s="91"/>
      <c r="GOT15" s="91"/>
      <c r="GOU15" s="91"/>
      <c r="GOV15" s="91"/>
      <c r="GOW15" s="91"/>
      <c r="GOX15" s="91"/>
      <c r="GOY15" s="91"/>
      <c r="GOZ15" s="91"/>
      <c r="GPA15" s="91"/>
      <c r="GPB15" s="91"/>
      <c r="GPC15" s="91"/>
      <c r="GPD15" s="91"/>
      <c r="GPE15" s="91"/>
      <c r="GPF15" s="91"/>
      <c r="GPG15" s="91"/>
      <c r="GPH15" s="91"/>
      <c r="GPI15" s="91"/>
      <c r="GPJ15" s="91"/>
      <c r="GPK15" s="91"/>
      <c r="GPL15" s="91"/>
      <c r="GPM15" s="91"/>
      <c r="GPN15" s="91"/>
      <c r="GPO15" s="91"/>
      <c r="GPP15" s="91"/>
      <c r="GPQ15" s="91"/>
      <c r="GPR15" s="91"/>
      <c r="GPS15" s="91"/>
      <c r="GPT15" s="91"/>
      <c r="GPU15" s="91"/>
      <c r="GPV15" s="91"/>
      <c r="GPW15" s="91"/>
      <c r="GPX15" s="91"/>
      <c r="GPY15" s="91"/>
      <c r="GPZ15" s="91"/>
      <c r="GQA15" s="91"/>
      <c r="GQB15" s="91"/>
      <c r="GQC15" s="91"/>
      <c r="GQD15" s="91"/>
      <c r="GQE15" s="91"/>
      <c r="GQF15" s="91"/>
      <c r="GQG15" s="91"/>
      <c r="GQH15" s="91"/>
      <c r="GQI15" s="91"/>
      <c r="GQJ15" s="91"/>
      <c r="GQK15" s="91"/>
      <c r="GQL15" s="91"/>
      <c r="GQM15" s="91"/>
      <c r="GQN15" s="91"/>
      <c r="GQO15" s="91"/>
      <c r="GQP15" s="91"/>
      <c r="GQQ15" s="91"/>
      <c r="GQR15" s="91"/>
      <c r="GQS15" s="91"/>
      <c r="GQT15" s="91"/>
      <c r="GQU15" s="91"/>
      <c r="GQV15" s="91"/>
      <c r="GQW15" s="91"/>
      <c r="GQX15" s="91"/>
      <c r="GQY15" s="91"/>
      <c r="GQZ15" s="91"/>
      <c r="GRA15" s="91"/>
      <c r="GRB15" s="91"/>
      <c r="GRC15" s="91"/>
      <c r="GRD15" s="91"/>
      <c r="GRE15" s="91"/>
      <c r="GRF15" s="91"/>
      <c r="GRG15" s="91"/>
      <c r="GRH15" s="91"/>
      <c r="GRI15" s="91"/>
      <c r="GRJ15" s="91"/>
      <c r="GRK15" s="91"/>
      <c r="GRL15" s="91"/>
      <c r="GRM15" s="91"/>
      <c r="GRN15" s="91"/>
      <c r="GRO15" s="91"/>
      <c r="GRP15" s="91"/>
      <c r="GRQ15" s="91"/>
      <c r="GRR15" s="91"/>
      <c r="GRS15" s="91"/>
      <c r="GRT15" s="91"/>
      <c r="GRU15" s="91"/>
      <c r="GRV15" s="91"/>
      <c r="GRW15" s="91"/>
      <c r="GRX15" s="91"/>
      <c r="GRY15" s="91"/>
      <c r="GRZ15" s="91"/>
      <c r="GSA15" s="91"/>
      <c r="GSB15" s="91"/>
      <c r="GSC15" s="91"/>
      <c r="GSD15" s="91"/>
      <c r="GSE15" s="91"/>
      <c r="GSF15" s="91"/>
      <c r="GSG15" s="91"/>
      <c r="GSH15" s="91"/>
      <c r="GSI15" s="91"/>
      <c r="GSJ15" s="91"/>
      <c r="GSK15" s="91"/>
      <c r="GSL15" s="91"/>
      <c r="GSM15" s="91"/>
      <c r="GSN15" s="91"/>
      <c r="GSO15" s="91"/>
      <c r="GSP15" s="91"/>
      <c r="GSQ15" s="91"/>
      <c r="GSR15" s="91"/>
      <c r="GSS15" s="91"/>
      <c r="GST15" s="91"/>
      <c r="GSU15" s="91"/>
      <c r="GSV15" s="91"/>
      <c r="GSW15" s="91"/>
      <c r="GSX15" s="91"/>
      <c r="GSY15" s="91"/>
      <c r="GSZ15" s="91"/>
      <c r="GTA15" s="91"/>
      <c r="GTB15" s="91"/>
      <c r="GTC15" s="91"/>
      <c r="GTD15" s="91"/>
      <c r="GTE15" s="91"/>
      <c r="GTF15" s="91"/>
      <c r="GTG15" s="91"/>
      <c r="GTH15" s="91"/>
      <c r="GTI15" s="91"/>
      <c r="GTJ15" s="91"/>
      <c r="GTK15" s="91"/>
      <c r="GTL15" s="91"/>
      <c r="GTM15" s="91"/>
      <c r="GTN15" s="91"/>
      <c r="GTO15" s="91"/>
      <c r="GTP15" s="91"/>
      <c r="GTQ15" s="91"/>
      <c r="GTR15" s="91"/>
      <c r="GTS15" s="91"/>
      <c r="GTT15" s="91"/>
      <c r="GTU15" s="91"/>
      <c r="GTV15" s="91"/>
      <c r="GTW15" s="91"/>
      <c r="GTX15" s="91"/>
      <c r="GTY15" s="91"/>
      <c r="GTZ15" s="91"/>
      <c r="GUA15" s="91"/>
      <c r="GUB15" s="91"/>
      <c r="GUC15" s="91"/>
      <c r="GUD15" s="91"/>
      <c r="GUE15" s="91"/>
      <c r="GUF15" s="91"/>
      <c r="GUG15" s="91"/>
      <c r="GUH15" s="91"/>
      <c r="GUI15" s="91"/>
      <c r="GUJ15" s="91"/>
      <c r="GUK15" s="91"/>
      <c r="GUL15" s="91"/>
      <c r="GUM15" s="91"/>
      <c r="GUN15" s="91"/>
      <c r="GUO15" s="91"/>
      <c r="GUP15" s="91"/>
      <c r="GUQ15" s="91"/>
      <c r="GUR15" s="91"/>
      <c r="GUS15" s="91"/>
      <c r="GUT15" s="91"/>
      <c r="GUU15" s="91"/>
      <c r="GUV15" s="91"/>
      <c r="GUW15" s="91"/>
      <c r="GUX15" s="91"/>
      <c r="GUY15" s="91"/>
      <c r="GUZ15" s="91"/>
      <c r="GVA15" s="91"/>
      <c r="GVB15" s="91"/>
      <c r="GVC15" s="91"/>
      <c r="GVD15" s="91"/>
      <c r="GVE15" s="91"/>
      <c r="GVF15" s="91"/>
      <c r="GVG15" s="91"/>
      <c r="GVH15" s="91"/>
      <c r="GVI15" s="91"/>
      <c r="GVJ15" s="91"/>
      <c r="GVK15" s="91"/>
      <c r="GVL15" s="91"/>
      <c r="GVM15" s="91"/>
      <c r="GVN15" s="91"/>
      <c r="GVO15" s="91"/>
      <c r="GVP15" s="91"/>
      <c r="GVQ15" s="91"/>
      <c r="GVR15" s="91"/>
      <c r="GVS15" s="91"/>
      <c r="GVT15" s="91"/>
      <c r="GVU15" s="91"/>
      <c r="GVV15" s="91"/>
      <c r="GVW15" s="91"/>
      <c r="GVX15" s="91"/>
      <c r="GVY15" s="91"/>
      <c r="GVZ15" s="91"/>
      <c r="GWA15" s="91"/>
      <c r="GWB15" s="91"/>
      <c r="GWC15" s="91"/>
      <c r="GWD15" s="91"/>
      <c r="GWE15" s="91"/>
      <c r="GWF15" s="91"/>
      <c r="GWG15" s="91"/>
      <c r="GWH15" s="91"/>
      <c r="GWI15" s="91"/>
      <c r="GWJ15" s="91"/>
      <c r="GWK15" s="91"/>
      <c r="GWL15" s="91"/>
      <c r="GWM15" s="91"/>
      <c r="GWN15" s="91"/>
      <c r="GWO15" s="91"/>
      <c r="GWP15" s="91"/>
      <c r="GWQ15" s="91"/>
      <c r="GWR15" s="91"/>
      <c r="GWS15" s="91"/>
      <c r="GWT15" s="91"/>
      <c r="GWU15" s="91"/>
      <c r="GWV15" s="91"/>
      <c r="GWW15" s="91"/>
      <c r="GWX15" s="91"/>
      <c r="GWY15" s="91"/>
      <c r="GWZ15" s="91"/>
      <c r="GXA15" s="91"/>
      <c r="GXB15" s="91"/>
      <c r="GXC15" s="91"/>
      <c r="GXD15" s="91"/>
      <c r="GXE15" s="91"/>
      <c r="GXF15" s="91"/>
      <c r="GXG15" s="91"/>
      <c r="GXH15" s="91"/>
      <c r="GXI15" s="91"/>
      <c r="GXJ15" s="91"/>
      <c r="GXK15" s="91"/>
      <c r="GXL15" s="91"/>
      <c r="GXM15" s="91"/>
      <c r="GXN15" s="91"/>
      <c r="GXO15" s="91"/>
      <c r="GXP15" s="91"/>
      <c r="GXQ15" s="91"/>
      <c r="GXR15" s="91"/>
      <c r="GXS15" s="91"/>
      <c r="GXT15" s="91"/>
      <c r="GXU15" s="91"/>
      <c r="GXV15" s="91"/>
      <c r="GXW15" s="91"/>
      <c r="GXX15" s="91"/>
      <c r="GXY15" s="91"/>
      <c r="GXZ15" s="91"/>
      <c r="GYA15" s="91"/>
      <c r="GYB15" s="91"/>
      <c r="GYC15" s="91"/>
      <c r="GYD15" s="91"/>
      <c r="GYE15" s="91"/>
      <c r="GYF15" s="91"/>
      <c r="GYG15" s="91"/>
      <c r="GYH15" s="91"/>
      <c r="GYI15" s="91"/>
      <c r="GYJ15" s="91"/>
      <c r="GYK15" s="91"/>
      <c r="GYL15" s="91"/>
      <c r="GYM15" s="91"/>
      <c r="GYN15" s="91"/>
      <c r="GYO15" s="91"/>
      <c r="GYP15" s="91"/>
      <c r="GYQ15" s="91"/>
      <c r="GYR15" s="91"/>
      <c r="GYS15" s="91"/>
      <c r="GYT15" s="91"/>
      <c r="GYU15" s="91"/>
      <c r="GYV15" s="91"/>
      <c r="GYW15" s="91"/>
      <c r="GYX15" s="91"/>
      <c r="GYY15" s="91"/>
      <c r="GYZ15" s="91"/>
      <c r="GZA15" s="91"/>
      <c r="GZB15" s="91"/>
      <c r="GZC15" s="91"/>
      <c r="GZD15" s="91"/>
      <c r="GZE15" s="91"/>
      <c r="GZF15" s="91"/>
      <c r="GZG15" s="91"/>
      <c r="GZH15" s="91"/>
      <c r="GZI15" s="91"/>
      <c r="GZJ15" s="91"/>
      <c r="GZK15" s="91"/>
      <c r="GZL15" s="91"/>
      <c r="GZM15" s="91"/>
      <c r="GZN15" s="91"/>
      <c r="GZO15" s="91"/>
      <c r="GZP15" s="91"/>
      <c r="GZQ15" s="91"/>
      <c r="GZR15" s="91"/>
      <c r="GZS15" s="91"/>
      <c r="GZT15" s="91"/>
      <c r="GZU15" s="91"/>
      <c r="GZV15" s="91"/>
      <c r="GZW15" s="91"/>
      <c r="GZX15" s="91"/>
      <c r="GZY15" s="91"/>
      <c r="GZZ15" s="91"/>
      <c r="HAA15" s="91"/>
      <c r="HAB15" s="91"/>
      <c r="HAC15" s="91"/>
      <c r="HAD15" s="91"/>
      <c r="HAE15" s="91"/>
      <c r="HAF15" s="91"/>
      <c r="HAG15" s="91"/>
      <c r="HAH15" s="91"/>
      <c r="HAI15" s="91"/>
      <c r="HAJ15" s="91"/>
      <c r="HAK15" s="91"/>
      <c r="HAL15" s="91"/>
      <c r="HAM15" s="91"/>
      <c r="HAN15" s="91"/>
      <c r="HAO15" s="91"/>
      <c r="HAP15" s="91"/>
      <c r="HAQ15" s="91"/>
      <c r="HAR15" s="91"/>
      <c r="HAS15" s="91"/>
      <c r="HAT15" s="91"/>
      <c r="HAU15" s="91"/>
      <c r="HAV15" s="91"/>
      <c r="HAW15" s="91"/>
      <c r="HAX15" s="91"/>
      <c r="HAY15" s="91"/>
      <c r="HAZ15" s="91"/>
      <c r="HBA15" s="91"/>
      <c r="HBB15" s="91"/>
      <c r="HBC15" s="91"/>
      <c r="HBD15" s="91"/>
      <c r="HBE15" s="91"/>
      <c r="HBF15" s="91"/>
      <c r="HBG15" s="91"/>
      <c r="HBH15" s="91"/>
      <c r="HBI15" s="91"/>
      <c r="HBJ15" s="91"/>
      <c r="HBK15" s="91"/>
      <c r="HBL15" s="91"/>
      <c r="HBM15" s="91"/>
      <c r="HBN15" s="91"/>
      <c r="HBO15" s="91"/>
      <c r="HBP15" s="91"/>
      <c r="HBQ15" s="91"/>
      <c r="HBR15" s="91"/>
      <c r="HBS15" s="91"/>
      <c r="HBT15" s="91"/>
      <c r="HBU15" s="91"/>
      <c r="HBV15" s="91"/>
      <c r="HBW15" s="91"/>
      <c r="HBX15" s="91"/>
      <c r="HBY15" s="91"/>
      <c r="HBZ15" s="91"/>
      <c r="HCA15" s="91"/>
      <c r="HCB15" s="91"/>
      <c r="HCC15" s="91"/>
      <c r="HCD15" s="91"/>
      <c r="HCE15" s="91"/>
      <c r="HCF15" s="91"/>
      <c r="HCG15" s="91"/>
      <c r="HCH15" s="91"/>
      <c r="HCI15" s="91"/>
      <c r="HCJ15" s="91"/>
      <c r="HCK15" s="91"/>
      <c r="HCL15" s="91"/>
      <c r="HCM15" s="91"/>
      <c r="HCN15" s="91"/>
      <c r="HCO15" s="91"/>
      <c r="HCP15" s="91"/>
      <c r="HCQ15" s="91"/>
      <c r="HCR15" s="91"/>
      <c r="HCS15" s="91"/>
      <c r="HCT15" s="91"/>
      <c r="HCU15" s="91"/>
      <c r="HCV15" s="91"/>
      <c r="HCW15" s="91"/>
      <c r="HCX15" s="91"/>
      <c r="HCY15" s="91"/>
      <c r="HCZ15" s="91"/>
      <c r="HDA15" s="91"/>
      <c r="HDB15" s="91"/>
      <c r="HDC15" s="91"/>
      <c r="HDD15" s="91"/>
      <c r="HDE15" s="91"/>
      <c r="HDF15" s="91"/>
      <c r="HDG15" s="91"/>
      <c r="HDH15" s="91"/>
      <c r="HDI15" s="91"/>
      <c r="HDJ15" s="91"/>
      <c r="HDK15" s="91"/>
      <c r="HDL15" s="91"/>
      <c r="HDM15" s="91"/>
      <c r="HDN15" s="91"/>
      <c r="HDO15" s="91"/>
      <c r="HDP15" s="91"/>
      <c r="HDQ15" s="91"/>
      <c r="HDR15" s="91"/>
      <c r="HDS15" s="91"/>
      <c r="HDT15" s="91"/>
      <c r="HDU15" s="91"/>
      <c r="HDV15" s="91"/>
      <c r="HDW15" s="91"/>
      <c r="HDX15" s="91"/>
      <c r="HDY15" s="91"/>
      <c r="HDZ15" s="91"/>
      <c r="HEA15" s="91"/>
      <c r="HEB15" s="91"/>
      <c r="HEC15" s="91"/>
      <c r="HED15" s="91"/>
      <c r="HEE15" s="91"/>
      <c r="HEF15" s="91"/>
      <c r="HEG15" s="91"/>
      <c r="HEH15" s="91"/>
      <c r="HEI15" s="91"/>
      <c r="HEJ15" s="91"/>
      <c r="HEK15" s="91"/>
      <c r="HEL15" s="91"/>
      <c r="HEM15" s="91"/>
      <c r="HEN15" s="91"/>
      <c r="HEO15" s="91"/>
      <c r="HEP15" s="91"/>
      <c r="HEQ15" s="91"/>
      <c r="HER15" s="91"/>
      <c r="HES15" s="91"/>
      <c r="HET15" s="91"/>
      <c r="HEU15" s="91"/>
      <c r="HEV15" s="91"/>
      <c r="HEW15" s="91"/>
      <c r="HEX15" s="91"/>
      <c r="HEY15" s="91"/>
      <c r="HEZ15" s="91"/>
      <c r="HFA15" s="91"/>
      <c r="HFB15" s="91"/>
      <c r="HFC15" s="91"/>
      <c r="HFD15" s="91"/>
      <c r="HFE15" s="91"/>
      <c r="HFF15" s="91"/>
      <c r="HFG15" s="91"/>
      <c r="HFH15" s="91"/>
      <c r="HFI15" s="91"/>
      <c r="HFJ15" s="91"/>
      <c r="HFK15" s="91"/>
      <c r="HFL15" s="91"/>
      <c r="HFM15" s="91"/>
      <c r="HFN15" s="91"/>
      <c r="HFO15" s="91"/>
      <c r="HFP15" s="91"/>
      <c r="HFQ15" s="91"/>
      <c r="HFR15" s="91"/>
      <c r="HFS15" s="91"/>
      <c r="HFT15" s="91"/>
      <c r="HFU15" s="91"/>
      <c r="HFV15" s="91"/>
      <c r="HFW15" s="91"/>
      <c r="HFX15" s="91"/>
      <c r="HFY15" s="91"/>
      <c r="HFZ15" s="91"/>
      <c r="HGA15" s="91"/>
      <c r="HGB15" s="91"/>
      <c r="HGC15" s="91"/>
      <c r="HGD15" s="91"/>
      <c r="HGE15" s="91"/>
      <c r="HGF15" s="91"/>
      <c r="HGG15" s="91"/>
      <c r="HGH15" s="91"/>
      <c r="HGI15" s="91"/>
      <c r="HGJ15" s="91"/>
      <c r="HGK15" s="91"/>
      <c r="HGL15" s="91"/>
      <c r="HGM15" s="91"/>
      <c r="HGN15" s="91"/>
      <c r="HGO15" s="91"/>
      <c r="HGP15" s="91"/>
      <c r="HGQ15" s="91"/>
      <c r="HGR15" s="91"/>
      <c r="HGS15" s="91"/>
      <c r="HGT15" s="91"/>
      <c r="HGU15" s="91"/>
      <c r="HGV15" s="91"/>
      <c r="HGW15" s="91"/>
      <c r="HGX15" s="91"/>
      <c r="HGY15" s="91"/>
      <c r="HGZ15" s="91"/>
      <c r="HHA15" s="91"/>
      <c r="HHB15" s="91"/>
      <c r="HHC15" s="91"/>
      <c r="HHD15" s="91"/>
      <c r="HHE15" s="91"/>
      <c r="HHF15" s="91"/>
      <c r="HHG15" s="91"/>
      <c r="HHH15" s="91"/>
      <c r="HHI15" s="91"/>
      <c r="HHJ15" s="91"/>
      <c r="HHK15" s="91"/>
      <c r="HHL15" s="91"/>
      <c r="HHM15" s="91"/>
      <c r="HHN15" s="91"/>
      <c r="HHO15" s="91"/>
      <c r="HHP15" s="91"/>
      <c r="HHQ15" s="91"/>
      <c r="HHR15" s="91"/>
      <c r="HHS15" s="91"/>
      <c r="HHT15" s="91"/>
      <c r="HHU15" s="91"/>
      <c r="HHV15" s="91"/>
      <c r="HHW15" s="91"/>
      <c r="HHX15" s="91"/>
      <c r="HHY15" s="91"/>
      <c r="HHZ15" s="91"/>
      <c r="HIA15" s="91"/>
      <c r="HIB15" s="91"/>
      <c r="HIC15" s="91"/>
      <c r="HID15" s="91"/>
      <c r="HIE15" s="91"/>
      <c r="HIF15" s="91"/>
      <c r="HIG15" s="91"/>
      <c r="HIH15" s="91"/>
      <c r="HII15" s="91"/>
      <c r="HIJ15" s="91"/>
      <c r="HIK15" s="91"/>
      <c r="HIL15" s="91"/>
      <c r="HIM15" s="91"/>
      <c r="HIN15" s="91"/>
      <c r="HIO15" s="91"/>
      <c r="HIP15" s="91"/>
      <c r="HIQ15" s="91"/>
      <c r="HIR15" s="91"/>
      <c r="HIS15" s="91"/>
      <c r="HIT15" s="91"/>
      <c r="HIU15" s="91"/>
      <c r="HIV15" s="91"/>
      <c r="HIW15" s="91"/>
      <c r="HIX15" s="91"/>
      <c r="HIY15" s="91"/>
      <c r="HIZ15" s="91"/>
      <c r="HJA15" s="91"/>
      <c r="HJB15" s="91"/>
      <c r="HJC15" s="91"/>
      <c r="HJD15" s="91"/>
      <c r="HJE15" s="91"/>
      <c r="HJF15" s="91"/>
      <c r="HJG15" s="91"/>
      <c r="HJH15" s="91"/>
      <c r="HJI15" s="91"/>
      <c r="HJJ15" s="91"/>
      <c r="HJK15" s="91"/>
      <c r="HJL15" s="91"/>
      <c r="HJM15" s="91"/>
      <c r="HJN15" s="91"/>
      <c r="HJO15" s="91"/>
      <c r="HJP15" s="91"/>
      <c r="HJQ15" s="91"/>
      <c r="HJR15" s="91"/>
      <c r="HJS15" s="91"/>
      <c r="HJT15" s="91"/>
      <c r="HJU15" s="91"/>
      <c r="HJV15" s="91"/>
      <c r="HJW15" s="91"/>
      <c r="HJX15" s="91"/>
      <c r="HJY15" s="91"/>
      <c r="HJZ15" s="91"/>
      <c r="HKA15" s="91"/>
      <c r="HKB15" s="91"/>
      <c r="HKC15" s="91"/>
      <c r="HKD15" s="91"/>
      <c r="HKE15" s="91"/>
      <c r="HKF15" s="91"/>
      <c r="HKG15" s="91"/>
      <c r="HKH15" s="91"/>
      <c r="HKI15" s="91"/>
      <c r="HKJ15" s="91"/>
      <c r="HKK15" s="91"/>
      <c r="HKL15" s="91"/>
      <c r="HKM15" s="91"/>
      <c r="HKN15" s="91"/>
      <c r="HKO15" s="91"/>
      <c r="HKP15" s="91"/>
      <c r="HKQ15" s="91"/>
      <c r="HKR15" s="91"/>
      <c r="HKS15" s="91"/>
      <c r="HKT15" s="91"/>
      <c r="HKU15" s="91"/>
      <c r="HKV15" s="91"/>
      <c r="HKW15" s="91"/>
      <c r="HKX15" s="91"/>
      <c r="HKY15" s="91"/>
      <c r="HKZ15" s="91"/>
      <c r="HLA15" s="91"/>
      <c r="HLB15" s="91"/>
      <c r="HLC15" s="91"/>
      <c r="HLD15" s="91"/>
      <c r="HLE15" s="91"/>
      <c r="HLF15" s="91"/>
      <c r="HLG15" s="91"/>
      <c r="HLH15" s="91"/>
      <c r="HLI15" s="91"/>
      <c r="HLJ15" s="91"/>
      <c r="HLK15" s="91"/>
      <c r="HLL15" s="91"/>
      <c r="HLM15" s="91"/>
      <c r="HLN15" s="91"/>
      <c r="HLO15" s="91"/>
      <c r="HLP15" s="91"/>
      <c r="HLQ15" s="91"/>
      <c r="HLR15" s="91"/>
      <c r="HLS15" s="91"/>
      <c r="HLT15" s="91"/>
      <c r="HLU15" s="91"/>
      <c r="HLV15" s="91"/>
      <c r="HLW15" s="91"/>
      <c r="HLX15" s="91"/>
      <c r="HLY15" s="91"/>
      <c r="HLZ15" s="91"/>
      <c r="HMA15" s="91"/>
      <c r="HMB15" s="91"/>
      <c r="HMC15" s="91"/>
      <c r="HMD15" s="91"/>
      <c r="HME15" s="91"/>
      <c r="HMF15" s="91"/>
      <c r="HMG15" s="91"/>
      <c r="HMH15" s="91"/>
      <c r="HMI15" s="91"/>
      <c r="HMJ15" s="91"/>
      <c r="HMK15" s="91"/>
      <c r="HML15" s="91"/>
      <c r="HMM15" s="91"/>
      <c r="HMN15" s="91"/>
      <c r="HMO15" s="91"/>
      <c r="HMP15" s="91"/>
      <c r="HMQ15" s="91"/>
      <c r="HMR15" s="91"/>
      <c r="HMS15" s="91"/>
      <c r="HMT15" s="91"/>
      <c r="HMU15" s="91"/>
      <c r="HMV15" s="91"/>
      <c r="HMW15" s="91"/>
      <c r="HMX15" s="91"/>
      <c r="HMY15" s="91"/>
      <c r="HMZ15" s="91"/>
      <c r="HNA15" s="91"/>
      <c r="HNB15" s="91"/>
      <c r="HNC15" s="91"/>
      <c r="HND15" s="91"/>
      <c r="HNE15" s="91"/>
      <c r="HNF15" s="91"/>
      <c r="HNG15" s="91"/>
      <c r="HNH15" s="91"/>
      <c r="HNI15" s="91"/>
      <c r="HNJ15" s="91"/>
      <c r="HNK15" s="91"/>
      <c r="HNL15" s="91"/>
      <c r="HNM15" s="91"/>
      <c r="HNN15" s="91"/>
      <c r="HNO15" s="91"/>
      <c r="HNP15" s="91"/>
      <c r="HNQ15" s="91"/>
      <c r="HNR15" s="91"/>
      <c r="HNS15" s="91"/>
      <c r="HNT15" s="91"/>
      <c r="HNU15" s="91"/>
      <c r="HNV15" s="91"/>
      <c r="HNW15" s="91"/>
      <c r="HNX15" s="91"/>
      <c r="HNY15" s="91"/>
      <c r="HNZ15" s="91"/>
      <c r="HOA15" s="91"/>
      <c r="HOB15" s="91"/>
      <c r="HOC15" s="91"/>
      <c r="HOD15" s="91"/>
      <c r="HOE15" s="91"/>
      <c r="HOF15" s="91"/>
      <c r="HOG15" s="91"/>
      <c r="HOH15" s="91"/>
      <c r="HOI15" s="91"/>
      <c r="HOJ15" s="91"/>
      <c r="HOK15" s="91"/>
      <c r="HOL15" s="91"/>
      <c r="HOM15" s="91"/>
      <c r="HON15" s="91"/>
      <c r="HOO15" s="91"/>
      <c r="HOP15" s="91"/>
      <c r="HOQ15" s="91"/>
      <c r="HOR15" s="91"/>
      <c r="HOS15" s="91"/>
      <c r="HOT15" s="91"/>
      <c r="HOU15" s="91"/>
      <c r="HOV15" s="91"/>
      <c r="HOW15" s="91"/>
      <c r="HOX15" s="91"/>
      <c r="HOY15" s="91"/>
      <c r="HOZ15" s="91"/>
      <c r="HPA15" s="91"/>
      <c r="HPB15" s="91"/>
      <c r="HPC15" s="91"/>
      <c r="HPD15" s="91"/>
      <c r="HPE15" s="91"/>
      <c r="HPF15" s="91"/>
      <c r="HPG15" s="91"/>
      <c r="HPH15" s="91"/>
      <c r="HPI15" s="91"/>
      <c r="HPJ15" s="91"/>
      <c r="HPK15" s="91"/>
      <c r="HPL15" s="91"/>
      <c r="HPM15" s="91"/>
      <c r="HPN15" s="91"/>
      <c r="HPO15" s="91"/>
      <c r="HPP15" s="91"/>
      <c r="HPQ15" s="91"/>
      <c r="HPR15" s="91"/>
      <c r="HPS15" s="91"/>
      <c r="HPT15" s="91"/>
      <c r="HPU15" s="91"/>
      <c r="HPV15" s="91"/>
      <c r="HPW15" s="91"/>
      <c r="HPX15" s="91"/>
      <c r="HPY15" s="91"/>
      <c r="HPZ15" s="91"/>
      <c r="HQA15" s="91"/>
      <c r="HQB15" s="91"/>
      <c r="HQC15" s="91"/>
      <c r="HQD15" s="91"/>
      <c r="HQE15" s="91"/>
      <c r="HQF15" s="91"/>
      <c r="HQG15" s="91"/>
      <c r="HQH15" s="91"/>
      <c r="HQI15" s="91"/>
      <c r="HQJ15" s="91"/>
      <c r="HQK15" s="91"/>
      <c r="HQL15" s="91"/>
      <c r="HQM15" s="91"/>
      <c r="HQN15" s="91"/>
      <c r="HQO15" s="91"/>
      <c r="HQP15" s="91"/>
      <c r="HQQ15" s="91"/>
      <c r="HQR15" s="91"/>
      <c r="HQS15" s="91"/>
      <c r="HQT15" s="91"/>
      <c r="HQU15" s="91"/>
      <c r="HQV15" s="91"/>
      <c r="HQW15" s="91"/>
      <c r="HQX15" s="91"/>
      <c r="HQY15" s="91"/>
      <c r="HQZ15" s="91"/>
      <c r="HRA15" s="91"/>
      <c r="HRB15" s="91"/>
      <c r="HRC15" s="91"/>
      <c r="HRD15" s="91"/>
      <c r="HRE15" s="91"/>
      <c r="HRF15" s="91"/>
      <c r="HRG15" s="91"/>
      <c r="HRH15" s="91"/>
      <c r="HRI15" s="91"/>
      <c r="HRJ15" s="91"/>
      <c r="HRK15" s="91"/>
      <c r="HRL15" s="91"/>
      <c r="HRM15" s="91"/>
      <c r="HRN15" s="91"/>
      <c r="HRO15" s="91"/>
      <c r="HRP15" s="91"/>
      <c r="HRQ15" s="91"/>
      <c r="HRR15" s="91"/>
      <c r="HRS15" s="91"/>
      <c r="HRT15" s="91"/>
      <c r="HRU15" s="91"/>
      <c r="HRV15" s="91"/>
      <c r="HRW15" s="91"/>
      <c r="HRX15" s="91"/>
      <c r="HRY15" s="91"/>
      <c r="HRZ15" s="91"/>
      <c r="HSA15" s="91"/>
      <c r="HSB15" s="91"/>
      <c r="HSC15" s="91"/>
      <c r="HSD15" s="91"/>
      <c r="HSE15" s="91"/>
      <c r="HSF15" s="91"/>
      <c r="HSG15" s="91"/>
      <c r="HSH15" s="91"/>
      <c r="HSI15" s="91"/>
      <c r="HSJ15" s="91"/>
      <c r="HSK15" s="91"/>
      <c r="HSL15" s="91"/>
      <c r="HSM15" s="91"/>
      <c r="HSN15" s="91"/>
      <c r="HSO15" s="91"/>
      <c r="HSP15" s="91"/>
      <c r="HSQ15" s="91"/>
      <c r="HSR15" s="91"/>
      <c r="HSS15" s="91"/>
      <c r="HST15" s="91"/>
      <c r="HSU15" s="91"/>
      <c r="HSV15" s="91"/>
      <c r="HSW15" s="91"/>
      <c r="HSX15" s="91"/>
      <c r="HSY15" s="91"/>
      <c r="HSZ15" s="91"/>
      <c r="HTA15" s="91"/>
      <c r="HTB15" s="91"/>
      <c r="HTC15" s="91"/>
      <c r="HTD15" s="91"/>
      <c r="HTE15" s="91"/>
      <c r="HTF15" s="91"/>
      <c r="HTG15" s="91"/>
      <c r="HTH15" s="91"/>
      <c r="HTI15" s="91"/>
      <c r="HTJ15" s="91"/>
      <c r="HTK15" s="91"/>
      <c r="HTL15" s="91"/>
      <c r="HTM15" s="91"/>
      <c r="HTN15" s="91"/>
      <c r="HTO15" s="91"/>
      <c r="HTP15" s="91"/>
      <c r="HTQ15" s="91"/>
      <c r="HTR15" s="91"/>
      <c r="HTS15" s="91"/>
      <c r="HTT15" s="91"/>
      <c r="HTU15" s="91"/>
      <c r="HTV15" s="91"/>
      <c r="HTW15" s="91"/>
      <c r="HTX15" s="91"/>
      <c r="HTY15" s="91"/>
      <c r="HTZ15" s="91"/>
      <c r="HUA15" s="91"/>
      <c r="HUB15" s="91"/>
      <c r="HUC15" s="91"/>
      <c r="HUD15" s="91"/>
      <c r="HUE15" s="91"/>
      <c r="HUF15" s="91"/>
      <c r="HUG15" s="91"/>
      <c r="HUH15" s="91"/>
      <c r="HUI15" s="91"/>
      <c r="HUJ15" s="91"/>
      <c r="HUK15" s="91"/>
      <c r="HUL15" s="91"/>
      <c r="HUM15" s="91"/>
      <c r="HUN15" s="91"/>
      <c r="HUO15" s="91"/>
      <c r="HUP15" s="91"/>
      <c r="HUQ15" s="91"/>
      <c r="HUR15" s="91"/>
      <c r="HUS15" s="91"/>
      <c r="HUT15" s="91"/>
      <c r="HUU15" s="91"/>
      <c r="HUV15" s="91"/>
      <c r="HUW15" s="91"/>
      <c r="HUX15" s="91"/>
      <c r="HUY15" s="91"/>
      <c r="HUZ15" s="91"/>
      <c r="HVA15" s="91"/>
      <c r="HVB15" s="91"/>
      <c r="HVC15" s="91"/>
      <c r="HVD15" s="91"/>
      <c r="HVE15" s="91"/>
      <c r="HVF15" s="91"/>
      <c r="HVG15" s="91"/>
      <c r="HVH15" s="91"/>
      <c r="HVI15" s="91"/>
      <c r="HVJ15" s="91"/>
      <c r="HVK15" s="91"/>
      <c r="HVL15" s="91"/>
      <c r="HVM15" s="91"/>
      <c r="HVN15" s="91"/>
      <c r="HVO15" s="91"/>
      <c r="HVP15" s="91"/>
      <c r="HVQ15" s="91"/>
      <c r="HVR15" s="91"/>
      <c r="HVS15" s="91"/>
      <c r="HVT15" s="91"/>
      <c r="HVU15" s="91"/>
      <c r="HVV15" s="91"/>
      <c r="HVW15" s="91"/>
      <c r="HVX15" s="91"/>
      <c r="HVY15" s="91"/>
      <c r="HVZ15" s="91"/>
      <c r="HWA15" s="91"/>
      <c r="HWB15" s="91"/>
      <c r="HWC15" s="91"/>
      <c r="HWD15" s="91"/>
      <c r="HWE15" s="91"/>
      <c r="HWF15" s="91"/>
      <c r="HWG15" s="91"/>
      <c r="HWH15" s="91"/>
      <c r="HWI15" s="91"/>
      <c r="HWJ15" s="91"/>
      <c r="HWK15" s="91"/>
      <c r="HWL15" s="91"/>
      <c r="HWM15" s="91"/>
      <c r="HWN15" s="91"/>
      <c r="HWO15" s="91"/>
      <c r="HWP15" s="91"/>
      <c r="HWQ15" s="91"/>
      <c r="HWR15" s="91"/>
      <c r="HWS15" s="91"/>
      <c r="HWT15" s="91"/>
      <c r="HWU15" s="91"/>
      <c r="HWV15" s="91"/>
      <c r="HWW15" s="91"/>
      <c r="HWX15" s="91"/>
      <c r="HWY15" s="91"/>
      <c r="HWZ15" s="91"/>
      <c r="HXA15" s="91"/>
      <c r="HXB15" s="91"/>
      <c r="HXC15" s="91"/>
      <c r="HXD15" s="91"/>
      <c r="HXE15" s="91"/>
      <c r="HXF15" s="91"/>
      <c r="HXG15" s="91"/>
      <c r="HXH15" s="91"/>
      <c r="HXI15" s="91"/>
      <c r="HXJ15" s="91"/>
      <c r="HXK15" s="91"/>
      <c r="HXL15" s="91"/>
      <c r="HXM15" s="91"/>
      <c r="HXN15" s="91"/>
      <c r="HXO15" s="91"/>
      <c r="HXP15" s="91"/>
      <c r="HXQ15" s="91"/>
      <c r="HXR15" s="91"/>
      <c r="HXS15" s="91"/>
      <c r="HXT15" s="91"/>
      <c r="HXU15" s="91"/>
      <c r="HXV15" s="91"/>
      <c r="HXW15" s="91"/>
      <c r="HXX15" s="91"/>
      <c r="HXY15" s="91"/>
      <c r="HXZ15" s="91"/>
      <c r="HYA15" s="91"/>
      <c r="HYB15" s="91"/>
      <c r="HYC15" s="91"/>
      <c r="HYD15" s="91"/>
      <c r="HYE15" s="91"/>
      <c r="HYF15" s="91"/>
      <c r="HYG15" s="91"/>
      <c r="HYH15" s="91"/>
      <c r="HYI15" s="91"/>
      <c r="HYJ15" s="91"/>
      <c r="HYK15" s="91"/>
      <c r="HYL15" s="91"/>
      <c r="HYM15" s="91"/>
      <c r="HYN15" s="91"/>
      <c r="HYO15" s="91"/>
      <c r="HYP15" s="91"/>
      <c r="HYQ15" s="91"/>
      <c r="HYR15" s="91"/>
      <c r="HYS15" s="91"/>
      <c r="HYT15" s="91"/>
      <c r="HYU15" s="91"/>
      <c r="HYV15" s="91"/>
      <c r="HYW15" s="91"/>
      <c r="HYX15" s="91"/>
      <c r="HYY15" s="91"/>
      <c r="HYZ15" s="91"/>
      <c r="HZA15" s="91"/>
      <c r="HZB15" s="91"/>
      <c r="HZC15" s="91"/>
      <c r="HZD15" s="91"/>
      <c r="HZE15" s="91"/>
      <c r="HZF15" s="91"/>
      <c r="HZG15" s="91"/>
      <c r="HZH15" s="91"/>
      <c r="HZI15" s="91"/>
      <c r="HZJ15" s="91"/>
      <c r="HZK15" s="91"/>
      <c r="HZL15" s="91"/>
      <c r="HZM15" s="91"/>
      <c r="HZN15" s="91"/>
      <c r="HZO15" s="91"/>
      <c r="HZP15" s="91"/>
      <c r="HZQ15" s="91"/>
      <c r="HZR15" s="91"/>
      <c r="HZS15" s="91"/>
      <c r="HZT15" s="91"/>
      <c r="HZU15" s="91"/>
      <c r="HZV15" s="91"/>
      <c r="HZW15" s="91"/>
      <c r="HZX15" s="91"/>
      <c r="HZY15" s="91"/>
      <c r="HZZ15" s="91"/>
      <c r="IAA15" s="91"/>
      <c r="IAB15" s="91"/>
      <c r="IAC15" s="91"/>
      <c r="IAD15" s="91"/>
      <c r="IAE15" s="91"/>
      <c r="IAF15" s="91"/>
      <c r="IAG15" s="91"/>
      <c r="IAH15" s="91"/>
      <c r="IAI15" s="91"/>
      <c r="IAJ15" s="91"/>
      <c r="IAK15" s="91"/>
      <c r="IAL15" s="91"/>
      <c r="IAM15" s="91"/>
      <c r="IAN15" s="91"/>
      <c r="IAO15" s="91"/>
      <c r="IAP15" s="91"/>
      <c r="IAQ15" s="91"/>
      <c r="IAR15" s="91"/>
      <c r="IAS15" s="91"/>
      <c r="IAT15" s="91"/>
      <c r="IAU15" s="91"/>
      <c r="IAV15" s="91"/>
      <c r="IAW15" s="91"/>
      <c r="IAX15" s="91"/>
      <c r="IAY15" s="91"/>
      <c r="IAZ15" s="91"/>
      <c r="IBA15" s="91"/>
      <c r="IBB15" s="91"/>
      <c r="IBC15" s="91"/>
      <c r="IBD15" s="91"/>
      <c r="IBE15" s="91"/>
      <c r="IBF15" s="91"/>
      <c r="IBG15" s="91"/>
      <c r="IBH15" s="91"/>
      <c r="IBI15" s="91"/>
      <c r="IBJ15" s="91"/>
      <c r="IBK15" s="91"/>
      <c r="IBL15" s="91"/>
      <c r="IBM15" s="91"/>
      <c r="IBN15" s="91"/>
      <c r="IBO15" s="91"/>
      <c r="IBP15" s="91"/>
      <c r="IBQ15" s="91"/>
      <c r="IBR15" s="91"/>
      <c r="IBS15" s="91"/>
      <c r="IBT15" s="91"/>
      <c r="IBU15" s="91"/>
      <c r="IBV15" s="91"/>
      <c r="IBW15" s="91"/>
      <c r="IBX15" s="91"/>
      <c r="IBY15" s="91"/>
      <c r="IBZ15" s="91"/>
      <c r="ICA15" s="91"/>
      <c r="ICB15" s="91"/>
      <c r="ICC15" s="91"/>
      <c r="ICD15" s="91"/>
      <c r="ICE15" s="91"/>
      <c r="ICF15" s="91"/>
      <c r="ICG15" s="91"/>
      <c r="ICH15" s="91"/>
      <c r="ICI15" s="91"/>
      <c r="ICJ15" s="91"/>
      <c r="ICK15" s="91"/>
      <c r="ICL15" s="91"/>
      <c r="ICM15" s="91"/>
      <c r="ICN15" s="91"/>
      <c r="ICO15" s="91"/>
      <c r="ICP15" s="91"/>
      <c r="ICQ15" s="91"/>
      <c r="ICR15" s="91"/>
      <c r="ICS15" s="91"/>
      <c r="ICT15" s="91"/>
      <c r="ICU15" s="91"/>
      <c r="ICV15" s="91"/>
      <c r="ICW15" s="91"/>
      <c r="ICX15" s="91"/>
      <c r="ICY15" s="91"/>
      <c r="ICZ15" s="91"/>
      <c r="IDA15" s="91"/>
      <c r="IDB15" s="91"/>
      <c r="IDC15" s="91"/>
      <c r="IDD15" s="91"/>
      <c r="IDE15" s="91"/>
      <c r="IDF15" s="91"/>
      <c r="IDG15" s="91"/>
      <c r="IDH15" s="91"/>
      <c r="IDI15" s="91"/>
      <c r="IDJ15" s="91"/>
      <c r="IDK15" s="91"/>
      <c r="IDL15" s="91"/>
      <c r="IDM15" s="91"/>
      <c r="IDN15" s="91"/>
      <c r="IDO15" s="91"/>
      <c r="IDP15" s="91"/>
      <c r="IDQ15" s="91"/>
      <c r="IDR15" s="91"/>
      <c r="IDS15" s="91"/>
      <c r="IDT15" s="91"/>
      <c r="IDU15" s="91"/>
      <c r="IDV15" s="91"/>
      <c r="IDW15" s="91"/>
      <c r="IDX15" s="91"/>
      <c r="IDY15" s="91"/>
      <c r="IDZ15" s="91"/>
      <c r="IEA15" s="91"/>
      <c r="IEB15" s="91"/>
      <c r="IEC15" s="91"/>
      <c r="IED15" s="91"/>
      <c r="IEE15" s="91"/>
      <c r="IEF15" s="91"/>
      <c r="IEG15" s="91"/>
      <c r="IEH15" s="91"/>
      <c r="IEI15" s="91"/>
      <c r="IEJ15" s="91"/>
      <c r="IEK15" s="91"/>
      <c r="IEL15" s="91"/>
      <c r="IEM15" s="91"/>
      <c r="IEN15" s="91"/>
      <c r="IEO15" s="91"/>
      <c r="IEP15" s="91"/>
      <c r="IEQ15" s="91"/>
      <c r="IER15" s="91"/>
      <c r="IES15" s="91"/>
      <c r="IET15" s="91"/>
      <c r="IEU15" s="91"/>
      <c r="IEV15" s="91"/>
      <c r="IEW15" s="91"/>
      <c r="IEX15" s="91"/>
      <c r="IEY15" s="91"/>
      <c r="IEZ15" s="91"/>
      <c r="IFA15" s="91"/>
      <c r="IFB15" s="91"/>
      <c r="IFC15" s="91"/>
      <c r="IFD15" s="91"/>
      <c r="IFE15" s="91"/>
      <c r="IFF15" s="91"/>
      <c r="IFG15" s="91"/>
      <c r="IFH15" s="91"/>
      <c r="IFI15" s="91"/>
      <c r="IFJ15" s="91"/>
      <c r="IFK15" s="91"/>
      <c r="IFL15" s="91"/>
      <c r="IFM15" s="91"/>
      <c r="IFN15" s="91"/>
      <c r="IFO15" s="91"/>
      <c r="IFP15" s="91"/>
      <c r="IFQ15" s="91"/>
      <c r="IFR15" s="91"/>
      <c r="IFS15" s="91"/>
      <c r="IFT15" s="91"/>
      <c r="IFU15" s="91"/>
      <c r="IFV15" s="91"/>
      <c r="IFW15" s="91"/>
      <c r="IFX15" s="91"/>
      <c r="IFY15" s="91"/>
      <c r="IFZ15" s="91"/>
      <c r="IGA15" s="91"/>
      <c r="IGB15" s="91"/>
      <c r="IGC15" s="91"/>
      <c r="IGD15" s="91"/>
      <c r="IGE15" s="91"/>
      <c r="IGF15" s="91"/>
      <c r="IGG15" s="91"/>
      <c r="IGH15" s="91"/>
      <c r="IGI15" s="91"/>
      <c r="IGJ15" s="91"/>
      <c r="IGK15" s="91"/>
      <c r="IGL15" s="91"/>
      <c r="IGM15" s="91"/>
      <c r="IGN15" s="91"/>
      <c r="IGO15" s="91"/>
      <c r="IGP15" s="91"/>
      <c r="IGQ15" s="91"/>
      <c r="IGR15" s="91"/>
      <c r="IGS15" s="91"/>
      <c r="IGT15" s="91"/>
      <c r="IGU15" s="91"/>
      <c r="IGV15" s="91"/>
      <c r="IGW15" s="91"/>
      <c r="IGX15" s="91"/>
      <c r="IGY15" s="91"/>
      <c r="IGZ15" s="91"/>
      <c r="IHA15" s="91"/>
      <c r="IHB15" s="91"/>
      <c r="IHC15" s="91"/>
      <c r="IHD15" s="91"/>
      <c r="IHE15" s="91"/>
      <c r="IHF15" s="91"/>
      <c r="IHG15" s="91"/>
      <c r="IHH15" s="91"/>
      <c r="IHI15" s="91"/>
      <c r="IHJ15" s="91"/>
      <c r="IHK15" s="91"/>
      <c r="IHL15" s="91"/>
      <c r="IHM15" s="91"/>
      <c r="IHN15" s="91"/>
      <c r="IHO15" s="91"/>
      <c r="IHP15" s="91"/>
      <c r="IHQ15" s="91"/>
      <c r="IHR15" s="91"/>
      <c r="IHS15" s="91"/>
      <c r="IHT15" s="91"/>
      <c r="IHU15" s="91"/>
      <c r="IHV15" s="91"/>
      <c r="IHW15" s="91"/>
      <c r="IHX15" s="91"/>
      <c r="IHY15" s="91"/>
      <c r="IHZ15" s="91"/>
      <c r="IIA15" s="91"/>
      <c r="IIB15" s="91"/>
      <c r="IIC15" s="91"/>
      <c r="IID15" s="91"/>
      <c r="IIE15" s="91"/>
      <c r="IIF15" s="91"/>
      <c r="IIG15" s="91"/>
      <c r="IIH15" s="91"/>
      <c r="III15" s="91"/>
      <c r="IIJ15" s="91"/>
      <c r="IIK15" s="91"/>
      <c r="IIL15" s="91"/>
      <c r="IIM15" s="91"/>
      <c r="IIN15" s="91"/>
      <c r="IIO15" s="91"/>
      <c r="IIP15" s="91"/>
      <c r="IIQ15" s="91"/>
      <c r="IIR15" s="91"/>
      <c r="IIS15" s="91"/>
      <c r="IIT15" s="91"/>
      <c r="IIU15" s="91"/>
      <c r="IIV15" s="91"/>
      <c r="IIW15" s="91"/>
      <c r="IIX15" s="91"/>
      <c r="IIY15" s="91"/>
      <c r="IIZ15" s="91"/>
      <c r="IJA15" s="91"/>
      <c r="IJB15" s="91"/>
      <c r="IJC15" s="91"/>
      <c r="IJD15" s="91"/>
      <c r="IJE15" s="91"/>
      <c r="IJF15" s="91"/>
      <c r="IJG15" s="91"/>
      <c r="IJH15" s="91"/>
      <c r="IJI15" s="91"/>
      <c r="IJJ15" s="91"/>
      <c r="IJK15" s="91"/>
      <c r="IJL15" s="91"/>
      <c r="IJM15" s="91"/>
      <c r="IJN15" s="91"/>
      <c r="IJO15" s="91"/>
      <c r="IJP15" s="91"/>
      <c r="IJQ15" s="91"/>
      <c r="IJR15" s="91"/>
      <c r="IJS15" s="91"/>
      <c r="IJT15" s="91"/>
      <c r="IJU15" s="91"/>
      <c r="IJV15" s="91"/>
      <c r="IJW15" s="91"/>
      <c r="IJX15" s="91"/>
      <c r="IJY15" s="91"/>
      <c r="IJZ15" s="91"/>
      <c r="IKA15" s="91"/>
      <c r="IKB15" s="91"/>
      <c r="IKC15" s="91"/>
      <c r="IKD15" s="91"/>
      <c r="IKE15" s="91"/>
      <c r="IKF15" s="91"/>
      <c r="IKG15" s="91"/>
      <c r="IKH15" s="91"/>
      <c r="IKI15" s="91"/>
      <c r="IKJ15" s="91"/>
      <c r="IKK15" s="91"/>
      <c r="IKL15" s="91"/>
      <c r="IKM15" s="91"/>
      <c r="IKN15" s="91"/>
      <c r="IKO15" s="91"/>
      <c r="IKP15" s="91"/>
      <c r="IKQ15" s="91"/>
      <c r="IKR15" s="91"/>
      <c r="IKS15" s="91"/>
      <c r="IKT15" s="91"/>
      <c r="IKU15" s="91"/>
      <c r="IKV15" s="91"/>
      <c r="IKW15" s="91"/>
      <c r="IKX15" s="91"/>
      <c r="IKY15" s="91"/>
      <c r="IKZ15" s="91"/>
      <c r="ILA15" s="91"/>
      <c r="ILB15" s="91"/>
      <c r="ILC15" s="91"/>
      <c r="ILD15" s="91"/>
      <c r="ILE15" s="91"/>
      <c r="ILF15" s="91"/>
      <c r="ILG15" s="91"/>
      <c r="ILH15" s="91"/>
      <c r="ILI15" s="91"/>
      <c r="ILJ15" s="91"/>
      <c r="ILK15" s="91"/>
      <c r="ILL15" s="91"/>
      <c r="ILM15" s="91"/>
      <c r="ILN15" s="91"/>
      <c r="ILO15" s="91"/>
      <c r="ILP15" s="91"/>
      <c r="ILQ15" s="91"/>
      <c r="ILR15" s="91"/>
      <c r="ILS15" s="91"/>
      <c r="ILT15" s="91"/>
      <c r="ILU15" s="91"/>
      <c r="ILV15" s="91"/>
      <c r="ILW15" s="91"/>
      <c r="ILX15" s="91"/>
      <c r="ILY15" s="91"/>
      <c r="ILZ15" s="91"/>
      <c r="IMA15" s="91"/>
      <c r="IMB15" s="91"/>
      <c r="IMC15" s="91"/>
      <c r="IMD15" s="91"/>
      <c r="IME15" s="91"/>
      <c r="IMF15" s="91"/>
      <c r="IMG15" s="91"/>
      <c r="IMH15" s="91"/>
      <c r="IMI15" s="91"/>
      <c r="IMJ15" s="91"/>
      <c r="IMK15" s="91"/>
      <c r="IML15" s="91"/>
      <c r="IMM15" s="91"/>
      <c r="IMN15" s="91"/>
      <c r="IMO15" s="91"/>
      <c r="IMP15" s="91"/>
      <c r="IMQ15" s="91"/>
      <c r="IMR15" s="91"/>
      <c r="IMS15" s="91"/>
      <c r="IMT15" s="91"/>
      <c r="IMU15" s="91"/>
      <c r="IMV15" s="91"/>
      <c r="IMW15" s="91"/>
      <c r="IMX15" s="91"/>
      <c r="IMY15" s="91"/>
      <c r="IMZ15" s="91"/>
      <c r="INA15" s="91"/>
      <c r="INB15" s="91"/>
      <c r="INC15" s="91"/>
      <c r="IND15" s="91"/>
      <c r="INE15" s="91"/>
      <c r="INF15" s="91"/>
      <c r="ING15" s="91"/>
      <c r="INH15" s="91"/>
      <c r="INI15" s="91"/>
      <c r="INJ15" s="91"/>
      <c r="INK15" s="91"/>
      <c r="INL15" s="91"/>
      <c r="INM15" s="91"/>
      <c r="INN15" s="91"/>
      <c r="INO15" s="91"/>
      <c r="INP15" s="91"/>
      <c r="INQ15" s="91"/>
      <c r="INR15" s="91"/>
      <c r="INS15" s="91"/>
      <c r="INT15" s="91"/>
      <c r="INU15" s="91"/>
      <c r="INV15" s="91"/>
      <c r="INW15" s="91"/>
      <c r="INX15" s="91"/>
      <c r="INY15" s="91"/>
      <c r="INZ15" s="91"/>
      <c r="IOA15" s="91"/>
      <c r="IOB15" s="91"/>
      <c r="IOC15" s="91"/>
      <c r="IOD15" s="91"/>
      <c r="IOE15" s="91"/>
      <c r="IOF15" s="91"/>
      <c r="IOG15" s="91"/>
      <c r="IOH15" s="91"/>
      <c r="IOI15" s="91"/>
      <c r="IOJ15" s="91"/>
      <c r="IOK15" s="91"/>
      <c r="IOL15" s="91"/>
      <c r="IOM15" s="91"/>
      <c r="ION15" s="91"/>
      <c r="IOO15" s="91"/>
      <c r="IOP15" s="91"/>
      <c r="IOQ15" s="91"/>
      <c r="IOR15" s="91"/>
      <c r="IOS15" s="91"/>
      <c r="IOT15" s="91"/>
      <c r="IOU15" s="91"/>
      <c r="IOV15" s="91"/>
      <c r="IOW15" s="91"/>
      <c r="IOX15" s="91"/>
      <c r="IOY15" s="91"/>
      <c r="IOZ15" s="91"/>
      <c r="IPA15" s="91"/>
      <c r="IPB15" s="91"/>
      <c r="IPC15" s="91"/>
      <c r="IPD15" s="91"/>
      <c r="IPE15" s="91"/>
      <c r="IPF15" s="91"/>
      <c r="IPG15" s="91"/>
      <c r="IPH15" s="91"/>
      <c r="IPI15" s="91"/>
      <c r="IPJ15" s="91"/>
      <c r="IPK15" s="91"/>
      <c r="IPL15" s="91"/>
      <c r="IPM15" s="91"/>
      <c r="IPN15" s="91"/>
      <c r="IPO15" s="91"/>
      <c r="IPP15" s="91"/>
      <c r="IPQ15" s="91"/>
      <c r="IPR15" s="91"/>
      <c r="IPS15" s="91"/>
      <c r="IPT15" s="91"/>
      <c r="IPU15" s="91"/>
      <c r="IPV15" s="91"/>
      <c r="IPW15" s="91"/>
      <c r="IPX15" s="91"/>
      <c r="IPY15" s="91"/>
      <c r="IPZ15" s="91"/>
      <c r="IQA15" s="91"/>
      <c r="IQB15" s="91"/>
      <c r="IQC15" s="91"/>
      <c r="IQD15" s="91"/>
      <c r="IQE15" s="91"/>
      <c r="IQF15" s="91"/>
      <c r="IQG15" s="91"/>
      <c r="IQH15" s="91"/>
      <c r="IQI15" s="91"/>
      <c r="IQJ15" s="91"/>
      <c r="IQK15" s="91"/>
      <c r="IQL15" s="91"/>
      <c r="IQM15" s="91"/>
      <c r="IQN15" s="91"/>
      <c r="IQO15" s="91"/>
      <c r="IQP15" s="91"/>
      <c r="IQQ15" s="91"/>
      <c r="IQR15" s="91"/>
      <c r="IQS15" s="91"/>
      <c r="IQT15" s="91"/>
      <c r="IQU15" s="91"/>
      <c r="IQV15" s="91"/>
      <c r="IQW15" s="91"/>
      <c r="IQX15" s="91"/>
      <c r="IQY15" s="91"/>
      <c r="IQZ15" s="91"/>
      <c r="IRA15" s="91"/>
      <c r="IRB15" s="91"/>
      <c r="IRC15" s="91"/>
      <c r="IRD15" s="91"/>
      <c r="IRE15" s="91"/>
      <c r="IRF15" s="91"/>
      <c r="IRG15" s="91"/>
      <c r="IRH15" s="91"/>
      <c r="IRI15" s="91"/>
      <c r="IRJ15" s="91"/>
      <c r="IRK15" s="91"/>
      <c r="IRL15" s="91"/>
      <c r="IRM15" s="91"/>
      <c r="IRN15" s="91"/>
      <c r="IRO15" s="91"/>
      <c r="IRP15" s="91"/>
      <c r="IRQ15" s="91"/>
      <c r="IRR15" s="91"/>
      <c r="IRS15" s="91"/>
      <c r="IRT15" s="91"/>
      <c r="IRU15" s="91"/>
      <c r="IRV15" s="91"/>
      <c r="IRW15" s="91"/>
      <c r="IRX15" s="91"/>
      <c r="IRY15" s="91"/>
      <c r="IRZ15" s="91"/>
      <c r="ISA15" s="91"/>
      <c r="ISB15" s="91"/>
      <c r="ISC15" s="91"/>
      <c r="ISD15" s="91"/>
      <c r="ISE15" s="91"/>
      <c r="ISF15" s="91"/>
      <c r="ISG15" s="91"/>
      <c r="ISH15" s="91"/>
      <c r="ISI15" s="91"/>
      <c r="ISJ15" s="91"/>
      <c r="ISK15" s="91"/>
      <c r="ISL15" s="91"/>
      <c r="ISM15" s="91"/>
      <c r="ISN15" s="91"/>
      <c r="ISO15" s="91"/>
      <c r="ISP15" s="91"/>
      <c r="ISQ15" s="91"/>
      <c r="ISR15" s="91"/>
      <c r="ISS15" s="91"/>
      <c r="IST15" s="91"/>
      <c r="ISU15" s="91"/>
      <c r="ISV15" s="91"/>
      <c r="ISW15" s="91"/>
      <c r="ISX15" s="91"/>
      <c r="ISY15" s="91"/>
      <c r="ISZ15" s="91"/>
      <c r="ITA15" s="91"/>
      <c r="ITB15" s="91"/>
      <c r="ITC15" s="91"/>
      <c r="ITD15" s="91"/>
      <c r="ITE15" s="91"/>
      <c r="ITF15" s="91"/>
      <c r="ITG15" s="91"/>
      <c r="ITH15" s="91"/>
      <c r="ITI15" s="91"/>
      <c r="ITJ15" s="91"/>
      <c r="ITK15" s="91"/>
      <c r="ITL15" s="91"/>
      <c r="ITM15" s="91"/>
      <c r="ITN15" s="91"/>
      <c r="ITO15" s="91"/>
      <c r="ITP15" s="91"/>
      <c r="ITQ15" s="91"/>
      <c r="ITR15" s="91"/>
      <c r="ITS15" s="91"/>
      <c r="ITT15" s="91"/>
      <c r="ITU15" s="91"/>
      <c r="ITV15" s="91"/>
      <c r="ITW15" s="91"/>
      <c r="ITX15" s="91"/>
      <c r="ITY15" s="91"/>
      <c r="ITZ15" s="91"/>
      <c r="IUA15" s="91"/>
      <c r="IUB15" s="91"/>
      <c r="IUC15" s="91"/>
      <c r="IUD15" s="91"/>
      <c r="IUE15" s="91"/>
      <c r="IUF15" s="91"/>
      <c r="IUG15" s="91"/>
      <c r="IUH15" s="91"/>
      <c r="IUI15" s="91"/>
      <c r="IUJ15" s="91"/>
      <c r="IUK15" s="91"/>
      <c r="IUL15" s="91"/>
      <c r="IUM15" s="91"/>
      <c r="IUN15" s="91"/>
      <c r="IUO15" s="91"/>
      <c r="IUP15" s="91"/>
      <c r="IUQ15" s="91"/>
      <c r="IUR15" s="91"/>
      <c r="IUS15" s="91"/>
      <c r="IUT15" s="91"/>
      <c r="IUU15" s="91"/>
      <c r="IUV15" s="91"/>
      <c r="IUW15" s="91"/>
      <c r="IUX15" s="91"/>
      <c r="IUY15" s="91"/>
      <c r="IUZ15" s="91"/>
      <c r="IVA15" s="91"/>
      <c r="IVB15" s="91"/>
      <c r="IVC15" s="91"/>
      <c r="IVD15" s="91"/>
      <c r="IVE15" s="91"/>
      <c r="IVF15" s="91"/>
      <c r="IVG15" s="91"/>
      <c r="IVH15" s="91"/>
      <c r="IVI15" s="91"/>
      <c r="IVJ15" s="91"/>
      <c r="IVK15" s="91"/>
      <c r="IVL15" s="91"/>
      <c r="IVM15" s="91"/>
      <c r="IVN15" s="91"/>
      <c r="IVO15" s="91"/>
      <c r="IVP15" s="91"/>
      <c r="IVQ15" s="91"/>
      <c r="IVR15" s="91"/>
      <c r="IVS15" s="91"/>
      <c r="IVT15" s="91"/>
      <c r="IVU15" s="91"/>
      <c r="IVV15" s="91"/>
      <c r="IVW15" s="91"/>
      <c r="IVX15" s="91"/>
      <c r="IVY15" s="91"/>
      <c r="IVZ15" s="91"/>
      <c r="IWA15" s="91"/>
      <c r="IWB15" s="91"/>
      <c r="IWC15" s="91"/>
      <c r="IWD15" s="91"/>
      <c r="IWE15" s="91"/>
      <c r="IWF15" s="91"/>
      <c r="IWG15" s="91"/>
      <c r="IWH15" s="91"/>
      <c r="IWI15" s="91"/>
      <c r="IWJ15" s="91"/>
      <c r="IWK15" s="91"/>
      <c r="IWL15" s="91"/>
      <c r="IWM15" s="91"/>
      <c r="IWN15" s="91"/>
      <c r="IWO15" s="91"/>
      <c r="IWP15" s="91"/>
      <c r="IWQ15" s="91"/>
      <c r="IWR15" s="91"/>
      <c r="IWS15" s="91"/>
      <c r="IWT15" s="91"/>
      <c r="IWU15" s="91"/>
      <c r="IWV15" s="91"/>
      <c r="IWW15" s="91"/>
      <c r="IWX15" s="91"/>
      <c r="IWY15" s="91"/>
      <c r="IWZ15" s="91"/>
      <c r="IXA15" s="91"/>
      <c r="IXB15" s="91"/>
      <c r="IXC15" s="91"/>
      <c r="IXD15" s="91"/>
      <c r="IXE15" s="91"/>
      <c r="IXF15" s="91"/>
      <c r="IXG15" s="91"/>
      <c r="IXH15" s="91"/>
      <c r="IXI15" s="91"/>
      <c r="IXJ15" s="91"/>
      <c r="IXK15" s="91"/>
      <c r="IXL15" s="91"/>
      <c r="IXM15" s="91"/>
      <c r="IXN15" s="91"/>
      <c r="IXO15" s="91"/>
      <c r="IXP15" s="91"/>
      <c r="IXQ15" s="91"/>
      <c r="IXR15" s="91"/>
      <c r="IXS15" s="91"/>
      <c r="IXT15" s="91"/>
      <c r="IXU15" s="91"/>
      <c r="IXV15" s="91"/>
      <c r="IXW15" s="91"/>
      <c r="IXX15" s="91"/>
      <c r="IXY15" s="91"/>
      <c r="IXZ15" s="91"/>
      <c r="IYA15" s="91"/>
      <c r="IYB15" s="91"/>
      <c r="IYC15" s="91"/>
      <c r="IYD15" s="91"/>
      <c r="IYE15" s="91"/>
      <c r="IYF15" s="91"/>
      <c r="IYG15" s="91"/>
      <c r="IYH15" s="91"/>
      <c r="IYI15" s="91"/>
      <c r="IYJ15" s="91"/>
      <c r="IYK15" s="91"/>
      <c r="IYL15" s="91"/>
      <c r="IYM15" s="91"/>
      <c r="IYN15" s="91"/>
      <c r="IYO15" s="91"/>
      <c r="IYP15" s="91"/>
      <c r="IYQ15" s="91"/>
      <c r="IYR15" s="91"/>
      <c r="IYS15" s="91"/>
      <c r="IYT15" s="91"/>
      <c r="IYU15" s="91"/>
      <c r="IYV15" s="91"/>
      <c r="IYW15" s="91"/>
      <c r="IYX15" s="91"/>
      <c r="IYY15" s="91"/>
      <c r="IYZ15" s="91"/>
      <c r="IZA15" s="91"/>
      <c r="IZB15" s="91"/>
      <c r="IZC15" s="91"/>
      <c r="IZD15" s="91"/>
      <c r="IZE15" s="91"/>
      <c r="IZF15" s="91"/>
      <c r="IZG15" s="91"/>
      <c r="IZH15" s="91"/>
      <c r="IZI15" s="91"/>
      <c r="IZJ15" s="91"/>
      <c r="IZK15" s="91"/>
      <c r="IZL15" s="91"/>
      <c r="IZM15" s="91"/>
      <c r="IZN15" s="91"/>
      <c r="IZO15" s="91"/>
      <c r="IZP15" s="91"/>
      <c r="IZQ15" s="91"/>
      <c r="IZR15" s="91"/>
      <c r="IZS15" s="91"/>
      <c r="IZT15" s="91"/>
      <c r="IZU15" s="91"/>
      <c r="IZV15" s="91"/>
      <c r="IZW15" s="91"/>
      <c r="IZX15" s="91"/>
      <c r="IZY15" s="91"/>
      <c r="IZZ15" s="91"/>
      <c r="JAA15" s="91"/>
      <c r="JAB15" s="91"/>
      <c r="JAC15" s="91"/>
      <c r="JAD15" s="91"/>
      <c r="JAE15" s="91"/>
      <c r="JAF15" s="91"/>
      <c r="JAG15" s="91"/>
      <c r="JAH15" s="91"/>
      <c r="JAI15" s="91"/>
      <c r="JAJ15" s="91"/>
      <c r="JAK15" s="91"/>
      <c r="JAL15" s="91"/>
      <c r="JAM15" s="91"/>
      <c r="JAN15" s="91"/>
      <c r="JAO15" s="91"/>
      <c r="JAP15" s="91"/>
      <c r="JAQ15" s="91"/>
      <c r="JAR15" s="91"/>
      <c r="JAS15" s="91"/>
      <c r="JAT15" s="91"/>
      <c r="JAU15" s="91"/>
      <c r="JAV15" s="91"/>
      <c r="JAW15" s="91"/>
      <c r="JAX15" s="91"/>
      <c r="JAY15" s="91"/>
      <c r="JAZ15" s="91"/>
      <c r="JBA15" s="91"/>
      <c r="JBB15" s="91"/>
      <c r="JBC15" s="91"/>
      <c r="JBD15" s="91"/>
      <c r="JBE15" s="91"/>
      <c r="JBF15" s="91"/>
      <c r="JBG15" s="91"/>
      <c r="JBH15" s="91"/>
      <c r="JBI15" s="91"/>
      <c r="JBJ15" s="91"/>
      <c r="JBK15" s="91"/>
      <c r="JBL15" s="91"/>
      <c r="JBM15" s="91"/>
      <c r="JBN15" s="91"/>
      <c r="JBO15" s="91"/>
      <c r="JBP15" s="91"/>
      <c r="JBQ15" s="91"/>
      <c r="JBR15" s="91"/>
      <c r="JBS15" s="91"/>
      <c r="JBT15" s="91"/>
      <c r="JBU15" s="91"/>
      <c r="JBV15" s="91"/>
      <c r="JBW15" s="91"/>
      <c r="JBX15" s="91"/>
      <c r="JBY15" s="91"/>
      <c r="JBZ15" s="91"/>
      <c r="JCA15" s="91"/>
      <c r="JCB15" s="91"/>
      <c r="JCC15" s="91"/>
      <c r="JCD15" s="91"/>
      <c r="JCE15" s="91"/>
      <c r="JCF15" s="91"/>
      <c r="JCG15" s="91"/>
      <c r="JCH15" s="91"/>
      <c r="JCI15" s="91"/>
      <c r="JCJ15" s="91"/>
      <c r="JCK15" s="91"/>
      <c r="JCL15" s="91"/>
      <c r="JCM15" s="91"/>
      <c r="JCN15" s="91"/>
      <c r="JCO15" s="91"/>
      <c r="JCP15" s="91"/>
      <c r="JCQ15" s="91"/>
      <c r="JCR15" s="91"/>
      <c r="JCS15" s="91"/>
      <c r="JCT15" s="91"/>
      <c r="JCU15" s="91"/>
      <c r="JCV15" s="91"/>
      <c r="JCW15" s="91"/>
      <c r="JCX15" s="91"/>
      <c r="JCY15" s="91"/>
      <c r="JCZ15" s="91"/>
      <c r="JDA15" s="91"/>
      <c r="JDB15" s="91"/>
      <c r="JDC15" s="91"/>
      <c r="JDD15" s="91"/>
      <c r="JDE15" s="91"/>
      <c r="JDF15" s="91"/>
      <c r="JDG15" s="91"/>
      <c r="JDH15" s="91"/>
      <c r="JDI15" s="91"/>
      <c r="JDJ15" s="91"/>
      <c r="JDK15" s="91"/>
      <c r="JDL15" s="91"/>
      <c r="JDM15" s="91"/>
      <c r="JDN15" s="91"/>
      <c r="JDO15" s="91"/>
      <c r="JDP15" s="91"/>
      <c r="JDQ15" s="91"/>
      <c r="JDR15" s="91"/>
      <c r="JDS15" s="91"/>
      <c r="JDT15" s="91"/>
      <c r="JDU15" s="91"/>
      <c r="JDV15" s="91"/>
      <c r="JDW15" s="91"/>
      <c r="JDX15" s="91"/>
      <c r="JDY15" s="91"/>
      <c r="JDZ15" s="91"/>
      <c r="JEA15" s="91"/>
      <c r="JEB15" s="91"/>
      <c r="JEC15" s="91"/>
      <c r="JED15" s="91"/>
      <c r="JEE15" s="91"/>
      <c r="JEF15" s="91"/>
      <c r="JEG15" s="91"/>
      <c r="JEH15" s="91"/>
      <c r="JEI15" s="91"/>
      <c r="JEJ15" s="91"/>
      <c r="JEK15" s="91"/>
      <c r="JEL15" s="91"/>
      <c r="JEM15" s="91"/>
      <c r="JEN15" s="91"/>
      <c r="JEO15" s="91"/>
      <c r="JEP15" s="91"/>
      <c r="JEQ15" s="91"/>
      <c r="JER15" s="91"/>
      <c r="JES15" s="91"/>
      <c r="JET15" s="91"/>
      <c r="JEU15" s="91"/>
      <c r="JEV15" s="91"/>
      <c r="JEW15" s="91"/>
      <c r="JEX15" s="91"/>
      <c r="JEY15" s="91"/>
      <c r="JEZ15" s="91"/>
      <c r="JFA15" s="91"/>
      <c r="JFB15" s="91"/>
      <c r="JFC15" s="91"/>
      <c r="JFD15" s="91"/>
      <c r="JFE15" s="91"/>
      <c r="JFF15" s="91"/>
      <c r="JFG15" s="91"/>
      <c r="JFH15" s="91"/>
      <c r="JFI15" s="91"/>
      <c r="JFJ15" s="91"/>
      <c r="JFK15" s="91"/>
      <c r="JFL15" s="91"/>
      <c r="JFM15" s="91"/>
      <c r="JFN15" s="91"/>
      <c r="JFO15" s="91"/>
      <c r="JFP15" s="91"/>
      <c r="JFQ15" s="91"/>
      <c r="JFR15" s="91"/>
      <c r="JFS15" s="91"/>
      <c r="JFT15" s="91"/>
      <c r="JFU15" s="91"/>
      <c r="JFV15" s="91"/>
      <c r="JFW15" s="91"/>
      <c r="JFX15" s="91"/>
      <c r="JFY15" s="91"/>
      <c r="JFZ15" s="91"/>
      <c r="JGA15" s="91"/>
      <c r="JGB15" s="91"/>
      <c r="JGC15" s="91"/>
      <c r="JGD15" s="91"/>
      <c r="JGE15" s="91"/>
      <c r="JGF15" s="91"/>
      <c r="JGG15" s="91"/>
      <c r="JGH15" s="91"/>
      <c r="JGI15" s="91"/>
      <c r="JGJ15" s="91"/>
      <c r="JGK15" s="91"/>
      <c r="JGL15" s="91"/>
      <c r="JGM15" s="91"/>
      <c r="JGN15" s="91"/>
      <c r="JGO15" s="91"/>
      <c r="JGP15" s="91"/>
      <c r="JGQ15" s="91"/>
      <c r="JGR15" s="91"/>
      <c r="JGS15" s="91"/>
      <c r="JGT15" s="91"/>
      <c r="JGU15" s="91"/>
      <c r="JGV15" s="91"/>
      <c r="JGW15" s="91"/>
      <c r="JGX15" s="91"/>
      <c r="JGY15" s="91"/>
      <c r="JGZ15" s="91"/>
      <c r="JHA15" s="91"/>
      <c r="JHB15" s="91"/>
      <c r="JHC15" s="91"/>
      <c r="JHD15" s="91"/>
      <c r="JHE15" s="91"/>
      <c r="JHF15" s="91"/>
      <c r="JHG15" s="91"/>
      <c r="JHH15" s="91"/>
      <c r="JHI15" s="91"/>
      <c r="JHJ15" s="91"/>
      <c r="JHK15" s="91"/>
      <c r="JHL15" s="91"/>
      <c r="JHM15" s="91"/>
      <c r="JHN15" s="91"/>
      <c r="JHO15" s="91"/>
      <c r="JHP15" s="91"/>
      <c r="JHQ15" s="91"/>
      <c r="JHR15" s="91"/>
      <c r="JHS15" s="91"/>
      <c r="JHT15" s="91"/>
      <c r="JHU15" s="91"/>
      <c r="JHV15" s="91"/>
      <c r="JHW15" s="91"/>
      <c r="JHX15" s="91"/>
      <c r="JHY15" s="91"/>
      <c r="JHZ15" s="91"/>
      <c r="JIA15" s="91"/>
      <c r="JIB15" s="91"/>
      <c r="JIC15" s="91"/>
      <c r="JID15" s="91"/>
      <c r="JIE15" s="91"/>
      <c r="JIF15" s="91"/>
      <c r="JIG15" s="91"/>
      <c r="JIH15" s="91"/>
      <c r="JII15" s="91"/>
      <c r="JIJ15" s="91"/>
      <c r="JIK15" s="91"/>
      <c r="JIL15" s="91"/>
      <c r="JIM15" s="91"/>
      <c r="JIN15" s="91"/>
      <c r="JIO15" s="91"/>
      <c r="JIP15" s="91"/>
      <c r="JIQ15" s="91"/>
      <c r="JIR15" s="91"/>
      <c r="JIS15" s="91"/>
      <c r="JIT15" s="91"/>
      <c r="JIU15" s="91"/>
      <c r="JIV15" s="91"/>
      <c r="JIW15" s="91"/>
      <c r="JIX15" s="91"/>
      <c r="JIY15" s="91"/>
      <c r="JIZ15" s="91"/>
      <c r="JJA15" s="91"/>
      <c r="JJB15" s="91"/>
      <c r="JJC15" s="91"/>
      <c r="JJD15" s="91"/>
      <c r="JJE15" s="91"/>
      <c r="JJF15" s="91"/>
      <c r="JJG15" s="91"/>
      <c r="JJH15" s="91"/>
      <c r="JJI15" s="91"/>
      <c r="JJJ15" s="91"/>
      <c r="JJK15" s="91"/>
      <c r="JJL15" s="91"/>
      <c r="JJM15" s="91"/>
      <c r="JJN15" s="91"/>
      <c r="JJO15" s="91"/>
      <c r="JJP15" s="91"/>
      <c r="JJQ15" s="91"/>
      <c r="JJR15" s="91"/>
      <c r="JJS15" s="91"/>
      <c r="JJT15" s="91"/>
      <c r="JJU15" s="91"/>
      <c r="JJV15" s="91"/>
      <c r="JJW15" s="91"/>
      <c r="JJX15" s="91"/>
      <c r="JJY15" s="91"/>
      <c r="JJZ15" s="91"/>
      <c r="JKA15" s="91"/>
      <c r="JKB15" s="91"/>
      <c r="JKC15" s="91"/>
      <c r="JKD15" s="91"/>
      <c r="JKE15" s="91"/>
      <c r="JKF15" s="91"/>
      <c r="JKG15" s="91"/>
      <c r="JKH15" s="91"/>
      <c r="JKI15" s="91"/>
      <c r="JKJ15" s="91"/>
      <c r="JKK15" s="91"/>
      <c r="JKL15" s="91"/>
      <c r="JKM15" s="91"/>
      <c r="JKN15" s="91"/>
      <c r="JKO15" s="91"/>
      <c r="JKP15" s="91"/>
      <c r="JKQ15" s="91"/>
      <c r="JKR15" s="91"/>
      <c r="JKS15" s="91"/>
      <c r="JKT15" s="91"/>
      <c r="JKU15" s="91"/>
      <c r="JKV15" s="91"/>
      <c r="JKW15" s="91"/>
      <c r="JKX15" s="91"/>
      <c r="JKY15" s="91"/>
      <c r="JKZ15" s="91"/>
      <c r="JLA15" s="91"/>
      <c r="JLB15" s="91"/>
      <c r="JLC15" s="91"/>
      <c r="JLD15" s="91"/>
      <c r="JLE15" s="91"/>
      <c r="JLF15" s="91"/>
      <c r="JLG15" s="91"/>
      <c r="JLH15" s="91"/>
      <c r="JLI15" s="91"/>
      <c r="JLJ15" s="91"/>
      <c r="JLK15" s="91"/>
      <c r="JLL15" s="91"/>
      <c r="JLM15" s="91"/>
      <c r="JLN15" s="91"/>
      <c r="JLO15" s="91"/>
      <c r="JLP15" s="91"/>
      <c r="JLQ15" s="91"/>
      <c r="JLR15" s="91"/>
      <c r="JLS15" s="91"/>
      <c r="JLT15" s="91"/>
      <c r="JLU15" s="91"/>
      <c r="JLV15" s="91"/>
      <c r="JLW15" s="91"/>
      <c r="JLX15" s="91"/>
      <c r="JLY15" s="91"/>
      <c r="JLZ15" s="91"/>
      <c r="JMA15" s="91"/>
      <c r="JMB15" s="91"/>
      <c r="JMC15" s="91"/>
      <c r="JMD15" s="91"/>
      <c r="JME15" s="91"/>
      <c r="JMF15" s="91"/>
      <c r="JMG15" s="91"/>
      <c r="JMH15" s="91"/>
      <c r="JMI15" s="91"/>
      <c r="JMJ15" s="91"/>
      <c r="JMK15" s="91"/>
      <c r="JML15" s="91"/>
      <c r="JMM15" s="91"/>
      <c r="JMN15" s="91"/>
      <c r="JMO15" s="91"/>
      <c r="JMP15" s="91"/>
      <c r="JMQ15" s="91"/>
      <c r="JMR15" s="91"/>
      <c r="JMS15" s="91"/>
      <c r="JMT15" s="91"/>
      <c r="JMU15" s="91"/>
      <c r="JMV15" s="91"/>
      <c r="JMW15" s="91"/>
      <c r="JMX15" s="91"/>
      <c r="JMY15" s="91"/>
      <c r="JMZ15" s="91"/>
      <c r="JNA15" s="91"/>
      <c r="JNB15" s="91"/>
      <c r="JNC15" s="91"/>
      <c r="JND15" s="91"/>
      <c r="JNE15" s="91"/>
      <c r="JNF15" s="91"/>
      <c r="JNG15" s="91"/>
      <c r="JNH15" s="91"/>
      <c r="JNI15" s="91"/>
      <c r="JNJ15" s="91"/>
      <c r="JNK15" s="91"/>
      <c r="JNL15" s="91"/>
      <c r="JNM15" s="91"/>
      <c r="JNN15" s="91"/>
      <c r="JNO15" s="91"/>
      <c r="JNP15" s="91"/>
      <c r="JNQ15" s="91"/>
      <c r="JNR15" s="91"/>
      <c r="JNS15" s="91"/>
      <c r="JNT15" s="91"/>
      <c r="JNU15" s="91"/>
      <c r="JNV15" s="91"/>
      <c r="JNW15" s="91"/>
      <c r="JNX15" s="91"/>
      <c r="JNY15" s="91"/>
      <c r="JNZ15" s="91"/>
      <c r="JOA15" s="91"/>
      <c r="JOB15" s="91"/>
      <c r="JOC15" s="91"/>
      <c r="JOD15" s="91"/>
      <c r="JOE15" s="91"/>
      <c r="JOF15" s="91"/>
      <c r="JOG15" s="91"/>
      <c r="JOH15" s="91"/>
      <c r="JOI15" s="91"/>
      <c r="JOJ15" s="91"/>
      <c r="JOK15" s="91"/>
      <c r="JOL15" s="91"/>
      <c r="JOM15" s="91"/>
      <c r="JON15" s="91"/>
      <c r="JOO15" s="91"/>
      <c r="JOP15" s="91"/>
      <c r="JOQ15" s="91"/>
      <c r="JOR15" s="91"/>
      <c r="JOS15" s="91"/>
      <c r="JOT15" s="91"/>
      <c r="JOU15" s="91"/>
      <c r="JOV15" s="91"/>
      <c r="JOW15" s="91"/>
      <c r="JOX15" s="91"/>
      <c r="JOY15" s="91"/>
      <c r="JOZ15" s="91"/>
      <c r="JPA15" s="91"/>
      <c r="JPB15" s="91"/>
      <c r="JPC15" s="91"/>
      <c r="JPD15" s="91"/>
      <c r="JPE15" s="91"/>
      <c r="JPF15" s="91"/>
      <c r="JPG15" s="91"/>
      <c r="JPH15" s="91"/>
      <c r="JPI15" s="91"/>
      <c r="JPJ15" s="91"/>
      <c r="JPK15" s="91"/>
      <c r="JPL15" s="91"/>
      <c r="JPM15" s="91"/>
      <c r="JPN15" s="91"/>
      <c r="JPO15" s="91"/>
      <c r="JPP15" s="91"/>
      <c r="JPQ15" s="91"/>
      <c r="JPR15" s="91"/>
      <c r="JPS15" s="91"/>
      <c r="JPT15" s="91"/>
      <c r="JPU15" s="91"/>
      <c r="JPV15" s="91"/>
      <c r="JPW15" s="91"/>
      <c r="JPX15" s="91"/>
      <c r="JPY15" s="91"/>
      <c r="JPZ15" s="91"/>
      <c r="JQA15" s="91"/>
      <c r="JQB15" s="91"/>
      <c r="JQC15" s="91"/>
      <c r="JQD15" s="91"/>
      <c r="JQE15" s="91"/>
      <c r="JQF15" s="91"/>
      <c r="JQG15" s="91"/>
      <c r="JQH15" s="91"/>
      <c r="JQI15" s="91"/>
      <c r="JQJ15" s="91"/>
      <c r="JQK15" s="91"/>
      <c r="JQL15" s="91"/>
      <c r="JQM15" s="91"/>
      <c r="JQN15" s="91"/>
      <c r="JQO15" s="91"/>
      <c r="JQP15" s="91"/>
      <c r="JQQ15" s="91"/>
      <c r="JQR15" s="91"/>
      <c r="JQS15" s="91"/>
      <c r="JQT15" s="91"/>
      <c r="JQU15" s="91"/>
      <c r="JQV15" s="91"/>
      <c r="JQW15" s="91"/>
      <c r="JQX15" s="91"/>
      <c r="JQY15" s="91"/>
      <c r="JQZ15" s="91"/>
      <c r="JRA15" s="91"/>
      <c r="JRB15" s="91"/>
      <c r="JRC15" s="91"/>
      <c r="JRD15" s="91"/>
      <c r="JRE15" s="91"/>
      <c r="JRF15" s="91"/>
      <c r="JRG15" s="91"/>
      <c r="JRH15" s="91"/>
      <c r="JRI15" s="91"/>
      <c r="JRJ15" s="91"/>
      <c r="JRK15" s="91"/>
      <c r="JRL15" s="91"/>
      <c r="JRM15" s="91"/>
      <c r="JRN15" s="91"/>
      <c r="JRO15" s="91"/>
      <c r="JRP15" s="91"/>
      <c r="JRQ15" s="91"/>
      <c r="JRR15" s="91"/>
      <c r="JRS15" s="91"/>
      <c r="JRT15" s="91"/>
      <c r="JRU15" s="91"/>
      <c r="JRV15" s="91"/>
      <c r="JRW15" s="91"/>
      <c r="JRX15" s="91"/>
      <c r="JRY15" s="91"/>
      <c r="JRZ15" s="91"/>
      <c r="JSA15" s="91"/>
      <c r="JSB15" s="91"/>
      <c r="JSC15" s="91"/>
      <c r="JSD15" s="91"/>
      <c r="JSE15" s="91"/>
      <c r="JSF15" s="91"/>
      <c r="JSG15" s="91"/>
      <c r="JSH15" s="91"/>
      <c r="JSI15" s="91"/>
      <c r="JSJ15" s="91"/>
      <c r="JSK15" s="91"/>
      <c r="JSL15" s="91"/>
      <c r="JSM15" s="91"/>
      <c r="JSN15" s="91"/>
      <c r="JSO15" s="91"/>
      <c r="JSP15" s="91"/>
      <c r="JSQ15" s="91"/>
      <c r="JSR15" s="91"/>
      <c r="JSS15" s="91"/>
      <c r="JST15" s="91"/>
      <c r="JSU15" s="91"/>
      <c r="JSV15" s="91"/>
      <c r="JSW15" s="91"/>
      <c r="JSX15" s="91"/>
      <c r="JSY15" s="91"/>
      <c r="JSZ15" s="91"/>
      <c r="JTA15" s="91"/>
      <c r="JTB15" s="91"/>
      <c r="JTC15" s="91"/>
      <c r="JTD15" s="91"/>
      <c r="JTE15" s="91"/>
      <c r="JTF15" s="91"/>
      <c r="JTG15" s="91"/>
      <c r="JTH15" s="91"/>
      <c r="JTI15" s="91"/>
      <c r="JTJ15" s="91"/>
      <c r="JTK15" s="91"/>
      <c r="JTL15" s="91"/>
      <c r="JTM15" s="91"/>
      <c r="JTN15" s="91"/>
      <c r="JTO15" s="91"/>
      <c r="JTP15" s="91"/>
      <c r="JTQ15" s="91"/>
      <c r="JTR15" s="91"/>
      <c r="JTS15" s="91"/>
      <c r="JTT15" s="91"/>
      <c r="JTU15" s="91"/>
      <c r="JTV15" s="91"/>
      <c r="JTW15" s="91"/>
      <c r="JTX15" s="91"/>
      <c r="JTY15" s="91"/>
      <c r="JTZ15" s="91"/>
      <c r="JUA15" s="91"/>
      <c r="JUB15" s="91"/>
      <c r="JUC15" s="91"/>
      <c r="JUD15" s="91"/>
      <c r="JUE15" s="91"/>
      <c r="JUF15" s="91"/>
      <c r="JUG15" s="91"/>
      <c r="JUH15" s="91"/>
      <c r="JUI15" s="91"/>
      <c r="JUJ15" s="91"/>
      <c r="JUK15" s="91"/>
      <c r="JUL15" s="91"/>
      <c r="JUM15" s="91"/>
      <c r="JUN15" s="91"/>
      <c r="JUO15" s="91"/>
      <c r="JUP15" s="91"/>
      <c r="JUQ15" s="91"/>
      <c r="JUR15" s="91"/>
      <c r="JUS15" s="91"/>
      <c r="JUT15" s="91"/>
      <c r="JUU15" s="91"/>
      <c r="JUV15" s="91"/>
      <c r="JUW15" s="91"/>
      <c r="JUX15" s="91"/>
      <c r="JUY15" s="91"/>
      <c r="JUZ15" s="91"/>
      <c r="JVA15" s="91"/>
      <c r="JVB15" s="91"/>
      <c r="JVC15" s="91"/>
      <c r="JVD15" s="91"/>
      <c r="JVE15" s="91"/>
      <c r="JVF15" s="91"/>
      <c r="JVG15" s="91"/>
      <c r="JVH15" s="91"/>
      <c r="JVI15" s="91"/>
      <c r="JVJ15" s="91"/>
      <c r="JVK15" s="91"/>
      <c r="JVL15" s="91"/>
      <c r="JVM15" s="91"/>
      <c r="JVN15" s="91"/>
      <c r="JVO15" s="91"/>
      <c r="JVP15" s="91"/>
      <c r="JVQ15" s="91"/>
      <c r="JVR15" s="91"/>
      <c r="JVS15" s="91"/>
      <c r="JVT15" s="91"/>
      <c r="JVU15" s="91"/>
      <c r="JVV15" s="91"/>
      <c r="JVW15" s="91"/>
      <c r="JVX15" s="91"/>
      <c r="JVY15" s="91"/>
      <c r="JVZ15" s="91"/>
      <c r="JWA15" s="91"/>
      <c r="JWB15" s="91"/>
      <c r="JWC15" s="91"/>
      <c r="JWD15" s="91"/>
      <c r="JWE15" s="91"/>
      <c r="JWF15" s="91"/>
      <c r="JWG15" s="91"/>
      <c r="JWH15" s="91"/>
      <c r="JWI15" s="91"/>
      <c r="JWJ15" s="91"/>
      <c r="JWK15" s="91"/>
      <c r="JWL15" s="91"/>
      <c r="JWM15" s="91"/>
      <c r="JWN15" s="91"/>
      <c r="JWO15" s="91"/>
      <c r="JWP15" s="91"/>
      <c r="JWQ15" s="91"/>
      <c r="JWR15" s="91"/>
      <c r="JWS15" s="91"/>
      <c r="JWT15" s="91"/>
      <c r="JWU15" s="91"/>
      <c r="JWV15" s="91"/>
      <c r="JWW15" s="91"/>
      <c r="JWX15" s="91"/>
      <c r="JWY15" s="91"/>
      <c r="JWZ15" s="91"/>
      <c r="JXA15" s="91"/>
      <c r="JXB15" s="91"/>
      <c r="JXC15" s="91"/>
      <c r="JXD15" s="91"/>
      <c r="JXE15" s="91"/>
      <c r="JXF15" s="91"/>
      <c r="JXG15" s="91"/>
      <c r="JXH15" s="91"/>
      <c r="JXI15" s="91"/>
      <c r="JXJ15" s="91"/>
      <c r="JXK15" s="91"/>
      <c r="JXL15" s="91"/>
      <c r="JXM15" s="91"/>
      <c r="JXN15" s="91"/>
      <c r="JXO15" s="91"/>
      <c r="JXP15" s="91"/>
      <c r="JXQ15" s="91"/>
      <c r="JXR15" s="91"/>
      <c r="JXS15" s="91"/>
      <c r="JXT15" s="91"/>
      <c r="JXU15" s="91"/>
      <c r="JXV15" s="91"/>
      <c r="JXW15" s="91"/>
      <c r="JXX15" s="91"/>
      <c r="JXY15" s="91"/>
      <c r="JXZ15" s="91"/>
      <c r="JYA15" s="91"/>
      <c r="JYB15" s="91"/>
      <c r="JYC15" s="91"/>
      <c r="JYD15" s="91"/>
      <c r="JYE15" s="91"/>
      <c r="JYF15" s="91"/>
      <c r="JYG15" s="91"/>
      <c r="JYH15" s="91"/>
      <c r="JYI15" s="91"/>
      <c r="JYJ15" s="91"/>
      <c r="JYK15" s="91"/>
      <c r="JYL15" s="91"/>
      <c r="JYM15" s="91"/>
      <c r="JYN15" s="91"/>
      <c r="JYO15" s="91"/>
      <c r="JYP15" s="91"/>
      <c r="JYQ15" s="91"/>
      <c r="JYR15" s="91"/>
      <c r="JYS15" s="91"/>
      <c r="JYT15" s="91"/>
      <c r="JYU15" s="91"/>
      <c r="JYV15" s="91"/>
      <c r="JYW15" s="91"/>
      <c r="JYX15" s="91"/>
      <c r="JYY15" s="91"/>
      <c r="JYZ15" s="91"/>
      <c r="JZA15" s="91"/>
      <c r="JZB15" s="91"/>
      <c r="JZC15" s="91"/>
      <c r="JZD15" s="91"/>
      <c r="JZE15" s="91"/>
      <c r="JZF15" s="91"/>
      <c r="JZG15" s="91"/>
      <c r="JZH15" s="91"/>
      <c r="JZI15" s="91"/>
      <c r="JZJ15" s="91"/>
      <c r="JZK15" s="91"/>
      <c r="JZL15" s="91"/>
      <c r="JZM15" s="91"/>
      <c r="JZN15" s="91"/>
      <c r="JZO15" s="91"/>
      <c r="JZP15" s="91"/>
      <c r="JZQ15" s="91"/>
      <c r="JZR15" s="91"/>
      <c r="JZS15" s="91"/>
      <c r="JZT15" s="91"/>
      <c r="JZU15" s="91"/>
      <c r="JZV15" s="91"/>
      <c r="JZW15" s="91"/>
      <c r="JZX15" s="91"/>
      <c r="JZY15" s="91"/>
      <c r="JZZ15" s="91"/>
      <c r="KAA15" s="91"/>
      <c r="KAB15" s="91"/>
      <c r="KAC15" s="91"/>
      <c r="KAD15" s="91"/>
      <c r="KAE15" s="91"/>
      <c r="KAF15" s="91"/>
      <c r="KAG15" s="91"/>
      <c r="KAH15" s="91"/>
      <c r="KAI15" s="91"/>
      <c r="KAJ15" s="91"/>
      <c r="KAK15" s="91"/>
      <c r="KAL15" s="91"/>
      <c r="KAM15" s="91"/>
      <c r="KAN15" s="91"/>
      <c r="KAO15" s="91"/>
      <c r="KAP15" s="91"/>
      <c r="KAQ15" s="91"/>
      <c r="KAR15" s="91"/>
      <c r="KAS15" s="91"/>
      <c r="KAT15" s="91"/>
      <c r="KAU15" s="91"/>
      <c r="KAV15" s="91"/>
      <c r="KAW15" s="91"/>
      <c r="KAX15" s="91"/>
      <c r="KAY15" s="91"/>
      <c r="KAZ15" s="91"/>
      <c r="KBA15" s="91"/>
      <c r="KBB15" s="91"/>
      <c r="KBC15" s="91"/>
      <c r="KBD15" s="91"/>
      <c r="KBE15" s="91"/>
      <c r="KBF15" s="91"/>
      <c r="KBG15" s="91"/>
      <c r="KBH15" s="91"/>
      <c r="KBI15" s="91"/>
      <c r="KBJ15" s="91"/>
      <c r="KBK15" s="91"/>
      <c r="KBL15" s="91"/>
      <c r="KBM15" s="91"/>
      <c r="KBN15" s="91"/>
      <c r="KBO15" s="91"/>
      <c r="KBP15" s="91"/>
      <c r="KBQ15" s="91"/>
      <c r="KBR15" s="91"/>
      <c r="KBS15" s="91"/>
      <c r="KBT15" s="91"/>
      <c r="KBU15" s="91"/>
      <c r="KBV15" s="91"/>
      <c r="KBW15" s="91"/>
      <c r="KBX15" s="91"/>
      <c r="KBY15" s="91"/>
      <c r="KBZ15" s="91"/>
      <c r="KCA15" s="91"/>
      <c r="KCB15" s="91"/>
      <c r="KCC15" s="91"/>
      <c r="KCD15" s="91"/>
      <c r="KCE15" s="91"/>
      <c r="KCF15" s="91"/>
      <c r="KCG15" s="91"/>
      <c r="KCH15" s="91"/>
      <c r="KCI15" s="91"/>
      <c r="KCJ15" s="91"/>
      <c r="KCK15" s="91"/>
      <c r="KCL15" s="91"/>
      <c r="KCM15" s="91"/>
      <c r="KCN15" s="91"/>
      <c r="KCO15" s="91"/>
      <c r="KCP15" s="91"/>
      <c r="KCQ15" s="91"/>
      <c r="KCR15" s="91"/>
      <c r="KCS15" s="91"/>
      <c r="KCT15" s="91"/>
      <c r="KCU15" s="91"/>
      <c r="KCV15" s="91"/>
      <c r="KCW15" s="91"/>
      <c r="KCX15" s="91"/>
      <c r="KCY15" s="91"/>
      <c r="KCZ15" s="91"/>
      <c r="KDA15" s="91"/>
      <c r="KDB15" s="91"/>
      <c r="KDC15" s="91"/>
      <c r="KDD15" s="91"/>
      <c r="KDE15" s="91"/>
      <c r="KDF15" s="91"/>
      <c r="KDG15" s="91"/>
      <c r="KDH15" s="91"/>
      <c r="KDI15" s="91"/>
      <c r="KDJ15" s="91"/>
      <c r="KDK15" s="91"/>
      <c r="KDL15" s="91"/>
      <c r="KDM15" s="91"/>
      <c r="KDN15" s="91"/>
      <c r="KDO15" s="91"/>
      <c r="KDP15" s="91"/>
      <c r="KDQ15" s="91"/>
      <c r="KDR15" s="91"/>
      <c r="KDS15" s="91"/>
      <c r="KDT15" s="91"/>
      <c r="KDU15" s="91"/>
      <c r="KDV15" s="91"/>
      <c r="KDW15" s="91"/>
      <c r="KDX15" s="91"/>
      <c r="KDY15" s="91"/>
      <c r="KDZ15" s="91"/>
      <c r="KEA15" s="91"/>
      <c r="KEB15" s="91"/>
      <c r="KEC15" s="91"/>
      <c r="KED15" s="91"/>
      <c r="KEE15" s="91"/>
      <c r="KEF15" s="91"/>
      <c r="KEG15" s="91"/>
      <c r="KEH15" s="91"/>
      <c r="KEI15" s="91"/>
      <c r="KEJ15" s="91"/>
      <c r="KEK15" s="91"/>
      <c r="KEL15" s="91"/>
      <c r="KEM15" s="91"/>
      <c r="KEN15" s="91"/>
      <c r="KEO15" s="91"/>
      <c r="KEP15" s="91"/>
      <c r="KEQ15" s="91"/>
      <c r="KER15" s="91"/>
      <c r="KES15" s="91"/>
      <c r="KET15" s="91"/>
      <c r="KEU15" s="91"/>
      <c r="KEV15" s="91"/>
      <c r="KEW15" s="91"/>
      <c r="KEX15" s="91"/>
      <c r="KEY15" s="91"/>
      <c r="KEZ15" s="91"/>
      <c r="KFA15" s="91"/>
      <c r="KFB15" s="91"/>
      <c r="KFC15" s="91"/>
      <c r="KFD15" s="91"/>
      <c r="KFE15" s="91"/>
      <c r="KFF15" s="91"/>
      <c r="KFG15" s="91"/>
      <c r="KFH15" s="91"/>
      <c r="KFI15" s="91"/>
      <c r="KFJ15" s="91"/>
      <c r="KFK15" s="91"/>
      <c r="KFL15" s="91"/>
      <c r="KFM15" s="91"/>
      <c r="KFN15" s="91"/>
      <c r="KFO15" s="91"/>
      <c r="KFP15" s="91"/>
      <c r="KFQ15" s="91"/>
      <c r="KFR15" s="91"/>
      <c r="KFS15" s="91"/>
      <c r="KFT15" s="91"/>
      <c r="KFU15" s="91"/>
      <c r="KFV15" s="91"/>
      <c r="KFW15" s="91"/>
      <c r="KFX15" s="91"/>
      <c r="KFY15" s="91"/>
      <c r="KFZ15" s="91"/>
      <c r="KGA15" s="91"/>
      <c r="KGB15" s="91"/>
      <c r="KGC15" s="91"/>
      <c r="KGD15" s="91"/>
      <c r="KGE15" s="91"/>
      <c r="KGF15" s="91"/>
      <c r="KGG15" s="91"/>
      <c r="KGH15" s="91"/>
      <c r="KGI15" s="91"/>
      <c r="KGJ15" s="91"/>
      <c r="KGK15" s="91"/>
      <c r="KGL15" s="91"/>
      <c r="KGM15" s="91"/>
      <c r="KGN15" s="91"/>
      <c r="KGO15" s="91"/>
      <c r="KGP15" s="91"/>
      <c r="KGQ15" s="91"/>
      <c r="KGR15" s="91"/>
      <c r="KGS15" s="91"/>
      <c r="KGT15" s="91"/>
      <c r="KGU15" s="91"/>
      <c r="KGV15" s="91"/>
      <c r="KGW15" s="91"/>
      <c r="KGX15" s="91"/>
      <c r="KGY15" s="91"/>
      <c r="KGZ15" s="91"/>
      <c r="KHA15" s="91"/>
      <c r="KHB15" s="91"/>
      <c r="KHC15" s="91"/>
      <c r="KHD15" s="91"/>
      <c r="KHE15" s="91"/>
      <c r="KHF15" s="91"/>
      <c r="KHG15" s="91"/>
      <c r="KHH15" s="91"/>
      <c r="KHI15" s="91"/>
      <c r="KHJ15" s="91"/>
      <c r="KHK15" s="91"/>
      <c r="KHL15" s="91"/>
      <c r="KHM15" s="91"/>
      <c r="KHN15" s="91"/>
      <c r="KHO15" s="91"/>
      <c r="KHP15" s="91"/>
      <c r="KHQ15" s="91"/>
      <c r="KHR15" s="91"/>
      <c r="KHS15" s="91"/>
      <c r="KHT15" s="91"/>
      <c r="KHU15" s="91"/>
      <c r="KHV15" s="91"/>
      <c r="KHW15" s="91"/>
      <c r="KHX15" s="91"/>
      <c r="KHY15" s="91"/>
      <c r="KHZ15" s="91"/>
      <c r="KIA15" s="91"/>
      <c r="KIB15" s="91"/>
      <c r="KIC15" s="91"/>
      <c r="KID15" s="91"/>
      <c r="KIE15" s="91"/>
      <c r="KIF15" s="91"/>
      <c r="KIG15" s="91"/>
      <c r="KIH15" s="91"/>
      <c r="KII15" s="91"/>
      <c r="KIJ15" s="91"/>
      <c r="KIK15" s="91"/>
      <c r="KIL15" s="91"/>
      <c r="KIM15" s="91"/>
      <c r="KIN15" s="91"/>
      <c r="KIO15" s="91"/>
      <c r="KIP15" s="91"/>
      <c r="KIQ15" s="91"/>
      <c r="KIR15" s="91"/>
      <c r="KIS15" s="91"/>
      <c r="KIT15" s="91"/>
      <c r="KIU15" s="91"/>
      <c r="KIV15" s="91"/>
      <c r="KIW15" s="91"/>
      <c r="KIX15" s="91"/>
      <c r="KIY15" s="91"/>
      <c r="KIZ15" s="91"/>
      <c r="KJA15" s="91"/>
      <c r="KJB15" s="91"/>
      <c r="KJC15" s="91"/>
      <c r="KJD15" s="91"/>
      <c r="KJE15" s="91"/>
      <c r="KJF15" s="91"/>
      <c r="KJG15" s="91"/>
      <c r="KJH15" s="91"/>
      <c r="KJI15" s="91"/>
      <c r="KJJ15" s="91"/>
      <c r="KJK15" s="91"/>
      <c r="KJL15" s="91"/>
      <c r="KJM15" s="91"/>
      <c r="KJN15" s="91"/>
      <c r="KJO15" s="91"/>
      <c r="KJP15" s="91"/>
      <c r="KJQ15" s="91"/>
      <c r="KJR15" s="91"/>
      <c r="KJS15" s="91"/>
      <c r="KJT15" s="91"/>
      <c r="KJU15" s="91"/>
      <c r="KJV15" s="91"/>
      <c r="KJW15" s="91"/>
      <c r="KJX15" s="91"/>
      <c r="KJY15" s="91"/>
      <c r="KJZ15" s="91"/>
      <c r="KKA15" s="91"/>
      <c r="KKB15" s="91"/>
      <c r="KKC15" s="91"/>
      <c r="KKD15" s="91"/>
      <c r="KKE15" s="91"/>
      <c r="KKF15" s="91"/>
      <c r="KKG15" s="91"/>
      <c r="KKH15" s="91"/>
      <c r="KKI15" s="91"/>
      <c r="KKJ15" s="91"/>
      <c r="KKK15" s="91"/>
      <c r="KKL15" s="91"/>
      <c r="KKM15" s="91"/>
      <c r="KKN15" s="91"/>
      <c r="KKO15" s="91"/>
      <c r="KKP15" s="91"/>
      <c r="KKQ15" s="91"/>
      <c r="KKR15" s="91"/>
      <c r="KKS15" s="91"/>
      <c r="KKT15" s="91"/>
      <c r="KKU15" s="91"/>
      <c r="KKV15" s="91"/>
      <c r="KKW15" s="91"/>
      <c r="KKX15" s="91"/>
      <c r="KKY15" s="91"/>
      <c r="KKZ15" s="91"/>
      <c r="KLA15" s="91"/>
      <c r="KLB15" s="91"/>
      <c r="KLC15" s="91"/>
      <c r="KLD15" s="91"/>
      <c r="KLE15" s="91"/>
      <c r="KLF15" s="91"/>
      <c r="KLG15" s="91"/>
      <c r="KLH15" s="91"/>
      <c r="KLI15" s="91"/>
      <c r="KLJ15" s="91"/>
      <c r="KLK15" s="91"/>
      <c r="KLL15" s="91"/>
      <c r="KLM15" s="91"/>
      <c r="KLN15" s="91"/>
      <c r="KLO15" s="91"/>
      <c r="KLP15" s="91"/>
      <c r="KLQ15" s="91"/>
      <c r="KLR15" s="91"/>
      <c r="KLS15" s="91"/>
      <c r="KLT15" s="91"/>
      <c r="KLU15" s="91"/>
      <c r="KLV15" s="91"/>
      <c r="KLW15" s="91"/>
      <c r="KLX15" s="91"/>
      <c r="KLY15" s="91"/>
      <c r="KLZ15" s="91"/>
      <c r="KMA15" s="91"/>
      <c r="KMB15" s="91"/>
      <c r="KMC15" s="91"/>
      <c r="KMD15" s="91"/>
      <c r="KME15" s="91"/>
      <c r="KMF15" s="91"/>
      <c r="KMG15" s="91"/>
      <c r="KMH15" s="91"/>
      <c r="KMI15" s="91"/>
      <c r="KMJ15" s="91"/>
      <c r="KMK15" s="91"/>
      <c r="KML15" s="91"/>
      <c r="KMM15" s="91"/>
      <c r="KMN15" s="91"/>
      <c r="KMO15" s="91"/>
      <c r="KMP15" s="91"/>
      <c r="KMQ15" s="91"/>
      <c r="KMR15" s="91"/>
      <c r="KMS15" s="91"/>
      <c r="KMT15" s="91"/>
      <c r="KMU15" s="91"/>
      <c r="KMV15" s="91"/>
      <c r="KMW15" s="91"/>
      <c r="KMX15" s="91"/>
      <c r="KMY15" s="91"/>
      <c r="KMZ15" s="91"/>
      <c r="KNA15" s="91"/>
      <c r="KNB15" s="91"/>
      <c r="KNC15" s="91"/>
      <c r="KND15" s="91"/>
      <c r="KNE15" s="91"/>
      <c r="KNF15" s="91"/>
      <c r="KNG15" s="91"/>
      <c r="KNH15" s="91"/>
      <c r="KNI15" s="91"/>
      <c r="KNJ15" s="91"/>
      <c r="KNK15" s="91"/>
      <c r="KNL15" s="91"/>
      <c r="KNM15" s="91"/>
      <c r="KNN15" s="91"/>
      <c r="KNO15" s="91"/>
      <c r="KNP15" s="91"/>
      <c r="KNQ15" s="91"/>
      <c r="KNR15" s="91"/>
      <c r="KNS15" s="91"/>
      <c r="KNT15" s="91"/>
      <c r="KNU15" s="91"/>
      <c r="KNV15" s="91"/>
      <c r="KNW15" s="91"/>
      <c r="KNX15" s="91"/>
      <c r="KNY15" s="91"/>
      <c r="KNZ15" s="91"/>
      <c r="KOA15" s="91"/>
      <c r="KOB15" s="91"/>
      <c r="KOC15" s="91"/>
      <c r="KOD15" s="91"/>
      <c r="KOE15" s="91"/>
      <c r="KOF15" s="91"/>
      <c r="KOG15" s="91"/>
      <c r="KOH15" s="91"/>
      <c r="KOI15" s="91"/>
      <c r="KOJ15" s="91"/>
      <c r="KOK15" s="91"/>
      <c r="KOL15" s="91"/>
      <c r="KOM15" s="91"/>
      <c r="KON15" s="91"/>
      <c r="KOO15" s="91"/>
      <c r="KOP15" s="91"/>
      <c r="KOQ15" s="91"/>
      <c r="KOR15" s="91"/>
      <c r="KOS15" s="91"/>
      <c r="KOT15" s="91"/>
      <c r="KOU15" s="91"/>
      <c r="KOV15" s="91"/>
      <c r="KOW15" s="91"/>
      <c r="KOX15" s="91"/>
      <c r="KOY15" s="91"/>
      <c r="KOZ15" s="91"/>
      <c r="KPA15" s="91"/>
      <c r="KPB15" s="91"/>
      <c r="KPC15" s="91"/>
      <c r="KPD15" s="91"/>
      <c r="KPE15" s="91"/>
      <c r="KPF15" s="91"/>
      <c r="KPG15" s="91"/>
      <c r="KPH15" s="91"/>
      <c r="KPI15" s="91"/>
      <c r="KPJ15" s="91"/>
      <c r="KPK15" s="91"/>
      <c r="KPL15" s="91"/>
      <c r="KPM15" s="91"/>
      <c r="KPN15" s="91"/>
      <c r="KPO15" s="91"/>
      <c r="KPP15" s="91"/>
      <c r="KPQ15" s="91"/>
      <c r="KPR15" s="91"/>
      <c r="KPS15" s="91"/>
      <c r="KPT15" s="91"/>
      <c r="KPU15" s="91"/>
      <c r="KPV15" s="91"/>
      <c r="KPW15" s="91"/>
      <c r="KPX15" s="91"/>
      <c r="KPY15" s="91"/>
      <c r="KPZ15" s="91"/>
      <c r="KQA15" s="91"/>
      <c r="KQB15" s="91"/>
      <c r="KQC15" s="91"/>
      <c r="KQD15" s="91"/>
      <c r="KQE15" s="91"/>
      <c r="KQF15" s="91"/>
      <c r="KQG15" s="91"/>
      <c r="KQH15" s="91"/>
      <c r="KQI15" s="91"/>
      <c r="KQJ15" s="91"/>
      <c r="KQK15" s="91"/>
      <c r="KQL15" s="91"/>
      <c r="KQM15" s="91"/>
      <c r="KQN15" s="91"/>
      <c r="KQO15" s="91"/>
      <c r="KQP15" s="91"/>
      <c r="KQQ15" s="91"/>
      <c r="KQR15" s="91"/>
      <c r="KQS15" s="91"/>
      <c r="KQT15" s="91"/>
      <c r="KQU15" s="91"/>
      <c r="KQV15" s="91"/>
      <c r="KQW15" s="91"/>
      <c r="KQX15" s="91"/>
      <c r="KQY15" s="91"/>
      <c r="KQZ15" s="91"/>
      <c r="KRA15" s="91"/>
      <c r="KRB15" s="91"/>
      <c r="KRC15" s="91"/>
      <c r="KRD15" s="91"/>
      <c r="KRE15" s="91"/>
      <c r="KRF15" s="91"/>
      <c r="KRG15" s="91"/>
      <c r="KRH15" s="91"/>
      <c r="KRI15" s="91"/>
      <c r="KRJ15" s="91"/>
      <c r="KRK15" s="91"/>
      <c r="KRL15" s="91"/>
      <c r="KRM15" s="91"/>
      <c r="KRN15" s="91"/>
      <c r="KRO15" s="91"/>
      <c r="KRP15" s="91"/>
      <c r="KRQ15" s="91"/>
      <c r="KRR15" s="91"/>
      <c r="KRS15" s="91"/>
      <c r="KRT15" s="91"/>
      <c r="KRU15" s="91"/>
      <c r="KRV15" s="91"/>
      <c r="KRW15" s="91"/>
      <c r="KRX15" s="91"/>
      <c r="KRY15" s="91"/>
      <c r="KRZ15" s="91"/>
      <c r="KSA15" s="91"/>
      <c r="KSB15" s="91"/>
      <c r="KSC15" s="91"/>
      <c r="KSD15" s="91"/>
      <c r="KSE15" s="91"/>
      <c r="KSF15" s="91"/>
      <c r="KSG15" s="91"/>
      <c r="KSH15" s="91"/>
      <c r="KSI15" s="91"/>
      <c r="KSJ15" s="91"/>
      <c r="KSK15" s="91"/>
      <c r="KSL15" s="91"/>
      <c r="KSM15" s="91"/>
      <c r="KSN15" s="91"/>
      <c r="KSO15" s="91"/>
      <c r="KSP15" s="91"/>
      <c r="KSQ15" s="91"/>
      <c r="KSR15" s="91"/>
      <c r="KSS15" s="91"/>
      <c r="KST15" s="91"/>
      <c r="KSU15" s="91"/>
      <c r="KSV15" s="91"/>
      <c r="KSW15" s="91"/>
      <c r="KSX15" s="91"/>
      <c r="KSY15" s="91"/>
      <c r="KSZ15" s="91"/>
      <c r="KTA15" s="91"/>
      <c r="KTB15" s="91"/>
      <c r="KTC15" s="91"/>
      <c r="KTD15" s="91"/>
      <c r="KTE15" s="91"/>
      <c r="KTF15" s="91"/>
      <c r="KTG15" s="91"/>
      <c r="KTH15" s="91"/>
      <c r="KTI15" s="91"/>
      <c r="KTJ15" s="91"/>
      <c r="KTK15" s="91"/>
      <c r="KTL15" s="91"/>
      <c r="KTM15" s="91"/>
      <c r="KTN15" s="91"/>
      <c r="KTO15" s="91"/>
      <c r="KTP15" s="91"/>
      <c r="KTQ15" s="91"/>
      <c r="KTR15" s="91"/>
      <c r="KTS15" s="91"/>
      <c r="KTT15" s="91"/>
      <c r="KTU15" s="91"/>
      <c r="KTV15" s="91"/>
      <c r="KTW15" s="91"/>
      <c r="KTX15" s="91"/>
      <c r="KTY15" s="91"/>
      <c r="KTZ15" s="91"/>
      <c r="KUA15" s="91"/>
      <c r="KUB15" s="91"/>
      <c r="KUC15" s="91"/>
      <c r="KUD15" s="91"/>
      <c r="KUE15" s="91"/>
      <c r="KUF15" s="91"/>
      <c r="KUG15" s="91"/>
      <c r="KUH15" s="91"/>
      <c r="KUI15" s="91"/>
      <c r="KUJ15" s="91"/>
      <c r="KUK15" s="91"/>
      <c r="KUL15" s="91"/>
      <c r="KUM15" s="91"/>
      <c r="KUN15" s="91"/>
      <c r="KUO15" s="91"/>
      <c r="KUP15" s="91"/>
      <c r="KUQ15" s="91"/>
      <c r="KUR15" s="91"/>
      <c r="KUS15" s="91"/>
      <c r="KUT15" s="91"/>
      <c r="KUU15" s="91"/>
      <c r="KUV15" s="91"/>
      <c r="KUW15" s="91"/>
      <c r="KUX15" s="91"/>
      <c r="KUY15" s="91"/>
      <c r="KUZ15" s="91"/>
      <c r="KVA15" s="91"/>
      <c r="KVB15" s="91"/>
      <c r="KVC15" s="91"/>
      <c r="KVD15" s="91"/>
      <c r="KVE15" s="91"/>
      <c r="KVF15" s="91"/>
      <c r="KVG15" s="91"/>
      <c r="KVH15" s="91"/>
      <c r="KVI15" s="91"/>
      <c r="KVJ15" s="91"/>
      <c r="KVK15" s="91"/>
      <c r="KVL15" s="91"/>
      <c r="KVM15" s="91"/>
      <c r="KVN15" s="91"/>
      <c r="KVO15" s="91"/>
      <c r="KVP15" s="91"/>
      <c r="KVQ15" s="91"/>
      <c r="KVR15" s="91"/>
      <c r="KVS15" s="91"/>
      <c r="KVT15" s="91"/>
      <c r="KVU15" s="91"/>
      <c r="KVV15" s="91"/>
      <c r="KVW15" s="91"/>
      <c r="KVX15" s="91"/>
      <c r="KVY15" s="91"/>
      <c r="KVZ15" s="91"/>
      <c r="KWA15" s="91"/>
      <c r="KWB15" s="91"/>
      <c r="KWC15" s="91"/>
      <c r="KWD15" s="91"/>
      <c r="KWE15" s="91"/>
      <c r="KWF15" s="91"/>
      <c r="KWG15" s="91"/>
      <c r="KWH15" s="91"/>
      <c r="KWI15" s="91"/>
      <c r="KWJ15" s="91"/>
      <c r="KWK15" s="91"/>
      <c r="KWL15" s="91"/>
      <c r="KWM15" s="91"/>
      <c r="KWN15" s="91"/>
      <c r="KWO15" s="91"/>
      <c r="KWP15" s="91"/>
      <c r="KWQ15" s="91"/>
      <c r="KWR15" s="91"/>
      <c r="KWS15" s="91"/>
      <c r="KWT15" s="91"/>
      <c r="KWU15" s="91"/>
      <c r="KWV15" s="91"/>
      <c r="KWW15" s="91"/>
      <c r="KWX15" s="91"/>
      <c r="KWY15" s="91"/>
      <c r="KWZ15" s="91"/>
      <c r="KXA15" s="91"/>
      <c r="KXB15" s="91"/>
      <c r="KXC15" s="91"/>
      <c r="KXD15" s="91"/>
      <c r="KXE15" s="91"/>
      <c r="KXF15" s="91"/>
      <c r="KXG15" s="91"/>
      <c r="KXH15" s="91"/>
      <c r="KXI15" s="91"/>
      <c r="KXJ15" s="91"/>
      <c r="KXK15" s="91"/>
      <c r="KXL15" s="91"/>
      <c r="KXM15" s="91"/>
      <c r="KXN15" s="91"/>
      <c r="KXO15" s="91"/>
      <c r="KXP15" s="91"/>
      <c r="KXQ15" s="91"/>
      <c r="KXR15" s="91"/>
      <c r="KXS15" s="91"/>
      <c r="KXT15" s="91"/>
      <c r="KXU15" s="91"/>
      <c r="KXV15" s="91"/>
      <c r="KXW15" s="91"/>
      <c r="KXX15" s="91"/>
      <c r="KXY15" s="91"/>
      <c r="KXZ15" s="91"/>
      <c r="KYA15" s="91"/>
      <c r="KYB15" s="91"/>
      <c r="KYC15" s="91"/>
      <c r="KYD15" s="91"/>
      <c r="KYE15" s="91"/>
      <c r="KYF15" s="91"/>
      <c r="KYG15" s="91"/>
      <c r="KYH15" s="91"/>
      <c r="KYI15" s="91"/>
      <c r="KYJ15" s="91"/>
      <c r="KYK15" s="91"/>
      <c r="KYL15" s="91"/>
      <c r="KYM15" s="91"/>
      <c r="KYN15" s="91"/>
      <c r="KYO15" s="91"/>
      <c r="KYP15" s="91"/>
      <c r="KYQ15" s="91"/>
      <c r="KYR15" s="91"/>
      <c r="KYS15" s="91"/>
      <c r="KYT15" s="91"/>
      <c r="KYU15" s="91"/>
      <c r="KYV15" s="91"/>
      <c r="KYW15" s="91"/>
      <c r="KYX15" s="91"/>
      <c r="KYY15" s="91"/>
      <c r="KYZ15" s="91"/>
      <c r="KZA15" s="91"/>
      <c r="KZB15" s="91"/>
      <c r="KZC15" s="91"/>
      <c r="KZD15" s="91"/>
      <c r="KZE15" s="91"/>
      <c r="KZF15" s="91"/>
      <c r="KZG15" s="91"/>
      <c r="KZH15" s="91"/>
      <c r="KZI15" s="91"/>
      <c r="KZJ15" s="91"/>
      <c r="KZK15" s="91"/>
      <c r="KZL15" s="91"/>
      <c r="KZM15" s="91"/>
      <c r="KZN15" s="91"/>
      <c r="KZO15" s="91"/>
      <c r="KZP15" s="91"/>
      <c r="KZQ15" s="91"/>
      <c r="KZR15" s="91"/>
      <c r="KZS15" s="91"/>
      <c r="KZT15" s="91"/>
      <c r="KZU15" s="91"/>
      <c r="KZV15" s="91"/>
      <c r="KZW15" s="91"/>
      <c r="KZX15" s="91"/>
      <c r="KZY15" s="91"/>
      <c r="KZZ15" s="91"/>
      <c r="LAA15" s="91"/>
      <c r="LAB15" s="91"/>
      <c r="LAC15" s="91"/>
      <c r="LAD15" s="91"/>
      <c r="LAE15" s="91"/>
      <c r="LAF15" s="91"/>
      <c r="LAG15" s="91"/>
      <c r="LAH15" s="91"/>
      <c r="LAI15" s="91"/>
      <c r="LAJ15" s="91"/>
      <c r="LAK15" s="91"/>
      <c r="LAL15" s="91"/>
      <c r="LAM15" s="91"/>
      <c r="LAN15" s="91"/>
      <c r="LAO15" s="91"/>
      <c r="LAP15" s="91"/>
      <c r="LAQ15" s="91"/>
      <c r="LAR15" s="91"/>
      <c r="LAS15" s="91"/>
      <c r="LAT15" s="91"/>
      <c r="LAU15" s="91"/>
      <c r="LAV15" s="91"/>
      <c r="LAW15" s="91"/>
      <c r="LAX15" s="91"/>
      <c r="LAY15" s="91"/>
      <c r="LAZ15" s="91"/>
      <c r="LBA15" s="91"/>
      <c r="LBB15" s="91"/>
      <c r="LBC15" s="91"/>
      <c r="LBD15" s="91"/>
      <c r="LBE15" s="91"/>
      <c r="LBF15" s="91"/>
      <c r="LBG15" s="91"/>
      <c r="LBH15" s="91"/>
      <c r="LBI15" s="91"/>
      <c r="LBJ15" s="91"/>
      <c r="LBK15" s="91"/>
      <c r="LBL15" s="91"/>
      <c r="LBM15" s="91"/>
      <c r="LBN15" s="91"/>
      <c r="LBO15" s="91"/>
      <c r="LBP15" s="91"/>
      <c r="LBQ15" s="91"/>
      <c r="LBR15" s="91"/>
      <c r="LBS15" s="91"/>
      <c r="LBT15" s="91"/>
      <c r="LBU15" s="91"/>
      <c r="LBV15" s="91"/>
      <c r="LBW15" s="91"/>
      <c r="LBX15" s="91"/>
      <c r="LBY15" s="91"/>
      <c r="LBZ15" s="91"/>
      <c r="LCA15" s="91"/>
      <c r="LCB15" s="91"/>
      <c r="LCC15" s="91"/>
      <c r="LCD15" s="91"/>
      <c r="LCE15" s="91"/>
      <c r="LCF15" s="91"/>
      <c r="LCG15" s="91"/>
      <c r="LCH15" s="91"/>
      <c r="LCI15" s="91"/>
      <c r="LCJ15" s="91"/>
      <c r="LCK15" s="91"/>
      <c r="LCL15" s="91"/>
      <c r="LCM15" s="91"/>
      <c r="LCN15" s="91"/>
      <c r="LCO15" s="91"/>
      <c r="LCP15" s="91"/>
      <c r="LCQ15" s="91"/>
      <c r="LCR15" s="91"/>
      <c r="LCS15" s="91"/>
      <c r="LCT15" s="91"/>
      <c r="LCU15" s="91"/>
      <c r="LCV15" s="91"/>
      <c r="LCW15" s="91"/>
      <c r="LCX15" s="91"/>
      <c r="LCY15" s="91"/>
      <c r="LCZ15" s="91"/>
      <c r="LDA15" s="91"/>
      <c r="LDB15" s="91"/>
      <c r="LDC15" s="91"/>
      <c r="LDD15" s="91"/>
      <c r="LDE15" s="91"/>
      <c r="LDF15" s="91"/>
      <c r="LDG15" s="91"/>
      <c r="LDH15" s="91"/>
      <c r="LDI15" s="91"/>
      <c r="LDJ15" s="91"/>
      <c r="LDK15" s="91"/>
      <c r="LDL15" s="91"/>
      <c r="LDM15" s="91"/>
      <c r="LDN15" s="91"/>
      <c r="LDO15" s="91"/>
      <c r="LDP15" s="91"/>
      <c r="LDQ15" s="91"/>
      <c r="LDR15" s="91"/>
      <c r="LDS15" s="91"/>
      <c r="LDT15" s="91"/>
      <c r="LDU15" s="91"/>
      <c r="LDV15" s="91"/>
      <c r="LDW15" s="91"/>
      <c r="LDX15" s="91"/>
      <c r="LDY15" s="91"/>
      <c r="LDZ15" s="91"/>
      <c r="LEA15" s="91"/>
      <c r="LEB15" s="91"/>
      <c r="LEC15" s="91"/>
      <c r="LED15" s="91"/>
      <c r="LEE15" s="91"/>
      <c r="LEF15" s="91"/>
      <c r="LEG15" s="91"/>
      <c r="LEH15" s="91"/>
      <c r="LEI15" s="91"/>
      <c r="LEJ15" s="91"/>
      <c r="LEK15" s="91"/>
      <c r="LEL15" s="91"/>
      <c r="LEM15" s="91"/>
      <c r="LEN15" s="91"/>
      <c r="LEO15" s="91"/>
      <c r="LEP15" s="91"/>
      <c r="LEQ15" s="91"/>
      <c r="LER15" s="91"/>
      <c r="LES15" s="91"/>
      <c r="LET15" s="91"/>
      <c r="LEU15" s="91"/>
      <c r="LEV15" s="91"/>
      <c r="LEW15" s="91"/>
      <c r="LEX15" s="91"/>
      <c r="LEY15" s="91"/>
      <c r="LEZ15" s="91"/>
      <c r="LFA15" s="91"/>
      <c r="LFB15" s="91"/>
      <c r="LFC15" s="91"/>
      <c r="LFD15" s="91"/>
      <c r="LFE15" s="91"/>
      <c r="LFF15" s="91"/>
      <c r="LFG15" s="91"/>
      <c r="LFH15" s="91"/>
      <c r="LFI15" s="91"/>
      <c r="LFJ15" s="91"/>
      <c r="LFK15" s="91"/>
      <c r="LFL15" s="91"/>
      <c r="LFM15" s="91"/>
      <c r="LFN15" s="91"/>
      <c r="LFO15" s="91"/>
      <c r="LFP15" s="91"/>
      <c r="LFQ15" s="91"/>
      <c r="LFR15" s="91"/>
      <c r="LFS15" s="91"/>
      <c r="LFT15" s="91"/>
      <c r="LFU15" s="91"/>
      <c r="LFV15" s="91"/>
      <c r="LFW15" s="91"/>
      <c r="LFX15" s="91"/>
      <c r="LFY15" s="91"/>
      <c r="LFZ15" s="91"/>
      <c r="LGA15" s="91"/>
      <c r="LGB15" s="91"/>
      <c r="LGC15" s="91"/>
      <c r="LGD15" s="91"/>
      <c r="LGE15" s="91"/>
      <c r="LGF15" s="91"/>
      <c r="LGG15" s="91"/>
      <c r="LGH15" s="91"/>
      <c r="LGI15" s="91"/>
      <c r="LGJ15" s="91"/>
      <c r="LGK15" s="91"/>
      <c r="LGL15" s="91"/>
      <c r="LGM15" s="91"/>
      <c r="LGN15" s="91"/>
      <c r="LGO15" s="91"/>
      <c r="LGP15" s="91"/>
      <c r="LGQ15" s="91"/>
      <c r="LGR15" s="91"/>
      <c r="LGS15" s="91"/>
      <c r="LGT15" s="91"/>
      <c r="LGU15" s="91"/>
      <c r="LGV15" s="91"/>
      <c r="LGW15" s="91"/>
      <c r="LGX15" s="91"/>
      <c r="LGY15" s="91"/>
      <c r="LGZ15" s="91"/>
      <c r="LHA15" s="91"/>
      <c r="LHB15" s="91"/>
      <c r="LHC15" s="91"/>
      <c r="LHD15" s="91"/>
      <c r="LHE15" s="91"/>
      <c r="LHF15" s="91"/>
      <c r="LHG15" s="91"/>
      <c r="LHH15" s="91"/>
      <c r="LHI15" s="91"/>
      <c r="LHJ15" s="91"/>
      <c r="LHK15" s="91"/>
      <c r="LHL15" s="91"/>
      <c r="LHM15" s="91"/>
      <c r="LHN15" s="91"/>
      <c r="LHO15" s="91"/>
      <c r="LHP15" s="91"/>
      <c r="LHQ15" s="91"/>
      <c r="LHR15" s="91"/>
      <c r="LHS15" s="91"/>
      <c r="LHT15" s="91"/>
      <c r="LHU15" s="91"/>
      <c r="LHV15" s="91"/>
      <c r="LHW15" s="91"/>
      <c r="LHX15" s="91"/>
      <c r="LHY15" s="91"/>
      <c r="LHZ15" s="91"/>
      <c r="LIA15" s="91"/>
      <c r="LIB15" s="91"/>
      <c r="LIC15" s="91"/>
      <c r="LID15" s="91"/>
      <c r="LIE15" s="91"/>
      <c r="LIF15" s="91"/>
      <c r="LIG15" s="91"/>
      <c r="LIH15" s="91"/>
      <c r="LII15" s="91"/>
      <c r="LIJ15" s="91"/>
      <c r="LIK15" s="91"/>
      <c r="LIL15" s="91"/>
      <c r="LIM15" s="91"/>
      <c r="LIN15" s="91"/>
      <c r="LIO15" s="91"/>
      <c r="LIP15" s="91"/>
      <c r="LIQ15" s="91"/>
      <c r="LIR15" s="91"/>
      <c r="LIS15" s="91"/>
      <c r="LIT15" s="91"/>
      <c r="LIU15" s="91"/>
      <c r="LIV15" s="91"/>
      <c r="LIW15" s="91"/>
      <c r="LIX15" s="91"/>
      <c r="LIY15" s="91"/>
      <c r="LIZ15" s="91"/>
      <c r="LJA15" s="91"/>
      <c r="LJB15" s="91"/>
      <c r="LJC15" s="91"/>
      <c r="LJD15" s="91"/>
      <c r="LJE15" s="91"/>
      <c r="LJF15" s="91"/>
      <c r="LJG15" s="91"/>
      <c r="LJH15" s="91"/>
      <c r="LJI15" s="91"/>
      <c r="LJJ15" s="91"/>
      <c r="LJK15" s="91"/>
      <c r="LJL15" s="91"/>
      <c r="LJM15" s="91"/>
      <c r="LJN15" s="91"/>
      <c r="LJO15" s="91"/>
      <c r="LJP15" s="91"/>
      <c r="LJQ15" s="91"/>
      <c r="LJR15" s="91"/>
      <c r="LJS15" s="91"/>
      <c r="LJT15" s="91"/>
      <c r="LJU15" s="91"/>
      <c r="LJV15" s="91"/>
      <c r="LJW15" s="91"/>
      <c r="LJX15" s="91"/>
      <c r="LJY15" s="91"/>
      <c r="LJZ15" s="91"/>
      <c r="LKA15" s="91"/>
      <c r="LKB15" s="91"/>
      <c r="LKC15" s="91"/>
      <c r="LKD15" s="91"/>
      <c r="LKE15" s="91"/>
      <c r="LKF15" s="91"/>
      <c r="LKG15" s="91"/>
      <c r="LKH15" s="91"/>
      <c r="LKI15" s="91"/>
      <c r="LKJ15" s="91"/>
      <c r="LKK15" s="91"/>
      <c r="LKL15" s="91"/>
      <c r="LKM15" s="91"/>
      <c r="LKN15" s="91"/>
      <c r="LKO15" s="91"/>
      <c r="LKP15" s="91"/>
      <c r="LKQ15" s="91"/>
      <c r="LKR15" s="91"/>
      <c r="LKS15" s="91"/>
      <c r="LKT15" s="91"/>
      <c r="LKU15" s="91"/>
      <c r="LKV15" s="91"/>
      <c r="LKW15" s="91"/>
      <c r="LKX15" s="91"/>
      <c r="LKY15" s="91"/>
      <c r="LKZ15" s="91"/>
      <c r="LLA15" s="91"/>
      <c r="LLB15" s="91"/>
      <c r="LLC15" s="91"/>
      <c r="LLD15" s="91"/>
      <c r="LLE15" s="91"/>
      <c r="LLF15" s="91"/>
      <c r="LLG15" s="91"/>
      <c r="LLH15" s="91"/>
      <c r="LLI15" s="91"/>
      <c r="LLJ15" s="91"/>
      <c r="LLK15" s="91"/>
      <c r="LLL15" s="91"/>
      <c r="LLM15" s="91"/>
      <c r="LLN15" s="91"/>
      <c r="LLO15" s="91"/>
      <c r="LLP15" s="91"/>
      <c r="LLQ15" s="91"/>
      <c r="LLR15" s="91"/>
      <c r="LLS15" s="91"/>
      <c r="LLT15" s="91"/>
      <c r="LLU15" s="91"/>
      <c r="LLV15" s="91"/>
      <c r="LLW15" s="91"/>
      <c r="LLX15" s="91"/>
      <c r="LLY15" s="91"/>
      <c r="LLZ15" s="91"/>
      <c r="LMA15" s="91"/>
      <c r="LMB15" s="91"/>
      <c r="LMC15" s="91"/>
      <c r="LMD15" s="91"/>
      <c r="LME15" s="91"/>
      <c r="LMF15" s="91"/>
      <c r="LMG15" s="91"/>
      <c r="LMH15" s="91"/>
      <c r="LMI15" s="91"/>
      <c r="LMJ15" s="91"/>
      <c r="LMK15" s="91"/>
      <c r="LML15" s="91"/>
      <c r="LMM15" s="91"/>
      <c r="LMN15" s="91"/>
      <c r="LMO15" s="91"/>
      <c r="LMP15" s="91"/>
      <c r="LMQ15" s="91"/>
      <c r="LMR15" s="91"/>
      <c r="LMS15" s="91"/>
      <c r="LMT15" s="91"/>
      <c r="LMU15" s="91"/>
      <c r="LMV15" s="91"/>
      <c r="LMW15" s="91"/>
      <c r="LMX15" s="91"/>
      <c r="LMY15" s="91"/>
      <c r="LMZ15" s="91"/>
      <c r="LNA15" s="91"/>
      <c r="LNB15" s="91"/>
      <c r="LNC15" s="91"/>
      <c r="LND15" s="91"/>
      <c r="LNE15" s="91"/>
      <c r="LNF15" s="91"/>
      <c r="LNG15" s="91"/>
      <c r="LNH15" s="91"/>
      <c r="LNI15" s="91"/>
      <c r="LNJ15" s="91"/>
      <c r="LNK15" s="91"/>
      <c r="LNL15" s="91"/>
      <c r="LNM15" s="91"/>
      <c r="LNN15" s="91"/>
      <c r="LNO15" s="91"/>
      <c r="LNP15" s="91"/>
      <c r="LNQ15" s="91"/>
      <c r="LNR15" s="91"/>
      <c r="LNS15" s="91"/>
      <c r="LNT15" s="91"/>
      <c r="LNU15" s="91"/>
      <c r="LNV15" s="91"/>
      <c r="LNW15" s="91"/>
      <c r="LNX15" s="91"/>
      <c r="LNY15" s="91"/>
      <c r="LNZ15" s="91"/>
      <c r="LOA15" s="91"/>
      <c r="LOB15" s="91"/>
      <c r="LOC15" s="91"/>
      <c r="LOD15" s="91"/>
      <c r="LOE15" s="91"/>
      <c r="LOF15" s="91"/>
      <c r="LOG15" s="91"/>
      <c r="LOH15" s="91"/>
      <c r="LOI15" s="91"/>
      <c r="LOJ15" s="91"/>
      <c r="LOK15" s="91"/>
      <c r="LOL15" s="91"/>
      <c r="LOM15" s="91"/>
      <c r="LON15" s="91"/>
      <c r="LOO15" s="91"/>
      <c r="LOP15" s="91"/>
      <c r="LOQ15" s="91"/>
      <c r="LOR15" s="91"/>
      <c r="LOS15" s="91"/>
      <c r="LOT15" s="91"/>
      <c r="LOU15" s="91"/>
      <c r="LOV15" s="91"/>
      <c r="LOW15" s="91"/>
      <c r="LOX15" s="91"/>
      <c r="LOY15" s="91"/>
      <c r="LOZ15" s="91"/>
      <c r="LPA15" s="91"/>
      <c r="LPB15" s="91"/>
      <c r="LPC15" s="91"/>
      <c r="LPD15" s="91"/>
      <c r="LPE15" s="91"/>
      <c r="LPF15" s="91"/>
      <c r="LPG15" s="91"/>
      <c r="LPH15" s="91"/>
      <c r="LPI15" s="91"/>
      <c r="LPJ15" s="91"/>
      <c r="LPK15" s="91"/>
      <c r="LPL15" s="91"/>
      <c r="LPM15" s="91"/>
      <c r="LPN15" s="91"/>
      <c r="LPO15" s="91"/>
      <c r="LPP15" s="91"/>
      <c r="LPQ15" s="91"/>
      <c r="LPR15" s="91"/>
      <c r="LPS15" s="91"/>
      <c r="LPT15" s="91"/>
      <c r="LPU15" s="91"/>
      <c r="LPV15" s="91"/>
      <c r="LPW15" s="91"/>
      <c r="LPX15" s="91"/>
      <c r="LPY15" s="91"/>
      <c r="LPZ15" s="91"/>
      <c r="LQA15" s="91"/>
      <c r="LQB15" s="91"/>
      <c r="LQC15" s="91"/>
      <c r="LQD15" s="91"/>
      <c r="LQE15" s="91"/>
      <c r="LQF15" s="91"/>
      <c r="LQG15" s="91"/>
      <c r="LQH15" s="91"/>
      <c r="LQI15" s="91"/>
      <c r="LQJ15" s="91"/>
      <c r="LQK15" s="91"/>
      <c r="LQL15" s="91"/>
      <c r="LQM15" s="91"/>
      <c r="LQN15" s="91"/>
      <c r="LQO15" s="91"/>
      <c r="LQP15" s="91"/>
      <c r="LQQ15" s="91"/>
      <c r="LQR15" s="91"/>
      <c r="LQS15" s="91"/>
      <c r="LQT15" s="91"/>
      <c r="LQU15" s="91"/>
      <c r="LQV15" s="91"/>
      <c r="LQW15" s="91"/>
      <c r="LQX15" s="91"/>
      <c r="LQY15" s="91"/>
      <c r="LQZ15" s="91"/>
      <c r="LRA15" s="91"/>
      <c r="LRB15" s="91"/>
      <c r="LRC15" s="91"/>
      <c r="LRD15" s="91"/>
      <c r="LRE15" s="91"/>
      <c r="LRF15" s="91"/>
      <c r="LRG15" s="91"/>
      <c r="LRH15" s="91"/>
      <c r="LRI15" s="91"/>
      <c r="LRJ15" s="91"/>
      <c r="LRK15" s="91"/>
      <c r="LRL15" s="91"/>
      <c r="LRM15" s="91"/>
      <c r="LRN15" s="91"/>
      <c r="LRO15" s="91"/>
      <c r="LRP15" s="91"/>
      <c r="LRQ15" s="91"/>
      <c r="LRR15" s="91"/>
      <c r="LRS15" s="91"/>
      <c r="LRT15" s="91"/>
      <c r="LRU15" s="91"/>
      <c r="LRV15" s="91"/>
      <c r="LRW15" s="91"/>
      <c r="LRX15" s="91"/>
      <c r="LRY15" s="91"/>
      <c r="LRZ15" s="91"/>
      <c r="LSA15" s="91"/>
      <c r="LSB15" s="91"/>
      <c r="LSC15" s="91"/>
      <c r="LSD15" s="91"/>
      <c r="LSE15" s="91"/>
      <c r="LSF15" s="91"/>
      <c r="LSG15" s="91"/>
      <c r="LSH15" s="91"/>
      <c r="LSI15" s="91"/>
      <c r="LSJ15" s="91"/>
      <c r="LSK15" s="91"/>
      <c r="LSL15" s="91"/>
      <c r="LSM15" s="91"/>
      <c r="LSN15" s="91"/>
      <c r="LSO15" s="91"/>
      <c r="LSP15" s="91"/>
      <c r="LSQ15" s="91"/>
      <c r="LSR15" s="91"/>
      <c r="LSS15" s="91"/>
      <c r="LST15" s="91"/>
      <c r="LSU15" s="91"/>
      <c r="LSV15" s="91"/>
      <c r="LSW15" s="91"/>
      <c r="LSX15" s="91"/>
      <c r="LSY15" s="91"/>
      <c r="LSZ15" s="91"/>
      <c r="LTA15" s="91"/>
      <c r="LTB15" s="91"/>
      <c r="LTC15" s="91"/>
      <c r="LTD15" s="91"/>
      <c r="LTE15" s="91"/>
      <c r="LTF15" s="91"/>
      <c r="LTG15" s="91"/>
      <c r="LTH15" s="91"/>
      <c r="LTI15" s="91"/>
      <c r="LTJ15" s="91"/>
      <c r="LTK15" s="91"/>
      <c r="LTL15" s="91"/>
      <c r="LTM15" s="91"/>
      <c r="LTN15" s="91"/>
      <c r="LTO15" s="91"/>
      <c r="LTP15" s="91"/>
      <c r="LTQ15" s="91"/>
      <c r="LTR15" s="91"/>
      <c r="LTS15" s="91"/>
      <c r="LTT15" s="91"/>
      <c r="LTU15" s="91"/>
      <c r="LTV15" s="91"/>
      <c r="LTW15" s="91"/>
      <c r="LTX15" s="91"/>
      <c r="LTY15" s="91"/>
      <c r="LTZ15" s="91"/>
      <c r="LUA15" s="91"/>
      <c r="LUB15" s="91"/>
      <c r="LUC15" s="91"/>
      <c r="LUD15" s="91"/>
      <c r="LUE15" s="91"/>
      <c r="LUF15" s="91"/>
      <c r="LUG15" s="91"/>
      <c r="LUH15" s="91"/>
      <c r="LUI15" s="91"/>
      <c r="LUJ15" s="91"/>
      <c r="LUK15" s="91"/>
      <c r="LUL15" s="91"/>
      <c r="LUM15" s="91"/>
      <c r="LUN15" s="91"/>
      <c r="LUO15" s="91"/>
      <c r="LUP15" s="91"/>
      <c r="LUQ15" s="91"/>
      <c r="LUR15" s="91"/>
      <c r="LUS15" s="91"/>
      <c r="LUT15" s="91"/>
      <c r="LUU15" s="91"/>
      <c r="LUV15" s="91"/>
      <c r="LUW15" s="91"/>
      <c r="LUX15" s="91"/>
      <c r="LUY15" s="91"/>
      <c r="LUZ15" s="91"/>
      <c r="LVA15" s="91"/>
      <c r="LVB15" s="91"/>
      <c r="LVC15" s="91"/>
      <c r="LVD15" s="91"/>
      <c r="LVE15" s="91"/>
      <c r="LVF15" s="91"/>
      <c r="LVG15" s="91"/>
      <c r="LVH15" s="91"/>
      <c r="LVI15" s="91"/>
      <c r="LVJ15" s="91"/>
      <c r="LVK15" s="91"/>
      <c r="LVL15" s="91"/>
      <c r="LVM15" s="91"/>
      <c r="LVN15" s="91"/>
      <c r="LVO15" s="91"/>
      <c r="LVP15" s="91"/>
      <c r="LVQ15" s="91"/>
      <c r="LVR15" s="91"/>
      <c r="LVS15" s="91"/>
      <c r="LVT15" s="91"/>
      <c r="LVU15" s="91"/>
      <c r="LVV15" s="91"/>
      <c r="LVW15" s="91"/>
      <c r="LVX15" s="91"/>
      <c r="LVY15" s="91"/>
      <c r="LVZ15" s="91"/>
      <c r="LWA15" s="91"/>
      <c r="LWB15" s="91"/>
      <c r="LWC15" s="91"/>
      <c r="LWD15" s="91"/>
      <c r="LWE15" s="91"/>
      <c r="LWF15" s="91"/>
      <c r="LWG15" s="91"/>
      <c r="LWH15" s="91"/>
      <c r="LWI15" s="91"/>
      <c r="LWJ15" s="91"/>
      <c r="LWK15" s="91"/>
      <c r="LWL15" s="91"/>
      <c r="LWM15" s="91"/>
      <c r="LWN15" s="91"/>
      <c r="LWO15" s="91"/>
      <c r="LWP15" s="91"/>
      <c r="LWQ15" s="91"/>
      <c r="LWR15" s="91"/>
      <c r="LWS15" s="91"/>
      <c r="LWT15" s="91"/>
      <c r="LWU15" s="91"/>
      <c r="LWV15" s="91"/>
      <c r="LWW15" s="91"/>
      <c r="LWX15" s="91"/>
      <c r="LWY15" s="91"/>
      <c r="LWZ15" s="91"/>
      <c r="LXA15" s="91"/>
      <c r="LXB15" s="91"/>
      <c r="LXC15" s="91"/>
      <c r="LXD15" s="91"/>
      <c r="LXE15" s="91"/>
      <c r="LXF15" s="91"/>
      <c r="LXG15" s="91"/>
      <c r="LXH15" s="91"/>
      <c r="LXI15" s="91"/>
      <c r="LXJ15" s="91"/>
      <c r="LXK15" s="91"/>
      <c r="LXL15" s="91"/>
      <c r="LXM15" s="91"/>
      <c r="LXN15" s="91"/>
      <c r="LXO15" s="91"/>
      <c r="LXP15" s="91"/>
      <c r="LXQ15" s="91"/>
      <c r="LXR15" s="91"/>
      <c r="LXS15" s="91"/>
      <c r="LXT15" s="91"/>
      <c r="LXU15" s="91"/>
      <c r="LXV15" s="91"/>
      <c r="LXW15" s="91"/>
      <c r="LXX15" s="91"/>
      <c r="LXY15" s="91"/>
      <c r="LXZ15" s="91"/>
      <c r="LYA15" s="91"/>
      <c r="LYB15" s="91"/>
      <c r="LYC15" s="91"/>
      <c r="LYD15" s="91"/>
      <c r="LYE15" s="91"/>
      <c r="LYF15" s="91"/>
      <c r="LYG15" s="91"/>
      <c r="LYH15" s="91"/>
      <c r="LYI15" s="91"/>
      <c r="LYJ15" s="91"/>
      <c r="LYK15" s="91"/>
      <c r="LYL15" s="91"/>
      <c r="LYM15" s="91"/>
      <c r="LYN15" s="91"/>
      <c r="LYO15" s="91"/>
      <c r="LYP15" s="91"/>
      <c r="LYQ15" s="91"/>
      <c r="LYR15" s="91"/>
      <c r="LYS15" s="91"/>
      <c r="LYT15" s="91"/>
      <c r="LYU15" s="91"/>
      <c r="LYV15" s="91"/>
      <c r="LYW15" s="91"/>
      <c r="LYX15" s="91"/>
      <c r="LYY15" s="91"/>
      <c r="LYZ15" s="91"/>
      <c r="LZA15" s="91"/>
      <c r="LZB15" s="91"/>
      <c r="LZC15" s="91"/>
      <c r="LZD15" s="91"/>
      <c r="LZE15" s="91"/>
      <c r="LZF15" s="91"/>
      <c r="LZG15" s="91"/>
      <c r="LZH15" s="91"/>
      <c r="LZI15" s="91"/>
      <c r="LZJ15" s="91"/>
      <c r="LZK15" s="91"/>
      <c r="LZL15" s="91"/>
      <c r="LZM15" s="91"/>
      <c r="LZN15" s="91"/>
      <c r="LZO15" s="91"/>
      <c r="LZP15" s="91"/>
      <c r="LZQ15" s="91"/>
      <c r="LZR15" s="91"/>
      <c r="LZS15" s="91"/>
      <c r="LZT15" s="91"/>
      <c r="LZU15" s="91"/>
      <c r="LZV15" s="91"/>
      <c r="LZW15" s="91"/>
      <c r="LZX15" s="91"/>
      <c r="LZY15" s="91"/>
      <c r="LZZ15" s="91"/>
      <c r="MAA15" s="91"/>
      <c r="MAB15" s="91"/>
      <c r="MAC15" s="91"/>
      <c r="MAD15" s="91"/>
      <c r="MAE15" s="91"/>
      <c r="MAF15" s="91"/>
      <c r="MAG15" s="91"/>
      <c r="MAH15" s="91"/>
      <c r="MAI15" s="91"/>
      <c r="MAJ15" s="91"/>
      <c r="MAK15" s="91"/>
      <c r="MAL15" s="91"/>
      <c r="MAM15" s="91"/>
      <c r="MAN15" s="91"/>
      <c r="MAO15" s="91"/>
      <c r="MAP15" s="91"/>
      <c r="MAQ15" s="91"/>
      <c r="MAR15" s="91"/>
      <c r="MAS15" s="91"/>
      <c r="MAT15" s="91"/>
      <c r="MAU15" s="91"/>
      <c r="MAV15" s="91"/>
      <c r="MAW15" s="91"/>
      <c r="MAX15" s="91"/>
      <c r="MAY15" s="91"/>
      <c r="MAZ15" s="91"/>
      <c r="MBA15" s="91"/>
      <c r="MBB15" s="91"/>
      <c r="MBC15" s="91"/>
      <c r="MBD15" s="91"/>
      <c r="MBE15" s="91"/>
      <c r="MBF15" s="91"/>
      <c r="MBG15" s="91"/>
      <c r="MBH15" s="91"/>
      <c r="MBI15" s="91"/>
      <c r="MBJ15" s="91"/>
      <c r="MBK15" s="91"/>
      <c r="MBL15" s="91"/>
      <c r="MBM15" s="91"/>
      <c r="MBN15" s="91"/>
      <c r="MBO15" s="91"/>
      <c r="MBP15" s="91"/>
      <c r="MBQ15" s="91"/>
      <c r="MBR15" s="91"/>
      <c r="MBS15" s="91"/>
      <c r="MBT15" s="91"/>
      <c r="MBU15" s="91"/>
      <c r="MBV15" s="91"/>
      <c r="MBW15" s="91"/>
      <c r="MBX15" s="91"/>
      <c r="MBY15" s="91"/>
      <c r="MBZ15" s="91"/>
      <c r="MCA15" s="91"/>
      <c r="MCB15" s="91"/>
      <c r="MCC15" s="91"/>
      <c r="MCD15" s="91"/>
      <c r="MCE15" s="91"/>
      <c r="MCF15" s="91"/>
      <c r="MCG15" s="91"/>
      <c r="MCH15" s="91"/>
      <c r="MCI15" s="91"/>
      <c r="MCJ15" s="91"/>
      <c r="MCK15" s="91"/>
      <c r="MCL15" s="91"/>
      <c r="MCM15" s="91"/>
      <c r="MCN15" s="91"/>
      <c r="MCO15" s="91"/>
      <c r="MCP15" s="91"/>
      <c r="MCQ15" s="91"/>
      <c r="MCR15" s="91"/>
      <c r="MCS15" s="91"/>
      <c r="MCT15" s="91"/>
      <c r="MCU15" s="91"/>
      <c r="MCV15" s="91"/>
      <c r="MCW15" s="91"/>
      <c r="MCX15" s="91"/>
      <c r="MCY15" s="91"/>
      <c r="MCZ15" s="91"/>
      <c r="MDA15" s="91"/>
      <c r="MDB15" s="91"/>
      <c r="MDC15" s="91"/>
      <c r="MDD15" s="91"/>
      <c r="MDE15" s="91"/>
      <c r="MDF15" s="91"/>
      <c r="MDG15" s="91"/>
      <c r="MDH15" s="91"/>
      <c r="MDI15" s="91"/>
      <c r="MDJ15" s="91"/>
      <c r="MDK15" s="91"/>
      <c r="MDL15" s="91"/>
      <c r="MDM15" s="91"/>
      <c r="MDN15" s="91"/>
      <c r="MDO15" s="91"/>
      <c r="MDP15" s="91"/>
      <c r="MDQ15" s="91"/>
      <c r="MDR15" s="91"/>
      <c r="MDS15" s="91"/>
      <c r="MDT15" s="91"/>
      <c r="MDU15" s="91"/>
      <c r="MDV15" s="91"/>
      <c r="MDW15" s="91"/>
      <c r="MDX15" s="91"/>
      <c r="MDY15" s="91"/>
      <c r="MDZ15" s="91"/>
      <c r="MEA15" s="91"/>
      <c r="MEB15" s="91"/>
      <c r="MEC15" s="91"/>
      <c r="MED15" s="91"/>
      <c r="MEE15" s="91"/>
      <c r="MEF15" s="91"/>
      <c r="MEG15" s="91"/>
      <c r="MEH15" s="91"/>
      <c r="MEI15" s="91"/>
      <c r="MEJ15" s="91"/>
      <c r="MEK15" s="91"/>
      <c r="MEL15" s="91"/>
      <c r="MEM15" s="91"/>
      <c r="MEN15" s="91"/>
      <c r="MEO15" s="91"/>
      <c r="MEP15" s="91"/>
      <c r="MEQ15" s="91"/>
      <c r="MER15" s="91"/>
      <c r="MES15" s="91"/>
      <c r="MET15" s="91"/>
      <c r="MEU15" s="91"/>
      <c r="MEV15" s="91"/>
      <c r="MEW15" s="91"/>
      <c r="MEX15" s="91"/>
      <c r="MEY15" s="91"/>
      <c r="MEZ15" s="91"/>
      <c r="MFA15" s="91"/>
      <c r="MFB15" s="91"/>
      <c r="MFC15" s="91"/>
      <c r="MFD15" s="91"/>
      <c r="MFE15" s="91"/>
      <c r="MFF15" s="91"/>
      <c r="MFG15" s="91"/>
      <c r="MFH15" s="91"/>
      <c r="MFI15" s="91"/>
      <c r="MFJ15" s="91"/>
      <c r="MFK15" s="91"/>
      <c r="MFL15" s="91"/>
      <c r="MFM15" s="91"/>
      <c r="MFN15" s="91"/>
      <c r="MFO15" s="91"/>
      <c r="MFP15" s="91"/>
      <c r="MFQ15" s="91"/>
      <c r="MFR15" s="91"/>
      <c r="MFS15" s="91"/>
      <c r="MFT15" s="91"/>
      <c r="MFU15" s="91"/>
      <c r="MFV15" s="91"/>
      <c r="MFW15" s="91"/>
      <c r="MFX15" s="91"/>
      <c r="MFY15" s="91"/>
      <c r="MFZ15" s="91"/>
      <c r="MGA15" s="91"/>
      <c r="MGB15" s="91"/>
      <c r="MGC15" s="91"/>
      <c r="MGD15" s="91"/>
      <c r="MGE15" s="91"/>
      <c r="MGF15" s="91"/>
      <c r="MGG15" s="91"/>
      <c r="MGH15" s="91"/>
      <c r="MGI15" s="91"/>
      <c r="MGJ15" s="91"/>
      <c r="MGK15" s="91"/>
      <c r="MGL15" s="91"/>
      <c r="MGM15" s="91"/>
      <c r="MGN15" s="91"/>
      <c r="MGO15" s="91"/>
      <c r="MGP15" s="91"/>
      <c r="MGQ15" s="91"/>
      <c r="MGR15" s="91"/>
      <c r="MGS15" s="91"/>
      <c r="MGT15" s="91"/>
      <c r="MGU15" s="91"/>
      <c r="MGV15" s="91"/>
      <c r="MGW15" s="91"/>
      <c r="MGX15" s="91"/>
      <c r="MGY15" s="91"/>
      <c r="MGZ15" s="91"/>
      <c r="MHA15" s="91"/>
      <c r="MHB15" s="91"/>
      <c r="MHC15" s="91"/>
      <c r="MHD15" s="91"/>
      <c r="MHE15" s="91"/>
      <c r="MHF15" s="91"/>
      <c r="MHG15" s="91"/>
      <c r="MHH15" s="91"/>
      <c r="MHI15" s="91"/>
      <c r="MHJ15" s="91"/>
      <c r="MHK15" s="91"/>
      <c r="MHL15" s="91"/>
      <c r="MHM15" s="91"/>
      <c r="MHN15" s="91"/>
      <c r="MHO15" s="91"/>
      <c r="MHP15" s="91"/>
      <c r="MHQ15" s="91"/>
      <c r="MHR15" s="91"/>
      <c r="MHS15" s="91"/>
      <c r="MHT15" s="91"/>
      <c r="MHU15" s="91"/>
      <c r="MHV15" s="91"/>
      <c r="MHW15" s="91"/>
      <c r="MHX15" s="91"/>
      <c r="MHY15" s="91"/>
      <c r="MHZ15" s="91"/>
      <c r="MIA15" s="91"/>
      <c r="MIB15" s="91"/>
      <c r="MIC15" s="91"/>
      <c r="MID15" s="91"/>
      <c r="MIE15" s="91"/>
      <c r="MIF15" s="91"/>
      <c r="MIG15" s="91"/>
      <c r="MIH15" s="91"/>
      <c r="MII15" s="91"/>
      <c r="MIJ15" s="91"/>
      <c r="MIK15" s="91"/>
      <c r="MIL15" s="91"/>
      <c r="MIM15" s="91"/>
      <c r="MIN15" s="91"/>
      <c r="MIO15" s="91"/>
      <c r="MIP15" s="91"/>
      <c r="MIQ15" s="91"/>
      <c r="MIR15" s="91"/>
      <c r="MIS15" s="91"/>
      <c r="MIT15" s="91"/>
      <c r="MIU15" s="91"/>
      <c r="MIV15" s="91"/>
      <c r="MIW15" s="91"/>
      <c r="MIX15" s="91"/>
      <c r="MIY15" s="91"/>
      <c r="MIZ15" s="91"/>
      <c r="MJA15" s="91"/>
      <c r="MJB15" s="91"/>
      <c r="MJC15" s="91"/>
      <c r="MJD15" s="91"/>
      <c r="MJE15" s="91"/>
      <c r="MJF15" s="91"/>
      <c r="MJG15" s="91"/>
      <c r="MJH15" s="91"/>
      <c r="MJI15" s="91"/>
      <c r="MJJ15" s="91"/>
      <c r="MJK15" s="91"/>
      <c r="MJL15" s="91"/>
      <c r="MJM15" s="91"/>
      <c r="MJN15" s="91"/>
      <c r="MJO15" s="91"/>
      <c r="MJP15" s="91"/>
      <c r="MJQ15" s="91"/>
      <c r="MJR15" s="91"/>
      <c r="MJS15" s="91"/>
      <c r="MJT15" s="91"/>
      <c r="MJU15" s="91"/>
      <c r="MJV15" s="91"/>
      <c r="MJW15" s="91"/>
      <c r="MJX15" s="91"/>
      <c r="MJY15" s="91"/>
      <c r="MJZ15" s="91"/>
      <c r="MKA15" s="91"/>
      <c r="MKB15" s="91"/>
      <c r="MKC15" s="91"/>
      <c r="MKD15" s="91"/>
      <c r="MKE15" s="91"/>
      <c r="MKF15" s="91"/>
      <c r="MKG15" s="91"/>
      <c r="MKH15" s="91"/>
      <c r="MKI15" s="91"/>
      <c r="MKJ15" s="91"/>
      <c r="MKK15" s="91"/>
      <c r="MKL15" s="91"/>
      <c r="MKM15" s="91"/>
      <c r="MKN15" s="91"/>
      <c r="MKO15" s="91"/>
      <c r="MKP15" s="91"/>
      <c r="MKQ15" s="91"/>
      <c r="MKR15" s="91"/>
      <c r="MKS15" s="91"/>
      <c r="MKT15" s="91"/>
      <c r="MKU15" s="91"/>
      <c r="MKV15" s="91"/>
      <c r="MKW15" s="91"/>
      <c r="MKX15" s="91"/>
      <c r="MKY15" s="91"/>
      <c r="MKZ15" s="91"/>
      <c r="MLA15" s="91"/>
      <c r="MLB15" s="91"/>
      <c r="MLC15" s="91"/>
      <c r="MLD15" s="91"/>
      <c r="MLE15" s="91"/>
      <c r="MLF15" s="91"/>
      <c r="MLG15" s="91"/>
      <c r="MLH15" s="91"/>
      <c r="MLI15" s="91"/>
      <c r="MLJ15" s="91"/>
      <c r="MLK15" s="91"/>
      <c r="MLL15" s="91"/>
      <c r="MLM15" s="91"/>
      <c r="MLN15" s="91"/>
      <c r="MLO15" s="91"/>
      <c r="MLP15" s="91"/>
      <c r="MLQ15" s="91"/>
      <c r="MLR15" s="91"/>
      <c r="MLS15" s="91"/>
      <c r="MLT15" s="91"/>
      <c r="MLU15" s="91"/>
      <c r="MLV15" s="91"/>
      <c r="MLW15" s="91"/>
      <c r="MLX15" s="91"/>
      <c r="MLY15" s="91"/>
      <c r="MLZ15" s="91"/>
      <c r="MMA15" s="91"/>
      <c r="MMB15" s="91"/>
      <c r="MMC15" s="91"/>
      <c r="MMD15" s="91"/>
      <c r="MME15" s="91"/>
      <c r="MMF15" s="91"/>
      <c r="MMG15" s="91"/>
      <c r="MMH15" s="91"/>
      <c r="MMI15" s="91"/>
      <c r="MMJ15" s="91"/>
      <c r="MMK15" s="91"/>
      <c r="MML15" s="91"/>
      <c r="MMM15" s="91"/>
      <c r="MMN15" s="91"/>
      <c r="MMO15" s="91"/>
      <c r="MMP15" s="91"/>
      <c r="MMQ15" s="91"/>
      <c r="MMR15" s="91"/>
      <c r="MMS15" s="91"/>
      <c r="MMT15" s="91"/>
      <c r="MMU15" s="91"/>
      <c r="MMV15" s="91"/>
      <c r="MMW15" s="91"/>
      <c r="MMX15" s="91"/>
      <c r="MMY15" s="91"/>
      <c r="MMZ15" s="91"/>
      <c r="MNA15" s="91"/>
      <c r="MNB15" s="91"/>
      <c r="MNC15" s="91"/>
      <c r="MND15" s="91"/>
      <c r="MNE15" s="91"/>
      <c r="MNF15" s="91"/>
      <c r="MNG15" s="91"/>
      <c r="MNH15" s="91"/>
      <c r="MNI15" s="91"/>
      <c r="MNJ15" s="91"/>
      <c r="MNK15" s="91"/>
      <c r="MNL15" s="91"/>
      <c r="MNM15" s="91"/>
      <c r="MNN15" s="91"/>
      <c r="MNO15" s="91"/>
      <c r="MNP15" s="91"/>
      <c r="MNQ15" s="91"/>
      <c r="MNR15" s="91"/>
      <c r="MNS15" s="91"/>
      <c r="MNT15" s="91"/>
      <c r="MNU15" s="91"/>
      <c r="MNV15" s="91"/>
      <c r="MNW15" s="91"/>
      <c r="MNX15" s="91"/>
      <c r="MNY15" s="91"/>
      <c r="MNZ15" s="91"/>
      <c r="MOA15" s="91"/>
      <c r="MOB15" s="91"/>
      <c r="MOC15" s="91"/>
      <c r="MOD15" s="91"/>
      <c r="MOE15" s="91"/>
      <c r="MOF15" s="91"/>
      <c r="MOG15" s="91"/>
      <c r="MOH15" s="91"/>
      <c r="MOI15" s="91"/>
      <c r="MOJ15" s="91"/>
      <c r="MOK15" s="91"/>
      <c r="MOL15" s="91"/>
      <c r="MOM15" s="91"/>
      <c r="MON15" s="91"/>
      <c r="MOO15" s="91"/>
      <c r="MOP15" s="91"/>
      <c r="MOQ15" s="91"/>
      <c r="MOR15" s="91"/>
      <c r="MOS15" s="91"/>
      <c r="MOT15" s="91"/>
      <c r="MOU15" s="91"/>
      <c r="MOV15" s="91"/>
      <c r="MOW15" s="91"/>
      <c r="MOX15" s="91"/>
      <c r="MOY15" s="91"/>
      <c r="MOZ15" s="91"/>
      <c r="MPA15" s="91"/>
      <c r="MPB15" s="91"/>
      <c r="MPC15" s="91"/>
      <c r="MPD15" s="91"/>
      <c r="MPE15" s="91"/>
      <c r="MPF15" s="91"/>
      <c r="MPG15" s="91"/>
      <c r="MPH15" s="91"/>
      <c r="MPI15" s="91"/>
      <c r="MPJ15" s="91"/>
      <c r="MPK15" s="91"/>
      <c r="MPL15" s="91"/>
      <c r="MPM15" s="91"/>
      <c r="MPN15" s="91"/>
      <c r="MPO15" s="91"/>
      <c r="MPP15" s="91"/>
      <c r="MPQ15" s="91"/>
      <c r="MPR15" s="91"/>
      <c r="MPS15" s="91"/>
      <c r="MPT15" s="91"/>
      <c r="MPU15" s="91"/>
      <c r="MPV15" s="91"/>
      <c r="MPW15" s="91"/>
      <c r="MPX15" s="91"/>
      <c r="MPY15" s="91"/>
      <c r="MPZ15" s="91"/>
      <c r="MQA15" s="91"/>
      <c r="MQB15" s="91"/>
      <c r="MQC15" s="91"/>
      <c r="MQD15" s="91"/>
      <c r="MQE15" s="91"/>
      <c r="MQF15" s="91"/>
      <c r="MQG15" s="91"/>
      <c r="MQH15" s="91"/>
      <c r="MQI15" s="91"/>
      <c r="MQJ15" s="91"/>
      <c r="MQK15" s="91"/>
      <c r="MQL15" s="91"/>
      <c r="MQM15" s="91"/>
      <c r="MQN15" s="91"/>
      <c r="MQO15" s="91"/>
      <c r="MQP15" s="91"/>
      <c r="MQQ15" s="91"/>
      <c r="MQR15" s="91"/>
      <c r="MQS15" s="91"/>
      <c r="MQT15" s="91"/>
      <c r="MQU15" s="91"/>
      <c r="MQV15" s="91"/>
      <c r="MQW15" s="91"/>
      <c r="MQX15" s="91"/>
      <c r="MQY15" s="91"/>
      <c r="MQZ15" s="91"/>
      <c r="MRA15" s="91"/>
      <c r="MRB15" s="91"/>
      <c r="MRC15" s="91"/>
      <c r="MRD15" s="91"/>
      <c r="MRE15" s="91"/>
      <c r="MRF15" s="91"/>
      <c r="MRG15" s="91"/>
      <c r="MRH15" s="91"/>
      <c r="MRI15" s="91"/>
      <c r="MRJ15" s="91"/>
      <c r="MRK15" s="91"/>
      <c r="MRL15" s="91"/>
      <c r="MRM15" s="91"/>
      <c r="MRN15" s="91"/>
      <c r="MRO15" s="91"/>
      <c r="MRP15" s="91"/>
      <c r="MRQ15" s="91"/>
      <c r="MRR15" s="91"/>
      <c r="MRS15" s="91"/>
      <c r="MRT15" s="91"/>
      <c r="MRU15" s="91"/>
      <c r="MRV15" s="91"/>
      <c r="MRW15" s="91"/>
      <c r="MRX15" s="91"/>
      <c r="MRY15" s="91"/>
      <c r="MRZ15" s="91"/>
      <c r="MSA15" s="91"/>
      <c r="MSB15" s="91"/>
      <c r="MSC15" s="91"/>
      <c r="MSD15" s="91"/>
      <c r="MSE15" s="91"/>
      <c r="MSF15" s="91"/>
      <c r="MSG15" s="91"/>
      <c r="MSH15" s="91"/>
      <c r="MSI15" s="91"/>
      <c r="MSJ15" s="91"/>
      <c r="MSK15" s="91"/>
      <c r="MSL15" s="91"/>
      <c r="MSM15" s="91"/>
      <c r="MSN15" s="91"/>
      <c r="MSO15" s="91"/>
      <c r="MSP15" s="91"/>
      <c r="MSQ15" s="91"/>
      <c r="MSR15" s="91"/>
      <c r="MSS15" s="91"/>
      <c r="MST15" s="91"/>
      <c r="MSU15" s="91"/>
      <c r="MSV15" s="91"/>
      <c r="MSW15" s="91"/>
      <c r="MSX15" s="91"/>
      <c r="MSY15" s="91"/>
      <c r="MSZ15" s="91"/>
      <c r="MTA15" s="91"/>
      <c r="MTB15" s="91"/>
      <c r="MTC15" s="91"/>
      <c r="MTD15" s="91"/>
      <c r="MTE15" s="91"/>
      <c r="MTF15" s="91"/>
      <c r="MTG15" s="91"/>
      <c r="MTH15" s="91"/>
      <c r="MTI15" s="91"/>
      <c r="MTJ15" s="91"/>
      <c r="MTK15" s="91"/>
      <c r="MTL15" s="91"/>
      <c r="MTM15" s="91"/>
      <c r="MTN15" s="91"/>
      <c r="MTO15" s="91"/>
      <c r="MTP15" s="91"/>
      <c r="MTQ15" s="91"/>
      <c r="MTR15" s="91"/>
      <c r="MTS15" s="91"/>
      <c r="MTT15" s="91"/>
      <c r="MTU15" s="91"/>
      <c r="MTV15" s="91"/>
      <c r="MTW15" s="91"/>
      <c r="MTX15" s="91"/>
      <c r="MTY15" s="91"/>
      <c r="MTZ15" s="91"/>
      <c r="MUA15" s="91"/>
      <c r="MUB15" s="91"/>
      <c r="MUC15" s="91"/>
      <c r="MUD15" s="91"/>
      <c r="MUE15" s="91"/>
      <c r="MUF15" s="91"/>
      <c r="MUG15" s="91"/>
      <c r="MUH15" s="91"/>
      <c r="MUI15" s="91"/>
      <c r="MUJ15" s="91"/>
      <c r="MUK15" s="91"/>
      <c r="MUL15" s="91"/>
      <c r="MUM15" s="91"/>
      <c r="MUN15" s="91"/>
      <c r="MUO15" s="91"/>
      <c r="MUP15" s="91"/>
      <c r="MUQ15" s="91"/>
      <c r="MUR15" s="91"/>
      <c r="MUS15" s="91"/>
      <c r="MUT15" s="91"/>
      <c r="MUU15" s="91"/>
      <c r="MUV15" s="91"/>
      <c r="MUW15" s="91"/>
      <c r="MUX15" s="91"/>
      <c r="MUY15" s="91"/>
      <c r="MUZ15" s="91"/>
      <c r="MVA15" s="91"/>
      <c r="MVB15" s="91"/>
      <c r="MVC15" s="91"/>
      <c r="MVD15" s="91"/>
      <c r="MVE15" s="91"/>
      <c r="MVF15" s="91"/>
      <c r="MVG15" s="91"/>
      <c r="MVH15" s="91"/>
      <c r="MVI15" s="91"/>
      <c r="MVJ15" s="91"/>
      <c r="MVK15" s="91"/>
      <c r="MVL15" s="91"/>
      <c r="MVM15" s="91"/>
      <c r="MVN15" s="91"/>
      <c r="MVO15" s="91"/>
      <c r="MVP15" s="91"/>
      <c r="MVQ15" s="91"/>
      <c r="MVR15" s="91"/>
      <c r="MVS15" s="91"/>
      <c r="MVT15" s="91"/>
      <c r="MVU15" s="91"/>
      <c r="MVV15" s="91"/>
      <c r="MVW15" s="91"/>
      <c r="MVX15" s="91"/>
      <c r="MVY15" s="91"/>
      <c r="MVZ15" s="91"/>
      <c r="MWA15" s="91"/>
      <c r="MWB15" s="91"/>
      <c r="MWC15" s="91"/>
      <c r="MWD15" s="91"/>
      <c r="MWE15" s="91"/>
      <c r="MWF15" s="91"/>
      <c r="MWG15" s="91"/>
      <c r="MWH15" s="91"/>
      <c r="MWI15" s="91"/>
      <c r="MWJ15" s="91"/>
      <c r="MWK15" s="91"/>
      <c r="MWL15" s="91"/>
      <c r="MWM15" s="91"/>
      <c r="MWN15" s="91"/>
      <c r="MWO15" s="91"/>
      <c r="MWP15" s="91"/>
      <c r="MWQ15" s="91"/>
      <c r="MWR15" s="91"/>
      <c r="MWS15" s="91"/>
      <c r="MWT15" s="91"/>
      <c r="MWU15" s="91"/>
      <c r="MWV15" s="91"/>
      <c r="MWW15" s="91"/>
      <c r="MWX15" s="91"/>
      <c r="MWY15" s="91"/>
      <c r="MWZ15" s="91"/>
      <c r="MXA15" s="91"/>
      <c r="MXB15" s="91"/>
      <c r="MXC15" s="91"/>
      <c r="MXD15" s="91"/>
      <c r="MXE15" s="91"/>
      <c r="MXF15" s="91"/>
      <c r="MXG15" s="91"/>
      <c r="MXH15" s="91"/>
      <c r="MXI15" s="91"/>
      <c r="MXJ15" s="91"/>
      <c r="MXK15" s="91"/>
      <c r="MXL15" s="91"/>
      <c r="MXM15" s="91"/>
      <c r="MXN15" s="91"/>
      <c r="MXO15" s="91"/>
      <c r="MXP15" s="91"/>
      <c r="MXQ15" s="91"/>
      <c r="MXR15" s="91"/>
      <c r="MXS15" s="91"/>
      <c r="MXT15" s="91"/>
      <c r="MXU15" s="91"/>
      <c r="MXV15" s="91"/>
      <c r="MXW15" s="91"/>
      <c r="MXX15" s="91"/>
      <c r="MXY15" s="91"/>
      <c r="MXZ15" s="91"/>
      <c r="MYA15" s="91"/>
      <c r="MYB15" s="91"/>
      <c r="MYC15" s="91"/>
      <c r="MYD15" s="91"/>
      <c r="MYE15" s="91"/>
      <c r="MYF15" s="91"/>
      <c r="MYG15" s="91"/>
      <c r="MYH15" s="91"/>
      <c r="MYI15" s="91"/>
      <c r="MYJ15" s="91"/>
      <c r="MYK15" s="91"/>
      <c r="MYL15" s="91"/>
      <c r="MYM15" s="91"/>
      <c r="MYN15" s="91"/>
      <c r="MYO15" s="91"/>
      <c r="MYP15" s="91"/>
      <c r="MYQ15" s="91"/>
      <c r="MYR15" s="91"/>
      <c r="MYS15" s="91"/>
      <c r="MYT15" s="91"/>
      <c r="MYU15" s="91"/>
      <c r="MYV15" s="91"/>
      <c r="MYW15" s="91"/>
      <c r="MYX15" s="91"/>
      <c r="MYY15" s="91"/>
      <c r="MYZ15" s="91"/>
      <c r="MZA15" s="91"/>
      <c r="MZB15" s="91"/>
      <c r="MZC15" s="91"/>
      <c r="MZD15" s="91"/>
      <c r="MZE15" s="91"/>
      <c r="MZF15" s="91"/>
      <c r="MZG15" s="91"/>
      <c r="MZH15" s="91"/>
      <c r="MZI15" s="91"/>
      <c r="MZJ15" s="91"/>
      <c r="MZK15" s="91"/>
      <c r="MZL15" s="91"/>
      <c r="MZM15" s="91"/>
      <c r="MZN15" s="91"/>
      <c r="MZO15" s="91"/>
      <c r="MZP15" s="91"/>
      <c r="MZQ15" s="91"/>
      <c r="MZR15" s="91"/>
      <c r="MZS15" s="91"/>
      <c r="MZT15" s="91"/>
      <c r="MZU15" s="91"/>
      <c r="MZV15" s="91"/>
      <c r="MZW15" s="91"/>
      <c r="MZX15" s="91"/>
      <c r="MZY15" s="91"/>
      <c r="MZZ15" s="91"/>
      <c r="NAA15" s="91"/>
      <c r="NAB15" s="91"/>
      <c r="NAC15" s="91"/>
      <c r="NAD15" s="91"/>
      <c r="NAE15" s="91"/>
      <c r="NAF15" s="91"/>
      <c r="NAG15" s="91"/>
      <c r="NAH15" s="91"/>
      <c r="NAI15" s="91"/>
      <c r="NAJ15" s="91"/>
      <c r="NAK15" s="91"/>
      <c r="NAL15" s="91"/>
      <c r="NAM15" s="91"/>
      <c r="NAN15" s="91"/>
      <c r="NAO15" s="91"/>
      <c r="NAP15" s="91"/>
      <c r="NAQ15" s="91"/>
      <c r="NAR15" s="91"/>
      <c r="NAS15" s="91"/>
      <c r="NAT15" s="91"/>
      <c r="NAU15" s="91"/>
      <c r="NAV15" s="91"/>
      <c r="NAW15" s="91"/>
      <c r="NAX15" s="91"/>
      <c r="NAY15" s="91"/>
      <c r="NAZ15" s="91"/>
      <c r="NBA15" s="91"/>
      <c r="NBB15" s="91"/>
      <c r="NBC15" s="91"/>
      <c r="NBD15" s="91"/>
      <c r="NBE15" s="91"/>
      <c r="NBF15" s="91"/>
      <c r="NBG15" s="91"/>
      <c r="NBH15" s="91"/>
      <c r="NBI15" s="91"/>
      <c r="NBJ15" s="91"/>
      <c r="NBK15" s="91"/>
      <c r="NBL15" s="91"/>
      <c r="NBM15" s="91"/>
      <c r="NBN15" s="91"/>
      <c r="NBO15" s="91"/>
      <c r="NBP15" s="91"/>
      <c r="NBQ15" s="91"/>
      <c r="NBR15" s="91"/>
      <c r="NBS15" s="91"/>
      <c r="NBT15" s="91"/>
      <c r="NBU15" s="91"/>
      <c r="NBV15" s="91"/>
      <c r="NBW15" s="91"/>
      <c r="NBX15" s="91"/>
      <c r="NBY15" s="91"/>
      <c r="NBZ15" s="91"/>
      <c r="NCA15" s="91"/>
      <c r="NCB15" s="91"/>
      <c r="NCC15" s="91"/>
      <c r="NCD15" s="91"/>
      <c r="NCE15" s="91"/>
      <c r="NCF15" s="91"/>
      <c r="NCG15" s="91"/>
      <c r="NCH15" s="91"/>
      <c r="NCI15" s="91"/>
      <c r="NCJ15" s="91"/>
      <c r="NCK15" s="91"/>
      <c r="NCL15" s="91"/>
      <c r="NCM15" s="91"/>
      <c r="NCN15" s="91"/>
      <c r="NCO15" s="91"/>
      <c r="NCP15" s="91"/>
      <c r="NCQ15" s="91"/>
      <c r="NCR15" s="91"/>
      <c r="NCS15" s="91"/>
      <c r="NCT15" s="91"/>
      <c r="NCU15" s="91"/>
      <c r="NCV15" s="91"/>
      <c r="NCW15" s="91"/>
      <c r="NCX15" s="91"/>
      <c r="NCY15" s="91"/>
      <c r="NCZ15" s="91"/>
      <c r="NDA15" s="91"/>
      <c r="NDB15" s="91"/>
      <c r="NDC15" s="91"/>
      <c r="NDD15" s="91"/>
      <c r="NDE15" s="91"/>
      <c r="NDF15" s="91"/>
      <c r="NDG15" s="91"/>
      <c r="NDH15" s="91"/>
      <c r="NDI15" s="91"/>
      <c r="NDJ15" s="91"/>
      <c r="NDK15" s="91"/>
      <c r="NDL15" s="91"/>
      <c r="NDM15" s="91"/>
      <c r="NDN15" s="91"/>
      <c r="NDO15" s="91"/>
      <c r="NDP15" s="91"/>
      <c r="NDQ15" s="91"/>
      <c r="NDR15" s="91"/>
      <c r="NDS15" s="91"/>
      <c r="NDT15" s="91"/>
      <c r="NDU15" s="91"/>
      <c r="NDV15" s="91"/>
      <c r="NDW15" s="91"/>
      <c r="NDX15" s="91"/>
      <c r="NDY15" s="91"/>
      <c r="NDZ15" s="91"/>
      <c r="NEA15" s="91"/>
      <c r="NEB15" s="91"/>
      <c r="NEC15" s="91"/>
      <c r="NED15" s="91"/>
      <c r="NEE15" s="91"/>
      <c r="NEF15" s="91"/>
      <c r="NEG15" s="91"/>
      <c r="NEH15" s="91"/>
      <c r="NEI15" s="91"/>
      <c r="NEJ15" s="91"/>
      <c r="NEK15" s="91"/>
      <c r="NEL15" s="91"/>
      <c r="NEM15" s="91"/>
      <c r="NEN15" s="91"/>
      <c r="NEO15" s="91"/>
      <c r="NEP15" s="91"/>
      <c r="NEQ15" s="91"/>
      <c r="NER15" s="91"/>
      <c r="NES15" s="91"/>
      <c r="NET15" s="91"/>
      <c r="NEU15" s="91"/>
      <c r="NEV15" s="91"/>
      <c r="NEW15" s="91"/>
      <c r="NEX15" s="91"/>
      <c r="NEY15" s="91"/>
      <c r="NEZ15" s="91"/>
      <c r="NFA15" s="91"/>
      <c r="NFB15" s="91"/>
      <c r="NFC15" s="91"/>
      <c r="NFD15" s="91"/>
      <c r="NFE15" s="91"/>
      <c r="NFF15" s="91"/>
      <c r="NFG15" s="91"/>
      <c r="NFH15" s="91"/>
      <c r="NFI15" s="91"/>
      <c r="NFJ15" s="91"/>
      <c r="NFK15" s="91"/>
      <c r="NFL15" s="91"/>
      <c r="NFM15" s="91"/>
      <c r="NFN15" s="91"/>
      <c r="NFO15" s="91"/>
      <c r="NFP15" s="91"/>
      <c r="NFQ15" s="91"/>
      <c r="NFR15" s="91"/>
      <c r="NFS15" s="91"/>
      <c r="NFT15" s="91"/>
      <c r="NFU15" s="91"/>
      <c r="NFV15" s="91"/>
      <c r="NFW15" s="91"/>
      <c r="NFX15" s="91"/>
      <c r="NFY15" s="91"/>
      <c r="NFZ15" s="91"/>
      <c r="NGA15" s="91"/>
      <c r="NGB15" s="91"/>
      <c r="NGC15" s="91"/>
      <c r="NGD15" s="91"/>
      <c r="NGE15" s="91"/>
      <c r="NGF15" s="91"/>
      <c r="NGG15" s="91"/>
      <c r="NGH15" s="91"/>
      <c r="NGI15" s="91"/>
      <c r="NGJ15" s="91"/>
      <c r="NGK15" s="91"/>
      <c r="NGL15" s="91"/>
      <c r="NGM15" s="91"/>
      <c r="NGN15" s="91"/>
      <c r="NGO15" s="91"/>
      <c r="NGP15" s="91"/>
      <c r="NGQ15" s="91"/>
      <c r="NGR15" s="91"/>
      <c r="NGS15" s="91"/>
      <c r="NGT15" s="91"/>
      <c r="NGU15" s="91"/>
      <c r="NGV15" s="91"/>
      <c r="NGW15" s="91"/>
      <c r="NGX15" s="91"/>
      <c r="NGY15" s="91"/>
      <c r="NGZ15" s="91"/>
      <c r="NHA15" s="91"/>
      <c r="NHB15" s="91"/>
      <c r="NHC15" s="91"/>
      <c r="NHD15" s="91"/>
      <c r="NHE15" s="91"/>
      <c r="NHF15" s="91"/>
      <c r="NHG15" s="91"/>
      <c r="NHH15" s="91"/>
      <c r="NHI15" s="91"/>
      <c r="NHJ15" s="91"/>
      <c r="NHK15" s="91"/>
      <c r="NHL15" s="91"/>
      <c r="NHM15" s="91"/>
      <c r="NHN15" s="91"/>
      <c r="NHO15" s="91"/>
      <c r="NHP15" s="91"/>
      <c r="NHQ15" s="91"/>
      <c r="NHR15" s="91"/>
      <c r="NHS15" s="91"/>
      <c r="NHT15" s="91"/>
      <c r="NHU15" s="91"/>
      <c r="NHV15" s="91"/>
      <c r="NHW15" s="91"/>
      <c r="NHX15" s="91"/>
      <c r="NHY15" s="91"/>
      <c r="NHZ15" s="91"/>
      <c r="NIA15" s="91"/>
      <c r="NIB15" s="91"/>
      <c r="NIC15" s="91"/>
      <c r="NID15" s="91"/>
      <c r="NIE15" s="91"/>
      <c r="NIF15" s="91"/>
      <c r="NIG15" s="91"/>
      <c r="NIH15" s="91"/>
      <c r="NII15" s="91"/>
      <c r="NIJ15" s="91"/>
      <c r="NIK15" s="91"/>
      <c r="NIL15" s="91"/>
      <c r="NIM15" s="91"/>
      <c r="NIN15" s="91"/>
      <c r="NIO15" s="91"/>
      <c r="NIP15" s="91"/>
      <c r="NIQ15" s="91"/>
      <c r="NIR15" s="91"/>
      <c r="NIS15" s="91"/>
      <c r="NIT15" s="91"/>
      <c r="NIU15" s="91"/>
      <c r="NIV15" s="91"/>
      <c r="NIW15" s="91"/>
      <c r="NIX15" s="91"/>
      <c r="NIY15" s="91"/>
      <c r="NIZ15" s="91"/>
      <c r="NJA15" s="91"/>
      <c r="NJB15" s="91"/>
      <c r="NJC15" s="91"/>
      <c r="NJD15" s="91"/>
      <c r="NJE15" s="91"/>
      <c r="NJF15" s="91"/>
      <c r="NJG15" s="91"/>
      <c r="NJH15" s="91"/>
      <c r="NJI15" s="91"/>
      <c r="NJJ15" s="91"/>
      <c r="NJK15" s="91"/>
      <c r="NJL15" s="91"/>
      <c r="NJM15" s="91"/>
      <c r="NJN15" s="91"/>
      <c r="NJO15" s="91"/>
      <c r="NJP15" s="91"/>
      <c r="NJQ15" s="91"/>
      <c r="NJR15" s="91"/>
      <c r="NJS15" s="91"/>
      <c r="NJT15" s="91"/>
      <c r="NJU15" s="91"/>
      <c r="NJV15" s="91"/>
      <c r="NJW15" s="91"/>
      <c r="NJX15" s="91"/>
      <c r="NJY15" s="91"/>
      <c r="NJZ15" s="91"/>
      <c r="NKA15" s="91"/>
      <c r="NKB15" s="91"/>
      <c r="NKC15" s="91"/>
      <c r="NKD15" s="91"/>
      <c r="NKE15" s="91"/>
      <c r="NKF15" s="91"/>
      <c r="NKG15" s="91"/>
      <c r="NKH15" s="91"/>
      <c r="NKI15" s="91"/>
      <c r="NKJ15" s="91"/>
      <c r="NKK15" s="91"/>
      <c r="NKL15" s="91"/>
      <c r="NKM15" s="91"/>
      <c r="NKN15" s="91"/>
      <c r="NKO15" s="91"/>
      <c r="NKP15" s="91"/>
      <c r="NKQ15" s="91"/>
      <c r="NKR15" s="91"/>
      <c r="NKS15" s="91"/>
      <c r="NKT15" s="91"/>
      <c r="NKU15" s="91"/>
      <c r="NKV15" s="91"/>
      <c r="NKW15" s="91"/>
      <c r="NKX15" s="91"/>
      <c r="NKY15" s="91"/>
      <c r="NKZ15" s="91"/>
      <c r="NLA15" s="91"/>
      <c r="NLB15" s="91"/>
      <c r="NLC15" s="91"/>
      <c r="NLD15" s="91"/>
      <c r="NLE15" s="91"/>
      <c r="NLF15" s="91"/>
      <c r="NLG15" s="91"/>
      <c r="NLH15" s="91"/>
      <c r="NLI15" s="91"/>
      <c r="NLJ15" s="91"/>
      <c r="NLK15" s="91"/>
      <c r="NLL15" s="91"/>
      <c r="NLM15" s="91"/>
      <c r="NLN15" s="91"/>
      <c r="NLO15" s="91"/>
      <c r="NLP15" s="91"/>
      <c r="NLQ15" s="91"/>
      <c r="NLR15" s="91"/>
      <c r="NLS15" s="91"/>
      <c r="NLT15" s="91"/>
      <c r="NLU15" s="91"/>
      <c r="NLV15" s="91"/>
      <c r="NLW15" s="91"/>
      <c r="NLX15" s="91"/>
      <c r="NLY15" s="91"/>
      <c r="NLZ15" s="91"/>
      <c r="NMA15" s="91"/>
      <c r="NMB15" s="91"/>
      <c r="NMC15" s="91"/>
      <c r="NMD15" s="91"/>
      <c r="NME15" s="91"/>
      <c r="NMF15" s="91"/>
      <c r="NMG15" s="91"/>
      <c r="NMH15" s="91"/>
      <c r="NMI15" s="91"/>
      <c r="NMJ15" s="91"/>
      <c r="NMK15" s="91"/>
      <c r="NML15" s="91"/>
      <c r="NMM15" s="91"/>
      <c r="NMN15" s="91"/>
      <c r="NMO15" s="91"/>
      <c r="NMP15" s="91"/>
      <c r="NMQ15" s="91"/>
      <c r="NMR15" s="91"/>
      <c r="NMS15" s="91"/>
      <c r="NMT15" s="91"/>
      <c r="NMU15" s="91"/>
      <c r="NMV15" s="91"/>
      <c r="NMW15" s="91"/>
      <c r="NMX15" s="91"/>
      <c r="NMY15" s="91"/>
      <c r="NMZ15" s="91"/>
      <c r="NNA15" s="91"/>
      <c r="NNB15" s="91"/>
      <c r="NNC15" s="91"/>
      <c r="NND15" s="91"/>
      <c r="NNE15" s="91"/>
      <c r="NNF15" s="91"/>
      <c r="NNG15" s="91"/>
      <c r="NNH15" s="91"/>
      <c r="NNI15" s="91"/>
      <c r="NNJ15" s="91"/>
      <c r="NNK15" s="91"/>
      <c r="NNL15" s="91"/>
      <c r="NNM15" s="91"/>
      <c r="NNN15" s="91"/>
      <c r="NNO15" s="91"/>
      <c r="NNP15" s="91"/>
      <c r="NNQ15" s="91"/>
      <c r="NNR15" s="91"/>
      <c r="NNS15" s="91"/>
      <c r="NNT15" s="91"/>
      <c r="NNU15" s="91"/>
      <c r="NNV15" s="91"/>
      <c r="NNW15" s="91"/>
      <c r="NNX15" s="91"/>
      <c r="NNY15" s="91"/>
      <c r="NNZ15" s="91"/>
      <c r="NOA15" s="91"/>
      <c r="NOB15" s="91"/>
      <c r="NOC15" s="91"/>
      <c r="NOD15" s="91"/>
      <c r="NOE15" s="91"/>
      <c r="NOF15" s="91"/>
      <c r="NOG15" s="91"/>
      <c r="NOH15" s="91"/>
      <c r="NOI15" s="91"/>
      <c r="NOJ15" s="91"/>
      <c r="NOK15" s="91"/>
      <c r="NOL15" s="91"/>
      <c r="NOM15" s="91"/>
      <c r="NON15" s="91"/>
      <c r="NOO15" s="91"/>
      <c r="NOP15" s="91"/>
      <c r="NOQ15" s="91"/>
      <c r="NOR15" s="91"/>
      <c r="NOS15" s="91"/>
      <c r="NOT15" s="91"/>
      <c r="NOU15" s="91"/>
      <c r="NOV15" s="91"/>
      <c r="NOW15" s="91"/>
      <c r="NOX15" s="91"/>
      <c r="NOY15" s="91"/>
      <c r="NOZ15" s="91"/>
      <c r="NPA15" s="91"/>
      <c r="NPB15" s="91"/>
      <c r="NPC15" s="91"/>
      <c r="NPD15" s="91"/>
      <c r="NPE15" s="91"/>
      <c r="NPF15" s="91"/>
      <c r="NPG15" s="91"/>
      <c r="NPH15" s="91"/>
      <c r="NPI15" s="91"/>
      <c r="NPJ15" s="91"/>
      <c r="NPK15" s="91"/>
      <c r="NPL15" s="91"/>
      <c r="NPM15" s="91"/>
      <c r="NPN15" s="91"/>
      <c r="NPO15" s="91"/>
      <c r="NPP15" s="91"/>
      <c r="NPQ15" s="91"/>
      <c r="NPR15" s="91"/>
      <c r="NPS15" s="91"/>
      <c r="NPT15" s="91"/>
      <c r="NPU15" s="91"/>
      <c r="NPV15" s="91"/>
      <c r="NPW15" s="91"/>
      <c r="NPX15" s="91"/>
      <c r="NPY15" s="91"/>
      <c r="NPZ15" s="91"/>
      <c r="NQA15" s="91"/>
      <c r="NQB15" s="91"/>
      <c r="NQC15" s="91"/>
      <c r="NQD15" s="91"/>
      <c r="NQE15" s="91"/>
      <c r="NQF15" s="91"/>
      <c r="NQG15" s="91"/>
      <c r="NQH15" s="91"/>
      <c r="NQI15" s="91"/>
      <c r="NQJ15" s="91"/>
      <c r="NQK15" s="91"/>
      <c r="NQL15" s="91"/>
      <c r="NQM15" s="91"/>
      <c r="NQN15" s="91"/>
      <c r="NQO15" s="91"/>
      <c r="NQP15" s="91"/>
      <c r="NQQ15" s="91"/>
      <c r="NQR15" s="91"/>
      <c r="NQS15" s="91"/>
      <c r="NQT15" s="91"/>
      <c r="NQU15" s="91"/>
      <c r="NQV15" s="91"/>
      <c r="NQW15" s="91"/>
      <c r="NQX15" s="91"/>
      <c r="NQY15" s="91"/>
      <c r="NQZ15" s="91"/>
      <c r="NRA15" s="91"/>
      <c r="NRB15" s="91"/>
      <c r="NRC15" s="91"/>
      <c r="NRD15" s="91"/>
      <c r="NRE15" s="91"/>
      <c r="NRF15" s="91"/>
      <c r="NRG15" s="91"/>
      <c r="NRH15" s="91"/>
      <c r="NRI15" s="91"/>
      <c r="NRJ15" s="91"/>
      <c r="NRK15" s="91"/>
      <c r="NRL15" s="91"/>
      <c r="NRM15" s="91"/>
      <c r="NRN15" s="91"/>
      <c r="NRO15" s="91"/>
      <c r="NRP15" s="91"/>
      <c r="NRQ15" s="91"/>
      <c r="NRR15" s="91"/>
      <c r="NRS15" s="91"/>
      <c r="NRT15" s="91"/>
      <c r="NRU15" s="91"/>
      <c r="NRV15" s="91"/>
      <c r="NRW15" s="91"/>
      <c r="NRX15" s="91"/>
      <c r="NRY15" s="91"/>
      <c r="NRZ15" s="91"/>
      <c r="NSA15" s="91"/>
      <c r="NSB15" s="91"/>
      <c r="NSC15" s="91"/>
      <c r="NSD15" s="91"/>
      <c r="NSE15" s="91"/>
      <c r="NSF15" s="91"/>
      <c r="NSG15" s="91"/>
      <c r="NSH15" s="91"/>
      <c r="NSI15" s="91"/>
      <c r="NSJ15" s="91"/>
      <c r="NSK15" s="91"/>
      <c r="NSL15" s="91"/>
      <c r="NSM15" s="91"/>
      <c r="NSN15" s="91"/>
      <c r="NSO15" s="91"/>
      <c r="NSP15" s="91"/>
      <c r="NSQ15" s="91"/>
      <c r="NSR15" s="91"/>
      <c r="NSS15" s="91"/>
      <c r="NST15" s="91"/>
      <c r="NSU15" s="91"/>
      <c r="NSV15" s="91"/>
      <c r="NSW15" s="91"/>
      <c r="NSX15" s="91"/>
      <c r="NSY15" s="91"/>
      <c r="NSZ15" s="91"/>
      <c r="NTA15" s="91"/>
      <c r="NTB15" s="91"/>
      <c r="NTC15" s="91"/>
      <c r="NTD15" s="91"/>
      <c r="NTE15" s="91"/>
      <c r="NTF15" s="91"/>
      <c r="NTG15" s="91"/>
      <c r="NTH15" s="91"/>
      <c r="NTI15" s="91"/>
      <c r="NTJ15" s="91"/>
      <c r="NTK15" s="91"/>
      <c r="NTL15" s="91"/>
      <c r="NTM15" s="91"/>
      <c r="NTN15" s="91"/>
      <c r="NTO15" s="91"/>
      <c r="NTP15" s="91"/>
      <c r="NTQ15" s="91"/>
      <c r="NTR15" s="91"/>
      <c r="NTS15" s="91"/>
      <c r="NTT15" s="91"/>
      <c r="NTU15" s="91"/>
      <c r="NTV15" s="91"/>
      <c r="NTW15" s="91"/>
      <c r="NTX15" s="91"/>
      <c r="NTY15" s="91"/>
      <c r="NTZ15" s="91"/>
      <c r="NUA15" s="91"/>
      <c r="NUB15" s="91"/>
      <c r="NUC15" s="91"/>
      <c r="NUD15" s="91"/>
      <c r="NUE15" s="91"/>
      <c r="NUF15" s="91"/>
      <c r="NUG15" s="91"/>
      <c r="NUH15" s="91"/>
      <c r="NUI15" s="91"/>
      <c r="NUJ15" s="91"/>
      <c r="NUK15" s="91"/>
      <c r="NUL15" s="91"/>
      <c r="NUM15" s="91"/>
      <c r="NUN15" s="91"/>
      <c r="NUO15" s="91"/>
      <c r="NUP15" s="91"/>
      <c r="NUQ15" s="91"/>
      <c r="NUR15" s="91"/>
      <c r="NUS15" s="91"/>
      <c r="NUT15" s="91"/>
      <c r="NUU15" s="91"/>
      <c r="NUV15" s="91"/>
      <c r="NUW15" s="91"/>
      <c r="NUX15" s="91"/>
      <c r="NUY15" s="91"/>
      <c r="NUZ15" s="91"/>
      <c r="NVA15" s="91"/>
      <c r="NVB15" s="91"/>
      <c r="NVC15" s="91"/>
      <c r="NVD15" s="91"/>
      <c r="NVE15" s="91"/>
      <c r="NVF15" s="91"/>
      <c r="NVG15" s="91"/>
      <c r="NVH15" s="91"/>
      <c r="NVI15" s="91"/>
      <c r="NVJ15" s="91"/>
      <c r="NVK15" s="91"/>
      <c r="NVL15" s="91"/>
      <c r="NVM15" s="91"/>
      <c r="NVN15" s="91"/>
      <c r="NVO15" s="91"/>
      <c r="NVP15" s="91"/>
      <c r="NVQ15" s="91"/>
      <c r="NVR15" s="91"/>
      <c r="NVS15" s="91"/>
      <c r="NVT15" s="91"/>
      <c r="NVU15" s="91"/>
      <c r="NVV15" s="91"/>
      <c r="NVW15" s="91"/>
      <c r="NVX15" s="91"/>
      <c r="NVY15" s="91"/>
      <c r="NVZ15" s="91"/>
      <c r="NWA15" s="91"/>
      <c r="NWB15" s="91"/>
      <c r="NWC15" s="91"/>
      <c r="NWD15" s="91"/>
      <c r="NWE15" s="91"/>
      <c r="NWF15" s="91"/>
      <c r="NWG15" s="91"/>
      <c r="NWH15" s="91"/>
      <c r="NWI15" s="91"/>
      <c r="NWJ15" s="91"/>
      <c r="NWK15" s="91"/>
      <c r="NWL15" s="91"/>
      <c r="NWM15" s="91"/>
      <c r="NWN15" s="91"/>
      <c r="NWO15" s="91"/>
      <c r="NWP15" s="91"/>
      <c r="NWQ15" s="91"/>
      <c r="NWR15" s="91"/>
      <c r="NWS15" s="91"/>
      <c r="NWT15" s="91"/>
      <c r="NWU15" s="91"/>
      <c r="NWV15" s="91"/>
      <c r="NWW15" s="91"/>
      <c r="NWX15" s="91"/>
      <c r="NWY15" s="91"/>
      <c r="NWZ15" s="91"/>
      <c r="NXA15" s="91"/>
      <c r="NXB15" s="91"/>
      <c r="NXC15" s="91"/>
      <c r="NXD15" s="91"/>
      <c r="NXE15" s="91"/>
      <c r="NXF15" s="91"/>
      <c r="NXG15" s="91"/>
      <c r="NXH15" s="91"/>
      <c r="NXI15" s="91"/>
      <c r="NXJ15" s="91"/>
      <c r="NXK15" s="91"/>
      <c r="NXL15" s="91"/>
      <c r="NXM15" s="91"/>
      <c r="NXN15" s="91"/>
      <c r="NXO15" s="91"/>
      <c r="NXP15" s="91"/>
      <c r="NXQ15" s="91"/>
      <c r="NXR15" s="91"/>
      <c r="NXS15" s="91"/>
      <c r="NXT15" s="91"/>
      <c r="NXU15" s="91"/>
      <c r="NXV15" s="91"/>
      <c r="NXW15" s="91"/>
      <c r="NXX15" s="91"/>
      <c r="NXY15" s="91"/>
      <c r="NXZ15" s="91"/>
      <c r="NYA15" s="91"/>
      <c r="NYB15" s="91"/>
      <c r="NYC15" s="91"/>
      <c r="NYD15" s="91"/>
      <c r="NYE15" s="91"/>
      <c r="NYF15" s="91"/>
      <c r="NYG15" s="91"/>
      <c r="NYH15" s="91"/>
      <c r="NYI15" s="91"/>
      <c r="NYJ15" s="91"/>
      <c r="NYK15" s="91"/>
      <c r="NYL15" s="91"/>
      <c r="NYM15" s="91"/>
      <c r="NYN15" s="91"/>
      <c r="NYO15" s="91"/>
      <c r="NYP15" s="91"/>
      <c r="NYQ15" s="91"/>
      <c r="NYR15" s="91"/>
      <c r="NYS15" s="91"/>
      <c r="NYT15" s="91"/>
      <c r="NYU15" s="91"/>
      <c r="NYV15" s="91"/>
      <c r="NYW15" s="91"/>
      <c r="NYX15" s="91"/>
      <c r="NYY15" s="91"/>
      <c r="NYZ15" s="91"/>
      <c r="NZA15" s="91"/>
      <c r="NZB15" s="91"/>
      <c r="NZC15" s="91"/>
      <c r="NZD15" s="91"/>
      <c r="NZE15" s="91"/>
      <c r="NZF15" s="91"/>
      <c r="NZG15" s="91"/>
      <c r="NZH15" s="91"/>
      <c r="NZI15" s="91"/>
      <c r="NZJ15" s="91"/>
      <c r="NZK15" s="91"/>
      <c r="NZL15" s="91"/>
      <c r="NZM15" s="91"/>
      <c r="NZN15" s="91"/>
      <c r="NZO15" s="91"/>
      <c r="NZP15" s="91"/>
      <c r="NZQ15" s="91"/>
      <c r="NZR15" s="91"/>
      <c r="NZS15" s="91"/>
      <c r="NZT15" s="91"/>
      <c r="NZU15" s="91"/>
      <c r="NZV15" s="91"/>
      <c r="NZW15" s="91"/>
      <c r="NZX15" s="91"/>
      <c r="NZY15" s="91"/>
      <c r="NZZ15" s="91"/>
      <c r="OAA15" s="91"/>
      <c r="OAB15" s="91"/>
      <c r="OAC15" s="91"/>
      <c r="OAD15" s="91"/>
      <c r="OAE15" s="91"/>
      <c r="OAF15" s="91"/>
      <c r="OAG15" s="91"/>
      <c r="OAH15" s="91"/>
      <c r="OAI15" s="91"/>
      <c r="OAJ15" s="91"/>
      <c r="OAK15" s="91"/>
      <c r="OAL15" s="91"/>
      <c r="OAM15" s="91"/>
      <c r="OAN15" s="91"/>
      <c r="OAO15" s="91"/>
      <c r="OAP15" s="91"/>
      <c r="OAQ15" s="91"/>
      <c r="OAR15" s="91"/>
      <c r="OAS15" s="91"/>
      <c r="OAT15" s="91"/>
      <c r="OAU15" s="91"/>
      <c r="OAV15" s="91"/>
      <c r="OAW15" s="91"/>
      <c r="OAX15" s="91"/>
      <c r="OAY15" s="91"/>
      <c r="OAZ15" s="91"/>
      <c r="OBA15" s="91"/>
      <c r="OBB15" s="91"/>
      <c r="OBC15" s="91"/>
      <c r="OBD15" s="91"/>
      <c r="OBE15" s="91"/>
      <c r="OBF15" s="91"/>
      <c r="OBG15" s="91"/>
      <c r="OBH15" s="91"/>
      <c r="OBI15" s="91"/>
      <c r="OBJ15" s="91"/>
      <c r="OBK15" s="91"/>
      <c r="OBL15" s="91"/>
      <c r="OBM15" s="91"/>
      <c r="OBN15" s="91"/>
      <c r="OBO15" s="91"/>
      <c r="OBP15" s="91"/>
      <c r="OBQ15" s="91"/>
      <c r="OBR15" s="91"/>
      <c r="OBS15" s="91"/>
      <c r="OBT15" s="91"/>
      <c r="OBU15" s="91"/>
      <c r="OBV15" s="91"/>
      <c r="OBW15" s="91"/>
      <c r="OBX15" s="91"/>
      <c r="OBY15" s="91"/>
      <c r="OBZ15" s="91"/>
      <c r="OCA15" s="91"/>
      <c r="OCB15" s="91"/>
      <c r="OCC15" s="91"/>
      <c r="OCD15" s="91"/>
      <c r="OCE15" s="91"/>
      <c r="OCF15" s="91"/>
      <c r="OCG15" s="91"/>
      <c r="OCH15" s="91"/>
      <c r="OCI15" s="91"/>
      <c r="OCJ15" s="91"/>
      <c r="OCK15" s="91"/>
      <c r="OCL15" s="91"/>
      <c r="OCM15" s="91"/>
      <c r="OCN15" s="91"/>
      <c r="OCO15" s="91"/>
      <c r="OCP15" s="91"/>
      <c r="OCQ15" s="91"/>
      <c r="OCR15" s="91"/>
      <c r="OCS15" s="91"/>
      <c r="OCT15" s="91"/>
      <c r="OCU15" s="91"/>
      <c r="OCV15" s="91"/>
      <c r="OCW15" s="91"/>
      <c r="OCX15" s="91"/>
      <c r="OCY15" s="91"/>
      <c r="OCZ15" s="91"/>
      <c r="ODA15" s="91"/>
      <c r="ODB15" s="91"/>
      <c r="ODC15" s="91"/>
      <c r="ODD15" s="91"/>
      <c r="ODE15" s="91"/>
      <c r="ODF15" s="91"/>
      <c r="ODG15" s="91"/>
      <c r="ODH15" s="91"/>
      <c r="ODI15" s="91"/>
      <c r="ODJ15" s="91"/>
      <c r="ODK15" s="91"/>
      <c r="ODL15" s="91"/>
      <c r="ODM15" s="91"/>
      <c r="ODN15" s="91"/>
      <c r="ODO15" s="91"/>
      <c r="ODP15" s="91"/>
      <c r="ODQ15" s="91"/>
      <c r="ODR15" s="91"/>
      <c r="ODS15" s="91"/>
      <c r="ODT15" s="91"/>
      <c r="ODU15" s="91"/>
      <c r="ODV15" s="91"/>
      <c r="ODW15" s="91"/>
      <c r="ODX15" s="91"/>
      <c r="ODY15" s="91"/>
      <c r="ODZ15" s="91"/>
      <c r="OEA15" s="91"/>
      <c r="OEB15" s="91"/>
      <c r="OEC15" s="91"/>
      <c r="OED15" s="91"/>
      <c r="OEE15" s="91"/>
      <c r="OEF15" s="91"/>
      <c r="OEG15" s="91"/>
      <c r="OEH15" s="91"/>
      <c r="OEI15" s="91"/>
      <c r="OEJ15" s="91"/>
      <c r="OEK15" s="91"/>
      <c r="OEL15" s="91"/>
      <c r="OEM15" s="91"/>
      <c r="OEN15" s="91"/>
      <c r="OEO15" s="91"/>
      <c r="OEP15" s="91"/>
      <c r="OEQ15" s="91"/>
      <c r="OER15" s="91"/>
      <c r="OES15" s="91"/>
      <c r="OET15" s="91"/>
      <c r="OEU15" s="91"/>
      <c r="OEV15" s="91"/>
      <c r="OEW15" s="91"/>
      <c r="OEX15" s="91"/>
      <c r="OEY15" s="91"/>
      <c r="OEZ15" s="91"/>
      <c r="OFA15" s="91"/>
      <c r="OFB15" s="91"/>
      <c r="OFC15" s="91"/>
      <c r="OFD15" s="91"/>
      <c r="OFE15" s="91"/>
      <c r="OFF15" s="91"/>
      <c r="OFG15" s="91"/>
      <c r="OFH15" s="91"/>
      <c r="OFI15" s="91"/>
      <c r="OFJ15" s="91"/>
      <c r="OFK15" s="91"/>
      <c r="OFL15" s="91"/>
      <c r="OFM15" s="91"/>
      <c r="OFN15" s="91"/>
      <c r="OFO15" s="91"/>
      <c r="OFP15" s="91"/>
      <c r="OFQ15" s="91"/>
      <c r="OFR15" s="91"/>
      <c r="OFS15" s="91"/>
      <c r="OFT15" s="91"/>
      <c r="OFU15" s="91"/>
      <c r="OFV15" s="91"/>
      <c r="OFW15" s="91"/>
      <c r="OFX15" s="91"/>
      <c r="OFY15" s="91"/>
      <c r="OFZ15" s="91"/>
      <c r="OGA15" s="91"/>
      <c r="OGB15" s="91"/>
      <c r="OGC15" s="91"/>
      <c r="OGD15" s="91"/>
      <c r="OGE15" s="91"/>
      <c r="OGF15" s="91"/>
      <c r="OGG15" s="91"/>
      <c r="OGH15" s="91"/>
      <c r="OGI15" s="91"/>
      <c r="OGJ15" s="91"/>
      <c r="OGK15" s="91"/>
      <c r="OGL15" s="91"/>
      <c r="OGM15" s="91"/>
      <c r="OGN15" s="91"/>
      <c r="OGO15" s="91"/>
      <c r="OGP15" s="91"/>
      <c r="OGQ15" s="91"/>
      <c r="OGR15" s="91"/>
      <c r="OGS15" s="91"/>
      <c r="OGT15" s="91"/>
      <c r="OGU15" s="91"/>
      <c r="OGV15" s="91"/>
      <c r="OGW15" s="91"/>
      <c r="OGX15" s="91"/>
      <c r="OGY15" s="91"/>
      <c r="OGZ15" s="91"/>
      <c r="OHA15" s="91"/>
      <c r="OHB15" s="91"/>
      <c r="OHC15" s="91"/>
      <c r="OHD15" s="91"/>
      <c r="OHE15" s="91"/>
      <c r="OHF15" s="91"/>
      <c r="OHG15" s="91"/>
      <c r="OHH15" s="91"/>
      <c r="OHI15" s="91"/>
      <c r="OHJ15" s="91"/>
      <c r="OHK15" s="91"/>
      <c r="OHL15" s="91"/>
      <c r="OHM15" s="91"/>
      <c r="OHN15" s="91"/>
      <c r="OHO15" s="91"/>
      <c r="OHP15" s="91"/>
      <c r="OHQ15" s="91"/>
      <c r="OHR15" s="91"/>
      <c r="OHS15" s="91"/>
      <c r="OHT15" s="91"/>
      <c r="OHU15" s="91"/>
      <c r="OHV15" s="91"/>
      <c r="OHW15" s="91"/>
      <c r="OHX15" s="91"/>
      <c r="OHY15" s="91"/>
      <c r="OHZ15" s="91"/>
      <c r="OIA15" s="91"/>
      <c r="OIB15" s="91"/>
      <c r="OIC15" s="91"/>
      <c r="OID15" s="91"/>
      <c r="OIE15" s="91"/>
      <c r="OIF15" s="91"/>
      <c r="OIG15" s="91"/>
      <c r="OIH15" s="91"/>
      <c r="OII15" s="91"/>
      <c r="OIJ15" s="91"/>
      <c r="OIK15" s="91"/>
      <c r="OIL15" s="91"/>
      <c r="OIM15" s="91"/>
      <c r="OIN15" s="91"/>
      <c r="OIO15" s="91"/>
      <c r="OIP15" s="91"/>
      <c r="OIQ15" s="91"/>
      <c r="OIR15" s="91"/>
      <c r="OIS15" s="91"/>
      <c r="OIT15" s="91"/>
      <c r="OIU15" s="91"/>
      <c r="OIV15" s="91"/>
      <c r="OIW15" s="91"/>
      <c r="OIX15" s="91"/>
      <c r="OIY15" s="91"/>
      <c r="OIZ15" s="91"/>
      <c r="OJA15" s="91"/>
      <c r="OJB15" s="91"/>
      <c r="OJC15" s="91"/>
      <c r="OJD15" s="91"/>
      <c r="OJE15" s="91"/>
      <c r="OJF15" s="91"/>
      <c r="OJG15" s="91"/>
      <c r="OJH15" s="91"/>
      <c r="OJI15" s="91"/>
      <c r="OJJ15" s="91"/>
      <c r="OJK15" s="91"/>
      <c r="OJL15" s="91"/>
      <c r="OJM15" s="91"/>
      <c r="OJN15" s="91"/>
      <c r="OJO15" s="91"/>
      <c r="OJP15" s="91"/>
      <c r="OJQ15" s="91"/>
      <c r="OJR15" s="91"/>
      <c r="OJS15" s="91"/>
      <c r="OJT15" s="91"/>
      <c r="OJU15" s="91"/>
      <c r="OJV15" s="91"/>
      <c r="OJW15" s="91"/>
      <c r="OJX15" s="91"/>
      <c r="OJY15" s="91"/>
      <c r="OJZ15" s="91"/>
      <c r="OKA15" s="91"/>
      <c r="OKB15" s="91"/>
      <c r="OKC15" s="91"/>
      <c r="OKD15" s="91"/>
      <c r="OKE15" s="91"/>
      <c r="OKF15" s="91"/>
      <c r="OKG15" s="91"/>
      <c r="OKH15" s="91"/>
      <c r="OKI15" s="91"/>
      <c r="OKJ15" s="91"/>
      <c r="OKK15" s="91"/>
      <c r="OKL15" s="91"/>
      <c r="OKM15" s="91"/>
      <c r="OKN15" s="91"/>
      <c r="OKO15" s="91"/>
      <c r="OKP15" s="91"/>
      <c r="OKQ15" s="91"/>
      <c r="OKR15" s="91"/>
      <c r="OKS15" s="91"/>
      <c r="OKT15" s="91"/>
      <c r="OKU15" s="91"/>
      <c r="OKV15" s="91"/>
      <c r="OKW15" s="91"/>
      <c r="OKX15" s="91"/>
      <c r="OKY15" s="91"/>
      <c r="OKZ15" s="91"/>
      <c r="OLA15" s="91"/>
      <c r="OLB15" s="91"/>
      <c r="OLC15" s="91"/>
      <c r="OLD15" s="91"/>
      <c r="OLE15" s="91"/>
      <c r="OLF15" s="91"/>
      <c r="OLG15" s="91"/>
      <c r="OLH15" s="91"/>
      <c r="OLI15" s="91"/>
      <c r="OLJ15" s="91"/>
      <c r="OLK15" s="91"/>
      <c r="OLL15" s="91"/>
      <c r="OLM15" s="91"/>
      <c r="OLN15" s="91"/>
      <c r="OLO15" s="91"/>
      <c r="OLP15" s="91"/>
      <c r="OLQ15" s="91"/>
      <c r="OLR15" s="91"/>
      <c r="OLS15" s="91"/>
      <c r="OLT15" s="91"/>
      <c r="OLU15" s="91"/>
      <c r="OLV15" s="91"/>
      <c r="OLW15" s="91"/>
      <c r="OLX15" s="91"/>
      <c r="OLY15" s="91"/>
      <c r="OLZ15" s="91"/>
      <c r="OMA15" s="91"/>
      <c r="OMB15" s="91"/>
      <c r="OMC15" s="91"/>
      <c r="OMD15" s="91"/>
      <c r="OME15" s="91"/>
      <c r="OMF15" s="91"/>
      <c r="OMG15" s="91"/>
      <c r="OMH15" s="91"/>
      <c r="OMI15" s="91"/>
      <c r="OMJ15" s="91"/>
      <c r="OMK15" s="91"/>
      <c r="OML15" s="91"/>
      <c r="OMM15" s="91"/>
      <c r="OMN15" s="91"/>
      <c r="OMO15" s="91"/>
      <c r="OMP15" s="91"/>
      <c r="OMQ15" s="91"/>
      <c r="OMR15" s="91"/>
      <c r="OMS15" s="91"/>
      <c r="OMT15" s="91"/>
      <c r="OMU15" s="91"/>
      <c r="OMV15" s="91"/>
      <c r="OMW15" s="91"/>
      <c r="OMX15" s="91"/>
      <c r="OMY15" s="91"/>
      <c r="OMZ15" s="91"/>
      <c r="ONA15" s="91"/>
      <c r="ONB15" s="91"/>
      <c r="ONC15" s="91"/>
      <c r="OND15" s="91"/>
      <c r="ONE15" s="91"/>
      <c r="ONF15" s="91"/>
      <c r="ONG15" s="91"/>
      <c r="ONH15" s="91"/>
      <c r="ONI15" s="91"/>
      <c r="ONJ15" s="91"/>
      <c r="ONK15" s="91"/>
      <c r="ONL15" s="91"/>
      <c r="ONM15" s="91"/>
      <c r="ONN15" s="91"/>
      <c r="ONO15" s="91"/>
      <c r="ONP15" s="91"/>
      <c r="ONQ15" s="91"/>
      <c r="ONR15" s="91"/>
      <c r="ONS15" s="91"/>
      <c r="ONT15" s="91"/>
      <c r="ONU15" s="91"/>
      <c r="ONV15" s="91"/>
      <c r="ONW15" s="91"/>
      <c r="ONX15" s="91"/>
      <c r="ONY15" s="91"/>
      <c r="ONZ15" s="91"/>
      <c r="OOA15" s="91"/>
      <c r="OOB15" s="91"/>
      <c r="OOC15" s="91"/>
      <c r="OOD15" s="91"/>
      <c r="OOE15" s="91"/>
      <c r="OOF15" s="91"/>
      <c r="OOG15" s="91"/>
      <c r="OOH15" s="91"/>
      <c r="OOI15" s="91"/>
      <c r="OOJ15" s="91"/>
      <c r="OOK15" s="91"/>
      <c r="OOL15" s="91"/>
      <c r="OOM15" s="91"/>
      <c r="OON15" s="91"/>
      <c r="OOO15" s="91"/>
      <c r="OOP15" s="91"/>
      <c r="OOQ15" s="91"/>
      <c r="OOR15" s="91"/>
      <c r="OOS15" s="91"/>
      <c r="OOT15" s="91"/>
      <c r="OOU15" s="91"/>
      <c r="OOV15" s="91"/>
      <c r="OOW15" s="91"/>
      <c r="OOX15" s="91"/>
      <c r="OOY15" s="91"/>
      <c r="OOZ15" s="91"/>
      <c r="OPA15" s="91"/>
      <c r="OPB15" s="91"/>
      <c r="OPC15" s="91"/>
      <c r="OPD15" s="91"/>
      <c r="OPE15" s="91"/>
      <c r="OPF15" s="91"/>
      <c r="OPG15" s="91"/>
      <c r="OPH15" s="91"/>
      <c r="OPI15" s="91"/>
      <c r="OPJ15" s="91"/>
      <c r="OPK15" s="91"/>
      <c r="OPL15" s="91"/>
      <c r="OPM15" s="91"/>
      <c r="OPN15" s="91"/>
      <c r="OPO15" s="91"/>
      <c r="OPP15" s="91"/>
      <c r="OPQ15" s="91"/>
      <c r="OPR15" s="91"/>
      <c r="OPS15" s="91"/>
      <c r="OPT15" s="91"/>
      <c r="OPU15" s="91"/>
      <c r="OPV15" s="91"/>
      <c r="OPW15" s="91"/>
      <c r="OPX15" s="91"/>
      <c r="OPY15" s="91"/>
      <c r="OPZ15" s="91"/>
      <c r="OQA15" s="91"/>
      <c r="OQB15" s="91"/>
      <c r="OQC15" s="91"/>
      <c r="OQD15" s="91"/>
      <c r="OQE15" s="91"/>
      <c r="OQF15" s="91"/>
      <c r="OQG15" s="91"/>
      <c r="OQH15" s="91"/>
      <c r="OQI15" s="91"/>
      <c r="OQJ15" s="91"/>
      <c r="OQK15" s="91"/>
      <c r="OQL15" s="91"/>
      <c r="OQM15" s="91"/>
      <c r="OQN15" s="91"/>
      <c r="OQO15" s="91"/>
      <c r="OQP15" s="91"/>
      <c r="OQQ15" s="91"/>
      <c r="OQR15" s="91"/>
      <c r="OQS15" s="91"/>
      <c r="OQT15" s="91"/>
      <c r="OQU15" s="91"/>
      <c r="OQV15" s="91"/>
      <c r="OQW15" s="91"/>
      <c r="OQX15" s="91"/>
      <c r="OQY15" s="91"/>
      <c r="OQZ15" s="91"/>
      <c r="ORA15" s="91"/>
      <c r="ORB15" s="91"/>
      <c r="ORC15" s="91"/>
      <c r="ORD15" s="91"/>
      <c r="ORE15" s="91"/>
      <c r="ORF15" s="91"/>
      <c r="ORG15" s="91"/>
      <c r="ORH15" s="91"/>
      <c r="ORI15" s="91"/>
      <c r="ORJ15" s="91"/>
      <c r="ORK15" s="91"/>
      <c r="ORL15" s="91"/>
      <c r="ORM15" s="91"/>
      <c r="ORN15" s="91"/>
      <c r="ORO15" s="91"/>
      <c r="ORP15" s="91"/>
      <c r="ORQ15" s="91"/>
      <c r="ORR15" s="91"/>
      <c r="ORS15" s="91"/>
      <c r="ORT15" s="91"/>
      <c r="ORU15" s="91"/>
      <c r="ORV15" s="91"/>
      <c r="ORW15" s="91"/>
      <c r="ORX15" s="91"/>
      <c r="ORY15" s="91"/>
      <c r="ORZ15" s="91"/>
      <c r="OSA15" s="91"/>
      <c r="OSB15" s="91"/>
      <c r="OSC15" s="91"/>
      <c r="OSD15" s="91"/>
      <c r="OSE15" s="91"/>
      <c r="OSF15" s="91"/>
      <c r="OSG15" s="91"/>
      <c r="OSH15" s="91"/>
      <c r="OSI15" s="91"/>
      <c r="OSJ15" s="91"/>
      <c r="OSK15" s="91"/>
      <c r="OSL15" s="91"/>
      <c r="OSM15" s="91"/>
      <c r="OSN15" s="91"/>
      <c r="OSO15" s="91"/>
      <c r="OSP15" s="91"/>
      <c r="OSQ15" s="91"/>
      <c r="OSR15" s="91"/>
      <c r="OSS15" s="91"/>
      <c r="OST15" s="91"/>
      <c r="OSU15" s="91"/>
      <c r="OSV15" s="91"/>
      <c r="OSW15" s="91"/>
      <c r="OSX15" s="91"/>
      <c r="OSY15" s="91"/>
      <c r="OSZ15" s="91"/>
      <c r="OTA15" s="91"/>
      <c r="OTB15" s="91"/>
      <c r="OTC15" s="91"/>
      <c r="OTD15" s="91"/>
      <c r="OTE15" s="91"/>
      <c r="OTF15" s="91"/>
      <c r="OTG15" s="91"/>
      <c r="OTH15" s="91"/>
      <c r="OTI15" s="91"/>
      <c r="OTJ15" s="91"/>
      <c r="OTK15" s="91"/>
      <c r="OTL15" s="91"/>
      <c r="OTM15" s="91"/>
      <c r="OTN15" s="91"/>
      <c r="OTO15" s="91"/>
      <c r="OTP15" s="91"/>
      <c r="OTQ15" s="91"/>
      <c r="OTR15" s="91"/>
      <c r="OTS15" s="91"/>
      <c r="OTT15" s="91"/>
      <c r="OTU15" s="91"/>
      <c r="OTV15" s="91"/>
      <c r="OTW15" s="91"/>
      <c r="OTX15" s="91"/>
      <c r="OTY15" s="91"/>
      <c r="OTZ15" s="91"/>
      <c r="OUA15" s="91"/>
      <c r="OUB15" s="91"/>
      <c r="OUC15" s="91"/>
      <c r="OUD15" s="91"/>
      <c r="OUE15" s="91"/>
      <c r="OUF15" s="91"/>
      <c r="OUG15" s="91"/>
      <c r="OUH15" s="91"/>
      <c r="OUI15" s="91"/>
      <c r="OUJ15" s="91"/>
      <c r="OUK15" s="91"/>
      <c r="OUL15" s="91"/>
      <c r="OUM15" s="91"/>
      <c r="OUN15" s="91"/>
      <c r="OUO15" s="91"/>
      <c r="OUP15" s="91"/>
      <c r="OUQ15" s="91"/>
      <c r="OUR15" s="91"/>
      <c r="OUS15" s="91"/>
      <c r="OUT15" s="91"/>
      <c r="OUU15" s="91"/>
      <c r="OUV15" s="91"/>
      <c r="OUW15" s="91"/>
      <c r="OUX15" s="91"/>
      <c r="OUY15" s="91"/>
      <c r="OUZ15" s="91"/>
      <c r="OVA15" s="91"/>
      <c r="OVB15" s="91"/>
      <c r="OVC15" s="91"/>
      <c r="OVD15" s="91"/>
      <c r="OVE15" s="91"/>
      <c r="OVF15" s="91"/>
      <c r="OVG15" s="91"/>
      <c r="OVH15" s="91"/>
      <c r="OVI15" s="91"/>
      <c r="OVJ15" s="91"/>
      <c r="OVK15" s="91"/>
      <c r="OVL15" s="91"/>
      <c r="OVM15" s="91"/>
      <c r="OVN15" s="91"/>
      <c r="OVO15" s="91"/>
      <c r="OVP15" s="91"/>
      <c r="OVQ15" s="91"/>
      <c r="OVR15" s="91"/>
      <c r="OVS15" s="91"/>
      <c r="OVT15" s="91"/>
      <c r="OVU15" s="91"/>
      <c r="OVV15" s="91"/>
      <c r="OVW15" s="91"/>
      <c r="OVX15" s="91"/>
      <c r="OVY15" s="91"/>
      <c r="OVZ15" s="91"/>
      <c r="OWA15" s="91"/>
      <c r="OWB15" s="91"/>
      <c r="OWC15" s="91"/>
      <c r="OWD15" s="91"/>
      <c r="OWE15" s="91"/>
      <c r="OWF15" s="91"/>
      <c r="OWG15" s="91"/>
      <c r="OWH15" s="91"/>
      <c r="OWI15" s="91"/>
      <c r="OWJ15" s="91"/>
      <c r="OWK15" s="91"/>
      <c r="OWL15" s="91"/>
      <c r="OWM15" s="91"/>
      <c r="OWN15" s="91"/>
      <c r="OWO15" s="91"/>
      <c r="OWP15" s="91"/>
      <c r="OWQ15" s="91"/>
      <c r="OWR15" s="91"/>
      <c r="OWS15" s="91"/>
      <c r="OWT15" s="91"/>
      <c r="OWU15" s="91"/>
      <c r="OWV15" s="91"/>
      <c r="OWW15" s="91"/>
      <c r="OWX15" s="91"/>
      <c r="OWY15" s="91"/>
      <c r="OWZ15" s="91"/>
      <c r="OXA15" s="91"/>
      <c r="OXB15" s="91"/>
      <c r="OXC15" s="91"/>
      <c r="OXD15" s="91"/>
      <c r="OXE15" s="91"/>
      <c r="OXF15" s="91"/>
      <c r="OXG15" s="91"/>
      <c r="OXH15" s="91"/>
      <c r="OXI15" s="91"/>
      <c r="OXJ15" s="91"/>
      <c r="OXK15" s="91"/>
      <c r="OXL15" s="91"/>
      <c r="OXM15" s="91"/>
      <c r="OXN15" s="91"/>
      <c r="OXO15" s="91"/>
      <c r="OXP15" s="91"/>
      <c r="OXQ15" s="91"/>
      <c r="OXR15" s="91"/>
      <c r="OXS15" s="91"/>
      <c r="OXT15" s="91"/>
      <c r="OXU15" s="91"/>
      <c r="OXV15" s="91"/>
      <c r="OXW15" s="91"/>
      <c r="OXX15" s="91"/>
      <c r="OXY15" s="91"/>
      <c r="OXZ15" s="91"/>
      <c r="OYA15" s="91"/>
      <c r="OYB15" s="91"/>
      <c r="OYC15" s="91"/>
      <c r="OYD15" s="91"/>
      <c r="OYE15" s="91"/>
      <c r="OYF15" s="91"/>
      <c r="OYG15" s="91"/>
      <c r="OYH15" s="91"/>
      <c r="OYI15" s="91"/>
      <c r="OYJ15" s="91"/>
      <c r="OYK15" s="91"/>
      <c r="OYL15" s="91"/>
      <c r="OYM15" s="91"/>
      <c r="OYN15" s="91"/>
      <c r="OYO15" s="91"/>
      <c r="OYP15" s="91"/>
      <c r="OYQ15" s="91"/>
      <c r="OYR15" s="91"/>
      <c r="OYS15" s="91"/>
      <c r="OYT15" s="91"/>
      <c r="OYU15" s="91"/>
      <c r="OYV15" s="91"/>
      <c r="OYW15" s="91"/>
      <c r="OYX15" s="91"/>
      <c r="OYY15" s="91"/>
      <c r="OYZ15" s="91"/>
      <c r="OZA15" s="91"/>
      <c r="OZB15" s="91"/>
      <c r="OZC15" s="91"/>
      <c r="OZD15" s="91"/>
      <c r="OZE15" s="91"/>
      <c r="OZF15" s="91"/>
      <c r="OZG15" s="91"/>
      <c r="OZH15" s="91"/>
      <c r="OZI15" s="91"/>
      <c r="OZJ15" s="91"/>
      <c r="OZK15" s="91"/>
      <c r="OZL15" s="91"/>
      <c r="OZM15" s="91"/>
      <c r="OZN15" s="91"/>
      <c r="OZO15" s="91"/>
      <c r="OZP15" s="91"/>
      <c r="OZQ15" s="91"/>
      <c r="OZR15" s="91"/>
      <c r="OZS15" s="91"/>
      <c r="OZT15" s="91"/>
      <c r="OZU15" s="91"/>
      <c r="OZV15" s="91"/>
      <c r="OZW15" s="91"/>
      <c r="OZX15" s="91"/>
      <c r="OZY15" s="91"/>
      <c r="OZZ15" s="91"/>
      <c r="PAA15" s="91"/>
      <c r="PAB15" s="91"/>
      <c r="PAC15" s="91"/>
      <c r="PAD15" s="91"/>
      <c r="PAE15" s="91"/>
      <c r="PAF15" s="91"/>
      <c r="PAG15" s="91"/>
      <c r="PAH15" s="91"/>
      <c r="PAI15" s="91"/>
      <c r="PAJ15" s="91"/>
      <c r="PAK15" s="91"/>
      <c r="PAL15" s="91"/>
      <c r="PAM15" s="91"/>
      <c r="PAN15" s="91"/>
      <c r="PAO15" s="91"/>
      <c r="PAP15" s="91"/>
      <c r="PAQ15" s="91"/>
      <c r="PAR15" s="91"/>
      <c r="PAS15" s="91"/>
      <c r="PAT15" s="91"/>
      <c r="PAU15" s="91"/>
      <c r="PAV15" s="91"/>
      <c r="PAW15" s="91"/>
      <c r="PAX15" s="91"/>
      <c r="PAY15" s="91"/>
      <c r="PAZ15" s="91"/>
      <c r="PBA15" s="91"/>
      <c r="PBB15" s="91"/>
      <c r="PBC15" s="91"/>
      <c r="PBD15" s="91"/>
      <c r="PBE15" s="91"/>
      <c r="PBF15" s="91"/>
      <c r="PBG15" s="91"/>
      <c r="PBH15" s="91"/>
      <c r="PBI15" s="91"/>
      <c r="PBJ15" s="91"/>
      <c r="PBK15" s="91"/>
      <c r="PBL15" s="91"/>
      <c r="PBM15" s="91"/>
      <c r="PBN15" s="91"/>
      <c r="PBO15" s="91"/>
      <c r="PBP15" s="91"/>
      <c r="PBQ15" s="91"/>
      <c r="PBR15" s="91"/>
      <c r="PBS15" s="91"/>
      <c r="PBT15" s="91"/>
      <c r="PBU15" s="91"/>
      <c r="PBV15" s="91"/>
      <c r="PBW15" s="91"/>
      <c r="PBX15" s="91"/>
      <c r="PBY15" s="91"/>
      <c r="PBZ15" s="91"/>
      <c r="PCA15" s="91"/>
      <c r="PCB15" s="91"/>
      <c r="PCC15" s="91"/>
      <c r="PCD15" s="91"/>
      <c r="PCE15" s="91"/>
      <c r="PCF15" s="91"/>
      <c r="PCG15" s="91"/>
      <c r="PCH15" s="91"/>
      <c r="PCI15" s="91"/>
      <c r="PCJ15" s="91"/>
      <c r="PCK15" s="91"/>
      <c r="PCL15" s="91"/>
      <c r="PCM15" s="91"/>
      <c r="PCN15" s="91"/>
      <c r="PCO15" s="91"/>
      <c r="PCP15" s="91"/>
      <c r="PCQ15" s="91"/>
      <c r="PCR15" s="91"/>
      <c r="PCS15" s="91"/>
      <c r="PCT15" s="91"/>
      <c r="PCU15" s="91"/>
      <c r="PCV15" s="91"/>
      <c r="PCW15" s="91"/>
      <c r="PCX15" s="91"/>
      <c r="PCY15" s="91"/>
      <c r="PCZ15" s="91"/>
      <c r="PDA15" s="91"/>
      <c r="PDB15" s="91"/>
      <c r="PDC15" s="91"/>
      <c r="PDD15" s="91"/>
      <c r="PDE15" s="91"/>
      <c r="PDF15" s="91"/>
      <c r="PDG15" s="91"/>
      <c r="PDH15" s="91"/>
      <c r="PDI15" s="91"/>
      <c r="PDJ15" s="91"/>
      <c r="PDK15" s="91"/>
      <c r="PDL15" s="91"/>
      <c r="PDM15" s="91"/>
      <c r="PDN15" s="91"/>
      <c r="PDO15" s="91"/>
      <c r="PDP15" s="91"/>
      <c r="PDQ15" s="91"/>
      <c r="PDR15" s="91"/>
      <c r="PDS15" s="91"/>
      <c r="PDT15" s="91"/>
      <c r="PDU15" s="91"/>
      <c r="PDV15" s="91"/>
      <c r="PDW15" s="91"/>
      <c r="PDX15" s="91"/>
      <c r="PDY15" s="91"/>
      <c r="PDZ15" s="91"/>
      <c r="PEA15" s="91"/>
      <c r="PEB15" s="91"/>
      <c r="PEC15" s="91"/>
      <c r="PED15" s="91"/>
      <c r="PEE15" s="91"/>
      <c r="PEF15" s="91"/>
      <c r="PEG15" s="91"/>
      <c r="PEH15" s="91"/>
      <c r="PEI15" s="91"/>
      <c r="PEJ15" s="91"/>
      <c r="PEK15" s="91"/>
      <c r="PEL15" s="91"/>
      <c r="PEM15" s="91"/>
      <c r="PEN15" s="91"/>
      <c r="PEO15" s="91"/>
      <c r="PEP15" s="91"/>
      <c r="PEQ15" s="91"/>
      <c r="PER15" s="91"/>
      <c r="PES15" s="91"/>
      <c r="PET15" s="91"/>
      <c r="PEU15" s="91"/>
      <c r="PEV15" s="91"/>
      <c r="PEW15" s="91"/>
      <c r="PEX15" s="91"/>
      <c r="PEY15" s="91"/>
      <c r="PEZ15" s="91"/>
      <c r="PFA15" s="91"/>
      <c r="PFB15" s="91"/>
      <c r="PFC15" s="91"/>
      <c r="PFD15" s="91"/>
      <c r="PFE15" s="91"/>
      <c r="PFF15" s="91"/>
      <c r="PFG15" s="91"/>
      <c r="PFH15" s="91"/>
      <c r="PFI15" s="91"/>
      <c r="PFJ15" s="91"/>
      <c r="PFK15" s="91"/>
      <c r="PFL15" s="91"/>
      <c r="PFM15" s="91"/>
      <c r="PFN15" s="91"/>
      <c r="PFO15" s="91"/>
      <c r="PFP15" s="91"/>
      <c r="PFQ15" s="91"/>
      <c r="PFR15" s="91"/>
      <c r="PFS15" s="91"/>
      <c r="PFT15" s="91"/>
      <c r="PFU15" s="91"/>
      <c r="PFV15" s="91"/>
      <c r="PFW15" s="91"/>
      <c r="PFX15" s="91"/>
      <c r="PFY15" s="91"/>
      <c r="PFZ15" s="91"/>
      <c r="PGA15" s="91"/>
      <c r="PGB15" s="91"/>
      <c r="PGC15" s="91"/>
      <c r="PGD15" s="91"/>
      <c r="PGE15" s="91"/>
      <c r="PGF15" s="91"/>
      <c r="PGG15" s="91"/>
      <c r="PGH15" s="91"/>
      <c r="PGI15" s="91"/>
      <c r="PGJ15" s="91"/>
      <c r="PGK15" s="91"/>
      <c r="PGL15" s="91"/>
      <c r="PGM15" s="91"/>
      <c r="PGN15" s="91"/>
      <c r="PGO15" s="91"/>
      <c r="PGP15" s="91"/>
      <c r="PGQ15" s="91"/>
      <c r="PGR15" s="91"/>
      <c r="PGS15" s="91"/>
      <c r="PGT15" s="91"/>
      <c r="PGU15" s="91"/>
      <c r="PGV15" s="91"/>
      <c r="PGW15" s="91"/>
      <c r="PGX15" s="91"/>
      <c r="PGY15" s="91"/>
      <c r="PGZ15" s="91"/>
      <c r="PHA15" s="91"/>
      <c r="PHB15" s="91"/>
      <c r="PHC15" s="91"/>
      <c r="PHD15" s="91"/>
      <c r="PHE15" s="91"/>
      <c r="PHF15" s="91"/>
      <c r="PHG15" s="91"/>
      <c r="PHH15" s="91"/>
      <c r="PHI15" s="91"/>
      <c r="PHJ15" s="91"/>
      <c r="PHK15" s="91"/>
      <c r="PHL15" s="91"/>
      <c r="PHM15" s="91"/>
      <c r="PHN15" s="91"/>
      <c r="PHO15" s="91"/>
      <c r="PHP15" s="91"/>
      <c r="PHQ15" s="91"/>
      <c r="PHR15" s="91"/>
      <c r="PHS15" s="91"/>
      <c r="PHT15" s="91"/>
      <c r="PHU15" s="91"/>
      <c r="PHV15" s="91"/>
      <c r="PHW15" s="91"/>
      <c r="PHX15" s="91"/>
      <c r="PHY15" s="91"/>
      <c r="PHZ15" s="91"/>
      <c r="PIA15" s="91"/>
      <c r="PIB15" s="91"/>
      <c r="PIC15" s="91"/>
      <c r="PID15" s="91"/>
      <c r="PIE15" s="91"/>
      <c r="PIF15" s="91"/>
      <c r="PIG15" s="91"/>
      <c r="PIH15" s="91"/>
      <c r="PII15" s="91"/>
      <c r="PIJ15" s="91"/>
      <c r="PIK15" s="91"/>
      <c r="PIL15" s="91"/>
      <c r="PIM15" s="91"/>
      <c r="PIN15" s="91"/>
      <c r="PIO15" s="91"/>
      <c r="PIP15" s="91"/>
      <c r="PIQ15" s="91"/>
      <c r="PIR15" s="91"/>
      <c r="PIS15" s="91"/>
      <c r="PIT15" s="91"/>
      <c r="PIU15" s="91"/>
      <c r="PIV15" s="91"/>
      <c r="PIW15" s="91"/>
      <c r="PIX15" s="91"/>
      <c r="PIY15" s="91"/>
      <c r="PIZ15" s="91"/>
      <c r="PJA15" s="91"/>
      <c r="PJB15" s="91"/>
      <c r="PJC15" s="91"/>
      <c r="PJD15" s="91"/>
      <c r="PJE15" s="91"/>
      <c r="PJF15" s="91"/>
      <c r="PJG15" s="91"/>
      <c r="PJH15" s="91"/>
      <c r="PJI15" s="91"/>
      <c r="PJJ15" s="91"/>
      <c r="PJK15" s="91"/>
      <c r="PJL15" s="91"/>
      <c r="PJM15" s="91"/>
      <c r="PJN15" s="91"/>
      <c r="PJO15" s="91"/>
      <c r="PJP15" s="91"/>
      <c r="PJQ15" s="91"/>
      <c r="PJR15" s="91"/>
      <c r="PJS15" s="91"/>
      <c r="PJT15" s="91"/>
      <c r="PJU15" s="91"/>
      <c r="PJV15" s="91"/>
      <c r="PJW15" s="91"/>
      <c r="PJX15" s="91"/>
      <c r="PJY15" s="91"/>
      <c r="PJZ15" s="91"/>
      <c r="PKA15" s="91"/>
      <c r="PKB15" s="91"/>
      <c r="PKC15" s="91"/>
      <c r="PKD15" s="91"/>
      <c r="PKE15" s="91"/>
      <c r="PKF15" s="91"/>
      <c r="PKG15" s="91"/>
      <c r="PKH15" s="91"/>
      <c r="PKI15" s="91"/>
      <c r="PKJ15" s="91"/>
      <c r="PKK15" s="91"/>
      <c r="PKL15" s="91"/>
      <c r="PKM15" s="91"/>
      <c r="PKN15" s="91"/>
      <c r="PKO15" s="91"/>
      <c r="PKP15" s="91"/>
      <c r="PKQ15" s="91"/>
      <c r="PKR15" s="91"/>
      <c r="PKS15" s="91"/>
      <c r="PKT15" s="91"/>
      <c r="PKU15" s="91"/>
      <c r="PKV15" s="91"/>
      <c r="PKW15" s="91"/>
      <c r="PKX15" s="91"/>
      <c r="PKY15" s="91"/>
      <c r="PKZ15" s="91"/>
      <c r="PLA15" s="91"/>
      <c r="PLB15" s="91"/>
      <c r="PLC15" s="91"/>
      <c r="PLD15" s="91"/>
      <c r="PLE15" s="91"/>
      <c r="PLF15" s="91"/>
      <c r="PLG15" s="91"/>
      <c r="PLH15" s="91"/>
      <c r="PLI15" s="91"/>
      <c r="PLJ15" s="91"/>
      <c r="PLK15" s="91"/>
      <c r="PLL15" s="91"/>
      <c r="PLM15" s="91"/>
      <c r="PLN15" s="91"/>
      <c r="PLO15" s="91"/>
      <c r="PLP15" s="91"/>
      <c r="PLQ15" s="91"/>
      <c r="PLR15" s="91"/>
      <c r="PLS15" s="91"/>
      <c r="PLT15" s="91"/>
      <c r="PLU15" s="91"/>
      <c r="PLV15" s="91"/>
      <c r="PLW15" s="91"/>
      <c r="PLX15" s="91"/>
      <c r="PLY15" s="91"/>
      <c r="PLZ15" s="91"/>
      <c r="PMA15" s="91"/>
      <c r="PMB15" s="91"/>
      <c r="PMC15" s="91"/>
      <c r="PMD15" s="91"/>
      <c r="PME15" s="91"/>
      <c r="PMF15" s="91"/>
      <c r="PMG15" s="91"/>
      <c r="PMH15" s="91"/>
      <c r="PMI15" s="91"/>
      <c r="PMJ15" s="91"/>
      <c r="PMK15" s="91"/>
      <c r="PML15" s="91"/>
      <c r="PMM15" s="91"/>
      <c r="PMN15" s="91"/>
      <c r="PMO15" s="91"/>
      <c r="PMP15" s="91"/>
      <c r="PMQ15" s="91"/>
      <c r="PMR15" s="91"/>
      <c r="PMS15" s="91"/>
      <c r="PMT15" s="91"/>
      <c r="PMU15" s="91"/>
      <c r="PMV15" s="91"/>
      <c r="PMW15" s="91"/>
      <c r="PMX15" s="91"/>
      <c r="PMY15" s="91"/>
      <c r="PMZ15" s="91"/>
      <c r="PNA15" s="91"/>
      <c r="PNB15" s="91"/>
      <c r="PNC15" s="91"/>
      <c r="PND15" s="91"/>
      <c r="PNE15" s="91"/>
      <c r="PNF15" s="91"/>
      <c r="PNG15" s="91"/>
      <c r="PNH15" s="91"/>
      <c r="PNI15" s="91"/>
      <c r="PNJ15" s="91"/>
      <c r="PNK15" s="91"/>
      <c r="PNL15" s="91"/>
      <c r="PNM15" s="91"/>
      <c r="PNN15" s="91"/>
      <c r="PNO15" s="91"/>
      <c r="PNP15" s="91"/>
      <c r="PNQ15" s="91"/>
      <c r="PNR15" s="91"/>
      <c r="PNS15" s="91"/>
      <c r="PNT15" s="91"/>
      <c r="PNU15" s="91"/>
      <c r="PNV15" s="91"/>
      <c r="PNW15" s="91"/>
      <c r="PNX15" s="91"/>
      <c r="PNY15" s="91"/>
      <c r="PNZ15" s="91"/>
      <c r="POA15" s="91"/>
      <c r="POB15" s="91"/>
      <c r="POC15" s="91"/>
      <c r="POD15" s="91"/>
      <c r="POE15" s="91"/>
      <c r="POF15" s="91"/>
      <c r="POG15" s="91"/>
      <c r="POH15" s="91"/>
      <c r="POI15" s="91"/>
      <c r="POJ15" s="91"/>
      <c r="POK15" s="91"/>
      <c r="POL15" s="91"/>
      <c r="POM15" s="91"/>
      <c r="PON15" s="91"/>
      <c r="POO15" s="91"/>
      <c r="POP15" s="91"/>
      <c r="POQ15" s="91"/>
      <c r="POR15" s="91"/>
      <c r="POS15" s="91"/>
      <c r="POT15" s="91"/>
      <c r="POU15" s="91"/>
      <c r="POV15" s="91"/>
      <c r="POW15" s="91"/>
      <c r="POX15" s="91"/>
      <c r="POY15" s="91"/>
      <c r="POZ15" s="91"/>
      <c r="PPA15" s="91"/>
      <c r="PPB15" s="91"/>
      <c r="PPC15" s="91"/>
      <c r="PPD15" s="91"/>
      <c r="PPE15" s="91"/>
      <c r="PPF15" s="91"/>
      <c r="PPG15" s="91"/>
      <c r="PPH15" s="91"/>
      <c r="PPI15" s="91"/>
      <c r="PPJ15" s="91"/>
      <c r="PPK15" s="91"/>
      <c r="PPL15" s="91"/>
      <c r="PPM15" s="91"/>
      <c r="PPN15" s="91"/>
      <c r="PPO15" s="91"/>
      <c r="PPP15" s="91"/>
      <c r="PPQ15" s="91"/>
      <c r="PPR15" s="91"/>
      <c r="PPS15" s="91"/>
      <c r="PPT15" s="91"/>
      <c r="PPU15" s="91"/>
      <c r="PPV15" s="91"/>
      <c r="PPW15" s="91"/>
      <c r="PPX15" s="91"/>
      <c r="PPY15" s="91"/>
      <c r="PPZ15" s="91"/>
      <c r="PQA15" s="91"/>
      <c r="PQB15" s="91"/>
      <c r="PQC15" s="91"/>
      <c r="PQD15" s="91"/>
      <c r="PQE15" s="91"/>
      <c r="PQF15" s="91"/>
      <c r="PQG15" s="91"/>
      <c r="PQH15" s="91"/>
      <c r="PQI15" s="91"/>
      <c r="PQJ15" s="91"/>
      <c r="PQK15" s="91"/>
      <c r="PQL15" s="91"/>
      <c r="PQM15" s="91"/>
      <c r="PQN15" s="91"/>
      <c r="PQO15" s="91"/>
      <c r="PQP15" s="91"/>
      <c r="PQQ15" s="91"/>
      <c r="PQR15" s="91"/>
      <c r="PQS15" s="91"/>
      <c r="PQT15" s="91"/>
      <c r="PQU15" s="91"/>
      <c r="PQV15" s="91"/>
      <c r="PQW15" s="91"/>
      <c r="PQX15" s="91"/>
      <c r="PQY15" s="91"/>
      <c r="PQZ15" s="91"/>
      <c r="PRA15" s="91"/>
      <c r="PRB15" s="91"/>
      <c r="PRC15" s="91"/>
      <c r="PRD15" s="91"/>
      <c r="PRE15" s="91"/>
      <c r="PRF15" s="91"/>
      <c r="PRG15" s="91"/>
      <c r="PRH15" s="91"/>
      <c r="PRI15" s="91"/>
      <c r="PRJ15" s="91"/>
      <c r="PRK15" s="91"/>
      <c r="PRL15" s="91"/>
      <c r="PRM15" s="91"/>
      <c r="PRN15" s="91"/>
      <c r="PRO15" s="91"/>
      <c r="PRP15" s="91"/>
      <c r="PRQ15" s="91"/>
      <c r="PRR15" s="91"/>
      <c r="PRS15" s="91"/>
      <c r="PRT15" s="91"/>
      <c r="PRU15" s="91"/>
      <c r="PRV15" s="91"/>
      <c r="PRW15" s="91"/>
      <c r="PRX15" s="91"/>
      <c r="PRY15" s="91"/>
      <c r="PRZ15" s="91"/>
      <c r="PSA15" s="91"/>
      <c r="PSB15" s="91"/>
      <c r="PSC15" s="91"/>
      <c r="PSD15" s="91"/>
      <c r="PSE15" s="91"/>
      <c r="PSF15" s="91"/>
      <c r="PSG15" s="91"/>
      <c r="PSH15" s="91"/>
      <c r="PSI15" s="91"/>
      <c r="PSJ15" s="91"/>
      <c r="PSK15" s="91"/>
      <c r="PSL15" s="91"/>
      <c r="PSM15" s="91"/>
      <c r="PSN15" s="91"/>
      <c r="PSO15" s="91"/>
      <c r="PSP15" s="91"/>
      <c r="PSQ15" s="91"/>
      <c r="PSR15" s="91"/>
      <c r="PSS15" s="91"/>
      <c r="PST15" s="91"/>
      <c r="PSU15" s="91"/>
      <c r="PSV15" s="91"/>
      <c r="PSW15" s="91"/>
      <c r="PSX15" s="91"/>
      <c r="PSY15" s="91"/>
      <c r="PSZ15" s="91"/>
      <c r="PTA15" s="91"/>
      <c r="PTB15" s="91"/>
      <c r="PTC15" s="91"/>
      <c r="PTD15" s="91"/>
      <c r="PTE15" s="91"/>
      <c r="PTF15" s="91"/>
      <c r="PTG15" s="91"/>
      <c r="PTH15" s="91"/>
      <c r="PTI15" s="91"/>
      <c r="PTJ15" s="91"/>
      <c r="PTK15" s="91"/>
      <c r="PTL15" s="91"/>
      <c r="PTM15" s="91"/>
      <c r="PTN15" s="91"/>
      <c r="PTO15" s="91"/>
      <c r="PTP15" s="91"/>
      <c r="PTQ15" s="91"/>
      <c r="PTR15" s="91"/>
      <c r="PTS15" s="91"/>
      <c r="PTT15" s="91"/>
      <c r="PTU15" s="91"/>
      <c r="PTV15" s="91"/>
      <c r="PTW15" s="91"/>
      <c r="PTX15" s="91"/>
      <c r="PTY15" s="91"/>
      <c r="PTZ15" s="91"/>
      <c r="PUA15" s="91"/>
      <c r="PUB15" s="91"/>
      <c r="PUC15" s="91"/>
      <c r="PUD15" s="91"/>
      <c r="PUE15" s="91"/>
      <c r="PUF15" s="91"/>
      <c r="PUG15" s="91"/>
      <c r="PUH15" s="91"/>
      <c r="PUI15" s="91"/>
      <c r="PUJ15" s="91"/>
      <c r="PUK15" s="91"/>
      <c r="PUL15" s="91"/>
      <c r="PUM15" s="91"/>
      <c r="PUN15" s="91"/>
      <c r="PUO15" s="91"/>
      <c r="PUP15" s="91"/>
      <c r="PUQ15" s="91"/>
      <c r="PUR15" s="91"/>
      <c r="PUS15" s="91"/>
      <c r="PUT15" s="91"/>
      <c r="PUU15" s="91"/>
      <c r="PUV15" s="91"/>
      <c r="PUW15" s="91"/>
      <c r="PUX15" s="91"/>
      <c r="PUY15" s="91"/>
      <c r="PUZ15" s="91"/>
      <c r="PVA15" s="91"/>
      <c r="PVB15" s="91"/>
      <c r="PVC15" s="91"/>
      <c r="PVD15" s="91"/>
      <c r="PVE15" s="91"/>
      <c r="PVF15" s="91"/>
      <c r="PVG15" s="91"/>
      <c r="PVH15" s="91"/>
      <c r="PVI15" s="91"/>
      <c r="PVJ15" s="91"/>
      <c r="PVK15" s="91"/>
      <c r="PVL15" s="91"/>
      <c r="PVM15" s="91"/>
      <c r="PVN15" s="91"/>
      <c r="PVO15" s="91"/>
      <c r="PVP15" s="91"/>
      <c r="PVQ15" s="91"/>
      <c r="PVR15" s="91"/>
      <c r="PVS15" s="91"/>
      <c r="PVT15" s="91"/>
      <c r="PVU15" s="91"/>
      <c r="PVV15" s="91"/>
      <c r="PVW15" s="91"/>
      <c r="PVX15" s="91"/>
      <c r="PVY15" s="91"/>
      <c r="PVZ15" s="91"/>
      <c r="PWA15" s="91"/>
      <c r="PWB15" s="91"/>
      <c r="PWC15" s="91"/>
      <c r="PWD15" s="91"/>
      <c r="PWE15" s="91"/>
      <c r="PWF15" s="91"/>
      <c r="PWG15" s="91"/>
      <c r="PWH15" s="91"/>
      <c r="PWI15" s="91"/>
      <c r="PWJ15" s="91"/>
      <c r="PWK15" s="91"/>
      <c r="PWL15" s="91"/>
      <c r="PWM15" s="91"/>
      <c r="PWN15" s="91"/>
      <c r="PWO15" s="91"/>
      <c r="PWP15" s="91"/>
      <c r="PWQ15" s="91"/>
      <c r="PWR15" s="91"/>
      <c r="PWS15" s="91"/>
      <c r="PWT15" s="91"/>
      <c r="PWU15" s="91"/>
      <c r="PWV15" s="91"/>
      <c r="PWW15" s="91"/>
      <c r="PWX15" s="91"/>
      <c r="PWY15" s="91"/>
      <c r="PWZ15" s="91"/>
      <c r="PXA15" s="91"/>
      <c r="PXB15" s="91"/>
      <c r="PXC15" s="91"/>
      <c r="PXD15" s="91"/>
      <c r="PXE15" s="91"/>
      <c r="PXF15" s="91"/>
      <c r="PXG15" s="91"/>
      <c r="PXH15" s="91"/>
      <c r="PXI15" s="91"/>
      <c r="PXJ15" s="91"/>
      <c r="PXK15" s="91"/>
      <c r="PXL15" s="91"/>
      <c r="PXM15" s="91"/>
      <c r="PXN15" s="91"/>
      <c r="PXO15" s="91"/>
      <c r="PXP15" s="91"/>
      <c r="PXQ15" s="91"/>
      <c r="PXR15" s="91"/>
      <c r="PXS15" s="91"/>
      <c r="PXT15" s="91"/>
      <c r="PXU15" s="91"/>
      <c r="PXV15" s="91"/>
      <c r="PXW15" s="91"/>
      <c r="PXX15" s="91"/>
      <c r="PXY15" s="91"/>
      <c r="PXZ15" s="91"/>
      <c r="PYA15" s="91"/>
      <c r="PYB15" s="91"/>
      <c r="PYC15" s="91"/>
      <c r="PYD15" s="91"/>
      <c r="PYE15" s="91"/>
      <c r="PYF15" s="91"/>
      <c r="PYG15" s="91"/>
      <c r="PYH15" s="91"/>
      <c r="PYI15" s="91"/>
      <c r="PYJ15" s="91"/>
      <c r="PYK15" s="91"/>
      <c r="PYL15" s="91"/>
      <c r="PYM15" s="91"/>
      <c r="PYN15" s="91"/>
      <c r="PYO15" s="91"/>
      <c r="PYP15" s="91"/>
      <c r="PYQ15" s="91"/>
      <c r="PYR15" s="91"/>
      <c r="PYS15" s="91"/>
      <c r="PYT15" s="91"/>
      <c r="PYU15" s="91"/>
      <c r="PYV15" s="91"/>
      <c r="PYW15" s="91"/>
      <c r="PYX15" s="91"/>
      <c r="PYY15" s="91"/>
      <c r="PYZ15" s="91"/>
      <c r="PZA15" s="91"/>
      <c r="PZB15" s="91"/>
      <c r="PZC15" s="91"/>
      <c r="PZD15" s="91"/>
      <c r="PZE15" s="91"/>
      <c r="PZF15" s="91"/>
      <c r="PZG15" s="91"/>
      <c r="PZH15" s="91"/>
      <c r="PZI15" s="91"/>
      <c r="PZJ15" s="91"/>
      <c r="PZK15" s="91"/>
      <c r="PZL15" s="91"/>
      <c r="PZM15" s="91"/>
      <c r="PZN15" s="91"/>
      <c r="PZO15" s="91"/>
      <c r="PZP15" s="91"/>
      <c r="PZQ15" s="91"/>
      <c r="PZR15" s="91"/>
      <c r="PZS15" s="91"/>
      <c r="PZT15" s="91"/>
      <c r="PZU15" s="91"/>
      <c r="PZV15" s="91"/>
      <c r="PZW15" s="91"/>
      <c r="PZX15" s="91"/>
      <c r="PZY15" s="91"/>
      <c r="PZZ15" s="91"/>
      <c r="QAA15" s="91"/>
      <c r="QAB15" s="91"/>
      <c r="QAC15" s="91"/>
      <c r="QAD15" s="91"/>
      <c r="QAE15" s="91"/>
      <c r="QAF15" s="91"/>
      <c r="QAG15" s="91"/>
      <c r="QAH15" s="91"/>
      <c r="QAI15" s="91"/>
      <c r="QAJ15" s="91"/>
      <c r="QAK15" s="91"/>
      <c r="QAL15" s="91"/>
      <c r="QAM15" s="91"/>
      <c r="QAN15" s="91"/>
      <c r="QAO15" s="91"/>
      <c r="QAP15" s="91"/>
      <c r="QAQ15" s="91"/>
      <c r="QAR15" s="91"/>
      <c r="QAS15" s="91"/>
      <c r="QAT15" s="91"/>
      <c r="QAU15" s="91"/>
      <c r="QAV15" s="91"/>
      <c r="QAW15" s="91"/>
      <c r="QAX15" s="91"/>
      <c r="QAY15" s="91"/>
      <c r="QAZ15" s="91"/>
      <c r="QBA15" s="91"/>
      <c r="QBB15" s="91"/>
      <c r="QBC15" s="91"/>
      <c r="QBD15" s="91"/>
      <c r="QBE15" s="91"/>
      <c r="QBF15" s="91"/>
      <c r="QBG15" s="91"/>
      <c r="QBH15" s="91"/>
      <c r="QBI15" s="91"/>
      <c r="QBJ15" s="91"/>
      <c r="QBK15" s="91"/>
      <c r="QBL15" s="91"/>
      <c r="QBM15" s="91"/>
      <c r="QBN15" s="91"/>
      <c r="QBO15" s="91"/>
      <c r="QBP15" s="91"/>
      <c r="QBQ15" s="91"/>
      <c r="QBR15" s="91"/>
      <c r="QBS15" s="91"/>
      <c r="QBT15" s="91"/>
      <c r="QBU15" s="91"/>
      <c r="QBV15" s="91"/>
      <c r="QBW15" s="91"/>
      <c r="QBX15" s="91"/>
      <c r="QBY15" s="91"/>
      <c r="QBZ15" s="91"/>
      <c r="QCA15" s="91"/>
      <c r="QCB15" s="91"/>
      <c r="QCC15" s="91"/>
      <c r="QCD15" s="91"/>
      <c r="QCE15" s="91"/>
      <c r="QCF15" s="91"/>
      <c r="QCG15" s="91"/>
      <c r="QCH15" s="91"/>
      <c r="QCI15" s="91"/>
      <c r="QCJ15" s="91"/>
      <c r="QCK15" s="91"/>
      <c r="QCL15" s="91"/>
      <c r="QCM15" s="91"/>
      <c r="QCN15" s="91"/>
      <c r="QCO15" s="91"/>
      <c r="QCP15" s="91"/>
      <c r="QCQ15" s="91"/>
      <c r="QCR15" s="91"/>
      <c r="QCS15" s="91"/>
      <c r="QCT15" s="91"/>
      <c r="QCU15" s="91"/>
      <c r="QCV15" s="91"/>
      <c r="QCW15" s="91"/>
      <c r="QCX15" s="91"/>
      <c r="QCY15" s="91"/>
      <c r="QCZ15" s="91"/>
      <c r="QDA15" s="91"/>
      <c r="QDB15" s="91"/>
      <c r="QDC15" s="91"/>
      <c r="QDD15" s="91"/>
      <c r="QDE15" s="91"/>
      <c r="QDF15" s="91"/>
      <c r="QDG15" s="91"/>
      <c r="QDH15" s="91"/>
      <c r="QDI15" s="91"/>
      <c r="QDJ15" s="91"/>
      <c r="QDK15" s="91"/>
      <c r="QDL15" s="91"/>
      <c r="QDM15" s="91"/>
      <c r="QDN15" s="91"/>
      <c r="QDO15" s="91"/>
      <c r="QDP15" s="91"/>
      <c r="QDQ15" s="91"/>
      <c r="QDR15" s="91"/>
      <c r="QDS15" s="91"/>
      <c r="QDT15" s="91"/>
      <c r="QDU15" s="91"/>
      <c r="QDV15" s="91"/>
      <c r="QDW15" s="91"/>
      <c r="QDX15" s="91"/>
      <c r="QDY15" s="91"/>
      <c r="QDZ15" s="91"/>
      <c r="QEA15" s="91"/>
      <c r="QEB15" s="91"/>
      <c r="QEC15" s="91"/>
      <c r="QED15" s="91"/>
      <c r="QEE15" s="91"/>
      <c r="QEF15" s="91"/>
      <c r="QEG15" s="91"/>
      <c r="QEH15" s="91"/>
      <c r="QEI15" s="91"/>
      <c r="QEJ15" s="91"/>
      <c r="QEK15" s="91"/>
      <c r="QEL15" s="91"/>
      <c r="QEM15" s="91"/>
      <c r="QEN15" s="91"/>
      <c r="QEO15" s="91"/>
      <c r="QEP15" s="91"/>
      <c r="QEQ15" s="91"/>
      <c r="QER15" s="91"/>
      <c r="QES15" s="91"/>
      <c r="QET15" s="91"/>
      <c r="QEU15" s="91"/>
      <c r="QEV15" s="91"/>
      <c r="QEW15" s="91"/>
      <c r="QEX15" s="91"/>
      <c r="QEY15" s="91"/>
      <c r="QEZ15" s="91"/>
      <c r="QFA15" s="91"/>
      <c r="QFB15" s="91"/>
      <c r="QFC15" s="91"/>
      <c r="QFD15" s="91"/>
      <c r="QFE15" s="91"/>
      <c r="QFF15" s="91"/>
      <c r="QFG15" s="91"/>
      <c r="QFH15" s="91"/>
      <c r="QFI15" s="91"/>
      <c r="QFJ15" s="91"/>
      <c r="QFK15" s="91"/>
      <c r="QFL15" s="91"/>
      <c r="QFM15" s="91"/>
      <c r="QFN15" s="91"/>
      <c r="QFO15" s="91"/>
      <c r="QFP15" s="91"/>
      <c r="QFQ15" s="91"/>
      <c r="QFR15" s="91"/>
      <c r="QFS15" s="91"/>
      <c r="QFT15" s="91"/>
      <c r="QFU15" s="91"/>
      <c r="QFV15" s="91"/>
      <c r="QFW15" s="91"/>
      <c r="QFX15" s="91"/>
      <c r="QFY15" s="91"/>
      <c r="QFZ15" s="91"/>
      <c r="QGA15" s="91"/>
      <c r="QGB15" s="91"/>
      <c r="QGC15" s="91"/>
      <c r="QGD15" s="91"/>
      <c r="QGE15" s="91"/>
      <c r="QGF15" s="91"/>
      <c r="QGG15" s="91"/>
      <c r="QGH15" s="91"/>
      <c r="QGI15" s="91"/>
      <c r="QGJ15" s="91"/>
      <c r="QGK15" s="91"/>
      <c r="QGL15" s="91"/>
      <c r="QGM15" s="91"/>
      <c r="QGN15" s="91"/>
      <c r="QGO15" s="91"/>
      <c r="QGP15" s="91"/>
      <c r="QGQ15" s="91"/>
      <c r="QGR15" s="91"/>
      <c r="QGS15" s="91"/>
      <c r="QGT15" s="91"/>
      <c r="QGU15" s="91"/>
      <c r="QGV15" s="91"/>
      <c r="QGW15" s="91"/>
      <c r="QGX15" s="91"/>
      <c r="QGY15" s="91"/>
      <c r="QGZ15" s="91"/>
      <c r="QHA15" s="91"/>
      <c r="QHB15" s="91"/>
      <c r="QHC15" s="91"/>
      <c r="QHD15" s="91"/>
      <c r="QHE15" s="91"/>
      <c r="QHF15" s="91"/>
      <c r="QHG15" s="91"/>
      <c r="QHH15" s="91"/>
      <c r="QHI15" s="91"/>
      <c r="QHJ15" s="91"/>
      <c r="QHK15" s="91"/>
      <c r="QHL15" s="91"/>
      <c r="QHM15" s="91"/>
      <c r="QHN15" s="91"/>
      <c r="QHO15" s="91"/>
      <c r="QHP15" s="91"/>
      <c r="QHQ15" s="91"/>
      <c r="QHR15" s="91"/>
      <c r="QHS15" s="91"/>
      <c r="QHT15" s="91"/>
      <c r="QHU15" s="91"/>
      <c r="QHV15" s="91"/>
      <c r="QHW15" s="91"/>
      <c r="QHX15" s="91"/>
      <c r="QHY15" s="91"/>
      <c r="QHZ15" s="91"/>
      <c r="QIA15" s="91"/>
      <c r="QIB15" s="91"/>
      <c r="QIC15" s="91"/>
      <c r="QID15" s="91"/>
      <c r="QIE15" s="91"/>
      <c r="QIF15" s="91"/>
      <c r="QIG15" s="91"/>
      <c r="QIH15" s="91"/>
      <c r="QII15" s="91"/>
      <c r="QIJ15" s="91"/>
      <c r="QIK15" s="91"/>
      <c r="QIL15" s="91"/>
      <c r="QIM15" s="91"/>
      <c r="QIN15" s="91"/>
      <c r="QIO15" s="91"/>
      <c r="QIP15" s="91"/>
      <c r="QIQ15" s="91"/>
      <c r="QIR15" s="91"/>
      <c r="QIS15" s="91"/>
      <c r="QIT15" s="91"/>
      <c r="QIU15" s="91"/>
      <c r="QIV15" s="91"/>
      <c r="QIW15" s="91"/>
      <c r="QIX15" s="91"/>
      <c r="QIY15" s="91"/>
      <c r="QIZ15" s="91"/>
      <c r="QJA15" s="91"/>
      <c r="QJB15" s="91"/>
      <c r="QJC15" s="91"/>
      <c r="QJD15" s="91"/>
      <c r="QJE15" s="91"/>
      <c r="QJF15" s="91"/>
      <c r="QJG15" s="91"/>
      <c r="QJH15" s="91"/>
      <c r="QJI15" s="91"/>
      <c r="QJJ15" s="91"/>
      <c r="QJK15" s="91"/>
      <c r="QJL15" s="91"/>
      <c r="QJM15" s="91"/>
      <c r="QJN15" s="91"/>
      <c r="QJO15" s="91"/>
      <c r="QJP15" s="91"/>
      <c r="QJQ15" s="91"/>
      <c r="QJR15" s="91"/>
      <c r="QJS15" s="91"/>
      <c r="QJT15" s="91"/>
      <c r="QJU15" s="91"/>
      <c r="QJV15" s="91"/>
      <c r="QJW15" s="91"/>
      <c r="QJX15" s="91"/>
      <c r="QJY15" s="91"/>
      <c r="QJZ15" s="91"/>
      <c r="QKA15" s="91"/>
      <c r="QKB15" s="91"/>
      <c r="QKC15" s="91"/>
      <c r="QKD15" s="91"/>
      <c r="QKE15" s="91"/>
      <c r="QKF15" s="91"/>
      <c r="QKG15" s="91"/>
      <c r="QKH15" s="91"/>
      <c r="QKI15" s="91"/>
      <c r="QKJ15" s="91"/>
      <c r="QKK15" s="91"/>
      <c r="QKL15" s="91"/>
      <c r="QKM15" s="91"/>
      <c r="QKN15" s="91"/>
      <c r="QKO15" s="91"/>
      <c r="QKP15" s="91"/>
      <c r="QKQ15" s="91"/>
      <c r="QKR15" s="91"/>
      <c r="QKS15" s="91"/>
      <c r="QKT15" s="91"/>
      <c r="QKU15" s="91"/>
      <c r="QKV15" s="91"/>
      <c r="QKW15" s="91"/>
      <c r="QKX15" s="91"/>
      <c r="QKY15" s="91"/>
      <c r="QKZ15" s="91"/>
      <c r="QLA15" s="91"/>
      <c r="QLB15" s="91"/>
      <c r="QLC15" s="91"/>
      <c r="QLD15" s="91"/>
      <c r="QLE15" s="91"/>
      <c r="QLF15" s="91"/>
      <c r="QLG15" s="91"/>
      <c r="QLH15" s="91"/>
      <c r="QLI15" s="91"/>
      <c r="QLJ15" s="91"/>
      <c r="QLK15" s="91"/>
      <c r="QLL15" s="91"/>
      <c r="QLM15" s="91"/>
      <c r="QLN15" s="91"/>
      <c r="QLO15" s="91"/>
      <c r="QLP15" s="91"/>
      <c r="QLQ15" s="91"/>
      <c r="QLR15" s="91"/>
      <c r="QLS15" s="91"/>
      <c r="QLT15" s="91"/>
      <c r="QLU15" s="91"/>
      <c r="QLV15" s="91"/>
      <c r="QLW15" s="91"/>
      <c r="QLX15" s="91"/>
      <c r="QLY15" s="91"/>
      <c r="QLZ15" s="91"/>
      <c r="QMA15" s="91"/>
      <c r="QMB15" s="91"/>
      <c r="QMC15" s="91"/>
      <c r="QMD15" s="91"/>
      <c r="QME15" s="91"/>
      <c r="QMF15" s="91"/>
      <c r="QMG15" s="91"/>
      <c r="QMH15" s="91"/>
      <c r="QMI15" s="91"/>
      <c r="QMJ15" s="91"/>
      <c r="QMK15" s="91"/>
      <c r="QML15" s="91"/>
      <c r="QMM15" s="91"/>
      <c r="QMN15" s="91"/>
      <c r="QMO15" s="91"/>
      <c r="QMP15" s="91"/>
      <c r="QMQ15" s="91"/>
      <c r="QMR15" s="91"/>
      <c r="QMS15" s="91"/>
      <c r="QMT15" s="91"/>
      <c r="QMU15" s="91"/>
      <c r="QMV15" s="91"/>
      <c r="QMW15" s="91"/>
      <c r="QMX15" s="91"/>
      <c r="QMY15" s="91"/>
      <c r="QMZ15" s="91"/>
      <c r="QNA15" s="91"/>
      <c r="QNB15" s="91"/>
      <c r="QNC15" s="91"/>
      <c r="QND15" s="91"/>
      <c r="QNE15" s="91"/>
      <c r="QNF15" s="91"/>
      <c r="QNG15" s="91"/>
      <c r="QNH15" s="91"/>
      <c r="QNI15" s="91"/>
      <c r="QNJ15" s="91"/>
      <c r="QNK15" s="91"/>
      <c r="QNL15" s="91"/>
      <c r="QNM15" s="91"/>
      <c r="QNN15" s="91"/>
      <c r="QNO15" s="91"/>
      <c r="QNP15" s="91"/>
      <c r="QNQ15" s="91"/>
      <c r="QNR15" s="91"/>
      <c r="QNS15" s="91"/>
      <c r="QNT15" s="91"/>
      <c r="QNU15" s="91"/>
      <c r="QNV15" s="91"/>
      <c r="QNW15" s="91"/>
      <c r="QNX15" s="91"/>
      <c r="QNY15" s="91"/>
      <c r="QNZ15" s="91"/>
      <c r="QOA15" s="91"/>
      <c r="QOB15" s="91"/>
      <c r="QOC15" s="91"/>
      <c r="QOD15" s="91"/>
      <c r="QOE15" s="91"/>
      <c r="QOF15" s="91"/>
      <c r="QOG15" s="91"/>
      <c r="QOH15" s="91"/>
      <c r="QOI15" s="91"/>
      <c r="QOJ15" s="91"/>
      <c r="QOK15" s="91"/>
      <c r="QOL15" s="91"/>
      <c r="QOM15" s="91"/>
      <c r="QON15" s="91"/>
      <c r="QOO15" s="91"/>
      <c r="QOP15" s="91"/>
      <c r="QOQ15" s="91"/>
      <c r="QOR15" s="91"/>
      <c r="QOS15" s="91"/>
      <c r="QOT15" s="91"/>
      <c r="QOU15" s="91"/>
      <c r="QOV15" s="91"/>
      <c r="QOW15" s="91"/>
      <c r="QOX15" s="91"/>
      <c r="QOY15" s="91"/>
      <c r="QOZ15" s="91"/>
      <c r="QPA15" s="91"/>
      <c r="QPB15" s="91"/>
      <c r="QPC15" s="91"/>
      <c r="QPD15" s="91"/>
      <c r="QPE15" s="91"/>
      <c r="QPF15" s="91"/>
      <c r="QPG15" s="91"/>
      <c r="QPH15" s="91"/>
      <c r="QPI15" s="91"/>
      <c r="QPJ15" s="91"/>
      <c r="QPK15" s="91"/>
      <c r="QPL15" s="91"/>
      <c r="QPM15" s="91"/>
      <c r="QPN15" s="91"/>
      <c r="QPO15" s="91"/>
      <c r="QPP15" s="91"/>
      <c r="QPQ15" s="91"/>
      <c r="QPR15" s="91"/>
      <c r="QPS15" s="91"/>
      <c r="QPT15" s="91"/>
      <c r="QPU15" s="91"/>
      <c r="QPV15" s="91"/>
      <c r="QPW15" s="91"/>
      <c r="QPX15" s="91"/>
      <c r="QPY15" s="91"/>
      <c r="QPZ15" s="91"/>
      <c r="QQA15" s="91"/>
      <c r="QQB15" s="91"/>
      <c r="QQC15" s="91"/>
      <c r="QQD15" s="91"/>
      <c r="QQE15" s="91"/>
      <c r="QQF15" s="91"/>
      <c r="QQG15" s="91"/>
      <c r="QQH15" s="91"/>
      <c r="QQI15" s="91"/>
      <c r="QQJ15" s="91"/>
      <c r="QQK15" s="91"/>
      <c r="QQL15" s="91"/>
      <c r="QQM15" s="91"/>
      <c r="QQN15" s="91"/>
      <c r="QQO15" s="91"/>
      <c r="QQP15" s="91"/>
      <c r="QQQ15" s="91"/>
      <c r="QQR15" s="91"/>
      <c r="QQS15" s="91"/>
      <c r="QQT15" s="91"/>
      <c r="QQU15" s="91"/>
      <c r="QQV15" s="91"/>
      <c r="QQW15" s="91"/>
      <c r="QQX15" s="91"/>
      <c r="QQY15" s="91"/>
      <c r="QQZ15" s="91"/>
      <c r="QRA15" s="91"/>
      <c r="QRB15" s="91"/>
      <c r="QRC15" s="91"/>
      <c r="QRD15" s="91"/>
      <c r="QRE15" s="91"/>
      <c r="QRF15" s="91"/>
      <c r="QRG15" s="91"/>
      <c r="QRH15" s="91"/>
      <c r="QRI15" s="91"/>
      <c r="QRJ15" s="91"/>
      <c r="QRK15" s="91"/>
      <c r="QRL15" s="91"/>
      <c r="QRM15" s="91"/>
      <c r="QRN15" s="91"/>
      <c r="QRO15" s="91"/>
      <c r="QRP15" s="91"/>
      <c r="QRQ15" s="91"/>
      <c r="QRR15" s="91"/>
      <c r="QRS15" s="91"/>
      <c r="QRT15" s="91"/>
      <c r="QRU15" s="91"/>
      <c r="QRV15" s="91"/>
      <c r="QRW15" s="91"/>
      <c r="QRX15" s="91"/>
      <c r="QRY15" s="91"/>
      <c r="QRZ15" s="91"/>
      <c r="QSA15" s="91"/>
      <c r="QSB15" s="91"/>
      <c r="QSC15" s="91"/>
      <c r="QSD15" s="91"/>
      <c r="QSE15" s="91"/>
      <c r="QSF15" s="91"/>
      <c r="QSG15" s="91"/>
      <c r="QSH15" s="91"/>
      <c r="QSI15" s="91"/>
      <c r="QSJ15" s="91"/>
      <c r="QSK15" s="91"/>
      <c r="QSL15" s="91"/>
      <c r="QSM15" s="91"/>
      <c r="QSN15" s="91"/>
      <c r="QSO15" s="91"/>
      <c r="QSP15" s="91"/>
      <c r="QSQ15" s="91"/>
      <c r="QSR15" s="91"/>
      <c r="QSS15" s="91"/>
      <c r="QST15" s="91"/>
      <c r="QSU15" s="91"/>
      <c r="QSV15" s="91"/>
      <c r="QSW15" s="91"/>
      <c r="QSX15" s="91"/>
      <c r="QSY15" s="91"/>
      <c r="QSZ15" s="91"/>
      <c r="QTA15" s="91"/>
      <c r="QTB15" s="91"/>
      <c r="QTC15" s="91"/>
      <c r="QTD15" s="91"/>
      <c r="QTE15" s="91"/>
      <c r="QTF15" s="91"/>
      <c r="QTG15" s="91"/>
      <c r="QTH15" s="91"/>
      <c r="QTI15" s="91"/>
      <c r="QTJ15" s="91"/>
      <c r="QTK15" s="91"/>
      <c r="QTL15" s="91"/>
      <c r="QTM15" s="91"/>
      <c r="QTN15" s="91"/>
      <c r="QTO15" s="91"/>
      <c r="QTP15" s="91"/>
      <c r="QTQ15" s="91"/>
      <c r="QTR15" s="91"/>
      <c r="QTS15" s="91"/>
      <c r="QTT15" s="91"/>
      <c r="QTU15" s="91"/>
      <c r="QTV15" s="91"/>
      <c r="QTW15" s="91"/>
      <c r="QTX15" s="91"/>
      <c r="QTY15" s="91"/>
      <c r="QTZ15" s="91"/>
      <c r="QUA15" s="91"/>
      <c r="QUB15" s="91"/>
      <c r="QUC15" s="91"/>
      <c r="QUD15" s="91"/>
      <c r="QUE15" s="91"/>
      <c r="QUF15" s="91"/>
      <c r="QUG15" s="91"/>
      <c r="QUH15" s="91"/>
      <c r="QUI15" s="91"/>
      <c r="QUJ15" s="91"/>
      <c r="QUK15" s="91"/>
      <c r="QUL15" s="91"/>
      <c r="QUM15" s="91"/>
      <c r="QUN15" s="91"/>
      <c r="QUO15" s="91"/>
      <c r="QUP15" s="91"/>
      <c r="QUQ15" s="91"/>
      <c r="QUR15" s="91"/>
      <c r="QUS15" s="91"/>
      <c r="QUT15" s="91"/>
      <c r="QUU15" s="91"/>
      <c r="QUV15" s="91"/>
      <c r="QUW15" s="91"/>
      <c r="QUX15" s="91"/>
      <c r="QUY15" s="91"/>
      <c r="QUZ15" s="91"/>
      <c r="QVA15" s="91"/>
      <c r="QVB15" s="91"/>
      <c r="QVC15" s="91"/>
      <c r="QVD15" s="91"/>
      <c r="QVE15" s="91"/>
      <c r="QVF15" s="91"/>
      <c r="QVG15" s="91"/>
      <c r="QVH15" s="91"/>
      <c r="QVI15" s="91"/>
      <c r="QVJ15" s="91"/>
      <c r="QVK15" s="91"/>
      <c r="QVL15" s="91"/>
      <c r="QVM15" s="91"/>
      <c r="QVN15" s="91"/>
      <c r="QVO15" s="91"/>
      <c r="QVP15" s="91"/>
      <c r="QVQ15" s="91"/>
      <c r="QVR15" s="91"/>
      <c r="QVS15" s="91"/>
      <c r="QVT15" s="91"/>
      <c r="QVU15" s="91"/>
      <c r="QVV15" s="91"/>
      <c r="QVW15" s="91"/>
      <c r="QVX15" s="91"/>
      <c r="QVY15" s="91"/>
      <c r="QVZ15" s="91"/>
      <c r="QWA15" s="91"/>
      <c r="QWB15" s="91"/>
      <c r="QWC15" s="91"/>
      <c r="QWD15" s="91"/>
      <c r="QWE15" s="91"/>
      <c r="QWF15" s="91"/>
      <c r="QWG15" s="91"/>
      <c r="QWH15" s="91"/>
      <c r="QWI15" s="91"/>
      <c r="QWJ15" s="91"/>
      <c r="QWK15" s="91"/>
      <c r="QWL15" s="91"/>
      <c r="QWM15" s="91"/>
      <c r="QWN15" s="91"/>
      <c r="QWO15" s="91"/>
      <c r="QWP15" s="91"/>
      <c r="QWQ15" s="91"/>
      <c r="QWR15" s="91"/>
      <c r="QWS15" s="91"/>
      <c r="QWT15" s="91"/>
      <c r="QWU15" s="91"/>
      <c r="QWV15" s="91"/>
      <c r="QWW15" s="91"/>
      <c r="QWX15" s="91"/>
      <c r="QWY15" s="91"/>
      <c r="QWZ15" s="91"/>
      <c r="QXA15" s="91"/>
      <c r="QXB15" s="91"/>
      <c r="QXC15" s="91"/>
      <c r="QXD15" s="91"/>
      <c r="QXE15" s="91"/>
      <c r="QXF15" s="91"/>
      <c r="QXG15" s="91"/>
      <c r="QXH15" s="91"/>
      <c r="QXI15" s="91"/>
      <c r="QXJ15" s="91"/>
      <c r="QXK15" s="91"/>
      <c r="QXL15" s="91"/>
      <c r="QXM15" s="91"/>
      <c r="QXN15" s="91"/>
      <c r="QXO15" s="91"/>
      <c r="QXP15" s="91"/>
      <c r="QXQ15" s="91"/>
      <c r="QXR15" s="91"/>
      <c r="QXS15" s="91"/>
      <c r="QXT15" s="91"/>
      <c r="QXU15" s="91"/>
      <c r="QXV15" s="91"/>
      <c r="QXW15" s="91"/>
      <c r="QXX15" s="91"/>
      <c r="QXY15" s="91"/>
      <c r="QXZ15" s="91"/>
      <c r="QYA15" s="91"/>
      <c r="QYB15" s="91"/>
      <c r="QYC15" s="91"/>
      <c r="QYD15" s="91"/>
      <c r="QYE15" s="91"/>
      <c r="QYF15" s="91"/>
      <c r="QYG15" s="91"/>
      <c r="QYH15" s="91"/>
      <c r="QYI15" s="91"/>
      <c r="QYJ15" s="91"/>
      <c r="QYK15" s="91"/>
      <c r="QYL15" s="91"/>
      <c r="QYM15" s="91"/>
      <c r="QYN15" s="91"/>
      <c r="QYO15" s="91"/>
      <c r="QYP15" s="91"/>
      <c r="QYQ15" s="91"/>
      <c r="QYR15" s="91"/>
      <c r="QYS15" s="91"/>
      <c r="QYT15" s="91"/>
      <c r="QYU15" s="91"/>
      <c r="QYV15" s="91"/>
      <c r="QYW15" s="91"/>
      <c r="QYX15" s="91"/>
      <c r="QYY15" s="91"/>
      <c r="QYZ15" s="91"/>
      <c r="QZA15" s="91"/>
      <c r="QZB15" s="91"/>
      <c r="QZC15" s="91"/>
      <c r="QZD15" s="91"/>
      <c r="QZE15" s="91"/>
      <c r="QZF15" s="91"/>
      <c r="QZG15" s="91"/>
      <c r="QZH15" s="91"/>
      <c r="QZI15" s="91"/>
      <c r="QZJ15" s="91"/>
      <c r="QZK15" s="91"/>
      <c r="QZL15" s="91"/>
      <c r="QZM15" s="91"/>
      <c r="QZN15" s="91"/>
      <c r="QZO15" s="91"/>
      <c r="QZP15" s="91"/>
      <c r="QZQ15" s="91"/>
      <c r="QZR15" s="91"/>
      <c r="QZS15" s="91"/>
      <c r="QZT15" s="91"/>
      <c r="QZU15" s="91"/>
      <c r="QZV15" s="91"/>
      <c r="QZW15" s="91"/>
      <c r="QZX15" s="91"/>
      <c r="QZY15" s="91"/>
      <c r="QZZ15" s="91"/>
      <c r="RAA15" s="91"/>
      <c r="RAB15" s="91"/>
      <c r="RAC15" s="91"/>
      <c r="RAD15" s="91"/>
      <c r="RAE15" s="91"/>
      <c r="RAF15" s="91"/>
      <c r="RAG15" s="91"/>
      <c r="RAH15" s="91"/>
      <c r="RAI15" s="91"/>
      <c r="RAJ15" s="91"/>
      <c r="RAK15" s="91"/>
      <c r="RAL15" s="91"/>
      <c r="RAM15" s="91"/>
      <c r="RAN15" s="91"/>
      <c r="RAO15" s="91"/>
      <c r="RAP15" s="91"/>
      <c r="RAQ15" s="91"/>
      <c r="RAR15" s="91"/>
      <c r="RAS15" s="91"/>
      <c r="RAT15" s="91"/>
      <c r="RAU15" s="91"/>
      <c r="RAV15" s="91"/>
      <c r="RAW15" s="91"/>
      <c r="RAX15" s="91"/>
      <c r="RAY15" s="91"/>
      <c r="RAZ15" s="91"/>
      <c r="RBA15" s="91"/>
      <c r="RBB15" s="91"/>
      <c r="RBC15" s="91"/>
      <c r="RBD15" s="91"/>
      <c r="RBE15" s="91"/>
      <c r="RBF15" s="91"/>
      <c r="RBG15" s="91"/>
      <c r="RBH15" s="91"/>
      <c r="RBI15" s="91"/>
      <c r="RBJ15" s="91"/>
      <c r="RBK15" s="91"/>
      <c r="RBL15" s="91"/>
      <c r="RBM15" s="91"/>
      <c r="RBN15" s="91"/>
      <c r="RBO15" s="91"/>
      <c r="RBP15" s="91"/>
      <c r="RBQ15" s="91"/>
      <c r="RBR15" s="91"/>
      <c r="RBS15" s="91"/>
      <c r="RBT15" s="91"/>
      <c r="RBU15" s="91"/>
      <c r="RBV15" s="91"/>
      <c r="RBW15" s="91"/>
      <c r="RBX15" s="91"/>
      <c r="RBY15" s="91"/>
      <c r="RBZ15" s="91"/>
      <c r="RCA15" s="91"/>
      <c r="RCB15" s="91"/>
      <c r="RCC15" s="91"/>
      <c r="RCD15" s="91"/>
      <c r="RCE15" s="91"/>
      <c r="RCF15" s="91"/>
      <c r="RCG15" s="91"/>
      <c r="RCH15" s="91"/>
      <c r="RCI15" s="91"/>
      <c r="RCJ15" s="91"/>
      <c r="RCK15" s="91"/>
      <c r="RCL15" s="91"/>
      <c r="RCM15" s="91"/>
      <c r="RCN15" s="91"/>
      <c r="RCO15" s="91"/>
      <c r="RCP15" s="91"/>
      <c r="RCQ15" s="91"/>
      <c r="RCR15" s="91"/>
      <c r="RCS15" s="91"/>
      <c r="RCT15" s="91"/>
      <c r="RCU15" s="91"/>
      <c r="RCV15" s="91"/>
      <c r="RCW15" s="91"/>
      <c r="RCX15" s="91"/>
      <c r="RCY15" s="91"/>
      <c r="RCZ15" s="91"/>
      <c r="RDA15" s="91"/>
      <c r="RDB15" s="91"/>
      <c r="RDC15" s="91"/>
      <c r="RDD15" s="91"/>
      <c r="RDE15" s="91"/>
      <c r="RDF15" s="91"/>
      <c r="RDG15" s="91"/>
      <c r="RDH15" s="91"/>
      <c r="RDI15" s="91"/>
      <c r="RDJ15" s="91"/>
      <c r="RDK15" s="91"/>
      <c r="RDL15" s="91"/>
      <c r="RDM15" s="91"/>
      <c r="RDN15" s="91"/>
      <c r="RDO15" s="91"/>
      <c r="RDP15" s="91"/>
      <c r="RDQ15" s="91"/>
      <c r="RDR15" s="91"/>
      <c r="RDS15" s="91"/>
      <c r="RDT15" s="91"/>
      <c r="RDU15" s="91"/>
      <c r="RDV15" s="91"/>
      <c r="RDW15" s="91"/>
      <c r="RDX15" s="91"/>
      <c r="RDY15" s="91"/>
      <c r="RDZ15" s="91"/>
      <c r="REA15" s="91"/>
      <c r="REB15" s="91"/>
      <c r="REC15" s="91"/>
      <c r="RED15" s="91"/>
      <c r="REE15" s="91"/>
      <c r="REF15" s="91"/>
      <c r="REG15" s="91"/>
      <c r="REH15" s="91"/>
      <c r="REI15" s="91"/>
      <c r="REJ15" s="91"/>
      <c r="REK15" s="91"/>
      <c r="REL15" s="91"/>
      <c r="REM15" s="91"/>
      <c r="REN15" s="91"/>
      <c r="REO15" s="91"/>
      <c r="REP15" s="91"/>
      <c r="REQ15" s="91"/>
      <c r="RER15" s="91"/>
      <c r="RES15" s="91"/>
      <c r="RET15" s="91"/>
      <c r="REU15" s="91"/>
      <c r="REV15" s="91"/>
      <c r="REW15" s="91"/>
      <c r="REX15" s="91"/>
      <c r="REY15" s="91"/>
      <c r="REZ15" s="91"/>
      <c r="RFA15" s="91"/>
      <c r="RFB15" s="91"/>
      <c r="RFC15" s="91"/>
      <c r="RFD15" s="91"/>
      <c r="RFE15" s="91"/>
      <c r="RFF15" s="91"/>
      <c r="RFG15" s="91"/>
      <c r="RFH15" s="91"/>
      <c r="RFI15" s="91"/>
      <c r="RFJ15" s="91"/>
      <c r="RFK15" s="91"/>
      <c r="RFL15" s="91"/>
      <c r="RFM15" s="91"/>
      <c r="RFN15" s="91"/>
      <c r="RFO15" s="91"/>
      <c r="RFP15" s="91"/>
      <c r="RFQ15" s="91"/>
      <c r="RFR15" s="91"/>
      <c r="RFS15" s="91"/>
      <c r="RFT15" s="91"/>
      <c r="RFU15" s="91"/>
      <c r="RFV15" s="91"/>
      <c r="RFW15" s="91"/>
      <c r="RFX15" s="91"/>
      <c r="RFY15" s="91"/>
      <c r="RFZ15" s="91"/>
      <c r="RGA15" s="91"/>
      <c r="RGB15" s="91"/>
      <c r="RGC15" s="91"/>
      <c r="RGD15" s="91"/>
      <c r="RGE15" s="91"/>
      <c r="RGF15" s="91"/>
      <c r="RGG15" s="91"/>
      <c r="RGH15" s="91"/>
      <c r="RGI15" s="91"/>
      <c r="RGJ15" s="91"/>
      <c r="RGK15" s="91"/>
      <c r="RGL15" s="91"/>
      <c r="RGM15" s="91"/>
      <c r="RGN15" s="91"/>
      <c r="RGO15" s="91"/>
      <c r="RGP15" s="91"/>
      <c r="RGQ15" s="91"/>
      <c r="RGR15" s="91"/>
      <c r="RGS15" s="91"/>
      <c r="RGT15" s="91"/>
      <c r="RGU15" s="91"/>
      <c r="RGV15" s="91"/>
      <c r="RGW15" s="91"/>
      <c r="RGX15" s="91"/>
      <c r="RGY15" s="91"/>
      <c r="RGZ15" s="91"/>
      <c r="RHA15" s="91"/>
      <c r="RHB15" s="91"/>
      <c r="RHC15" s="91"/>
      <c r="RHD15" s="91"/>
      <c r="RHE15" s="91"/>
      <c r="RHF15" s="91"/>
      <c r="RHG15" s="91"/>
      <c r="RHH15" s="91"/>
      <c r="RHI15" s="91"/>
      <c r="RHJ15" s="91"/>
      <c r="RHK15" s="91"/>
      <c r="RHL15" s="91"/>
      <c r="RHM15" s="91"/>
      <c r="RHN15" s="91"/>
      <c r="RHO15" s="91"/>
      <c r="RHP15" s="91"/>
      <c r="RHQ15" s="91"/>
      <c r="RHR15" s="91"/>
      <c r="RHS15" s="91"/>
      <c r="RHT15" s="91"/>
      <c r="RHU15" s="91"/>
      <c r="RHV15" s="91"/>
      <c r="RHW15" s="91"/>
      <c r="RHX15" s="91"/>
      <c r="RHY15" s="91"/>
      <c r="RHZ15" s="91"/>
      <c r="RIA15" s="91"/>
      <c r="RIB15" s="91"/>
      <c r="RIC15" s="91"/>
      <c r="RID15" s="91"/>
      <c r="RIE15" s="91"/>
      <c r="RIF15" s="91"/>
      <c r="RIG15" s="91"/>
      <c r="RIH15" s="91"/>
      <c r="RII15" s="91"/>
      <c r="RIJ15" s="91"/>
      <c r="RIK15" s="91"/>
      <c r="RIL15" s="91"/>
      <c r="RIM15" s="91"/>
      <c r="RIN15" s="91"/>
      <c r="RIO15" s="91"/>
      <c r="RIP15" s="91"/>
      <c r="RIQ15" s="91"/>
      <c r="RIR15" s="91"/>
      <c r="RIS15" s="91"/>
      <c r="RIT15" s="91"/>
      <c r="RIU15" s="91"/>
      <c r="RIV15" s="91"/>
      <c r="RIW15" s="91"/>
      <c r="RIX15" s="91"/>
      <c r="RIY15" s="91"/>
      <c r="RIZ15" s="91"/>
      <c r="RJA15" s="91"/>
      <c r="RJB15" s="91"/>
      <c r="RJC15" s="91"/>
      <c r="RJD15" s="91"/>
      <c r="RJE15" s="91"/>
      <c r="RJF15" s="91"/>
      <c r="RJG15" s="91"/>
      <c r="RJH15" s="91"/>
      <c r="RJI15" s="91"/>
      <c r="RJJ15" s="91"/>
      <c r="RJK15" s="91"/>
      <c r="RJL15" s="91"/>
      <c r="RJM15" s="91"/>
      <c r="RJN15" s="91"/>
      <c r="RJO15" s="91"/>
      <c r="RJP15" s="91"/>
      <c r="RJQ15" s="91"/>
      <c r="RJR15" s="91"/>
      <c r="RJS15" s="91"/>
      <c r="RJT15" s="91"/>
      <c r="RJU15" s="91"/>
      <c r="RJV15" s="91"/>
      <c r="RJW15" s="91"/>
      <c r="RJX15" s="91"/>
      <c r="RJY15" s="91"/>
      <c r="RJZ15" s="91"/>
      <c r="RKA15" s="91"/>
      <c r="RKB15" s="91"/>
      <c r="RKC15" s="91"/>
      <c r="RKD15" s="91"/>
      <c r="RKE15" s="91"/>
      <c r="RKF15" s="91"/>
      <c r="RKG15" s="91"/>
      <c r="RKH15" s="91"/>
      <c r="RKI15" s="91"/>
      <c r="RKJ15" s="91"/>
      <c r="RKK15" s="91"/>
      <c r="RKL15" s="91"/>
      <c r="RKM15" s="91"/>
      <c r="RKN15" s="91"/>
      <c r="RKO15" s="91"/>
      <c r="RKP15" s="91"/>
      <c r="RKQ15" s="91"/>
      <c r="RKR15" s="91"/>
      <c r="RKS15" s="91"/>
      <c r="RKT15" s="91"/>
      <c r="RKU15" s="91"/>
      <c r="RKV15" s="91"/>
      <c r="RKW15" s="91"/>
      <c r="RKX15" s="91"/>
      <c r="RKY15" s="91"/>
      <c r="RKZ15" s="91"/>
      <c r="RLA15" s="91"/>
      <c r="RLB15" s="91"/>
      <c r="RLC15" s="91"/>
      <c r="RLD15" s="91"/>
      <c r="RLE15" s="91"/>
      <c r="RLF15" s="91"/>
      <c r="RLG15" s="91"/>
      <c r="RLH15" s="91"/>
      <c r="RLI15" s="91"/>
      <c r="RLJ15" s="91"/>
      <c r="RLK15" s="91"/>
      <c r="RLL15" s="91"/>
      <c r="RLM15" s="91"/>
      <c r="RLN15" s="91"/>
      <c r="RLO15" s="91"/>
      <c r="RLP15" s="91"/>
      <c r="RLQ15" s="91"/>
      <c r="RLR15" s="91"/>
      <c r="RLS15" s="91"/>
      <c r="RLT15" s="91"/>
      <c r="RLU15" s="91"/>
      <c r="RLV15" s="91"/>
      <c r="RLW15" s="91"/>
      <c r="RLX15" s="91"/>
      <c r="RLY15" s="91"/>
      <c r="RLZ15" s="91"/>
      <c r="RMA15" s="91"/>
      <c r="RMB15" s="91"/>
      <c r="RMC15" s="91"/>
      <c r="RMD15" s="91"/>
      <c r="RME15" s="91"/>
      <c r="RMF15" s="91"/>
      <c r="RMG15" s="91"/>
      <c r="RMH15" s="91"/>
      <c r="RMI15" s="91"/>
      <c r="RMJ15" s="91"/>
      <c r="RMK15" s="91"/>
      <c r="RML15" s="91"/>
      <c r="RMM15" s="91"/>
      <c r="RMN15" s="91"/>
      <c r="RMO15" s="91"/>
      <c r="RMP15" s="91"/>
      <c r="RMQ15" s="91"/>
      <c r="RMR15" s="91"/>
      <c r="RMS15" s="91"/>
      <c r="RMT15" s="91"/>
      <c r="RMU15" s="91"/>
      <c r="RMV15" s="91"/>
      <c r="RMW15" s="91"/>
      <c r="RMX15" s="91"/>
      <c r="RMY15" s="91"/>
      <c r="RMZ15" s="91"/>
      <c r="RNA15" s="91"/>
      <c r="RNB15" s="91"/>
      <c r="RNC15" s="91"/>
      <c r="RND15" s="91"/>
      <c r="RNE15" s="91"/>
      <c r="RNF15" s="91"/>
      <c r="RNG15" s="91"/>
      <c r="RNH15" s="91"/>
      <c r="RNI15" s="91"/>
      <c r="RNJ15" s="91"/>
      <c r="RNK15" s="91"/>
      <c r="RNL15" s="91"/>
      <c r="RNM15" s="91"/>
      <c r="RNN15" s="91"/>
      <c r="RNO15" s="91"/>
      <c r="RNP15" s="91"/>
      <c r="RNQ15" s="91"/>
      <c r="RNR15" s="91"/>
      <c r="RNS15" s="91"/>
      <c r="RNT15" s="91"/>
      <c r="RNU15" s="91"/>
      <c r="RNV15" s="91"/>
      <c r="RNW15" s="91"/>
      <c r="RNX15" s="91"/>
      <c r="RNY15" s="91"/>
      <c r="RNZ15" s="91"/>
      <c r="ROA15" s="91"/>
      <c r="ROB15" s="91"/>
      <c r="ROC15" s="91"/>
      <c r="ROD15" s="91"/>
      <c r="ROE15" s="91"/>
      <c r="ROF15" s="91"/>
      <c r="ROG15" s="91"/>
      <c r="ROH15" s="91"/>
      <c r="ROI15" s="91"/>
      <c r="ROJ15" s="91"/>
      <c r="ROK15" s="91"/>
      <c r="ROL15" s="91"/>
      <c r="ROM15" s="91"/>
      <c r="RON15" s="91"/>
      <c r="ROO15" s="91"/>
      <c r="ROP15" s="91"/>
      <c r="ROQ15" s="91"/>
      <c r="ROR15" s="91"/>
      <c r="ROS15" s="91"/>
      <c r="ROT15" s="91"/>
      <c r="ROU15" s="91"/>
      <c r="ROV15" s="91"/>
      <c r="ROW15" s="91"/>
      <c r="ROX15" s="91"/>
      <c r="ROY15" s="91"/>
      <c r="ROZ15" s="91"/>
      <c r="RPA15" s="91"/>
      <c r="RPB15" s="91"/>
      <c r="RPC15" s="91"/>
      <c r="RPD15" s="91"/>
      <c r="RPE15" s="91"/>
      <c r="RPF15" s="91"/>
      <c r="RPG15" s="91"/>
      <c r="RPH15" s="91"/>
      <c r="RPI15" s="91"/>
      <c r="RPJ15" s="91"/>
      <c r="RPK15" s="91"/>
      <c r="RPL15" s="91"/>
      <c r="RPM15" s="91"/>
      <c r="RPN15" s="91"/>
      <c r="RPO15" s="91"/>
      <c r="RPP15" s="91"/>
      <c r="RPQ15" s="91"/>
      <c r="RPR15" s="91"/>
      <c r="RPS15" s="91"/>
      <c r="RPT15" s="91"/>
      <c r="RPU15" s="91"/>
      <c r="RPV15" s="91"/>
      <c r="RPW15" s="91"/>
      <c r="RPX15" s="91"/>
      <c r="RPY15" s="91"/>
      <c r="RPZ15" s="91"/>
      <c r="RQA15" s="91"/>
      <c r="RQB15" s="91"/>
      <c r="RQC15" s="91"/>
      <c r="RQD15" s="91"/>
      <c r="RQE15" s="91"/>
      <c r="RQF15" s="91"/>
      <c r="RQG15" s="91"/>
      <c r="RQH15" s="91"/>
      <c r="RQI15" s="91"/>
      <c r="RQJ15" s="91"/>
      <c r="RQK15" s="91"/>
      <c r="RQL15" s="91"/>
      <c r="RQM15" s="91"/>
      <c r="RQN15" s="91"/>
      <c r="RQO15" s="91"/>
      <c r="RQP15" s="91"/>
      <c r="RQQ15" s="91"/>
      <c r="RQR15" s="91"/>
      <c r="RQS15" s="91"/>
      <c r="RQT15" s="91"/>
      <c r="RQU15" s="91"/>
      <c r="RQV15" s="91"/>
      <c r="RQW15" s="91"/>
      <c r="RQX15" s="91"/>
      <c r="RQY15" s="91"/>
      <c r="RQZ15" s="91"/>
      <c r="RRA15" s="91"/>
      <c r="RRB15" s="91"/>
      <c r="RRC15" s="91"/>
      <c r="RRD15" s="91"/>
      <c r="RRE15" s="91"/>
      <c r="RRF15" s="91"/>
      <c r="RRG15" s="91"/>
      <c r="RRH15" s="91"/>
      <c r="RRI15" s="91"/>
      <c r="RRJ15" s="91"/>
      <c r="RRK15" s="91"/>
      <c r="RRL15" s="91"/>
      <c r="RRM15" s="91"/>
      <c r="RRN15" s="91"/>
      <c r="RRO15" s="91"/>
      <c r="RRP15" s="91"/>
      <c r="RRQ15" s="91"/>
      <c r="RRR15" s="91"/>
      <c r="RRS15" s="91"/>
      <c r="RRT15" s="91"/>
      <c r="RRU15" s="91"/>
      <c r="RRV15" s="91"/>
      <c r="RRW15" s="91"/>
      <c r="RRX15" s="91"/>
      <c r="RRY15" s="91"/>
      <c r="RRZ15" s="91"/>
      <c r="RSA15" s="91"/>
      <c r="RSB15" s="91"/>
      <c r="RSC15" s="91"/>
      <c r="RSD15" s="91"/>
      <c r="RSE15" s="91"/>
      <c r="RSF15" s="91"/>
      <c r="RSG15" s="91"/>
      <c r="RSH15" s="91"/>
      <c r="RSI15" s="91"/>
      <c r="RSJ15" s="91"/>
      <c r="RSK15" s="91"/>
      <c r="RSL15" s="91"/>
      <c r="RSM15" s="91"/>
      <c r="RSN15" s="91"/>
      <c r="RSO15" s="91"/>
      <c r="RSP15" s="91"/>
      <c r="RSQ15" s="91"/>
      <c r="RSR15" s="91"/>
      <c r="RSS15" s="91"/>
      <c r="RST15" s="91"/>
      <c r="RSU15" s="91"/>
      <c r="RSV15" s="91"/>
      <c r="RSW15" s="91"/>
      <c r="RSX15" s="91"/>
      <c r="RSY15" s="91"/>
      <c r="RSZ15" s="91"/>
      <c r="RTA15" s="91"/>
      <c r="RTB15" s="91"/>
      <c r="RTC15" s="91"/>
      <c r="RTD15" s="91"/>
      <c r="RTE15" s="91"/>
      <c r="RTF15" s="91"/>
      <c r="RTG15" s="91"/>
      <c r="RTH15" s="91"/>
      <c r="RTI15" s="91"/>
      <c r="RTJ15" s="91"/>
      <c r="RTK15" s="91"/>
      <c r="RTL15" s="91"/>
      <c r="RTM15" s="91"/>
      <c r="RTN15" s="91"/>
      <c r="RTO15" s="91"/>
      <c r="RTP15" s="91"/>
      <c r="RTQ15" s="91"/>
      <c r="RTR15" s="91"/>
      <c r="RTS15" s="91"/>
      <c r="RTT15" s="91"/>
      <c r="RTU15" s="91"/>
      <c r="RTV15" s="91"/>
      <c r="RTW15" s="91"/>
      <c r="RTX15" s="91"/>
      <c r="RTY15" s="91"/>
      <c r="RTZ15" s="91"/>
      <c r="RUA15" s="91"/>
      <c r="RUB15" s="91"/>
      <c r="RUC15" s="91"/>
      <c r="RUD15" s="91"/>
      <c r="RUE15" s="91"/>
      <c r="RUF15" s="91"/>
      <c r="RUG15" s="91"/>
      <c r="RUH15" s="91"/>
      <c r="RUI15" s="91"/>
      <c r="RUJ15" s="91"/>
      <c r="RUK15" s="91"/>
      <c r="RUL15" s="91"/>
      <c r="RUM15" s="91"/>
      <c r="RUN15" s="91"/>
      <c r="RUO15" s="91"/>
      <c r="RUP15" s="91"/>
      <c r="RUQ15" s="91"/>
      <c r="RUR15" s="91"/>
      <c r="RUS15" s="91"/>
      <c r="RUT15" s="91"/>
      <c r="RUU15" s="91"/>
      <c r="RUV15" s="91"/>
      <c r="RUW15" s="91"/>
      <c r="RUX15" s="91"/>
      <c r="RUY15" s="91"/>
      <c r="RUZ15" s="91"/>
      <c r="RVA15" s="91"/>
      <c r="RVB15" s="91"/>
      <c r="RVC15" s="91"/>
      <c r="RVD15" s="91"/>
      <c r="RVE15" s="91"/>
      <c r="RVF15" s="91"/>
      <c r="RVG15" s="91"/>
      <c r="RVH15" s="91"/>
      <c r="RVI15" s="91"/>
      <c r="RVJ15" s="91"/>
      <c r="RVK15" s="91"/>
      <c r="RVL15" s="91"/>
      <c r="RVM15" s="91"/>
      <c r="RVN15" s="91"/>
      <c r="RVO15" s="91"/>
      <c r="RVP15" s="91"/>
      <c r="RVQ15" s="91"/>
      <c r="RVR15" s="91"/>
      <c r="RVS15" s="91"/>
      <c r="RVT15" s="91"/>
      <c r="RVU15" s="91"/>
      <c r="RVV15" s="91"/>
      <c r="RVW15" s="91"/>
      <c r="RVX15" s="91"/>
      <c r="RVY15" s="91"/>
      <c r="RVZ15" s="91"/>
      <c r="RWA15" s="91"/>
      <c r="RWB15" s="91"/>
      <c r="RWC15" s="91"/>
      <c r="RWD15" s="91"/>
      <c r="RWE15" s="91"/>
      <c r="RWF15" s="91"/>
      <c r="RWG15" s="91"/>
      <c r="RWH15" s="91"/>
      <c r="RWI15" s="91"/>
      <c r="RWJ15" s="91"/>
      <c r="RWK15" s="91"/>
      <c r="RWL15" s="91"/>
      <c r="RWM15" s="91"/>
      <c r="RWN15" s="91"/>
      <c r="RWO15" s="91"/>
      <c r="RWP15" s="91"/>
      <c r="RWQ15" s="91"/>
      <c r="RWR15" s="91"/>
      <c r="RWS15" s="91"/>
      <c r="RWT15" s="91"/>
      <c r="RWU15" s="91"/>
      <c r="RWV15" s="91"/>
      <c r="RWW15" s="91"/>
      <c r="RWX15" s="91"/>
      <c r="RWY15" s="91"/>
      <c r="RWZ15" s="91"/>
      <c r="RXA15" s="91"/>
      <c r="RXB15" s="91"/>
      <c r="RXC15" s="91"/>
      <c r="RXD15" s="91"/>
      <c r="RXE15" s="91"/>
      <c r="RXF15" s="91"/>
      <c r="RXG15" s="91"/>
      <c r="RXH15" s="91"/>
      <c r="RXI15" s="91"/>
      <c r="RXJ15" s="91"/>
      <c r="RXK15" s="91"/>
      <c r="RXL15" s="91"/>
      <c r="RXM15" s="91"/>
      <c r="RXN15" s="91"/>
      <c r="RXO15" s="91"/>
      <c r="RXP15" s="91"/>
      <c r="RXQ15" s="91"/>
      <c r="RXR15" s="91"/>
      <c r="RXS15" s="91"/>
      <c r="RXT15" s="91"/>
      <c r="RXU15" s="91"/>
      <c r="RXV15" s="91"/>
      <c r="RXW15" s="91"/>
      <c r="RXX15" s="91"/>
      <c r="RXY15" s="91"/>
      <c r="RXZ15" s="91"/>
      <c r="RYA15" s="91"/>
      <c r="RYB15" s="91"/>
      <c r="RYC15" s="91"/>
      <c r="RYD15" s="91"/>
      <c r="RYE15" s="91"/>
      <c r="RYF15" s="91"/>
      <c r="RYG15" s="91"/>
      <c r="RYH15" s="91"/>
      <c r="RYI15" s="91"/>
      <c r="RYJ15" s="91"/>
      <c r="RYK15" s="91"/>
      <c r="RYL15" s="91"/>
      <c r="RYM15" s="91"/>
      <c r="RYN15" s="91"/>
      <c r="RYO15" s="91"/>
      <c r="RYP15" s="91"/>
      <c r="RYQ15" s="91"/>
      <c r="RYR15" s="91"/>
      <c r="RYS15" s="91"/>
      <c r="RYT15" s="91"/>
      <c r="RYU15" s="91"/>
      <c r="RYV15" s="91"/>
      <c r="RYW15" s="91"/>
      <c r="RYX15" s="91"/>
      <c r="RYY15" s="91"/>
      <c r="RYZ15" s="91"/>
      <c r="RZA15" s="91"/>
      <c r="RZB15" s="91"/>
      <c r="RZC15" s="91"/>
      <c r="RZD15" s="91"/>
      <c r="RZE15" s="91"/>
      <c r="RZF15" s="91"/>
      <c r="RZG15" s="91"/>
      <c r="RZH15" s="91"/>
      <c r="RZI15" s="91"/>
      <c r="RZJ15" s="91"/>
      <c r="RZK15" s="91"/>
      <c r="RZL15" s="91"/>
      <c r="RZM15" s="91"/>
      <c r="RZN15" s="91"/>
      <c r="RZO15" s="91"/>
      <c r="RZP15" s="91"/>
      <c r="RZQ15" s="91"/>
      <c r="RZR15" s="91"/>
      <c r="RZS15" s="91"/>
      <c r="RZT15" s="91"/>
      <c r="RZU15" s="91"/>
      <c r="RZV15" s="91"/>
      <c r="RZW15" s="91"/>
      <c r="RZX15" s="91"/>
      <c r="RZY15" s="91"/>
      <c r="RZZ15" s="91"/>
      <c r="SAA15" s="91"/>
      <c r="SAB15" s="91"/>
      <c r="SAC15" s="91"/>
      <c r="SAD15" s="91"/>
      <c r="SAE15" s="91"/>
      <c r="SAF15" s="91"/>
      <c r="SAG15" s="91"/>
      <c r="SAH15" s="91"/>
      <c r="SAI15" s="91"/>
      <c r="SAJ15" s="91"/>
      <c r="SAK15" s="91"/>
      <c r="SAL15" s="91"/>
      <c r="SAM15" s="91"/>
      <c r="SAN15" s="91"/>
      <c r="SAO15" s="91"/>
      <c r="SAP15" s="91"/>
      <c r="SAQ15" s="91"/>
      <c r="SAR15" s="91"/>
      <c r="SAS15" s="91"/>
      <c r="SAT15" s="91"/>
      <c r="SAU15" s="91"/>
      <c r="SAV15" s="91"/>
      <c r="SAW15" s="91"/>
      <c r="SAX15" s="91"/>
      <c r="SAY15" s="91"/>
      <c r="SAZ15" s="91"/>
      <c r="SBA15" s="91"/>
      <c r="SBB15" s="91"/>
      <c r="SBC15" s="91"/>
      <c r="SBD15" s="91"/>
      <c r="SBE15" s="91"/>
      <c r="SBF15" s="91"/>
      <c r="SBG15" s="91"/>
      <c r="SBH15" s="91"/>
      <c r="SBI15" s="91"/>
      <c r="SBJ15" s="91"/>
      <c r="SBK15" s="91"/>
      <c r="SBL15" s="91"/>
      <c r="SBM15" s="91"/>
      <c r="SBN15" s="91"/>
      <c r="SBO15" s="91"/>
      <c r="SBP15" s="91"/>
      <c r="SBQ15" s="91"/>
      <c r="SBR15" s="91"/>
      <c r="SBS15" s="91"/>
      <c r="SBT15" s="91"/>
      <c r="SBU15" s="91"/>
      <c r="SBV15" s="91"/>
      <c r="SBW15" s="91"/>
      <c r="SBX15" s="91"/>
      <c r="SBY15" s="91"/>
      <c r="SBZ15" s="91"/>
      <c r="SCA15" s="91"/>
      <c r="SCB15" s="91"/>
      <c r="SCC15" s="91"/>
      <c r="SCD15" s="91"/>
      <c r="SCE15" s="91"/>
      <c r="SCF15" s="91"/>
      <c r="SCG15" s="91"/>
      <c r="SCH15" s="91"/>
      <c r="SCI15" s="91"/>
      <c r="SCJ15" s="91"/>
      <c r="SCK15" s="91"/>
      <c r="SCL15" s="91"/>
      <c r="SCM15" s="91"/>
      <c r="SCN15" s="91"/>
      <c r="SCO15" s="91"/>
      <c r="SCP15" s="91"/>
      <c r="SCQ15" s="91"/>
      <c r="SCR15" s="91"/>
      <c r="SCS15" s="91"/>
      <c r="SCT15" s="91"/>
      <c r="SCU15" s="91"/>
      <c r="SCV15" s="91"/>
      <c r="SCW15" s="91"/>
      <c r="SCX15" s="91"/>
      <c r="SCY15" s="91"/>
      <c r="SCZ15" s="91"/>
      <c r="SDA15" s="91"/>
      <c r="SDB15" s="91"/>
      <c r="SDC15" s="91"/>
      <c r="SDD15" s="91"/>
      <c r="SDE15" s="91"/>
      <c r="SDF15" s="91"/>
      <c r="SDG15" s="91"/>
      <c r="SDH15" s="91"/>
      <c r="SDI15" s="91"/>
      <c r="SDJ15" s="91"/>
      <c r="SDK15" s="91"/>
      <c r="SDL15" s="91"/>
      <c r="SDM15" s="91"/>
      <c r="SDN15" s="91"/>
      <c r="SDO15" s="91"/>
      <c r="SDP15" s="91"/>
      <c r="SDQ15" s="91"/>
      <c r="SDR15" s="91"/>
      <c r="SDS15" s="91"/>
      <c r="SDT15" s="91"/>
      <c r="SDU15" s="91"/>
      <c r="SDV15" s="91"/>
      <c r="SDW15" s="91"/>
      <c r="SDX15" s="91"/>
      <c r="SDY15" s="91"/>
      <c r="SDZ15" s="91"/>
      <c r="SEA15" s="91"/>
      <c r="SEB15" s="91"/>
      <c r="SEC15" s="91"/>
      <c r="SED15" s="91"/>
      <c r="SEE15" s="91"/>
      <c r="SEF15" s="91"/>
      <c r="SEG15" s="91"/>
      <c r="SEH15" s="91"/>
      <c r="SEI15" s="91"/>
      <c r="SEJ15" s="91"/>
      <c r="SEK15" s="91"/>
      <c r="SEL15" s="91"/>
      <c r="SEM15" s="91"/>
      <c r="SEN15" s="91"/>
      <c r="SEO15" s="91"/>
      <c r="SEP15" s="91"/>
      <c r="SEQ15" s="91"/>
      <c r="SER15" s="91"/>
      <c r="SES15" s="91"/>
      <c r="SET15" s="91"/>
      <c r="SEU15" s="91"/>
      <c r="SEV15" s="91"/>
      <c r="SEW15" s="91"/>
      <c r="SEX15" s="91"/>
      <c r="SEY15" s="91"/>
      <c r="SEZ15" s="91"/>
      <c r="SFA15" s="91"/>
      <c r="SFB15" s="91"/>
      <c r="SFC15" s="91"/>
      <c r="SFD15" s="91"/>
      <c r="SFE15" s="91"/>
      <c r="SFF15" s="91"/>
      <c r="SFG15" s="91"/>
      <c r="SFH15" s="91"/>
      <c r="SFI15" s="91"/>
      <c r="SFJ15" s="91"/>
      <c r="SFK15" s="91"/>
      <c r="SFL15" s="91"/>
      <c r="SFM15" s="91"/>
      <c r="SFN15" s="91"/>
      <c r="SFO15" s="91"/>
      <c r="SFP15" s="91"/>
      <c r="SFQ15" s="91"/>
      <c r="SFR15" s="91"/>
      <c r="SFS15" s="91"/>
      <c r="SFT15" s="91"/>
      <c r="SFU15" s="91"/>
      <c r="SFV15" s="91"/>
      <c r="SFW15" s="91"/>
      <c r="SFX15" s="91"/>
      <c r="SFY15" s="91"/>
      <c r="SFZ15" s="91"/>
      <c r="SGA15" s="91"/>
      <c r="SGB15" s="91"/>
      <c r="SGC15" s="91"/>
      <c r="SGD15" s="91"/>
      <c r="SGE15" s="91"/>
      <c r="SGF15" s="91"/>
      <c r="SGG15" s="91"/>
      <c r="SGH15" s="91"/>
      <c r="SGI15" s="91"/>
      <c r="SGJ15" s="91"/>
      <c r="SGK15" s="91"/>
      <c r="SGL15" s="91"/>
      <c r="SGM15" s="91"/>
      <c r="SGN15" s="91"/>
      <c r="SGO15" s="91"/>
      <c r="SGP15" s="91"/>
      <c r="SGQ15" s="91"/>
      <c r="SGR15" s="91"/>
      <c r="SGS15" s="91"/>
      <c r="SGT15" s="91"/>
      <c r="SGU15" s="91"/>
      <c r="SGV15" s="91"/>
      <c r="SGW15" s="91"/>
      <c r="SGX15" s="91"/>
      <c r="SGY15" s="91"/>
      <c r="SGZ15" s="91"/>
      <c r="SHA15" s="91"/>
      <c r="SHB15" s="91"/>
      <c r="SHC15" s="91"/>
      <c r="SHD15" s="91"/>
      <c r="SHE15" s="91"/>
      <c r="SHF15" s="91"/>
      <c r="SHG15" s="91"/>
      <c r="SHH15" s="91"/>
      <c r="SHI15" s="91"/>
      <c r="SHJ15" s="91"/>
      <c r="SHK15" s="91"/>
      <c r="SHL15" s="91"/>
      <c r="SHM15" s="91"/>
      <c r="SHN15" s="91"/>
      <c r="SHO15" s="91"/>
      <c r="SHP15" s="91"/>
      <c r="SHQ15" s="91"/>
      <c r="SHR15" s="91"/>
      <c r="SHS15" s="91"/>
      <c r="SHT15" s="91"/>
      <c r="SHU15" s="91"/>
      <c r="SHV15" s="91"/>
      <c r="SHW15" s="91"/>
      <c r="SHX15" s="91"/>
      <c r="SHY15" s="91"/>
      <c r="SHZ15" s="91"/>
      <c r="SIA15" s="91"/>
      <c r="SIB15" s="91"/>
      <c r="SIC15" s="91"/>
      <c r="SID15" s="91"/>
      <c r="SIE15" s="91"/>
      <c r="SIF15" s="91"/>
      <c r="SIG15" s="91"/>
      <c r="SIH15" s="91"/>
      <c r="SII15" s="91"/>
      <c r="SIJ15" s="91"/>
      <c r="SIK15" s="91"/>
      <c r="SIL15" s="91"/>
      <c r="SIM15" s="91"/>
      <c r="SIN15" s="91"/>
      <c r="SIO15" s="91"/>
      <c r="SIP15" s="91"/>
      <c r="SIQ15" s="91"/>
      <c r="SIR15" s="91"/>
      <c r="SIS15" s="91"/>
      <c r="SIT15" s="91"/>
      <c r="SIU15" s="91"/>
      <c r="SIV15" s="91"/>
      <c r="SIW15" s="91"/>
      <c r="SIX15" s="91"/>
      <c r="SIY15" s="91"/>
      <c r="SIZ15" s="91"/>
      <c r="SJA15" s="91"/>
      <c r="SJB15" s="91"/>
      <c r="SJC15" s="91"/>
      <c r="SJD15" s="91"/>
      <c r="SJE15" s="91"/>
      <c r="SJF15" s="91"/>
      <c r="SJG15" s="91"/>
      <c r="SJH15" s="91"/>
      <c r="SJI15" s="91"/>
      <c r="SJJ15" s="91"/>
      <c r="SJK15" s="91"/>
      <c r="SJL15" s="91"/>
      <c r="SJM15" s="91"/>
      <c r="SJN15" s="91"/>
      <c r="SJO15" s="91"/>
      <c r="SJP15" s="91"/>
      <c r="SJQ15" s="91"/>
      <c r="SJR15" s="91"/>
      <c r="SJS15" s="91"/>
      <c r="SJT15" s="91"/>
      <c r="SJU15" s="91"/>
      <c r="SJV15" s="91"/>
      <c r="SJW15" s="91"/>
      <c r="SJX15" s="91"/>
      <c r="SJY15" s="91"/>
      <c r="SJZ15" s="91"/>
      <c r="SKA15" s="91"/>
      <c r="SKB15" s="91"/>
      <c r="SKC15" s="91"/>
      <c r="SKD15" s="91"/>
      <c r="SKE15" s="91"/>
      <c r="SKF15" s="91"/>
      <c r="SKG15" s="91"/>
      <c r="SKH15" s="91"/>
      <c r="SKI15" s="91"/>
      <c r="SKJ15" s="91"/>
      <c r="SKK15" s="91"/>
      <c r="SKL15" s="91"/>
      <c r="SKM15" s="91"/>
      <c r="SKN15" s="91"/>
      <c r="SKO15" s="91"/>
      <c r="SKP15" s="91"/>
      <c r="SKQ15" s="91"/>
      <c r="SKR15" s="91"/>
      <c r="SKS15" s="91"/>
      <c r="SKT15" s="91"/>
      <c r="SKU15" s="91"/>
      <c r="SKV15" s="91"/>
      <c r="SKW15" s="91"/>
      <c r="SKX15" s="91"/>
      <c r="SKY15" s="91"/>
      <c r="SKZ15" s="91"/>
      <c r="SLA15" s="91"/>
      <c r="SLB15" s="91"/>
      <c r="SLC15" s="91"/>
      <c r="SLD15" s="91"/>
      <c r="SLE15" s="91"/>
      <c r="SLF15" s="91"/>
      <c r="SLG15" s="91"/>
      <c r="SLH15" s="91"/>
      <c r="SLI15" s="91"/>
      <c r="SLJ15" s="91"/>
      <c r="SLK15" s="91"/>
      <c r="SLL15" s="91"/>
      <c r="SLM15" s="91"/>
      <c r="SLN15" s="91"/>
      <c r="SLO15" s="91"/>
      <c r="SLP15" s="91"/>
      <c r="SLQ15" s="91"/>
      <c r="SLR15" s="91"/>
      <c r="SLS15" s="91"/>
      <c r="SLT15" s="91"/>
      <c r="SLU15" s="91"/>
      <c r="SLV15" s="91"/>
      <c r="SLW15" s="91"/>
      <c r="SLX15" s="91"/>
      <c r="SLY15" s="91"/>
      <c r="SLZ15" s="91"/>
      <c r="SMA15" s="91"/>
      <c r="SMB15" s="91"/>
      <c r="SMC15" s="91"/>
      <c r="SMD15" s="91"/>
      <c r="SME15" s="91"/>
      <c r="SMF15" s="91"/>
      <c r="SMG15" s="91"/>
      <c r="SMH15" s="91"/>
      <c r="SMI15" s="91"/>
      <c r="SMJ15" s="91"/>
      <c r="SMK15" s="91"/>
      <c r="SML15" s="91"/>
      <c r="SMM15" s="91"/>
      <c r="SMN15" s="91"/>
      <c r="SMO15" s="91"/>
      <c r="SMP15" s="91"/>
      <c r="SMQ15" s="91"/>
      <c r="SMR15" s="91"/>
      <c r="SMS15" s="91"/>
      <c r="SMT15" s="91"/>
      <c r="SMU15" s="91"/>
      <c r="SMV15" s="91"/>
      <c r="SMW15" s="91"/>
      <c r="SMX15" s="91"/>
      <c r="SMY15" s="91"/>
      <c r="SMZ15" s="91"/>
      <c r="SNA15" s="91"/>
      <c r="SNB15" s="91"/>
      <c r="SNC15" s="91"/>
      <c r="SND15" s="91"/>
      <c r="SNE15" s="91"/>
      <c r="SNF15" s="91"/>
      <c r="SNG15" s="91"/>
      <c r="SNH15" s="91"/>
      <c r="SNI15" s="91"/>
      <c r="SNJ15" s="91"/>
      <c r="SNK15" s="91"/>
      <c r="SNL15" s="91"/>
      <c r="SNM15" s="91"/>
      <c r="SNN15" s="91"/>
      <c r="SNO15" s="91"/>
      <c r="SNP15" s="91"/>
      <c r="SNQ15" s="91"/>
      <c r="SNR15" s="91"/>
      <c r="SNS15" s="91"/>
      <c r="SNT15" s="91"/>
      <c r="SNU15" s="91"/>
      <c r="SNV15" s="91"/>
      <c r="SNW15" s="91"/>
      <c r="SNX15" s="91"/>
      <c r="SNY15" s="91"/>
      <c r="SNZ15" s="91"/>
      <c r="SOA15" s="91"/>
      <c r="SOB15" s="91"/>
      <c r="SOC15" s="91"/>
      <c r="SOD15" s="91"/>
      <c r="SOE15" s="91"/>
      <c r="SOF15" s="91"/>
      <c r="SOG15" s="91"/>
      <c r="SOH15" s="91"/>
      <c r="SOI15" s="91"/>
      <c r="SOJ15" s="91"/>
      <c r="SOK15" s="91"/>
      <c r="SOL15" s="91"/>
      <c r="SOM15" s="91"/>
      <c r="SON15" s="91"/>
      <c r="SOO15" s="91"/>
      <c r="SOP15" s="91"/>
      <c r="SOQ15" s="91"/>
      <c r="SOR15" s="91"/>
      <c r="SOS15" s="91"/>
      <c r="SOT15" s="91"/>
      <c r="SOU15" s="91"/>
      <c r="SOV15" s="91"/>
      <c r="SOW15" s="91"/>
      <c r="SOX15" s="91"/>
      <c r="SOY15" s="91"/>
      <c r="SOZ15" s="91"/>
      <c r="SPA15" s="91"/>
      <c r="SPB15" s="91"/>
      <c r="SPC15" s="91"/>
      <c r="SPD15" s="91"/>
      <c r="SPE15" s="91"/>
      <c r="SPF15" s="91"/>
      <c r="SPG15" s="91"/>
      <c r="SPH15" s="91"/>
      <c r="SPI15" s="91"/>
      <c r="SPJ15" s="91"/>
      <c r="SPK15" s="91"/>
      <c r="SPL15" s="91"/>
      <c r="SPM15" s="91"/>
      <c r="SPN15" s="91"/>
      <c r="SPO15" s="91"/>
      <c r="SPP15" s="91"/>
      <c r="SPQ15" s="91"/>
      <c r="SPR15" s="91"/>
      <c r="SPS15" s="91"/>
      <c r="SPT15" s="91"/>
      <c r="SPU15" s="91"/>
      <c r="SPV15" s="91"/>
      <c r="SPW15" s="91"/>
      <c r="SPX15" s="91"/>
      <c r="SPY15" s="91"/>
      <c r="SPZ15" s="91"/>
      <c r="SQA15" s="91"/>
      <c r="SQB15" s="91"/>
      <c r="SQC15" s="91"/>
      <c r="SQD15" s="91"/>
      <c r="SQE15" s="91"/>
      <c r="SQF15" s="91"/>
      <c r="SQG15" s="91"/>
      <c r="SQH15" s="91"/>
      <c r="SQI15" s="91"/>
      <c r="SQJ15" s="91"/>
      <c r="SQK15" s="91"/>
      <c r="SQL15" s="91"/>
      <c r="SQM15" s="91"/>
      <c r="SQN15" s="91"/>
      <c r="SQO15" s="91"/>
      <c r="SQP15" s="91"/>
      <c r="SQQ15" s="91"/>
      <c r="SQR15" s="91"/>
      <c r="SQS15" s="91"/>
      <c r="SQT15" s="91"/>
      <c r="SQU15" s="91"/>
      <c r="SQV15" s="91"/>
      <c r="SQW15" s="91"/>
      <c r="SQX15" s="91"/>
      <c r="SQY15" s="91"/>
      <c r="SQZ15" s="91"/>
      <c r="SRA15" s="91"/>
      <c r="SRB15" s="91"/>
      <c r="SRC15" s="91"/>
      <c r="SRD15" s="91"/>
      <c r="SRE15" s="91"/>
      <c r="SRF15" s="91"/>
      <c r="SRG15" s="91"/>
      <c r="SRH15" s="91"/>
      <c r="SRI15" s="91"/>
      <c r="SRJ15" s="91"/>
      <c r="SRK15" s="91"/>
      <c r="SRL15" s="91"/>
      <c r="SRM15" s="91"/>
      <c r="SRN15" s="91"/>
      <c r="SRO15" s="91"/>
      <c r="SRP15" s="91"/>
      <c r="SRQ15" s="91"/>
      <c r="SRR15" s="91"/>
      <c r="SRS15" s="91"/>
      <c r="SRT15" s="91"/>
      <c r="SRU15" s="91"/>
      <c r="SRV15" s="91"/>
      <c r="SRW15" s="91"/>
      <c r="SRX15" s="91"/>
      <c r="SRY15" s="91"/>
      <c r="SRZ15" s="91"/>
      <c r="SSA15" s="91"/>
      <c r="SSB15" s="91"/>
      <c r="SSC15" s="91"/>
      <c r="SSD15" s="91"/>
      <c r="SSE15" s="91"/>
      <c r="SSF15" s="91"/>
      <c r="SSG15" s="91"/>
      <c r="SSH15" s="91"/>
      <c r="SSI15" s="91"/>
      <c r="SSJ15" s="91"/>
      <c r="SSK15" s="91"/>
      <c r="SSL15" s="91"/>
      <c r="SSM15" s="91"/>
      <c r="SSN15" s="91"/>
      <c r="SSO15" s="91"/>
      <c r="SSP15" s="91"/>
      <c r="SSQ15" s="91"/>
      <c r="SSR15" s="91"/>
      <c r="SSS15" s="91"/>
      <c r="SST15" s="91"/>
      <c r="SSU15" s="91"/>
      <c r="SSV15" s="91"/>
      <c r="SSW15" s="91"/>
      <c r="SSX15" s="91"/>
      <c r="SSY15" s="91"/>
      <c r="SSZ15" s="91"/>
      <c r="STA15" s="91"/>
      <c r="STB15" s="91"/>
      <c r="STC15" s="91"/>
      <c r="STD15" s="91"/>
      <c r="STE15" s="91"/>
      <c r="STF15" s="91"/>
      <c r="STG15" s="91"/>
      <c r="STH15" s="91"/>
      <c r="STI15" s="91"/>
      <c r="STJ15" s="91"/>
      <c r="STK15" s="91"/>
      <c r="STL15" s="91"/>
      <c r="STM15" s="91"/>
      <c r="STN15" s="91"/>
      <c r="STO15" s="91"/>
      <c r="STP15" s="91"/>
      <c r="STQ15" s="91"/>
      <c r="STR15" s="91"/>
      <c r="STS15" s="91"/>
      <c r="STT15" s="91"/>
      <c r="STU15" s="91"/>
      <c r="STV15" s="91"/>
      <c r="STW15" s="91"/>
      <c r="STX15" s="91"/>
      <c r="STY15" s="91"/>
      <c r="STZ15" s="91"/>
      <c r="SUA15" s="91"/>
      <c r="SUB15" s="91"/>
      <c r="SUC15" s="91"/>
      <c r="SUD15" s="91"/>
      <c r="SUE15" s="91"/>
      <c r="SUF15" s="91"/>
      <c r="SUG15" s="91"/>
      <c r="SUH15" s="91"/>
      <c r="SUI15" s="91"/>
      <c r="SUJ15" s="91"/>
      <c r="SUK15" s="91"/>
      <c r="SUL15" s="91"/>
      <c r="SUM15" s="91"/>
      <c r="SUN15" s="91"/>
      <c r="SUO15" s="91"/>
      <c r="SUP15" s="91"/>
      <c r="SUQ15" s="91"/>
      <c r="SUR15" s="91"/>
      <c r="SUS15" s="91"/>
      <c r="SUT15" s="91"/>
      <c r="SUU15" s="91"/>
      <c r="SUV15" s="91"/>
      <c r="SUW15" s="91"/>
      <c r="SUX15" s="91"/>
      <c r="SUY15" s="91"/>
      <c r="SUZ15" s="91"/>
      <c r="SVA15" s="91"/>
      <c r="SVB15" s="91"/>
      <c r="SVC15" s="91"/>
      <c r="SVD15" s="91"/>
      <c r="SVE15" s="91"/>
      <c r="SVF15" s="91"/>
      <c r="SVG15" s="91"/>
      <c r="SVH15" s="91"/>
      <c r="SVI15" s="91"/>
      <c r="SVJ15" s="91"/>
      <c r="SVK15" s="91"/>
      <c r="SVL15" s="91"/>
      <c r="SVM15" s="91"/>
      <c r="SVN15" s="91"/>
      <c r="SVO15" s="91"/>
      <c r="SVP15" s="91"/>
      <c r="SVQ15" s="91"/>
      <c r="SVR15" s="91"/>
      <c r="SVS15" s="91"/>
      <c r="SVT15" s="91"/>
      <c r="SVU15" s="91"/>
      <c r="SVV15" s="91"/>
      <c r="SVW15" s="91"/>
      <c r="SVX15" s="91"/>
      <c r="SVY15" s="91"/>
      <c r="SVZ15" s="91"/>
      <c r="SWA15" s="91"/>
      <c r="SWB15" s="91"/>
      <c r="SWC15" s="91"/>
      <c r="SWD15" s="91"/>
      <c r="SWE15" s="91"/>
      <c r="SWF15" s="91"/>
      <c r="SWG15" s="91"/>
      <c r="SWH15" s="91"/>
      <c r="SWI15" s="91"/>
      <c r="SWJ15" s="91"/>
      <c r="SWK15" s="91"/>
      <c r="SWL15" s="91"/>
      <c r="SWM15" s="91"/>
      <c r="SWN15" s="91"/>
      <c r="SWO15" s="91"/>
      <c r="SWP15" s="91"/>
      <c r="SWQ15" s="91"/>
      <c r="SWR15" s="91"/>
      <c r="SWS15" s="91"/>
      <c r="SWT15" s="91"/>
      <c r="SWU15" s="91"/>
      <c r="SWV15" s="91"/>
      <c r="SWW15" s="91"/>
      <c r="SWX15" s="91"/>
      <c r="SWY15" s="91"/>
      <c r="SWZ15" s="91"/>
      <c r="SXA15" s="91"/>
      <c r="SXB15" s="91"/>
      <c r="SXC15" s="91"/>
      <c r="SXD15" s="91"/>
      <c r="SXE15" s="91"/>
      <c r="SXF15" s="91"/>
      <c r="SXG15" s="91"/>
      <c r="SXH15" s="91"/>
      <c r="SXI15" s="91"/>
      <c r="SXJ15" s="91"/>
      <c r="SXK15" s="91"/>
      <c r="SXL15" s="91"/>
      <c r="SXM15" s="91"/>
      <c r="SXN15" s="91"/>
      <c r="SXO15" s="91"/>
      <c r="SXP15" s="91"/>
      <c r="SXQ15" s="91"/>
      <c r="SXR15" s="91"/>
      <c r="SXS15" s="91"/>
      <c r="SXT15" s="91"/>
      <c r="SXU15" s="91"/>
      <c r="SXV15" s="91"/>
      <c r="SXW15" s="91"/>
      <c r="SXX15" s="91"/>
      <c r="SXY15" s="91"/>
      <c r="SXZ15" s="91"/>
      <c r="SYA15" s="91"/>
      <c r="SYB15" s="91"/>
      <c r="SYC15" s="91"/>
      <c r="SYD15" s="91"/>
      <c r="SYE15" s="91"/>
      <c r="SYF15" s="91"/>
      <c r="SYG15" s="91"/>
      <c r="SYH15" s="91"/>
      <c r="SYI15" s="91"/>
      <c r="SYJ15" s="91"/>
      <c r="SYK15" s="91"/>
      <c r="SYL15" s="91"/>
      <c r="SYM15" s="91"/>
      <c r="SYN15" s="91"/>
      <c r="SYO15" s="91"/>
      <c r="SYP15" s="91"/>
      <c r="SYQ15" s="91"/>
      <c r="SYR15" s="91"/>
      <c r="SYS15" s="91"/>
      <c r="SYT15" s="91"/>
      <c r="SYU15" s="91"/>
      <c r="SYV15" s="91"/>
      <c r="SYW15" s="91"/>
      <c r="SYX15" s="91"/>
      <c r="SYY15" s="91"/>
      <c r="SYZ15" s="91"/>
      <c r="SZA15" s="91"/>
      <c r="SZB15" s="91"/>
      <c r="SZC15" s="91"/>
      <c r="SZD15" s="91"/>
      <c r="SZE15" s="91"/>
      <c r="SZF15" s="91"/>
      <c r="SZG15" s="91"/>
      <c r="SZH15" s="91"/>
      <c r="SZI15" s="91"/>
      <c r="SZJ15" s="91"/>
      <c r="SZK15" s="91"/>
      <c r="SZL15" s="91"/>
      <c r="SZM15" s="91"/>
      <c r="SZN15" s="91"/>
      <c r="SZO15" s="91"/>
      <c r="SZP15" s="91"/>
      <c r="SZQ15" s="91"/>
      <c r="SZR15" s="91"/>
      <c r="SZS15" s="91"/>
      <c r="SZT15" s="91"/>
      <c r="SZU15" s="91"/>
      <c r="SZV15" s="91"/>
      <c r="SZW15" s="91"/>
      <c r="SZX15" s="91"/>
      <c r="SZY15" s="91"/>
      <c r="SZZ15" s="91"/>
      <c r="TAA15" s="91"/>
      <c r="TAB15" s="91"/>
      <c r="TAC15" s="91"/>
      <c r="TAD15" s="91"/>
      <c r="TAE15" s="91"/>
      <c r="TAF15" s="91"/>
      <c r="TAG15" s="91"/>
      <c r="TAH15" s="91"/>
      <c r="TAI15" s="91"/>
      <c r="TAJ15" s="91"/>
      <c r="TAK15" s="91"/>
      <c r="TAL15" s="91"/>
      <c r="TAM15" s="91"/>
      <c r="TAN15" s="91"/>
      <c r="TAO15" s="91"/>
      <c r="TAP15" s="91"/>
      <c r="TAQ15" s="91"/>
      <c r="TAR15" s="91"/>
      <c r="TAS15" s="91"/>
      <c r="TAT15" s="91"/>
      <c r="TAU15" s="91"/>
      <c r="TAV15" s="91"/>
      <c r="TAW15" s="91"/>
      <c r="TAX15" s="91"/>
      <c r="TAY15" s="91"/>
      <c r="TAZ15" s="91"/>
      <c r="TBA15" s="91"/>
      <c r="TBB15" s="91"/>
      <c r="TBC15" s="91"/>
      <c r="TBD15" s="91"/>
      <c r="TBE15" s="91"/>
      <c r="TBF15" s="91"/>
      <c r="TBG15" s="91"/>
      <c r="TBH15" s="91"/>
      <c r="TBI15" s="91"/>
      <c r="TBJ15" s="91"/>
      <c r="TBK15" s="91"/>
      <c r="TBL15" s="91"/>
      <c r="TBM15" s="91"/>
      <c r="TBN15" s="91"/>
      <c r="TBO15" s="91"/>
      <c r="TBP15" s="91"/>
      <c r="TBQ15" s="91"/>
      <c r="TBR15" s="91"/>
      <c r="TBS15" s="91"/>
      <c r="TBT15" s="91"/>
      <c r="TBU15" s="91"/>
      <c r="TBV15" s="91"/>
      <c r="TBW15" s="91"/>
      <c r="TBX15" s="91"/>
      <c r="TBY15" s="91"/>
      <c r="TBZ15" s="91"/>
      <c r="TCA15" s="91"/>
      <c r="TCB15" s="91"/>
      <c r="TCC15" s="91"/>
      <c r="TCD15" s="91"/>
      <c r="TCE15" s="91"/>
      <c r="TCF15" s="91"/>
      <c r="TCG15" s="91"/>
      <c r="TCH15" s="91"/>
      <c r="TCI15" s="91"/>
      <c r="TCJ15" s="91"/>
      <c r="TCK15" s="91"/>
      <c r="TCL15" s="91"/>
      <c r="TCM15" s="91"/>
      <c r="TCN15" s="91"/>
      <c r="TCO15" s="91"/>
      <c r="TCP15" s="91"/>
      <c r="TCQ15" s="91"/>
      <c r="TCR15" s="91"/>
      <c r="TCS15" s="91"/>
      <c r="TCT15" s="91"/>
      <c r="TCU15" s="91"/>
      <c r="TCV15" s="91"/>
      <c r="TCW15" s="91"/>
      <c r="TCX15" s="91"/>
      <c r="TCY15" s="91"/>
      <c r="TCZ15" s="91"/>
      <c r="TDA15" s="91"/>
      <c r="TDB15" s="91"/>
      <c r="TDC15" s="91"/>
      <c r="TDD15" s="91"/>
      <c r="TDE15" s="91"/>
      <c r="TDF15" s="91"/>
      <c r="TDG15" s="91"/>
      <c r="TDH15" s="91"/>
      <c r="TDI15" s="91"/>
      <c r="TDJ15" s="91"/>
      <c r="TDK15" s="91"/>
      <c r="TDL15" s="91"/>
      <c r="TDM15" s="91"/>
      <c r="TDN15" s="91"/>
      <c r="TDO15" s="91"/>
      <c r="TDP15" s="91"/>
      <c r="TDQ15" s="91"/>
      <c r="TDR15" s="91"/>
      <c r="TDS15" s="91"/>
      <c r="TDT15" s="91"/>
      <c r="TDU15" s="91"/>
      <c r="TDV15" s="91"/>
      <c r="TDW15" s="91"/>
      <c r="TDX15" s="91"/>
      <c r="TDY15" s="91"/>
      <c r="TDZ15" s="91"/>
      <c r="TEA15" s="91"/>
      <c r="TEB15" s="91"/>
      <c r="TEC15" s="91"/>
      <c r="TED15" s="91"/>
      <c r="TEE15" s="91"/>
      <c r="TEF15" s="91"/>
      <c r="TEG15" s="91"/>
      <c r="TEH15" s="91"/>
      <c r="TEI15" s="91"/>
      <c r="TEJ15" s="91"/>
      <c r="TEK15" s="91"/>
      <c r="TEL15" s="91"/>
      <c r="TEM15" s="91"/>
      <c r="TEN15" s="91"/>
      <c r="TEO15" s="91"/>
      <c r="TEP15" s="91"/>
      <c r="TEQ15" s="91"/>
      <c r="TER15" s="91"/>
      <c r="TES15" s="91"/>
      <c r="TET15" s="91"/>
      <c r="TEU15" s="91"/>
      <c r="TEV15" s="91"/>
      <c r="TEW15" s="91"/>
      <c r="TEX15" s="91"/>
      <c r="TEY15" s="91"/>
      <c r="TEZ15" s="91"/>
      <c r="TFA15" s="91"/>
      <c r="TFB15" s="91"/>
      <c r="TFC15" s="91"/>
      <c r="TFD15" s="91"/>
      <c r="TFE15" s="91"/>
      <c r="TFF15" s="91"/>
      <c r="TFG15" s="91"/>
      <c r="TFH15" s="91"/>
      <c r="TFI15" s="91"/>
      <c r="TFJ15" s="91"/>
      <c r="TFK15" s="91"/>
      <c r="TFL15" s="91"/>
      <c r="TFM15" s="91"/>
      <c r="TFN15" s="91"/>
      <c r="TFO15" s="91"/>
      <c r="TFP15" s="91"/>
      <c r="TFQ15" s="91"/>
      <c r="TFR15" s="91"/>
      <c r="TFS15" s="91"/>
      <c r="TFT15" s="91"/>
      <c r="TFU15" s="91"/>
      <c r="TFV15" s="91"/>
      <c r="TFW15" s="91"/>
      <c r="TFX15" s="91"/>
      <c r="TFY15" s="91"/>
      <c r="TFZ15" s="91"/>
      <c r="TGA15" s="91"/>
      <c r="TGB15" s="91"/>
      <c r="TGC15" s="91"/>
      <c r="TGD15" s="91"/>
      <c r="TGE15" s="91"/>
      <c r="TGF15" s="91"/>
      <c r="TGG15" s="91"/>
      <c r="TGH15" s="91"/>
      <c r="TGI15" s="91"/>
      <c r="TGJ15" s="91"/>
      <c r="TGK15" s="91"/>
      <c r="TGL15" s="91"/>
      <c r="TGM15" s="91"/>
      <c r="TGN15" s="91"/>
      <c r="TGO15" s="91"/>
      <c r="TGP15" s="91"/>
      <c r="TGQ15" s="91"/>
      <c r="TGR15" s="91"/>
      <c r="TGS15" s="91"/>
      <c r="TGT15" s="91"/>
      <c r="TGU15" s="91"/>
      <c r="TGV15" s="91"/>
      <c r="TGW15" s="91"/>
      <c r="TGX15" s="91"/>
      <c r="TGY15" s="91"/>
      <c r="TGZ15" s="91"/>
      <c r="THA15" s="91"/>
      <c r="THB15" s="91"/>
      <c r="THC15" s="91"/>
      <c r="THD15" s="91"/>
      <c r="THE15" s="91"/>
      <c r="THF15" s="91"/>
      <c r="THG15" s="91"/>
      <c r="THH15" s="91"/>
      <c r="THI15" s="91"/>
      <c r="THJ15" s="91"/>
      <c r="THK15" s="91"/>
      <c r="THL15" s="91"/>
      <c r="THM15" s="91"/>
      <c r="THN15" s="91"/>
      <c r="THO15" s="91"/>
      <c r="THP15" s="91"/>
      <c r="THQ15" s="91"/>
      <c r="THR15" s="91"/>
      <c r="THS15" s="91"/>
      <c r="THT15" s="91"/>
      <c r="THU15" s="91"/>
      <c r="THV15" s="91"/>
      <c r="THW15" s="91"/>
      <c r="THX15" s="91"/>
      <c r="THY15" s="91"/>
      <c r="THZ15" s="91"/>
      <c r="TIA15" s="91"/>
      <c r="TIB15" s="91"/>
      <c r="TIC15" s="91"/>
      <c r="TID15" s="91"/>
      <c r="TIE15" s="91"/>
      <c r="TIF15" s="91"/>
      <c r="TIG15" s="91"/>
      <c r="TIH15" s="91"/>
      <c r="TII15" s="91"/>
      <c r="TIJ15" s="91"/>
      <c r="TIK15" s="91"/>
      <c r="TIL15" s="91"/>
      <c r="TIM15" s="91"/>
      <c r="TIN15" s="91"/>
      <c r="TIO15" s="91"/>
      <c r="TIP15" s="91"/>
      <c r="TIQ15" s="91"/>
      <c r="TIR15" s="91"/>
      <c r="TIS15" s="91"/>
      <c r="TIT15" s="91"/>
      <c r="TIU15" s="91"/>
      <c r="TIV15" s="91"/>
      <c r="TIW15" s="91"/>
      <c r="TIX15" s="91"/>
      <c r="TIY15" s="91"/>
      <c r="TIZ15" s="91"/>
      <c r="TJA15" s="91"/>
      <c r="TJB15" s="91"/>
      <c r="TJC15" s="91"/>
      <c r="TJD15" s="91"/>
      <c r="TJE15" s="91"/>
      <c r="TJF15" s="91"/>
      <c r="TJG15" s="91"/>
      <c r="TJH15" s="91"/>
      <c r="TJI15" s="91"/>
      <c r="TJJ15" s="91"/>
      <c r="TJK15" s="91"/>
      <c r="TJL15" s="91"/>
      <c r="TJM15" s="91"/>
      <c r="TJN15" s="91"/>
      <c r="TJO15" s="91"/>
      <c r="TJP15" s="91"/>
      <c r="TJQ15" s="91"/>
      <c r="TJR15" s="91"/>
      <c r="TJS15" s="91"/>
      <c r="TJT15" s="91"/>
      <c r="TJU15" s="91"/>
      <c r="TJV15" s="91"/>
      <c r="TJW15" s="91"/>
      <c r="TJX15" s="91"/>
      <c r="TJY15" s="91"/>
      <c r="TJZ15" s="91"/>
      <c r="TKA15" s="91"/>
      <c r="TKB15" s="91"/>
      <c r="TKC15" s="91"/>
      <c r="TKD15" s="91"/>
      <c r="TKE15" s="91"/>
      <c r="TKF15" s="91"/>
      <c r="TKG15" s="91"/>
      <c r="TKH15" s="91"/>
      <c r="TKI15" s="91"/>
      <c r="TKJ15" s="91"/>
      <c r="TKK15" s="91"/>
      <c r="TKL15" s="91"/>
      <c r="TKM15" s="91"/>
      <c r="TKN15" s="91"/>
      <c r="TKO15" s="91"/>
      <c r="TKP15" s="91"/>
      <c r="TKQ15" s="91"/>
      <c r="TKR15" s="91"/>
      <c r="TKS15" s="91"/>
      <c r="TKT15" s="91"/>
      <c r="TKU15" s="91"/>
      <c r="TKV15" s="91"/>
      <c r="TKW15" s="91"/>
      <c r="TKX15" s="91"/>
      <c r="TKY15" s="91"/>
      <c r="TKZ15" s="91"/>
      <c r="TLA15" s="91"/>
      <c r="TLB15" s="91"/>
      <c r="TLC15" s="91"/>
      <c r="TLD15" s="91"/>
      <c r="TLE15" s="91"/>
      <c r="TLF15" s="91"/>
      <c r="TLG15" s="91"/>
      <c r="TLH15" s="91"/>
      <c r="TLI15" s="91"/>
      <c r="TLJ15" s="91"/>
      <c r="TLK15" s="91"/>
      <c r="TLL15" s="91"/>
      <c r="TLM15" s="91"/>
      <c r="TLN15" s="91"/>
      <c r="TLO15" s="91"/>
      <c r="TLP15" s="91"/>
      <c r="TLQ15" s="91"/>
      <c r="TLR15" s="91"/>
      <c r="TLS15" s="91"/>
      <c r="TLT15" s="91"/>
      <c r="TLU15" s="91"/>
      <c r="TLV15" s="91"/>
      <c r="TLW15" s="91"/>
      <c r="TLX15" s="91"/>
      <c r="TLY15" s="91"/>
      <c r="TLZ15" s="91"/>
      <c r="TMA15" s="91"/>
      <c r="TMB15" s="91"/>
      <c r="TMC15" s="91"/>
      <c r="TMD15" s="91"/>
      <c r="TME15" s="91"/>
      <c r="TMF15" s="91"/>
      <c r="TMG15" s="91"/>
      <c r="TMH15" s="91"/>
      <c r="TMI15" s="91"/>
      <c r="TMJ15" s="91"/>
      <c r="TMK15" s="91"/>
      <c r="TML15" s="91"/>
      <c r="TMM15" s="91"/>
      <c r="TMN15" s="91"/>
      <c r="TMO15" s="91"/>
      <c r="TMP15" s="91"/>
      <c r="TMQ15" s="91"/>
      <c r="TMR15" s="91"/>
      <c r="TMS15" s="91"/>
      <c r="TMT15" s="91"/>
      <c r="TMU15" s="91"/>
      <c r="TMV15" s="91"/>
      <c r="TMW15" s="91"/>
      <c r="TMX15" s="91"/>
      <c r="TMY15" s="91"/>
      <c r="TMZ15" s="91"/>
      <c r="TNA15" s="91"/>
      <c r="TNB15" s="91"/>
      <c r="TNC15" s="91"/>
      <c r="TND15" s="91"/>
      <c r="TNE15" s="91"/>
      <c r="TNF15" s="91"/>
      <c r="TNG15" s="91"/>
      <c r="TNH15" s="91"/>
      <c r="TNI15" s="91"/>
      <c r="TNJ15" s="91"/>
      <c r="TNK15" s="91"/>
      <c r="TNL15" s="91"/>
      <c r="TNM15" s="91"/>
      <c r="TNN15" s="91"/>
      <c r="TNO15" s="91"/>
      <c r="TNP15" s="91"/>
      <c r="TNQ15" s="91"/>
      <c r="TNR15" s="91"/>
      <c r="TNS15" s="91"/>
      <c r="TNT15" s="91"/>
      <c r="TNU15" s="91"/>
      <c r="TNV15" s="91"/>
      <c r="TNW15" s="91"/>
      <c r="TNX15" s="91"/>
      <c r="TNY15" s="91"/>
      <c r="TNZ15" s="91"/>
      <c r="TOA15" s="91"/>
      <c r="TOB15" s="91"/>
      <c r="TOC15" s="91"/>
      <c r="TOD15" s="91"/>
      <c r="TOE15" s="91"/>
      <c r="TOF15" s="91"/>
      <c r="TOG15" s="91"/>
      <c r="TOH15" s="91"/>
      <c r="TOI15" s="91"/>
      <c r="TOJ15" s="91"/>
      <c r="TOK15" s="91"/>
      <c r="TOL15" s="91"/>
      <c r="TOM15" s="91"/>
      <c r="TON15" s="91"/>
      <c r="TOO15" s="91"/>
      <c r="TOP15" s="91"/>
      <c r="TOQ15" s="91"/>
      <c r="TOR15" s="91"/>
      <c r="TOS15" s="91"/>
      <c r="TOT15" s="91"/>
      <c r="TOU15" s="91"/>
      <c r="TOV15" s="91"/>
      <c r="TOW15" s="91"/>
      <c r="TOX15" s="91"/>
      <c r="TOY15" s="91"/>
      <c r="TOZ15" s="91"/>
      <c r="TPA15" s="91"/>
      <c r="TPB15" s="91"/>
      <c r="TPC15" s="91"/>
      <c r="TPD15" s="91"/>
      <c r="TPE15" s="91"/>
      <c r="TPF15" s="91"/>
      <c r="TPG15" s="91"/>
      <c r="TPH15" s="91"/>
      <c r="TPI15" s="91"/>
      <c r="TPJ15" s="91"/>
      <c r="TPK15" s="91"/>
      <c r="TPL15" s="91"/>
      <c r="TPM15" s="91"/>
      <c r="TPN15" s="91"/>
      <c r="TPO15" s="91"/>
      <c r="TPP15" s="91"/>
      <c r="TPQ15" s="91"/>
      <c r="TPR15" s="91"/>
      <c r="TPS15" s="91"/>
      <c r="TPT15" s="91"/>
      <c r="TPU15" s="91"/>
      <c r="TPV15" s="91"/>
      <c r="TPW15" s="91"/>
      <c r="TPX15" s="91"/>
      <c r="TPY15" s="91"/>
      <c r="TPZ15" s="91"/>
      <c r="TQA15" s="91"/>
      <c r="TQB15" s="91"/>
      <c r="TQC15" s="91"/>
      <c r="TQD15" s="91"/>
      <c r="TQE15" s="91"/>
      <c r="TQF15" s="91"/>
      <c r="TQG15" s="91"/>
      <c r="TQH15" s="91"/>
      <c r="TQI15" s="91"/>
      <c r="TQJ15" s="91"/>
      <c r="TQK15" s="91"/>
      <c r="TQL15" s="91"/>
      <c r="TQM15" s="91"/>
      <c r="TQN15" s="91"/>
      <c r="TQO15" s="91"/>
      <c r="TQP15" s="91"/>
      <c r="TQQ15" s="91"/>
      <c r="TQR15" s="91"/>
      <c r="TQS15" s="91"/>
      <c r="TQT15" s="91"/>
      <c r="TQU15" s="91"/>
      <c r="TQV15" s="91"/>
      <c r="TQW15" s="91"/>
      <c r="TQX15" s="91"/>
      <c r="TQY15" s="91"/>
      <c r="TQZ15" s="91"/>
      <c r="TRA15" s="91"/>
      <c r="TRB15" s="91"/>
      <c r="TRC15" s="91"/>
      <c r="TRD15" s="91"/>
      <c r="TRE15" s="91"/>
      <c r="TRF15" s="91"/>
      <c r="TRG15" s="91"/>
      <c r="TRH15" s="91"/>
      <c r="TRI15" s="91"/>
      <c r="TRJ15" s="91"/>
      <c r="TRK15" s="91"/>
      <c r="TRL15" s="91"/>
      <c r="TRM15" s="91"/>
      <c r="TRN15" s="91"/>
      <c r="TRO15" s="91"/>
      <c r="TRP15" s="91"/>
      <c r="TRQ15" s="91"/>
      <c r="TRR15" s="91"/>
      <c r="TRS15" s="91"/>
      <c r="TRT15" s="91"/>
      <c r="TRU15" s="91"/>
      <c r="TRV15" s="91"/>
      <c r="TRW15" s="91"/>
      <c r="TRX15" s="91"/>
      <c r="TRY15" s="91"/>
      <c r="TRZ15" s="91"/>
      <c r="TSA15" s="91"/>
      <c r="TSB15" s="91"/>
      <c r="TSC15" s="91"/>
      <c r="TSD15" s="91"/>
      <c r="TSE15" s="91"/>
      <c r="TSF15" s="91"/>
      <c r="TSG15" s="91"/>
      <c r="TSH15" s="91"/>
      <c r="TSI15" s="91"/>
      <c r="TSJ15" s="91"/>
      <c r="TSK15" s="91"/>
      <c r="TSL15" s="91"/>
      <c r="TSM15" s="91"/>
      <c r="TSN15" s="91"/>
      <c r="TSO15" s="91"/>
      <c r="TSP15" s="91"/>
      <c r="TSQ15" s="91"/>
      <c r="TSR15" s="91"/>
      <c r="TSS15" s="91"/>
      <c r="TST15" s="91"/>
      <c r="TSU15" s="91"/>
      <c r="TSV15" s="91"/>
      <c r="TSW15" s="91"/>
      <c r="TSX15" s="91"/>
      <c r="TSY15" s="91"/>
      <c r="TSZ15" s="91"/>
      <c r="TTA15" s="91"/>
      <c r="TTB15" s="91"/>
      <c r="TTC15" s="91"/>
      <c r="TTD15" s="91"/>
      <c r="TTE15" s="91"/>
      <c r="TTF15" s="91"/>
      <c r="TTG15" s="91"/>
      <c r="TTH15" s="91"/>
      <c r="TTI15" s="91"/>
      <c r="TTJ15" s="91"/>
      <c r="TTK15" s="91"/>
      <c r="TTL15" s="91"/>
      <c r="TTM15" s="91"/>
      <c r="TTN15" s="91"/>
      <c r="TTO15" s="91"/>
      <c r="TTP15" s="91"/>
      <c r="TTQ15" s="91"/>
      <c r="TTR15" s="91"/>
      <c r="TTS15" s="91"/>
      <c r="TTT15" s="91"/>
      <c r="TTU15" s="91"/>
      <c r="TTV15" s="91"/>
      <c r="TTW15" s="91"/>
      <c r="TTX15" s="91"/>
      <c r="TTY15" s="91"/>
      <c r="TTZ15" s="91"/>
      <c r="TUA15" s="91"/>
      <c r="TUB15" s="91"/>
      <c r="TUC15" s="91"/>
      <c r="TUD15" s="91"/>
      <c r="TUE15" s="91"/>
      <c r="TUF15" s="91"/>
      <c r="TUG15" s="91"/>
      <c r="TUH15" s="91"/>
      <c r="TUI15" s="91"/>
      <c r="TUJ15" s="91"/>
      <c r="TUK15" s="91"/>
      <c r="TUL15" s="91"/>
      <c r="TUM15" s="91"/>
      <c r="TUN15" s="91"/>
      <c r="TUO15" s="91"/>
      <c r="TUP15" s="91"/>
      <c r="TUQ15" s="91"/>
      <c r="TUR15" s="91"/>
      <c r="TUS15" s="91"/>
      <c r="TUT15" s="91"/>
      <c r="TUU15" s="91"/>
      <c r="TUV15" s="91"/>
      <c r="TUW15" s="91"/>
      <c r="TUX15" s="91"/>
      <c r="TUY15" s="91"/>
      <c r="TUZ15" s="91"/>
      <c r="TVA15" s="91"/>
      <c r="TVB15" s="91"/>
      <c r="TVC15" s="91"/>
      <c r="TVD15" s="91"/>
      <c r="TVE15" s="91"/>
      <c r="TVF15" s="91"/>
      <c r="TVG15" s="91"/>
      <c r="TVH15" s="91"/>
      <c r="TVI15" s="91"/>
      <c r="TVJ15" s="91"/>
      <c r="TVK15" s="91"/>
      <c r="TVL15" s="91"/>
      <c r="TVM15" s="91"/>
      <c r="TVN15" s="91"/>
      <c r="TVO15" s="91"/>
      <c r="TVP15" s="91"/>
      <c r="TVQ15" s="91"/>
      <c r="TVR15" s="91"/>
      <c r="TVS15" s="91"/>
      <c r="TVT15" s="91"/>
      <c r="TVU15" s="91"/>
      <c r="TVV15" s="91"/>
      <c r="TVW15" s="91"/>
      <c r="TVX15" s="91"/>
      <c r="TVY15" s="91"/>
      <c r="TVZ15" s="91"/>
      <c r="TWA15" s="91"/>
      <c r="TWB15" s="91"/>
      <c r="TWC15" s="91"/>
      <c r="TWD15" s="91"/>
      <c r="TWE15" s="91"/>
      <c r="TWF15" s="91"/>
      <c r="TWG15" s="91"/>
      <c r="TWH15" s="91"/>
      <c r="TWI15" s="91"/>
      <c r="TWJ15" s="91"/>
      <c r="TWK15" s="91"/>
      <c r="TWL15" s="91"/>
      <c r="TWM15" s="91"/>
      <c r="TWN15" s="91"/>
      <c r="TWO15" s="91"/>
      <c r="TWP15" s="91"/>
      <c r="TWQ15" s="91"/>
      <c r="TWR15" s="91"/>
      <c r="TWS15" s="91"/>
      <c r="TWT15" s="91"/>
      <c r="TWU15" s="91"/>
      <c r="TWV15" s="91"/>
      <c r="TWW15" s="91"/>
      <c r="TWX15" s="91"/>
      <c r="TWY15" s="91"/>
      <c r="TWZ15" s="91"/>
      <c r="TXA15" s="91"/>
      <c r="TXB15" s="91"/>
      <c r="TXC15" s="91"/>
      <c r="TXD15" s="91"/>
      <c r="TXE15" s="91"/>
      <c r="TXF15" s="91"/>
      <c r="TXG15" s="91"/>
      <c r="TXH15" s="91"/>
      <c r="TXI15" s="91"/>
      <c r="TXJ15" s="91"/>
      <c r="TXK15" s="91"/>
      <c r="TXL15" s="91"/>
      <c r="TXM15" s="91"/>
      <c r="TXN15" s="91"/>
      <c r="TXO15" s="91"/>
      <c r="TXP15" s="91"/>
      <c r="TXQ15" s="91"/>
      <c r="TXR15" s="91"/>
      <c r="TXS15" s="91"/>
      <c r="TXT15" s="91"/>
      <c r="TXU15" s="91"/>
      <c r="TXV15" s="91"/>
      <c r="TXW15" s="91"/>
      <c r="TXX15" s="91"/>
      <c r="TXY15" s="91"/>
      <c r="TXZ15" s="91"/>
      <c r="TYA15" s="91"/>
      <c r="TYB15" s="91"/>
      <c r="TYC15" s="91"/>
      <c r="TYD15" s="91"/>
      <c r="TYE15" s="91"/>
      <c r="TYF15" s="91"/>
      <c r="TYG15" s="91"/>
      <c r="TYH15" s="91"/>
      <c r="TYI15" s="91"/>
      <c r="TYJ15" s="91"/>
      <c r="TYK15" s="91"/>
      <c r="TYL15" s="91"/>
      <c r="TYM15" s="91"/>
      <c r="TYN15" s="91"/>
      <c r="TYO15" s="91"/>
      <c r="TYP15" s="91"/>
      <c r="TYQ15" s="91"/>
      <c r="TYR15" s="91"/>
      <c r="TYS15" s="91"/>
      <c r="TYT15" s="91"/>
      <c r="TYU15" s="91"/>
      <c r="TYV15" s="91"/>
      <c r="TYW15" s="91"/>
      <c r="TYX15" s="91"/>
      <c r="TYY15" s="91"/>
      <c r="TYZ15" s="91"/>
      <c r="TZA15" s="91"/>
      <c r="TZB15" s="91"/>
      <c r="TZC15" s="91"/>
      <c r="TZD15" s="91"/>
      <c r="TZE15" s="91"/>
      <c r="TZF15" s="91"/>
      <c r="TZG15" s="91"/>
      <c r="TZH15" s="91"/>
      <c r="TZI15" s="91"/>
      <c r="TZJ15" s="91"/>
      <c r="TZK15" s="91"/>
      <c r="TZL15" s="91"/>
      <c r="TZM15" s="91"/>
      <c r="TZN15" s="91"/>
      <c r="TZO15" s="91"/>
      <c r="TZP15" s="91"/>
      <c r="TZQ15" s="91"/>
      <c r="TZR15" s="91"/>
      <c r="TZS15" s="91"/>
      <c r="TZT15" s="91"/>
      <c r="TZU15" s="91"/>
      <c r="TZV15" s="91"/>
      <c r="TZW15" s="91"/>
      <c r="TZX15" s="91"/>
      <c r="TZY15" s="91"/>
      <c r="TZZ15" s="91"/>
      <c r="UAA15" s="91"/>
      <c r="UAB15" s="91"/>
      <c r="UAC15" s="91"/>
      <c r="UAD15" s="91"/>
      <c r="UAE15" s="91"/>
      <c r="UAF15" s="91"/>
      <c r="UAG15" s="91"/>
      <c r="UAH15" s="91"/>
      <c r="UAI15" s="91"/>
      <c r="UAJ15" s="91"/>
      <c r="UAK15" s="91"/>
      <c r="UAL15" s="91"/>
      <c r="UAM15" s="91"/>
      <c r="UAN15" s="91"/>
      <c r="UAO15" s="91"/>
      <c r="UAP15" s="91"/>
      <c r="UAQ15" s="91"/>
      <c r="UAR15" s="91"/>
      <c r="UAS15" s="91"/>
      <c r="UAT15" s="91"/>
      <c r="UAU15" s="91"/>
      <c r="UAV15" s="91"/>
      <c r="UAW15" s="91"/>
      <c r="UAX15" s="91"/>
      <c r="UAY15" s="91"/>
      <c r="UAZ15" s="91"/>
      <c r="UBA15" s="91"/>
      <c r="UBB15" s="91"/>
      <c r="UBC15" s="91"/>
      <c r="UBD15" s="91"/>
      <c r="UBE15" s="91"/>
      <c r="UBF15" s="91"/>
      <c r="UBG15" s="91"/>
      <c r="UBH15" s="91"/>
      <c r="UBI15" s="91"/>
      <c r="UBJ15" s="91"/>
      <c r="UBK15" s="91"/>
      <c r="UBL15" s="91"/>
      <c r="UBM15" s="91"/>
      <c r="UBN15" s="91"/>
      <c r="UBO15" s="91"/>
      <c r="UBP15" s="91"/>
      <c r="UBQ15" s="91"/>
      <c r="UBR15" s="91"/>
      <c r="UBS15" s="91"/>
      <c r="UBT15" s="91"/>
      <c r="UBU15" s="91"/>
      <c r="UBV15" s="91"/>
      <c r="UBW15" s="91"/>
      <c r="UBX15" s="91"/>
      <c r="UBY15" s="91"/>
      <c r="UBZ15" s="91"/>
      <c r="UCA15" s="91"/>
      <c r="UCB15" s="91"/>
      <c r="UCC15" s="91"/>
      <c r="UCD15" s="91"/>
      <c r="UCE15" s="91"/>
      <c r="UCF15" s="91"/>
      <c r="UCG15" s="91"/>
      <c r="UCH15" s="91"/>
      <c r="UCI15" s="91"/>
      <c r="UCJ15" s="91"/>
      <c r="UCK15" s="91"/>
      <c r="UCL15" s="91"/>
      <c r="UCM15" s="91"/>
      <c r="UCN15" s="91"/>
      <c r="UCO15" s="91"/>
      <c r="UCP15" s="91"/>
      <c r="UCQ15" s="91"/>
      <c r="UCR15" s="91"/>
      <c r="UCS15" s="91"/>
      <c r="UCT15" s="91"/>
      <c r="UCU15" s="91"/>
      <c r="UCV15" s="91"/>
      <c r="UCW15" s="91"/>
      <c r="UCX15" s="91"/>
      <c r="UCY15" s="91"/>
      <c r="UCZ15" s="91"/>
      <c r="UDA15" s="91"/>
      <c r="UDB15" s="91"/>
      <c r="UDC15" s="91"/>
      <c r="UDD15" s="91"/>
      <c r="UDE15" s="91"/>
      <c r="UDF15" s="91"/>
      <c r="UDG15" s="91"/>
      <c r="UDH15" s="91"/>
      <c r="UDI15" s="91"/>
      <c r="UDJ15" s="91"/>
      <c r="UDK15" s="91"/>
      <c r="UDL15" s="91"/>
      <c r="UDM15" s="91"/>
      <c r="UDN15" s="91"/>
      <c r="UDO15" s="91"/>
      <c r="UDP15" s="91"/>
      <c r="UDQ15" s="91"/>
      <c r="UDR15" s="91"/>
      <c r="UDS15" s="91"/>
      <c r="UDT15" s="91"/>
      <c r="UDU15" s="91"/>
      <c r="UDV15" s="91"/>
      <c r="UDW15" s="91"/>
      <c r="UDX15" s="91"/>
      <c r="UDY15" s="91"/>
      <c r="UDZ15" s="91"/>
      <c r="UEA15" s="91"/>
      <c r="UEB15" s="91"/>
      <c r="UEC15" s="91"/>
      <c r="UED15" s="91"/>
      <c r="UEE15" s="91"/>
      <c r="UEF15" s="91"/>
      <c r="UEG15" s="91"/>
      <c r="UEH15" s="91"/>
      <c r="UEI15" s="91"/>
      <c r="UEJ15" s="91"/>
      <c r="UEK15" s="91"/>
      <c r="UEL15" s="91"/>
      <c r="UEM15" s="91"/>
      <c r="UEN15" s="91"/>
      <c r="UEO15" s="91"/>
      <c r="UEP15" s="91"/>
      <c r="UEQ15" s="91"/>
      <c r="UER15" s="91"/>
      <c r="UES15" s="91"/>
      <c r="UET15" s="91"/>
      <c r="UEU15" s="91"/>
      <c r="UEV15" s="91"/>
      <c r="UEW15" s="91"/>
      <c r="UEX15" s="91"/>
      <c r="UEY15" s="91"/>
      <c r="UEZ15" s="91"/>
      <c r="UFA15" s="91"/>
      <c r="UFB15" s="91"/>
      <c r="UFC15" s="91"/>
      <c r="UFD15" s="91"/>
      <c r="UFE15" s="91"/>
      <c r="UFF15" s="91"/>
      <c r="UFG15" s="91"/>
      <c r="UFH15" s="91"/>
      <c r="UFI15" s="91"/>
      <c r="UFJ15" s="91"/>
      <c r="UFK15" s="91"/>
      <c r="UFL15" s="91"/>
      <c r="UFM15" s="91"/>
      <c r="UFN15" s="91"/>
      <c r="UFO15" s="91"/>
      <c r="UFP15" s="91"/>
      <c r="UFQ15" s="91"/>
      <c r="UFR15" s="91"/>
      <c r="UFS15" s="91"/>
      <c r="UFT15" s="91"/>
      <c r="UFU15" s="91"/>
      <c r="UFV15" s="91"/>
      <c r="UFW15" s="91"/>
      <c r="UFX15" s="91"/>
      <c r="UFY15" s="91"/>
      <c r="UFZ15" s="91"/>
      <c r="UGA15" s="91"/>
      <c r="UGB15" s="91"/>
      <c r="UGC15" s="91"/>
      <c r="UGD15" s="91"/>
      <c r="UGE15" s="91"/>
      <c r="UGF15" s="91"/>
      <c r="UGG15" s="91"/>
      <c r="UGH15" s="91"/>
      <c r="UGI15" s="91"/>
      <c r="UGJ15" s="91"/>
      <c r="UGK15" s="91"/>
      <c r="UGL15" s="91"/>
      <c r="UGM15" s="91"/>
      <c r="UGN15" s="91"/>
      <c r="UGO15" s="91"/>
      <c r="UGP15" s="91"/>
      <c r="UGQ15" s="91"/>
      <c r="UGR15" s="91"/>
      <c r="UGS15" s="91"/>
      <c r="UGT15" s="91"/>
      <c r="UGU15" s="91"/>
      <c r="UGV15" s="91"/>
      <c r="UGW15" s="91"/>
      <c r="UGX15" s="91"/>
      <c r="UGY15" s="91"/>
      <c r="UGZ15" s="91"/>
      <c r="UHA15" s="91"/>
      <c r="UHB15" s="91"/>
      <c r="UHC15" s="91"/>
      <c r="UHD15" s="91"/>
      <c r="UHE15" s="91"/>
      <c r="UHF15" s="91"/>
      <c r="UHG15" s="91"/>
      <c r="UHH15" s="91"/>
      <c r="UHI15" s="91"/>
      <c r="UHJ15" s="91"/>
      <c r="UHK15" s="91"/>
      <c r="UHL15" s="91"/>
      <c r="UHM15" s="91"/>
      <c r="UHN15" s="91"/>
      <c r="UHO15" s="91"/>
      <c r="UHP15" s="91"/>
      <c r="UHQ15" s="91"/>
      <c r="UHR15" s="91"/>
      <c r="UHS15" s="91"/>
      <c r="UHT15" s="91"/>
      <c r="UHU15" s="91"/>
      <c r="UHV15" s="91"/>
      <c r="UHW15" s="91"/>
      <c r="UHX15" s="91"/>
      <c r="UHY15" s="91"/>
      <c r="UHZ15" s="91"/>
      <c r="UIA15" s="91"/>
      <c r="UIB15" s="91"/>
      <c r="UIC15" s="91"/>
      <c r="UID15" s="91"/>
      <c r="UIE15" s="91"/>
      <c r="UIF15" s="91"/>
      <c r="UIG15" s="91"/>
      <c r="UIH15" s="91"/>
      <c r="UII15" s="91"/>
      <c r="UIJ15" s="91"/>
      <c r="UIK15" s="91"/>
      <c r="UIL15" s="91"/>
      <c r="UIM15" s="91"/>
      <c r="UIN15" s="91"/>
      <c r="UIO15" s="91"/>
      <c r="UIP15" s="91"/>
      <c r="UIQ15" s="91"/>
      <c r="UIR15" s="91"/>
      <c r="UIS15" s="91"/>
      <c r="UIT15" s="91"/>
      <c r="UIU15" s="91"/>
      <c r="UIV15" s="91"/>
      <c r="UIW15" s="91"/>
      <c r="UIX15" s="91"/>
      <c r="UIY15" s="91"/>
      <c r="UIZ15" s="91"/>
      <c r="UJA15" s="91"/>
      <c r="UJB15" s="91"/>
      <c r="UJC15" s="91"/>
      <c r="UJD15" s="91"/>
      <c r="UJE15" s="91"/>
      <c r="UJF15" s="91"/>
      <c r="UJG15" s="91"/>
      <c r="UJH15" s="91"/>
      <c r="UJI15" s="91"/>
      <c r="UJJ15" s="91"/>
      <c r="UJK15" s="91"/>
      <c r="UJL15" s="91"/>
      <c r="UJM15" s="91"/>
      <c r="UJN15" s="91"/>
      <c r="UJO15" s="91"/>
      <c r="UJP15" s="91"/>
      <c r="UJQ15" s="91"/>
      <c r="UJR15" s="91"/>
      <c r="UJS15" s="91"/>
      <c r="UJT15" s="91"/>
      <c r="UJU15" s="91"/>
      <c r="UJV15" s="91"/>
      <c r="UJW15" s="91"/>
      <c r="UJX15" s="91"/>
      <c r="UJY15" s="91"/>
      <c r="UJZ15" s="91"/>
      <c r="UKA15" s="91"/>
      <c r="UKB15" s="91"/>
      <c r="UKC15" s="91"/>
      <c r="UKD15" s="91"/>
      <c r="UKE15" s="91"/>
      <c r="UKF15" s="91"/>
      <c r="UKG15" s="91"/>
      <c r="UKH15" s="91"/>
      <c r="UKI15" s="91"/>
      <c r="UKJ15" s="91"/>
      <c r="UKK15" s="91"/>
      <c r="UKL15" s="91"/>
      <c r="UKM15" s="91"/>
      <c r="UKN15" s="91"/>
      <c r="UKO15" s="91"/>
      <c r="UKP15" s="91"/>
      <c r="UKQ15" s="91"/>
      <c r="UKR15" s="91"/>
      <c r="UKS15" s="91"/>
      <c r="UKT15" s="91"/>
      <c r="UKU15" s="91"/>
      <c r="UKV15" s="91"/>
      <c r="UKW15" s="91"/>
      <c r="UKX15" s="91"/>
      <c r="UKY15" s="91"/>
      <c r="UKZ15" s="91"/>
      <c r="ULA15" s="91"/>
      <c r="ULB15" s="91"/>
      <c r="ULC15" s="91"/>
      <c r="ULD15" s="91"/>
      <c r="ULE15" s="91"/>
      <c r="ULF15" s="91"/>
      <c r="ULG15" s="91"/>
      <c r="ULH15" s="91"/>
      <c r="ULI15" s="91"/>
      <c r="ULJ15" s="91"/>
      <c r="ULK15" s="91"/>
      <c r="ULL15" s="91"/>
      <c r="ULM15" s="91"/>
      <c r="ULN15" s="91"/>
      <c r="ULO15" s="91"/>
      <c r="ULP15" s="91"/>
      <c r="ULQ15" s="91"/>
      <c r="ULR15" s="91"/>
      <c r="ULS15" s="91"/>
      <c r="ULT15" s="91"/>
      <c r="ULU15" s="91"/>
      <c r="ULV15" s="91"/>
      <c r="ULW15" s="91"/>
      <c r="ULX15" s="91"/>
      <c r="ULY15" s="91"/>
      <c r="ULZ15" s="91"/>
      <c r="UMA15" s="91"/>
      <c r="UMB15" s="91"/>
      <c r="UMC15" s="91"/>
      <c r="UMD15" s="91"/>
      <c r="UME15" s="91"/>
      <c r="UMF15" s="91"/>
      <c r="UMG15" s="91"/>
      <c r="UMH15" s="91"/>
      <c r="UMI15" s="91"/>
      <c r="UMJ15" s="91"/>
      <c r="UMK15" s="91"/>
      <c r="UML15" s="91"/>
      <c r="UMM15" s="91"/>
      <c r="UMN15" s="91"/>
      <c r="UMO15" s="91"/>
      <c r="UMP15" s="91"/>
      <c r="UMQ15" s="91"/>
      <c r="UMR15" s="91"/>
      <c r="UMS15" s="91"/>
      <c r="UMT15" s="91"/>
      <c r="UMU15" s="91"/>
      <c r="UMV15" s="91"/>
      <c r="UMW15" s="91"/>
      <c r="UMX15" s="91"/>
      <c r="UMY15" s="91"/>
      <c r="UMZ15" s="91"/>
      <c r="UNA15" s="91"/>
      <c r="UNB15" s="91"/>
      <c r="UNC15" s="91"/>
      <c r="UND15" s="91"/>
      <c r="UNE15" s="91"/>
      <c r="UNF15" s="91"/>
      <c r="UNG15" s="91"/>
      <c r="UNH15" s="91"/>
      <c r="UNI15" s="91"/>
      <c r="UNJ15" s="91"/>
      <c r="UNK15" s="91"/>
      <c r="UNL15" s="91"/>
      <c r="UNM15" s="91"/>
      <c r="UNN15" s="91"/>
      <c r="UNO15" s="91"/>
      <c r="UNP15" s="91"/>
      <c r="UNQ15" s="91"/>
      <c r="UNR15" s="91"/>
      <c r="UNS15" s="91"/>
      <c r="UNT15" s="91"/>
      <c r="UNU15" s="91"/>
      <c r="UNV15" s="91"/>
      <c r="UNW15" s="91"/>
      <c r="UNX15" s="91"/>
      <c r="UNY15" s="91"/>
      <c r="UNZ15" s="91"/>
      <c r="UOA15" s="91"/>
      <c r="UOB15" s="91"/>
      <c r="UOC15" s="91"/>
      <c r="UOD15" s="91"/>
      <c r="UOE15" s="91"/>
      <c r="UOF15" s="91"/>
      <c r="UOG15" s="91"/>
      <c r="UOH15" s="91"/>
      <c r="UOI15" s="91"/>
      <c r="UOJ15" s="91"/>
      <c r="UOK15" s="91"/>
      <c r="UOL15" s="91"/>
      <c r="UOM15" s="91"/>
      <c r="UON15" s="91"/>
      <c r="UOO15" s="91"/>
      <c r="UOP15" s="91"/>
      <c r="UOQ15" s="91"/>
      <c r="UOR15" s="91"/>
      <c r="UOS15" s="91"/>
      <c r="UOT15" s="91"/>
      <c r="UOU15" s="91"/>
      <c r="UOV15" s="91"/>
      <c r="UOW15" s="91"/>
      <c r="UOX15" s="91"/>
      <c r="UOY15" s="91"/>
      <c r="UOZ15" s="91"/>
      <c r="UPA15" s="91"/>
      <c r="UPB15" s="91"/>
      <c r="UPC15" s="91"/>
      <c r="UPD15" s="91"/>
      <c r="UPE15" s="91"/>
      <c r="UPF15" s="91"/>
      <c r="UPG15" s="91"/>
      <c r="UPH15" s="91"/>
      <c r="UPI15" s="91"/>
      <c r="UPJ15" s="91"/>
      <c r="UPK15" s="91"/>
      <c r="UPL15" s="91"/>
      <c r="UPM15" s="91"/>
      <c r="UPN15" s="91"/>
      <c r="UPO15" s="91"/>
      <c r="UPP15" s="91"/>
      <c r="UPQ15" s="91"/>
      <c r="UPR15" s="91"/>
      <c r="UPS15" s="91"/>
      <c r="UPT15" s="91"/>
      <c r="UPU15" s="91"/>
      <c r="UPV15" s="91"/>
      <c r="UPW15" s="91"/>
      <c r="UPX15" s="91"/>
      <c r="UPY15" s="91"/>
      <c r="UPZ15" s="91"/>
      <c r="UQA15" s="91"/>
      <c r="UQB15" s="91"/>
      <c r="UQC15" s="91"/>
      <c r="UQD15" s="91"/>
      <c r="UQE15" s="91"/>
      <c r="UQF15" s="91"/>
      <c r="UQG15" s="91"/>
      <c r="UQH15" s="91"/>
      <c r="UQI15" s="91"/>
      <c r="UQJ15" s="91"/>
      <c r="UQK15" s="91"/>
      <c r="UQL15" s="91"/>
      <c r="UQM15" s="91"/>
      <c r="UQN15" s="91"/>
      <c r="UQO15" s="91"/>
      <c r="UQP15" s="91"/>
      <c r="UQQ15" s="91"/>
      <c r="UQR15" s="91"/>
      <c r="UQS15" s="91"/>
      <c r="UQT15" s="91"/>
      <c r="UQU15" s="91"/>
      <c r="UQV15" s="91"/>
      <c r="UQW15" s="91"/>
      <c r="UQX15" s="91"/>
      <c r="UQY15" s="91"/>
      <c r="UQZ15" s="91"/>
      <c r="URA15" s="91"/>
      <c r="URB15" s="91"/>
      <c r="URC15" s="91"/>
      <c r="URD15" s="91"/>
      <c r="URE15" s="91"/>
      <c r="URF15" s="91"/>
      <c r="URG15" s="91"/>
      <c r="URH15" s="91"/>
      <c r="URI15" s="91"/>
      <c r="URJ15" s="91"/>
      <c r="URK15" s="91"/>
      <c r="URL15" s="91"/>
      <c r="URM15" s="91"/>
      <c r="URN15" s="91"/>
      <c r="URO15" s="91"/>
      <c r="URP15" s="91"/>
      <c r="URQ15" s="91"/>
      <c r="URR15" s="91"/>
      <c r="URS15" s="91"/>
      <c r="URT15" s="91"/>
      <c r="URU15" s="91"/>
      <c r="URV15" s="91"/>
      <c r="URW15" s="91"/>
      <c r="URX15" s="91"/>
      <c r="URY15" s="91"/>
      <c r="URZ15" s="91"/>
      <c r="USA15" s="91"/>
      <c r="USB15" s="91"/>
      <c r="USC15" s="91"/>
      <c r="USD15" s="91"/>
      <c r="USE15" s="91"/>
      <c r="USF15" s="91"/>
      <c r="USG15" s="91"/>
      <c r="USH15" s="91"/>
      <c r="USI15" s="91"/>
      <c r="USJ15" s="91"/>
      <c r="USK15" s="91"/>
      <c r="USL15" s="91"/>
      <c r="USM15" s="91"/>
      <c r="USN15" s="91"/>
      <c r="USO15" s="91"/>
      <c r="USP15" s="91"/>
      <c r="USQ15" s="91"/>
      <c r="USR15" s="91"/>
      <c r="USS15" s="91"/>
      <c r="UST15" s="91"/>
      <c r="USU15" s="91"/>
      <c r="USV15" s="91"/>
      <c r="USW15" s="91"/>
      <c r="USX15" s="91"/>
      <c r="USY15" s="91"/>
      <c r="USZ15" s="91"/>
      <c r="UTA15" s="91"/>
      <c r="UTB15" s="91"/>
      <c r="UTC15" s="91"/>
      <c r="UTD15" s="91"/>
      <c r="UTE15" s="91"/>
      <c r="UTF15" s="91"/>
      <c r="UTG15" s="91"/>
      <c r="UTH15" s="91"/>
      <c r="UTI15" s="91"/>
      <c r="UTJ15" s="91"/>
      <c r="UTK15" s="91"/>
      <c r="UTL15" s="91"/>
      <c r="UTM15" s="91"/>
      <c r="UTN15" s="91"/>
      <c r="UTO15" s="91"/>
      <c r="UTP15" s="91"/>
      <c r="UTQ15" s="91"/>
      <c r="UTR15" s="91"/>
      <c r="UTS15" s="91"/>
      <c r="UTT15" s="91"/>
      <c r="UTU15" s="91"/>
      <c r="UTV15" s="91"/>
      <c r="UTW15" s="91"/>
      <c r="UTX15" s="91"/>
      <c r="UTY15" s="91"/>
      <c r="UTZ15" s="91"/>
      <c r="UUA15" s="91"/>
      <c r="UUB15" s="91"/>
      <c r="UUC15" s="91"/>
      <c r="UUD15" s="91"/>
      <c r="UUE15" s="91"/>
      <c r="UUF15" s="91"/>
      <c r="UUG15" s="91"/>
      <c r="UUH15" s="91"/>
      <c r="UUI15" s="91"/>
      <c r="UUJ15" s="91"/>
      <c r="UUK15" s="91"/>
      <c r="UUL15" s="91"/>
      <c r="UUM15" s="91"/>
      <c r="UUN15" s="91"/>
      <c r="UUO15" s="91"/>
      <c r="UUP15" s="91"/>
      <c r="UUQ15" s="91"/>
      <c r="UUR15" s="91"/>
      <c r="UUS15" s="91"/>
      <c r="UUT15" s="91"/>
      <c r="UUU15" s="91"/>
      <c r="UUV15" s="91"/>
      <c r="UUW15" s="91"/>
      <c r="UUX15" s="91"/>
      <c r="UUY15" s="91"/>
      <c r="UUZ15" s="91"/>
      <c r="UVA15" s="91"/>
      <c r="UVB15" s="91"/>
      <c r="UVC15" s="91"/>
      <c r="UVD15" s="91"/>
      <c r="UVE15" s="91"/>
      <c r="UVF15" s="91"/>
      <c r="UVG15" s="91"/>
      <c r="UVH15" s="91"/>
      <c r="UVI15" s="91"/>
      <c r="UVJ15" s="91"/>
      <c r="UVK15" s="91"/>
      <c r="UVL15" s="91"/>
      <c r="UVM15" s="91"/>
      <c r="UVN15" s="91"/>
      <c r="UVO15" s="91"/>
      <c r="UVP15" s="91"/>
      <c r="UVQ15" s="91"/>
      <c r="UVR15" s="91"/>
      <c r="UVS15" s="91"/>
      <c r="UVT15" s="91"/>
      <c r="UVU15" s="91"/>
      <c r="UVV15" s="91"/>
      <c r="UVW15" s="91"/>
      <c r="UVX15" s="91"/>
      <c r="UVY15" s="91"/>
      <c r="UVZ15" s="91"/>
      <c r="UWA15" s="91"/>
      <c r="UWB15" s="91"/>
      <c r="UWC15" s="91"/>
      <c r="UWD15" s="91"/>
      <c r="UWE15" s="91"/>
      <c r="UWF15" s="91"/>
      <c r="UWG15" s="91"/>
      <c r="UWH15" s="91"/>
      <c r="UWI15" s="91"/>
      <c r="UWJ15" s="91"/>
      <c r="UWK15" s="91"/>
      <c r="UWL15" s="91"/>
      <c r="UWM15" s="91"/>
      <c r="UWN15" s="91"/>
      <c r="UWO15" s="91"/>
      <c r="UWP15" s="91"/>
      <c r="UWQ15" s="91"/>
      <c r="UWR15" s="91"/>
      <c r="UWS15" s="91"/>
      <c r="UWT15" s="91"/>
      <c r="UWU15" s="91"/>
      <c r="UWV15" s="91"/>
      <c r="UWW15" s="91"/>
      <c r="UWX15" s="91"/>
      <c r="UWY15" s="91"/>
      <c r="UWZ15" s="91"/>
      <c r="UXA15" s="91"/>
      <c r="UXB15" s="91"/>
      <c r="UXC15" s="91"/>
      <c r="UXD15" s="91"/>
      <c r="UXE15" s="91"/>
      <c r="UXF15" s="91"/>
      <c r="UXG15" s="91"/>
      <c r="UXH15" s="91"/>
      <c r="UXI15" s="91"/>
      <c r="UXJ15" s="91"/>
      <c r="UXK15" s="91"/>
      <c r="UXL15" s="91"/>
      <c r="UXM15" s="91"/>
      <c r="UXN15" s="91"/>
      <c r="UXO15" s="91"/>
      <c r="UXP15" s="91"/>
      <c r="UXQ15" s="91"/>
      <c r="UXR15" s="91"/>
      <c r="UXS15" s="91"/>
      <c r="UXT15" s="91"/>
      <c r="UXU15" s="91"/>
      <c r="UXV15" s="91"/>
      <c r="UXW15" s="91"/>
      <c r="UXX15" s="91"/>
      <c r="UXY15" s="91"/>
      <c r="UXZ15" s="91"/>
      <c r="UYA15" s="91"/>
      <c r="UYB15" s="91"/>
      <c r="UYC15" s="91"/>
      <c r="UYD15" s="91"/>
      <c r="UYE15" s="91"/>
      <c r="UYF15" s="91"/>
      <c r="UYG15" s="91"/>
      <c r="UYH15" s="91"/>
      <c r="UYI15" s="91"/>
      <c r="UYJ15" s="91"/>
      <c r="UYK15" s="91"/>
      <c r="UYL15" s="91"/>
      <c r="UYM15" s="91"/>
      <c r="UYN15" s="91"/>
      <c r="UYO15" s="91"/>
      <c r="UYP15" s="91"/>
      <c r="UYQ15" s="91"/>
      <c r="UYR15" s="91"/>
      <c r="UYS15" s="91"/>
      <c r="UYT15" s="91"/>
      <c r="UYU15" s="91"/>
      <c r="UYV15" s="91"/>
      <c r="UYW15" s="91"/>
      <c r="UYX15" s="91"/>
      <c r="UYY15" s="91"/>
      <c r="UYZ15" s="91"/>
      <c r="UZA15" s="91"/>
      <c r="UZB15" s="91"/>
      <c r="UZC15" s="91"/>
      <c r="UZD15" s="91"/>
      <c r="UZE15" s="91"/>
      <c r="UZF15" s="91"/>
      <c r="UZG15" s="91"/>
      <c r="UZH15" s="91"/>
      <c r="UZI15" s="91"/>
      <c r="UZJ15" s="91"/>
      <c r="UZK15" s="91"/>
      <c r="UZL15" s="91"/>
      <c r="UZM15" s="91"/>
      <c r="UZN15" s="91"/>
      <c r="UZO15" s="91"/>
      <c r="UZP15" s="91"/>
      <c r="UZQ15" s="91"/>
      <c r="UZR15" s="91"/>
      <c r="UZS15" s="91"/>
      <c r="UZT15" s="91"/>
      <c r="UZU15" s="91"/>
      <c r="UZV15" s="91"/>
      <c r="UZW15" s="91"/>
      <c r="UZX15" s="91"/>
      <c r="UZY15" s="91"/>
      <c r="UZZ15" s="91"/>
      <c r="VAA15" s="91"/>
      <c r="VAB15" s="91"/>
      <c r="VAC15" s="91"/>
      <c r="VAD15" s="91"/>
      <c r="VAE15" s="91"/>
      <c r="VAF15" s="91"/>
      <c r="VAG15" s="91"/>
      <c r="VAH15" s="91"/>
      <c r="VAI15" s="91"/>
      <c r="VAJ15" s="91"/>
      <c r="VAK15" s="91"/>
      <c r="VAL15" s="91"/>
      <c r="VAM15" s="91"/>
      <c r="VAN15" s="91"/>
      <c r="VAO15" s="91"/>
      <c r="VAP15" s="91"/>
      <c r="VAQ15" s="91"/>
      <c r="VAR15" s="91"/>
      <c r="VAS15" s="91"/>
      <c r="VAT15" s="91"/>
      <c r="VAU15" s="91"/>
      <c r="VAV15" s="91"/>
      <c r="VAW15" s="91"/>
      <c r="VAX15" s="91"/>
      <c r="VAY15" s="91"/>
      <c r="VAZ15" s="91"/>
      <c r="VBA15" s="91"/>
      <c r="VBB15" s="91"/>
      <c r="VBC15" s="91"/>
      <c r="VBD15" s="91"/>
      <c r="VBE15" s="91"/>
      <c r="VBF15" s="91"/>
      <c r="VBG15" s="91"/>
      <c r="VBH15" s="91"/>
      <c r="VBI15" s="91"/>
      <c r="VBJ15" s="91"/>
      <c r="VBK15" s="91"/>
      <c r="VBL15" s="91"/>
      <c r="VBM15" s="91"/>
      <c r="VBN15" s="91"/>
      <c r="VBO15" s="91"/>
      <c r="VBP15" s="91"/>
      <c r="VBQ15" s="91"/>
      <c r="VBR15" s="91"/>
      <c r="VBS15" s="91"/>
      <c r="VBT15" s="91"/>
      <c r="VBU15" s="91"/>
      <c r="VBV15" s="91"/>
      <c r="VBW15" s="91"/>
      <c r="VBX15" s="91"/>
      <c r="VBY15" s="91"/>
      <c r="VBZ15" s="91"/>
      <c r="VCA15" s="91"/>
      <c r="VCB15" s="91"/>
      <c r="VCC15" s="91"/>
      <c r="VCD15" s="91"/>
      <c r="VCE15" s="91"/>
      <c r="VCF15" s="91"/>
      <c r="VCG15" s="91"/>
      <c r="VCH15" s="91"/>
      <c r="VCI15" s="91"/>
      <c r="VCJ15" s="91"/>
      <c r="VCK15" s="91"/>
      <c r="VCL15" s="91"/>
      <c r="VCM15" s="91"/>
      <c r="VCN15" s="91"/>
      <c r="VCO15" s="91"/>
      <c r="VCP15" s="91"/>
      <c r="VCQ15" s="91"/>
      <c r="VCR15" s="91"/>
      <c r="VCS15" s="91"/>
      <c r="VCT15" s="91"/>
      <c r="VCU15" s="91"/>
      <c r="VCV15" s="91"/>
      <c r="VCW15" s="91"/>
      <c r="VCX15" s="91"/>
      <c r="VCY15" s="91"/>
      <c r="VCZ15" s="91"/>
      <c r="VDA15" s="91"/>
      <c r="VDB15" s="91"/>
      <c r="VDC15" s="91"/>
      <c r="VDD15" s="91"/>
      <c r="VDE15" s="91"/>
      <c r="VDF15" s="91"/>
      <c r="VDG15" s="91"/>
      <c r="VDH15" s="91"/>
      <c r="VDI15" s="91"/>
      <c r="VDJ15" s="91"/>
      <c r="VDK15" s="91"/>
      <c r="VDL15" s="91"/>
      <c r="VDM15" s="91"/>
      <c r="VDN15" s="91"/>
      <c r="VDO15" s="91"/>
      <c r="VDP15" s="91"/>
      <c r="VDQ15" s="91"/>
      <c r="VDR15" s="91"/>
      <c r="VDS15" s="91"/>
      <c r="VDT15" s="91"/>
      <c r="VDU15" s="91"/>
      <c r="VDV15" s="91"/>
      <c r="VDW15" s="91"/>
      <c r="VDX15" s="91"/>
      <c r="VDY15" s="91"/>
      <c r="VDZ15" s="91"/>
      <c r="VEA15" s="91"/>
      <c r="VEB15" s="91"/>
      <c r="VEC15" s="91"/>
      <c r="VED15" s="91"/>
      <c r="VEE15" s="91"/>
      <c r="VEF15" s="91"/>
      <c r="VEG15" s="91"/>
      <c r="VEH15" s="91"/>
      <c r="VEI15" s="91"/>
      <c r="VEJ15" s="91"/>
      <c r="VEK15" s="91"/>
      <c r="VEL15" s="91"/>
      <c r="VEM15" s="91"/>
      <c r="VEN15" s="91"/>
      <c r="VEO15" s="91"/>
      <c r="VEP15" s="91"/>
      <c r="VEQ15" s="91"/>
      <c r="VER15" s="91"/>
      <c r="VES15" s="91"/>
      <c r="VET15" s="91"/>
      <c r="VEU15" s="91"/>
      <c r="VEV15" s="91"/>
      <c r="VEW15" s="91"/>
      <c r="VEX15" s="91"/>
      <c r="VEY15" s="91"/>
      <c r="VEZ15" s="91"/>
      <c r="VFA15" s="91"/>
      <c r="VFB15" s="91"/>
      <c r="VFC15" s="91"/>
      <c r="VFD15" s="91"/>
      <c r="VFE15" s="91"/>
      <c r="VFF15" s="91"/>
      <c r="VFG15" s="91"/>
      <c r="VFH15" s="91"/>
      <c r="VFI15" s="91"/>
      <c r="VFJ15" s="91"/>
      <c r="VFK15" s="91"/>
      <c r="VFL15" s="91"/>
      <c r="VFM15" s="91"/>
      <c r="VFN15" s="91"/>
      <c r="VFO15" s="91"/>
      <c r="VFP15" s="91"/>
      <c r="VFQ15" s="91"/>
      <c r="VFR15" s="91"/>
      <c r="VFS15" s="91"/>
      <c r="VFT15" s="91"/>
      <c r="VFU15" s="91"/>
      <c r="VFV15" s="91"/>
      <c r="VFW15" s="91"/>
      <c r="VFX15" s="91"/>
      <c r="VFY15" s="91"/>
      <c r="VFZ15" s="91"/>
      <c r="VGA15" s="91"/>
      <c r="VGB15" s="91"/>
      <c r="VGC15" s="91"/>
      <c r="VGD15" s="91"/>
      <c r="VGE15" s="91"/>
      <c r="VGF15" s="91"/>
      <c r="VGG15" s="91"/>
      <c r="VGH15" s="91"/>
      <c r="VGI15" s="91"/>
      <c r="VGJ15" s="91"/>
      <c r="VGK15" s="91"/>
      <c r="VGL15" s="91"/>
      <c r="VGM15" s="91"/>
      <c r="VGN15" s="91"/>
      <c r="VGO15" s="91"/>
      <c r="VGP15" s="91"/>
      <c r="VGQ15" s="91"/>
      <c r="VGR15" s="91"/>
      <c r="VGS15" s="91"/>
      <c r="VGT15" s="91"/>
      <c r="VGU15" s="91"/>
      <c r="VGV15" s="91"/>
      <c r="VGW15" s="91"/>
      <c r="VGX15" s="91"/>
      <c r="VGY15" s="91"/>
      <c r="VGZ15" s="91"/>
      <c r="VHA15" s="91"/>
      <c r="VHB15" s="91"/>
      <c r="VHC15" s="91"/>
      <c r="VHD15" s="91"/>
      <c r="VHE15" s="91"/>
      <c r="VHF15" s="91"/>
      <c r="VHG15" s="91"/>
      <c r="VHH15" s="91"/>
      <c r="VHI15" s="91"/>
      <c r="VHJ15" s="91"/>
      <c r="VHK15" s="91"/>
      <c r="VHL15" s="91"/>
      <c r="VHM15" s="91"/>
      <c r="VHN15" s="91"/>
      <c r="VHO15" s="91"/>
      <c r="VHP15" s="91"/>
      <c r="VHQ15" s="91"/>
      <c r="VHR15" s="91"/>
      <c r="VHS15" s="91"/>
      <c r="VHT15" s="91"/>
      <c r="VHU15" s="91"/>
      <c r="VHV15" s="91"/>
      <c r="VHW15" s="91"/>
      <c r="VHX15" s="91"/>
      <c r="VHY15" s="91"/>
      <c r="VHZ15" s="91"/>
      <c r="VIA15" s="91"/>
      <c r="VIB15" s="91"/>
      <c r="VIC15" s="91"/>
      <c r="VID15" s="91"/>
      <c r="VIE15" s="91"/>
      <c r="VIF15" s="91"/>
      <c r="VIG15" s="91"/>
      <c r="VIH15" s="91"/>
      <c r="VII15" s="91"/>
      <c r="VIJ15" s="91"/>
      <c r="VIK15" s="91"/>
      <c r="VIL15" s="91"/>
      <c r="VIM15" s="91"/>
      <c r="VIN15" s="91"/>
      <c r="VIO15" s="91"/>
      <c r="VIP15" s="91"/>
      <c r="VIQ15" s="91"/>
      <c r="VIR15" s="91"/>
      <c r="VIS15" s="91"/>
      <c r="VIT15" s="91"/>
      <c r="VIU15" s="91"/>
      <c r="VIV15" s="91"/>
      <c r="VIW15" s="91"/>
      <c r="VIX15" s="91"/>
      <c r="VIY15" s="91"/>
      <c r="VIZ15" s="91"/>
      <c r="VJA15" s="91"/>
      <c r="VJB15" s="91"/>
      <c r="VJC15" s="91"/>
      <c r="VJD15" s="91"/>
      <c r="VJE15" s="91"/>
      <c r="VJF15" s="91"/>
      <c r="VJG15" s="91"/>
      <c r="VJH15" s="91"/>
      <c r="VJI15" s="91"/>
      <c r="VJJ15" s="91"/>
      <c r="VJK15" s="91"/>
      <c r="VJL15" s="91"/>
      <c r="VJM15" s="91"/>
      <c r="VJN15" s="91"/>
      <c r="VJO15" s="91"/>
      <c r="VJP15" s="91"/>
      <c r="VJQ15" s="91"/>
      <c r="VJR15" s="91"/>
      <c r="VJS15" s="91"/>
      <c r="VJT15" s="91"/>
      <c r="VJU15" s="91"/>
      <c r="VJV15" s="91"/>
      <c r="VJW15" s="91"/>
      <c r="VJX15" s="91"/>
      <c r="VJY15" s="91"/>
      <c r="VJZ15" s="91"/>
      <c r="VKA15" s="91"/>
      <c r="VKB15" s="91"/>
      <c r="VKC15" s="91"/>
      <c r="VKD15" s="91"/>
      <c r="VKE15" s="91"/>
      <c r="VKF15" s="91"/>
      <c r="VKG15" s="91"/>
      <c r="VKH15" s="91"/>
      <c r="VKI15" s="91"/>
      <c r="VKJ15" s="91"/>
      <c r="VKK15" s="91"/>
      <c r="VKL15" s="91"/>
      <c r="VKM15" s="91"/>
      <c r="VKN15" s="91"/>
      <c r="VKO15" s="91"/>
      <c r="VKP15" s="91"/>
      <c r="VKQ15" s="91"/>
      <c r="VKR15" s="91"/>
      <c r="VKS15" s="91"/>
      <c r="VKT15" s="91"/>
      <c r="VKU15" s="91"/>
      <c r="VKV15" s="91"/>
      <c r="VKW15" s="91"/>
      <c r="VKX15" s="91"/>
      <c r="VKY15" s="91"/>
      <c r="VKZ15" s="91"/>
      <c r="VLA15" s="91"/>
      <c r="VLB15" s="91"/>
      <c r="VLC15" s="91"/>
      <c r="VLD15" s="91"/>
      <c r="VLE15" s="91"/>
      <c r="VLF15" s="91"/>
      <c r="VLG15" s="91"/>
      <c r="VLH15" s="91"/>
      <c r="VLI15" s="91"/>
      <c r="VLJ15" s="91"/>
      <c r="VLK15" s="91"/>
      <c r="VLL15" s="91"/>
      <c r="VLM15" s="91"/>
      <c r="VLN15" s="91"/>
      <c r="VLO15" s="91"/>
      <c r="VLP15" s="91"/>
      <c r="VLQ15" s="91"/>
      <c r="VLR15" s="91"/>
      <c r="VLS15" s="91"/>
      <c r="VLT15" s="91"/>
      <c r="VLU15" s="91"/>
      <c r="VLV15" s="91"/>
      <c r="VLW15" s="91"/>
      <c r="VLX15" s="91"/>
      <c r="VLY15" s="91"/>
      <c r="VLZ15" s="91"/>
      <c r="VMA15" s="91"/>
      <c r="VMB15" s="91"/>
      <c r="VMC15" s="91"/>
      <c r="VMD15" s="91"/>
      <c r="VME15" s="91"/>
      <c r="VMF15" s="91"/>
      <c r="VMG15" s="91"/>
      <c r="VMH15" s="91"/>
      <c r="VMI15" s="91"/>
      <c r="VMJ15" s="91"/>
      <c r="VMK15" s="91"/>
      <c r="VML15" s="91"/>
      <c r="VMM15" s="91"/>
      <c r="VMN15" s="91"/>
      <c r="VMO15" s="91"/>
      <c r="VMP15" s="91"/>
      <c r="VMQ15" s="91"/>
      <c r="VMR15" s="91"/>
      <c r="VMS15" s="91"/>
      <c r="VMT15" s="91"/>
      <c r="VMU15" s="91"/>
      <c r="VMV15" s="91"/>
      <c r="VMW15" s="91"/>
      <c r="VMX15" s="91"/>
      <c r="VMY15" s="91"/>
      <c r="VMZ15" s="91"/>
      <c r="VNA15" s="91"/>
      <c r="VNB15" s="91"/>
      <c r="VNC15" s="91"/>
      <c r="VND15" s="91"/>
      <c r="VNE15" s="91"/>
      <c r="VNF15" s="91"/>
      <c r="VNG15" s="91"/>
      <c r="VNH15" s="91"/>
      <c r="VNI15" s="91"/>
      <c r="VNJ15" s="91"/>
      <c r="VNK15" s="91"/>
      <c r="VNL15" s="91"/>
      <c r="VNM15" s="91"/>
      <c r="VNN15" s="91"/>
      <c r="VNO15" s="91"/>
      <c r="VNP15" s="91"/>
      <c r="VNQ15" s="91"/>
      <c r="VNR15" s="91"/>
      <c r="VNS15" s="91"/>
      <c r="VNT15" s="91"/>
      <c r="VNU15" s="91"/>
      <c r="VNV15" s="91"/>
      <c r="VNW15" s="91"/>
      <c r="VNX15" s="91"/>
      <c r="VNY15" s="91"/>
      <c r="VNZ15" s="91"/>
      <c r="VOA15" s="91"/>
      <c r="VOB15" s="91"/>
      <c r="VOC15" s="91"/>
      <c r="VOD15" s="91"/>
      <c r="VOE15" s="91"/>
      <c r="VOF15" s="91"/>
      <c r="VOG15" s="91"/>
      <c r="VOH15" s="91"/>
      <c r="VOI15" s="91"/>
      <c r="VOJ15" s="91"/>
      <c r="VOK15" s="91"/>
      <c r="VOL15" s="91"/>
      <c r="VOM15" s="91"/>
      <c r="VON15" s="91"/>
      <c r="VOO15" s="91"/>
      <c r="VOP15" s="91"/>
      <c r="VOQ15" s="91"/>
      <c r="VOR15" s="91"/>
      <c r="VOS15" s="91"/>
      <c r="VOT15" s="91"/>
      <c r="VOU15" s="91"/>
      <c r="VOV15" s="91"/>
      <c r="VOW15" s="91"/>
      <c r="VOX15" s="91"/>
      <c r="VOY15" s="91"/>
      <c r="VOZ15" s="91"/>
      <c r="VPA15" s="91"/>
      <c r="VPB15" s="91"/>
      <c r="VPC15" s="91"/>
      <c r="VPD15" s="91"/>
      <c r="VPE15" s="91"/>
      <c r="VPF15" s="91"/>
      <c r="VPG15" s="91"/>
      <c r="VPH15" s="91"/>
      <c r="VPI15" s="91"/>
      <c r="VPJ15" s="91"/>
      <c r="VPK15" s="91"/>
      <c r="VPL15" s="91"/>
      <c r="VPM15" s="91"/>
      <c r="VPN15" s="91"/>
      <c r="VPO15" s="91"/>
      <c r="VPP15" s="91"/>
      <c r="VPQ15" s="91"/>
      <c r="VPR15" s="91"/>
      <c r="VPS15" s="91"/>
      <c r="VPT15" s="91"/>
      <c r="VPU15" s="91"/>
      <c r="VPV15" s="91"/>
      <c r="VPW15" s="91"/>
      <c r="VPX15" s="91"/>
      <c r="VPY15" s="91"/>
      <c r="VPZ15" s="91"/>
      <c r="VQA15" s="91"/>
      <c r="VQB15" s="91"/>
      <c r="VQC15" s="91"/>
      <c r="VQD15" s="91"/>
      <c r="VQE15" s="91"/>
      <c r="VQF15" s="91"/>
      <c r="VQG15" s="91"/>
      <c r="VQH15" s="91"/>
      <c r="VQI15" s="91"/>
      <c r="VQJ15" s="91"/>
      <c r="VQK15" s="91"/>
      <c r="VQL15" s="91"/>
      <c r="VQM15" s="91"/>
      <c r="VQN15" s="91"/>
      <c r="VQO15" s="91"/>
      <c r="VQP15" s="91"/>
      <c r="VQQ15" s="91"/>
      <c r="VQR15" s="91"/>
      <c r="VQS15" s="91"/>
      <c r="VQT15" s="91"/>
      <c r="VQU15" s="91"/>
      <c r="VQV15" s="91"/>
      <c r="VQW15" s="91"/>
      <c r="VQX15" s="91"/>
      <c r="VQY15" s="91"/>
      <c r="VQZ15" s="91"/>
      <c r="VRA15" s="91"/>
      <c r="VRB15" s="91"/>
      <c r="VRC15" s="91"/>
      <c r="VRD15" s="91"/>
      <c r="VRE15" s="91"/>
      <c r="VRF15" s="91"/>
      <c r="VRG15" s="91"/>
      <c r="VRH15" s="91"/>
      <c r="VRI15" s="91"/>
      <c r="VRJ15" s="91"/>
      <c r="VRK15" s="91"/>
      <c r="VRL15" s="91"/>
      <c r="VRM15" s="91"/>
      <c r="VRN15" s="91"/>
      <c r="VRO15" s="91"/>
      <c r="VRP15" s="91"/>
      <c r="VRQ15" s="91"/>
      <c r="VRR15" s="91"/>
      <c r="VRS15" s="91"/>
      <c r="VRT15" s="91"/>
      <c r="VRU15" s="91"/>
      <c r="VRV15" s="91"/>
      <c r="VRW15" s="91"/>
      <c r="VRX15" s="91"/>
      <c r="VRY15" s="91"/>
      <c r="VRZ15" s="91"/>
      <c r="VSA15" s="91"/>
      <c r="VSB15" s="91"/>
      <c r="VSC15" s="91"/>
      <c r="VSD15" s="91"/>
      <c r="VSE15" s="91"/>
      <c r="VSF15" s="91"/>
      <c r="VSG15" s="91"/>
      <c r="VSH15" s="91"/>
      <c r="VSI15" s="91"/>
      <c r="VSJ15" s="91"/>
      <c r="VSK15" s="91"/>
      <c r="VSL15" s="91"/>
      <c r="VSM15" s="91"/>
      <c r="VSN15" s="91"/>
      <c r="VSO15" s="91"/>
      <c r="VSP15" s="91"/>
      <c r="VSQ15" s="91"/>
      <c r="VSR15" s="91"/>
      <c r="VSS15" s="91"/>
      <c r="VST15" s="91"/>
      <c r="VSU15" s="91"/>
      <c r="VSV15" s="91"/>
      <c r="VSW15" s="91"/>
      <c r="VSX15" s="91"/>
      <c r="VSY15" s="91"/>
      <c r="VSZ15" s="91"/>
      <c r="VTA15" s="91"/>
      <c r="VTB15" s="91"/>
      <c r="VTC15" s="91"/>
      <c r="VTD15" s="91"/>
      <c r="VTE15" s="91"/>
      <c r="VTF15" s="91"/>
      <c r="VTG15" s="91"/>
      <c r="VTH15" s="91"/>
      <c r="VTI15" s="91"/>
      <c r="VTJ15" s="91"/>
      <c r="VTK15" s="91"/>
      <c r="VTL15" s="91"/>
      <c r="VTM15" s="91"/>
      <c r="VTN15" s="91"/>
      <c r="VTO15" s="91"/>
      <c r="VTP15" s="91"/>
      <c r="VTQ15" s="91"/>
      <c r="VTR15" s="91"/>
      <c r="VTS15" s="91"/>
      <c r="VTT15" s="91"/>
      <c r="VTU15" s="91"/>
      <c r="VTV15" s="91"/>
      <c r="VTW15" s="91"/>
      <c r="VTX15" s="91"/>
      <c r="VTY15" s="91"/>
      <c r="VTZ15" s="91"/>
      <c r="VUA15" s="91"/>
      <c r="VUB15" s="91"/>
      <c r="VUC15" s="91"/>
      <c r="VUD15" s="91"/>
      <c r="VUE15" s="91"/>
      <c r="VUF15" s="91"/>
      <c r="VUG15" s="91"/>
      <c r="VUH15" s="91"/>
      <c r="VUI15" s="91"/>
      <c r="VUJ15" s="91"/>
      <c r="VUK15" s="91"/>
      <c r="VUL15" s="91"/>
      <c r="VUM15" s="91"/>
      <c r="VUN15" s="91"/>
      <c r="VUO15" s="91"/>
      <c r="VUP15" s="91"/>
      <c r="VUQ15" s="91"/>
      <c r="VUR15" s="91"/>
      <c r="VUS15" s="91"/>
      <c r="VUT15" s="91"/>
      <c r="VUU15" s="91"/>
      <c r="VUV15" s="91"/>
      <c r="VUW15" s="91"/>
      <c r="VUX15" s="91"/>
      <c r="VUY15" s="91"/>
      <c r="VUZ15" s="91"/>
      <c r="VVA15" s="91"/>
      <c r="VVB15" s="91"/>
      <c r="VVC15" s="91"/>
      <c r="VVD15" s="91"/>
      <c r="VVE15" s="91"/>
      <c r="VVF15" s="91"/>
      <c r="VVG15" s="91"/>
      <c r="VVH15" s="91"/>
      <c r="VVI15" s="91"/>
      <c r="VVJ15" s="91"/>
      <c r="VVK15" s="91"/>
      <c r="VVL15" s="91"/>
      <c r="VVM15" s="91"/>
      <c r="VVN15" s="91"/>
      <c r="VVO15" s="91"/>
      <c r="VVP15" s="91"/>
      <c r="VVQ15" s="91"/>
      <c r="VVR15" s="91"/>
      <c r="VVS15" s="91"/>
      <c r="VVT15" s="91"/>
      <c r="VVU15" s="91"/>
      <c r="VVV15" s="91"/>
      <c r="VVW15" s="91"/>
      <c r="VVX15" s="91"/>
      <c r="VVY15" s="91"/>
      <c r="VVZ15" s="91"/>
      <c r="VWA15" s="91"/>
      <c r="VWB15" s="91"/>
      <c r="VWC15" s="91"/>
      <c r="VWD15" s="91"/>
      <c r="VWE15" s="91"/>
      <c r="VWF15" s="91"/>
      <c r="VWG15" s="91"/>
      <c r="VWH15" s="91"/>
      <c r="VWI15" s="91"/>
      <c r="VWJ15" s="91"/>
      <c r="VWK15" s="91"/>
      <c r="VWL15" s="91"/>
      <c r="VWM15" s="91"/>
      <c r="VWN15" s="91"/>
      <c r="VWO15" s="91"/>
      <c r="VWP15" s="91"/>
      <c r="VWQ15" s="91"/>
      <c r="VWR15" s="91"/>
      <c r="VWS15" s="91"/>
      <c r="VWT15" s="91"/>
      <c r="VWU15" s="91"/>
      <c r="VWV15" s="91"/>
      <c r="VWW15" s="91"/>
      <c r="VWX15" s="91"/>
      <c r="VWY15" s="91"/>
      <c r="VWZ15" s="91"/>
      <c r="VXA15" s="91"/>
      <c r="VXB15" s="91"/>
      <c r="VXC15" s="91"/>
      <c r="VXD15" s="91"/>
      <c r="VXE15" s="91"/>
      <c r="VXF15" s="91"/>
      <c r="VXG15" s="91"/>
      <c r="VXH15" s="91"/>
      <c r="VXI15" s="91"/>
      <c r="VXJ15" s="91"/>
      <c r="VXK15" s="91"/>
      <c r="VXL15" s="91"/>
      <c r="VXM15" s="91"/>
      <c r="VXN15" s="91"/>
      <c r="VXO15" s="91"/>
      <c r="VXP15" s="91"/>
      <c r="VXQ15" s="91"/>
      <c r="VXR15" s="91"/>
      <c r="VXS15" s="91"/>
      <c r="VXT15" s="91"/>
      <c r="VXU15" s="91"/>
      <c r="VXV15" s="91"/>
      <c r="VXW15" s="91"/>
      <c r="VXX15" s="91"/>
      <c r="VXY15" s="91"/>
      <c r="VXZ15" s="91"/>
      <c r="VYA15" s="91"/>
      <c r="VYB15" s="91"/>
      <c r="VYC15" s="91"/>
      <c r="VYD15" s="91"/>
      <c r="VYE15" s="91"/>
      <c r="VYF15" s="91"/>
      <c r="VYG15" s="91"/>
      <c r="VYH15" s="91"/>
      <c r="VYI15" s="91"/>
      <c r="VYJ15" s="91"/>
      <c r="VYK15" s="91"/>
      <c r="VYL15" s="91"/>
      <c r="VYM15" s="91"/>
      <c r="VYN15" s="91"/>
      <c r="VYO15" s="91"/>
      <c r="VYP15" s="91"/>
      <c r="VYQ15" s="91"/>
      <c r="VYR15" s="91"/>
      <c r="VYS15" s="91"/>
      <c r="VYT15" s="91"/>
      <c r="VYU15" s="91"/>
      <c r="VYV15" s="91"/>
      <c r="VYW15" s="91"/>
      <c r="VYX15" s="91"/>
      <c r="VYY15" s="91"/>
      <c r="VYZ15" s="91"/>
      <c r="VZA15" s="91"/>
      <c r="VZB15" s="91"/>
      <c r="VZC15" s="91"/>
      <c r="VZD15" s="91"/>
      <c r="VZE15" s="91"/>
      <c r="VZF15" s="91"/>
      <c r="VZG15" s="91"/>
      <c r="VZH15" s="91"/>
      <c r="VZI15" s="91"/>
      <c r="VZJ15" s="91"/>
      <c r="VZK15" s="91"/>
      <c r="VZL15" s="91"/>
      <c r="VZM15" s="91"/>
      <c r="VZN15" s="91"/>
      <c r="VZO15" s="91"/>
      <c r="VZP15" s="91"/>
      <c r="VZQ15" s="91"/>
      <c r="VZR15" s="91"/>
      <c r="VZS15" s="91"/>
      <c r="VZT15" s="91"/>
      <c r="VZU15" s="91"/>
      <c r="VZV15" s="91"/>
      <c r="VZW15" s="91"/>
      <c r="VZX15" s="91"/>
      <c r="VZY15" s="91"/>
      <c r="VZZ15" s="91"/>
      <c r="WAA15" s="91"/>
      <c r="WAB15" s="91"/>
      <c r="WAC15" s="91"/>
      <c r="WAD15" s="91"/>
      <c r="WAE15" s="91"/>
      <c r="WAF15" s="91"/>
      <c r="WAG15" s="91"/>
      <c r="WAH15" s="91"/>
      <c r="WAI15" s="91"/>
      <c r="WAJ15" s="91"/>
      <c r="WAK15" s="91"/>
      <c r="WAL15" s="91"/>
      <c r="WAM15" s="91"/>
      <c r="WAN15" s="91"/>
      <c r="WAO15" s="91"/>
      <c r="WAP15" s="91"/>
      <c r="WAQ15" s="91"/>
      <c r="WAR15" s="91"/>
      <c r="WAS15" s="91"/>
      <c r="WAT15" s="91"/>
      <c r="WAU15" s="91"/>
      <c r="WAV15" s="91"/>
      <c r="WAW15" s="91"/>
      <c r="WAX15" s="91"/>
      <c r="WAY15" s="91"/>
      <c r="WAZ15" s="91"/>
      <c r="WBA15" s="91"/>
      <c r="WBB15" s="91"/>
      <c r="WBC15" s="91"/>
      <c r="WBD15" s="91"/>
      <c r="WBE15" s="91"/>
      <c r="WBF15" s="91"/>
      <c r="WBG15" s="91"/>
      <c r="WBH15" s="91"/>
      <c r="WBI15" s="91"/>
      <c r="WBJ15" s="91"/>
      <c r="WBK15" s="91"/>
      <c r="WBL15" s="91"/>
      <c r="WBM15" s="91"/>
      <c r="WBN15" s="91"/>
      <c r="WBO15" s="91"/>
      <c r="WBP15" s="91"/>
      <c r="WBQ15" s="91"/>
      <c r="WBR15" s="91"/>
      <c r="WBS15" s="91"/>
      <c r="WBT15" s="91"/>
      <c r="WBU15" s="91"/>
      <c r="WBV15" s="91"/>
      <c r="WBW15" s="91"/>
      <c r="WBX15" s="91"/>
      <c r="WBY15" s="91"/>
      <c r="WBZ15" s="91"/>
      <c r="WCA15" s="91"/>
      <c r="WCB15" s="91"/>
      <c r="WCC15" s="91"/>
      <c r="WCD15" s="91"/>
      <c r="WCE15" s="91"/>
      <c r="WCF15" s="91"/>
      <c r="WCG15" s="91"/>
      <c r="WCH15" s="91"/>
      <c r="WCI15" s="91"/>
      <c r="WCJ15" s="91"/>
      <c r="WCK15" s="91"/>
      <c r="WCL15" s="91"/>
      <c r="WCM15" s="91"/>
      <c r="WCN15" s="91"/>
      <c r="WCO15" s="91"/>
      <c r="WCP15" s="91"/>
      <c r="WCQ15" s="91"/>
      <c r="WCR15" s="91"/>
      <c r="WCS15" s="91"/>
      <c r="WCT15" s="91"/>
      <c r="WCU15" s="91"/>
      <c r="WCV15" s="91"/>
      <c r="WCW15" s="91"/>
      <c r="WCX15" s="91"/>
      <c r="WCY15" s="91"/>
      <c r="WCZ15" s="91"/>
      <c r="WDA15" s="91"/>
      <c r="WDB15" s="91"/>
      <c r="WDC15" s="91"/>
      <c r="WDD15" s="91"/>
      <c r="WDE15" s="91"/>
      <c r="WDF15" s="91"/>
      <c r="WDG15" s="91"/>
      <c r="WDH15" s="91"/>
      <c r="WDI15" s="91"/>
      <c r="WDJ15" s="91"/>
      <c r="WDK15" s="91"/>
      <c r="WDL15" s="91"/>
      <c r="WDM15" s="91"/>
      <c r="WDN15" s="91"/>
      <c r="WDO15" s="91"/>
      <c r="WDP15" s="91"/>
      <c r="WDQ15" s="91"/>
      <c r="WDR15" s="91"/>
      <c r="WDS15" s="91"/>
      <c r="WDT15" s="91"/>
      <c r="WDU15" s="91"/>
      <c r="WDV15" s="91"/>
      <c r="WDW15" s="91"/>
      <c r="WDX15" s="91"/>
      <c r="WDY15" s="91"/>
      <c r="WDZ15" s="91"/>
      <c r="WEA15" s="91"/>
      <c r="WEB15" s="91"/>
      <c r="WEC15" s="91"/>
      <c r="WED15" s="91"/>
      <c r="WEE15" s="91"/>
      <c r="WEF15" s="91"/>
      <c r="WEG15" s="91"/>
      <c r="WEH15" s="91"/>
      <c r="WEI15" s="91"/>
      <c r="WEJ15" s="91"/>
      <c r="WEK15" s="91"/>
      <c r="WEL15" s="91"/>
      <c r="WEM15" s="91"/>
      <c r="WEN15" s="91"/>
      <c r="WEO15" s="91"/>
      <c r="WEP15" s="91"/>
      <c r="WEQ15" s="91"/>
      <c r="WER15" s="91"/>
      <c r="WES15" s="91"/>
      <c r="WET15" s="91"/>
      <c r="WEU15" s="91"/>
      <c r="WEV15" s="91"/>
      <c r="WEW15" s="91"/>
      <c r="WEX15" s="91"/>
      <c r="WEY15" s="91"/>
      <c r="WEZ15" s="91"/>
      <c r="WFA15" s="91"/>
      <c r="WFB15" s="91"/>
      <c r="WFC15" s="91"/>
      <c r="WFD15" s="91"/>
      <c r="WFE15" s="91"/>
      <c r="WFF15" s="91"/>
      <c r="WFG15" s="91"/>
      <c r="WFH15" s="91"/>
      <c r="WFI15" s="91"/>
      <c r="WFJ15" s="91"/>
      <c r="WFK15" s="91"/>
      <c r="WFL15" s="91"/>
      <c r="WFM15" s="91"/>
      <c r="WFN15" s="91"/>
      <c r="WFO15" s="91"/>
      <c r="WFP15" s="91"/>
      <c r="WFQ15" s="91"/>
      <c r="WFR15" s="91"/>
      <c r="WFS15" s="91"/>
      <c r="WFT15" s="91"/>
      <c r="WFU15" s="91"/>
      <c r="WFV15" s="91"/>
      <c r="WFW15" s="91"/>
      <c r="WFX15" s="91"/>
      <c r="WFY15" s="91"/>
      <c r="WFZ15" s="91"/>
      <c r="WGA15" s="91"/>
      <c r="WGB15" s="91"/>
      <c r="WGC15" s="91"/>
      <c r="WGD15" s="91"/>
      <c r="WGE15" s="91"/>
      <c r="WGF15" s="91"/>
      <c r="WGG15" s="91"/>
      <c r="WGH15" s="91"/>
      <c r="WGI15" s="91"/>
      <c r="WGJ15" s="91"/>
      <c r="WGK15" s="91"/>
      <c r="WGL15" s="91"/>
      <c r="WGM15" s="91"/>
      <c r="WGN15" s="91"/>
      <c r="WGO15" s="91"/>
      <c r="WGP15" s="91"/>
      <c r="WGQ15" s="91"/>
      <c r="WGR15" s="91"/>
      <c r="WGS15" s="91"/>
      <c r="WGT15" s="91"/>
      <c r="WGU15" s="91"/>
      <c r="WGV15" s="91"/>
      <c r="WGW15" s="91"/>
      <c r="WGX15" s="91"/>
      <c r="WGY15" s="91"/>
      <c r="WGZ15" s="91"/>
      <c r="WHA15" s="91"/>
      <c r="WHB15" s="91"/>
      <c r="WHC15" s="91"/>
      <c r="WHD15" s="91"/>
      <c r="WHE15" s="91"/>
      <c r="WHF15" s="91"/>
      <c r="WHG15" s="91"/>
      <c r="WHH15" s="91"/>
      <c r="WHI15" s="91"/>
      <c r="WHJ15" s="91"/>
      <c r="WHK15" s="91"/>
      <c r="WHL15" s="91"/>
      <c r="WHM15" s="91"/>
      <c r="WHN15" s="91"/>
      <c r="WHO15" s="91"/>
      <c r="WHP15" s="91"/>
      <c r="WHQ15" s="91"/>
      <c r="WHR15" s="91"/>
      <c r="WHS15" s="91"/>
      <c r="WHT15" s="91"/>
      <c r="WHU15" s="91"/>
      <c r="WHV15" s="91"/>
      <c r="WHW15" s="91"/>
      <c r="WHX15" s="91"/>
      <c r="WHY15" s="91"/>
      <c r="WHZ15" s="91"/>
      <c r="WIA15" s="91"/>
      <c r="WIB15" s="91"/>
      <c r="WIC15" s="91"/>
      <c r="WID15" s="91"/>
      <c r="WIE15" s="91"/>
      <c r="WIF15" s="91"/>
      <c r="WIG15" s="91"/>
      <c r="WIH15" s="91"/>
      <c r="WII15" s="91"/>
      <c r="WIJ15" s="91"/>
      <c r="WIK15" s="91"/>
      <c r="WIL15" s="91"/>
      <c r="WIM15" s="91"/>
      <c r="WIN15" s="91"/>
      <c r="WIO15" s="91"/>
      <c r="WIP15" s="91"/>
      <c r="WIQ15" s="91"/>
      <c r="WIR15" s="91"/>
      <c r="WIS15" s="91"/>
      <c r="WIT15" s="91"/>
      <c r="WIU15" s="91"/>
      <c r="WIV15" s="91"/>
      <c r="WIW15" s="91"/>
      <c r="WIX15" s="91"/>
      <c r="WIY15" s="91"/>
      <c r="WIZ15" s="91"/>
      <c r="WJA15" s="91"/>
      <c r="WJB15" s="91"/>
      <c r="WJC15" s="91"/>
      <c r="WJD15" s="91"/>
      <c r="WJE15" s="91"/>
      <c r="WJF15" s="91"/>
      <c r="WJG15" s="91"/>
      <c r="WJH15" s="91"/>
      <c r="WJI15" s="91"/>
      <c r="WJJ15" s="91"/>
      <c r="WJK15" s="91"/>
      <c r="WJL15" s="91"/>
      <c r="WJM15" s="91"/>
      <c r="WJN15" s="91"/>
      <c r="WJO15" s="91"/>
      <c r="WJP15" s="91"/>
      <c r="WJQ15" s="91"/>
      <c r="WJR15" s="91"/>
      <c r="WJS15" s="91"/>
      <c r="WJT15" s="91"/>
      <c r="WJU15" s="91"/>
      <c r="WJV15" s="91"/>
      <c r="WJW15" s="91"/>
      <c r="WJX15" s="91"/>
      <c r="WJY15" s="91"/>
      <c r="WJZ15" s="91"/>
      <c r="WKA15" s="91"/>
      <c r="WKB15" s="91"/>
      <c r="WKC15" s="91"/>
      <c r="WKD15" s="91"/>
      <c r="WKE15" s="91"/>
      <c r="WKF15" s="91"/>
      <c r="WKG15" s="91"/>
      <c r="WKH15" s="91"/>
      <c r="WKI15" s="91"/>
      <c r="WKJ15" s="91"/>
      <c r="WKK15" s="91"/>
      <c r="WKL15" s="91"/>
      <c r="WKM15" s="91"/>
      <c r="WKN15" s="91"/>
      <c r="WKO15" s="91"/>
      <c r="WKP15" s="91"/>
      <c r="WKQ15" s="91"/>
      <c r="WKR15" s="91"/>
      <c r="WKS15" s="91"/>
      <c r="WKT15" s="91"/>
      <c r="WKU15" s="91"/>
      <c r="WKV15" s="91"/>
      <c r="WKW15" s="91"/>
      <c r="WKX15" s="91"/>
      <c r="WKY15" s="91"/>
      <c r="WKZ15" s="91"/>
      <c r="WLA15" s="91"/>
      <c r="WLB15" s="91"/>
      <c r="WLC15" s="91"/>
      <c r="WLD15" s="91"/>
      <c r="WLE15" s="91"/>
      <c r="WLF15" s="91"/>
      <c r="WLG15" s="91"/>
      <c r="WLH15" s="91"/>
      <c r="WLI15" s="91"/>
      <c r="WLJ15" s="91"/>
      <c r="WLK15" s="91"/>
      <c r="WLL15" s="91"/>
      <c r="WLM15" s="91"/>
      <c r="WLN15" s="91"/>
      <c r="WLO15" s="91"/>
      <c r="WLP15" s="91"/>
      <c r="WLQ15" s="91"/>
      <c r="WLR15" s="91"/>
      <c r="WLS15" s="91"/>
      <c r="WLT15" s="91"/>
      <c r="WLU15" s="91"/>
      <c r="WLV15" s="91"/>
      <c r="WLW15" s="91"/>
      <c r="WLX15" s="91"/>
      <c r="WLY15" s="91"/>
      <c r="WLZ15" s="91"/>
      <c r="WMA15" s="91"/>
      <c r="WMB15" s="91"/>
      <c r="WMC15" s="91"/>
      <c r="WMD15" s="91"/>
      <c r="WME15" s="91"/>
      <c r="WMF15" s="91"/>
      <c r="WMG15" s="91"/>
      <c r="WMH15" s="91"/>
      <c r="WMI15" s="91"/>
      <c r="WMJ15" s="91"/>
      <c r="WMK15" s="91"/>
      <c r="WML15" s="91"/>
      <c r="WMM15" s="91"/>
      <c r="WMN15" s="91"/>
      <c r="WMO15" s="91"/>
      <c r="WMP15" s="91"/>
      <c r="WMQ15" s="91"/>
      <c r="WMR15" s="91"/>
      <c r="WMS15" s="91"/>
      <c r="WMT15" s="91"/>
      <c r="WMU15" s="91"/>
      <c r="WMV15" s="91"/>
      <c r="WMW15" s="91"/>
      <c r="WMX15" s="91"/>
      <c r="WMY15" s="91"/>
      <c r="WMZ15" s="91"/>
      <c r="WNA15" s="91"/>
      <c r="WNB15" s="91"/>
      <c r="WNC15" s="91"/>
      <c r="WND15" s="91"/>
      <c r="WNE15" s="91"/>
      <c r="WNF15" s="91"/>
      <c r="WNG15" s="91"/>
      <c r="WNH15" s="91"/>
      <c r="WNI15" s="91"/>
      <c r="WNJ15" s="91"/>
      <c r="WNK15" s="91"/>
      <c r="WNL15" s="91"/>
      <c r="WNM15" s="91"/>
      <c r="WNN15" s="91"/>
      <c r="WNO15" s="91"/>
      <c r="WNP15" s="91"/>
      <c r="WNQ15" s="91"/>
      <c r="WNR15" s="91"/>
      <c r="WNS15" s="91"/>
      <c r="WNT15" s="91"/>
      <c r="WNU15" s="91"/>
      <c r="WNV15" s="91"/>
      <c r="WNW15" s="91"/>
      <c r="WNX15" s="91"/>
      <c r="WNY15" s="91"/>
      <c r="WNZ15" s="91"/>
      <c r="WOA15" s="91"/>
      <c r="WOB15" s="91"/>
      <c r="WOC15" s="91"/>
      <c r="WOD15" s="91"/>
      <c r="WOE15" s="91"/>
      <c r="WOF15" s="91"/>
      <c r="WOG15" s="91"/>
      <c r="WOH15" s="91"/>
      <c r="WOI15" s="91"/>
      <c r="WOJ15" s="91"/>
      <c r="WOK15" s="91"/>
      <c r="WOL15" s="91"/>
      <c r="WOM15" s="91"/>
      <c r="WON15" s="91"/>
      <c r="WOO15" s="91"/>
      <c r="WOP15" s="91"/>
      <c r="WOQ15" s="91"/>
      <c r="WOR15" s="91"/>
      <c r="WOS15" s="91"/>
      <c r="WOT15" s="91"/>
      <c r="WOU15" s="91"/>
      <c r="WOV15" s="91"/>
      <c r="WOW15" s="91"/>
      <c r="WOX15" s="91"/>
      <c r="WOY15" s="91"/>
      <c r="WOZ15" s="91"/>
      <c r="WPA15" s="91"/>
      <c r="WPB15" s="91"/>
      <c r="WPC15" s="91"/>
      <c r="WPD15" s="91"/>
      <c r="WPE15" s="91"/>
      <c r="WPF15" s="91"/>
      <c r="WPG15" s="91"/>
      <c r="WPH15" s="91"/>
      <c r="WPI15" s="91"/>
      <c r="WPJ15" s="91"/>
      <c r="WPK15" s="91"/>
      <c r="WPL15" s="91"/>
      <c r="WPM15" s="91"/>
      <c r="WPN15" s="91"/>
      <c r="WPO15" s="91"/>
      <c r="WPP15" s="91"/>
      <c r="WPQ15" s="91"/>
      <c r="WPR15" s="91"/>
      <c r="WPS15" s="91"/>
      <c r="WPT15" s="91"/>
      <c r="WPU15" s="91"/>
      <c r="WPV15" s="91"/>
      <c r="WPW15" s="91"/>
      <c r="WPX15" s="91"/>
      <c r="WPY15" s="91"/>
      <c r="WPZ15" s="91"/>
      <c r="WQA15" s="91"/>
      <c r="WQB15" s="91"/>
      <c r="WQC15" s="91"/>
      <c r="WQD15" s="91"/>
      <c r="WQE15" s="91"/>
      <c r="WQF15" s="91"/>
      <c r="WQG15" s="91"/>
      <c r="WQH15" s="91"/>
      <c r="WQI15" s="91"/>
      <c r="WQJ15" s="91"/>
      <c r="WQK15" s="91"/>
      <c r="WQL15" s="91"/>
      <c r="WQM15" s="91"/>
      <c r="WQN15" s="91"/>
      <c r="WQO15" s="91"/>
      <c r="WQP15" s="91"/>
      <c r="WQQ15" s="91"/>
      <c r="WQR15" s="91"/>
      <c r="WQS15" s="91"/>
      <c r="WQT15" s="91"/>
      <c r="WQU15" s="91"/>
      <c r="WQV15" s="91"/>
      <c r="WQW15" s="91"/>
      <c r="WQX15" s="91"/>
      <c r="WQY15" s="91"/>
      <c r="WQZ15" s="91"/>
      <c r="WRA15" s="91"/>
      <c r="WRB15" s="91"/>
      <c r="WRC15" s="91"/>
      <c r="WRD15" s="91"/>
      <c r="WRE15" s="91"/>
      <c r="WRF15" s="91"/>
      <c r="WRG15" s="91"/>
      <c r="WRH15" s="91"/>
      <c r="WRI15" s="91"/>
      <c r="WRJ15" s="91"/>
      <c r="WRK15" s="91"/>
      <c r="WRL15" s="91"/>
      <c r="WRM15" s="91"/>
      <c r="WRN15" s="91"/>
      <c r="WRO15" s="91"/>
      <c r="WRP15" s="91"/>
      <c r="WRQ15" s="91"/>
      <c r="WRR15" s="91"/>
      <c r="WRS15" s="91"/>
      <c r="WRT15" s="91"/>
      <c r="WRU15" s="91"/>
      <c r="WRV15" s="91"/>
      <c r="WRW15" s="91"/>
      <c r="WRX15" s="91"/>
      <c r="WRY15" s="91"/>
      <c r="WRZ15" s="91"/>
      <c r="WSA15" s="91"/>
      <c r="WSB15" s="91"/>
      <c r="WSC15" s="91"/>
      <c r="WSD15" s="91"/>
      <c r="WSE15" s="91"/>
      <c r="WSF15" s="91"/>
      <c r="WSG15" s="91"/>
      <c r="WSH15" s="91"/>
      <c r="WSI15" s="91"/>
      <c r="WSJ15" s="91"/>
      <c r="WSK15" s="91"/>
      <c r="WSL15" s="91"/>
      <c r="WSM15" s="91"/>
      <c r="WSN15" s="91"/>
      <c r="WSO15" s="91"/>
      <c r="WSP15" s="91"/>
      <c r="WSQ15" s="91"/>
      <c r="WSR15" s="91"/>
      <c r="WSS15" s="91"/>
      <c r="WST15" s="91"/>
      <c r="WSU15" s="91"/>
      <c r="WSV15" s="91"/>
      <c r="WSW15" s="91"/>
      <c r="WSX15" s="91"/>
      <c r="WSY15" s="91"/>
      <c r="WSZ15" s="91"/>
      <c r="WTA15" s="91"/>
      <c r="WTB15" s="91"/>
      <c r="WTC15" s="91"/>
      <c r="WTD15" s="91"/>
      <c r="WTE15" s="91"/>
      <c r="WTF15" s="91"/>
      <c r="WTG15" s="91"/>
      <c r="WTH15" s="91"/>
      <c r="WTI15" s="91"/>
      <c r="WTJ15" s="91"/>
      <c r="WTK15" s="91"/>
      <c r="WTL15" s="91"/>
      <c r="WTM15" s="91"/>
      <c r="WTN15" s="91"/>
      <c r="WTO15" s="91"/>
      <c r="WTP15" s="91"/>
      <c r="WTQ15" s="91"/>
      <c r="WTR15" s="91"/>
      <c r="WTS15" s="91"/>
      <c r="WTT15" s="91"/>
      <c r="WTU15" s="91"/>
      <c r="WTV15" s="91"/>
      <c r="WTW15" s="91"/>
      <c r="WTX15" s="91"/>
      <c r="WTY15" s="91"/>
      <c r="WTZ15" s="91"/>
      <c r="WUA15" s="91"/>
      <c r="WUB15" s="91"/>
      <c r="WUC15" s="91"/>
      <c r="WUD15" s="91"/>
      <c r="WUE15" s="91"/>
      <c r="WUF15" s="91"/>
      <c r="WUG15" s="91"/>
      <c r="WUH15" s="91"/>
      <c r="WUI15" s="91"/>
      <c r="WUJ15" s="91"/>
      <c r="WUK15" s="91"/>
      <c r="WUL15" s="91"/>
      <c r="WUM15" s="91"/>
      <c r="WUN15" s="91"/>
      <c r="WUO15" s="91"/>
      <c r="WUP15" s="91"/>
      <c r="WUQ15" s="91"/>
      <c r="WUR15" s="91"/>
      <c r="WUS15" s="91"/>
      <c r="WUT15" s="91"/>
      <c r="WUU15" s="91"/>
      <c r="WUV15" s="91"/>
      <c r="WUW15" s="91"/>
      <c r="WUX15" s="91"/>
      <c r="WUY15" s="91"/>
      <c r="WUZ15" s="91"/>
      <c r="WVA15" s="91"/>
      <c r="WVB15" s="91"/>
      <c r="WVC15" s="91"/>
      <c r="WVD15" s="91"/>
      <c r="WVE15" s="91"/>
      <c r="WVF15" s="91"/>
      <c r="WVG15" s="91"/>
      <c r="WVH15" s="91"/>
      <c r="WVI15" s="91"/>
      <c r="WVJ15" s="91"/>
      <c r="WVK15" s="91"/>
      <c r="WVL15" s="91"/>
      <c r="WVM15" s="91"/>
      <c r="WVN15" s="91"/>
      <c r="WVO15" s="91"/>
      <c r="WVP15" s="91"/>
      <c r="WVQ15" s="91"/>
      <c r="WVR15" s="91"/>
      <c r="WVS15" s="91"/>
      <c r="WVT15" s="91"/>
      <c r="WVU15" s="91"/>
      <c r="WVV15" s="91"/>
      <c r="WVW15" s="91"/>
      <c r="WVX15" s="91"/>
      <c r="WVY15" s="91"/>
      <c r="WVZ15" s="91"/>
      <c r="WWA15" s="91"/>
      <c r="WWB15" s="91"/>
      <c r="WWC15" s="91"/>
      <c r="WWD15" s="91"/>
      <c r="WWE15" s="91"/>
      <c r="WWF15" s="91"/>
      <c r="WWG15" s="91"/>
      <c r="WWH15" s="91"/>
      <c r="WWI15" s="91"/>
      <c r="WWJ15" s="91"/>
      <c r="WWK15" s="91"/>
      <c r="WWL15" s="91"/>
      <c r="WWM15" s="91"/>
      <c r="WWN15" s="91"/>
      <c r="WWO15" s="91"/>
      <c r="WWP15" s="91"/>
      <c r="WWQ15" s="91"/>
      <c r="WWR15" s="91"/>
      <c r="WWS15" s="91"/>
      <c r="WWT15" s="91"/>
      <c r="WWU15" s="91"/>
      <c r="WWV15" s="91"/>
      <c r="WWW15" s="91"/>
      <c r="WWX15" s="91"/>
      <c r="WWY15" s="91"/>
      <c r="WWZ15" s="91"/>
      <c r="WXA15" s="91"/>
      <c r="WXB15" s="91"/>
      <c r="WXC15" s="91"/>
      <c r="WXD15" s="91"/>
      <c r="WXE15" s="91"/>
      <c r="WXF15" s="91"/>
      <c r="WXG15" s="91"/>
      <c r="WXH15" s="91"/>
      <c r="WXI15" s="91"/>
      <c r="WXJ15" s="91"/>
      <c r="WXK15" s="91"/>
      <c r="WXL15" s="91"/>
      <c r="WXM15" s="91"/>
      <c r="WXN15" s="91"/>
      <c r="WXO15" s="91"/>
      <c r="WXP15" s="91"/>
      <c r="WXQ15" s="91"/>
      <c r="WXR15" s="91"/>
      <c r="WXS15" s="91"/>
      <c r="WXT15" s="91"/>
      <c r="WXU15" s="91"/>
      <c r="WXV15" s="91"/>
      <c r="WXW15" s="91"/>
      <c r="WXX15" s="91"/>
      <c r="WXY15" s="91"/>
      <c r="WXZ15" s="91"/>
      <c r="WYA15" s="91"/>
      <c r="WYB15" s="91"/>
      <c r="WYC15" s="91"/>
      <c r="WYD15" s="91"/>
      <c r="WYE15" s="91"/>
      <c r="WYF15" s="91"/>
      <c r="WYG15" s="91"/>
      <c r="WYH15" s="91"/>
      <c r="WYI15" s="91"/>
      <c r="WYJ15" s="91"/>
      <c r="WYK15" s="91"/>
      <c r="WYL15" s="91"/>
      <c r="WYM15" s="91"/>
      <c r="WYN15" s="91"/>
      <c r="WYO15" s="91"/>
      <c r="WYP15" s="91"/>
      <c r="WYQ15" s="91"/>
      <c r="WYR15" s="91"/>
      <c r="WYS15" s="91"/>
      <c r="WYT15" s="91"/>
      <c r="WYU15" s="91"/>
      <c r="WYV15" s="91"/>
      <c r="WYW15" s="91"/>
      <c r="WYX15" s="91"/>
      <c r="WYY15" s="91"/>
      <c r="WYZ15" s="91"/>
      <c r="WZA15" s="91"/>
      <c r="WZB15" s="91"/>
      <c r="WZC15" s="91"/>
      <c r="WZD15" s="91"/>
      <c r="WZE15" s="91"/>
      <c r="WZF15" s="91"/>
      <c r="WZG15" s="91"/>
      <c r="WZH15" s="91"/>
      <c r="WZI15" s="91"/>
      <c r="WZJ15" s="91"/>
      <c r="WZK15" s="91"/>
      <c r="WZL15" s="91"/>
      <c r="WZM15" s="91"/>
      <c r="WZN15" s="91"/>
      <c r="WZO15" s="91"/>
      <c r="WZP15" s="91"/>
      <c r="WZQ15" s="91"/>
      <c r="WZR15" s="91"/>
      <c r="WZS15" s="91"/>
      <c r="WZT15" s="91"/>
      <c r="WZU15" s="91"/>
      <c r="WZV15" s="91"/>
      <c r="WZW15" s="91"/>
      <c r="WZX15" s="91"/>
      <c r="WZY15" s="91"/>
      <c r="WZZ15" s="91"/>
      <c r="XAA15" s="91"/>
      <c r="XAB15" s="91"/>
      <c r="XAC15" s="91"/>
      <c r="XAD15" s="91"/>
      <c r="XAE15" s="91"/>
      <c r="XAF15" s="91"/>
      <c r="XAG15" s="91"/>
      <c r="XAH15" s="91"/>
      <c r="XAI15" s="91"/>
      <c r="XAJ15" s="91"/>
      <c r="XAK15" s="91"/>
      <c r="XAL15" s="91"/>
      <c r="XAM15" s="91"/>
      <c r="XAN15" s="91"/>
      <c r="XAO15" s="91"/>
      <c r="XAP15" s="91"/>
      <c r="XAQ15" s="91"/>
      <c r="XAR15" s="91"/>
      <c r="XAS15" s="91"/>
      <c r="XAT15" s="91"/>
      <c r="XAU15" s="91"/>
      <c r="XAV15" s="91"/>
      <c r="XAW15" s="91"/>
      <c r="XAX15" s="91"/>
      <c r="XAY15" s="91"/>
      <c r="XAZ15" s="91"/>
      <c r="XBA15" s="91"/>
      <c r="XBB15" s="91"/>
      <c r="XBC15" s="91"/>
      <c r="XBD15" s="91"/>
      <c r="XBE15" s="91"/>
      <c r="XBF15" s="91"/>
      <c r="XBG15" s="91"/>
      <c r="XBH15" s="91"/>
      <c r="XBI15" s="91"/>
      <c r="XBJ15" s="91"/>
      <c r="XBK15" s="91"/>
      <c r="XBL15" s="91"/>
      <c r="XBM15" s="91"/>
      <c r="XBN15" s="91"/>
      <c r="XBO15" s="91"/>
      <c r="XBP15" s="91"/>
      <c r="XBQ15" s="91"/>
      <c r="XBR15" s="91"/>
      <c r="XBS15" s="91"/>
      <c r="XBT15" s="91"/>
      <c r="XBU15" s="91"/>
      <c r="XBV15" s="91"/>
      <c r="XBW15" s="91"/>
      <c r="XBX15" s="91"/>
      <c r="XBY15" s="91"/>
      <c r="XBZ15" s="91"/>
      <c r="XCA15" s="91"/>
      <c r="XCB15" s="91"/>
      <c r="XCC15" s="91"/>
      <c r="XCD15" s="91"/>
      <c r="XCE15" s="91"/>
      <c r="XCF15" s="91"/>
      <c r="XCG15" s="91"/>
      <c r="XCH15" s="91"/>
      <c r="XCI15" s="91"/>
      <c r="XCJ15" s="91"/>
      <c r="XCK15" s="91"/>
      <c r="XCL15" s="91"/>
      <c r="XCM15" s="91"/>
      <c r="XCN15" s="91"/>
      <c r="XCO15" s="91"/>
      <c r="XCP15" s="91"/>
      <c r="XCQ15" s="91"/>
      <c r="XCR15" s="91"/>
      <c r="XCS15" s="91"/>
      <c r="XCT15" s="91"/>
      <c r="XCU15" s="91"/>
      <c r="XCV15" s="91"/>
      <c r="XCW15" s="91"/>
      <c r="XCX15" s="91"/>
      <c r="XCY15" s="91"/>
      <c r="XCZ15" s="91"/>
      <c r="XDA15" s="91"/>
      <c r="XDB15" s="91"/>
      <c r="XDC15" s="91"/>
      <c r="XDD15" s="91"/>
      <c r="XDE15" s="91"/>
      <c r="XDF15" s="91"/>
      <c r="XDG15" s="91"/>
      <c r="XDH15" s="91"/>
      <c r="XDI15" s="91"/>
      <c r="XDJ15" s="91"/>
      <c r="XDK15" s="91"/>
      <c r="XDL15" s="91"/>
      <c r="XDM15" s="91"/>
      <c r="XDN15" s="91"/>
      <c r="XDO15" s="91"/>
      <c r="XDP15" s="91"/>
      <c r="XDQ15" s="91"/>
      <c r="XDR15" s="91"/>
      <c r="XDS15" s="91"/>
      <c r="XDT15" s="91"/>
      <c r="XDU15" s="91"/>
      <c r="XDV15" s="91"/>
      <c r="XDW15" s="91"/>
      <c r="XDX15" s="91"/>
      <c r="XDY15" s="91"/>
      <c r="XDZ15" s="91"/>
      <c r="XEA15" s="91"/>
      <c r="XEB15" s="91"/>
      <c r="XEC15" s="91"/>
      <c r="XED15" s="91"/>
      <c r="XEE15" s="91"/>
      <c r="XEF15" s="91"/>
      <c r="XEG15" s="91"/>
      <c r="XEH15" s="91"/>
      <c r="XEI15" s="91"/>
      <c r="XEJ15" s="91"/>
      <c r="XEK15" s="91"/>
      <c r="XEL15" s="91"/>
      <c r="XEM15" s="91"/>
      <c r="XEN15" s="91"/>
      <c r="XEO15" s="91"/>
      <c r="XEP15" s="91"/>
      <c r="XEQ15" s="91"/>
      <c r="XER15" s="91"/>
      <c r="XES15" s="91"/>
      <c r="XET15" s="91"/>
      <c r="XEU15" s="91"/>
      <c r="XEV15" s="91"/>
      <c r="XEW15" s="91"/>
      <c r="XEX15" s="91"/>
      <c r="XEY15" s="91"/>
      <c r="XEZ15" s="91"/>
      <c r="XFA15" s="91"/>
      <c r="XFB15" s="91"/>
      <c r="XFC15" s="91"/>
      <c r="XFD15" s="91"/>
    </row>
    <row r="16" s="80" customFormat="1" ht="15" spans="1:17">
      <c r="A16" s="104" t="s">
        <v>1147</v>
      </c>
      <c r="B16" s="105">
        <v>0.0482</v>
      </c>
      <c r="C16" s="105">
        <v>0.0533</v>
      </c>
      <c r="D16" s="105">
        <v>0.0688</v>
      </c>
      <c r="E16" s="105">
        <v>0.058</v>
      </c>
      <c r="F16" s="105">
        <v>0.0594</v>
      </c>
      <c r="G16" s="105">
        <v>0.0397</v>
      </c>
      <c r="H16" s="105">
        <v>0.0554</v>
      </c>
      <c r="I16" s="105">
        <v>0.0358</v>
      </c>
      <c r="J16" s="105">
        <v>0.036</v>
      </c>
      <c r="K16" s="110">
        <v>0.0428</v>
      </c>
      <c r="L16" s="110"/>
      <c r="M16" s="110"/>
      <c r="N16" s="110"/>
      <c r="O16" s="110"/>
      <c r="P16" s="110"/>
      <c r="Q16" s="110"/>
    </row>
    <row r="17" s="79" customFormat="1" spans="1:17">
      <c r="A17" s="106" t="s">
        <v>1148</v>
      </c>
      <c r="B17" s="106">
        <v>132.36</v>
      </c>
      <c r="C17" s="106">
        <v>138.28</v>
      </c>
      <c r="D17" s="106">
        <v>165.07</v>
      </c>
      <c r="E17" s="106">
        <v>195.04</v>
      </c>
      <c r="F17" s="106">
        <v>173.21</v>
      </c>
      <c r="G17" s="106">
        <v>221.03</v>
      </c>
      <c r="H17" s="106">
        <v>178.85</v>
      </c>
      <c r="I17" s="106">
        <v>118.17</v>
      </c>
      <c r="J17" s="106">
        <v>205.8</v>
      </c>
      <c r="K17" s="106">
        <v>305.76</v>
      </c>
      <c r="L17" s="106"/>
      <c r="M17" s="106"/>
      <c r="N17" s="106"/>
      <c r="O17" s="106"/>
      <c r="P17" s="106"/>
      <c r="Q17" s="106"/>
    </row>
    <row r="18" s="81" customFormat="1" spans="1:17">
      <c r="A18" s="107" t="s">
        <v>1149</v>
      </c>
      <c r="B18" s="107"/>
      <c r="C18" s="107"/>
      <c r="D18" s="107">
        <v>300</v>
      </c>
      <c r="E18" s="107">
        <v>412.5</v>
      </c>
      <c r="F18" s="107">
        <f t="shared" ref="F18:I18" si="2">2250/4</f>
        <v>562.5</v>
      </c>
      <c r="G18" s="107">
        <f t="shared" si="2"/>
        <v>562.5</v>
      </c>
      <c r="H18" s="107">
        <f t="shared" si="2"/>
        <v>562.5</v>
      </c>
      <c r="I18" s="107">
        <f t="shared" si="2"/>
        <v>562.5</v>
      </c>
      <c r="J18" s="107">
        <f t="shared" ref="J18:M18" si="3">6000/4</f>
        <v>1500</v>
      </c>
      <c r="K18" s="107">
        <f t="shared" si="3"/>
        <v>1500</v>
      </c>
      <c r="L18" s="107">
        <f t="shared" si="3"/>
        <v>1500</v>
      </c>
      <c r="M18" s="107">
        <f t="shared" si="3"/>
        <v>1500</v>
      </c>
      <c r="N18" s="107">
        <f t="shared" ref="N18:Q18" si="4">8250/4</f>
        <v>2062.5</v>
      </c>
      <c r="O18" s="107">
        <f t="shared" si="4"/>
        <v>2062.5</v>
      </c>
      <c r="P18" s="107">
        <f t="shared" si="4"/>
        <v>2062.5</v>
      </c>
      <c r="Q18" s="107">
        <f t="shared" si="4"/>
        <v>2062.5</v>
      </c>
    </row>
    <row r="19" s="79" customFormat="1" spans="1:17">
      <c r="A19" s="106" t="s">
        <v>27</v>
      </c>
      <c r="B19" s="106">
        <v>143.88</v>
      </c>
      <c r="C19" s="106">
        <v>407.66</v>
      </c>
      <c r="D19" s="106">
        <v>683.43</v>
      </c>
      <c r="E19" s="106">
        <v>1234.84</v>
      </c>
      <c r="F19" s="106">
        <v>1222.98</v>
      </c>
      <c r="G19" s="106">
        <v>1378.85</v>
      </c>
      <c r="H19" s="106">
        <v>1611.71</v>
      </c>
      <c r="I19" s="106">
        <v>1336.08</v>
      </c>
      <c r="J19" s="106">
        <v>1302.03</v>
      </c>
      <c r="K19" s="106">
        <v>1688.7</v>
      </c>
      <c r="L19" s="106"/>
      <c r="M19" s="106"/>
      <c r="N19" s="106"/>
      <c r="O19" s="106"/>
      <c r="P19" s="106"/>
      <c r="Q19" s="106"/>
    </row>
    <row r="20" s="81" customFormat="1" spans="1:17">
      <c r="A20" s="107" t="s">
        <v>1150</v>
      </c>
      <c r="B20" s="107"/>
      <c r="C20" s="107"/>
      <c r="D20" s="107">
        <v>839.3</v>
      </c>
      <c r="E20" s="107">
        <v>1199</v>
      </c>
      <c r="F20" s="107">
        <f t="shared" ref="F20:I20" si="5">5995/4</f>
        <v>1498.75</v>
      </c>
      <c r="G20" s="107">
        <f t="shared" si="5"/>
        <v>1498.75</v>
      </c>
      <c r="H20" s="107">
        <f t="shared" si="5"/>
        <v>1498.75</v>
      </c>
      <c r="I20" s="107">
        <f t="shared" si="5"/>
        <v>1498.75</v>
      </c>
      <c r="J20" s="107">
        <f t="shared" ref="J20:M20" si="6">17985/4</f>
        <v>4496.25</v>
      </c>
      <c r="K20" s="107">
        <f t="shared" si="6"/>
        <v>4496.25</v>
      </c>
      <c r="L20" s="107">
        <f t="shared" si="6"/>
        <v>4496.25</v>
      </c>
      <c r="M20" s="107">
        <f t="shared" si="6"/>
        <v>4496.25</v>
      </c>
      <c r="N20" s="107">
        <f t="shared" ref="N20:Q20" si="7">25179/4</f>
        <v>6294.75</v>
      </c>
      <c r="O20" s="107">
        <f t="shared" si="7"/>
        <v>6294.75</v>
      </c>
      <c r="P20" s="107">
        <f t="shared" si="7"/>
        <v>6294.75</v>
      </c>
      <c r="Q20" s="107">
        <f t="shared" si="7"/>
        <v>6294.75</v>
      </c>
    </row>
  </sheetData>
  <mergeCells count="1">
    <mergeCell ref="A1:O1"/>
  </mergeCells>
  <pageMargins left="0.75" right="0.75" top="1" bottom="1" header="0.5" footer="0.5"/>
  <pageSetup paperSize="9" orientation="portrait"/>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2"/>
  <sheetViews>
    <sheetView zoomScale="85" zoomScaleNormal="85" workbookViewId="0">
      <selection activeCell="E27" sqref="E27"/>
    </sheetView>
  </sheetViews>
  <sheetFormatPr defaultColWidth="9" defaultRowHeight="14"/>
  <cols>
    <col min="1" max="1" width="22.3727272727273" customWidth="1"/>
    <col min="11" max="11" width="14" customWidth="1"/>
    <col min="15" max="15" width="15.6272727272727" customWidth="1"/>
    <col min="16" max="16" width="11.5" customWidth="1"/>
  </cols>
  <sheetData>
    <row r="1" ht="21" customHeight="1" spans="1:20">
      <c r="A1" s="52" t="s">
        <v>1153</v>
      </c>
      <c r="B1" s="52"/>
      <c r="C1" s="52"/>
      <c r="D1" s="52"/>
      <c r="E1" s="52"/>
      <c r="F1" s="52"/>
      <c r="G1" s="52"/>
      <c r="H1" s="52"/>
      <c r="I1" s="52"/>
      <c r="J1" s="52"/>
      <c r="K1" s="52"/>
      <c r="L1" s="52"/>
      <c r="M1" s="52"/>
      <c r="N1" s="52"/>
      <c r="O1" s="52"/>
      <c r="P1" s="72"/>
      <c r="Q1" s="72"/>
      <c r="R1" s="72"/>
      <c r="S1" s="72"/>
      <c r="T1" s="72"/>
    </row>
    <row r="2" spans="1:20">
      <c r="A2" s="53" t="s">
        <v>1118</v>
      </c>
      <c r="B2" s="53" t="s">
        <v>1154</v>
      </c>
      <c r="C2" s="53" t="s">
        <v>1155</v>
      </c>
      <c r="D2" s="53" t="s">
        <v>1156</v>
      </c>
      <c r="E2" s="53" t="s">
        <v>1157</v>
      </c>
      <c r="F2" s="53" t="s">
        <v>1158</v>
      </c>
      <c r="G2" s="53" t="s">
        <v>1159</v>
      </c>
      <c r="H2" s="53" t="s">
        <v>1160</v>
      </c>
      <c r="I2" s="53" t="s">
        <v>1161</v>
      </c>
      <c r="J2" s="53" t="s">
        <v>1162</v>
      </c>
      <c r="K2" s="53" t="s">
        <v>1163</v>
      </c>
      <c r="L2" s="62" t="s">
        <v>1164</v>
      </c>
      <c r="M2" s="53" t="s">
        <v>1165</v>
      </c>
      <c r="N2" s="62" t="s">
        <v>1166</v>
      </c>
      <c r="O2" s="53" t="s">
        <v>1167</v>
      </c>
      <c r="P2" s="72" t="s">
        <v>1168</v>
      </c>
      <c r="Q2" s="72" t="s">
        <v>1169</v>
      </c>
      <c r="R2" s="72" t="s">
        <v>1170</v>
      </c>
      <c r="S2" s="72" t="s">
        <v>1171</v>
      </c>
      <c r="T2" s="72" t="s">
        <v>1172</v>
      </c>
    </row>
    <row r="3" ht="17.5" spans="1:20">
      <c r="A3" s="54" t="s">
        <v>1135</v>
      </c>
      <c r="B3" s="55">
        <v>1</v>
      </c>
      <c r="C3" s="56">
        <v>2</v>
      </c>
      <c r="D3" s="56">
        <v>1</v>
      </c>
      <c r="E3" s="56">
        <v>1</v>
      </c>
      <c r="F3" s="56">
        <v>2</v>
      </c>
      <c r="G3" s="56">
        <v>4</v>
      </c>
      <c r="H3" s="56">
        <v>1</v>
      </c>
      <c r="I3" s="56">
        <v>4</v>
      </c>
      <c r="J3" s="56">
        <v>4</v>
      </c>
      <c r="K3" s="60">
        <v>3</v>
      </c>
      <c r="L3" s="60">
        <v>4</v>
      </c>
      <c r="M3" s="60">
        <v>5</v>
      </c>
      <c r="N3" s="60">
        <v>7</v>
      </c>
      <c r="O3" s="60">
        <v>11</v>
      </c>
      <c r="P3" s="73">
        <v>70</v>
      </c>
      <c r="Q3" s="73">
        <v>100</v>
      </c>
      <c r="R3" s="73">
        <v>500</v>
      </c>
      <c r="S3" s="73">
        <v>1500</v>
      </c>
      <c r="T3" s="73">
        <v>2100</v>
      </c>
    </row>
    <row r="4" ht="18.75" customHeight="1" spans="1:20">
      <c r="A4" s="54" t="s">
        <v>1173</v>
      </c>
      <c r="B4" s="57" t="s">
        <v>1174</v>
      </c>
      <c r="C4" s="58"/>
      <c r="D4" s="58"/>
      <c r="E4" s="58"/>
      <c r="F4" s="58"/>
      <c r="G4" s="58"/>
      <c r="H4" s="58"/>
      <c r="I4" s="58"/>
      <c r="J4" s="58"/>
      <c r="K4" s="58"/>
      <c r="L4" s="58"/>
      <c r="M4" s="58"/>
      <c r="N4" s="58"/>
      <c r="O4" s="58"/>
      <c r="P4" s="58"/>
      <c r="Q4" s="58"/>
      <c r="R4" s="58"/>
      <c r="S4" s="58"/>
      <c r="T4" s="75"/>
    </row>
    <row r="5" ht="17.5" spans="1:20">
      <c r="A5" s="54" t="s">
        <v>1136</v>
      </c>
      <c r="B5" s="59"/>
      <c r="C5" s="60"/>
      <c r="D5" s="60"/>
      <c r="E5" s="60"/>
      <c r="F5" s="56">
        <v>1</v>
      </c>
      <c r="G5" s="56">
        <v>1</v>
      </c>
      <c r="H5" s="56">
        <v>1</v>
      </c>
      <c r="I5" s="56">
        <v>1</v>
      </c>
      <c r="J5" s="56">
        <v>1</v>
      </c>
      <c r="K5" s="60" t="s">
        <v>1175</v>
      </c>
      <c r="L5" s="60"/>
      <c r="M5" s="60"/>
      <c r="N5" s="60"/>
      <c r="O5" s="60"/>
      <c r="P5" s="73">
        <v>3</v>
      </c>
      <c r="Q5" s="73">
        <v>5</v>
      </c>
      <c r="R5" s="73">
        <v>15</v>
      </c>
      <c r="S5" s="73">
        <v>30</v>
      </c>
      <c r="T5" s="73">
        <v>50</v>
      </c>
    </row>
    <row r="6" ht="15" spans="1:20">
      <c r="A6" s="61" t="s">
        <v>28</v>
      </c>
      <c r="B6" s="62">
        <v>1</v>
      </c>
      <c r="C6" s="62">
        <v>2</v>
      </c>
      <c r="D6" s="62">
        <v>0</v>
      </c>
      <c r="E6" s="62">
        <v>0</v>
      </c>
      <c r="F6" s="62">
        <v>1</v>
      </c>
      <c r="G6" s="62">
        <v>1</v>
      </c>
      <c r="H6" s="62">
        <v>0</v>
      </c>
      <c r="I6" s="62">
        <v>2</v>
      </c>
      <c r="J6" s="62">
        <v>1</v>
      </c>
      <c r="K6" s="53">
        <v>1</v>
      </c>
      <c r="L6" s="53">
        <v>1</v>
      </c>
      <c r="M6" s="53">
        <v>2</v>
      </c>
      <c r="N6" s="53">
        <v>2</v>
      </c>
      <c r="O6" s="53">
        <v>3</v>
      </c>
      <c r="P6" s="73">
        <v>30</v>
      </c>
      <c r="Q6" s="73">
        <v>45</v>
      </c>
      <c r="R6" s="73">
        <v>200</v>
      </c>
      <c r="S6" s="73">
        <v>700</v>
      </c>
      <c r="T6" s="73">
        <v>1000</v>
      </c>
    </row>
    <row r="7" ht="15" spans="1:20">
      <c r="A7" s="61" t="s">
        <v>1138</v>
      </c>
      <c r="B7" s="62"/>
      <c r="C7" s="63"/>
      <c r="D7" s="64">
        <v>1</v>
      </c>
      <c r="E7" s="64">
        <v>1</v>
      </c>
      <c r="F7" s="64">
        <v>1</v>
      </c>
      <c r="G7" s="64">
        <v>3</v>
      </c>
      <c r="H7" s="64">
        <v>1</v>
      </c>
      <c r="I7" s="64">
        <v>2</v>
      </c>
      <c r="J7" s="64">
        <v>3</v>
      </c>
      <c r="K7" s="53">
        <v>3</v>
      </c>
      <c r="L7" s="53">
        <v>3</v>
      </c>
      <c r="M7" s="53">
        <v>3</v>
      </c>
      <c r="N7" s="53">
        <v>5</v>
      </c>
      <c r="O7" s="53">
        <v>8</v>
      </c>
      <c r="P7" s="73">
        <v>40</v>
      </c>
      <c r="Q7" s="73">
        <v>55</v>
      </c>
      <c r="R7" s="73">
        <v>300</v>
      </c>
      <c r="S7" s="73">
        <v>800</v>
      </c>
      <c r="T7" s="73">
        <v>1100</v>
      </c>
    </row>
    <row r="8" hidden="1" spans="1:20">
      <c r="A8" s="65" t="s">
        <v>1176</v>
      </c>
      <c r="B8" s="62"/>
      <c r="C8" s="62"/>
      <c r="D8" s="62"/>
      <c r="E8" s="62"/>
      <c r="F8" s="62"/>
      <c r="G8" s="62"/>
      <c r="H8" s="62"/>
      <c r="I8" s="62"/>
      <c r="J8" s="62"/>
      <c r="K8" s="53"/>
      <c r="L8" s="53"/>
      <c r="M8" s="53"/>
      <c r="N8" s="53"/>
      <c r="O8" s="53"/>
      <c r="P8" s="73"/>
      <c r="Q8" s="73"/>
      <c r="R8" s="73"/>
      <c r="S8" s="73"/>
      <c r="T8" s="73"/>
    </row>
    <row r="9" ht="15" spans="1:20">
      <c r="A9" s="66" t="s">
        <v>1140</v>
      </c>
      <c r="B9" s="62"/>
      <c r="C9" s="62">
        <v>2</v>
      </c>
      <c r="D9" s="62"/>
      <c r="E9" s="62"/>
      <c r="F9" s="62"/>
      <c r="G9" s="62"/>
      <c r="H9" s="62"/>
      <c r="I9" s="62"/>
      <c r="J9" s="62"/>
      <c r="K9" s="53"/>
      <c r="L9" s="53"/>
      <c r="M9" s="53"/>
      <c r="N9" s="53"/>
      <c r="O9" s="53">
        <v>1</v>
      </c>
      <c r="P9" s="73">
        <v>1</v>
      </c>
      <c r="Q9" s="73">
        <v>1</v>
      </c>
      <c r="R9" s="73">
        <v>2</v>
      </c>
      <c r="S9" s="73">
        <v>2</v>
      </c>
      <c r="T9" s="73">
        <v>2</v>
      </c>
    </row>
    <row r="10" ht="15" spans="1:20">
      <c r="A10" s="66" t="s">
        <v>1141</v>
      </c>
      <c r="B10" s="67">
        <v>0.15</v>
      </c>
      <c r="C10" s="67">
        <v>0.15</v>
      </c>
      <c r="D10" s="67">
        <v>0.15</v>
      </c>
      <c r="E10" s="67">
        <v>0.15</v>
      </c>
      <c r="F10" s="67">
        <v>0.15</v>
      </c>
      <c r="G10" s="67">
        <v>0.15</v>
      </c>
      <c r="H10" s="67">
        <v>0.15</v>
      </c>
      <c r="I10" s="67">
        <v>0.15</v>
      </c>
      <c r="J10" s="67">
        <v>0.15</v>
      </c>
      <c r="K10" s="67">
        <v>0.15</v>
      </c>
      <c r="L10" s="67">
        <v>0.15</v>
      </c>
      <c r="M10" s="67">
        <v>0.15</v>
      </c>
      <c r="N10" s="67">
        <v>0.15</v>
      </c>
      <c r="O10" s="67">
        <v>0.15</v>
      </c>
      <c r="P10" s="67">
        <v>0.15</v>
      </c>
      <c r="Q10" s="67">
        <v>0.15</v>
      </c>
      <c r="R10" s="67">
        <v>0.15</v>
      </c>
      <c r="S10" s="67">
        <v>0.15</v>
      </c>
      <c r="T10" s="67">
        <v>0.15</v>
      </c>
    </row>
    <row r="11" ht="15" spans="1:20">
      <c r="A11" s="66" t="s">
        <v>1142</v>
      </c>
      <c r="B11" s="62">
        <v>26</v>
      </c>
      <c r="C11" s="62">
        <v>31</v>
      </c>
      <c r="D11" s="68">
        <v>23</v>
      </c>
      <c r="E11" s="68">
        <v>33</v>
      </c>
      <c r="F11" s="68">
        <v>28</v>
      </c>
      <c r="G11" s="68">
        <v>53</v>
      </c>
      <c r="H11" s="68">
        <v>41</v>
      </c>
      <c r="I11" s="68">
        <v>60</v>
      </c>
      <c r="J11" s="62"/>
      <c r="K11" s="53">
        <v>70</v>
      </c>
      <c r="L11" s="53">
        <v>75</v>
      </c>
      <c r="M11" s="53">
        <v>80</v>
      </c>
      <c r="N11" s="53">
        <v>90</v>
      </c>
      <c r="O11" s="53">
        <v>100</v>
      </c>
      <c r="P11" s="73">
        <v>300</v>
      </c>
      <c r="Q11" s="73">
        <v>450</v>
      </c>
      <c r="R11" s="73">
        <v>2000</v>
      </c>
      <c r="S11" s="73">
        <v>7000</v>
      </c>
      <c r="T11" s="73">
        <v>10000</v>
      </c>
    </row>
    <row r="12" ht="15" spans="1:21">
      <c r="A12" s="66" t="s">
        <v>1144</v>
      </c>
      <c r="B12" s="69">
        <v>0.0556</v>
      </c>
      <c r="C12" s="69">
        <v>0.0741</v>
      </c>
      <c r="D12" s="69">
        <v>0.0263</v>
      </c>
      <c r="E12" s="69">
        <v>0.027</v>
      </c>
      <c r="F12" s="69">
        <v>0.0513</v>
      </c>
      <c r="G12" s="69">
        <v>0.093</v>
      </c>
      <c r="H12" s="69">
        <v>0.02</v>
      </c>
      <c r="I12" s="69">
        <v>0.0714</v>
      </c>
      <c r="J12" s="62"/>
      <c r="K12" s="74">
        <v>0.1</v>
      </c>
      <c r="L12" s="74">
        <v>0.1</v>
      </c>
      <c r="M12" s="74">
        <v>0.1</v>
      </c>
      <c r="N12" s="74">
        <v>0.1</v>
      </c>
      <c r="O12" s="74">
        <v>0.1</v>
      </c>
      <c r="P12" s="74">
        <v>0.1</v>
      </c>
      <c r="Q12" s="74">
        <v>0.1</v>
      </c>
      <c r="R12" s="74">
        <v>0.1</v>
      </c>
      <c r="S12" s="74">
        <v>0.1</v>
      </c>
      <c r="T12" s="74">
        <v>0.1</v>
      </c>
      <c r="U12" s="74"/>
    </row>
    <row r="13" ht="15" spans="1:20">
      <c r="A13" s="70" t="s">
        <v>1145</v>
      </c>
      <c r="B13" s="62"/>
      <c r="C13" s="62"/>
      <c r="D13" s="64">
        <v>22</v>
      </c>
      <c r="E13" s="64">
        <v>24</v>
      </c>
      <c r="F13" s="64">
        <v>25</v>
      </c>
      <c r="G13" s="64">
        <v>26</v>
      </c>
      <c r="H13" s="64">
        <v>26</v>
      </c>
      <c r="I13" s="64">
        <v>25</v>
      </c>
      <c r="J13" s="64">
        <v>26</v>
      </c>
      <c r="K13" s="53">
        <v>30</v>
      </c>
      <c r="L13" s="53">
        <v>35</v>
      </c>
      <c r="M13" s="53">
        <v>40</v>
      </c>
      <c r="N13" s="53">
        <v>50</v>
      </c>
      <c r="O13" s="53">
        <v>80</v>
      </c>
      <c r="P13" s="73">
        <v>400</v>
      </c>
      <c r="Q13" s="73">
        <v>550</v>
      </c>
      <c r="R13" s="73">
        <v>3000</v>
      </c>
      <c r="S13" s="73">
        <v>8000</v>
      </c>
      <c r="T13" s="73">
        <v>11000</v>
      </c>
    </row>
    <row r="14" ht="15" spans="1:20">
      <c r="A14" s="70" t="s">
        <v>1147</v>
      </c>
      <c r="B14" s="62"/>
      <c r="C14" s="62"/>
      <c r="D14" s="71">
        <v>0.0455</v>
      </c>
      <c r="E14" s="71">
        <v>0.0417</v>
      </c>
      <c r="F14" s="71">
        <v>0.04</v>
      </c>
      <c r="G14" s="71">
        <v>0.1154</v>
      </c>
      <c r="H14" s="71">
        <v>0.0385</v>
      </c>
      <c r="I14" s="71">
        <v>0.08</v>
      </c>
      <c r="J14" s="71">
        <v>0.1154</v>
      </c>
      <c r="K14" s="74">
        <v>0.1</v>
      </c>
      <c r="L14" s="74">
        <v>0.1</v>
      </c>
      <c r="M14" s="74">
        <v>0.1</v>
      </c>
      <c r="N14" s="74">
        <v>0.1</v>
      </c>
      <c r="O14" s="74">
        <v>0.1</v>
      </c>
      <c r="P14" s="74">
        <v>0.1</v>
      </c>
      <c r="Q14" s="74">
        <v>0.1</v>
      </c>
      <c r="R14" s="74">
        <v>0.1</v>
      </c>
      <c r="S14" s="74">
        <v>0.1</v>
      </c>
      <c r="T14" s="74">
        <v>0.11</v>
      </c>
    </row>
    <row r="15" spans="1:20">
      <c r="A15" s="72" t="s">
        <v>1177</v>
      </c>
      <c r="B15" s="72"/>
      <c r="C15" s="72"/>
      <c r="D15" s="72"/>
      <c r="E15" s="72"/>
      <c r="F15" s="72"/>
      <c r="G15" s="72"/>
      <c r="H15" s="72"/>
      <c r="I15" s="72"/>
      <c r="J15" s="72"/>
      <c r="K15" s="72"/>
      <c r="L15" s="72">
        <f t="shared" ref="L15:T15" si="0">L13*0.75</f>
        <v>26.25</v>
      </c>
      <c r="M15" s="72">
        <f t="shared" si="0"/>
        <v>30</v>
      </c>
      <c r="N15" s="72">
        <f t="shared" si="0"/>
        <v>37.5</v>
      </c>
      <c r="O15" s="72">
        <f t="shared" si="0"/>
        <v>60</v>
      </c>
      <c r="P15" s="72">
        <f t="shared" si="0"/>
        <v>300</v>
      </c>
      <c r="Q15" s="72">
        <f t="shared" si="0"/>
        <v>412.5</v>
      </c>
      <c r="R15" s="72">
        <f t="shared" si="0"/>
        <v>2250</v>
      </c>
      <c r="S15" s="72">
        <f t="shared" si="0"/>
        <v>6000</v>
      </c>
      <c r="T15" s="72">
        <f t="shared" si="0"/>
        <v>8250</v>
      </c>
    </row>
    <row r="16" spans="1:20">
      <c r="A16" s="72" t="s">
        <v>27</v>
      </c>
      <c r="B16" s="72"/>
      <c r="C16" s="72"/>
      <c r="D16" s="72"/>
      <c r="E16" s="72"/>
      <c r="F16" s="72"/>
      <c r="G16" s="72"/>
      <c r="H16" s="72"/>
      <c r="I16" s="72"/>
      <c r="J16" s="72"/>
      <c r="K16" s="72"/>
      <c r="L16" s="72">
        <f t="shared" ref="L16:T16" si="1">L3*11.99</f>
        <v>47.96</v>
      </c>
      <c r="M16" s="72">
        <f t="shared" si="1"/>
        <v>59.95</v>
      </c>
      <c r="N16" s="72">
        <f t="shared" si="1"/>
        <v>83.93</v>
      </c>
      <c r="O16" s="72">
        <f t="shared" si="1"/>
        <v>131.89</v>
      </c>
      <c r="P16" s="72">
        <f t="shared" si="1"/>
        <v>839.3</v>
      </c>
      <c r="Q16" s="72">
        <f t="shared" si="1"/>
        <v>1199</v>
      </c>
      <c r="R16" s="72">
        <f t="shared" si="1"/>
        <v>5995</v>
      </c>
      <c r="S16" s="72">
        <f t="shared" si="1"/>
        <v>17985</v>
      </c>
      <c r="T16" s="72">
        <f t="shared" si="1"/>
        <v>25179</v>
      </c>
    </row>
    <row r="17" customFormat="1" spans="1:1">
      <c r="A17" t="s">
        <v>1178</v>
      </c>
    </row>
    <row r="18" customFormat="1" spans="1:1">
      <c r="A18" t="s">
        <v>1179</v>
      </c>
    </row>
    <row r="19" customFormat="1" spans="1:1">
      <c r="A19" t="s">
        <v>1180</v>
      </c>
    </row>
    <row r="20" customFormat="1" spans="1:1">
      <c r="A20" t="s">
        <v>1181</v>
      </c>
    </row>
    <row r="21" customFormat="1" spans="1:1">
      <c r="A21" t="s">
        <v>1182</v>
      </c>
    </row>
    <row r="22" customFormat="1" spans="1:1">
      <c r="A22" t="s">
        <v>1183</v>
      </c>
    </row>
  </sheetData>
  <mergeCells count="2">
    <mergeCell ref="A1:O1"/>
    <mergeCell ref="B4:T4"/>
  </mergeCells>
  <pageMargins left="0.75" right="0.75" top="1" bottom="1" header="0.5" footer="0.5"/>
  <pageSetup paperSize="9" orientation="portrait"/>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9"/>
  <sheetViews>
    <sheetView zoomScale="70" zoomScaleNormal="70" workbookViewId="0">
      <selection activeCell="Q12" sqref="Q12"/>
    </sheetView>
  </sheetViews>
  <sheetFormatPr defaultColWidth="9.81818181818182" defaultRowHeight="15"/>
  <cols>
    <col min="1" max="1" width="12.7272727272727" style="46" customWidth="1"/>
    <col min="2" max="2" width="11.4545454545455" style="47" customWidth="1"/>
    <col min="3" max="3" width="17.5454545454545" style="47" customWidth="1"/>
    <col min="4" max="4" width="12.7272727272727" style="47" customWidth="1"/>
    <col min="5" max="5" width="8.09090909090909" style="46" customWidth="1"/>
    <col min="6" max="7" width="9.81818181818182" style="46"/>
    <col min="8" max="8" width="15.0909090909091" style="46" customWidth="1"/>
    <col min="9" max="9" width="13.2727272727273" style="46" customWidth="1"/>
    <col min="10" max="10" width="22.4545454545455" style="46" customWidth="1"/>
    <col min="11" max="12" width="13.8181818181818" style="46"/>
    <col min="13" max="13" width="15.0909090909091" style="46" customWidth="1"/>
    <col min="14" max="14" width="11.1545454545455" style="46" customWidth="1"/>
    <col min="15" max="16" width="9.81818181818182" style="46"/>
    <col min="17" max="19" width="11.4545454545455" style="46"/>
    <col min="20" max="16384" width="9.81818181818182" style="47"/>
  </cols>
  <sheetData>
    <row r="1" s="46" customFormat="1" spans="1:18">
      <c r="A1" s="46" t="s">
        <v>109</v>
      </c>
      <c r="B1" s="46" t="s">
        <v>15</v>
      </c>
      <c r="C1" s="46" t="s">
        <v>1184</v>
      </c>
      <c r="D1" s="46" t="s">
        <v>1070</v>
      </c>
      <c r="E1" s="46" t="s">
        <v>1185</v>
      </c>
      <c r="F1" s="46" t="s">
        <v>1186</v>
      </c>
      <c r="G1" s="46" t="s">
        <v>1187</v>
      </c>
      <c r="H1" s="46" t="s">
        <v>1188</v>
      </c>
      <c r="I1" s="46" t="s">
        <v>1189</v>
      </c>
      <c r="J1" s="46" t="s">
        <v>1190</v>
      </c>
      <c r="K1" s="46" t="s">
        <v>1191</v>
      </c>
      <c r="L1" s="46" t="s">
        <v>1192</v>
      </c>
      <c r="M1" s="46" t="s">
        <v>1193</v>
      </c>
      <c r="N1" s="46" t="s">
        <v>1194</v>
      </c>
      <c r="O1" s="46" t="s">
        <v>1195</v>
      </c>
      <c r="P1" s="46" t="s">
        <v>1196</v>
      </c>
      <c r="Q1" s="46" t="s">
        <v>1197</v>
      </c>
      <c r="R1" s="46" t="s">
        <v>1198</v>
      </c>
    </row>
    <row r="2" s="47" customFormat="1" spans="1:19">
      <c r="A2" s="48" t="s">
        <v>1199</v>
      </c>
      <c r="B2" s="48">
        <v>44708</v>
      </c>
      <c r="C2" s="47" t="s">
        <v>1085</v>
      </c>
      <c r="D2" s="47" t="s">
        <v>1087</v>
      </c>
      <c r="E2" s="46">
        <v>200</v>
      </c>
      <c r="F2" s="46">
        <v>400</v>
      </c>
      <c r="G2" s="46" t="s">
        <v>1200</v>
      </c>
      <c r="H2" s="46" t="s">
        <v>1201</v>
      </c>
      <c r="I2" s="46" t="s">
        <v>1202</v>
      </c>
      <c r="J2" s="46" t="s">
        <v>1203</v>
      </c>
      <c r="K2" s="46" t="s">
        <v>1204</v>
      </c>
      <c r="L2" s="46">
        <v>9360</v>
      </c>
      <c r="M2" s="46">
        <f t="shared" ref="M2:M6" si="0">L2/F2</f>
        <v>23.4</v>
      </c>
      <c r="N2" s="46" t="s">
        <v>1205</v>
      </c>
      <c r="O2" s="46" t="s">
        <v>1206</v>
      </c>
      <c r="P2" s="46" t="s">
        <v>1207</v>
      </c>
      <c r="Q2" s="48">
        <v>44725</v>
      </c>
      <c r="R2" s="48"/>
      <c r="S2" s="48" t="s">
        <v>1208</v>
      </c>
    </row>
    <row r="3" s="47" customFormat="1" spans="1:19">
      <c r="A3" s="48"/>
      <c r="B3" s="48"/>
      <c r="C3" s="47" t="s">
        <v>1081</v>
      </c>
      <c r="D3" s="47" t="s">
        <v>1083</v>
      </c>
      <c r="E3" s="46">
        <v>200</v>
      </c>
      <c r="F3" s="46"/>
      <c r="G3" s="46"/>
      <c r="H3" s="46"/>
      <c r="I3" s="46"/>
      <c r="J3" s="46"/>
      <c r="K3" s="46"/>
      <c r="L3" s="46"/>
      <c r="M3" s="46"/>
      <c r="N3" s="46"/>
      <c r="O3" s="46"/>
      <c r="P3" s="46"/>
      <c r="Q3" s="48"/>
      <c r="R3" s="48"/>
      <c r="S3" s="48"/>
    </row>
    <row r="4" s="47" customFormat="1" spans="1:19">
      <c r="A4" s="48" t="s">
        <v>1199</v>
      </c>
      <c r="B4" s="48">
        <v>44757</v>
      </c>
      <c r="C4" s="47" t="s">
        <v>1085</v>
      </c>
      <c r="D4" s="47" t="s">
        <v>1087</v>
      </c>
      <c r="E4" s="46">
        <v>160</v>
      </c>
      <c r="F4" s="46">
        <v>320</v>
      </c>
      <c r="G4" s="46" t="s">
        <v>1209</v>
      </c>
      <c r="H4" s="46" t="s">
        <v>1210</v>
      </c>
      <c r="I4" s="46" t="s">
        <v>1211</v>
      </c>
      <c r="J4" s="50" t="s">
        <v>1212</v>
      </c>
      <c r="K4" s="46" t="s">
        <v>1204</v>
      </c>
      <c r="L4" s="46">
        <v>8600</v>
      </c>
      <c r="M4" s="46">
        <f t="shared" si="0"/>
        <v>26.875</v>
      </c>
      <c r="N4" s="46" t="s">
        <v>1213</v>
      </c>
      <c r="O4" s="46" t="s">
        <v>1214</v>
      </c>
      <c r="P4" s="46" t="s">
        <v>1215</v>
      </c>
      <c r="Q4" s="48">
        <v>44761</v>
      </c>
      <c r="R4" s="48"/>
      <c r="S4" s="48" t="s">
        <v>1216</v>
      </c>
    </row>
    <row r="5" s="47" customFormat="1" spans="1:19">
      <c r="A5" s="48"/>
      <c r="B5" s="48"/>
      <c r="C5" s="47" t="s">
        <v>1081</v>
      </c>
      <c r="D5" s="47" t="s">
        <v>1083</v>
      </c>
      <c r="E5" s="46">
        <v>160</v>
      </c>
      <c r="F5" s="46"/>
      <c r="G5" s="46"/>
      <c r="H5" s="46"/>
      <c r="I5" s="46"/>
      <c r="J5" s="46"/>
      <c r="K5" s="46"/>
      <c r="L5" s="46"/>
      <c r="M5" s="46"/>
      <c r="N5" s="46"/>
      <c r="O5" s="46"/>
      <c r="P5" s="46"/>
      <c r="Q5" s="48"/>
      <c r="R5" s="48"/>
      <c r="S5" s="48"/>
    </row>
    <row r="6" s="47" customFormat="1" spans="1:19">
      <c r="A6" s="48" t="s">
        <v>1199</v>
      </c>
      <c r="B6" s="48">
        <v>44760</v>
      </c>
      <c r="C6" s="47" t="s">
        <v>1085</v>
      </c>
      <c r="D6" s="47" t="s">
        <v>1087</v>
      </c>
      <c r="E6" s="46">
        <v>480</v>
      </c>
      <c r="F6" s="46">
        <v>960</v>
      </c>
      <c r="G6" s="46" t="s">
        <v>1217</v>
      </c>
      <c r="H6" s="46" t="s">
        <v>1218</v>
      </c>
      <c r="I6" s="46" t="s">
        <v>1219</v>
      </c>
      <c r="J6" s="50" t="s">
        <v>1220</v>
      </c>
      <c r="K6" s="46" t="s">
        <v>1221</v>
      </c>
      <c r="L6" s="46">
        <v>6832</v>
      </c>
      <c r="M6" s="46">
        <f t="shared" si="0"/>
        <v>7.11666666666667</v>
      </c>
      <c r="N6" s="46" t="s">
        <v>1213</v>
      </c>
      <c r="O6" s="46" t="s">
        <v>1222</v>
      </c>
      <c r="P6" s="46" t="s">
        <v>1223</v>
      </c>
      <c r="Q6" s="51">
        <v>44788</v>
      </c>
      <c r="R6" s="51"/>
      <c r="S6" s="51" t="s">
        <v>1224</v>
      </c>
    </row>
    <row r="7" s="47" customFormat="1" spans="1:19">
      <c r="A7" s="48"/>
      <c r="B7" s="48"/>
      <c r="C7" s="47" t="s">
        <v>1081</v>
      </c>
      <c r="D7" s="47" t="s">
        <v>1083</v>
      </c>
      <c r="E7" s="46">
        <v>480</v>
      </c>
      <c r="F7" s="46"/>
      <c r="G7" s="46"/>
      <c r="H7" s="46"/>
      <c r="I7" s="46"/>
      <c r="J7" s="46"/>
      <c r="K7" s="46"/>
      <c r="L7" s="46"/>
      <c r="M7" s="46"/>
      <c r="N7" s="46"/>
      <c r="O7" s="46"/>
      <c r="P7" s="46"/>
      <c r="Q7" s="51"/>
      <c r="R7" s="51"/>
      <c r="S7" s="51"/>
    </row>
    <row r="8" s="47" customFormat="1" ht="30" spans="1:19">
      <c r="A8" s="46" t="s">
        <v>1199</v>
      </c>
      <c r="B8" s="49">
        <v>44768</v>
      </c>
      <c r="C8" s="47" t="s">
        <v>450</v>
      </c>
      <c r="D8" s="47" t="s">
        <v>1091</v>
      </c>
      <c r="E8" s="46">
        <v>200</v>
      </c>
      <c r="F8" s="46">
        <v>200</v>
      </c>
      <c r="G8" s="46" t="s">
        <v>1200</v>
      </c>
      <c r="H8" s="46" t="s">
        <v>1225</v>
      </c>
      <c r="I8" s="46" t="s">
        <v>1211</v>
      </c>
      <c r="J8" s="50" t="s">
        <v>1226</v>
      </c>
      <c r="K8" s="46" t="s">
        <v>1204</v>
      </c>
      <c r="L8" s="46">
        <f>5280*2</f>
        <v>10560</v>
      </c>
      <c r="M8" s="46">
        <f t="shared" ref="M8:M14" si="1">L8/F8</f>
        <v>52.8</v>
      </c>
      <c r="N8" s="46" t="s">
        <v>1227</v>
      </c>
      <c r="O8" s="46" t="s">
        <v>1228</v>
      </c>
      <c r="P8" s="46" t="s">
        <v>1229</v>
      </c>
      <c r="Q8" s="49">
        <v>44775</v>
      </c>
      <c r="R8" s="49"/>
      <c r="S8" s="49" t="s">
        <v>1230</v>
      </c>
    </row>
    <row r="9" s="47" customFormat="1" spans="1:20">
      <c r="A9" s="46" t="s">
        <v>1231</v>
      </c>
      <c r="B9" s="49">
        <v>44768</v>
      </c>
      <c r="C9" s="47" t="s">
        <v>450</v>
      </c>
      <c r="D9" s="47" t="s">
        <v>1093</v>
      </c>
      <c r="E9" s="46">
        <v>100</v>
      </c>
      <c r="F9" s="46">
        <v>100</v>
      </c>
      <c r="G9" s="46" t="s">
        <v>1232</v>
      </c>
      <c r="H9" s="46" t="s">
        <v>1233</v>
      </c>
      <c r="I9" s="46" t="s">
        <v>1234</v>
      </c>
      <c r="J9" s="46" t="s">
        <v>1235</v>
      </c>
      <c r="K9" s="46" t="s">
        <v>1221</v>
      </c>
      <c r="L9" s="46">
        <v>3300</v>
      </c>
      <c r="M9" s="46">
        <f t="shared" si="1"/>
        <v>33</v>
      </c>
      <c r="N9" s="46" t="s">
        <v>1227</v>
      </c>
      <c r="O9" s="46" t="s">
        <v>1236</v>
      </c>
      <c r="P9" s="46" t="s">
        <v>1229</v>
      </c>
      <c r="Q9" s="49">
        <v>44798</v>
      </c>
      <c r="R9" s="49"/>
      <c r="S9" s="49"/>
      <c r="T9" s="46"/>
    </row>
    <row r="10" s="47" customFormat="1" spans="1:20">
      <c r="A10" s="46" t="s">
        <v>1237</v>
      </c>
      <c r="B10" s="49">
        <v>44768</v>
      </c>
      <c r="C10" s="47" t="s">
        <v>450</v>
      </c>
      <c r="D10" s="47" t="s">
        <v>1095</v>
      </c>
      <c r="E10" s="46">
        <v>100</v>
      </c>
      <c r="F10" s="46">
        <v>100</v>
      </c>
      <c r="G10" s="46" t="s">
        <v>1232</v>
      </c>
      <c r="H10" s="46" t="s">
        <v>1238</v>
      </c>
      <c r="I10" s="46" t="s">
        <v>1239</v>
      </c>
      <c r="J10" s="46">
        <v>4139377309</v>
      </c>
      <c r="K10" s="46" t="s">
        <v>1221</v>
      </c>
      <c r="L10" s="46">
        <v>1600</v>
      </c>
      <c r="M10" s="46">
        <f t="shared" si="1"/>
        <v>16</v>
      </c>
      <c r="N10" s="46" t="s">
        <v>1227</v>
      </c>
      <c r="O10" s="46" t="s">
        <v>1236</v>
      </c>
      <c r="P10" s="46" t="s">
        <v>1229</v>
      </c>
      <c r="Q10" s="48">
        <v>44809</v>
      </c>
      <c r="R10" s="46"/>
      <c r="S10" s="46" t="s">
        <v>1240</v>
      </c>
      <c r="T10" s="46" t="s">
        <v>1241</v>
      </c>
    </row>
    <row r="11" ht="36" customHeight="1" spans="1:17">
      <c r="A11" s="46" t="s">
        <v>1242</v>
      </c>
      <c r="B11" s="49">
        <v>44789</v>
      </c>
      <c r="C11" s="47" t="s">
        <v>543</v>
      </c>
      <c r="D11" s="47" t="s">
        <v>1097</v>
      </c>
      <c r="E11" s="46">
        <v>200</v>
      </c>
      <c r="F11" s="46">
        <v>200</v>
      </c>
      <c r="G11" s="46" t="s">
        <v>1200</v>
      </c>
      <c r="H11" s="46" t="s">
        <v>1243</v>
      </c>
      <c r="I11" s="46" t="s">
        <v>1211</v>
      </c>
      <c r="J11" s="50" t="s">
        <v>1244</v>
      </c>
      <c r="K11" s="46" t="s">
        <v>1221</v>
      </c>
      <c r="L11" s="46">
        <v>6862</v>
      </c>
      <c r="M11" s="46">
        <f t="shared" si="1"/>
        <v>34.31</v>
      </c>
      <c r="N11" s="46" t="s">
        <v>1245</v>
      </c>
      <c r="O11" s="46">
        <v>14.5</v>
      </c>
      <c r="P11" s="46" t="s">
        <v>1246</v>
      </c>
      <c r="Q11" s="49">
        <v>44796</v>
      </c>
    </row>
    <row r="12" s="47" customFormat="1" spans="1:21">
      <c r="A12" s="46" t="s">
        <v>1242</v>
      </c>
      <c r="B12" s="49">
        <v>44789</v>
      </c>
      <c r="C12" s="47" t="s">
        <v>543</v>
      </c>
      <c r="D12" s="47" t="s">
        <v>1097</v>
      </c>
      <c r="E12" s="46">
        <v>400</v>
      </c>
      <c r="F12" s="46">
        <v>400</v>
      </c>
      <c r="G12" s="46" t="s">
        <v>1247</v>
      </c>
      <c r="H12" s="46" t="s">
        <v>1248</v>
      </c>
      <c r="I12" s="46" t="s">
        <v>1219</v>
      </c>
      <c r="J12" s="46" t="s">
        <v>1249</v>
      </c>
      <c r="K12" s="46"/>
      <c r="L12" s="46">
        <v>4416</v>
      </c>
      <c r="M12" s="46">
        <f t="shared" si="1"/>
        <v>11.04</v>
      </c>
      <c r="N12" s="46" t="s">
        <v>1245</v>
      </c>
      <c r="O12" s="46">
        <v>12</v>
      </c>
      <c r="P12" s="46" t="s">
        <v>1246</v>
      </c>
      <c r="Q12" s="48">
        <v>44827</v>
      </c>
      <c r="R12" s="46"/>
      <c r="S12" s="46" t="s">
        <v>1250</v>
      </c>
      <c r="T12" s="47" t="s">
        <v>1251</v>
      </c>
      <c r="U12" s="47" t="s">
        <v>1252</v>
      </c>
    </row>
    <row r="13" s="47" customFormat="1" spans="1:21">
      <c r="A13" s="46" t="s">
        <v>1253</v>
      </c>
      <c r="B13" s="49">
        <v>44790</v>
      </c>
      <c r="C13" s="47" t="s">
        <v>543</v>
      </c>
      <c r="D13" s="47" t="s">
        <v>1100</v>
      </c>
      <c r="E13" s="46">
        <v>400</v>
      </c>
      <c r="F13" s="46">
        <v>400</v>
      </c>
      <c r="G13" s="46" t="s">
        <v>1247</v>
      </c>
      <c r="H13" s="46" t="s">
        <v>1254</v>
      </c>
      <c r="I13" s="46" t="s">
        <v>1255</v>
      </c>
      <c r="J13" s="46">
        <v>3341164503</v>
      </c>
      <c r="K13" s="46" t="s">
        <v>1221</v>
      </c>
      <c r="L13" s="46">
        <v>4170</v>
      </c>
      <c r="M13" s="46">
        <f t="shared" si="1"/>
        <v>10.425</v>
      </c>
      <c r="N13" s="46" t="s">
        <v>1245</v>
      </c>
      <c r="O13" s="46">
        <f>278/20</f>
        <v>13.9</v>
      </c>
      <c r="P13" s="46" t="s">
        <v>1246</v>
      </c>
      <c r="Q13" s="48">
        <v>44821</v>
      </c>
      <c r="R13" s="46" t="s">
        <v>1198</v>
      </c>
      <c r="S13" s="46" t="s">
        <v>1256</v>
      </c>
      <c r="T13" s="47" t="s">
        <v>1257</v>
      </c>
      <c r="U13" s="47" t="s">
        <v>1258</v>
      </c>
    </row>
    <row r="14" s="47" customFormat="1" spans="1:21">
      <c r="A14" s="48" t="s">
        <v>1199</v>
      </c>
      <c r="B14" s="48">
        <v>44793</v>
      </c>
      <c r="C14" s="47" t="s">
        <v>1085</v>
      </c>
      <c r="D14" s="47" t="s">
        <v>1087</v>
      </c>
      <c r="E14" s="46">
        <v>200</v>
      </c>
      <c r="F14" s="46">
        <v>500</v>
      </c>
      <c r="G14" s="46" t="s">
        <v>1200</v>
      </c>
      <c r="H14" s="46" t="s">
        <v>1259</v>
      </c>
      <c r="I14" s="46" t="s">
        <v>1219</v>
      </c>
      <c r="J14" s="50" t="s">
        <v>1260</v>
      </c>
      <c r="K14" s="46"/>
      <c r="L14" s="46">
        <v>2800</v>
      </c>
      <c r="M14" s="46">
        <f t="shared" si="1"/>
        <v>5.6</v>
      </c>
      <c r="N14" s="46" t="s">
        <v>1261</v>
      </c>
      <c r="O14" s="46" t="s">
        <v>1206</v>
      </c>
      <c r="P14" s="46" t="s">
        <v>1262</v>
      </c>
      <c r="Q14" s="48">
        <v>44832</v>
      </c>
      <c r="R14" s="46" t="s">
        <v>1198</v>
      </c>
      <c r="S14" s="46" t="s">
        <v>1263</v>
      </c>
      <c r="T14" s="46" t="s">
        <v>1264</v>
      </c>
      <c r="U14" s="46" t="s">
        <v>1265</v>
      </c>
    </row>
    <row r="15" s="47" customFormat="1" spans="1:21">
      <c r="A15" s="48"/>
      <c r="B15" s="48"/>
      <c r="C15" s="47" t="s">
        <v>1081</v>
      </c>
      <c r="D15" s="47" t="s">
        <v>1083</v>
      </c>
      <c r="E15" s="46">
        <v>300</v>
      </c>
      <c r="F15" s="46"/>
      <c r="G15" s="46"/>
      <c r="H15" s="46"/>
      <c r="I15" s="46"/>
      <c r="J15" s="46"/>
      <c r="K15" s="46"/>
      <c r="L15" s="46"/>
      <c r="M15" s="46"/>
      <c r="N15" s="46"/>
      <c r="O15" s="46"/>
      <c r="P15" s="46"/>
      <c r="Q15" s="46"/>
      <c r="R15" s="46"/>
      <c r="S15" s="46"/>
      <c r="T15" s="46"/>
      <c r="U15" s="46"/>
    </row>
    <row r="16" s="47" customFormat="1" spans="1:21">
      <c r="A16" s="48" t="s">
        <v>1199</v>
      </c>
      <c r="B16" s="48">
        <v>44793</v>
      </c>
      <c r="C16" s="47" t="s">
        <v>1085</v>
      </c>
      <c r="D16" s="47" t="s">
        <v>1087</v>
      </c>
      <c r="E16" s="46">
        <v>780</v>
      </c>
      <c r="F16" s="46">
        <v>1880</v>
      </c>
      <c r="G16" s="46" t="s">
        <v>1266</v>
      </c>
      <c r="H16" s="46" t="s">
        <v>1267</v>
      </c>
      <c r="I16" s="46" t="s">
        <v>1268</v>
      </c>
      <c r="J16" s="50" t="s">
        <v>1269</v>
      </c>
      <c r="K16" s="46" t="s">
        <v>1221</v>
      </c>
      <c r="L16" s="46">
        <v>8943</v>
      </c>
      <c r="M16" s="46">
        <f t="shared" ref="M16:M19" si="2">L16/F16</f>
        <v>4.75691489361702</v>
      </c>
      <c r="N16" s="46"/>
      <c r="O16" s="46"/>
      <c r="P16" s="46"/>
      <c r="Q16" s="48">
        <v>44819</v>
      </c>
      <c r="R16" s="46" t="s">
        <v>1198</v>
      </c>
      <c r="S16" s="46" t="s">
        <v>1263</v>
      </c>
      <c r="T16" s="46" t="s">
        <v>1270</v>
      </c>
      <c r="U16" s="46" t="s">
        <v>1271</v>
      </c>
    </row>
    <row r="17" s="47" customFormat="1" spans="1:21">
      <c r="A17" s="48"/>
      <c r="B17" s="48"/>
      <c r="C17" s="47" t="s">
        <v>1081</v>
      </c>
      <c r="D17" s="47" t="s">
        <v>1083</v>
      </c>
      <c r="E17" s="46">
        <v>1100</v>
      </c>
      <c r="F17" s="46"/>
      <c r="G17" s="46"/>
      <c r="H17" s="46"/>
      <c r="I17" s="46"/>
      <c r="J17" s="46"/>
      <c r="K17" s="46"/>
      <c r="L17" s="46"/>
      <c r="M17" s="46"/>
      <c r="N17" s="46"/>
      <c r="O17" s="46"/>
      <c r="P17" s="46"/>
      <c r="Q17" s="46"/>
      <c r="R17" s="46"/>
      <c r="S17" s="46"/>
      <c r="T17" s="46"/>
      <c r="U17" s="46"/>
    </row>
    <row r="18" s="47" customFormat="1" ht="30" spans="1:19">
      <c r="A18" s="46" t="s">
        <v>1242</v>
      </c>
      <c r="B18" s="49">
        <v>44799</v>
      </c>
      <c r="C18" s="47" t="s">
        <v>740</v>
      </c>
      <c r="D18" s="47" t="s">
        <v>1102</v>
      </c>
      <c r="E18" s="46">
        <v>96</v>
      </c>
      <c r="F18" s="46">
        <v>96</v>
      </c>
      <c r="G18" s="46" t="s">
        <v>1272</v>
      </c>
      <c r="H18" s="46" t="s">
        <v>1273</v>
      </c>
      <c r="I18" s="46" t="s">
        <v>1211</v>
      </c>
      <c r="J18" s="50" t="s">
        <v>1274</v>
      </c>
      <c r="K18" s="46" t="s">
        <v>1221</v>
      </c>
      <c r="L18" s="46">
        <v>7392</v>
      </c>
      <c r="M18" s="46">
        <f t="shared" si="2"/>
        <v>77</v>
      </c>
      <c r="N18" s="46" t="s">
        <v>1275</v>
      </c>
      <c r="O18" s="46" t="s">
        <v>1276</v>
      </c>
      <c r="P18" s="46" t="s">
        <v>1277</v>
      </c>
      <c r="Q18" s="48">
        <v>44810</v>
      </c>
      <c r="R18" s="46"/>
      <c r="S18" s="46" t="s">
        <v>1278</v>
      </c>
    </row>
    <row r="19" s="47" customFormat="1" spans="1:20">
      <c r="A19" s="46" t="s">
        <v>1242</v>
      </c>
      <c r="B19" s="49">
        <v>44799</v>
      </c>
      <c r="C19" s="47" t="s">
        <v>740</v>
      </c>
      <c r="D19" s="47" t="s">
        <v>1102</v>
      </c>
      <c r="E19" s="46">
        <v>304</v>
      </c>
      <c r="F19" s="46">
        <v>304</v>
      </c>
      <c r="G19" s="46" t="s">
        <v>1279</v>
      </c>
      <c r="H19" s="46" t="s">
        <v>1280</v>
      </c>
      <c r="I19" s="46" t="s">
        <v>1219</v>
      </c>
      <c r="J19" s="46" t="s">
        <v>1281</v>
      </c>
      <c r="K19" s="46" t="s">
        <v>1221</v>
      </c>
      <c r="L19" s="46">
        <v>6789</v>
      </c>
      <c r="M19" s="46">
        <f t="shared" si="2"/>
        <v>22.3322368421053</v>
      </c>
      <c r="N19" s="46"/>
      <c r="O19" s="46"/>
      <c r="P19" s="46"/>
      <c r="Q19" s="48">
        <v>44823</v>
      </c>
      <c r="R19" s="46"/>
      <c r="S19" s="46" t="s">
        <v>1282</v>
      </c>
      <c r="T19" s="47" t="s">
        <v>1283</v>
      </c>
    </row>
  </sheetData>
  <mergeCells count="81">
    <mergeCell ref="A2:A3"/>
    <mergeCell ref="A4:A5"/>
    <mergeCell ref="A6:A7"/>
    <mergeCell ref="A14:A15"/>
    <mergeCell ref="A16:A17"/>
    <mergeCell ref="B2:B3"/>
    <mergeCell ref="B4:B5"/>
    <mergeCell ref="B6:B7"/>
    <mergeCell ref="B14:B15"/>
    <mergeCell ref="B16:B17"/>
    <mergeCell ref="F2:F3"/>
    <mergeCell ref="F4:F5"/>
    <mergeCell ref="F6:F7"/>
    <mergeCell ref="F14:F15"/>
    <mergeCell ref="F16:F17"/>
    <mergeCell ref="G2:G3"/>
    <mergeCell ref="G4:G5"/>
    <mergeCell ref="G6:G7"/>
    <mergeCell ref="G14:G15"/>
    <mergeCell ref="G16:G17"/>
    <mergeCell ref="H2:H3"/>
    <mergeCell ref="H4:H5"/>
    <mergeCell ref="H6:H7"/>
    <mergeCell ref="H14:H15"/>
    <mergeCell ref="H16:H17"/>
    <mergeCell ref="I2:I3"/>
    <mergeCell ref="I4:I5"/>
    <mergeCell ref="I6:I7"/>
    <mergeCell ref="I14:I15"/>
    <mergeCell ref="I16:I17"/>
    <mergeCell ref="J2:J3"/>
    <mergeCell ref="J4:J5"/>
    <mergeCell ref="J6:J7"/>
    <mergeCell ref="J14:J15"/>
    <mergeCell ref="J16:J17"/>
    <mergeCell ref="K2:K3"/>
    <mergeCell ref="K4:K5"/>
    <mergeCell ref="K6:K7"/>
    <mergeCell ref="K14:K15"/>
    <mergeCell ref="K16:K17"/>
    <mergeCell ref="L2:L3"/>
    <mergeCell ref="L4:L5"/>
    <mergeCell ref="L6:L7"/>
    <mergeCell ref="L14:L15"/>
    <mergeCell ref="L16:L17"/>
    <mergeCell ref="M2:M3"/>
    <mergeCell ref="M4:M5"/>
    <mergeCell ref="M6:M7"/>
    <mergeCell ref="M14:M15"/>
    <mergeCell ref="M16:M17"/>
    <mergeCell ref="N2:N3"/>
    <mergeCell ref="N4:N5"/>
    <mergeCell ref="N6:N7"/>
    <mergeCell ref="N14:N15"/>
    <mergeCell ref="N16:N17"/>
    <mergeCell ref="O2:O3"/>
    <mergeCell ref="O4:O5"/>
    <mergeCell ref="O6:O7"/>
    <mergeCell ref="O14:O15"/>
    <mergeCell ref="O16:O17"/>
    <mergeCell ref="P2:P3"/>
    <mergeCell ref="P4:P5"/>
    <mergeCell ref="P6:P7"/>
    <mergeCell ref="P14:P15"/>
    <mergeCell ref="P16:P17"/>
    <mergeCell ref="Q2:Q3"/>
    <mergeCell ref="Q4:Q5"/>
    <mergeCell ref="Q6:Q7"/>
    <mergeCell ref="Q14:Q15"/>
    <mergeCell ref="Q16:Q17"/>
    <mergeCell ref="R14:R15"/>
    <mergeCell ref="R16:R17"/>
    <mergeCell ref="S2:S3"/>
    <mergeCell ref="S4:S5"/>
    <mergeCell ref="S6:S7"/>
    <mergeCell ref="S14:S15"/>
    <mergeCell ref="S16:S17"/>
    <mergeCell ref="T14:T15"/>
    <mergeCell ref="T16:T17"/>
    <mergeCell ref="U14:U15"/>
    <mergeCell ref="U16:U17"/>
  </mergeCells>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49977111117893"/>
  </sheetPr>
  <dimension ref="A1:L19"/>
  <sheetViews>
    <sheetView showGridLines="0" workbookViewId="0">
      <selection activeCell="K4" sqref="K4"/>
    </sheetView>
  </sheetViews>
  <sheetFormatPr defaultColWidth="8.89090909090909" defaultRowHeight="13"/>
  <cols>
    <col min="1" max="1" width="9" style="23"/>
    <col min="2" max="2" width="2.12727272727273" style="24" customWidth="1"/>
    <col min="3" max="11" width="18.6272727272727" style="24" customWidth="1"/>
    <col min="12" max="12" width="10.5" style="24" customWidth="1"/>
    <col min="13" max="16384" width="9" style="24"/>
  </cols>
  <sheetData>
    <row r="1" s="22" customFormat="1" ht="14.5" spans="1:1">
      <c r="A1" s="25" t="s">
        <v>18</v>
      </c>
    </row>
    <row r="2" ht="15.25" spans="1:12">
      <c r="A2" s="26" t="s">
        <v>20</v>
      </c>
      <c r="C2" s="27" t="s">
        <v>20</v>
      </c>
      <c r="D2" s="28" t="s">
        <v>777</v>
      </c>
      <c r="E2" s="29" t="s">
        <v>128</v>
      </c>
      <c r="F2" s="30" t="s">
        <v>1284</v>
      </c>
      <c r="G2" s="31" t="s">
        <v>1285</v>
      </c>
      <c r="H2" s="32" t="s">
        <v>1286</v>
      </c>
      <c r="I2" s="41" t="s">
        <v>1287</v>
      </c>
      <c r="J2" s="41" t="s">
        <v>343</v>
      </c>
      <c r="K2" s="41" t="s">
        <v>1066</v>
      </c>
      <c r="L2" s="42" t="s">
        <v>1288</v>
      </c>
    </row>
    <row r="3" ht="13.75" spans="1:12">
      <c r="A3" s="26" t="s">
        <v>777</v>
      </c>
      <c r="C3" s="33" t="s">
        <v>1289</v>
      </c>
      <c r="D3" s="34" t="s">
        <v>543</v>
      </c>
      <c r="E3" s="35" t="s">
        <v>129</v>
      </c>
      <c r="F3" s="36"/>
      <c r="G3" s="37"/>
      <c r="H3" s="38"/>
      <c r="I3" s="43"/>
      <c r="J3" s="39" t="s">
        <v>25</v>
      </c>
      <c r="K3" s="44" t="s">
        <v>25</v>
      </c>
      <c r="L3" s="40"/>
    </row>
    <row r="4" spans="1:12">
      <c r="A4" s="26" t="s">
        <v>128</v>
      </c>
      <c r="C4" s="39" t="s">
        <v>1073</v>
      </c>
      <c r="D4" s="34"/>
      <c r="E4" s="35" t="s">
        <v>450</v>
      </c>
      <c r="F4" s="36"/>
      <c r="G4" s="37"/>
      <c r="H4" s="38"/>
      <c r="I4" s="43"/>
      <c r="J4" s="39" t="s">
        <v>450</v>
      </c>
      <c r="K4" s="40"/>
      <c r="L4" s="40"/>
    </row>
    <row r="5" spans="1:12">
      <c r="A5" s="26" t="s">
        <v>1284</v>
      </c>
      <c r="C5" s="39" t="s">
        <v>25</v>
      </c>
      <c r="D5" s="34"/>
      <c r="E5" s="35"/>
      <c r="F5" s="40"/>
      <c r="G5" s="37"/>
      <c r="H5" s="40"/>
      <c r="I5" s="43"/>
      <c r="J5" s="39"/>
      <c r="K5" s="40"/>
      <c r="L5" s="40"/>
    </row>
    <row r="6" spans="1:12">
      <c r="A6" s="26" t="s">
        <v>1285</v>
      </c>
      <c r="C6" s="24" t="s">
        <v>450</v>
      </c>
      <c r="F6" s="40"/>
      <c r="H6" s="40"/>
      <c r="I6" s="40"/>
      <c r="J6" s="39"/>
      <c r="K6" s="40"/>
      <c r="L6" s="40"/>
    </row>
    <row r="7" spans="1:12">
      <c r="A7" s="26" t="s">
        <v>1286</v>
      </c>
      <c r="C7" s="24" t="s">
        <v>543</v>
      </c>
      <c r="F7" s="40"/>
      <c r="H7" s="40"/>
      <c r="I7" s="40"/>
      <c r="J7" s="39"/>
      <c r="K7" s="40"/>
      <c r="L7" s="40"/>
    </row>
    <row r="8" spans="1:12">
      <c r="A8" s="26" t="s">
        <v>1287</v>
      </c>
      <c r="C8" s="24" t="s">
        <v>740</v>
      </c>
      <c r="F8" s="40"/>
      <c r="H8" s="40"/>
      <c r="I8" s="40"/>
      <c r="J8" s="39"/>
      <c r="K8" s="40"/>
      <c r="L8" s="40"/>
    </row>
    <row r="9" spans="1:12">
      <c r="A9" s="26" t="s">
        <v>343</v>
      </c>
      <c r="H9" s="40"/>
      <c r="I9" s="40"/>
      <c r="J9" s="39"/>
      <c r="K9" s="40"/>
      <c r="L9" s="40"/>
    </row>
    <row r="10" spans="1:12">
      <c r="A10" s="26" t="s">
        <v>1066</v>
      </c>
      <c r="H10" s="40"/>
      <c r="I10" s="40"/>
      <c r="J10" s="40"/>
      <c r="K10" s="40"/>
      <c r="L10" s="40"/>
    </row>
    <row r="11" spans="1:10">
      <c r="A11" s="26" t="s">
        <v>1288</v>
      </c>
      <c r="H11" s="40"/>
      <c r="J11" s="40"/>
    </row>
    <row r="12" spans="10:10">
      <c r="J12" s="40"/>
    </row>
    <row r="13" spans="10:10">
      <c r="J13" s="40"/>
    </row>
    <row r="19" ht="13.5" spans="12:12">
      <c r="L19" s="45"/>
    </row>
  </sheetData>
  <conditionalFormatting sqref="A2:A11">
    <cfRule type="expression" dxfId="81" priority="1" stopIfTrue="1">
      <formula>MOD(ROW()-1,2)</formula>
    </cfRule>
  </conditionalFormatting>
  <pageMargins left="0.75" right="0.75" top="1" bottom="1" header="0.51" footer="0.51"/>
  <pageSetup paperSize="9" orientation="portrait"/>
  <headerFooter/>
  <tableParts count="10">
    <tablePart r:id="rId1"/>
    <tablePart r:id="rId2"/>
    <tablePart r:id="rId3"/>
    <tablePart r:id="rId4"/>
    <tablePart r:id="rId5"/>
    <tablePart r:id="rId6"/>
    <tablePart r:id="rId7"/>
    <tablePart r:id="rId8"/>
    <tablePart r:id="rId9"/>
    <tablePart r:id="rId10"/>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6"/>
  <sheetViews>
    <sheetView workbookViewId="0">
      <selection activeCell="K9" sqref="K9"/>
    </sheetView>
  </sheetViews>
  <sheetFormatPr defaultColWidth="8.89090909090909" defaultRowHeight="16.5"/>
  <cols>
    <col min="1" max="1" width="10.6272727272727" style="1" customWidth="1"/>
    <col min="2" max="2" width="9" style="1" customWidth="1"/>
    <col min="3" max="3" width="9" style="2" customWidth="1"/>
    <col min="4" max="4" width="25" style="1" customWidth="1"/>
    <col min="5" max="5" width="23" style="1" customWidth="1"/>
    <col min="6" max="6" width="24.7545454545455" style="1" customWidth="1"/>
    <col min="7" max="7" width="22.6272727272727" style="1" customWidth="1"/>
    <col min="8" max="9" width="9" style="1"/>
    <col min="10" max="10" width="9" style="3"/>
    <col min="11" max="16384" width="9" style="1"/>
  </cols>
  <sheetData>
    <row r="1" customHeight="1" spans="1:10">
      <c r="A1" s="1" t="s">
        <v>13</v>
      </c>
      <c r="C1" s="4" t="s">
        <v>109</v>
      </c>
      <c r="D1" s="5" t="s">
        <v>23</v>
      </c>
      <c r="E1" s="6" t="s">
        <v>1071</v>
      </c>
      <c r="F1" s="6" t="s">
        <v>111</v>
      </c>
      <c r="G1" s="7" t="s">
        <v>1290</v>
      </c>
      <c r="H1" s="1" t="s">
        <v>1291</v>
      </c>
      <c r="I1" s="16" t="s">
        <v>1292</v>
      </c>
      <c r="J1" s="17"/>
    </row>
    <row r="2" customHeight="1" spans="1:10">
      <c r="A2" s="1">
        <v>2022</v>
      </c>
      <c r="C2" s="8" t="s">
        <v>20</v>
      </c>
      <c r="D2" s="9" t="s">
        <v>1289</v>
      </c>
      <c r="E2" s="10" t="s">
        <v>1293</v>
      </c>
      <c r="F2" s="10" t="s">
        <v>1294</v>
      </c>
      <c r="G2" s="9" t="s">
        <v>1289</v>
      </c>
      <c r="I2" s="17"/>
      <c r="J2" s="17"/>
    </row>
    <row r="3" spans="1:7">
      <c r="A3" s="1">
        <v>2023</v>
      </c>
      <c r="C3" s="8" t="s">
        <v>20</v>
      </c>
      <c r="D3" s="11" t="s">
        <v>1073</v>
      </c>
      <c r="E3" s="10" t="s">
        <v>1295</v>
      </c>
      <c r="F3" s="10" t="s">
        <v>1065</v>
      </c>
      <c r="G3" s="11" t="s">
        <v>1073</v>
      </c>
    </row>
    <row r="4" spans="1:7">
      <c r="A4" s="1">
        <v>2024</v>
      </c>
      <c r="C4" s="8" t="s">
        <v>20</v>
      </c>
      <c r="D4" s="9" t="s">
        <v>25</v>
      </c>
      <c r="E4" s="10" t="s">
        <v>1296</v>
      </c>
      <c r="F4" s="10" t="s">
        <v>124</v>
      </c>
      <c r="G4" s="9" t="s">
        <v>25</v>
      </c>
    </row>
    <row r="5" spans="1:7">
      <c r="A5" s="1">
        <v>2025</v>
      </c>
      <c r="C5" s="8" t="s">
        <v>128</v>
      </c>
      <c r="D5" s="9" t="s">
        <v>129</v>
      </c>
      <c r="E5" s="12" t="s">
        <v>1090</v>
      </c>
      <c r="F5" s="12" t="s">
        <v>130</v>
      </c>
      <c r="G5" s="9" t="s">
        <v>129</v>
      </c>
    </row>
    <row r="6" spans="1:7">
      <c r="A6" s="1">
        <v>2026</v>
      </c>
      <c r="C6" s="8" t="s">
        <v>343</v>
      </c>
      <c r="D6" s="9" t="s">
        <v>25</v>
      </c>
      <c r="E6" s="10" t="s">
        <v>1296</v>
      </c>
      <c r="F6" s="10" t="s">
        <v>344</v>
      </c>
      <c r="G6" s="13" t="s">
        <v>25</v>
      </c>
    </row>
    <row r="7" spans="3:7">
      <c r="C7" s="8" t="s">
        <v>1066</v>
      </c>
      <c r="D7" s="9" t="s">
        <v>25</v>
      </c>
      <c r="E7" s="9" t="s">
        <v>1296</v>
      </c>
      <c r="F7" t="s">
        <v>1067</v>
      </c>
      <c r="G7" s="9" t="s">
        <v>25</v>
      </c>
    </row>
    <row r="8" spans="1:7">
      <c r="A8" s="1" t="s">
        <v>14</v>
      </c>
      <c r="C8" s="8" t="s">
        <v>20</v>
      </c>
      <c r="D8" s="9" t="s">
        <v>450</v>
      </c>
      <c r="E8" s="11" t="s">
        <v>1092</v>
      </c>
      <c r="F8" t="s">
        <v>451</v>
      </c>
      <c r="G8" s="9" t="s">
        <v>450</v>
      </c>
    </row>
    <row r="9" spans="1:7">
      <c r="A9" s="1">
        <v>1</v>
      </c>
      <c r="C9" s="8" t="s">
        <v>343</v>
      </c>
      <c r="D9" s="9" t="s">
        <v>450</v>
      </c>
      <c r="E9" s="9" t="s">
        <v>1094</v>
      </c>
      <c r="F9" t="s">
        <v>451</v>
      </c>
      <c r="G9" s="9" t="s">
        <v>450</v>
      </c>
    </row>
    <row r="10" spans="1:7">
      <c r="A10" s="1">
        <v>2</v>
      </c>
      <c r="C10" s="8" t="s">
        <v>128</v>
      </c>
      <c r="D10" s="11" t="s">
        <v>450</v>
      </c>
      <c r="E10" s="11" t="s">
        <v>1096</v>
      </c>
      <c r="F10" s="10" t="s">
        <v>451</v>
      </c>
      <c r="G10" s="13" t="s">
        <v>450</v>
      </c>
    </row>
    <row r="11" spans="1:8">
      <c r="A11" s="1">
        <v>3</v>
      </c>
      <c r="C11" s="8" t="s">
        <v>20</v>
      </c>
      <c r="D11" s="9" t="s">
        <v>543</v>
      </c>
      <c r="E11" s="12" t="s">
        <v>1098</v>
      </c>
      <c r="F11" s="12" t="s">
        <v>544</v>
      </c>
      <c r="G11" s="14" t="s">
        <v>543</v>
      </c>
      <c r="H11" s="1" t="s">
        <v>1297</v>
      </c>
    </row>
    <row r="12" spans="1:8">
      <c r="A12" s="1">
        <v>4</v>
      </c>
      <c r="C12" s="8" t="s">
        <v>20</v>
      </c>
      <c r="D12" s="15" t="s">
        <v>740</v>
      </c>
      <c r="E12" s="10" t="s">
        <v>1103</v>
      </c>
      <c r="F12" s="10" t="s">
        <v>741</v>
      </c>
      <c r="G12" s="13" t="s">
        <v>740</v>
      </c>
      <c r="H12" s="1" t="s">
        <v>1297</v>
      </c>
    </row>
    <row r="13" spans="1:8">
      <c r="A13" s="1">
        <v>5</v>
      </c>
      <c r="C13" s="8" t="s">
        <v>777</v>
      </c>
      <c r="D13" s="9" t="s">
        <v>543</v>
      </c>
      <c r="E13" s="12" t="s">
        <v>1101</v>
      </c>
      <c r="F13" s="12" t="s">
        <v>1101</v>
      </c>
      <c r="G13" s="14" t="s">
        <v>543</v>
      </c>
      <c r="H13" s="1" t="s">
        <v>1297</v>
      </c>
    </row>
    <row r="14" spans="1:7">
      <c r="A14" s="1">
        <v>6</v>
      </c>
      <c r="C14" s="8"/>
      <c r="D14" s="15"/>
      <c r="E14" s="10"/>
      <c r="F14" s="10"/>
      <c r="G14" s="13">
        <f t="shared" ref="G2:G66" si="0">D14</f>
        <v>0</v>
      </c>
    </row>
    <row r="15" spans="1:7">
      <c r="A15" s="1">
        <v>7</v>
      </c>
      <c r="C15" s="8"/>
      <c r="D15" s="9"/>
      <c r="E15" s="12"/>
      <c r="F15" s="12"/>
      <c r="G15" s="14">
        <f t="shared" si="0"/>
        <v>0</v>
      </c>
    </row>
    <row r="16" spans="1:7">
      <c r="A16" s="1">
        <v>8</v>
      </c>
      <c r="C16" s="8"/>
      <c r="D16" s="15"/>
      <c r="E16" s="10"/>
      <c r="F16" s="10"/>
      <c r="G16" s="13">
        <f t="shared" si="0"/>
        <v>0</v>
      </c>
    </row>
    <row r="17" spans="1:7">
      <c r="A17" s="1">
        <v>9</v>
      </c>
      <c r="C17" s="8"/>
      <c r="D17" s="9"/>
      <c r="E17" s="12"/>
      <c r="F17" s="12"/>
      <c r="G17" s="14">
        <f t="shared" si="0"/>
        <v>0</v>
      </c>
    </row>
    <row r="18" spans="1:7">
      <c r="A18" s="1">
        <v>10</v>
      </c>
      <c r="C18" s="8"/>
      <c r="D18" s="15"/>
      <c r="E18" s="10"/>
      <c r="F18" s="10"/>
      <c r="G18" s="13">
        <f t="shared" si="0"/>
        <v>0</v>
      </c>
    </row>
    <row r="19" spans="1:7">
      <c r="A19" s="1">
        <v>11</v>
      </c>
      <c r="C19" s="8"/>
      <c r="D19" s="9"/>
      <c r="E19" s="12"/>
      <c r="F19" s="12"/>
      <c r="G19" s="14">
        <f t="shared" si="0"/>
        <v>0</v>
      </c>
    </row>
    <row r="20" spans="1:7">
      <c r="A20" s="1">
        <v>12</v>
      </c>
      <c r="C20" s="8"/>
      <c r="D20" s="15"/>
      <c r="E20" s="10"/>
      <c r="F20" s="10"/>
      <c r="G20" s="13">
        <f t="shared" si="0"/>
        <v>0</v>
      </c>
    </row>
    <row r="21" spans="3:7">
      <c r="C21" s="8"/>
      <c r="D21" s="9"/>
      <c r="E21" s="12"/>
      <c r="F21" s="12"/>
      <c r="G21" s="14">
        <f t="shared" si="0"/>
        <v>0</v>
      </c>
    </row>
    <row r="22" spans="3:7">
      <c r="C22" s="8"/>
      <c r="D22" s="15"/>
      <c r="E22" s="10"/>
      <c r="F22" s="10"/>
      <c r="G22" s="13">
        <f t="shared" si="0"/>
        <v>0</v>
      </c>
    </row>
    <row r="23" spans="1:7">
      <c r="A23" s="1" t="s">
        <v>15</v>
      </c>
      <c r="C23" s="8"/>
      <c r="D23" s="9"/>
      <c r="E23" s="12"/>
      <c r="F23" s="12"/>
      <c r="G23" s="14">
        <f t="shared" si="0"/>
        <v>0</v>
      </c>
    </row>
    <row r="24" spans="1:7">
      <c r="A24" s="1">
        <v>1</v>
      </c>
      <c r="C24" s="8"/>
      <c r="D24" s="15"/>
      <c r="E24" s="10"/>
      <c r="F24" s="10"/>
      <c r="G24" s="13">
        <f t="shared" si="0"/>
        <v>0</v>
      </c>
    </row>
    <row r="25" spans="1:7">
      <c r="A25" s="1">
        <v>2</v>
      </c>
      <c r="C25" s="8"/>
      <c r="D25" s="9"/>
      <c r="E25" s="12"/>
      <c r="F25" s="12"/>
      <c r="G25" s="14">
        <f t="shared" si="0"/>
        <v>0</v>
      </c>
    </row>
    <row r="26" spans="1:7">
      <c r="A26" s="1">
        <v>3</v>
      </c>
      <c r="C26" s="8"/>
      <c r="D26" s="15"/>
      <c r="E26" s="10"/>
      <c r="F26" s="10"/>
      <c r="G26" s="13">
        <f t="shared" si="0"/>
        <v>0</v>
      </c>
    </row>
    <row r="27" spans="1:7">
      <c r="A27" s="1">
        <v>4</v>
      </c>
      <c r="C27" s="8"/>
      <c r="D27" s="9"/>
      <c r="E27" s="12"/>
      <c r="F27" s="12"/>
      <c r="G27" s="14">
        <f t="shared" si="0"/>
        <v>0</v>
      </c>
    </row>
    <row r="28" spans="1:7">
      <c r="A28" s="1">
        <v>5</v>
      </c>
      <c r="C28" s="8"/>
      <c r="D28" s="15"/>
      <c r="E28" s="10"/>
      <c r="F28" s="10"/>
      <c r="G28" s="13">
        <f t="shared" si="0"/>
        <v>0</v>
      </c>
    </row>
    <row r="29" spans="1:7">
      <c r="A29" s="1">
        <v>6</v>
      </c>
      <c r="C29" s="8"/>
      <c r="D29" s="9"/>
      <c r="E29" s="12"/>
      <c r="F29" s="12"/>
      <c r="G29" s="14">
        <f t="shared" si="0"/>
        <v>0</v>
      </c>
    </row>
    <row r="30" spans="1:7">
      <c r="A30" s="1">
        <v>7</v>
      </c>
      <c r="C30" s="8"/>
      <c r="D30" s="15"/>
      <c r="E30" s="10"/>
      <c r="F30" s="10"/>
      <c r="G30" s="13">
        <f t="shared" si="0"/>
        <v>0</v>
      </c>
    </row>
    <row r="31" spans="1:7">
      <c r="A31" s="1">
        <v>8</v>
      </c>
      <c r="C31" s="8"/>
      <c r="D31" s="9"/>
      <c r="E31" s="12"/>
      <c r="F31" s="12"/>
      <c r="G31" s="14">
        <f t="shared" si="0"/>
        <v>0</v>
      </c>
    </row>
    <row r="32" spans="1:7">
      <c r="A32" s="1">
        <v>9</v>
      </c>
      <c r="C32" s="8"/>
      <c r="D32" s="15"/>
      <c r="E32" s="10"/>
      <c r="F32" s="10"/>
      <c r="G32" s="13">
        <f t="shared" si="0"/>
        <v>0</v>
      </c>
    </row>
    <row r="33" spans="1:7">
      <c r="A33" s="1">
        <v>10</v>
      </c>
      <c r="C33" s="8"/>
      <c r="D33" s="9"/>
      <c r="E33" s="12"/>
      <c r="F33" s="12"/>
      <c r="G33" s="14">
        <f t="shared" si="0"/>
        <v>0</v>
      </c>
    </row>
    <row r="34" spans="1:7">
      <c r="A34" s="1">
        <v>11</v>
      </c>
      <c r="C34" s="8"/>
      <c r="D34" s="15"/>
      <c r="E34" s="10"/>
      <c r="F34" s="10"/>
      <c r="G34" s="13">
        <f t="shared" si="0"/>
        <v>0</v>
      </c>
    </row>
    <row r="35" spans="1:7">
      <c r="A35" s="1">
        <v>12</v>
      </c>
      <c r="C35" s="8"/>
      <c r="D35" s="9"/>
      <c r="E35" s="12"/>
      <c r="F35" s="12"/>
      <c r="G35" s="14">
        <f t="shared" si="0"/>
        <v>0</v>
      </c>
    </row>
    <row r="36" spans="1:7">
      <c r="A36" s="1">
        <v>13</v>
      </c>
      <c r="C36" s="8"/>
      <c r="D36" s="15"/>
      <c r="E36" s="10"/>
      <c r="F36" s="10"/>
      <c r="G36" s="13">
        <f t="shared" si="0"/>
        <v>0</v>
      </c>
    </row>
    <row r="37" spans="1:7">
      <c r="A37" s="1">
        <v>14</v>
      </c>
      <c r="C37" s="8"/>
      <c r="D37" s="9"/>
      <c r="E37" s="12"/>
      <c r="F37" s="12"/>
      <c r="G37" s="14">
        <f t="shared" si="0"/>
        <v>0</v>
      </c>
    </row>
    <row r="38" spans="1:7">
      <c r="A38" s="1">
        <v>15</v>
      </c>
      <c r="C38" s="8"/>
      <c r="D38" s="15"/>
      <c r="E38" s="10"/>
      <c r="F38" s="10"/>
      <c r="G38" s="13">
        <f t="shared" si="0"/>
        <v>0</v>
      </c>
    </row>
    <row r="39" spans="1:7">
      <c r="A39" s="1">
        <v>16</v>
      </c>
      <c r="C39" s="8"/>
      <c r="D39" s="9"/>
      <c r="E39" s="12"/>
      <c r="F39" s="12"/>
      <c r="G39" s="14">
        <f t="shared" si="0"/>
        <v>0</v>
      </c>
    </row>
    <row r="40" spans="1:7">
      <c r="A40" s="1">
        <v>17</v>
      </c>
      <c r="C40" s="8"/>
      <c r="D40" s="15"/>
      <c r="E40" s="10"/>
      <c r="F40" s="10"/>
      <c r="G40" s="13">
        <f t="shared" si="0"/>
        <v>0</v>
      </c>
    </row>
    <row r="41" spans="1:7">
      <c r="A41" s="1">
        <v>18</v>
      </c>
      <c r="C41" s="8"/>
      <c r="D41" s="9"/>
      <c r="E41" s="12"/>
      <c r="F41" s="12"/>
      <c r="G41" s="14">
        <f t="shared" si="0"/>
        <v>0</v>
      </c>
    </row>
    <row r="42" spans="1:7">
      <c r="A42" s="1">
        <v>19</v>
      </c>
      <c r="C42" s="8"/>
      <c r="D42" s="15"/>
      <c r="E42" s="10"/>
      <c r="F42" s="10"/>
      <c r="G42" s="13">
        <f t="shared" si="0"/>
        <v>0</v>
      </c>
    </row>
    <row r="43" spans="1:7">
      <c r="A43" s="1">
        <v>20</v>
      </c>
      <c r="C43" s="8"/>
      <c r="D43" s="9"/>
      <c r="E43" s="12"/>
      <c r="F43" s="12"/>
      <c r="G43" s="14">
        <f t="shared" si="0"/>
        <v>0</v>
      </c>
    </row>
    <row r="44" spans="1:7">
      <c r="A44" s="1">
        <v>21</v>
      </c>
      <c r="C44" s="8"/>
      <c r="D44" s="15"/>
      <c r="E44" s="10"/>
      <c r="F44" s="10"/>
      <c r="G44" s="13">
        <f t="shared" si="0"/>
        <v>0</v>
      </c>
    </row>
    <row r="45" spans="1:7">
      <c r="A45" s="1">
        <v>22</v>
      </c>
      <c r="C45" s="8"/>
      <c r="D45" s="9"/>
      <c r="E45" s="12"/>
      <c r="F45" s="12"/>
      <c r="G45" s="14">
        <f t="shared" si="0"/>
        <v>0</v>
      </c>
    </row>
    <row r="46" spans="1:7">
      <c r="A46" s="1">
        <v>23</v>
      </c>
      <c r="C46" s="8"/>
      <c r="D46" s="15"/>
      <c r="E46" s="10"/>
      <c r="F46" s="10"/>
      <c r="G46" s="13">
        <f t="shared" si="0"/>
        <v>0</v>
      </c>
    </row>
    <row r="47" spans="1:7">
      <c r="A47" s="1">
        <v>24</v>
      </c>
      <c r="C47" s="8"/>
      <c r="D47" s="9"/>
      <c r="E47" s="12"/>
      <c r="F47" s="12"/>
      <c r="G47" s="14">
        <f t="shared" si="0"/>
        <v>0</v>
      </c>
    </row>
    <row r="48" spans="1:7">
      <c r="A48" s="1">
        <v>25</v>
      </c>
      <c r="C48" s="8"/>
      <c r="D48" s="15"/>
      <c r="E48" s="10"/>
      <c r="F48" s="10"/>
      <c r="G48" s="13">
        <f t="shared" si="0"/>
        <v>0</v>
      </c>
    </row>
    <row r="49" spans="1:7">
      <c r="A49" s="1">
        <v>26</v>
      </c>
      <c r="C49" s="8"/>
      <c r="D49" s="9"/>
      <c r="E49" s="12"/>
      <c r="F49" s="12"/>
      <c r="G49" s="14">
        <f t="shared" si="0"/>
        <v>0</v>
      </c>
    </row>
    <row r="50" spans="1:7">
      <c r="A50" s="1">
        <v>27</v>
      </c>
      <c r="C50" s="8"/>
      <c r="D50" s="15"/>
      <c r="E50" s="10"/>
      <c r="F50" s="10"/>
      <c r="G50" s="13">
        <f t="shared" si="0"/>
        <v>0</v>
      </c>
    </row>
    <row r="51" spans="1:7">
      <c r="A51" s="1">
        <v>28</v>
      </c>
      <c r="C51" s="8"/>
      <c r="D51" s="9"/>
      <c r="E51" s="12"/>
      <c r="F51" s="12"/>
      <c r="G51" s="14">
        <f t="shared" si="0"/>
        <v>0</v>
      </c>
    </row>
    <row r="52" spans="1:7">
      <c r="A52" s="1">
        <v>29</v>
      </c>
      <c r="C52" s="8"/>
      <c r="D52" s="15"/>
      <c r="E52" s="10"/>
      <c r="F52" s="10"/>
      <c r="G52" s="13">
        <f t="shared" si="0"/>
        <v>0</v>
      </c>
    </row>
    <row r="53" spans="1:7">
      <c r="A53" s="1">
        <v>30</v>
      </c>
      <c r="C53" s="8"/>
      <c r="D53" s="9"/>
      <c r="E53" s="12"/>
      <c r="F53" s="12"/>
      <c r="G53" s="14">
        <f t="shared" si="0"/>
        <v>0</v>
      </c>
    </row>
    <row r="54" spans="1:7">
      <c r="A54" s="1">
        <v>31</v>
      </c>
      <c r="C54" s="8"/>
      <c r="D54" s="15"/>
      <c r="E54" s="10"/>
      <c r="F54" s="10"/>
      <c r="G54" s="13">
        <f t="shared" si="0"/>
        <v>0</v>
      </c>
    </row>
    <row r="55" spans="3:7">
      <c r="C55" s="8"/>
      <c r="D55" s="9"/>
      <c r="E55" s="12"/>
      <c r="F55" s="12"/>
      <c r="G55" s="14">
        <f t="shared" si="0"/>
        <v>0</v>
      </c>
    </row>
    <row r="56" spans="3:7">
      <c r="C56" s="8"/>
      <c r="D56" s="15"/>
      <c r="E56" s="10"/>
      <c r="F56" s="10"/>
      <c r="G56" s="13">
        <f t="shared" si="0"/>
        <v>0</v>
      </c>
    </row>
    <row r="57" spans="3:7">
      <c r="C57" s="8"/>
      <c r="D57" s="9"/>
      <c r="E57" s="12"/>
      <c r="F57" s="12"/>
      <c r="G57" s="14">
        <f t="shared" si="0"/>
        <v>0</v>
      </c>
    </row>
    <row r="58" spans="3:7">
      <c r="C58" s="8"/>
      <c r="D58" s="15"/>
      <c r="E58" s="10"/>
      <c r="F58" s="10"/>
      <c r="G58" s="13">
        <f t="shared" si="0"/>
        <v>0</v>
      </c>
    </row>
    <row r="59" spans="3:7">
      <c r="C59" s="8"/>
      <c r="D59" s="9"/>
      <c r="E59" s="12"/>
      <c r="F59" s="12"/>
      <c r="G59" s="14">
        <f t="shared" si="0"/>
        <v>0</v>
      </c>
    </row>
    <row r="60" spans="3:7">
      <c r="C60" s="8"/>
      <c r="D60" s="15"/>
      <c r="E60" s="10"/>
      <c r="F60" s="10"/>
      <c r="G60" s="13">
        <f t="shared" si="0"/>
        <v>0</v>
      </c>
    </row>
    <row r="61" spans="3:7">
      <c r="C61" s="8"/>
      <c r="D61" s="9"/>
      <c r="E61" s="12"/>
      <c r="F61" s="12"/>
      <c r="G61" s="14">
        <f t="shared" si="0"/>
        <v>0</v>
      </c>
    </row>
    <row r="62" spans="3:7">
      <c r="C62" s="8"/>
      <c r="D62" s="15"/>
      <c r="E62" s="10"/>
      <c r="F62" s="10"/>
      <c r="G62" s="13">
        <f t="shared" si="0"/>
        <v>0</v>
      </c>
    </row>
    <row r="63" spans="3:7">
      <c r="C63" s="8"/>
      <c r="D63" s="9"/>
      <c r="E63" s="12"/>
      <c r="F63" s="12"/>
      <c r="G63" s="14">
        <f t="shared" si="0"/>
        <v>0</v>
      </c>
    </row>
    <row r="64" spans="3:7">
      <c r="C64" s="8"/>
      <c r="D64" s="15"/>
      <c r="E64" s="10"/>
      <c r="F64" s="10"/>
      <c r="G64" s="13">
        <f t="shared" si="0"/>
        <v>0</v>
      </c>
    </row>
    <row r="65" spans="3:7">
      <c r="C65" s="8"/>
      <c r="D65" s="9"/>
      <c r="E65" s="12"/>
      <c r="F65" s="12"/>
      <c r="G65" s="14">
        <f t="shared" si="0"/>
        <v>0</v>
      </c>
    </row>
    <row r="66" spans="3:7">
      <c r="C66" s="18"/>
      <c r="D66" s="19"/>
      <c r="E66" s="20"/>
      <c r="F66" s="20"/>
      <c r="G66" s="21">
        <f t="shared" si="0"/>
        <v>0</v>
      </c>
    </row>
  </sheetData>
  <conditionalFormatting sqref="C1:C65536">
    <cfRule type="expression" dxfId="81" priority="1" stopIfTrue="1">
      <formula>MOD(ROW()-1,2)</formula>
    </cfRule>
  </conditionalFormatting>
  <dataValidations count="1">
    <dataValidation type="list" allowBlank="1" showInputMessage="1" showErrorMessage="1" sqref="C5 C8 C2:C4 C6:C7 C9:C65536">
      <formula1>"US,CA,MX,JP,UK,DE,FR,IT,ES,AU"</formula1>
    </dataValidation>
  </dataValidations>
  <hyperlinks>
    <hyperlink ref="I1" location="目录!A1" display="返回目录"/>
  </hyperlinks>
  <pageMargins left="0.75" right="0.75" top="1" bottom="1" header="0.51" footer="0.51"/>
  <pageSetup paperSize="9" orientation="portrait"/>
  <headerFooter/>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allowEditUser xmlns="https://web.wps.cn/et/2018/main" xmlns:s="http://schemas.openxmlformats.org/spreadsheetml/2006/main" hasInvisiblePropRange="0">
  <rangeList sheetStid="19" master=""/>
  <rangeList sheetStid="3" master="">
    <arrUserId title="A005" rangeCreator="" othersAccessPermission="edit"/>
    <arrUserId title="A005_1" rangeCreator="" othersAccessPermission="edit"/>
    <arrUserId title="A005_1_1" rangeCreator="" othersAccessPermission="edit"/>
  </rangeList>
  <rangeList sheetStid="6" master=""/>
  <rangeList sheetStid="27" master=""/>
  <rangeList sheetStid="29" master=""/>
  <rangeList sheetStid="26" master=""/>
  <rangeList sheetStid="21" master=""/>
  <rangeList sheetStid="22" master=""/>
  <rangeList sheetStid="23" master=""/>
  <rangeList sheetStid="28" master=""/>
  <rangeList sheetStid="25" master=""/>
  <rangeList sheetStid="24" master=""/>
  <rangeList sheetStid="30" master=""/>
  <rangeList sheetStid="9" master=""/>
  <rangeList sheetStid="20" master=""/>
</allowEditUser>
</file>

<file path=customXml/item2.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Company>沙之星跨境</Company>
  <Application>Microsoft Excel</Application>
  <HeadingPairs>
    <vt:vector size="2" baseType="variant">
      <vt:variant>
        <vt:lpstr>工作表</vt:lpstr>
      </vt:variant>
      <vt:variant>
        <vt:i4>15</vt:i4>
      </vt:variant>
    </vt:vector>
  </HeadingPairs>
  <TitlesOfParts>
    <vt:vector size="15" baseType="lpstr">
      <vt:lpstr>表格使用说明</vt:lpstr>
      <vt:lpstr>运营数据表</vt:lpstr>
      <vt:lpstr>业绩报告</vt:lpstr>
      <vt:lpstr>单品每日销量</vt:lpstr>
      <vt:lpstr>各店铺各站点销售额及广告费</vt:lpstr>
      <vt:lpstr>LIEN店铺数据环比</vt:lpstr>
      <vt:lpstr>广告数据</vt:lpstr>
      <vt:lpstr>Business report</vt:lpstr>
      <vt:lpstr>库存数量</vt:lpstr>
      <vt:lpstr>清洁刷周汇总</vt:lpstr>
      <vt:lpstr>按压周汇总</vt:lpstr>
      <vt:lpstr>3个月内打造计划</vt:lpstr>
      <vt:lpstr>FBA发货数量</vt:lpstr>
      <vt:lpstr>站点目录</vt:lpstr>
      <vt:lpstr>base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沙之星跨境</dc:creator>
  <cp:lastModifiedBy>Melina</cp:lastModifiedBy>
  <dcterms:created xsi:type="dcterms:W3CDTF">2006-09-16T00:00:00Z</dcterms:created>
  <dcterms:modified xsi:type="dcterms:W3CDTF">2022-10-14T03:40:48Z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2052-11.1.0.12358</vt:lpwstr>
  </property>
  <property fmtid="{D5CDD505-2E9C-101B-9397-08002B2CF9AE}" pid="3" name="KSOReadingLayout">
    <vt:bool>true</vt:bool>
  </property>
  <property fmtid="{D5CDD505-2E9C-101B-9397-08002B2CF9AE}" pid="4" name="ICV">
    <vt:lpwstr>514F7C3E12954224B84F7CF59147CE8A</vt:lpwstr>
  </property>
</Properties>
</file>